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E945D670-CE23-4060-8864-40555595BFC7}" xr6:coauthVersionLast="47" xr6:coauthVersionMax="47" xr10:uidLastSave="{00000000-0000-0000-0000-000000000000}"/>
  <bookViews>
    <workbookView xWindow="-108" yWindow="-108" windowWidth="23256" windowHeight="12576" tabRatio="675" xr2:uid="{00000000-000D-0000-FFFF-FFFF00000000}"/>
  </bookViews>
  <sheets>
    <sheet name="Instructions" sheetId="81" r:id="rId1"/>
    <sheet name="Unit Data from Audit Worksheet" sheetId="1" r:id="rId2"/>
    <sheet name="Copy of PY1 Data(H)" sheetId="102" state="hidden" r:id="rId3"/>
    <sheet name="Formula for unit data" sheetId="103" state="hidden" r:id="rId4"/>
    <sheet name="2021 Unit Data" sheetId="107" state="hidden" r:id="rId5"/>
    <sheet name="TD Info Completed by Auditor" sheetId="91" r:id="rId6"/>
    <sheet name="Import" sheetId="28" state="hidden" r:id="rId7"/>
    <sheet name="Performance  Indicators Print" sheetId="88" r:id="rId8"/>
    <sheet name="UAL" sheetId="75" state="hidden" r:id="rId9"/>
    <sheet name="Tax Reval Rate" sheetId="72" state="hidden" r:id="rId10"/>
    <sheet name="Performance Indicator FBA%" sheetId="93" r:id="rId11"/>
    <sheet name="RSS" sheetId="99" r:id="rId12"/>
    <sheet name="Electric trans" sheetId="89" r:id="rId13"/>
    <sheet name="PY1 Data(H)" sheetId="82" state="hidden" r:id="rId14"/>
    <sheet name="PY2 Data(H)" sheetId="84" state="hidden" r:id="rId15"/>
    <sheet name="Unit Names(H)" sheetId="29" state="hidden" r:id="rId16"/>
  </sheets>
  <externalReferences>
    <externalReference r:id="rId17"/>
  </externalReferences>
  <definedNames>
    <definedName name="Audit_Dtl">[1]Database!$AC$3:$AP$413</definedName>
    <definedName name="errorCount">#REF!</definedName>
    <definedName name="ppp">#REF!</definedName>
    <definedName name="_xlnm.Print_Area" localSheetId="0">Instructions!$B$1:$B$51</definedName>
    <definedName name="_xlnm.Print_Area" localSheetId="7">'Performance  Indicators Print'!$A$1:$H$44</definedName>
    <definedName name="_xlnm.Print_Area" localSheetId="5">'TD Info Completed by Auditor'!$A$1:$D$34</definedName>
    <definedName name="_xlnm.Print_Area" localSheetId="1">'Unit Data from Audit Worksheet'!$A$7:$F$262</definedName>
    <definedName name="Print_Selection_Auditor">#REF!</definedName>
    <definedName name="Print_Selection_Internal" localSheetId="12">#REF!</definedName>
    <definedName name="Print_Selection_Internal" localSheetId="7">#REF!</definedName>
    <definedName name="Print_Selection_Internal" localSheetId="10">#REF!</definedName>
    <definedName name="Print_Selection_Internal">#REF!</definedName>
    <definedName name="_xlnm.Print_Titles" localSheetId="7">'Performance  Indicators Print'!$3:$5</definedName>
    <definedName name="_xlnm.Print_Titles" localSheetId="1">'Unit Data from Audit Worksheet'!$5:$5</definedName>
    <definedName name="showError">#REF!</definedName>
    <definedName name="TD_IMPORT_RANGE" localSheetId="12">#REF!</definedName>
    <definedName name="TD_IMPORT_RANGE" localSheetId="0">#REF!</definedName>
    <definedName name="TD_IMPORT_RANGE" localSheetId="7">#REF!</definedName>
    <definedName name="TD_IMPORT_RANGE" localSheetId="10">#REF!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5" i="88" l="1"/>
  <c r="N19" i="88"/>
  <c r="D12" i="93" l="1"/>
  <c r="L232" i="28"/>
  <c r="L231" i="28"/>
  <c r="C29" i="99"/>
  <c r="E29" i="88"/>
  <c r="G84" i="1"/>
  <c r="L9" i="88"/>
  <c r="E79" i="1"/>
  <c r="E260" i="1"/>
  <c r="E259" i="1"/>
  <c r="E256" i="1"/>
  <c r="E255" i="1"/>
  <c r="E254" i="1"/>
  <c r="E253" i="1"/>
  <c r="E252" i="1"/>
  <c r="E251" i="1"/>
  <c r="E250" i="1"/>
  <c r="E249" i="1"/>
  <c r="E246" i="1"/>
  <c r="E244" i="1"/>
  <c r="E242" i="1"/>
  <c r="E239" i="1"/>
  <c r="E238" i="1"/>
  <c r="E237" i="1"/>
  <c r="E236" i="1"/>
  <c r="E233" i="1"/>
  <c r="E232" i="1"/>
  <c r="E231" i="1"/>
  <c r="E230" i="1"/>
  <c r="E229" i="1"/>
  <c r="E227" i="1"/>
  <c r="E226" i="1"/>
  <c r="E225" i="1"/>
  <c r="E224" i="1"/>
  <c r="E221" i="1"/>
  <c r="E219" i="1"/>
  <c r="E218" i="1"/>
  <c r="E217" i="1"/>
  <c r="E216" i="1"/>
  <c r="E214" i="1"/>
  <c r="E213" i="1"/>
  <c r="E212" i="1"/>
  <c r="E207" i="1"/>
  <c r="E206" i="1"/>
  <c r="E205" i="1"/>
  <c r="E204" i="1"/>
  <c r="E201" i="1"/>
  <c r="E200" i="1"/>
  <c r="E199" i="1"/>
  <c r="E198" i="1"/>
  <c r="E195" i="1"/>
  <c r="E194" i="1"/>
  <c r="E193" i="1"/>
  <c r="E192" i="1"/>
  <c r="E188" i="1"/>
  <c r="E187" i="1"/>
  <c r="E183" i="1"/>
  <c r="E182" i="1"/>
  <c r="E181" i="1"/>
  <c r="E180" i="1"/>
  <c r="E179" i="1"/>
  <c r="E175" i="1"/>
  <c r="E173" i="1"/>
  <c r="E171" i="1"/>
  <c r="E164" i="1"/>
  <c r="E163" i="1"/>
  <c r="E162" i="1"/>
  <c r="E160" i="1"/>
  <c r="E159" i="1"/>
  <c r="E158" i="1"/>
  <c r="E153" i="1"/>
  <c r="E152" i="1"/>
  <c r="E151" i="1"/>
  <c r="E150" i="1"/>
  <c r="E148" i="1"/>
  <c r="E147" i="1"/>
  <c r="E146" i="1"/>
  <c r="E145" i="1"/>
  <c r="E144" i="1"/>
  <c r="E143" i="1"/>
  <c r="E142" i="1"/>
  <c r="E141" i="1"/>
  <c r="E140" i="1"/>
  <c r="E138" i="1"/>
  <c r="E137" i="1"/>
  <c r="E136" i="1"/>
  <c r="E135" i="1"/>
  <c r="E134" i="1"/>
  <c r="E133" i="1"/>
  <c r="E132" i="1"/>
  <c r="E130" i="1"/>
  <c r="E129" i="1"/>
  <c r="E128" i="1"/>
  <c r="E127" i="1"/>
  <c r="E126" i="1"/>
  <c r="E125" i="1"/>
  <c r="E124" i="1"/>
  <c r="E123" i="1"/>
  <c r="E120" i="1"/>
  <c r="E119" i="1"/>
  <c r="E118" i="1"/>
  <c r="E117" i="1"/>
  <c r="E116" i="1"/>
  <c r="E115" i="1"/>
  <c r="E114" i="1"/>
  <c r="E113" i="1"/>
  <c r="E112" i="1"/>
  <c r="E111" i="1"/>
  <c r="E110" i="1"/>
  <c r="E109" i="1"/>
  <c r="E108" i="1"/>
  <c r="E107" i="1"/>
  <c r="E106" i="1"/>
  <c r="E105" i="1"/>
  <c r="E104" i="1"/>
  <c r="E103" i="1"/>
  <c r="E101" i="1"/>
  <c r="E100" i="1"/>
  <c r="E99" i="1"/>
  <c r="E98" i="1"/>
  <c r="E97" i="1"/>
  <c r="E96" i="1"/>
  <c r="E95" i="1"/>
  <c r="E94" i="1"/>
  <c r="E93" i="1"/>
  <c r="E92" i="1"/>
  <c r="E91" i="1"/>
  <c r="E90" i="1"/>
  <c r="E89" i="1"/>
  <c r="E88" i="1"/>
  <c r="E87" i="1"/>
  <c r="E86" i="1"/>
  <c r="E85" i="1"/>
  <c r="E84" i="1"/>
  <c r="E83" i="1"/>
  <c r="E77" i="1"/>
  <c r="E76" i="1"/>
  <c r="E74" i="1"/>
  <c r="E73" i="1"/>
  <c r="E72" i="1"/>
  <c r="E71" i="1"/>
  <c r="E70" i="1"/>
  <c r="E69" i="1"/>
  <c r="E68" i="1"/>
  <c r="E66" i="1"/>
  <c r="E65" i="1"/>
  <c r="E64" i="1"/>
  <c r="E63" i="1"/>
  <c r="E62" i="1"/>
  <c r="E61" i="1"/>
  <c r="E58" i="1"/>
  <c r="E57" i="1"/>
  <c r="E56" i="1"/>
  <c r="E55" i="1"/>
  <c r="E54" i="1"/>
  <c r="E53" i="1"/>
  <c r="E52" i="1"/>
  <c r="E51" i="1"/>
  <c r="E50" i="1"/>
  <c r="E49" i="1"/>
  <c r="E48" i="1"/>
  <c r="E47" i="1"/>
  <c r="E46" i="1"/>
  <c r="E45" i="1"/>
  <c r="E44" i="1"/>
  <c r="E42" i="1"/>
  <c r="E41" i="1"/>
  <c r="E39" i="1"/>
  <c r="E38" i="1"/>
  <c r="E37" i="1"/>
  <c r="E36" i="1"/>
  <c r="E35" i="1"/>
  <c r="E34" i="1"/>
  <c r="E33" i="1"/>
  <c r="E32" i="1"/>
  <c r="E31" i="1"/>
  <c r="E30" i="1"/>
  <c r="E29" i="1"/>
  <c r="E28" i="1"/>
  <c r="E26" i="1"/>
  <c r="E25" i="1"/>
  <c r="E19" i="1"/>
  <c r="E12" i="1"/>
  <c r="E9" i="1"/>
  <c r="E15" i="1"/>
  <c r="E16" i="1"/>
  <c r="E17" i="1"/>
  <c r="E18" i="1"/>
  <c r="E20" i="1"/>
  <c r="E21" i="1"/>
  <c r="E22" i="1"/>
  <c r="E23" i="1"/>
  <c r="E14" i="1"/>
  <c r="E13" i="1"/>
  <c r="E11" i="1"/>
  <c r="E10" i="1"/>
  <c r="E8" i="1"/>
  <c r="E7" i="1"/>
  <c r="CD258" i="103"/>
  <c r="CD258" i="103" a="1"/>
  <c r="CC258" i="103"/>
  <c r="CC258" i="103" a="1"/>
  <c r="CB258" i="103" a="1"/>
  <c r="CB258" i="103" s="1"/>
  <c r="CA258" i="103" a="1"/>
  <c r="CA258" i="103" s="1"/>
  <c r="BZ258" i="103" a="1"/>
  <c r="BZ258" i="103" s="1"/>
  <c r="BY258" i="103"/>
  <c r="BY258" i="103" a="1"/>
  <c r="BX258" i="103" a="1"/>
  <c r="BX258" i="103" s="1"/>
  <c r="BW258" i="103" a="1"/>
  <c r="BW258" i="103" s="1"/>
  <c r="BV258" i="103"/>
  <c r="BV258" i="103" a="1"/>
  <c r="BU258" i="103" a="1"/>
  <c r="BU258" i="103" s="1"/>
  <c r="BT258" i="103" a="1"/>
  <c r="BT258" i="103" s="1"/>
  <c r="BS258" i="103" a="1"/>
  <c r="BS258" i="103" s="1"/>
  <c r="BR258" i="103" a="1"/>
  <c r="BR258" i="103" s="1"/>
  <c r="BQ258" i="103"/>
  <c r="BQ258" i="103" a="1"/>
  <c r="BP258" i="103" a="1"/>
  <c r="BP258" i="103" s="1"/>
  <c r="BO258" i="103" a="1"/>
  <c r="BO258" i="103" s="1"/>
  <c r="BN258" i="103"/>
  <c r="BN258" i="103" a="1"/>
  <c r="BM258" i="103" a="1"/>
  <c r="BM258" i="103" s="1"/>
  <c r="BL258" i="103" a="1"/>
  <c r="BL258" i="103" s="1"/>
  <c r="BK258" i="103" a="1"/>
  <c r="BK258" i="103" s="1"/>
  <c r="BJ258" i="103" a="1"/>
  <c r="BJ258" i="103" s="1"/>
  <c r="BI258" i="103" a="1"/>
  <c r="BI258" i="103" s="1"/>
  <c r="BH258" i="103" a="1"/>
  <c r="BH258" i="103" s="1"/>
  <c r="BG258" i="103" a="1"/>
  <c r="BG258" i="103" s="1"/>
  <c r="BF258" i="103" a="1"/>
  <c r="BF258" i="103" s="1"/>
  <c r="BE258" i="103" a="1"/>
  <c r="BE258" i="103" s="1"/>
  <c r="BD258" i="103" a="1"/>
  <c r="BD258" i="103" s="1"/>
  <c r="BC258" i="103" a="1"/>
  <c r="BC258" i="103" s="1"/>
  <c r="BB258" i="103" a="1"/>
  <c r="BB258" i="103" s="1"/>
  <c r="BA258" i="103" a="1"/>
  <c r="BA258" i="103" s="1"/>
  <c r="AZ258" i="103" a="1"/>
  <c r="AZ258" i="103" s="1"/>
  <c r="AY258" i="103" a="1"/>
  <c r="AY258" i="103" s="1"/>
  <c r="AX258" i="103" a="1"/>
  <c r="AX258" i="103" s="1"/>
  <c r="AW258" i="103" a="1"/>
  <c r="AW258" i="103" s="1"/>
  <c r="AV258" i="103" a="1"/>
  <c r="AV258" i="103" s="1"/>
  <c r="AU258" i="103" a="1"/>
  <c r="AU258" i="103" s="1"/>
  <c r="AT258" i="103" a="1"/>
  <c r="AT258" i="103" s="1"/>
  <c r="AS258" i="103" a="1"/>
  <c r="AS258" i="103" s="1"/>
  <c r="AR258" i="103" a="1"/>
  <c r="AR258" i="103" s="1"/>
  <c r="AQ258" i="103" a="1"/>
  <c r="AQ258" i="103" s="1"/>
  <c r="AP258" i="103" a="1"/>
  <c r="AP258" i="103" s="1"/>
  <c r="AO258" i="103" a="1"/>
  <c r="AO258" i="103" s="1"/>
  <c r="AN258" i="103" a="1"/>
  <c r="AN258" i="103" s="1"/>
  <c r="AM258" i="103" a="1"/>
  <c r="AM258" i="103" s="1"/>
  <c r="AL258" i="103" a="1"/>
  <c r="AL258" i="103" s="1"/>
  <c r="AK258" i="103" a="1"/>
  <c r="AK258" i="103" s="1"/>
  <c r="AJ258" i="103" a="1"/>
  <c r="AJ258" i="103" s="1"/>
  <c r="AI258" i="103" a="1"/>
  <c r="AI258" i="103" s="1"/>
  <c r="AH258" i="103" a="1"/>
  <c r="AH258" i="103" s="1"/>
  <c r="AG258" i="103" a="1"/>
  <c r="AG258" i="103" s="1"/>
  <c r="AF258" i="103" a="1"/>
  <c r="AF258" i="103" s="1"/>
  <c r="AE258" i="103" a="1"/>
  <c r="AE258" i="103" s="1"/>
  <c r="AD258" i="103" a="1"/>
  <c r="AD258" i="103" s="1"/>
  <c r="AC258" i="103" a="1"/>
  <c r="AC258" i="103" s="1"/>
  <c r="AB258" i="103" a="1"/>
  <c r="AB258" i="103" s="1"/>
  <c r="AA258" i="103" a="1"/>
  <c r="AA258" i="103" s="1"/>
  <c r="Z258" i="103" a="1"/>
  <c r="Z258" i="103" s="1"/>
  <c r="Y258" i="103" a="1"/>
  <c r="Y258" i="103" s="1"/>
  <c r="X258" i="103" a="1"/>
  <c r="X258" i="103" s="1"/>
  <c r="W258" i="103" a="1"/>
  <c r="W258" i="103" s="1"/>
  <c r="V258" i="103" a="1"/>
  <c r="V258" i="103" s="1"/>
  <c r="U258" i="103" a="1"/>
  <c r="U258" i="103" s="1"/>
  <c r="T258" i="103" a="1"/>
  <c r="T258" i="103" s="1"/>
  <c r="S258" i="103" a="1"/>
  <c r="S258" i="103" s="1"/>
  <c r="R258" i="103" a="1"/>
  <c r="R258" i="103" s="1"/>
  <c r="Q258" i="103" a="1"/>
  <c r="Q258" i="103" s="1"/>
  <c r="P258" i="103" a="1"/>
  <c r="P258" i="103" s="1"/>
  <c r="O258" i="103" a="1"/>
  <c r="O258" i="103" s="1"/>
  <c r="N258" i="103" a="1"/>
  <c r="N258" i="103" s="1"/>
  <c r="M258" i="103" a="1"/>
  <c r="M258" i="103" s="1"/>
  <c r="L258" i="103" a="1"/>
  <c r="L258" i="103" s="1"/>
  <c r="K258" i="103" a="1"/>
  <c r="K258" i="103" s="1"/>
  <c r="J258" i="103" a="1"/>
  <c r="J258" i="103" s="1"/>
  <c r="I258" i="103" a="1"/>
  <c r="I258" i="103" s="1"/>
  <c r="H258" i="103" a="1"/>
  <c r="H258" i="103" s="1"/>
  <c r="G258" i="103" a="1"/>
  <c r="G258" i="103" s="1"/>
  <c r="F258" i="103" a="1"/>
  <c r="F258" i="103" s="1"/>
  <c r="E258" i="103" a="1"/>
  <c r="E258" i="103" s="1"/>
  <c r="D258" i="103" a="1"/>
  <c r="D258" i="103" s="1"/>
  <c r="CD257" i="103" a="1"/>
  <c r="CD257" i="103" s="1"/>
  <c r="CC257" i="103" a="1"/>
  <c r="CC257" i="103" s="1"/>
  <c r="CB257" i="103" a="1"/>
  <c r="CB257" i="103" s="1"/>
  <c r="CA257" i="103" a="1"/>
  <c r="CA257" i="103" s="1"/>
  <c r="BZ257" i="103" a="1"/>
  <c r="BZ257" i="103" s="1"/>
  <c r="BY257" i="103" a="1"/>
  <c r="BY257" i="103" s="1"/>
  <c r="BX257" i="103" a="1"/>
  <c r="BX257" i="103" s="1"/>
  <c r="BW257" i="103" a="1"/>
  <c r="BW257" i="103" s="1"/>
  <c r="BV257" i="103" a="1"/>
  <c r="BV257" i="103" s="1"/>
  <c r="BU257" i="103" a="1"/>
  <c r="BU257" i="103" s="1"/>
  <c r="BT257" i="103" a="1"/>
  <c r="BT257" i="103" s="1"/>
  <c r="BS257" i="103" a="1"/>
  <c r="BS257" i="103" s="1"/>
  <c r="BR257" i="103" a="1"/>
  <c r="BR257" i="103" s="1"/>
  <c r="BQ257" i="103" a="1"/>
  <c r="BQ257" i="103" s="1"/>
  <c r="BP257" i="103" a="1"/>
  <c r="BP257" i="103" s="1"/>
  <c r="BO257" i="103" a="1"/>
  <c r="BO257" i="103" s="1"/>
  <c r="BN257" i="103" a="1"/>
  <c r="BN257" i="103" s="1"/>
  <c r="BM257" i="103" a="1"/>
  <c r="BM257" i="103" s="1"/>
  <c r="BL257" i="103" a="1"/>
  <c r="BL257" i="103" s="1"/>
  <c r="BK257" i="103" a="1"/>
  <c r="BK257" i="103" s="1"/>
  <c r="BJ257" i="103" a="1"/>
  <c r="BJ257" i="103" s="1"/>
  <c r="BI257" i="103" a="1"/>
  <c r="BI257" i="103" s="1"/>
  <c r="BH257" i="103" a="1"/>
  <c r="BH257" i="103" s="1"/>
  <c r="BG257" i="103" a="1"/>
  <c r="BG257" i="103" s="1"/>
  <c r="BF257" i="103" a="1"/>
  <c r="BF257" i="103" s="1"/>
  <c r="BE257" i="103" a="1"/>
  <c r="BE257" i="103" s="1"/>
  <c r="BD257" i="103" a="1"/>
  <c r="BD257" i="103" s="1"/>
  <c r="BC257" i="103" a="1"/>
  <c r="BC257" i="103" s="1"/>
  <c r="BB257" i="103" a="1"/>
  <c r="BB257" i="103" s="1"/>
  <c r="BA257" i="103" a="1"/>
  <c r="BA257" i="103" s="1"/>
  <c r="AZ257" i="103" a="1"/>
  <c r="AZ257" i="103" s="1"/>
  <c r="AY257" i="103" a="1"/>
  <c r="AY257" i="103" s="1"/>
  <c r="AX257" i="103" a="1"/>
  <c r="AX257" i="103" s="1"/>
  <c r="AW257" i="103" a="1"/>
  <c r="AW257" i="103" s="1"/>
  <c r="AV257" i="103" a="1"/>
  <c r="AV257" i="103" s="1"/>
  <c r="AU257" i="103" a="1"/>
  <c r="AU257" i="103" s="1"/>
  <c r="AT257" i="103" a="1"/>
  <c r="AT257" i="103" s="1"/>
  <c r="AS257" i="103" a="1"/>
  <c r="AS257" i="103" s="1"/>
  <c r="AR257" i="103" a="1"/>
  <c r="AR257" i="103" s="1"/>
  <c r="AQ257" i="103" a="1"/>
  <c r="AQ257" i="103" s="1"/>
  <c r="AP257" i="103" a="1"/>
  <c r="AP257" i="103" s="1"/>
  <c r="AO257" i="103" a="1"/>
  <c r="AO257" i="103" s="1"/>
  <c r="AN257" i="103" a="1"/>
  <c r="AN257" i="103" s="1"/>
  <c r="AM257" i="103" a="1"/>
  <c r="AM257" i="103" s="1"/>
  <c r="AL257" i="103" a="1"/>
  <c r="AL257" i="103" s="1"/>
  <c r="AK257" i="103" a="1"/>
  <c r="AK257" i="103" s="1"/>
  <c r="AJ257" i="103" a="1"/>
  <c r="AJ257" i="103" s="1"/>
  <c r="AI257" i="103" a="1"/>
  <c r="AI257" i="103" s="1"/>
  <c r="AH257" i="103" a="1"/>
  <c r="AH257" i="103" s="1"/>
  <c r="AG257" i="103" a="1"/>
  <c r="AG257" i="103" s="1"/>
  <c r="AF257" i="103" a="1"/>
  <c r="AF257" i="103" s="1"/>
  <c r="AE257" i="103" a="1"/>
  <c r="AE257" i="103" s="1"/>
  <c r="AD257" i="103" a="1"/>
  <c r="AD257" i="103" s="1"/>
  <c r="AC257" i="103" a="1"/>
  <c r="AC257" i="103" s="1"/>
  <c r="AB257" i="103" a="1"/>
  <c r="AB257" i="103" s="1"/>
  <c r="AA257" i="103" a="1"/>
  <c r="AA257" i="103" s="1"/>
  <c r="Z257" i="103" a="1"/>
  <c r="Z257" i="103" s="1"/>
  <c r="Y257" i="103" a="1"/>
  <c r="Y257" i="103" s="1"/>
  <c r="X257" i="103" a="1"/>
  <c r="X257" i="103" s="1"/>
  <c r="W257" i="103" a="1"/>
  <c r="W257" i="103" s="1"/>
  <c r="V257" i="103" a="1"/>
  <c r="V257" i="103" s="1"/>
  <c r="U257" i="103" a="1"/>
  <c r="U257" i="103" s="1"/>
  <c r="T257" i="103" a="1"/>
  <c r="T257" i="103" s="1"/>
  <c r="S257" i="103" a="1"/>
  <c r="S257" i="103" s="1"/>
  <c r="R257" i="103" a="1"/>
  <c r="R257" i="103" s="1"/>
  <c r="Q257" i="103" a="1"/>
  <c r="Q257" i="103" s="1"/>
  <c r="P257" i="103" a="1"/>
  <c r="P257" i="103" s="1"/>
  <c r="O257" i="103" a="1"/>
  <c r="O257" i="103" s="1"/>
  <c r="N257" i="103" a="1"/>
  <c r="N257" i="103" s="1"/>
  <c r="M257" i="103" a="1"/>
  <c r="M257" i="103" s="1"/>
  <c r="L257" i="103" a="1"/>
  <c r="L257" i="103" s="1"/>
  <c r="K257" i="103" a="1"/>
  <c r="K257" i="103" s="1"/>
  <c r="J257" i="103" a="1"/>
  <c r="J257" i="103" s="1"/>
  <c r="I257" i="103" a="1"/>
  <c r="I257" i="103" s="1"/>
  <c r="H257" i="103" a="1"/>
  <c r="H257" i="103" s="1"/>
  <c r="G257" i="103" a="1"/>
  <c r="G257" i="103" s="1"/>
  <c r="F257" i="103" a="1"/>
  <c r="F257" i="103" s="1"/>
  <c r="E257" i="103" a="1"/>
  <c r="E257" i="103" s="1"/>
  <c r="D257" i="103" a="1"/>
  <c r="D257" i="103" s="1"/>
  <c r="CD256" i="103" a="1"/>
  <c r="CD256" i="103" s="1"/>
  <c r="CC256" i="103" a="1"/>
  <c r="CC256" i="103" s="1"/>
  <c r="CB256" i="103" a="1"/>
  <c r="CB256" i="103" s="1"/>
  <c r="CA256" i="103" a="1"/>
  <c r="CA256" i="103" s="1"/>
  <c r="BZ256" i="103" a="1"/>
  <c r="BZ256" i="103" s="1"/>
  <c r="BY256" i="103" a="1"/>
  <c r="BY256" i="103" s="1"/>
  <c r="BX256" i="103" a="1"/>
  <c r="BX256" i="103" s="1"/>
  <c r="BW256" i="103" a="1"/>
  <c r="BW256" i="103" s="1"/>
  <c r="BV256" i="103" a="1"/>
  <c r="BV256" i="103" s="1"/>
  <c r="BU256" i="103" a="1"/>
  <c r="BU256" i="103" s="1"/>
  <c r="BT256" i="103" a="1"/>
  <c r="BT256" i="103" s="1"/>
  <c r="BS256" i="103" a="1"/>
  <c r="BS256" i="103" s="1"/>
  <c r="BR256" i="103" a="1"/>
  <c r="BR256" i="103" s="1"/>
  <c r="BQ256" i="103" a="1"/>
  <c r="BQ256" i="103" s="1"/>
  <c r="BP256" i="103" a="1"/>
  <c r="BP256" i="103" s="1"/>
  <c r="BO256" i="103" a="1"/>
  <c r="BO256" i="103" s="1"/>
  <c r="BN256" i="103" a="1"/>
  <c r="BN256" i="103" s="1"/>
  <c r="BM256" i="103" a="1"/>
  <c r="BM256" i="103" s="1"/>
  <c r="BL256" i="103" a="1"/>
  <c r="BL256" i="103" s="1"/>
  <c r="BK256" i="103" a="1"/>
  <c r="BK256" i="103" s="1"/>
  <c r="BJ256" i="103" a="1"/>
  <c r="BJ256" i="103" s="1"/>
  <c r="BI256" i="103" a="1"/>
  <c r="BI256" i="103" s="1"/>
  <c r="BH256" i="103" a="1"/>
  <c r="BH256" i="103" s="1"/>
  <c r="BG256" i="103" a="1"/>
  <c r="BG256" i="103" s="1"/>
  <c r="BF256" i="103" a="1"/>
  <c r="BF256" i="103" s="1"/>
  <c r="BE256" i="103" a="1"/>
  <c r="BE256" i="103" s="1"/>
  <c r="BD256" i="103" a="1"/>
  <c r="BD256" i="103" s="1"/>
  <c r="BC256" i="103" a="1"/>
  <c r="BC256" i="103" s="1"/>
  <c r="BB256" i="103" a="1"/>
  <c r="BB256" i="103" s="1"/>
  <c r="BA256" i="103" a="1"/>
  <c r="BA256" i="103" s="1"/>
  <c r="AZ256" i="103" a="1"/>
  <c r="AZ256" i="103" s="1"/>
  <c r="AY256" i="103" a="1"/>
  <c r="AY256" i="103" s="1"/>
  <c r="AX256" i="103" a="1"/>
  <c r="AX256" i="103" s="1"/>
  <c r="AW256" i="103" a="1"/>
  <c r="AW256" i="103" s="1"/>
  <c r="AV256" i="103" a="1"/>
  <c r="AV256" i="103" s="1"/>
  <c r="AU256" i="103" a="1"/>
  <c r="AU256" i="103" s="1"/>
  <c r="AT256" i="103" a="1"/>
  <c r="AT256" i="103" s="1"/>
  <c r="AS256" i="103" a="1"/>
  <c r="AS256" i="103" s="1"/>
  <c r="AR256" i="103" a="1"/>
  <c r="AR256" i="103" s="1"/>
  <c r="AQ256" i="103" a="1"/>
  <c r="AQ256" i="103" s="1"/>
  <c r="AP256" i="103" a="1"/>
  <c r="AP256" i="103" s="1"/>
  <c r="AO256" i="103" a="1"/>
  <c r="AO256" i="103" s="1"/>
  <c r="AN256" i="103" a="1"/>
  <c r="AN256" i="103" s="1"/>
  <c r="AM256" i="103" a="1"/>
  <c r="AM256" i="103" s="1"/>
  <c r="AL256" i="103" a="1"/>
  <c r="AL256" i="103" s="1"/>
  <c r="AK256" i="103" a="1"/>
  <c r="AK256" i="103" s="1"/>
  <c r="AJ256" i="103" a="1"/>
  <c r="AJ256" i="103" s="1"/>
  <c r="AI256" i="103" a="1"/>
  <c r="AI256" i="103" s="1"/>
  <c r="AH256" i="103" a="1"/>
  <c r="AH256" i="103" s="1"/>
  <c r="AG256" i="103" a="1"/>
  <c r="AG256" i="103" s="1"/>
  <c r="AF256" i="103" a="1"/>
  <c r="AF256" i="103" s="1"/>
  <c r="AE256" i="103" a="1"/>
  <c r="AE256" i="103" s="1"/>
  <c r="AD256" i="103" a="1"/>
  <c r="AD256" i="103" s="1"/>
  <c r="AC256" i="103" a="1"/>
  <c r="AC256" i="103" s="1"/>
  <c r="AB256" i="103" a="1"/>
  <c r="AB256" i="103" s="1"/>
  <c r="AA256" i="103" a="1"/>
  <c r="AA256" i="103" s="1"/>
  <c r="Z256" i="103" a="1"/>
  <c r="Z256" i="103" s="1"/>
  <c r="Y256" i="103" a="1"/>
  <c r="Y256" i="103" s="1"/>
  <c r="X256" i="103" a="1"/>
  <c r="X256" i="103" s="1"/>
  <c r="W256" i="103" a="1"/>
  <c r="W256" i="103" s="1"/>
  <c r="V256" i="103" a="1"/>
  <c r="V256" i="103" s="1"/>
  <c r="U256" i="103" a="1"/>
  <c r="U256" i="103" s="1"/>
  <c r="T256" i="103" a="1"/>
  <c r="T256" i="103" s="1"/>
  <c r="S256" i="103" a="1"/>
  <c r="S256" i="103" s="1"/>
  <c r="R256" i="103" a="1"/>
  <c r="R256" i="103" s="1"/>
  <c r="Q256" i="103" a="1"/>
  <c r="Q256" i="103" s="1"/>
  <c r="P256" i="103" a="1"/>
  <c r="P256" i="103" s="1"/>
  <c r="O256" i="103" a="1"/>
  <c r="O256" i="103" s="1"/>
  <c r="N256" i="103" a="1"/>
  <c r="N256" i="103" s="1"/>
  <c r="M256" i="103" a="1"/>
  <c r="M256" i="103" s="1"/>
  <c r="L256" i="103" a="1"/>
  <c r="L256" i="103" s="1"/>
  <c r="K256" i="103" a="1"/>
  <c r="K256" i="103" s="1"/>
  <c r="J256" i="103" a="1"/>
  <c r="J256" i="103" s="1"/>
  <c r="I256" i="103" a="1"/>
  <c r="I256" i="103" s="1"/>
  <c r="H256" i="103" a="1"/>
  <c r="H256" i="103" s="1"/>
  <c r="G256" i="103" a="1"/>
  <c r="G256" i="103" s="1"/>
  <c r="F256" i="103" a="1"/>
  <c r="F256" i="103" s="1"/>
  <c r="E256" i="103" a="1"/>
  <c r="E256" i="103" s="1"/>
  <c r="D256" i="103" a="1"/>
  <c r="D256" i="103" s="1"/>
  <c r="CD255" i="103" a="1"/>
  <c r="CD255" i="103" s="1"/>
  <c r="CC255" i="103" a="1"/>
  <c r="CC255" i="103" s="1"/>
  <c r="CB255" i="103" a="1"/>
  <c r="CB255" i="103" s="1"/>
  <c r="CA255" i="103" a="1"/>
  <c r="CA255" i="103" s="1"/>
  <c r="BZ255" i="103" a="1"/>
  <c r="BZ255" i="103" s="1"/>
  <c r="BY255" i="103" a="1"/>
  <c r="BY255" i="103" s="1"/>
  <c r="BX255" i="103" a="1"/>
  <c r="BX255" i="103" s="1"/>
  <c r="BW255" i="103" a="1"/>
  <c r="BW255" i="103" s="1"/>
  <c r="BV255" i="103" a="1"/>
  <c r="BV255" i="103" s="1"/>
  <c r="BU255" i="103" a="1"/>
  <c r="BU255" i="103" s="1"/>
  <c r="BT255" i="103" a="1"/>
  <c r="BT255" i="103" s="1"/>
  <c r="BS255" i="103" a="1"/>
  <c r="BS255" i="103" s="1"/>
  <c r="BR255" i="103" a="1"/>
  <c r="BR255" i="103" s="1"/>
  <c r="BQ255" i="103" a="1"/>
  <c r="BQ255" i="103" s="1"/>
  <c r="BP255" i="103" a="1"/>
  <c r="BP255" i="103" s="1"/>
  <c r="BO255" i="103" a="1"/>
  <c r="BO255" i="103" s="1"/>
  <c r="BN255" i="103" a="1"/>
  <c r="BN255" i="103" s="1"/>
  <c r="BM255" i="103" a="1"/>
  <c r="BM255" i="103" s="1"/>
  <c r="BL255" i="103" a="1"/>
  <c r="BL255" i="103" s="1"/>
  <c r="BK255" i="103" a="1"/>
  <c r="BK255" i="103" s="1"/>
  <c r="BJ255" i="103" a="1"/>
  <c r="BJ255" i="103" s="1"/>
  <c r="BI255" i="103" a="1"/>
  <c r="BI255" i="103" s="1"/>
  <c r="BH255" i="103" a="1"/>
  <c r="BH255" i="103" s="1"/>
  <c r="BG255" i="103" a="1"/>
  <c r="BG255" i="103" s="1"/>
  <c r="BF255" i="103" a="1"/>
  <c r="BF255" i="103" s="1"/>
  <c r="BE255" i="103" a="1"/>
  <c r="BE255" i="103" s="1"/>
  <c r="BD255" i="103" a="1"/>
  <c r="BD255" i="103" s="1"/>
  <c r="BC255" i="103" a="1"/>
  <c r="BC255" i="103" s="1"/>
  <c r="BB255" i="103" a="1"/>
  <c r="BB255" i="103" s="1"/>
  <c r="BA255" i="103" a="1"/>
  <c r="BA255" i="103" s="1"/>
  <c r="AZ255" i="103" a="1"/>
  <c r="AZ255" i="103" s="1"/>
  <c r="AY255" i="103" a="1"/>
  <c r="AY255" i="103" s="1"/>
  <c r="AX255" i="103" a="1"/>
  <c r="AX255" i="103" s="1"/>
  <c r="AW255" i="103" a="1"/>
  <c r="AW255" i="103" s="1"/>
  <c r="AV255" i="103" a="1"/>
  <c r="AV255" i="103" s="1"/>
  <c r="AU255" i="103" a="1"/>
  <c r="AU255" i="103" s="1"/>
  <c r="AT255" i="103" a="1"/>
  <c r="AT255" i="103" s="1"/>
  <c r="AS255" i="103" a="1"/>
  <c r="AS255" i="103" s="1"/>
  <c r="AR255" i="103" a="1"/>
  <c r="AR255" i="103" s="1"/>
  <c r="AQ255" i="103" a="1"/>
  <c r="AQ255" i="103" s="1"/>
  <c r="AP255" i="103" a="1"/>
  <c r="AP255" i="103" s="1"/>
  <c r="AO255" i="103" a="1"/>
  <c r="AO255" i="103" s="1"/>
  <c r="AN255" i="103" a="1"/>
  <c r="AN255" i="103" s="1"/>
  <c r="AM255" i="103" a="1"/>
  <c r="AM255" i="103" s="1"/>
  <c r="AL255" i="103" a="1"/>
  <c r="AL255" i="103" s="1"/>
  <c r="AK255" i="103" a="1"/>
  <c r="AK255" i="103" s="1"/>
  <c r="AJ255" i="103" a="1"/>
  <c r="AJ255" i="103" s="1"/>
  <c r="AI255" i="103" a="1"/>
  <c r="AI255" i="103" s="1"/>
  <c r="AH255" i="103" a="1"/>
  <c r="AH255" i="103" s="1"/>
  <c r="AG255" i="103" a="1"/>
  <c r="AG255" i="103" s="1"/>
  <c r="AF255" i="103" a="1"/>
  <c r="AF255" i="103" s="1"/>
  <c r="AE255" i="103" a="1"/>
  <c r="AE255" i="103" s="1"/>
  <c r="AD255" i="103" a="1"/>
  <c r="AD255" i="103" s="1"/>
  <c r="AC255" i="103" a="1"/>
  <c r="AC255" i="103" s="1"/>
  <c r="AB255" i="103" a="1"/>
  <c r="AB255" i="103" s="1"/>
  <c r="AA255" i="103" a="1"/>
  <c r="AA255" i="103" s="1"/>
  <c r="Z255" i="103" a="1"/>
  <c r="Z255" i="103" s="1"/>
  <c r="Y255" i="103" a="1"/>
  <c r="Y255" i="103" s="1"/>
  <c r="X255" i="103" a="1"/>
  <c r="X255" i="103" s="1"/>
  <c r="W255" i="103" a="1"/>
  <c r="W255" i="103" s="1"/>
  <c r="V255" i="103" a="1"/>
  <c r="V255" i="103" s="1"/>
  <c r="U255" i="103" a="1"/>
  <c r="U255" i="103" s="1"/>
  <c r="T255" i="103" a="1"/>
  <c r="T255" i="103" s="1"/>
  <c r="S255" i="103" a="1"/>
  <c r="S255" i="103" s="1"/>
  <c r="R255" i="103" a="1"/>
  <c r="R255" i="103" s="1"/>
  <c r="Q255" i="103" a="1"/>
  <c r="Q255" i="103" s="1"/>
  <c r="P255" i="103" a="1"/>
  <c r="P255" i="103" s="1"/>
  <c r="O255" i="103" a="1"/>
  <c r="O255" i="103" s="1"/>
  <c r="N255" i="103" a="1"/>
  <c r="N255" i="103" s="1"/>
  <c r="M255" i="103" a="1"/>
  <c r="M255" i="103" s="1"/>
  <c r="L255" i="103" a="1"/>
  <c r="L255" i="103" s="1"/>
  <c r="K255" i="103" a="1"/>
  <c r="K255" i="103" s="1"/>
  <c r="J255" i="103" a="1"/>
  <c r="J255" i="103" s="1"/>
  <c r="I255" i="103" a="1"/>
  <c r="I255" i="103" s="1"/>
  <c r="H255" i="103" a="1"/>
  <c r="H255" i="103" s="1"/>
  <c r="G255" i="103" a="1"/>
  <c r="G255" i="103" s="1"/>
  <c r="F255" i="103" a="1"/>
  <c r="F255" i="103" s="1"/>
  <c r="E255" i="103" a="1"/>
  <c r="E255" i="103" s="1"/>
  <c r="D255" i="103" a="1"/>
  <c r="D255" i="103" s="1"/>
  <c r="CD254" i="103" a="1"/>
  <c r="CD254" i="103" s="1"/>
  <c r="CC254" i="103" a="1"/>
  <c r="CC254" i="103" s="1"/>
  <c r="CB254" i="103" a="1"/>
  <c r="CB254" i="103" s="1"/>
  <c r="CA254" i="103" a="1"/>
  <c r="CA254" i="103" s="1"/>
  <c r="BZ254" i="103" a="1"/>
  <c r="BZ254" i="103" s="1"/>
  <c r="BY254" i="103" a="1"/>
  <c r="BY254" i="103" s="1"/>
  <c r="BX254" i="103" a="1"/>
  <c r="BX254" i="103" s="1"/>
  <c r="BW254" i="103" a="1"/>
  <c r="BW254" i="103" s="1"/>
  <c r="BV254" i="103" a="1"/>
  <c r="BV254" i="103" s="1"/>
  <c r="BU254" i="103" a="1"/>
  <c r="BU254" i="103" s="1"/>
  <c r="BT254" i="103" a="1"/>
  <c r="BT254" i="103" s="1"/>
  <c r="BS254" i="103" a="1"/>
  <c r="BS254" i="103" s="1"/>
  <c r="BR254" i="103" a="1"/>
  <c r="BR254" i="103" s="1"/>
  <c r="BQ254" i="103" a="1"/>
  <c r="BQ254" i="103" s="1"/>
  <c r="BP254" i="103" a="1"/>
  <c r="BP254" i="103" s="1"/>
  <c r="BO254" i="103" a="1"/>
  <c r="BO254" i="103" s="1"/>
  <c r="BN254" i="103" a="1"/>
  <c r="BN254" i="103" s="1"/>
  <c r="BM254" i="103" a="1"/>
  <c r="BM254" i="103" s="1"/>
  <c r="BL254" i="103" a="1"/>
  <c r="BL254" i="103" s="1"/>
  <c r="BK254" i="103" a="1"/>
  <c r="BK254" i="103" s="1"/>
  <c r="BJ254" i="103" a="1"/>
  <c r="BJ254" i="103" s="1"/>
  <c r="BI254" i="103" a="1"/>
  <c r="BI254" i="103" s="1"/>
  <c r="BH254" i="103" a="1"/>
  <c r="BH254" i="103" s="1"/>
  <c r="BG254" i="103" a="1"/>
  <c r="BG254" i="103" s="1"/>
  <c r="BF254" i="103"/>
  <c r="BF254" i="103" a="1"/>
  <c r="BE254" i="103" a="1"/>
  <c r="BE254" i="103" s="1"/>
  <c r="BD254" i="103" a="1"/>
  <c r="BD254" i="103" s="1"/>
  <c r="BC254" i="103" a="1"/>
  <c r="BC254" i="103" s="1"/>
  <c r="BB254" i="103"/>
  <c r="BB254" i="103" a="1"/>
  <c r="BA254" i="103" a="1"/>
  <c r="BA254" i="103" s="1"/>
  <c r="AZ254" i="103" a="1"/>
  <c r="AZ254" i="103" s="1"/>
  <c r="AY254" i="103"/>
  <c r="AY254" i="103" a="1"/>
  <c r="AX254" i="103"/>
  <c r="AX254" i="103" a="1"/>
  <c r="AW254" i="103"/>
  <c r="AW254" i="103" a="1"/>
  <c r="AV254" i="103" a="1"/>
  <c r="AV254" i="103" s="1"/>
  <c r="AU254" i="103" a="1"/>
  <c r="AU254" i="103" s="1"/>
  <c r="AT254" i="103" a="1"/>
  <c r="AT254" i="103" s="1"/>
  <c r="AS254" i="103"/>
  <c r="AS254" i="103" a="1"/>
  <c r="AR254" i="103" a="1"/>
  <c r="AR254" i="103" s="1"/>
  <c r="AQ254" i="103" a="1"/>
  <c r="AQ254" i="103" s="1"/>
  <c r="AP254" i="103"/>
  <c r="AP254" i="103" a="1"/>
  <c r="AO254" i="103" a="1"/>
  <c r="AO254" i="103" s="1"/>
  <c r="AN254" i="103" a="1"/>
  <c r="AN254" i="103" s="1"/>
  <c r="AM254" i="103" a="1"/>
  <c r="AM254" i="103" s="1"/>
  <c r="AL254" i="103" a="1"/>
  <c r="AL254" i="103" s="1"/>
  <c r="AK254" i="103" a="1"/>
  <c r="AK254" i="103" s="1"/>
  <c r="AJ254" i="103" a="1"/>
  <c r="AJ254" i="103" s="1"/>
  <c r="AI254" i="103"/>
  <c r="AI254" i="103" a="1"/>
  <c r="AH254" i="103" a="1"/>
  <c r="AH254" i="103" s="1"/>
  <c r="AG254" i="103"/>
  <c r="AG254" i="103" a="1"/>
  <c r="AF254" i="103" a="1"/>
  <c r="AF254" i="103" s="1"/>
  <c r="AE254" i="103" a="1"/>
  <c r="AE254" i="103" s="1"/>
  <c r="AD254" i="103" a="1"/>
  <c r="AD254" i="103" s="1"/>
  <c r="AC254" i="103" a="1"/>
  <c r="AC254" i="103" s="1"/>
  <c r="AB254" i="103" a="1"/>
  <c r="AB254" i="103" s="1"/>
  <c r="AA254" i="103"/>
  <c r="AA254" i="103" a="1"/>
  <c r="Z254" i="103"/>
  <c r="Z254" i="103" a="1"/>
  <c r="Y254" i="103"/>
  <c r="Y254" i="103" a="1"/>
  <c r="X254" i="103" a="1"/>
  <c r="X254" i="103" s="1"/>
  <c r="W254" i="103" a="1"/>
  <c r="W254" i="103" s="1"/>
  <c r="V254" i="103"/>
  <c r="V254" i="103" a="1"/>
  <c r="U254" i="103" a="1"/>
  <c r="U254" i="103" s="1"/>
  <c r="T254" i="103" a="1"/>
  <c r="T254" i="103" s="1"/>
  <c r="S254" i="103"/>
  <c r="S254" i="103" a="1"/>
  <c r="R254" i="103"/>
  <c r="R254" i="103" a="1"/>
  <c r="Q254" i="103"/>
  <c r="Q254" i="103" a="1"/>
  <c r="P254" i="103" a="1"/>
  <c r="P254" i="103" s="1"/>
  <c r="O254" i="103" a="1"/>
  <c r="O254" i="103" s="1"/>
  <c r="N254" i="103" a="1"/>
  <c r="N254" i="103" s="1"/>
  <c r="M254" i="103"/>
  <c r="M254" i="103" a="1"/>
  <c r="L254" i="103" a="1"/>
  <c r="L254" i="103" s="1"/>
  <c r="K254" i="103" a="1"/>
  <c r="K254" i="103" s="1"/>
  <c r="J254" i="103"/>
  <c r="J254" i="103" a="1"/>
  <c r="I254" i="103" a="1"/>
  <c r="I254" i="103" s="1"/>
  <c r="H254" i="103" a="1"/>
  <c r="H254" i="103" s="1"/>
  <c r="G254" i="103" a="1"/>
  <c r="G254" i="103" s="1"/>
  <c r="F254" i="103" a="1"/>
  <c r="F254" i="103" s="1"/>
  <c r="E254" i="103" a="1"/>
  <c r="E254" i="103" s="1"/>
  <c r="D254" i="103" a="1"/>
  <c r="D254" i="103" s="1"/>
  <c r="CD253" i="103"/>
  <c r="CD253" i="103" a="1"/>
  <c r="CC253" i="103" a="1"/>
  <c r="CC253" i="103" s="1"/>
  <c r="CB253" i="103"/>
  <c r="CB253" i="103" a="1"/>
  <c r="CA253" i="103" a="1"/>
  <c r="CA253" i="103" s="1"/>
  <c r="BZ253" i="103"/>
  <c r="BZ253" i="103" a="1"/>
  <c r="BY253" i="103" a="1"/>
  <c r="BY253" i="103" s="1"/>
  <c r="BX253" i="103" a="1"/>
  <c r="BX253" i="103" s="1"/>
  <c r="BW253" i="103" a="1"/>
  <c r="BW253" i="103" s="1"/>
  <c r="BV253" i="103" a="1"/>
  <c r="BV253" i="103" s="1"/>
  <c r="BU253" i="103"/>
  <c r="BU253" i="103" a="1"/>
  <c r="BT253" i="103"/>
  <c r="BT253" i="103" a="1"/>
  <c r="BS253" i="103" a="1"/>
  <c r="BS253" i="103" s="1"/>
  <c r="BR253" i="103" a="1"/>
  <c r="BR253" i="103" s="1"/>
  <c r="BQ253" i="103" a="1"/>
  <c r="BQ253" i="103" s="1"/>
  <c r="BP253" i="103" a="1"/>
  <c r="BP253" i="103" s="1"/>
  <c r="BO253" i="103" a="1"/>
  <c r="BO253" i="103" s="1"/>
  <c r="BN253" i="103"/>
  <c r="BN253" i="103" a="1"/>
  <c r="BM253" i="103"/>
  <c r="BM253" i="103" a="1"/>
  <c r="BL253" i="103"/>
  <c r="BL253" i="103" a="1"/>
  <c r="BK253" i="103" a="1"/>
  <c r="BK253" i="103" s="1"/>
  <c r="BJ253" i="103" a="1"/>
  <c r="BJ253" i="103" s="1"/>
  <c r="BI253" i="103" a="1"/>
  <c r="BI253" i="103" s="1"/>
  <c r="BH253" i="103"/>
  <c r="BH253" i="103" a="1"/>
  <c r="BG253" i="103" a="1"/>
  <c r="BG253" i="103" s="1"/>
  <c r="BF253" i="103" a="1"/>
  <c r="BF253" i="103" s="1"/>
  <c r="BE253" i="103"/>
  <c r="BE253" i="103" a="1"/>
  <c r="BD253" i="103" a="1"/>
  <c r="BD253" i="103" s="1"/>
  <c r="BC253" i="103" a="1"/>
  <c r="BC253" i="103" s="1"/>
  <c r="BB253" i="103" a="1"/>
  <c r="BB253" i="103" s="1"/>
  <c r="BA253" i="103" a="1"/>
  <c r="BA253" i="103" s="1"/>
  <c r="AZ253" i="103" a="1"/>
  <c r="AZ253" i="103" s="1"/>
  <c r="AY253" i="103" a="1"/>
  <c r="AY253" i="103" s="1"/>
  <c r="AX253" i="103"/>
  <c r="AX253" i="103" a="1"/>
  <c r="AW253" i="103"/>
  <c r="AW253" i="103" a="1"/>
  <c r="AV253" i="103"/>
  <c r="AV253" i="103" a="1"/>
  <c r="AU253" i="103" a="1"/>
  <c r="AU253" i="103" s="1"/>
  <c r="AT253" i="103"/>
  <c r="AT253" i="103" a="1"/>
  <c r="AS253" i="103" a="1"/>
  <c r="AS253" i="103" s="1"/>
  <c r="AR253" i="103"/>
  <c r="AR253" i="103" a="1"/>
  <c r="AQ253" i="103" a="1"/>
  <c r="AQ253" i="103" s="1"/>
  <c r="AP253" i="103" a="1"/>
  <c r="AP253" i="103" s="1"/>
  <c r="AO253" i="103"/>
  <c r="AO253" i="103" a="1"/>
  <c r="AN253" i="103" a="1"/>
  <c r="AN253" i="103" s="1"/>
  <c r="AM253" i="103" a="1"/>
  <c r="AM253" i="103" s="1"/>
  <c r="AL253" i="103" a="1"/>
  <c r="AL253" i="103" s="1"/>
  <c r="AK253" i="103" a="1"/>
  <c r="AK253" i="103" s="1"/>
  <c r="AJ253" i="103" a="1"/>
  <c r="AJ253" i="103" s="1"/>
  <c r="AI253" i="103" a="1"/>
  <c r="AI253" i="103" s="1"/>
  <c r="AH253" i="103"/>
  <c r="AH253" i="103" a="1"/>
  <c r="AG253" i="103"/>
  <c r="AG253" i="103" a="1"/>
  <c r="AF253" i="103"/>
  <c r="AF253" i="103" a="1"/>
  <c r="AE253" i="103" a="1"/>
  <c r="AE253" i="103" s="1"/>
  <c r="AD253" i="103" a="1"/>
  <c r="AD253" i="103" s="1"/>
  <c r="AC253" i="103" a="1"/>
  <c r="AC253" i="103" s="1"/>
  <c r="AB253" i="103" a="1"/>
  <c r="AB253" i="103" s="1"/>
  <c r="AA253" i="103" a="1"/>
  <c r="AA253" i="103" s="1"/>
  <c r="Z253" i="103"/>
  <c r="Z253" i="103" a="1"/>
  <c r="Y253" i="103"/>
  <c r="Y253" i="103" a="1"/>
  <c r="X253" i="103"/>
  <c r="X253" i="103" a="1"/>
  <c r="W253" i="103" a="1"/>
  <c r="W253" i="103" s="1"/>
  <c r="V253" i="103" a="1"/>
  <c r="V253" i="103" s="1"/>
  <c r="U253" i="103"/>
  <c r="U253" i="103" a="1"/>
  <c r="T253" i="103" a="1"/>
  <c r="T253" i="103" s="1"/>
  <c r="S253" i="103" a="1"/>
  <c r="S253" i="103" s="1"/>
  <c r="R253" i="103"/>
  <c r="R253" i="103" a="1"/>
  <c r="Q253" i="103" a="1"/>
  <c r="Q253" i="103" s="1"/>
  <c r="P253" i="103"/>
  <c r="P253" i="103" a="1"/>
  <c r="O253" i="103" a="1"/>
  <c r="O253" i="103" s="1"/>
  <c r="N253" i="103"/>
  <c r="N253" i="103" a="1"/>
  <c r="M253" i="103" a="1"/>
  <c r="M253" i="103" s="1"/>
  <c r="L253" i="103" a="1"/>
  <c r="L253" i="103" s="1"/>
  <c r="K253" i="103" a="1"/>
  <c r="K253" i="103" s="1"/>
  <c r="J253" i="103"/>
  <c r="J253" i="103" a="1"/>
  <c r="I253" i="103"/>
  <c r="I253" i="103" a="1"/>
  <c r="H253" i="103" a="1"/>
  <c r="H253" i="103" s="1"/>
  <c r="G253" i="103" a="1"/>
  <c r="G253" i="103" s="1"/>
  <c r="F253" i="103" a="1"/>
  <c r="F253" i="103" s="1"/>
  <c r="E253" i="103"/>
  <c r="E253" i="103" a="1"/>
  <c r="D253" i="103" a="1"/>
  <c r="D253" i="103" s="1"/>
  <c r="CD252" i="103" a="1"/>
  <c r="CD252" i="103" s="1"/>
  <c r="CC252" i="103"/>
  <c r="CC252" i="103" a="1"/>
  <c r="CB252" i="103" a="1"/>
  <c r="CB252" i="103" s="1"/>
  <c r="CA252" i="103"/>
  <c r="CA252" i="103" a="1"/>
  <c r="BZ252" i="103" a="1"/>
  <c r="BZ252" i="103" s="1"/>
  <c r="BY252" i="103"/>
  <c r="BY252" i="103" a="1"/>
  <c r="BX252" i="103" a="1"/>
  <c r="BX252" i="103" s="1"/>
  <c r="BW252" i="103" a="1"/>
  <c r="BW252" i="103" s="1"/>
  <c r="BV252" i="103" a="1"/>
  <c r="BV252" i="103" s="1"/>
  <c r="BU252" i="103" a="1"/>
  <c r="BU252" i="103" s="1"/>
  <c r="BT252" i="103"/>
  <c r="BT252" i="103" a="1"/>
  <c r="BS252" i="103" a="1"/>
  <c r="BS252" i="103" s="1"/>
  <c r="BR252" i="103" a="1"/>
  <c r="BR252" i="103" s="1"/>
  <c r="BQ252" i="103" a="1"/>
  <c r="BQ252" i="103" s="1"/>
  <c r="BP252" i="103" a="1"/>
  <c r="BP252" i="103" s="1"/>
  <c r="BO252" i="103" a="1"/>
  <c r="BO252" i="103" s="1"/>
  <c r="BN252" i="103" a="1"/>
  <c r="BN252" i="103" s="1"/>
  <c r="BM252" i="103"/>
  <c r="BM252" i="103" a="1"/>
  <c r="BL252" i="103"/>
  <c r="BL252" i="103" a="1"/>
  <c r="BK252" i="103"/>
  <c r="BK252" i="103" a="1"/>
  <c r="BJ252" i="103" a="1"/>
  <c r="BJ252" i="103" s="1"/>
  <c r="BI252" i="103" a="1"/>
  <c r="BI252" i="103" s="1"/>
  <c r="BH252" i="103" a="1"/>
  <c r="BH252" i="103" s="1"/>
  <c r="BG252" i="103"/>
  <c r="BG252" i="103" a="1"/>
  <c r="BF252" i="103" a="1"/>
  <c r="BF252" i="103" s="1"/>
  <c r="BE252" i="103" a="1"/>
  <c r="BE252" i="103" s="1"/>
  <c r="BD252" i="103"/>
  <c r="BD252" i="103" a="1"/>
  <c r="BC252" i="103" a="1"/>
  <c r="BC252" i="103" s="1"/>
  <c r="BB252" i="103" a="1"/>
  <c r="BB252" i="103" s="1"/>
  <c r="BA252" i="103" a="1"/>
  <c r="BA252" i="103" s="1"/>
  <c r="AZ252" i="103" a="1"/>
  <c r="AZ252" i="103" s="1"/>
  <c r="AY252" i="103" a="1"/>
  <c r="AY252" i="103" s="1"/>
  <c r="AX252" i="103" a="1"/>
  <c r="AX252" i="103" s="1"/>
  <c r="AW252" i="103"/>
  <c r="AW252" i="103" a="1"/>
  <c r="AV252" i="103"/>
  <c r="AV252" i="103" a="1"/>
  <c r="AU252" i="103"/>
  <c r="AU252" i="103" a="1"/>
  <c r="AT252" i="103" a="1"/>
  <c r="AT252" i="103" s="1"/>
  <c r="AS252" i="103" a="1"/>
  <c r="AS252" i="103" s="1"/>
  <c r="AR252" i="103" a="1"/>
  <c r="AR252" i="103" s="1"/>
  <c r="AQ252" i="103"/>
  <c r="AQ252" i="103" a="1"/>
  <c r="AP252" i="103" a="1"/>
  <c r="AP252" i="103" s="1"/>
  <c r="AO252" i="103"/>
  <c r="AO252" i="103" a="1"/>
  <c r="AN252" i="103" a="1"/>
  <c r="AN252" i="103" s="1"/>
  <c r="AM252" i="103" a="1"/>
  <c r="AM252" i="103" s="1"/>
  <c r="AL252" i="103" a="1"/>
  <c r="AL252" i="103" s="1"/>
  <c r="AK252" i="103" a="1"/>
  <c r="AK252" i="103" s="1"/>
  <c r="AJ252" i="103" a="1"/>
  <c r="AJ252" i="103" s="1"/>
  <c r="AI252" i="103" a="1"/>
  <c r="AI252" i="103" s="1"/>
  <c r="AH252" i="103" a="1"/>
  <c r="AH252" i="103" s="1"/>
  <c r="AG252" i="103"/>
  <c r="AG252" i="103" a="1"/>
  <c r="AF252" i="103" a="1"/>
  <c r="AF252" i="103" s="1"/>
  <c r="AE252" i="103" a="1"/>
  <c r="AE252" i="103" s="1"/>
  <c r="AD252" i="103" a="1"/>
  <c r="AD252" i="103" s="1"/>
  <c r="AC252" i="103" a="1"/>
  <c r="AC252" i="103" s="1"/>
  <c r="AB252" i="103" a="1"/>
  <c r="AB252" i="103" s="1"/>
  <c r="AA252" i="103" a="1"/>
  <c r="AA252" i="103" s="1"/>
  <c r="Z252" i="103" a="1"/>
  <c r="Z252" i="103" s="1"/>
  <c r="Y252" i="103"/>
  <c r="Y252" i="103" a="1"/>
  <c r="X252" i="103" a="1"/>
  <c r="X252" i="103" s="1"/>
  <c r="W252" i="103" a="1"/>
  <c r="W252" i="103" s="1"/>
  <c r="V252" i="103" a="1"/>
  <c r="V252" i="103" s="1"/>
  <c r="U252" i="103" a="1"/>
  <c r="U252" i="103" s="1"/>
  <c r="T252" i="103" a="1"/>
  <c r="T252" i="103" s="1"/>
  <c r="S252" i="103" a="1"/>
  <c r="S252" i="103" s="1"/>
  <c r="R252" i="103" a="1"/>
  <c r="R252" i="103" s="1"/>
  <c r="Q252" i="103"/>
  <c r="Q252" i="103" a="1"/>
  <c r="P252" i="103" a="1"/>
  <c r="P252" i="103" s="1"/>
  <c r="O252" i="103" a="1"/>
  <c r="O252" i="103" s="1"/>
  <c r="N252" i="103" a="1"/>
  <c r="N252" i="103" s="1"/>
  <c r="M252" i="103" a="1"/>
  <c r="M252" i="103" s="1"/>
  <c r="L252" i="103" a="1"/>
  <c r="L252" i="103" s="1"/>
  <c r="K252" i="103" a="1"/>
  <c r="K252" i="103" s="1"/>
  <c r="J252" i="103" a="1"/>
  <c r="J252" i="103" s="1"/>
  <c r="I252" i="103"/>
  <c r="I252" i="103" a="1"/>
  <c r="H252" i="103" a="1"/>
  <c r="H252" i="103" s="1"/>
  <c r="G252" i="103" a="1"/>
  <c r="G252" i="103" s="1"/>
  <c r="F252" i="103" a="1"/>
  <c r="F252" i="103" s="1"/>
  <c r="E252" i="103" a="1"/>
  <c r="E252" i="103" s="1"/>
  <c r="D252" i="103" a="1"/>
  <c r="D252" i="103" s="1"/>
  <c r="CD251" i="103" a="1"/>
  <c r="CD251" i="103" s="1"/>
  <c r="CC251" i="103" a="1"/>
  <c r="CC251" i="103" s="1"/>
  <c r="CB251" i="103"/>
  <c r="CB251" i="103" a="1"/>
  <c r="CA251" i="103" a="1"/>
  <c r="CA251" i="103" s="1"/>
  <c r="BZ251" i="103" a="1"/>
  <c r="BZ251" i="103" s="1"/>
  <c r="BY251" i="103" a="1"/>
  <c r="BY251" i="103" s="1"/>
  <c r="BX251" i="103" a="1"/>
  <c r="BX251" i="103" s="1"/>
  <c r="BW251" i="103" a="1"/>
  <c r="BW251" i="103" s="1"/>
  <c r="BV251" i="103" a="1"/>
  <c r="BV251" i="103" s="1"/>
  <c r="BU251" i="103" a="1"/>
  <c r="BU251" i="103" s="1"/>
  <c r="BT251" i="103"/>
  <c r="BT251" i="103" a="1"/>
  <c r="BS251" i="103" a="1"/>
  <c r="BS251" i="103" s="1"/>
  <c r="BR251" i="103" a="1"/>
  <c r="BR251" i="103" s="1"/>
  <c r="BQ251" i="103" a="1"/>
  <c r="BQ251" i="103" s="1"/>
  <c r="BP251" i="103" a="1"/>
  <c r="BP251" i="103" s="1"/>
  <c r="BO251" i="103" a="1"/>
  <c r="BO251" i="103" s="1"/>
  <c r="BN251" i="103" a="1"/>
  <c r="BN251" i="103" s="1"/>
  <c r="BM251" i="103" a="1"/>
  <c r="BM251" i="103" s="1"/>
  <c r="BL251" i="103"/>
  <c r="BL251" i="103" a="1"/>
  <c r="BK251" i="103" a="1"/>
  <c r="BK251" i="103" s="1"/>
  <c r="BJ251" i="103" a="1"/>
  <c r="BJ251" i="103" s="1"/>
  <c r="BI251" i="103" a="1"/>
  <c r="BI251" i="103" s="1"/>
  <c r="BH251" i="103" a="1"/>
  <c r="BH251" i="103" s="1"/>
  <c r="BG251" i="103" a="1"/>
  <c r="BG251" i="103" s="1"/>
  <c r="BF251" i="103" a="1"/>
  <c r="BF251" i="103" s="1"/>
  <c r="BE251" i="103" a="1"/>
  <c r="BE251" i="103" s="1"/>
  <c r="BD251" i="103"/>
  <c r="BD251" i="103" a="1"/>
  <c r="BC251" i="103" a="1"/>
  <c r="BC251" i="103" s="1"/>
  <c r="BB251" i="103" a="1"/>
  <c r="BB251" i="103" s="1"/>
  <c r="BA251" i="103" a="1"/>
  <c r="BA251" i="103" s="1"/>
  <c r="AZ251" i="103" a="1"/>
  <c r="AZ251" i="103" s="1"/>
  <c r="AY251" i="103" a="1"/>
  <c r="AY251" i="103" s="1"/>
  <c r="AX251" i="103" a="1"/>
  <c r="AX251" i="103" s="1"/>
  <c r="AW251" i="103" a="1"/>
  <c r="AW251" i="103" s="1"/>
  <c r="AV251" i="103"/>
  <c r="AV251" i="103" a="1"/>
  <c r="AU251" i="103" a="1"/>
  <c r="AU251" i="103" s="1"/>
  <c r="AT251" i="103" a="1"/>
  <c r="AT251" i="103" s="1"/>
  <c r="AS251" i="103" a="1"/>
  <c r="AS251" i="103" s="1"/>
  <c r="AR251" i="103" a="1"/>
  <c r="AR251" i="103" s="1"/>
  <c r="AQ251" i="103" a="1"/>
  <c r="AQ251" i="103" s="1"/>
  <c r="AP251" i="103" a="1"/>
  <c r="AP251" i="103" s="1"/>
  <c r="AO251" i="103" a="1"/>
  <c r="AO251" i="103" s="1"/>
  <c r="AN251" i="103"/>
  <c r="AN251" i="103" a="1"/>
  <c r="AM251" i="103" a="1"/>
  <c r="AM251" i="103" s="1"/>
  <c r="AL251" i="103" a="1"/>
  <c r="AL251" i="103" s="1"/>
  <c r="AK251" i="103" a="1"/>
  <c r="AK251" i="103" s="1"/>
  <c r="AJ251" i="103" a="1"/>
  <c r="AJ251" i="103" s="1"/>
  <c r="AI251" i="103" a="1"/>
  <c r="AI251" i="103" s="1"/>
  <c r="AH251" i="103" a="1"/>
  <c r="AH251" i="103" s="1"/>
  <c r="AG251" i="103" a="1"/>
  <c r="AG251" i="103" s="1"/>
  <c r="AF251" i="103"/>
  <c r="AF251" i="103" a="1"/>
  <c r="AE251" i="103" a="1"/>
  <c r="AE251" i="103" s="1"/>
  <c r="AD251" i="103" a="1"/>
  <c r="AD251" i="103" s="1"/>
  <c r="AC251" i="103" a="1"/>
  <c r="AC251" i="103" s="1"/>
  <c r="AB251" i="103" a="1"/>
  <c r="AB251" i="103" s="1"/>
  <c r="AA251" i="103" a="1"/>
  <c r="AA251" i="103" s="1"/>
  <c r="Z251" i="103" a="1"/>
  <c r="Z251" i="103" s="1"/>
  <c r="Y251" i="103" a="1"/>
  <c r="Y251" i="103" s="1"/>
  <c r="X251" i="103"/>
  <c r="X251" i="103" a="1"/>
  <c r="W251" i="103" a="1"/>
  <c r="W251" i="103" s="1"/>
  <c r="V251" i="103" a="1"/>
  <c r="V251" i="103" s="1"/>
  <c r="U251" i="103" a="1"/>
  <c r="U251" i="103" s="1"/>
  <c r="T251" i="103" a="1"/>
  <c r="T251" i="103" s="1"/>
  <c r="S251" i="103" a="1"/>
  <c r="S251" i="103" s="1"/>
  <c r="R251" i="103" a="1"/>
  <c r="R251" i="103" s="1"/>
  <c r="Q251" i="103" a="1"/>
  <c r="Q251" i="103" s="1"/>
  <c r="P251" i="103"/>
  <c r="P251" i="103" a="1"/>
  <c r="O251" i="103" a="1"/>
  <c r="O251" i="103" s="1"/>
  <c r="N251" i="103" a="1"/>
  <c r="N251" i="103" s="1"/>
  <c r="M251" i="103" a="1"/>
  <c r="M251" i="103" s="1"/>
  <c r="L251" i="103" a="1"/>
  <c r="L251" i="103" s="1"/>
  <c r="K251" i="103" a="1"/>
  <c r="K251" i="103" s="1"/>
  <c r="J251" i="103" a="1"/>
  <c r="J251" i="103" s="1"/>
  <c r="I251" i="103" a="1"/>
  <c r="I251" i="103" s="1"/>
  <c r="H251" i="103"/>
  <c r="H251" i="103" a="1"/>
  <c r="G251" i="103" a="1"/>
  <c r="G251" i="103" s="1"/>
  <c r="F251" i="103" a="1"/>
  <c r="F251" i="103" s="1"/>
  <c r="E251" i="103" a="1"/>
  <c r="E251" i="103" s="1"/>
  <c r="D251" i="103" a="1"/>
  <c r="D251" i="103" s="1"/>
  <c r="CD250" i="103" a="1"/>
  <c r="CD250" i="103" s="1"/>
  <c r="CC250" i="103" a="1"/>
  <c r="CC250" i="103" s="1"/>
  <c r="CB250" i="103" a="1"/>
  <c r="CB250" i="103" s="1"/>
  <c r="CA250" i="103"/>
  <c r="CA250" i="103" a="1"/>
  <c r="BZ250" i="103" a="1"/>
  <c r="BZ250" i="103" s="1"/>
  <c r="BY250" i="103" a="1"/>
  <c r="BY250" i="103" s="1"/>
  <c r="BX250" i="103" a="1"/>
  <c r="BX250" i="103" s="1"/>
  <c r="BW250" i="103" a="1"/>
  <c r="BW250" i="103" s="1"/>
  <c r="BV250" i="103" a="1"/>
  <c r="BV250" i="103" s="1"/>
  <c r="BU250" i="103" a="1"/>
  <c r="BU250" i="103" s="1"/>
  <c r="BT250" i="103" a="1"/>
  <c r="BT250" i="103" s="1"/>
  <c r="BS250" i="103"/>
  <c r="BS250" i="103" a="1"/>
  <c r="BR250" i="103" a="1"/>
  <c r="BR250" i="103" s="1"/>
  <c r="BQ250" i="103" a="1"/>
  <c r="BQ250" i="103" s="1"/>
  <c r="BP250" i="103" a="1"/>
  <c r="BP250" i="103" s="1"/>
  <c r="BO250" i="103" a="1"/>
  <c r="BO250" i="103" s="1"/>
  <c r="BN250" i="103" a="1"/>
  <c r="BN250" i="103" s="1"/>
  <c r="BM250" i="103" a="1"/>
  <c r="BM250" i="103" s="1"/>
  <c r="BL250" i="103" a="1"/>
  <c r="BL250" i="103" s="1"/>
  <c r="BK250" i="103"/>
  <c r="BK250" i="103" a="1"/>
  <c r="BJ250" i="103" a="1"/>
  <c r="BJ250" i="103" s="1"/>
  <c r="BI250" i="103" a="1"/>
  <c r="BI250" i="103" s="1"/>
  <c r="BH250" i="103" a="1"/>
  <c r="BH250" i="103" s="1"/>
  <c r="BG250" i="103" a="1"/>
  <c r="BG250" i="103" s="1"/>
  <c r="BF250" i="103" a="1"/>
  <c r="BF250" i="103" s="1"/>
  <c r="BE250" i="103" a="1"/>
  <c r="BE250" i="103" s="1"/>
  <c r="BD250" i="103" a="1"/>
  <c r="BD250" i="103" s="1"/>
  <c r="BC250" i="103"/>
  <c r="BC250" i="103" a="1"/>
  <c r="BB250" i="103" a="1"/>
  <c r="BB250" i="103" s="1"/>
  <c r="BA250" i="103" a="1"/>
  <c r="BA250" i="103" s="1"/>
  <c r="AZ250" i="103" a="1"/>
  <c r="AZ250" i="103" s="1"/>
  <c r="AY250" i="103" a="1"/>
  <c r="AY250" i="103" s="1"/>
  <c r="AX250" i="103" a="1"/>
  <c r="AX250" i="103" s="1"/>
  <c r="AW250" i="103" a="1"/>
  <c r="AW250" i="103" s="1"/>
  <c r="AV250" i="103" a="1"/>
  <c r="AV250" i="103" s="1"/>
  <c r="AU250" i="103"/>
  <c r="AU250" i="103" a="1"/>
  <c r="AT250" i="103" a="1"/>
  <c r="AT250" i="103" s="1"/>
  <c r="AS250" i="103" a="1"/>
  <c r="AS250" i="103" s="1"/>
  <c r="AR250" i="103" a="1"/>
  <c r="AR250" i="103" s="1"/>
  <c r="AQ250" i="103" a="1"/>
  <c r="AQ250" i="103" s="1"/>
  <c r="AP250" i="103" a="1"/>
  <c r="AP250" i="103" s="1"/>
  <c r="AO250" i="103" a="1"/>
  <c r="AO250" i="103" s="1"/>
  <c r="AN250" i="103" a="1"/>
  <c r="AN250" i="103" s="1"/>
  <c r="AM250" i="103"/>
  <c r="AM250" i="103" a="1"/>
  <c r="AL250" i="103" a="1"/>
  <c r="AL250" i="103" s="1"/>
  <c r="AK250" i="103" a="1"/>
  <c r="AK250" i="103" s="1"/>
  <c r="AJ250" i="103" a="1"/>
  <c r="AJ250" i="103" s="1"/>
  <c r="AI250" i="103" a="1"/>
  <c r="AI250" i="103" s="1"/>
  <c r="AH250" i="103" a="1"/>
  <c r="AH250" i="103" s="1"/>
  <c r="AG250" i="103" a="1"/>
  <c r="AG250" i="103" s="1"/>
  <c r="AF250" i="103" a="1"/>
  <c r="AF250" i="103" s="1"/>
  <c r="AE250" i="103"/>
  <c r="AE250" i="103" a="1"/>
  <c r="AD250" i="103" a="1"/>
  <c r="AD250" i="103" s="1"/>
  <c r="AC250" i="103" a="1"/>
  <c r="AC250" i="103" s="1"/>
  <c r="AB250" i="103" a="1"/>
  <c r="AB250" i="103" s="1"/>
  <c r="AA250" i="103" a="1"/>
  <c r="AA250" i="103" s="1"/>
  <c r="Z250" i="103" a="1"/>
  <c r="Z250" i="103" s="1"/>
  <c r="Y250" i="103" a="1"/>
  <c r="Y250" i="103" s="1"/>
  <c r="X250" i="103" a="1"/>
  <c r="X250" i="103" s="1"/>
  <c r="W250" i="103"/>
  <c r="W250" i="103" a="1"/>
  <c r="V250" i="103" a="1"/>
  <c r="V250" i="103" s="1"/>
  <c r="U250" i="103" a="1"/>
  <c r="U250" i="103" s="1"/>
  <c r="T250" i="103" a="1"/>
  <c r="T250" i="103" s="1"/>
  <c r="S250" i="103" a="1"/>
  <c r="S250" i="103" s="1"/>
  <c r="R250" i="103" a="1"/>
  <c r="R250" i="103" s="1"/>
  <c r="Q250" i="103" a="1"/>
  <c r="Q250" i="103" s="1"/>
  <c r="P250" i="103" a="1"/>
  <c r="P250" i="103" s="1"/>
  <c r="O250" i="103"/>
  <c r="O250" i="103" a="1"/>
  <c r="N250" i="103" a="1"/>
  <c r="N250" i="103" s="1"/>
  <c r="M250" i="103" a="1"/>
  <c r="M250" i="103" s="1"/>
  <c r="L250" i="103" a="1"/>
  <c r="L250" i="103" s="1"/>
  <c r="K250" i="103" a="1"/>
  <c r="K250" i="103" s="1"/>
  <c r="J250" i="103" a="1"/>
  <c r="J250" i="103" s="1"/>
  <c r="I250" i="103" a="1"/>
  <c r="I250" i="103" s="1"/>
  <c r="H250" i="103" a="1"/>
  <c r="H250" i="103" s="1"/>
  <c r="G250" i="103"/>
  <c r="G250" i="103" a="1"/>
  <c r="F250" i="103" a="1"/>
  <c r="F250" i="103" s="1"/>
  <c r="E250" i="103" a="1"/>
  <c r="E250" i="103" s="1"/>
  <c r="D250" i="103" a="1"/>
  <c r="D250" i="103" s="1"/>
  <c r="CD249" i="103" a="1"/>
  <c r="CD249" i="103" s="1"/>
  <c r="CC249" i="103" a="1"/>
  <c r="CC249" i="103" s="1"/>
  <c r="CB249" i="103" a="1"/>
  <c r="CB249" i="103" s="1"/>
  <c r="CA249" i="103" a="1"/>
  <c r="CA249" i="103" s="1"/>
  <c r="BZ249" i="103"/>
  <c r="BZ249" i="103" a="1"/>
  <c r="BY249" i="103" a="1"/>
  <c r="BY249" i="103" s="1"/>
  <c r="BX249" i="103" a="1"/>
  <c r="BX249" i="103" s="1"/>
  <c r="BW249" i="103" a="1"/>
  <c r="BW249" i="103" s="1"/>
  <c r="BV249" i="103" a="1"/>
  <c r="BV249" i="103" s="1"/>
  <c r="BU249" i="103" a="1"/>
  <c r="BU249" i="103" s="1"/>
  <c r="BT249" i="103" a="1"/>
  <c r="BT249" i="103" s="1"/>
  <c r="BS249" i="103" a="1"/>
  <c r="BS249" i="103" s="1"/>
  <c r="BR249" i="103"/>
  <c r="BR249" i="103" a="1"/>
  <c r="BQ249" i="103" a="1"/>
  <c r="BQ249" i="103" s="1"/>
  <c r="BP249" i="103" a="1"/>
  <c r="BP249" i="103" s="1"/>
  <c r="BO249" i="103" a="1"/>
  <c r="BO249" i="103" s="1"/>
  <c r="BN249" i="103" a="1"/>
  <c r="BN249" i="103" s="1"/>
  <c r="BM249" i="103" a="1"/>
  <c r="BM249" i="103" s="1"/>
  <c r="BL249" i="103" a="1"/>
  <c r="BL249" i="103" s="1"/>
  <c r="BK249" i="103" a="1"/>
  <c r="BK249" i="103" s="1"/>
  <c r="BJ249" i="103"/>
  <c r="BJ249" i="103" a="1"/>
  <c r="BI249" i="103" a="1"/>
  <c r="BI249" i="103" s="1"/>
  <c r="BH249" i="103" a="1"/>
  <c r="BH249" i="103" s="1"/>
  <c r="BG249" i="103" a="1"/>
  <c r="BG249" i="103" s="1"/>
  <c r="BF249" i="103" a="1"/>
  <c r="BF249" i="103" s="1"/>
  <c r="BE249" i="103" a="1"/>
  <c r="BE249" i="103" s="1"/>
  <c r="BD249" i="103" a="1"/>
  <c r="BD249" i="103" s="1"/>
  <c r="BC249" i="103" a="1"/>
  <c r="BC249" i="103" s="1"/>
  <c r="BB249" i="103"/>
  <c r="BB249" i="103" a="1"/>
  <c r="BA249" i="103" a="1"/>
  <c r="BA249" i="103" s="1"/>
  <c r="AZ249" i="103" a="1"/>
  <c r="AZ249" i="103" s="1"/>
  <c r="AY249" i="103" a="1"/>
  <c r="AY249" i="103" s="1"/>
  <c r="AX249" i="103" a="1"/>
  <c r="AX249" i="103" s="1"/>
  <c r="AW249" i="103" a="1"/>
  <c r="AW249" i="103" s="1"/>
  <c r="AV249" i="103" a="1"/>
  <c r="AV249" i="103" s="1"/>
  <c r="AU249" i="103" a="1"/>
  <c r="AU249" i="103" s="1"/>
  <c r="AT249" i="103"/>
  <c r="AT249" i="103" a="1"/>
  <c r="AS249" i="103" a="1"/>
  <c r="AS249" i="103" s="1"/>
  <c r="AR249" i="103" a="1"/>
  <c r="AR249" i="103" s="1"/>
  <c r="AQ249" i="103" a="1"/>
  <c r="AQ249" i="103" s="1"/>
  <c r="AP249" i="103" a="1"/>
  <c r="AP249" i="103" s="1"/>
  <c r="AO249" i="103" a="1"/>
  <c r="AO249" i="103" s="1"/>
  <c r="AN249" i="103"/>
  <c r="AN249" i="103" a="1"/>
  <c r="AM249" i="103" a="1"/>
  <c r="AM249" i="103" s="1"/>
  <c r="AL249" i="103"/>
  <c r="AL249" i="103" a="1"/>
  <c r="AK249" i="103" a="1"/>
  <c r="AK249" i="103" s="1"/>
  <c r="AJ249" i="103"/>
  <c r="AJ249" i="103" a="1"/>
  <c r="AI249" i="103" a="1"/>
  <c r="AI249" i="103" s="1"/>
  <c r="AH249" i="103"/>
  <c r="AH249" i="103" a="1"/>
  <c r="AG249" i="103" a="1"/>
  <c r="AG249" i="103" s="1"/>
  <c r="AF249" i="103" a="1"/>
  <c r="AF249" i="103" s="1"/>
  <c r="AE249" i="103" a="1"/>
  <c r="AE249" i="103" s="1"/>
  <c r="AD249" i="103"/>
  <c r="AD249" i="103" a="1"/>
  <c r="AC249" i="103" a="1"/>
  <c r="AC249" i="103" s="1"/>
  <c r="AB249" i="103"/>
  <c r="AB249" i="103" a="1"/>
  <c r="AA249" i="103" a="1"/>
  <c r="AA249" i="103" s="1"/>
  <c r="Z249" i="103" a="1"/>
  <c r="Z249" i="103" s="1"/>
  <c r="Y249" i="103" a="1"/>
  <c r="Y249" i="103" s="1"/>
  <c r="X249" i="103"/>
  <c r="X249" i="103" a="1"/>
  <c r="W249" i="103" a="1"/>
  <c r="W249" i="103" s="1"/>
  <c r="V249" i="103"/>
  <c r="V249" i="103" a="1"/>
  <c r="U249" i="103" a="1"/>
  <c r="U249" i="103" s="1"/>
  <c r="T249" i="103"/>
  <c r="T249" i="103" a="1"/>
  <c r="S249" i="103" a="1"/>
  <c r="S249" i="103" s="1"/>
  <c r="R249" i="103" a="1"/>
  <c r="R249" i="103" s="1"/>
  <c r="Q249" i="103" a="1"/>
  <c r="Q249" i="103" s="1"/>
  <c r="P249" i="103" a="1"/>
  <c r="P249" i="103" s="1"/>
  <c r="O249" i="103" a="1"/>
  <c r="O249" i="103" s="1"/>
  <c r="N249" i="103"/>
  <c r="N249" i="103" a="1"/>
  <c r="M249" i="103" a="1"/>
  <c r="M249" i="103" s="1"/>
  <c r="L249" i="103" a="1"/>
  <c r="L249" i="103" s="1"/>
  <c r="K249" i="103"/>
  <c r="K249" i="103" a="1"/>
  <c r="J249" i="103" a="1"/>
  <c r="J249" i="103" s="1"/>
  <c r="I249" i="103"/>
  <c r="I249" i="103" a="1"/>
  <c r="H249" i="103" a="1"/>
  <c r="H249" i="103" s="1"/>
  <c r="G249" i="103"/>
  <c r="G249" i="103" a="1"/>
  <c r="F249" i="103" a="1"/>
  <c r="F249" i="103" s="1"/>
  <c r="E249" i="103"/>
  <c r="E249" i="103" a="1"/>
  <c r="D249" i="103" a="1"/>
  <c r="D249" i="103" s="1"/>
  <c r="CD248" i="103"/>
  <c r="CD248" i="103" a="1"/>
  <c r="CC248" i="103"/>
  <c r="CC248" i="103" a="1"/>
  <c r="CB248" i="103"/>
  <c r="CB248" i="103" a="1"/>
  <c r="CA248" i="103" a="1"/>
  <c r="CA248" i="103" s="1"/>
  <c r="BZ248" i="103" a="1"/>
  <c r="BZ248" i="103" s="1"/>
  <c r="BY248" i="103"/>
  <c r="BY248" i="103" a="1"/>
  <c r="BX248" i="103" a="1"/>
  <c r="BX248" i="103" s="1"/>
  <c r="BW248" i="103" a="1"/>
  <c r="BW248" i="103" s="1"/>
  <c r="BV248" i="103"/>
  <c r="BV248" i="103" a="1"/>
  <c r="BU248" i="103"/>
  <c r="BU248" i="103" a="1"/>
  <c r="BT248" i="103"/>
  <c r="BT248" i="103" a="1"/>
  <c r="BS248" i="103" a="1"/>
  <c r="BS248" i="103" s="1"/>
  <c r="BR248" i="103"/>
  <c r="BR248" i="103" a="1"/>
  <c r="BQ248" i="103" a="1"/>
  <c r="BQ248" i="103" s="1"/>
  <c r="BP248" i="103"/>
  <c r="BP248" i="103" a="1"/>
  <c r="BO248" i="103" a="1"/>
  <c r="BO248" i="103" s="1"/>
  <c r="BN248" i="103" a="1"/>
  <c r="BN248" i="103" s="1"/>
  <c r="BM248" i="103"/>
  <c r="BM248" i="103" a="1"/>
  <c r="BL248" i="103"/>
  <c r="BL248" i="103" a="1"/>
  <c r="BK248" i="103" a="1"/>
  <c r="BK248" i="103" s="1"/>
  <c r="BJ248" i="103" a="1"/>
  <c r="BJ248" i="103" s="1"/>
  <c r="BI248" i="103"/>
  <c r="BI248" i="103" a="1"/>
  <c r="BH248" i="103" a="1"/>
  <c r="BH248" i="103" s="1"/>
  <c r="BG248" i="103" a="1"/>
  <c r="BG248" i="103" s="1"/>
  <c r="BF248" i="103"/>
  <c r="BF248" i="103" a="1"/>
  <c r="BE248" i="103" a="1"/>
  <c r="BE248" i="103" s="1"/>
  <c r="BD248" i="103"/>
  <c r="BD248" i="103" a="1"/>
  <c r="BC248" i="103" a="1"/>
  <c r="BC248" i="103" s="1"/>
  <c r="BB248" i="103"/>
  <c r="BB248" i="103" a="1"/>
  <c r="BA248" i="103" a="1"/>
  <c r="BA248" i="103" s="1"/>
  <c r="AZ248" i="103"/>
  <c r="AZ248" i="103" a="1"/>
  <c r="AY248" i="103" a="1"/>
  <c r="AY248" i="103" s="1"/>
  <c r="AX248" i="103"/>
  <c r="AX248" i="103" a="1"/>
  <c r="AW248" i="103"/>
  <c r="AW248" i="103" a="1"/>
  <c r="AV248" i="103"/>
  <c r="AV248" i="103" a="1"/>
  <c r="AU248" i="103" a="1"/>
  <c r="AU248" i="103" s="1"/>
  <c r="AT248" i="103" a="1"/>
  <c r="AT248" i="103" s="1"/>
  <c r="AS248" i="103"/>
  <c r="AS248" i="103" a="1"/>
  <c r="AR248" i="103" a="1"/>
  <c r="AR248" i="103" s="1"/>
  <c r="AQ248" i="103" a="1"/>
  <c r="AQ248" i="103" s="1"/>
  <c r="AP248" i="103"/>
  <c r="AP248" i="103" a="1"/>
  <c r="AO248" i="103"/>
  <c r="AO248" i="103" a="1"/>
  <c r="AN248" i="103"/>
  <c r="AN248" i="103" a="1"/>
  <c r="AM248" i="103" a="1"/>
  <c r="AM248" i="103" s="1"/>
  <c r="AL248" i="103"/>
  <c r="AL248" i="103" a="1"/>
  <c r="AK248" i="103" a="1"/>
  <c r="AK248" i="103" s="1"/>
  <c r="AJ248" i="103"/>
  <c r="AJ248" i="103" a="1"/>
  <c r="AI248" i="103" a="1"/>
  <c r="AI248" i="103" s="1"/>
  <c r="AH248" i="103" a="1"/>
  <c r="AH248" i="103" s="1"/>
  <c r="AG248" i="103"/>
  <c r="AG248" i="103" a="1"/>
  <c r="AF248" i="103"/>
  <c r="AF248" i="103" a="1"/>
  <c r="AE248" i="103" a="1"/>
  <c r="AE248" i="103" s="1"/>
  <c r="AD248" i="103" a="1"/>
  <c r="AD248" i="103" s="1"/>
  <c r="AC248" i="103"/>
  <c r="AC248" i="103" a="1"/>
  <c r="AB248" i="103" a="1"/>
  <c r="AB248" i="103" s="1"/>
  <c r="AA248" i="103" a="1"/>
  <c r="AA248" i="103" s="1"/>
  <c r="Z248" i="103"/>
  <c r="Z248" i="103" a="1"/>
  <c r="Y248" i="103" a="1"/>
  <c r="Y248" i="103" s="1"/>
  <c r="X248" i="103"/>
  <c r="X248" i="103" a="1"/>
  <c r="W248" i="103" a="1"/>
  <c r="W248" i="103" s="1"/>
  <c r="V248" i="103"/>
  <c r="V248" i="103" a="1"/>
  <c r="U248" i="103" a="1"/>
  <c r="U248" i="103" s="1"/>
  <c r="T248" i="103"/>
  <c r="T248" i="103" a="1"/>
  <c r="S248" i="103" a="1"/>
  <c r="S248" i="103" s="1"/>
  <c r="R248" i="103"/>
  <c r="R248" i="103" a="1"/>
  <c r="Q248" i="103"/>
  <c r="Q248" i="103" a="1"/>
  <c r="P248" i="103"/>
  <c r="P248" i="103" a="1"/>
  <c r="O248" i="103" a="1"/>
  <c r="O248" i="103" s="1"/>
  <c r="N248" i="103" a="1"/>
  <c r="N248" i="103" s="1"/>
  <c r="M248" i="103"/>
  <c r="M248" i="103" a="1"/>
  <c r="L248" i="103" a="1"/>
  <c r="L248" i="103" s="1"/>
  <c r="K248" i="103" a="1"/>
  <c r="K248" i="103" s="1"/>
  <c r="J248" i="103"/>
  <c r="J248" i="103" a="1"/>
  <c r="I248" i="103"/>
  <c r="I248" i="103" a="1"/>
  <c r="H248" i="103"/>
  <c r="H248" i="103" a="1"/>
  <c r="G248" i="103" a="1"/>
  <c r="G248" i="103" s="1"/>
  <c r="F248" i="103"/>
  <c r="F248" i="103" a="1"/>
  <c r="E248" i="103" a="1"/>
  <c r="E248" i="103" s="1"/>
  <c r="D248" i="103"/>
  <c r="D248" i="103" a="1"/>
  <c r="CD247" i="103" a="1"/>
  <c r="CD247" i="103" s="1"/>
  <c r="CC247" i="103" a="1"/>
  <c r="CC247" i="103" s="1"/>
  <c r="CB247" i="103"/>
  <c r="CB247" i="103" a="1"/>
  <c r="CA247" i="103"/>
  <c r="CA247" i="103" a="1"/>
  <c r="BZ247" i="103" a="1"/>
  <c r="BZ247" i="103" s="1"/>
  <c r="BY247" i="103" a="1"/>
  <c r="BY247" i="103" s="1"/>
  <c r="BX247" i="103"/>
  <c r="BX247" i="103" a="1"/>
  <c r="BW247" i="103" a="1"/>
  <c r="BW247" i="103" s="1"/>
  <c r="BV247" i="103" a="1"/>
  <c r="BV247" i="103" s="1"/>
  <c r="BU247" i="103"/>
  <c r="BU247" i="103" a="1"/>
  <c r="BT247" i="103" a="1"/>
  <c r="BT247" i="103" s="1"/>
  <c r="BS247" i="103"/>
  <c r="BS247" i="103" a="1"/>
  <c r="BR247" i="103" a="1"/>
  <c r="BR247" i="103" s="1"/>
  <c r="BQ247" i="103"/>
  <c r="BQ247" i="103" a="1"/>
  <c r="BP247" i="103" a="1"/>
  <c r="BP247" i="103" s="1"/>
  <c r="BO247" i="103"/>
  <c r="BO247" i="103" a="1"/>
  <c r="BN247" i="103" a="1"/>
  <c r="BN247" i="103" s="1"/>
  <c r="BM247" i="103"/>
  <c r="BM247" i="103" a="1"/>
  <c r="BL247" i="103"/>
  <c r="BL247" i="103" a="1"/>
  <c r="BK247" i="103"/>
  <c r="BK247" i="103" a="1"/>
  <c r="BJ247" i="103" a="1"/>
  <c r="BJ247" i="103" s="1"/>
  <c r="BI247" i="103" a="1"/>
  <c r="BI247" i="103" s="1"/>
  <c r="BH247" i="103"/>
  <c r="BH247" i="103" a="1"/>
  <c r="BG247" i="103" a="1"/>
  <c r="BG247" i="103" s="1"/>
  <c r="BF247" i="103" a="1"/>
  <c r="BF247" i="103" s="1"/>
  <c r="BE247" i="103"/>
  <c r="BE247" i="103" a="1"/>
  <c r="BD247" i="103"/>
  <c r="BD247" i="103" a="1"/>
  <c r="BC247" i="103"/>
  <c r="BC247" i="103" a="1"/>
  <c r="BB247" i="103" a="1"/>
  <c r="BB247" i="103" s="1"/>
  <c r="BA247" i="103"/>
  <c r="BA247" i="103" a="1"/>
  <c r="AZ247" i="103" a="1"/>
  <c r="AZ247" i="103" s="1"/>
  <c r="AY247" i="103"/>
  <c r="AY247" i="103" a="1"/>
  <c r="AX247" i="103" a="1"/>
  <c r="AX247" i="103" s="1"/>
  <c r="AW247" i="103" a="1"/>
  <c r="AW247" i="103" s="1"/>
  <c r="AV247" i="103"/>
  <c r="AV247" i="103" a="1"/>
  <c r="AU247" i="103"/>
  <c r="AU247" i="103" a="1"/>
  <c r="AT247" i="103" a="1"/>
  <c r="AT247" i="103" s="1"/>
  <c r="AS247" i="103" a="1"/>
  <c r="AS247" i="103" s="1"/>
  <c r="AR247" i="103"/>
  <c r="AR247" i="103" a="1"/>
  <c r="AQ247" i="103" a="1"/>
  <c r="AQ247" i="103" s="1"/>
  <c r="AP247" i="103" a="1"/>
  <c r="AP247" i="103" s="1"/>
  <c r="AO247" i="103"/>
  <c r="AO247" i="103" a="1"/>
  <c r="AN247" i="103" a="1"/>
  <c r="AN247" i="103" s="1"/>
  <c r="AM247" i="103"/>
  <c r="AM247" i="103" a="1"/>
  <c r="AL247" i="103" a="1"/>
  <c r="AL247" i="103" s="1"/>
  <c r="AK247" i="103"/>
  <c r="AK247" i="103" a="1"/>
  <c r="AJ247" i="103" a="1"/>
  <c r="AJ247" i="103" s="1"/>
  <c r="AI247" i="103"/>
  <c r="AI247" i="103" a="1"/>
  <c r="AH247" i="103" a="1"/>
  <c r="AH247" i="103" s="1"/>
  <c r="AG247" i="103"/>
  <c r="AG247" i="103" a="1"/>
  <c r="AF247" i="103"/>
  <c r="AF247" i="103" a="1"/>
  <c r="AE247" i="103"/>
  <c r="AE247" i="103" a="1"/>
  <c r="AD247" i="103" a="1"/>
  <c r="AD247" i="103" s="1"/>
  <c r="AC247" i="103" a="1"/>
  <c r="AC247" i="103" s="1"/>
  <c r="AB247" i="103"/>
  <c r="AB247" i="103" a="1"/>
  <c r="AA247" i="103" a="1"/>
  <c r="AA247" i="103" s="1"/>
  <c r="Z247" i="103" a="1"/>
  <c r="Z247" i="103" s="1"/>
  <c r="Y247" i="103"/>
  <c r="Y247" i="103" a="1"/>
  <c r="X247" i="103"/>
  <c r="X247" i="103" a="1"/>
  <c r="W247" i="103"/>
  <c r="W247" i="103" a="1"/>
  <c r="V247" i="103" a="1"/>
  <c r="V247" i="103" s="1"/>
  <c r="U247" i="103"/>
  <c r="U247" i="103" a="1"/>
  <c r="T247" i="103" a="1"/>
  <c r="T247" i="103" s="1"/>
  <c r="S247" i="103"/>
  <c r="S247" i="103" a="1"/>
  <c r="R247" i="103" a="1"/>
  <c r="R247" i="103" s="1"/>
  <c r="Q247" i="103" a="1"/>
  <c r="Q247" i="103" s="1"/>
  <c r="P247" i="103"/>
  <c r="P247" i="103" a="1"/>
  <c r="O247" i="103"/>
  <c r="O247" i="103" a="1"/>
  <c r="N247" i="103" a="1"/>
  <c r="N247" i="103" s="1"/>
  <c r="M247" i="103" a="1"/>
  <c r="M247" i="103" s="1"/>
  <c r="L247" i="103"/>
  <c r="L247" i="103" a="1"/>
  <c r="K247" i="103" a="1"/>
  <c r="K247" i="103" s="1"/>
  <c r="J247" i="103" a="1"/>
  <c r="J247" i="103" s="1"/>
  <c r="I247" i="103"/>
  <c r="I247" i="103" a="1"/>
  <c r="H247" i="103" a="1"/>
  <c r="H247" i="103" s="1"/>
  <c r="G247" i="103"/>
  <c r="G247" i="103" a="1"/>
  <c r="F247" i="103" a="1"/>
  <c r="F247" i="103" s="1"/>
  <c r="E247" i="103"/>
  <c r="E247" i="103" a="1"/>
  <c r="D247" i="103" a="1"/>
  <c r="D247" i="103" s="1"/>
  <c r="CD246" i="103"/>
  <c r="CD246" i="103" a="1"/>
  <c r="CC246" i="103" a="1"/>
  <c r="CC246" i="103" s="1"/>
  <c r="CB246" i="103"/>
  <c r="CB246" i="103" a="1"/>
  <c r="CA246" i="103"/>
  <c r="CA246" i="103" a="1"/>
  <c r="BZ246" i="103"/>
  <c r="BZ246" i="103" a="1"/>
  <c r="BY246" i="103" a="1"/>
  <c r="BY246" i="103" s="1"/>
  <c r="BX246" i="103" a="1"/>
  <c r="BX246" i="103" s="1"/>
  <c r="BW246" i="103"/>
  <c r="BW246" i="103" a="1"/>
  <c r="BV246" i="103" a="1"/>
  <c r="BV246" i="103" s="1"/>
  <c r="BU246" i="103" a="1"/>
  <c r="BU246" i="103" s="1"/>
  <c r="BT246" i="103"/>
  <c r="BT246" i="103" a="1"/>
  <c r="BS246" i="103"/>
  <c r="BS246" i="103" a="1"/>
  <c r="BR246" i="103"/>
  <c r="BR246" i="103" a="1"/>
  <c r="BQ246" i="103" a="1"/>
  <c r="BQ246" i="103" s="1"/>
  <c r="BP246" i="103"/>
  <c r="BP246" i="103" a="1"/>
  <c r="BO246" i="103" a="1"/>
  <c r="BO246" i="103" s="1"/>
  <c r="BN246" i="103"/>
  <c r="BN246" i="103" a="1"/>
  <c r="BM246" i="103" a="1"/>
  <c r="BM246" i="103" s="1"/>
  <c r="BL246" i="103" a="1"/>
  <c r="BL246" i="103" s="1"/>
  <c r="BK246" i="103"/>
  <c r="BK246" i="103" a="1"/>
  <c r="BJ246" i="103" a="1"/>
  <c r="BJ246" i="103" s="1"/>
  <c r="BI246" i="103" a="1"/>
  <c r="BI246" i="103" s="1"/>
  <c r="BH246" i="103" a="1"/>
  <c r="BH246" i="103" s="1"/>
  <c r="BG246" i="103"/>
  <c r="BG246" i="103" a="1"/>
  <c r="BF246" i="103" a="1"/>
  <c r="BF246" i="103" s="1"/>
  <c r="BE246" i="103" a="1"/>
  <c r="BE246" i="103" s="1"/>
  <c r="BD246" i="103"/>
  <c r="BD246" i="103" a="1"/>
  <c r="BC246" i="103" a="1"/>
  <c r="BC246" i="103" s="1"/>
  <c r="BB246" i="103"/>
  <c r="BB246" i="103" a="1"/>
  <c r="BA246" i="103" a="1"/>
  <c r="BA246" i="103" s="1"/>
  <c r="AZ246" i="103"/>
  <c r="AZ246" i="103" a="1"/>
  <c r="AY246" i="103" a="1"/>
  <c r="AY246" i="103" s="1"/>
  <c r="AX246" i="103"/>
  <c r="AX246" i="103" a="1"/>
  <c r="AW246" i="103" a="1"/>
  <c r="AW246" i="103" s="1"/>
  <c r="AV246" i="103" a="1"/>
  <c r="AV246" i="103" s="1"/>
  <c r="AU246" i="103"/>
  <c r="AU246" i="103" a="1"/>
  <c r="AT246" i="103"/>
  <c r="AT246" i="103" a="1"/>
  <c r="AS246" i="103" a="1"/>
  <c r="AS246" i="103" s="1"/>
  <c r="AR246" i="103" a="1"/>
  <c r="AR246" i="103" s="1"/>
  <c r="AQ246" i="103"/>
  <c r="AQ246" i="103" a="1"/>
  <c r="AP246" i="103" a="1"/>
  <c r="AP246" i="103" s="1"/>
  <c r="AO246" i="103" a="1"/>
  <c r="AO246" i="103" s="1"/>
  <c r="AN246" i="103"/>
  <c r="AN246" i="103" a="1"/>
  <c r="AM246" i="103"/>
  <c r="AM246" i="103" a="1"/>
  <c r="AL246" i="103"/>
  <c r="AL246" i="103" a="1"/>
  <c r="AK246" i="103" a="1"/>
  <c r="AK246" i="103" s="1"/>
  <c r="AJ246" i="103"/>
  <c r="AJ246" i="103" a="1"/>
  <c r="AI246" i="103" a="1"/>
  <c r="AI246" i="103" s="1"/>
  <c r="AH246" i="103"/>
  <c r="AH246" i="103" a="1"/>
  <c r="AG246" i="103" a="1"/>
  <c r="AG246" i="103" s="1"/>
  <c r="AF246" i="103" a="1"/>
  <c r="AF246" i="103" s="1"/>
  <c r="AE246" i="103"/>
  <c r="AE246" i="103" a="1"/>
  <c r="AD246" i="103" a="1"/>
  <c r="AD246" i="103" s="1"/>
  <c r="AC246" i="103" a="1"/>
  <c r="AC246" i="103" s="1"/>
  <c r="AB246" i="103" a="1"/>
  <c r="AB246" i="103" s="1"/>
  <c r="AA246" i="103"/>
  <c r="AA246" i="103" a="1"/>
  <c r="Z246" i="103" a="1"/>
  <c r="Z246" i="103" s="1"/>
  <c r="Y246" i="103" a="1"/>
  <c r="Y246" i="103" s="1"/>
  <c r="X246" i="103"/>
  <c r="X246" i="103" a="1"/>
  <c r="W246" i="103" a="1"/>
  <c r="W246" i="103" s="1"/>
  <c r="V246" i="103"/>
  <c r="V246" i="103" a="1"/>
  <c r="U246" i="103" a="1"/>
  <c r="U246" i="103" s="1"/>
  <c r="T246" i="103"/>
  <c r="T246" i="103" a="1"/>
  <c r="S246" i="103" a="1"/>
  <c r="S246" i="103" s="1"/>
  <c r="R246" i="103"/>
  <c r="R246" i="103" a="1"/>
  <c r="Q246" i="103" a="1"/>
  <c r="Q246" i="103" s="1"/>
  <c r="P246" i="103" a="1"/>
  <c r="P246" i="103" s="1"/>
  <c r="O246" i="103"/>
  <c r="O246" i="103" a="1"/>
  <c r="N246" i="103"/>
  <c r="N246" i="103" a="1"/>
  <c r="M246" i="103" a="1"/>
  <c r="M246" i="103" s="1"/>
  <c r="L246" i="103" a="1"/>
  <c r="L246" i="103" s="1"/>
  <c r="K246" i="103"/>
  <c r="K246" i="103" a="1"/>
  <c r="J246" i="103" a="1"/>
  <c r="J246" i="103" s="1"/>
  <c r="I246" i="103" a="1"/>
  <c r="I246" i="103" s="1"/>
  <c r="H246" i="103"/>
  <c r="H246" i="103" a="1"/>
  <c r="G246" i="103" a="1"/>
  <c r="G246" i="103" s="1"/>
  <c r="F246" i="103"/>
  <c r="F246" i="103" a="1"/>
  <c r="E246" i="103"/>
  <c r="E246" i="103" a="1"/>
  <c r="D246" i="103"/>
  <c r="D246" i="103" a="1"/>
  <c r="CD245" i="103" a="1"/>
  <c r="CD245" i="103" s="1"/>
  <c r="CC245" i="103"/>
  <c r="CC245" i="103" a="1"/>
  <c r="CB245" i="103"/>
  <c r="CB245" i="103" a="1"/>
  <c r="CA245" i="103"/>
  <c r="CA245" i="103" a="1"/>
  <c r="BZ245" i="103" a="1"/>
  <c r="BZ245" i="103" s="1"/>
  <c r="BY245" i="103" a="1"/>
  <c r="BY245" i="103" s="1"/>
  <c r="BX245" i="103" a="1"/>
  <c r="BX245" i="103" s="1"/>
  <c r="BW245" i="103" a="1"/>
  <c r="BW245" i="103" s="1"/>
  <c r="BV245" i="103"/>
  <c r="BV245" i="103" a="1"/>
  <c r="BU245" i="103" a="1"/>
  <c r="BU245" i="103" s="1"/>
  <c r="BT245" i="103"/>
  <c r="BT245" i="103" a="1"/>
  <c r="BS245" i="103" a="1"/>
  <c r="BS245" i="103" s="1"/>
  <c r="BR245" i="103"/>
  <c r="BR245" i="103" a="1"/>
  <c r="BQ245" i="103" a="1"/>
  <c r="BQ245" i="103" s="1"/>
  <c r="BP245" i="103" a="1"/>
  <c r="BP245" i="103" s="1"/>
  <c r="BO245" i="103" a="1"/>
  <c r="BO245" i="103" s="1"/>
  <c r="BN245" i="103" a="1"/>
  <c r="BN245" i="103" s="1"/>
  <c r="BM245" i="103" a="1"/>
  <c r="BM245" i="103" s="1"/>
  <c r="BL245" i="103" a="1"/>
  <c r="BL245" i="103" s="1"/>
  <c r="BK245" i="103" a="1"/>
  <c r="BK245" i="103" s="1"/>
  <c r="BJ245" i="103" a="1"/>
  <c r="BJ245" i="103" s="1"/>
  <c r="BI245" i="103" a="1"/>
  <c r="BI245" i="103" s="1"/>
  <c r="BH245" i="103" a="1"/>
  <c r="BH245" i="103" s="1"/>
  <c r="BG245" i="103" a="1"/>
  <c r="BG245" i="103" s="1"/>
  <c r="BF245" i="103"/>
  <c r="BF245" i="103" a="1"/>
  <c r="BE245" i="103" a="1"/>
  <c r="BE245" i="103" s="1"/>
  <c r="BD245" i="103"/>
  <c r="BD245" i="103" a="1"/>
  <c r="BC245" i="103" a="1"/>
  <c r="BC245" i="103" s="1"/>
  <c r="BB245" i="103"/>
  <c r="BB245" i="103" a="1"/>
  <c r="BA245" i="103" a="1"/>
  <c r="BA245" i="103" s="1"/>
  <c r="AZ245" i="103" a="1"/>
  <c r="AZ245" i="103" s="1"/>
  <c r="AY245" i="103" a="1"/>
  <c r="AY245" i="103" s="1"/>
  <c r="AX245" i="103" a="1"/>
  <c r="AX245" i="103" s="1"/>
  <c r="AW245" i="103" a="1"/>
  <c r="AW245" i="103" s="1"/>
  <c r="AV245" i="103" a="1"/>
  <c r="AV245" i="103" s="1"/>
  <c r="AU245" i="103" a="1"/>
  <c r="AU245" i="103" s="1"/>
  <c r="AT245" i="103" a="1"/>
  <c r="AT245" i="103" s="1"/>
  <c r="AS245" i="103" a="1"/>
  <c r="AS245" i="103" s="1"/>
  <c r="AR245" i="103" a="1"/>
  <c r="AR245" i="103" s="1"/>
  <c r="AQ245" i="103" a="1"/>
  <c r="AQ245" i="103" s="1"/>
  <c r="AP245" i="103"/>
  <c r="AP245" i="103" a="1"/>
  <c r="AO245" i="103" a="1"/>
  <c r="AO245" i="103" s="1"/>
  <c r="AN245" i="103"/>
  <c r="AN245" i="103" a="1"/>
  <c r="AM245" i="103" a="1"/>
  <c r="AM245" i="103" s="1"/>
  <c r="AL245" i="103"/>
  <c r="AL245" i="103" a="1"/>
  <c r="AK245" i="103" a="1"/>
  <c r="AK245" i="103" s="1"/>
  <c r="AJ245" i="103" a="1"/>
  <c r="AJ245" i="103" s="1"/>
  <c r="AI245" i="103" a="1"/>
  <c r="AI245" i="103" s="1"/>
  <c r="AH245" i="103" a="1"/>
  <c r="AH245" i="103" s="1"/>
  <c r="AG245" i="103" a="1"/>
  <c r="AG245" i="103" s="1"/>
  <c r="AF245" i="103" a="1"/>
  <c r="AF245" i="103" s="1"/>
  <c r="AE245" i="103" a="1"/>
  <c r="AE245" i="103" s="1"/>
  <c r="AD245" i="103" a="1"/>
  <c r="AD245" i="103" s="1"/>
  <c r="AC245" i="103" a="1"/>
  <c r="AC245" i="103" s="1"/>
  <c r="AB245" i="103" a="1"/>
  <c r="AB245" i="103" s="1"/>
  <c r="AA245" i="103" a="1"/>
  <c r="AA245" i="103" s="1"/>
  <c r="Z245" i="103"/>
  <c r="Z245" i="103" a="1"/>
  <c r="Y245" i="103" a="1"/>
  <c r="Y245" i="103" s="1"/>
  <c r="X245" i="103"/>
  <c r="X245" i="103" a="1"/>
  <c r="W245" i="103" a="1"/>
  <c r="W245" i="103" s="1"/>
  <c r="V245" i="103"/>
  <c r="V245" i="103" a="1"/>
  <c r="U245" i="103" a="1"/>
  <c r="U245" i="103" s="1"/>
  <c r="T245" i="103" a="1"/>
  <c r="T245" i="103" s="1"/>
  <c r="S245" i="103" a="1"/>
  <c r="S245" i="103" s="1"/>
  <c r="R245" i="103" a="1"/>
  <c r="R245" i="103" s="1"/>
  <c r="Q245" i="103" a="1"/>
  <c r="Q245" i="103" s="1"/>
  <c r="P245" i="103" a="1"/>
  <c r="P245" i="103" s="1"/>
  <c r="O245" i="103" a="1"/>
  <c r="O245" i="103" s="1"/>
  <c r="N245" i="103" a="1"/>
  <c r="N245" i="103" s="1"/>
  <c r="M245" i="103" a="1"/>
  <c r="M245" i="103" s="1"/>
  <c r="L245" i="103" a="1"/>
  <c r="L245" i="103" s="1"/>
  <c r="K245" i="103" a="1"/>
  <c r="K245" i="103" s="1"/>
  <c r="J245" i="103"/>
  <c r="J245" i="103" a="1"/>
  <c r="I245" i="103" a="1"/>
  <c r="I245" i="103" s="1"/>
  <c r="H245" i="103"/>
  <c r="H245" i="103" a="1"/>
  <c r="G245" i="103" a="1"/>
  <c r="G245" i="103" s="1"/>
  <c r="F245" i="103"/>
  <c r="F245" i="103" a="1"/>
  <c r="E245" i="103" a="1"/>
  <c r="E245" i="103" s="1"/>
  <c r="D245" i="103" a="1"/>
  <c r="D245" i="103" s="1"/>
  <c r="CD244" i="103" a="1"/>
  <c r="CD244" i="103" s="1"/>
  <c r="CC244" i="103" a="1"/>
  <c r="CC244" i="103" s="1"/>
  <c r="CB244" i="103" a="1"/>
  <c r="CB244" i="103" s="1"/>
  <c r="CA244" i="103" a="1"/>
  <c r="CA244" i="103" s="1"/>
  <c r="BZ244" i="103" a="1"/>
  <c r="BZ244" i="103" s="1"/>
  <c r="BY244" i="103" a="1"/>
  <c r="BY244" i="103" s="1"/>
  <c r="BX244" i="103" a="1"/>
  <c r="BX244" i="103" s="1"/>
  <c r="BW244" i="103" a="1"/>
  <c r="BW244" i="103" s="1"/>
  <c r="BV244" i="103" a="1"/>
  <c r="BV244" i="103" s="1"/>
  <c r="BU244" i="103"/>
  <c r="BU244" i="103" a="1"/>
  <c r="BT244" i="103" a="1"/>
  <c r="BT244" i="103" s="1"/>
  <c r="BS244" i="103"/>
  <c r="BS244" i="103" a="1"/>
  <c r="BR244" i="103" a="1"/>
  <c r="BR244" i="103" s="1"/>
  <c r="BQ244" i="103"/>
  <c r="BQ244" i="103" a="1"/>
  <c r="BP244" i="103" a="1"/>
  <c r="BP244" i="103" s="1"/>
  <c r="BO244" i="103" a="1"/>
  <c r="BO244" i="103" s="1"/>
  <c r="BN244" i="103" a="1"/>
  <c r="BN244" i="103" s="1"/>
  <c r="BM244" i="103" a="1"/>
  <c r="BM244" i="103" s="1"/>
  <c r="BL244" i="103" a="1"/>
  <c r="BL244" i="103" s="1"/>
  <c r="BK244" i="103" a="1"/>
  <c r="BK244" i="103" s="1"/>
  <c r="BJ244" i="103" a="1"/>
  <c r="BJ244" i="103" s="1"/>
  <c r="BI244" i="103" a="1"/>
  <c r="BI244" i="103" s="1"/>
  <c r="BH244" i="103" a="1"/>
  <c r="BH244" i="103" s="1"/>
  <c r="BG244" i="103" a="1"/>
  <c r="BG244" i="103" s="1"/>
  <c r="BF244" i="103" a="1"/>
  <c r="BF244" i="103" s="1"/>
  <c r="BE244" i="103"/>
  <c r="BE244" i="103" a="1"/>
  <c r="BD244" i="103" a="1"/>
  <c r="BD244" i="103" s="1"/>
  <c r="BC244" i="103"/>
  <c r="BC244" i="103" a="1"/>
  <c r="BB244" i="103" a="1"/>
  <c r="BB244" i="103" s="1"/>
  <c r="BA244" i="103"/>
  <c r="BA244" i="103" a="1"/>
  <c r="AZ244" i="103" a="1"/>
  <c r="AZ244" i="103" s="1"/>
  <c r="AY244" i="103" a="1"/>
  <c r="AY244" i="103" s="1"/>
  <c r="AX244" i="103" a="1"/>
  <c r="AX244" i="103" s="1"/>
  <c r="AW244" i="103" a="1"/>
  <c r="AW244" i="103" s="1"/>
  <c r="AV244" i="103" a="1"/>
  <c r="AV244" i="103" s="1"/>
  <c r="AU244" i="103" a="1"/>
  <c r="AU244" i="103" s="1"/>
  <c r="AT244" i="103" a="1"/>
  <c r="AT244" i="103" s="1"/>
  <c r="AS244" i="103" a="1"/>
  <c r="AS244" i="103" s="1"/>
  <c r="AR244" i="103" a="1"/>
  <c r="AR244" i="103" s="1"/>
  <c r="AQ244" i="103" a="1"/>
  <c r="AQ244" i="103" s="1"/>
  <c r="AP244" i="103" a="1"/>
  <c r="AP244" i="103" s="1"/>
  <c r="AO244" i="103"/>
  <c r="AO244" i="103" a="1"/>
  <c r="AN244" i="103" a="1"/>
  <c r="AN244" i="103" s="1"/>
  <c r="AM244" i="103"/>
  <c r="AM244" i="103" a="1"/>
  <c r="AL244" i="103" a="1"/>
  <c r="AL244" i="103" s="1"/>
  <c r="AK244" i="103"/>
  <c r="AK244" i="103" a="1"/>
  <c r="AJ244" i="103" a="1"/>
  <c r="AJ244" i="103" s="1"/>
  <c r="AI244" i="103" a="1"/>
  <c r="AI244" i="103" s="1"/>
  <c r="AH244" i="103" a="1"/>
  <c r="AH244" i="103" s="1"/>
  <c r="AG244" i="103" a="1"/>
  <c r="AG244" i="103" s="1"/>
  <c r="AF244" i="103" a="1"/>
  <c r="AF244" i="103" s="1"/>
  <c r="AE244" i="103" a="1"/>
  <c r="AE244" i="103" s="1"/>
  <c r="AD244" i="103" a="1"/>
  <c r="AD244" i="103" s="1"/>
  <c r="AC244" i="103" a="1"/>
  <c r="AC244" i="103" s="1"/>
  <c r="AB244" i="103" a="1"/>
  <c r="AB244" i="103" s="1"/>
  <c r="AA244" i="103" a="1"/>
  <c r="AA244" i="103" s="1"/>
  <c r="Z244" i="103" a="1"/>
  <c r="Z244" i="103" s="1"/>
  <c r="Y244" i="103"/>
  <c r="Y244" i="103" a="1"/>
  <c r="X244" i="103" a="1"/>
  <c r="X244" i="103" s="1"/>
  <c r="W244" i="103"/>
  <c r="W244" i="103" a="1"/>
  <c r="V244" i="103" a="1"/>
  <c r="V244" i="103" s="1"/>
  <c r="U244" i="103"/>
  <c r="U244" i="103" a="1"/>
  <c r="T244" i="103" a="1"/>
  <c r="T244" i="103" s="1"/>
  <c r="S244" i="103" a="1"/>
  <c r="S244" i="103" s="1"/>
  <c r="R244" i="103" a="1"/>
  <c r="R244" i="103" s="1"/>
  <c r="Q244" i="103" a="1"/>
  <c r="Q244" i="103" s="1"/>
  <c r="P244" i="103" a="1"/>
  <c r="P244" i="103" s="1"/>
  <c r="O244" i="103" a="1"/>
  <c r="O244" i="103" s="1"/>
  <c r="N244" i="103" a="1"/>
  <c r="N244" i="103" s="1"/>
  <c r="M244" i="103" a="1"/>
  <c r="M244" i="103" s="1"/>
  <c r="L244" i="103" a="1"/>
  <c r="L244" i="103" s="1"/>
  <c r="K244" i="103" a="1"/>
  <c r="K244" i="103" s="1"/>
  <c r="J244" i="103" a="1"/>
  <c r="J244" i="103" s="1"/>
  <c r="I244" i="103"/>
  <c r="I244" i="103" a="1"/>
  <c r="H244" i="103" a="1"/>
  <c r="H244" i="103" s="1"/>
  <c r="G244" i="103"/>
  <c r="G244" i="103" a="1"/>
  <c r="F244" i="103" a="1"/>
  <c r="F244" i="103" s="1"/>
  <c r="E244" i="103"/>
  <c r="E244" i="103" a="1"/>
  <c r="D244" i="103" a="1"/>
  <c r="D244" i="103" s="1"/>
  <c r="CD243" i="103" a="1"/>
  <c r="CD243" i="103" s="1"/>
  <c r="CC243" i="103" a="1"/>
  <c r="CC243" i="103" s="1"/>
  <c r="CB243" i="103" a="1"/>
  <c r="CB243" i="103" s="1"/>
  <c r="CA243" i="103" a="1"/>
  <c r="CA243" i="103" s="1"/>
  <c r="BZ243" i="103" a="1"/>
  <c r="BZ243" i="103" s="1"/>
  <c r="BY243" i="103" a="1"/>
  <c r="BY243" i="103" s="1"/>
  <c r="BX243" i="103" a="1"/>
  <c r="BX243" i="103" s="1"/>
  <c r="BW243" i="103" a="1"/>
  <c r="BW243" i="103" s="1"/>
  <c r="BV243" i="103" a="1"/>
  <c r="BV243" i="103" s="1"/>
  <c r="BU243" i="103" a="1"/>
  <c r="BU243" i="103" s="1"/>
  <c r="BT243" i="103"/>
  <c r="BT243" i="103" a="1"/>
  <c r="BS243" i="103" a="1"/>
  <c r="BS243" i="103" s="1"/>
  <c r="BR243" i="103"/>
  <c r="BR243" i="103" a="1"/>
  <c r="BQ243" i="103" a="1"/>
  <c r="BQ243" i="103" s="1"/>
  <c r="BP243" i="103"/>
  <c r="BP243" i="103" a="1"/>
  <c r="BO243" i="103" a="1"/>
  <c r="BO243" i="103" s="1"/>
  <c r="BN243" i="103" a="1"/>
  <c r="BN243" i="103" s="1"/>
  <c r="BM243" i="103" a="1"/>
  <c r="BM243" i="103" s="1"/>
  <c r="BL243" i="103" a="1"/>
  <c r="BL243" i="103" s="1"/>
  <c r="BK243" i="103" a="1"/>
  <c r="BK243" i="103" s="1"/>
  <c r="BJ243" i="103" a="1"/>
  <c r="BJ243" i="103" s="1"/>
  <c r="BI243" i="103" a="1"/>
  <c r="BI243" i="103" s="1"/>
  <c r="BH243" i="103" a="1"/>
  <c r="BH243" i="103" s="1"/>
  <c r="BG243" i="103" a="1"/>
  <c r="BG243" i="103" s="1"/>
  <c r="BF243" i="103" a="1"/>
  <c r="BF243" i="103" s="1"/>
  <c r="BE243" i="103" a="1"/>
  <c r="BE243" i="103" s="1"/>
  <c r="BD243" i="103"/>
  <c r="BD243" i="103" a="1"/>
  <c r="BC243" i="103" a="1"/>
  <c r="BC243" i="103" s="1"/>
  <c r="BB243" i="103"/>
  <c r="BB243" i="103" a="1"/>
  <c r="BA243" i="103" a="1"/>
  <c r="BA243" i="103" s="1"/>
  <c r="AZ243" i="103"/>
  <c r="AZ243" i="103" a="1"/>
  <c r="AY243" i="103" a="1"/>
  <c r="AY243" i="103" s="1"/>
  <c r="AX243" i="103" a="1"/>
  <c r="AX243" i="103" s="1"/>
  <c r="AW243" i="103" a="1"/>
  <c r="AW243" i="103" s="1"/>
  <c r="AV243" i="103" a="1"/>
  <c r="AV243" i="103" s="1"/>
  <c r="AU243" i="103" a="1"/>
  <c r="AU243" i="103" s="1"/>
  <c r="AT243" i="103" a="1"/>
  <c r="AT243" i="103" s="1"/>
  <c r="AS243" i="103" a="1"/>
  <c r="AS243" i="103" s="1"/>
  <c r="AR243" i="103" a="1"/>
  <c r="AR243" i="103" s="1"/>
  <c r="AQ243" i="103" a="1"/>
  <c r="AQ243" i="103" s="1"/>
  <c r="AP243" i="103" a="1"/>
  <c r="AP243" i="103" s="1"/>
  <c r="AO243" i="103" a="1"/>
  <c r="AO243" i="103" s="1"/>
  <c r="AN243" i="103"/>
  <c r="AN243" i="103" a="1"/>
  <c r="AM243" i="103" a="1"/>
  <c r="AM243" i="103" s="1"/>
  <c r="AL243" i="103"/>
  <c r="AL243" i="103" a="1"/>
  <c r="AK243" i="103" a="1"/>
  <c r="AK243" i="103" s="1"/>
  <c r="AJ243" i="103"/>
  <c r="AJ243" i="103" a="1"/>
  <c r="AI243" i="103" a="1"/>
  <c r="AI243" i="103" s="1"/>
  <c r="AH243" i="103" a="1"/>
  <c r="AH243" i="103" s="1"/>
  <c r="AG243" i="103" a="1"/>
  <c r="AG243" i="103" s="1"/>
  <c r="AF243" i="103" a="1"/>
  <c r="AF243" i="103" s="1"/>
  <c r="AE243" i="103" a="1"/>
  <c r="AE243" i="103" s="1"/>
  <c r="AD243" i="103" a="1"/>
  <c r="AD243" i="103" s="1"/>
  <c r="AC243" i="103" a="1"/>
  <c r="AC243" i="103" s="1"/>
  <c r="AB243" i="103" a="1"/>
  <c r="AB243" i="103" s="1"/>
  <c r="AA243" i="103" a="1"/>
  <c r="AA243" i="103" s="1"/>
  <c r="Z243" i="103" a="1"/>
  <c r="Z243" i="103" s="1"/>
  <c r="Y243" i="103" a="1"/>
  <c r="Y243" i="103" s="1"/>
  <c r="X243" i="103"/>
  <c r="X243" i="103" a="1"/>
  <c r="W243" i="103" a="1"/>
  <c r="W243" i="103" s="1"/>
  <c r="V243" i="103"/>
  <c r="V243" i="103" a="1"/>
  <c r="U243" i="103" a="1"/>
  <c r="U243" i="103" s="1"/>
  <c r="T243" i="103"/>
  <c r="T243" i="103" a="1"/>
  <c r="S243" i="103" a="1"/>
  <c r="S243" i="103" s="1"/>
  <c r="R243" i="103" a="1"/>
  <c r="R243" i="103" s="1"/>
  <c r="Q243" i="103" a="1"/>
  <c r="Q243" i="103" s="1"/>
  <c r="P243" i="103" a="1"/>
  <c r="P243" i="103" s="1"/>
  <c r="O243" i="103" a="1"/>
  <c r="O243" i="103" s="1"/>
  <c r="N243" i="103" a="1"/>
  <c r="N243" i="103" s="1"/>
  <c r="M243" i="103" a="1"/>
  <c r="M243" i="103" s="1"/>
  <c r="L243" i="103" a="1"/>
  <c r="L243" i="103" s="1"/>
  <c r="K243" i="103" a="1"/>
  <c r="K243" i="103" s="1"/>
  <c r="J243" i="103" a="1"/>
  <c r="J243" i="103" s="1"/>
  <c r="I243" i="103" a="1"/>
  <c r="I243" i="103" s="1"/>
  <c r="H243" i="103"/>
  <c r="H243" i="103" a="1"/>
  <c r="G243" i="103" a="1"/>
  <c r="G243" i="103" s="1"/>
  <c r="F243" i="103"/>
  <c r="F243" i="103" a="1"/>
  <c r="E243" i="103" a="1"/>
  <c r="E243" i="103" s="1"/>
  <c r="D243" i="103"/>
  <c r="D243" i="103" a="1"/>
  <c r="CD242" i="103" a="1"/>
  <c r="CD242" i="103" s="1"/>
  <c r="CC242" i="103" a="1"/>
  <c r="CC242" i="103" s="1"/>
  <c r="CB242" i="103" a="1"/>
  <c r="CB242" i="103" s="1"/>
  <c r="CA242" i="103" a="1"/>
  <c r="CA242" i="103" s="1"/>
  <c r="BZ242" i="103" a="1"/>
  <c r="BZ242" i="103" s="1"/>
  <c r="BY242" i="103" a="1"/>
  <c r="BY242" i="103" s="1"/>
  <c r="BX242" i="103" a="1"/>
  <c r="BX242" i="103" s="1"/>
  <c r="BW242" i="103" a="1"/>
  <c r="BW242" i="103" s="1"/>
  <c r="BV242" i="103" a="1"/>
  <c r="BV242" i="103" s="1"/>
  <c r="BU242" i="103" a="1"/>
  <c r="BU242" i="103" s="1"/>
  <c r="BT242" i="103" a="1"/>
  <c r="BT242" i="103" s="1"/>
  <c r="BS242" i="103"/>
  <c r="BS242" i="103" a="1"/>
  <c r="BR242" i="103" a="1"/>
  <c r="BR242" i="103" s="1"/>
  <c r="BQ242" i="103"/>
  <c r="BQ242" i="103" a="1"/>
  <c r="BP242" i="103" a="1"/>
  <c r="BP242" i="103" s="1"/>
  <c r="BO242" i="103"/>
  <c r="BO242" i="103" a="1"/>
  <c r="BN242" i="103" a="1"/>
  <c r="BN242" i="103" s="1"/>
  <c r="BM242" i="103" a="1"/>
  <c r="BM242" i="103" s="1"/>
  <c r="BL242" i="103" a="1"/>
  <c r="BL242" i="103" s="1"/>
  <c r="BK242" i="103" a="1"/>
  <c r="BK242" i="103" s="1"/>
  <c r="BJ242" i="103" a="1"/>
  <c r="BJ242" i="103" s="1"/>
  <c r="BI242" i="103" a="1"/>
  <c r="BI242" i="103" s="1"/>
  <c r="BH242" i="103" a="1"/>
  <c r="BH242" i="103" s="1"/>
  <c r="BG242" i="103" a="1"/>
  <c r="BG242" i="103" s="1"/>
  <c r="BF242" i="103" a="1"/>
  <c r="BF242" i="103" s="1"/>
  <c r="BE242" i="103" a="1"/>
  <c r="BE242" i="103" s="1"/>
  <c r="BD242" i="103" a="1"/>
  <c r="BD242" i="103" s="1"/>
  <c r="BC242" i="103"/>
  <c r="BC242" i="103" a="1"/>
  <c r="BB242" i="103" a="1"/>
  <c r="BB242" i="103" s="1"/>
  <c r="BA242" i="103"/>
  <c r="BA242" i="103" a="1"/>
  <c r="AZ242" i="103" a="1"/>
  <c r="AZ242" i="103" s="1"/>
  <c r="AY242" i="103"/>
  <c r="AY242" i="103" a="1"/>
  <c r="AX242" i="103" a="1"/>
  <c r="AX242" i="103" s="1"/>
  <c r="AW242" i="103" a="1"/>
  <c r="AW242" i="103" s="1"/>
  <c r="AV242" i="103" a="1"/>
  <c r="AV242" i="103" s="1"/>
  <c r="AU242" i="103" a="1"/>
  <c r="AU242" i="103" s="1"/>
  <c r="AT242" i="103" a="1"/>
  <c r="AT242" i="103" s="1"/>
  <c r="AS242" i="103"/>
  <c r="AS242" i="103" a="1"/>
  <c r="AR242" i="103" a="1"/>
  <c r="AR242" i="103" s="1"/>
  <c r="AQ242" i="103" a="1"/>
  <c r="AQ242" i="103" s="1"/>
  <c r="AP242" i="103" a="1"/>
  <c r="AP242" i="103" s="1"/>
  <c r="AO242" i="103"/>
  <c r="AO242" i="103" a="1"/>
  <c r="AN242" i="103" a="1"/>
  <c r="AN242" i="103" s="1"/>
  <c r="AM242" i="103"/>
  <c r="AM242" i="103" a="1"/>
  <c r="AL242" i="103" a="1"/>
  <c r="AL242" i="103" s="1"/>
  <c r="AK242" i="103"/>
  <c r="AK242" i="103" a="1"/>
  <c r="AJ242" i="103" a="1"/>
  <c r="AJ242" i="103" s="1"/>
  <c r="AI242" i="103"/>
  <c r="AI242" i="103" a="1"/>
  <c r="AH242" i="103" a="1"/>
  <c r="AH242" i="103" s="1"/>
  <c r="AG242" i="103" a="1"/>
  <c r="AG242" i="103" s="1"/>
  <c r="AF242" i="103" a="1"/>
  <c r="AF242" i="103" s="1"/>
  <c r="AE242" i="103" a="1"/>
  <c r="AE242" i="103" s="1"/>
  <c r="AD242" i="103" a="1"/>
  <c r="AD242" i="103" s="1"/>
  <c r="AC242" i="103"/>
  <c r="AC242" i="103" a="1"/>
  <c r="AB242" i="103" a="1"/>
  <c r="AB242" i="103" s="1"/>
  <c r="AA242" i="103" a="1"/>
  <c r="AA242" i="103" s="1"/>
  <c r="Z242" i="103" a="1"/>
  <c r="Z242" i="103" s="1"/>
  <c r="Y242" i="103" a="1"/>
  <c r="Y242" i="103" s="1"/>
  <c r="X242" i="103" a="1"/>
  <c r="X242" i="103" s="1"/>
  <c r="W242" i="103"/>
  <c r="W242" i="103" a="1"/>
  <c r="V242" i="103" a="1"/>
  <c r="V242" i="103" s="1"/>
  <c r="U242" i="103"/>
  <c r="U242" i="103" a="1"/>
  <c r="T242" i="103" a="1"/>
  <c r="T242" i="103" s="1"/>
  <c r="S242" i="103"/>
  <c r="S242" i="103" a="1"/>
  <c r="R242" i="103" a="1"/>
  <c r="R242" i="103" s="1"/>
  <c r="Q242" i="103" a="1"/>
  <c r="Q242" i="103" s="1"/>
  <c r="P242" i="103" a="1"/>
  <c r="P242" i="103" s="1"/>
  <c r="O242" i="103" a="1"/>
  <c r="O242" i="103" s="1"/>
  <c r="N242" i="103" a="1"/>
  <c r="N242" i="103" s="1"/>
  <c r="M242" i="103"/>
  <c r="M242" i="103" a="1"/>
  <c r="L242" i="103" a="1"/>
  <c r="L242" i="103" s="1"/>
  <c r="K242" i="103" a="1"/>
  <c r="K242" i="103" s="1"/>
  <c r="J242" i="103" a="1"/>
  <c r="J242" i="103" s="1"/>
  <c r="I242" i="103" a="1"/>
  <c r="I242" i="103" s="1"/>
  <c r="H242" i="103" a="1"/>
  <c r="H242" i="103" s="1"/>
  <c r="G242" i="103"/>
  <c r="G242" i="103" a="1"/>
  <c r="F242" i="103" a="1"/>
  <c r="F242" i="103" s="1"/>
  <c r="E242" i="103"/>
  <c r="E242" i="103" a="1"/>
  <c r="D242" i="103" a="1"/>
  <c r="D242" i="103" s="1"/>
  <c r="CD241" i="103"/>
  <c r="CD241" i="103" a="1"/>
  <c r="CC241" i="103" a="1"/>
  <c r="CC241" i="103" s="1"/>
  <c r="CB241" i="103" a="1"/>
  <c r="CB241" i="103" s="1"/>
  <c r="CA241" i="103" a="1"/>
  <c r="CA241" i="103" s="1"/>
  <c r="BZ241" i="103" a="1"/>
  <c r="BZ241" i="103" s="1"/>
  <c r="BY241" i="103" a="1"/>
  <c r="BY241" i="103" s="1"/>
  <c r="BX241" i="103"/>
  <c r="BX241" i="103" a="1"/>
  <c r="BW241" i="103" a="1"/>
  <c r="BW241" i="103" s="1"/>
  <c r="BV241" i="103" a="1"/>
  <c r="BV241" i="103" s="1"/>
  <c r="BU241" i="103" a="1"/>
  <c r="BU241" i="103" s="1"/>
  <c r="BT241" i="103" a="1"/>
  <c r="BT241" i="103" s="1"/>
  <c r="BS241" i="103" a="1"/>
  <c r="BS241" i="103" s="1"/>
  <c r="BR241" i="103"/>
  <c r="BR241" i="103" a="1"/>
  <c r="BQ241" i="103" a="1"/>
  <c r="BQ241" i="103" s="1"/>
  <c r="BP241" i="103"/>
  <c r="BP241" i="103" a="1"/>
  <c r="BO241" i="103" a="1"/>
  <c r="BO241" i="103" s="1"/>
  <c r="BN241" i="103"/>
  <c r="BN241" i="103" a="1"/>
  <c r="BM241" i="103" a="1"/>
  <c r="BM241" i="103" s="1"/>
  <c r="BL241" i="103" a="1"/>
  <c r="BL241" i="103" s="1"/>
  <c r="BK241" i="103" a="1"/>
  <c r="BK241" i="103" s="1"/>
  <c r="BJ241" i="103" a="1"/>
  <c r="BJ241" i="103" s="1"/>
  <c r="BI241" i="103" a="1"/>
  <c r="BI241" i="103" s="1"/>
  <c r="BH241" i="103"/>
  <c r="BH241" i="103" a="1"/>
  <c r="BG241" i="103" a="1"/>
  <c r="BG241" i="103" s="1"/>
  <c r="BF241" i="103" a="1"/>
  <c r="BF241" i="103" s="1"/>
  <c r="BE241" i="103" a="1"/>
  <c r="BE241" i="103" s="1"/>
  <c r="BD241" i="103"/>
  <c r="BD241" i="103" a="1"/>
  <c r="BC241" i="103" a="1"/>
  <c r="BC241" i="103" s="1"/>
  <c r="BB241" i="103"/>
  <c r="BB241" i="103" a="1"/>
  <c r="BA241" i="103" a="1"/>
  <c r="BA241" i="103" s="1"/>
  <c r="AZ241" i="103" a="1"/>
  <c r="AZ241" i="103" s="1"/>
  <c r="AY241" i="103" a="1"/>
  <c r="AY241" i="103" s="1"/>
  <c r="AX241" i="103"/>
  <c r="AX241" i="103" a="1"/>
  <c r="AW241" i="103" a="1"/>
  <c r="AW241" i="103" s="1"/>
  <c r="AV241" i="103" a="1"/>
  <c r="AV241" i="103" s="1"/>
  <c r="AU241" i="103" a="1"/>
  <c r="AU241" i="103" s="1"/>
  <c r="AT241" i="103"/>
  <c r="AT241" i="103" a="1"/>
  <c r="AS241" i="103" a="1"/>
  <c r="AS241" i="103" s="1"/>
  <c r="AR241" i="103" a="1"/>
  <c r="AR241" i="103" s="1"/>
  <c r="AQ241" i="103" a="1"/>
  <c r="AQ241" i="103" s="1"/>
  <c r="AP241" i="103" a="1"/>
  <c r="AP241" i="103" s="1"/>
  <c r="AO241" i="103" a="1"/>
  <c r="AO241" i="103" s="1"/>
  <c r="AN241" i="103" a="1"/>
  <c r="AN241" i="103" s="1"/>
  <c r="AM241" i="103"/>
  <c r="AM241" i="103" a="1"/>
  <c r="AL241" i="103" a="1"/>
  <c r="AL241" i="103" s="1"/>
  <c r="AK241" i="103" a="1"/>
  <c r="AK241" i="103" s="1"/>
  <c r="AJ241" i="103" a="1"/>
  <c r="AJ241" i="103" s="1"/>
  <c r="AI241" i="103" a="1"/>
  <c r="AI241" i="103" s="1"/>
  <c r="AH241" i="103" a="1"/>
  <c r="AH241" i="103" s="1"/>
  <c r="AG241" i="103" a="1"/>
  <c r="AG241" i="103" s="1"/>
  <c r="AF241" i="103" a="1"/>
  <c r="AF241" i="103" s="1"/>
  <c r="AE241" i="103" a="1"/>
  <c r="AE241" i="103" s="1"/>
  <c r="AD241" i="103" a="1"/>
  <c r="AD241" i="103" s="1"/>
  <c r="AC241" i="103" a="1"/>
  <c r="AC241" i="103" s="1"/>
  <c r="AB241" i="103" a="1"/>
  <c r="AB241" i="103" s="1"/>
  <c r="AA241" i="103" a="1"/>
  <c r="AA241" i="103" s="1"/>
  <c r="Z241" i="103" a="1"/>
  <c r="Z241" i="103" s="1"/>
  <c r="Y241" i="103" a="1"/>
  <c r="Y241" i="103" s="1"/>
  <c r="X241" i="103" a="1"/>
  <c r="X241" i="103" s="1"/>
  <c r="W241" i="103"/>
  <c r="W241" i="103" a="1"/>
  <c r="V241" i="103" a="1"/>
  <c r="V241" i="103" s="1"/>
  <c r="U241" i="103" a="1"/>
  <c r="U241" i="103" s="1"/>
  <c r="T241" i="103" a="1"/>
  <c r="T241" i="103" s="1"/>
  <c r="S241" i="103" a="1"/>
  <c r="S241" i="103" s="1"/>
  <c r="R241" i="103" a="1"/>
  <c r="R241" i="103" s="1"/>
  <c r="Q241" i="103" a="1"/>
  <c r="Q241" i="103" s="1"/>
  <c r="P241" i="103" a="1"/>
  <c r="P241" i="103" s="1"/>
  <c r="O241" i="103"/>
  <c r="O241" i="103" a="1"/>
  <c r="N241" i="103" a="1"/>
  <c r="N241" i="103" s="1"/>
  <c r="M241" i="103" a="1"/>
  <c r="M241" i="103" s="1"/>
  <c r="L241" i="103" a="1"/>
  <c r="L241" i="103" s="1"/>
  <c r="K241" i="103" a="1"/>
  <c r="K241" i="103" s="1"/>
  <c r="J241" i="103" a="1"/>
  <c r="J241" i="103" s="1"/>
  <c r="I241" i="103" a="1"/>
  <c r="I241" i="103" s="1"/>
  <c r="H241" i="103" a="1"/>
  <c r="H241" i="103" s="1"/>
  <c r="G241" i="103"/>
  <c r="G241" i="103" a="1"/>
  <c r="F241" i="103" a="1"/>
  <c r="F241" i="103" s="1"/>
  <c r="E241" i="103" a="1"/>
  <c r="E241" i="103" s="1"/>
  <c r="D241" i="103" a="1"/>
  <c r="D241" i="103" s="1"/>
  <c r="CD240" i="103" a="1"/>
  <c r="CD240" i="103" s="1"/>
  <c r="CC240" i="103" a="1"/>
  <c r="CC240" i="103" s="1"/>
  <c r="CB240" i="103" a="1"/>
  <c r="CB240" i="103" s="1"/>
  <c r="CA240" i="103" a="1"/>
  <c r="CA240" i="103" s="1"/>
  <c r="BZ240" i="103" a="1"/>
  <c r="BZ240" i="103" s="1"/>
  <c r="BY240" i="103" a="1"/>
  <c r="BY240" i="103" s="1"/>
  <c r="BX240" i="103" a="1"/>
  <c r="BX240" i="103" s="1"/>
  <c r="BW240" i="103" a="1"/>
  <c r="BW240" i="103" s="1"/>
  <c r="BV240" i="103" a="1"/>
  <c r="BV240" i="103" s="1"/>
  <c r="BU240" i="103" a="1"/>
  <c r="BU240" i="103" s="1"/>
  <c r="BT240" i="103" a="1"/>
  <c r="BT240" i="103" s="1"/>
  <c r="BS240" i="103" a="1"/>
  <c r="BS240" i="103" s="1"/>
  <c r="BR240" i="103"/>
  <c r="BR240" i="103" a="1"/>
  <c r="BQ240" i="103" a="1"/>
  <c r="BQ240" i="103" s="1"/>
  <c r="BP240" i="103" a="1"/>
  <c r="BP240" i="103" s="1"/>
  <c r="BO240" i="103" a="1"/>
  <c r="BO240" i="103" s="1"/>
  <c r="BN240" i="103" a="1"/>
  <c r="BN240" i="103" s="1"/>
  <c r="BM240" i="103" a="1"/>
  <c r="BM240" i="103" s="1"/>
  <c r="BL240" i="103" a="1"/>
  <c r="BL240" i="103" s="1"/>
  <c r="BK240" i="103" a="1"/>
  <c r="BK240" i="103" s="1"/>
  <c r="BJ240" i="103"/>
  <c r="BJ240" i="103" a="1"/>
  <c r="BI240" i="103" a="1"/>
  <c r="BI240" i="103" s="1"/>
  <c r="BH240" i="103" a="1"/>
  <c r="BH240" i="103" s="1"/>
  <c r="BG240" i="103" a="1"/>
  <c r="BG240" i="103" s="1"/>
  <c r="BF240" i="103" a="1"/>
  <c r="BF240" i="103" s="1"/>
  <c r="BE240" i="103" a="1"/>
  <c r="BE240" i="103" s="1"/>
  <c r="BD240" i="103" a="1"/>
  <c r="BD240" i="103" s="1"/>
  <c r="BC240" i="103" a="1"/>
  <c r="BC240" i="103" s="1"/>
  <c r="BB240" i="103"/>
  <c r="BB240" i="103" a="1"/>
  <c r="BA240" i="103" a="1"/>
  <c r="BA240" i="103" s="1"/>
  <c r="AZ240" i="103" a="1"/>
  <c r="AZ240" i="103" s="1"/>
  <c r="AY240" i="103" a="1"/>
  <c r="AY240" i="103" s="1"/>
  <c r="AX240" i="103" a="1"/>
  <c r="AX240" i="103" s="1"/>
  <c r="AW240" i="103" a="1"/>
  <c r="AW240" i="103" s="1"/>
  <c r="AV240" i="103" a="1"/>
  <c r="AV240" i="103" s="1"/>
  <c r="AU240" i="103" a="1"/>
  <c r="AU240" i="103" s="1"/>
  <c r="AT240" i="103" a="1"/>
  <c r="AT240" i="103" s="1"/>
  <c r="AS240" i="103" a="1"/>
  <c r="AS240" i="103" s="1"/>
  <c r="AR240" i="103" a="1"/>
  <c r="AR240" i="103" s="1"/>
  <c r="AQ240" i="103" a="1"/>
  <c r="AQ240" i="103" s="1"/>
  <c r="AP240" i="103" a="1"/>
  <c r="AP240" i="103" s="1"/>
  <c r="AO240" i="103" a="1"/>
  <c r="AO240" i="103" s="1"/>
  <c r="AN240" i="103" a="1"/>
  <c r="AN240" i="103" s="1"/>
  <c r="AM240" i="103" a="1"/>
  <c r="AM240" i="103" s="1"/>
  <c r="AL240" i="103"/>
  <c r="AL240" i="103" a="1"/>
  <c r="AK240" i="103" a="1"/>
  <c r="AK240" i="103" s="1"/>
  <c r="AJ240" i="103" a="1"/>
  <c r="AJ240" i="103" s="1"/>
  <c r="AI240" i="103" a="1"/>
  <c r="AI240" i="103" s="1"/>
  <c r="AH240" i="103" a="1"/>
  <c r="AH240" i="103" s="1"/>
  <c r="AG240" i="103" a="1"/>
  <c r="AG240" i="103" s="1"/>
  <c r="AF240" i="103" a="1"/>
  <c r="AF240" i="103" s="1"/>
  <c r="AE240" i="103" a="1"/>
  <c r="AE240" i="103" s="1"/>
  <c r="AD240" i="103"/>
  <c r="AD240" i="103" a="1"/>
  <c r="AC240" i="103" a="1"/>
  <c r="AC240" i="103" s="1"/>
  <c r="AB240" i="103" a="1"/>
  <c r="AB240" i="103" s="1"/>
  <c r="AA240" i="103" a="1"/>
  <c r="AA240" i="103" s="1"/>
  <c r="Z240" i="103" a="1"/>
  <c r="Z240" i="103" s="1"/>
  <c r="Y240" i="103" a="1"/>
  <c r="Y240" i="103" s="1"/>
  <c r="X240" i="103" a="1"/>
  <c r="X240" i="103" s="1"/>
  <c r="W240" i="103" a="1"/>
  <c r="W240" i="103" s="1"/>
  <c r="V240" i="103"/>
  <c r="V240" i="103" a="1"/>
  <c r="U240" i="103" a="1"/>
  <c r="U240" i="103" s="1"/>
  <c r="T240" i="103" a="1"/>
  <c r="T240" i="103" s="1"/>
  <c r="S240" i="103" a="1"/>
  <c r="S240" i="103" s="1"/>
  <c r="R240" i="103" a="1"/>
  <c r="R240" i="103" s="1"/>
  <c r="Q240" i="103" a="1"/>
  <c r="Q240" i="103" s="1"/>
  <c r="P240" i="103" a="1"/>
  <c r="P240" i="103" s="1"/>
  <c r="O240" i="103" a="1"/>
  <c r="O240" i="103" s="1"/>
  <c r="N240" i="103" a="1"/>
  <c r="N240" i="103" s="1"/>
  <c r="M240" i="103" a="1"/>
  <c r="M240" i="103" s="1"/>
  <c r="L240" i="103" a="1"/>
  <c r="L240" i="103" s="1"/>
  <c r="K240" i="103" a="1"/>
  <c r="K240" i="103" s="1"/>
  <c r="J240" i="103" a="1"/>
  <c r="J240" i="103" s="1"/>
  <c r="I240" i="103" a="1"/>
  <c r="I240" i="103" s="1"/>
  <c r="H240" i="103" a="1"/>
  <c r="H240" i="103" s="1"/>
  <c r="G240" i="103" a="1"/>
  <c r="G240" i="103" s="1"/>
  <c r="F240" i="103"/>
  <c r="F240" i="103" a="1"/>
  <c r="E240" i="103" a="1"/>
  <c r="E240" i="103" s="1"/>
  <c r="D240" i="103" a="1"/>
  <c r="D240" i="103" s="1"/>
  <c r="CD239" i="103" a="1"/>
  <c r="CD239" i="103" s="1"/>
  <c r="CC239" i="103" a="1"/>
  <c r="CC239" i="103" s="1"/>
  <c r="CB239" i="103" a="1"/>
  <c r="CB239" i="103" s="1"/>
  <c r="CA239" i="103" a="1"/>
  <c r="CA239" i="103" s="1"/>
  <c r="BZ239" i="103" a="1"/>
  <c r="BZ239" i="103" s="1"/>
  <c r="BY239" i="103"/>
  <c r="BY239" i="103" a="1"/>
  <c r="BX239" i="103" a="1"/>
  <c r="BX239" i="103" s="1"/>
  <c r="BW239" i="103" a="1"/>
  <c r="BW239" i="103" s="1"/>
  <c r="BV239" i="103" a="1"/>
  <c r="BV239" i="103" s="1"/>
  <c r="BU239" i="103" a="1"/>
  <c r="BU239" i="103" s="1"/>
  <c r="BT239" i="103" a="1"/>
  <c r="BT239" i="103" s="1"/>
  <c r="BS239" i="103" a="1"/>
  <c r="BS239" i="103" s="1"/>
  <c r="BR239" i="103" a="1"/>
  <c r="BR239" i="103" s="1"/>
  <c r="BQ239" i="103"/>
  <c r="BQ239" i="103" a="1"/>
  <c r="BP239" i="103" a="1"/>
  <c r="BP239" i="103" s="1"/>
  <c r="BO239" i="103" a="1"/>
  <c r="BO239" i="103" s="1"/>
  <c r="BN239" i="103" a="1"/>
  <c r="BN239" i="103" s="1"/>
  <c r="BM239" i="103" a="1"/>
  <c r="BM239" i="103" s="1"/>
  <c r="BL239" i="103" a="1"/>
  <c r="BL239" i="103" s="1"/>
  <c r="BK239" i="103" a="1"/>
  <c r="BK239" i="103" s="1"/>
  <c r="BJ239" i="103" a="1"/>
  <c r="BJ239" i="103" s="1"/>
  <c r="BI239" i="103" a="1"/>
  <c r="BI239" i="103" s="1"/>
  <c r="BH239" i="103" a="1"/>
  <c r="BH239" i="103" s="1"/>
  <c r="BG239" i="103" a="1"/>
  <c r="BG239" i="103" s="1"/>
  <c r="BF239" i="103" a="1"/>
  <c r="BF239" i="103" s="1"/>
  <c r="BE239" i="103" a="1"/>
  <c r="BE239" i="103" s="1"/>
  <c r="BD239" i="103" a="1"/>
  <c r="BD239" i="103" s="1"/>
  <c r="BC239" i="103" a="1"/>
  <c r="BC239" i="103" s="1"/>
  <c r="BB239" i="103" a="1"/>
  <c r="BB239" i="103" s="1"/>
  <c r="BA239" i="103"/>
  <c r="BA239" i="103" a="1"/>
  <c r="AZ239" i="103" a="1"/>
  <c r="AZ239" i="103" s="1"/>
  <c r="AY239" i="103" a="1"/>
  <c r="AY239" i="103" s="1"/>
  <c r="AX239" i="103" a="1"/>
  <c r="AX239" i="103" s="1"/>
  <c r="AW239" i="103" a="1"/>
  <c r="AW239" i="103" s="1"/>
  <c r="AV239" i="103" a="1"/>
  <c r="AV239" i="103" s="1"/>
  <c r="AU239" i="103" a="1"/>
  <c r="AU239" i="103" s="1"/>
  <c r="AT239" i="103" a="1"/>
  <c r="AT239" i="103" s="1"/>
  <c r="AS239" i="103"/>
  <c r="AS239" i="103" a="1"/>
  <c r="AR239" i="103" a="1"/>
  <c r="AR239" i="103" s="1"/>
  <c r="AQ239" i="103" a="1"/>
  <c r="AQ239" i="103" s="1"/>
  <c r="AP239" i="103" a="1"/>
  <c r="AP239" i="103" s="1"/>
  <c r="AO239" i="103" a="1"/>
  <c r="AO239" i="103" s="1"/>
  <c r="AN239" i="103" a="1"/>
  <c r="AN239" i="103" s="1"/>
  <c r="AM239" i="103" a="1"/>
  <c r="AM239" i="103" s="1"/>
  <c r="AL239" i="103" a="1"/>
  <c r="AL239" i="103" s="1"/>
  <c r="AK239" i="103"/>
  <c r="AK239" i="103" a="1"/>
  <c r="AJ239" i="103" a="1"/>
  <c r="AJ239" i="103" s="1"/>
  <c r="AI239" i="103" a="1"/>
  <c r="AI239" i="103" s="1"/>
  <c r="AH239" i="103" a="1"/>
  <c r="AH239" i="103" s="1"/>
  <c r="AG239" i="103" a="1"/>
  <c r="AG239" i="103" s="1"/>
  <c r="AF239" i="103" a="1"/>
  <c r="AF239" i="103" s="1"/>
  <c r="AE239" i="103" a="1"/>
  <c r="AE239" i="103" s="1"/>
  <c r="AD239" i="103" a="1"/>
  <c r="AD239" i="103" s="1"/>
  <c r="AC239" i="103" a="1"/>
  <c r="AC239" i="103" s="1"/>
  <c r="AB239" i="103" a="1"/>
  <c r="AB239" i="103" s="1"/>
  <c r="AA239" i="103" a="1"/>
  <c r="AA239" i="103" s="1"/>
  <c r="Z239" i="103" a="1"/>
  <c r="Z239" i="103" s="1"/>
  <c r="Y239" i="103" a="1"/>
  <c r="Y239" i="103" s="1"/>
  <c r="X239" i="103" a="1"/>
  <c r="X239" i="103" s="1"/>
  <c r="W239" i="103" a="1"/>
  <c r="W239" i="103" s="1"/>
  <c r="V239" i="103" a="1"/>
  <c r="V239" i="103" s="1"/>
  <c r="U239" i="103"/>
  <c r="U239" i="103" a="1"/>
  <c r="T239" i="103" a="1"/>
  <c r="T239" i="103" s="1"/>
  <c r="S239" i="103" a="1"/>
  <c r="S239" i="103" s="1"/>
  <c r="R239" i="103" a="1"/>
  <c r="R239" i="103" s="1"/>
  <c r="Q239" i="103" a="1"/>
  <c r="Q239" i="103" s="1"/>
  <c r="P239" i="103" a="1"/>
  <c r="P239" i="103" s="1"/>
  <c r="O239" i="103" a="1"/>
  <c r="O239" i="103" s="1"/>
  <c r="N239" i="103" a="1"/>
  <c r="N239" i="103" s="1"/>
  <c r="M239" i="103"/>
  <c r="M239" i="103" a="1"/>
  <c r="L239" i="103" a="1"/>
  <c r="L239" i="103" s="1"/>
  <c r="K239" i="103" a="1"/>
  <c r="K239" i="103" s="1"/>
  <c r="J239" i="103" a="1"/>
  <c r="J239" i="103" s="1"/>
  <c r="I239" i="103" a="1"/>
  <c r="I239" i="103" s="1"/>
  <c r="H239" i="103" a="1"/>
  <c r="H239" i="103" s="1"/>
  <c r="G239" i="103" a="1"/>
  <c r="G239" i="103" s="1"/>
  <c r="F239" i="103" a="1"/>
  <c r="F239" i="103" s="1"/>
  <c r="E239" i="103"/>
  <c r="E239" i="103" a="1"/>
  <c r="D239" i="103" a="1"/>
  <c r="D239" i="103" s="1"/>
  <c r="CD238" i="103" a="1"/>
  <c r="CD238" i="103" s="1"/>
  <c r="CC238" i="103" a="1"/>
  <c r="CC238" i="103" s="1"/>
  <c r="CB238" i="103" a="1"/>
  <c r="CB238" i="103" s="1"/>
  <c r="CA238" i="103" a="1"/>
  <c r="CA238" i="103" s="1"/>
  <c r="BZ238" i="103" a="1"/>
  <c r="BZ238" i="103" s="1"/>
  <c r="BY238" i="103" a="1"/>
  <c r="BY238" i="103" s="1"/>
  <c r="BX238" i="103" a="1"/>
  <c r="BX238" i="103" s="1"/>
  <c r="BW238" i="103" a="1"/>
  <c r="BW238" i="103" s="1"/>
  <c r="BV238" i="103" a="1"/>
  <c r="BV238" i="103" s="1"/>
  <c r="BU238" i="103" a="1"/>
  <c r="BU238" i="103" s="1"/>
  <c r="BT238" i="103" a="1"/>
  <c r="BT238" i="103" s="1"/>
  <c r="BS238" i="103" a="1"/>
  <c r="BS238" i="103" s="1"/>
  <c r="BR238" i="103" a="1"/>
  <c r="BR238" i="103" s="1"/>
  <c r="BQ238" i="103" a="1"/>
  <c r="BQ238" i="103" s="1"/>
  <c r="BP238" i="103"/>
  <c r="BP238" i="103" a="1"/>
  <c r="BO238" i="103" a="1"/>
  <c r="BO238" i="103" s="1"/>
  <c r="BN238" i="103" a="1"/>
  <c r="BN238" i="103" s="1"/>
  <c r="BM238" i="103" a="1"/>
  <c r="BM238" i="103" s="1"/>
  <c r="BL238" i="103" a="1"/>
  <c r="BL238" i="103" s="1"/>
  <c r="BK238" i="103" a="1"/>
  <c r="BK238" i="103" s="1"/>
  <c r="BJ238" i="103" a="1"/>
  <c r="BJ238" i="103" s="1"/>
  <c r="BI238" i="103" a="1"/>
  <c r="BI238" i="103" s="1"/>
  <c r="BH238" i="103"/>
  <c r="BH238" i="103" a="1"/>
  <c r="BG238" i="103" a="1"/>
  <c r="BG238" i="103" s="1"/>
  <c r="BF238" i="103" a="1"/>
  <c r="BF238" i="103" s="1"/>
  <c r="BE238" i="103" a="1"/>
  <c r="BE238" i="103" s="1"/>
  <c r="BD238" i="103" a="1"/>
  <c r="BD238" i="103" s="1"/>
  <c r="BC238" i="103" a="1"/>
  <c r="BC238" i="103" s="1"/>
  <c r="BB238" i="103" a="1"/>
  <c r="BB238" i="103" s="1"/>
  <c r="BA238" i="103" a="1"/>
  <c r="BA238" i="103" s="1"/>
  <c r="AZ238" i="103"/>
  <c r="AZ238" i="103" a="1"/>
  <c r="AY238" i="103" a="1"/>
  <c r="AY238" i="103" s="1"/>
  <c r="AX238" i="103" a="1"/>
  <c r="AX238" i="103" s="1"/>
  <c r="AW238" i="103" a="1"/>
  <c r="AW238" i="103" s="1"/>
  <c r="AV238" i="103" a="1"/>
  <c r="AV238" i="103" s="1"/>
  <c r="AU238" i="103" a="1"/>
  <c r="AU238" i="103" s="1"/>
  <c r="AT238" i="103" a="1"/>
  <c r="AT238" i="103" s="1"/>
  <c r="AS238" i="103" a="1"/>
  <c r="AS238" i="103" s="1"/>
  <c r="AR238" i="103" a="1"/>
  <c r="AR238" i="103" s="1"/>
  <c r="AQ238" i="103" a="1"/>
  <c r="AQ238" i="103" s="1"/>
  <c r="AP238" i="103" a="1"/>
  <c r="AP238" i="103" s="1"/>
  <c r="AO238" i="103" a="1"/>
  <c r="AO238" i="103" s="1"/>
  <c r="AN238" i="103" a="1"/>
  <c r="AN238" i="103" s="1"/>
  <c r="AM238" i="103" a="1"/>
  <c r="AM238" i="103" s="1"/>
  <c r="AL238" i="103" a="1"/>
  <c r="AL238" i="103" s="1"/>
  <c r="AK238" i="103" a="1"/>
  <c r="AK238" i="103" s="1"/>
  <c r="AJ238" i="103"/>
  <c r="AJ238" i="103" a="1"/>
  <c r="AI238" i="103" a="1"/>
  <c r="AI238" i="103" s="1"/>
  <c r="AH238" i="103" a="1"/>
  <c r="AH238" i="103" s="1"/>
  <c r="AG238" i="103" a="1"/>
  <c r="AG238" i="103" s="1"/>
  <c r="AF238" i="103" a="1"/>
  <c r="AF238" i="103" s="1"/>
  <c r="AE238" i="103" a="1"/>
  <c r="AE238" i="103" s="1"/>
  <c r="AD238" i="103" a="1"/>
  <c r="AD238" i="103" s="1"/>
  <c r="AC238" i="103" a="1"/>
  <c r="AC238" i="103" s="1"/>
  <c r="AB238" i="103"/>
  <c r="AB238" i="103" a="1"/>
  <c r="AA238" i="103" a="1"/>
  <c r="AA238" i="103" s="1"/>
  <c r="Z238" i="103" a="1"/>
  <c r="Z238" i="103" s="1"/>
  <c r="Y238" i="103" a="1"/>
  <c r="Y238" i="103" s="1"/>
  <c r="X238" i="103" a="1"/>
  <c r="X238" i="103" s="1"/>
  <c r="W238" i="103" a="1"/>
  <c r="W238" i="103" s="1"/>
  <c r="V238" i="103" a="1"/>
  <c r="V238" i="103" s="1"/>
  <c r="U238" i="103" a="1"/>
  <c r="U238" i="103" s="1"/>
  <c r="T238" i="103"/>
  <c r="T238" i="103" a="1"/>
  <c r="S238" i="103" a="1"/>
  <c r="S238" i="103" s="1"/>
  <c r="R238" i="103" a="1"/>
  <c r="R238" i="103" s="1"/>
  <c r="Q238" i="103" a="1"/>
  <c r="Q238" i="103" s="1"/>
  <c r="P238" i="103" a="1"/>
  <c r="P238" i="103" s="1"/>
  <c r="O238" i="103" a="1"/>
  <c r="O238" i="103" s="1"/>
  <c r="N238" i="103" a="1"/>
  <c r="N238" i="103" s="1"/>
  <c r="M238" i="103" a="1"/>
  <c r="M238" i="103" s="1"/>
  <c r="L238" i="103" a="1"/>
  <c r="L238" i="103" s="1"/>
  <c r="K238" i="103" a="1"/>
  <c r="K238" i="103" s="1"/>
  <c r="J238" i="103" a="1"/>
  <c r="J238" i="103" s="1"/>
  <c r="I238" i="103" a="1"/>
  <c r="I238" i="103" s="1"/>
  <c r="H238" i="103" a="1"/>
  <c r="H238" i="103" s="1"/>
  <c r="G238" i="103" a="1"/>
  <c r="G238" i="103" s="1"/>
  <c r="F238" i="103" a="1"/>
  <c r="F238" i="103" s="1"/>
  <c r="E238" i="103" a="1"/>
  <c r="E238" i="103" s="1"/>
  <c r="D238" i="103"/>
  <c r="D238" i="103" a="1"/>
  <c r="CD237" i="103" a="1"/>
  <c r="CD237" i="103" s="1"/>
  <c r="CC237" i="103" a="1"/>
  <c r="CC237" i="103" s="1"/>
  <c r="CB237" i="103" a="1"/>
  <c r="CB237" i="103" s="1"/>
  <c r="CA237" i="103" a="1"/>
  <c r="CA237" i="103" s="1"/>
  <c r="BZ237" i="103" a="1"/>
  <c r="BZ237" i="103" s="1"/>
  <c r="BY237" i="103" a="1"/>
  <c r="BY237" i="103" s="1"/>
  <c r="BX237" i="103" a="1"/>
  <c r="BX237" i="103" s="1"/>
  <c r="BW237" i="103"/>
  <c r="BW237" i="103" a="1"/>
  <c r="BV237" i="103" a="1"/>
  <c r="BV237" i="103" s="1"/>
  <c r="BU237" i="103" a="1"/>
  <c r="BU237" i="103" s="1"/>
  <c r="BT237" i="103" a="1"/>
  <c r="BT237" i="103" s="1"/>
  <c r="BS237" i="103" a="1"/>
  <c r="BS237" i="103" s="1"/>
  <c r="BR237" i="103" a="1"/>
  <c r="BR237" i="103" s="1"/>
  <c r="BQ237" i="103" a="1"/>
  <c r="BQ237" i="103" s="1"/>
  <c r="BP237" i="103" a="1"/>
  <c r="BP237" i="103" s="1"/>
  <c r="BO237" i="103"/>
  <c r="BO237" i="103" a="1"/>
  <c r="BN237" i="103" a="1"/>
  <c r="BN237" i="103" s="1"/>
  <c r="BM237" i="103" a="1"/>
  <c r="BM237" i="103" s="1"/>
  <c r="BL237" i="103" a="1"/>
  <c r="BL237" i="103" s="1"/>
  <c r="BK237" i="103" a="1"/>
  <c r="BK237" i="103" s="1"/>
  <c r="BJ237" i="103" a="1"/>
  <c r="BJ237" i="103" s="1"/>
  <c r="BI237" i="103" a="1"/>
  <c r="BI237" i="103" s="1"/>
  <c r="BH237" i="103" a="1"/>
  <c r="BH237" i="103" s="1"/>
  <c r="BG237" i="103" a="1"/>
  <c r="BG237" i="103" s="1"/>
  <c r="BF237" i="103" a="1"/>
  <c r="BF237" i="103" s="1"/>
  <c r="BE237" i="103" a="1"/>
  <c r="BE237" i="103" s="1"/>
  <c r="BD237" i="103" a="1"/>
  <c r="BD237" i="103" s="1"/>
  <c r="BC237" i="103" a="1"/>
  <c r="BC237" i="103" s="1"/>
  <c r="BB237" i="103" a="1"/>
  <c r="BB237" i="103" s="1"/>
  <c r="BA237" i="103" a="1"/>
  <c r="BA237" i="103" s="1"/>
  <c r="AZ237" i="103" a="1"/>
  <c r="AZ237" i="103" s="1"/>
  <c r="AY237" i="103"/>
  <c r="AY237" i="103" a="1"/>
  <c r="AX237" i="103" a="1"/>
  <c r="AX237" i="103" s="1"/>
  <c r="AW237" i="103" a="1"/>
  <c r="AW237" i="103" s="1"/>
  <c r="AV237" i="103" a="1"/>
  <c r="AV237" i="103" s="1"/>
  <c r="AU237" i="103" a="1"/>
  <c r="AU237" i="103" s="1"/>
  <c r="AT237" i="103" a="1"/>
  <c r="AT237" i="103" s="1"/>
  <c r="AS237" i="103" a="1"/>
  <c r="AS237" i="103" s="1"/>
  <c r="AR237" i="103" a="1"/>
  <c r="AR237" i="103" s="1"/>
  <c r="AQ237" i="103"/>
  <c r="AQ237" i="103" a="1"/>
  <c r="AP237" i="103" a="1"/>
  <c r="AP237" i="103" s="1"/>
  <c r="AO237" i="103" a="1"/>
  <c r="AO237" i="103" s="1"/>
  <c r="AN237" i="103" a="1"/>
  <c r="AN237" i="103" s="1"/>
  <c r="AM237" i="103" a="1"/>
  <c r="AM237" i="103" s="1"/>
  <c r="AL237" i="103" a="1"/>
  <c r="AL237" i="103" s="1"/>
  <c r="AK237" i="103" a="1"/>
  <c r="AK237" i="103" s="1"/>
  <c r="AJ237" i="103" a="1"/>
  <c r="AJ237" i="103" s="1"/>
  <c r="AI237" i="103"/>
  <c r="AI237" i="103" a="1"/>
  <c r="AH237" i="103" a="1"/>
  <c r="AH237" i="103" s="1"/>
  <c r="AG237" i="103" a="1"/>
  <c r="AG237" i="103" s="1"/>
  <c r="AF237" i="103" a="1"/>
  <c r="AF237" i="103" s="1"/>
  <c r="AE237" i="103" a="1"/>
  <c r="AE237" i="103" s="1"/>
  <c r="AD237" i="103" a="1"/>
  <c r="AD237" i="103" s="1"/>
  <c r="AC237" i="103" a="1"/>
  <c r="AC237" i="103" s="1"/>
  <c r="AB237" i="103" a="1"/>
  <c r="AB237" i="103" s="1"/>
  <c r="AA237" i="103" a="1"/>
  <c r="AA237" i="103" s="1"/>
  <c r="Z237" i="103" a="1"/>
  <c r="Z237" i="103" s="1"/>
  <c r="Y237" i="103" a="1"/>
  <c r="Y237" i="103" s="1"/>
  <c r="X237" i="103" a="1"/>
  <c r="X237" i="103" s="1"/>
  <c r="W237" i="103" a="1"/>
  <c r="W237" i="103" s="1"/>
  <c r="V237" i="103" a="1"/>
  <c r="V237" i="103" s="1"/>
  <c r="U237" i="103" a="1"/>
  <c r="U237" i="103" s="1"/>
  <c r="T237" i="103" a="1"/>
  <c r="T237" i="103" s="1"/>
  <c r="S237" i="103"/>
  <c r="S237" i="103" a="1"/>
  <c r="R237" i="103" a="1"/>
  <c r="R237" i="103" s="1"/>
  <c r="Q237" i="103" a="1"/>
  <c r="Q237" i="103" s="1"/>
  <c r="P237" i="103" a="1"/>
  <c r="P237" i="103" s="1"/>
  <c r="O237" i="103" a="1"/>
  <c r="O237" i="103" s="1"/>
  <c r="N237" i="103" a="1"/>
  <c r="N237" i="103" s="1"/>
  <c r="M237" i="103" a="1"/>
  <c r="M237" i="103" s="1"/>
  <c r="L237" i="103" a="1"/>
  <c r="L237" i="103" s="1"/>
  <c r="K237" i="103"/>
  <c r="K237" i="103" a="1"/>
  <c r="J237" i="103" a="1"/>
  <c r="J237" i="103" s="1"/>
  <c r="I237" i="103" a="1"/>
  <c r="I237" i="103" s="1"/>
  <c r="H237" i="103" a="1"/>
  <c r="H237" i="103" s="1"/>
  <c r="G237" i="103" a="1"/>
  <c r="G237" i="103" s="1"/>
  <c r="F237" i="103" a="1"/>
  <c r="F237" i="103" s="1"/>
  <c r="E237" i="103" a="1"/>
  <c r="E237" i="103" s="1"/>
  <c r="D237" i="103" a="1"/>
  <c r="D237" i="103" s="1"/>
  <c r="CD236" i="103"/>
  <c r="CD236" i="103" a="1"/>
  <c r="CC236" i="103" a="1"/>
  <c r="CC236" i="103" s="1"/>
  <c r="CB236" i="103" a="1"/>
  <c r="CB236" i="103" s="1"/>
  <c r="CA236" i="103" a="1"/>
  <c r="CA236" i="103" s="1"/>
  <c r="BZ236" i="103" a="1"/>
  <c r="BZ236" i="103" s="1"/>
  <c r="BY236" i="103" a="1"/>
  <c r="BY236" i="103" s="1"/>
  <c r="BX236" i="103" a="1"/>
  <c r="BX236" i="103" s="1"/>
  <c r="BW236" i="103" a="1"/>
  <c r="BW236" i="103" s="1"/>
  <c r="BV236" i="103" a="1"/>
  <c r="BV236" i="103" s="1"/>
  <c r="BU236" i="103" a="1"/>
  <c r="BU236" i="103" s="1"/>
  <c r="BT236" i="103" a="1"/>
  <c r="BT236" i="103" s="1"/>
  <c r="BS236" i="103" a="1"/>
  <c r="BS236" i="103" s="1"/>
  <c r="BR236" i="103" a="1"/>
  <c r="BR236" i="103" s="1"/>
  <c r="BQ236" i="103" a="1"/>
  <c r="BQ236" i="103" s="1"/>
  <c r="BP236" i="103" a="1"/>
  <c r="BP236" i="103" s="1"/>
  <c r="BO236" i="103" a="1"/>
  <c r="BO236" i="103" s="1"/>
  <c r="BN236" i="103"/>
  <c r="BN236" i="103" a="1"/>
  <c r="BM236" i="103" a="1"/>
  <c r="BM236" i="103" s="1"/>
  <c r="BL236" i="103" a="1"/>
  <c r="BL236" i="103" s="1"/>
  <c r="BK236" i="103" a="1"/>
  <c r="BK236" i="103" s="1"/>
  <c r="BJ236" i="103" a="1"/>
  <c r="BJ236" i="103" s="1"/>
  <c r="BI236" i="103" a="1"/>
  <c r="BI236" i="103" s="1"/>
  <c r="BH236" i="103" a="1"/>
  <c r="BH236" i="103" s="1"/>
  <c r="BG236" i="103" a="1"/>
  <c r="BG236" i="103" s="1"/>
  <c r="BF236" i="103"/>
  <c r="BF236" i="103" a="1"/>
  <c r="BE236" i="103" a="1"/>
  <c r="BE236" i="103" s="1"/>
  <c r="BD236" i="103" a="1"/>
  <c r="BD236" i="103" s="1"/>
  <c r="BC236" i="103" a="1"/>
  <c r="BC236" i="103" s="1"/>
  <c r="BB236" i="103" a="1"/>
  <c r="BB236" i="103" s="1"/>
  <c r="BA236" i="103" a="1"/>
  <c r="BA236" i="103" s="1"/>
  <c r="AZ236" i="103" a="1"/>
  <c r="AZ236" i="103" s="1"/>
  <c r="AY236" i="103" a="1"/>
  <c r="AY236" i="103" s="1"/>
  <c r="AX236" i="103"/>
  <c r="AX236" i="103" a="1"/>
  <c r="AW236" i="103" a="1"/>
  <c r="AW236" i="103" s="1"/>
  <c r="AV236" i="103" a="1"/>
  <c r="AV236" i="103" s="1"/>
  <c r="AU236" i="103" a="1"/>
  <c r="AU236" i="103" s="1"/>
  <c r="AT236" i="103" a="1"/>
  <c r="AT236" i="103" s="1"/>
  <c r="AS236" i="103" a="1"/>
  <c r="AS236" i="103" s="1"/>
  <c r="AR236" i="103" a="1"/>
  <c r="AR236" i="103" s="1"/>
  <c r="AQ236" i="103" a="1"/>
  <c r="AQ236" i="103" s="1"/>
  <c r="AP236" i="103" a="1"/>
  <c r="AP236" i="103" s="1"/>
  <c r="AO236" i="103" a="1"/>
  <c r="AO236" i="103" s="1"/>
  <c r="AN236" i="103" a="1"/>
  <c r="AN236" i="103" s="1"/>
  <c r="AM236" i="103" a="1"/>
  <c r="AM236" i="103" s="1"/>
  <c r="AL236" i="103" a="1"/>
  <c r="AL236" i="103" s="1"/>
  <c r="AK236" i="103" a="1"/>
  <c r="AK236" i="103" s="1"/>
  <c r="AJ236" i="103" a="1"/>
  <c r="AJ236" i="103" s="1"/>
  <c r="AI236" i="103" a="1"/>
  <c r="AI236" i="103" s="1"/>
  <c r="AH236" i="103"/>
  <c r="AH236" i="103" a="1"/>
  <c r="AG236" i="103" a="1"/>
  <c r="AG236" i="103" s="1"/>
  <c r="AF236" i="103" a="1"/>
  <c r="AF236" i="103" s="1"/>
  <c r="AE236" i="103" a="1"/>
  <c r="AE236" i="103" s="1"/>
  <c r="AD236" i="103" a="1"/>
  <c r="AD236" i="103" s="1"/>
  <c r="AC236" i="103" a="1"/>
  <c r="AC236" i="103" s="1"/>
  <c r="AB236" i="103" a="1"/>
  <c r="AB236" i="103" s="1"/>
  <c r="AA236" i="103" a="1"/>
  <c r="AA236" i="103" s="1"/>
  <c r="Z236" i="103"/>
  <c r="Z236" i="103" a="1"/>
  <c r="Y236" i="103" a="1"/>
  <c r="Y236" i="103" s="1"/>
  <c r="X236" i="103" a="1"/>
  <c r="X236" i="103" s="1"/>
  <c r="W236" i="103" a="1"/>
  <c r="W236" i="103" s="1"/>
  <c r="V236" i="103" a="1"/>
  <c r="V236" i="103" s="1"/>
  <c r="U236" i="103" a="1"/>
  <c r="U236" i="103" s="1"/>
  <c r="T236" i="103" a="1"/>
  <c r="T236" i="103" s="1"/>
  <c r="S236" i="103" a="1"/>
  <c r="S236" i="103" s="1"/>
  <c r="R236" i="103"/>
  <c r="R236" i="103" a="1"/>
  <c r="Q236" i="103" a="1"/>
  <c r="Q236" i="103" s="1"/>
  <c r="P236" i="103" a="1"/>
  <c r="P236" i="103" s="1"/>
  <c r="O236" i="103" a="1"/>
  <c r="O236" i="103" s="1"/>
  <c r="N236" i="103" a="1"/>
  <c r="N236" i="103" s="1"/>
  <c r="M236" i="103" a="1"/>
  <c r="M236" i="103" s="1"/>
  <c r="L236" i="103" a="1"/>
  <c r="L236" i="103" s="1"/>
  <c r="K236" i="103" a="1"/>
  <c r="K236" i="103" s="1"/>
  <c r="J236" i="103" a="1"/>
  <c r="J236" i="103" s="1"/>
  <c r="I236" i="103" a="1"/>
  <c r="I236" i="103" s="1"/>
  <c r="H236" i="103" a="1"/>
  <c r="H236" i="103" s="1"/>
  <c r="G236" i="103" a="1"/>
  <c r="G236" i="103" s="1"/>
  <c r="F236" i="103" a="1"/>
  <c r="F236" i="103" s="1"/>
  <c r="E236" i="103" a="1"/>
  <c r="E236" i="103" s="1"/>
  <c r="D236" i="103" a="1"/>
  <c r="D236" i="103" s="1"/>
  <c r="CD235" i="103" a="1"/>
  <c r="CD235" i="103" s="1"/>
  <c r="CC235" i="103"/>
  <c r="CC235" i="103" a="1"/>
  <c r="CB235" i="103"/>
  <c r="CB235" i="103" a="1"/>
  <c r="CA235" i="103" a="1"/>
  <c r="CA235" i="103" s="1"/>
  <c r="BZ235" i="103" a="1"/>
  <c r="BZ235" i="103" s="1"/>
  <c r="BY235" i="103" a="1"/>
  <c r="BY235" i="103" s="1"/>
  <c r="BX235" i="103"/>
  <c r="BX235" i="103" a="1"/>
  <c r="BW235" i="103" a="1"/>
  <c r="BW235" i="103" s="1"/>
  <c r="BV235" i="103" a="1"/>
  <c r="BV235" i="103" s="1"/>
  <c r="BU235" i="103"/>
  <c r="BU235" i="103" a="1"/>
  <c r="BT235" i="103" a="1"/>
  <c r="BT235" i="103" s="1"/>
  <c r="BS235" i="103" a="1"/>
  <c r="BS235" i="103" s="1"/>
  <c r="BR235" i="103" a="1"/>
  <c r="BR235" i="103" s="1"/>
  <c r="BQ235" i="103"/>
  <c r="BQ235" i="103" a="1"/>
  <c r="BP235" i="103"/>
  <c r="BP235" i="103" a="1"/>
  <c r="BO235" i="103" a="1"/>
  <c r="BO235" i="103" s="1"/>
  <c r="BN235" i="103" a="1"/>
  <c r="BN235" i="103" s="1"/>
  <c r="BM235" i="103"/>
  <c r="BM235" i="103" a="1"/>
  <c r="BL235" i="103" a="1"/>
  <c r="BL235" i="103" s="1"/>
  <c r="BK235" i="103" a="1"/>
  <c r="BK235" i="103" s="1"/>
  <c r="BJ235" i="103" a="1"/>
  <c r="BJ235" i="103" s="1"/>
  <c r="BI235" i="103" a="1"/>
  <c r="BI235" i="103" s="1"/>
  <c r="BH235" i="103"/>
  <c r="BH235" i="103" a="1"/>
  <c r="BG235" i="103" a="1"/>
  <c r="BG235" i="103" s="1"/>
  <c r="BF235" i="103" a="1"/>
  <c r="BF235" i="103" s="1"/>
  <c r="BE235" i="103"/>
  <c r="BE235" i="103" a="1"/>
  <c r="BD235" i="103" a="1"/>
  <c r="BD235" i="103" s="1"/>
  <c r="BC235" i="103" a="1"/>
  <c r="BC235" i="103" s="1"/>
  <c r="BB235" i="103" a="1"/>
  <c r="BB235" i="103" s="1"/>
  <c r="BA235" i="103" a="1"/>
  <c r="BA235" i="103" s="1"/>
  <c r="AZ235" i="103" a="1"/>
  <c r="AZ235" i="103" s="1"/>
  <c r="AY235" i="103" a="1"/>
  <c r="AY235" i="103" s="1"/>
  <c r="AX235" i="103" a="1"/>
  <c r="AX235" i="103" s="1"/>
  <c r="AW235" i="103"/>
  <c r="AW235" i="103" a="1"/>
  <c r="AV235" i="103" a="1"/>
  <c r="AV235" i="103" s="1"/>
  <c r="AU235" i="103" a="1"/>
  <c r="AU235" i="103" s="1"/>
  <c r="AT235" i="103" a="1"/>
  <c r="AT235" i="103" s="1"/>
  <c r="AS235" i="103" a="1"/>
  <c r="AS235" i="103" s="1"/>
  <c r="AR235" i="103" a="1"/>
  <c r="AR235" i="103" s="1"/>
  <c r="AQ235" i="103" a="1"/>
  <c r="AQ235" i="103" s="1"/>
  <c r="AP235" i="103" a="1"/>
  <c r="AP235" i="103" s="1"/>
  <c r="AO235" i="103" a="1"/>
  <c r="AO235" i="103" s="1"/>
  <c r="AN235" i="103" a="1"/>
  <c r="AN235" i="103" s="1"/>
  <c r="AM235" i="103" a="1"/>
  <c r="AM235" i="103" s="1"/>
  <c r="AL235" i="103" a="1"/>
  <c r="AL235" i="103" s="1"/>
  <c r="AK235" i="103" a="1"/>
  <c r="AK235" i="103" s="1"/>
  <c r="AJ235" i="103" a="1"/>
  <c r="AJ235" i="103" s="1"/>
  <c r="AI235" i="103" a="1"/>
  <c r="AI235" i="103" s="1"/>
  <c r="AH235" i="103" a="1"/>
  <c r="AH235" i="103" s="1"/>
  <c r="AG235" i="103" a="1"/>
  <c r="AG235" i="103" s="1"/>
  <c r="AF235" i="103" a="1"/>
  <c r="AF235" i="103" s="1"/>
  <c r="AE235" i="103" a="1"/>
  <c r="AE235" i="103" s="1"/>
  <c r="AD235" i="103" a="1"/>
  <c r="AD235" i="103" s="1"/>
  <c r="AC235" i="103" a="1"/>
  <c r="AC235" i="103" s="1"/>
  <c r="AB235" i="103" a="1"/>
  <c r="AB235" i="103" s="1"/>
  <c r="AA235" i="103" a="1"/>
  <c r="AA235" i="103" s="1"/>
  <c r="Z235" i="103" a="1"/>
  <c r="Z235" i="103" s="1"/>
  <c r="Y235" i="103" a="1"/>
  <c r="Y235" i="103" s="1"/>
  <c r="X235" i="103" a="1"/>
  <c r="X235" i="103" s="1"/>
  <c r="W235" i="103" a="1"/>
  <c r="W235" i="103" s="1"/>
  <c r="V235" i="103" a="1"/>
  <c r="V235" i="103" s="1"/>
  <c r="U235" i="103" a="1"/>
  <c r="U235" i="103" s="1"/>
  <c r="T235" i="103" a="1"/>
  <c r="T235" i="103" s="1"/>
  <c r="S235" i="103" a="1"/>
  <c r="S235" i="103" s="1"/>
  <c r="R235" i="103" a="1"/>
  <c r="R235" i="103" s="1"/>
  <c r="Q235" i="103" a="1"/>
  <c r="Q235" i="103" s="1"/>
  <c r="P235" i="103" a="1"/>
  <c r="P235" i="103" s="1"/>
  <c r="O235" i="103" a="1"/>
  <c r="O235" i="103" s="1"/>
  <c r="N235" i="103" a="1"/>
  <c r="N235" i="103" s="1"/>
  <c r="M235" i="103" a="1"/>
  <c r="M235" i="103" s="1"/>
  <c r="L235" i="103" a="1"/>
  <c r="L235" i="103" s="1"/>
  <c r="K235" i="103" a="1"/>
  <c r="K235" i="103" s="1"/>
  <c r="J235" i="103" a="1"/>
  <c r="J235" i="103" s="1"/>
  <c r="I235" i="103" a="1"/>
  <c r="I235" i="103" s="1"/>
  <c r="H235" i="103" a="1"/>
  <c r="H235" i="103" s="1"/>
  <c r="G235" i="103" a="1"/>
  <c r="G235" i="103" s="1"/>
  <c r="F235" i="103" a="1"/>
  <c r="F235" i="103" s="1"/>
  <c r="E235" i="103" a="1"/>
  <c r="E235" i="103" s="1"/>
  <c r="D235" i="103" a="1"/>
  <c r="D235" i="103" s="1"/>
  <c r="CD234" i="103" a="1"/>
  <c r="CD234" i="103" s="1"/>
  <c r="CC234" i="103" a="1"/>
  <c r="CC234" i="103" s="1"/>
  <c r="CB234" i="103" a="1"/>
  <c r="CB234" i="103" s="1"/>
  <c r="CA234" i="103" a="1"/>
  <c r="CA234" i="103" s="1"/>
  <c r="BZ234" i="103" a="1"/>
  <c r="BZ234" i="103" s="1"/>
  <c r="BY234" i="103" a="1"/>
  <c r="BY234" i="103" s="1"/>
  <c r="BX234" i="103" a="1"/>
  <c r="BX234" i="103" s="1"/>
  <c r="BW234" i="103" a="1"/>
  <c r="BW234" i="103" s="1"/>
  <c r="BV234" i="103" a="1"/>
  <c r="BV234" i="103" s="1"/>
  <c r="BU234" i="103" a="1"/>
  <c r="BU234" i="103" s="1"/>
  <c r="BT234" i="103" a="1"/>
  <c r="BT234" i="103" s="1"/>
  <c r="BS234" i="103" a="1"/>
  <c r="BS234" i="103" s="1"/>
  <c r="BR234" i="103" a="1"/>
  <c r="BR234" i="103" s="1"/>
  <c r="BQ234" i="103" a="1"/>
  <c r="BQ234" i="103" s="1"/>
  <c r="BP234" i="103" a="1"/>
  <c r="BP234" i="103" s="1"/>
  <c r="BO234" i="103" a="1"/>
  <c r="BO234" i="103" s="1"/>
  <c r="BN234" i="103" a="1"/>
  <c r="BN234" i="103" s="1"/>
  <c r="BM234" i="103" a="1"/>
  <c r="BM234" i="103" s="1"/>
  <c r="BL234" i="103" a="1"/>
  <c r="BL234" i="103" s="1"/>
  <c r="BK234" i="103" a="1"/>
  <c r="BK234" i="103" s="1"/>
  <c r="BJ234" i="103" a="1"/>
  <c r="BJ234" i="103" s="1"/>
  <c r="BI234" i="103" a="1"/>
  <c r="BI234" i="103" s="1"/>
  <c r="BH234" i="103" a="1"/>
  <c r="BH234" i="103" s="1"/>
  <c r="BG234" i="103" a="1"/>
  <c r="BG234" i="103" s="1"/>
  <c r="BF234" i="103" a="1"/>
  <c r="BF234" i="103" s="1"/>
  <c r="BE234" i="103" a="1"/>
  <c r="BE234" i="103" s="1"/>
  <c r="BD234" i="103" a="1"/>
  <c r="BD234" i="103" s="1"/>
  <c r="BC234" i="103" a="1"/>
  <c r="BC234" i="103" s="1"/>
  <c r="BB234" i="103" a="1"/>
  <c r="BB234" i="103" s="1"/>
  <c r="BA234" i="103" a="1"/>
  <c r="BA234" i="103" s="1"/>
  <c r="AZ234" i="103" a="1"/>
  <c r="AZ234" i="103" s="1"/>
  <c r="AY234" i="103" a="1"/>
  <c r="AY234" i="103" s="1"/>
  <c r="AX234" i="103" a="1"/>
  <c r="AX234" i="103" s="1"/>
  <c r="AW234" i="103" a="1"/>
  <c r="AW234" i="103" s="1"/>
  <c r="AV234" i="103" a="1"/>
  <c r="AV234" i="103" s="1"/>
  <c r="AU234" i="103" a="1"/>
  <c r="AU234" i="103" s="1"/>
  <c r="AT234" i="103" a="1"/>
  <c r="AT234" i="103" s="1"/>
  <c r="AS234" i="103" a="1"/>
  <c r="AS234" i="103" s="1"/>
  <c r="AR234" i="103" a="1"/>
  <c r="AR234" i="103" s="1"/>
  <c r="AQ234" i="103" a="1"/>
  <c r="AQ234" i="103" s="1"/>
  <c r="AP234" i="103" a="1"/>
  <c r="AP234" i="103" s="1"/>
  <c r="AO234" i="103" a="1"/>
  <c r="AO234" i="103" s="1"/>
  <c r="AN234" i="103" a="1"/>
  <c r="AN234" i="103" s="1"/>
  <c r="AM234" i="103" a="1"/>
  <c r="AM234" i="103" s="1"/>
  <c r="AL234" i="103" a="1"/>
  <c r="AL234" i="103" s="1"/>
  <c r="AK234" i="103" a="1"/>
  <c r="AK234" i="103" s="1"/>
  <c r="AJ234" i="103" a="1"/>
  <c r="AJ234" i="103" s="1"/>
  <c r="AI234" i="103"/>
  <c r="AI234" i="103" a="1"/>
  <c r="AH234" i="103" a="1"/>
  <c r="AH234" i="103" s="1"/>
  <c r="AG234" i="103" a="1"/>
  <c r="AG234" i="103" s="1"/>
  <c r="AF234" i="103" a="1"/>
  <c r="AF234" i="103" s="1"/>
  <c r="AE234" i="103" a="1"/>
  <c r="AE234" i="103" s="1"/>
  <c r="AD234" i="103" a="1"/>
  <c r="AD234" i="103" s="1"/>
  <c r="AC234" i="103" a="1"/>
  <c r="AC234" i="103" s="1"/>
  <c r="AB234" i="103" a="1"/>
  <c r="AB234" i="103" s="1"/>
  <c r="AA234" i="103" a="1"/>
  <c r="AA234" i="103" s="1"/>
  <c r="Z234" i="103" a="1"/>
  <c r="Z234" i="103" s="1"/>
  <c r="Y234" i="103" a="1"/>
  <c r="Y234" i="103" s="1"/>
  <c r="X234" i="103" a="1"/>
  <c r="X234" i="103" s="1"/>
  <c r="W234" i="103" a="1"/>
  <c r="W234" i="103" s="1"/>
  <c r="V234" i="103" a="1"/>
  <c r="V234" i="103" s="1"/>
  <c r="U234" i="103"/>
  <c r="U234" i="103" a="1"/>
  <c r="T234" i="103" a="1"/>
  <c r="T234" i="103" s="1"/>
  <c r="S234" i="103" a="1"/>
  <c r="S234" i="103" s="1"/>
  <c r="R234" i="103" a="1"/>
  <c r="R234" i="103" s="1"/>
  <c r="Q234" i="103" a="1"/>
  <c r="Q234" i="103" s="1"/>
  <c r="P234" i="103" a="1"/>
  <c r="P234" i="103" s="1"/>
  <c r="O234" i="103" a="1"/>
  <c r="O234" i="103" s="1"/>
  <c r="N234" i="103" a="1"/>
  <c r="N234" i="103" s="1"/>
  <c r="M234" i="103"/>
  <c r="M234" i="103" a="1"/>
  <c r="L234" i="103" a="1"/>
  <c r="L234" i="103" s="1"/>
  <c r="K234" i="103" a="1"/>
  <c r="K234" i="103" s="1"/>
  <c r="J234" i="103" a="1"/>
  <c r="J234" i="103" s="1"/>
  <c r="I234" i="103"/>
  <c r="I234" i="103" a="1"/>
  <c r="H234" i="103" a="1"/>
  <c r="H234" i="103" s="1"/>
  <c r="G234" i="103" a="1"/>
  <c r="G234" i="103" s="1"/>
  <c r="F234" i="103" a="1"/>
  <c r="F234" i="103" s="1"/>
  <c r="E234" i="103"/>
  <c r="E234" i="103" a="1"/>
  <c r="D234" i="103" a="1"/>
  <c r="D234" i="103" s="1"/>
  <c r="CD233" i="103" a="1"/>
  <c r="CD233" i="103" s="1"/>
  <c r="CC233" i="103" a="1"/>
  <c r="CC233" i="103" s="1"/>
  <c r="CB233" i="103" a="1"/>
  <c r="CB233" i="103" s="1"/>
  <c r="CA233" i="103" a="1"/>
  <c r="CA233" i="103" s="1"/>
  <c r="BZ233" i="103" a="1"/>
  <c r="BZ233" i="103" s="1"/>
  <c r="BY233" i="103" a="1"/>
  <c r="BY233" i="103" s="1"/>
  <c r="BX233" i="103" a="1"/>
  <c r="BX233" i="103" s="1"/>
  <c r="BW233" i="103" a="1"/>
  <c r="BW233" i="103" s="1"/>
  <c r="BV233" i="103" a="1"/>
  <c r="BV233" i="103" s="1"/>
  <c r="BU233" i="103" a="1"/>
  <c r="BU233" i="103" s="1"/>
  <c r="BT233" i="103" a="1"/>
  <c r="BT233" i="103" s="1"/>
  <c r="BS233" i="103" a="1"/>
  <c r="BS233" i="103" s="1"/>
  <c r="BR233" i="103" a="1"/>
  <c r="BR233" i="103" s="1"/>
  <c r="BQ233" i="103" a="1"/>
  <c r="BQ233" i="103" s="1"/>
  <c r="BP233" i="103"/>
  <c r="BP233" i="103" a="1"/>
  <c r="BO233" i="103" a="1"/>
  <c r="BO233" i="103" s="1"/>
  <c r="BN233" i="103" a="1"/>
  <c r="BN233" i="103" s="1"/>
  <c r="BM233" i="103" a="1"/>
  <c r="BM233" i="103" s="1"/>
  <c r="BL233" i="103" a="1"/>
  <c r="BL233" i="103" s="1"/>
  <c r="BK233" i="103" a="1"/>
  <c r="BK233" i="103" s="1"/>
  <c r="BJ233" i="103" a="1"/>
  <c r="BJ233" i="103" s="1"/>
  <c r="BI233" i="103" a="1"/>
  <c r="BI233" i="103" s="1"/>
  <c r="BH233" i="103"/>
  <c r="BH233" i="103" a="1"/>
  <c r="BG233" i="103" a="1"/>
  <c r="BG233" i="103" s="1"/>
  <c r="BF233" i="103"/>
  <c r="BF233" i="103" a="1"/>
  <c r="BE233" i="103" a="1"/>
  <c r="BE233" i="103" s="1"/>
  <c r="BD233" i="103"/>
  <c r="BD233" i="103" a="1"/>
  <c r="BC233" i="103" a="1"/>
  <c r="BC233" i="103" s="1"/>
  <c r="BB233" i="103" a="1"/>
  <c r="BB233" i="103" s="1"/>
  <c r="BA233" i="103" a="1"/>
  <c r="BA233" i="103" s="1"/>
  <c r="AZ233" i="103"/>
  <c r="AZ233" i="103" a="1"/>
  <c r="AY233" i="103" a="1"/>
  <c r="AY233" i="103" s="1"/>
  <c r="AX233" i="103" a="1"/>
  <c r="AX233" i="103" s="1"/>
  <c r="AW233" i="103" a="1"/>
  <c r="AW233" i="103" s="1"/>
  <c r="AV233" i="103" a="1"/>
  <c r="AV233" i="103" s="1"/>
  <c r="AU233" i="103" a="1"/>
  <c r="AU233" i="103" s="1"/>
  <c r="AT233" i="103" a="1"/>
  <c r="AT233" i="103" s="1"/>
  <c r="AS233" i="103" a="1"/>
  <c r="AS233" i="103" s="1"/>
  <c r="AR233" i="103"/>
  <c r="AR233" i="103" a="1"/>
  <c r="AQ233" i="103" a="1"/>
  <c r="AQ233" i="103" s="1"/>
  <c r="AP233" i="103"/>
  <c r="AP233" i="103" a="1"/>
  <c r="AO233" i="103" a="1"/>
  <c r="AO233" i="103" s="1"/>
  <c r="AN233" i="103"/>
  <c r="AN233" i="103" a="1"/>
  <c r="AM233" i="103" a="1"/>
  <c r="AM233" i="103" s="1"/>
  <c r="AL233" i="103" a="1"/>
  <c r="AL233" i="103" s="1"/>
  <c r="AK233" i="103" a="1"/>
  <c r="AK233" i="103" s="1"/>
  <c r="AJ233" i="103"/>
  <c r="AJ233" i="103" a="1"/>
  <c r="AI233" i="103" a="1"/>
  <c r="AI233" i="103" s="1"/>
  <c r="AH233" i="103" a="1"/>
  <c r="AH233" i="103" s="1"/>
  <c r="AG233" i="103" a="1"/>
  <c r="AG233" i="103" s="1"/>
  <c r="AF233" i="103" a="1"/>
  <c r="AF233" i="103" s="1"/>
  <c r="AE233" i="103" a="1"/>
  <c r="AE233" i="103" s="1"/>
  <c r="AD233" i="103" a="1"/>
  <c r="AD233" i="103" s="1"/>
  <c r="AC233" i="103" a="1"/>
  <c r="AC233" i="103" s="1"/>
  <c r="AB233" i="103"/>
  <c r="AB233" i="103" a="1"/>
  <c r="AA233" i="103" a="1"/>
  <c r="AA233" i="103" s="1"/>
  <c r="Z233" i="103"/>
  <c r="Z233" i="103" a="1"/>
  <c r="Y233" i="103" a="1"/>
  <c r="Y233" i="103" s="1"/>
  <c r="X233" i="103"/>
  <c r="X233" i="103" a="1"/>
  <c r="W233" i="103" a="1"/>
  <c r="W233" i="103" s="1"/>
  <c r="V233" i="103" a="1"/>
  <c r="V233" i="103" s="1"/>
  <c r="U233" i="103" a="1"/>
  <c r="U233" i="103" s="1"/>
  <c r="T233" i="103"/>
  <c r="T233" i="103" a="1"/>
  <c r="S233" i="103" a="1"/>
  <c r="S233" i="103" s="1"/>
  <c r="R233" i="103" a="1"/>
  <c r="R233" i="103" s="1"/>
  <c r="Q233" i="103" a="1"/>
  <c r="Q233" i="103" s="1"/>
  <c r="P233" i="103" a="1"/>
  <c r="P233" i="103" s="1"/>
  <c r="O233" i="103" a="1"/>
  <c r="O233" i="103" s="1"/>
  <c r="N233" i="103" a="1"/>
  <c r="N233" i="103" s="1"/>
  <c r="M233" i="103" a="1"/>
  <c r="M233" i="103" s="1"/>
  <c r="L233" i="103"/>
  <c r="L233" i="103" a="1"/>
  <c r="K233" i="103" a="1"/>
  <c r="K233" i="103" s="1"/>
  <c r="J233" i="103"/>
  <c r="J233" i="103" a="1"/>
  <c r="I233" i="103" a="1"/>
  <c r="I233" i="103" s="1"/>
  <c r="H233" i="103"/>
  <c r="H233" i="103" a="1"/>
  <c r="G233" i="103" a="1"/>
  <c r="G233" i="103" s="1"/>
  <c r="F233" i="103" a="1"/>
  <c r="F233" i="103" s="1"/>
  <c r="E233" i="103" a="1"/>
  <c r="E233" i="103" s="1"/>
  <c r="D233" i="103"/>
  <c r="D233" i="103" a="1"/>
  <c r="CD232" i="103" a="1"/>
  <c r="CD232" i="103" s="1"/>
  <c r="CC232" i="103" a="1"/>
  <c r="CC232" i="103" s="1"/>
  <c r="CB232" i="103" a="1"/>
  <c r="CB232" i="103" s="1"/>
  <c r="CA232" i="103" a="1"/>
  <c r="CA232" i="103" s="1"/>
  <c r="BZ232" i="103" a="1"/>
  <c r="BZ232" i="103" s="1"/>
  <c r="BY232" i="103" a="1"/>
  <c r="BY232" i="103" s="1"/>
  <c r="BX232" i="103" a="1"/>
  <c r="BX232" i="103" s="1"/>
  <c r="BW232" i="103"/>
  <c r="BW232" i="103" a="1"/>
  <c r="BV232" i="103" a="1"/>
  <c r="BV232" i="103" s="1"/>
  <c r="BU232" i="103"/>
  <c r="BU232" i="103" a="1"/>
  <c r="BT232" i="103" a="1"/>
  <c r="BT232" i="103" s="1"/>
  <c r="BS232" i="103"/>
  <c r="BS232" i="103" a="1"/>
  <c r="BR232" i="103" a="1"/>
  <c r="BR232" i="103" s="1"/>
  <c r="BQ232" i="103" a="1"/>
  <c r="BQ232" i="103" s="1"/>
  <c r="BP232" i="103" a="1"/>
  <c r="BP232" i="103" s="1"/>
  <c r="BO232" i="103"/>
  <c r="BO232" i="103" a="1"/>
  <c r="BN232" i="103" a="1"/>
  <c r="BN232" i="103" s="1"/>
  <c r="BM232" i="103" a="1"/>
  <c r="BM232" i="103" s="1"/>
  <c r="BL232" i="103" a="1"/>
  <c r="BL232" i="103" s="1"/>
  <c r="BK232" i="103" a="1"/>
  <c r="BK232" i="103" s="1"/>
  <c r="BJ232" i="103" a="1"/>
  <c r="BJ232" i="103" s="1"/>
  <c r="BI232" i="103" a="1"/>
  <c r="BI232" i="103" s="1"/>
  <c r="BH232" i="103" a="1"/>
  <c r="BH232" i="103" s="1"/>
  <c r="BG232" i="103"/>
  <c r="BG232" i="103" a="1"/>
  <c r="BF232" i="103" a="1"/>
  <c r="BF232" i="103" s="1"/>
  <c r="BE232" i="103"/>
  <c r="BE232" i="103" a="1"/>
  <c r="BD232" i="103" a="1"/>
  <c r="BD232" i="103" s="1"/>
  <c r="BC232" i="103"/>
  <c r="BC232" i="103" a="1"/>
  <c r="BB232" i="103" a="1"/>
  <c r="BB232" i="103" s="1"/>
  <c r="BA232" i="103" a="1"/>
  <c r="BA232" i="103" s="1"/>
  <c r="AZ232" i="103" a="1"/>
  <c r="AZ232" i="103" s="1"/>
  <c r="AY232" i="103"/>
  <c r="AY232" i="103" a="1"/>
  <c r="AX232" i="103" a="1"/>
  <c r="AX232" i="103" s="1"/>
  <c r="AW232" i="103" a="1"/>
  <c r="AW232" i="103" s="1"/>
  <c r="AV232" i="103" a="1"/>
  <c r="AV232" i="103" s="1"/>
  <c r="AU232" i="103" a="1"/>
  <c r="AU232" i="103" s="1"/>
  <c r="AT232" i="103" a="1"/>
  <c r="AT232" i="103" s="1"/>
  <c r="AS232" i="103" a="1"/>
  <c r="AS232" i="103" s="1"/>
  <c r="AR232" i="103" a="1"/>
  <c r="AR232" i="103" s="1"/>
  <c r="AQ232" i="103"/>
  <c r="AQ232" i="103" a="1"/>
  <c r="AP232" i="103" a="1"/>
  <c r="AP232" i="103" s="1"/>
  <c r="AO232" i="103"/>
  <c r="AO232" i="103" a="1"/>
  <c r="AN232" i="103" a="1"/>
  <c r="AN232" i="103" s="1"/>
  <c r="AM232" i="103"/>
  <c r="AM232" i="103" a="1"/>
  <c r="AL232" i="103" a="1"/>
  <c r="AL232" i="103" s="1"/>
  <c r="AK232" i="103" a="1"/>
  <c r="AK232" i="103" s="1"/>
  <c r="AJ232" i="103" a="1"/>
  <c r="AJ232" i="103" s="1"/>
  <c r="AI232" i="103"/>
  <c r="AI232" i="103" a="1"/>
  <c r="AH232" i="103" a="1"/>
  <c r="AH232" i="103" s="1"/>
  <c r="AG232" i="103" a="1"/>
  <c r="AG232" i="103" s="1"/>
  <c r="AF232" i="103" a="1"/>
  <c r="AF232" i="103" s="1"/>
  <c r="AE232" i="103" a="1"/>
  <c r="AE232" i="103" s="1"/>
  <c r="AD232" i="103" a="1"/>
  <c r="AD232" i="103" s="1"/>
  <c r="AC232" i="103" a="1"/>
  <c r="AC232" i="103" s="1"/>
  <c r="AB232" i="103" a="1"/>
  <c r="AB232" i="103" s="1"/>
  <c r="AA232" i="103"/>
  <c r="AA232" i="103" a="1"/>
  <c r="Z232" i="103" a="1"/>
  <c r="Z232" i="103" s="1"/>
  <c r="Y232" i="103"/>
  <c r="Y232" i="103" a="1"/>
  <c r="X232" i="103" a="1"/>
  <c r="X232" i="103" s="1"/>
  <c r="W232" i="103"/>
  <c r="W232" i="103" a="1"/>
  <c r="V232" i="103" a="1"/>
  <c r="V232" i="103" s="1"/>
  <c r="U232" i="103" a="1"/>
  <c r="U232" i="103" s="1"/>
  <c r="T232" i="103" a="1"/>
  <c r="T232" i="103" s="1"/>
  <c r="S232" i="103"/>
  <c r="S232" i="103" a="1"/>
  <c r="R232" i="103" a="1"/>
  <c r="R232" i="103" s="1"/>
  <c r="Q232" i="103" a="1"/>
  <c r="Q232" i="103" s="1"/>
  <c r="P232" i="103" a="1"/>
  <c r="P232" i="103" s="1"/>
  <c r="O232" i="103" a="1"/>
  <c r="O232" i="103" s="1"/>
  <c r="N232" i="103" a="1"/>
  <c r="N232" i="103" s="1"/>
  <c r="M232" i="103" a="1"/>
  <c r="M232" i="103" s="1"/>
  <c r="L232" i="103" a="1"/>
  <c r="L232" i="103" s="1"/>
  <c r="K232" i="103"/>
  <c r="K232" i="103" a="1"/>
  <c r="J232" i="103" a="1"/>
  <c r="J232" i="103" s="1"/>
  <c r="I232" i="103"/>
  <c r="I232" i="103" a="1"/>
  <c r="H232" i="103" a="1"/>
  <c r="H232" i="103" s="1"/>
  <c r="G232" i="103"/>
  <c r="G232" i="103" a="1"/>
  <c r="F232" i="103" a="1"/>
  <c r="F232" i="103" s="1"/>
  <c r="E232" i="103" a="1"/>
  <c r="E232" i="103" s="1"/>
  <c r="D232" i="103" a="1"/>
  <c r="D232" i="103" s="1"/>
  <c r="CD231" i="103"/>
  <c r="CD231" i="103" a="1"/>
  <c r="CC231" i="103" a="1"/>
  <c r="CC231" i="103" s="1"/>
  <c r="CB231" i="103" a="1"/>
  <c r="CB231" i="103" s="1"/>
  <c r="CA231" i="103" a="1"/>
  <c r="CA231" i="103" s="1"/>
  <c r="BZ231" i="103" a="1"/>
  <c r="BZ231" i="103" s="1"/>
  <c r="BY231" i="103" a="1"/>
  <c r="BY231" i="103" s="1"/>
  <c r="BX231" i="103" a="1"/>
  <c r="BX231" i="103" s="1"/>
  <c r="BW231" i="103" a="1"/>
  <c r="BW231" i="103" s="1"/>
  <c r="BV231" i="103"/>
  <c r="BV231" i="103" a="1"/>
  <c r="BU231" i="103" a="1"/>
  <c r="BU231" i="103" s="1"/>
  <c r="BT231" i="103"/>
  <c r="BT231" i="103" a="1"/>
  <c r="BS231" i="103" a="1"/>
  <c r="BS231" i="103" s="1"/>
  <c r="BR231" i="103"/>
  <c r="BR231" i="103" a="1"/>
  <c r="BQ231" i="103" a="1"/>
  <c r="BQ231" i="103" s="1"/>
  <c r="BP231" i="103" a="1"/>
  <c r="BP231" i="103" s="1"/>
  <c r="BO231" i="103" a="1"/>
  <c r="BO231" i="103" s="1"/>
  <c r="BN231" i="103"/>
  <c r="BN231" i="103" a="1"/>
  <c r="BM231" i="103" a="1"/>
  <c r="BM231" i="103" s="1"/>
  <c r="BL231" i="103" a="1"/>
  <c r="BL231" i="103" s="1"/>
  <c r="BK231" i="103" a="1"/>
  <c r="BK231" i="103" s="1"/>
  <c r="BJ231" i="103" a="1"/>
  <c r="BJ231" i="103" s="1"/>
  <c r="BI231" i="103" a="1"/>
  <c r="BI231" i="103" s="1"/>
  <c r="BH231" i="103" a="1"/>
  <c r="BH231" i="103" s="1"/>
  <c r="BG231" i="103" a="1"/>
  <c r="BG231" i="103" s="1"/>
  <c r="BF231" i="103"/>
  <c r="BF231" i="103" a="1"/>
  <c r="BE231" i="103" a="1"/>
  <c r="BE231" i="103" s="1"/>
  <c r="BD231" i="103"/>
  <c r="BD231" i="103" a="1"/>
  <c r="BC231" i="103" a="1"/>
  <c r="BC231" i="103" s="1"/>
  <c r="BB231" i="103"/>
  <c r="BB231" i="103" a="1"/>
  <c r="BA231" i="103" a="1"/>
  <c r="BA231" i="103" s="1"/>
  <c r="AZ231" i="103" a="1"/>
  <c r="AZ231" i="103" s="1"/>
  <c r="AY231" i="103" a="1"/>
  <c r="AY231" i="103" s="1"/>
  <c r="AX231" i="103"/>
  <c r="AX231" i="103" a="1"/>
  <c r="AW231" i="103" a="1"/>
  <c r="AW231" i="103" s="1"/>
  <c r="AV231" i="103" a="1"/>
  <c r="AV231" i="103" s="1"/>
  <c r="AU231" i="103" a="1"/>
  <c r="AU231" i="103" s="1"/>
  <c r="AT231" i="103" a="1"/>
  <c r="AT231" i="103" s="1"/>
  <c r="AS231" i="103" a="1"/>
  <c r="AS231" i="103" s="1"/>
  <c r="AR231" i="103" a="1"/>
  <c r="AR231" i="103" s="1"/>
  <c r="AQ231" i="103" a="1"/>
  <c r="AQ231" i="103" s="1"/>
  <c r="AP231" i="103"/>
  <c r="AP231" i="103" a="1"/>
  <c r="AO231" i="103" a="1"/>
  <c r="AO231" i="103" s="1"/>
  <c r="AN231" i="103"/>
  <c r="AN231" i="103" a="1"/>
  <c r="AM231" i="103" a="1"/>
  <c r="AM231" i="103" s="1"/>
  <c r="AL231" i="103"/>
  <c r="AL231" i="103" a="1"/>
  <c r="AK231" i="103" a="1"/>
  <c r="AK231" i="103" s="1"/>
  <c r="AJ231" i="103" a="1"/>
  <c r="AJ231" i="103" s="1"/>
  <c r="AI231" i="103" a="1"/>
  <c r="AI231" i="103" s="1"/>
  <c r="AH231" i="103"/>
  <c r="AH231" i="103" a="1"/>
  <c r="AG231" i="103" a="1"/>
  <c r="AG231" i="103" s="1"/>
  <c r="AF231" i="103" a="1"/>
  <c r="AF231" i="103" s="1"/>
  <c r="AE231" i="103" a="1"/>
  <c r="AE231" i="103" s="1"/>
  <c r="AD231" i="103" a="1"/>
  <c r="AD231" i="103" s="1"/>
  <c r="AC231" i="103" a="1"/>
  <c r="AC231" i="103" s="1"/>
  <c r="AB231" i="103" a="1"/>
  <c r="AB231" i="103" s="1"/>
  <c r="AA231" i="103" a="1"/>
  <c r="AA231" i="103" s="1"/>
  <c r="Z231" i="103"/>
  <c r="Z231" i="103" a="1"/>
  <c r="Y231" i="103" a="1"/>
  <c r="Y231" i="103" s="1"/>
  <c r="X231" i="103"/>
  <c r="X231" i="103" a="1"/>
  <c r="W231" i="103" a="1"/>
  <c r="W231" i="103" s="1"/>
  <c r="V231" i="103"/>
  <c r="V231" i="103" a="1"/>
  <c r="U231" i="103" a="1"/>
  <c r="U231" i="103" s="1"/>
  <c r="T231" i="103" a="1"/>
  <c r="T231" i="103" s="1"/>
  <c r="S231" i="103" a="1"/>
  <c r="S231" i="103" s="1"/>
  <c r="R231" i="103"/>
  <c r="R231" i="103" a="1"/>
  <c r="Q231" i="103" a="1"/>
  <c r="Q231" i="103" s="1"/>
  <c r="P231" i="103" a="1"/>
  <c r="P231" i="103" s="1"/>
  <c r="O231" i="103" a="1"/>
  <c r="O231" i="103" s="1"/>
  <c r="N231" i="103" a="1"/>
  <c r="N231" i="103" s="1"/>
  <c r="M231" i="103" a="1"/>
  <c r="M231" i="103" s="1"/>
  <c r="L231" i="103" a="1"/>
  <c r="L231" i="103" s="1"/>
  <c r="K231" i="103" a="1"/>
  <c r="K231" i="103" s="1"/>
  <c r="J231" i="103"/>
  <c r="J231" i="103" a="1"/>
  <c r="I231" i="103" a="1"/>
  <c r="I231" i="103" s="1"/>
  <c r="H231" i="103"/>
  <c r="H231" i="103" a="1"/>
  <c r="G231" i="103" a="1"/>
  <c r="G231" i="103" s="1"/>
  <c r="F231" i="103"/>
  <c r="F231" i="103" a="1"/>
  <c r="E231" i="103" a="1"/>
  <c r="E231" i="103" s="1"/>
  <c r="D231" i="103" a="1"/>
  <c r="D231" i="103" s="1"/>
  <c r="CD230" i="103" a="1"/>
  <c r="CD230" i="103" s="1"/>
  <c r="CC230" i="103"/>
  <c r="CC230" i="103" a="1"/>
  <c r="CB230" i="103" a="1"/>
  <c r="CB230" i="103" s="1"/>
  <c r="CA230" i="103" a="1"/>
  <c r="CA230" i="103" s="1"/>
  <c r="BZ230" i="103" a="1"/>
  <c r="BZ230" i="103" s="1"/>
  <c r="BY230" i="103" a="1"/>
  <c r="BY230" i="103" s="1"/>
  <c r="BX230" i="103" a="1"/>
  <c r="BX230" i="103" s="1"/>
  <c r="BW230" i="103" a="1"/>
  <c r="BW230" i="103" s="1"/>
  <c r="BV230" i="103" a="1"/>
  <c r="BV230" i="103" s="1"/>
  <c r="BU230" i="103"/>
  <c r="BU230" i="103" a="1"/>
  <c r="BT230" i="103" a="1"/>
  <c r="BT230" i="103" s="1"/>
  <c r="BS230" i="103"/>
  <c r="BS230" i="103" a="1"/>
  <c r="BR230" i="103" a="1"/>
  <c r="BR230" i="103" s="1"/>
  <c r="BQ230" i="103"/>
  <c r="BQ230" i="103" a="1"/>
  <c r="BP230" i="103" a="1"/>
  <c r="BP230" i="103" s="1"/>
  <c r="BO230" i="103" a="1"/>
  <c r="BO230" i="103" s="1"/>
  <c r="BN230" i="103" a="1"/>
  <c r="BN230" i="103" s="1"/>
  <c r="BM230" i="103"/>
  <c r="BM230" i="103" a="1"/>
  <c r="BL230" i="103" a="1"/>
  <c r="BL230" i="103" s="1"/>
  <c r="BK230" i="103" a="1"/>
  <c r="BK230" i="103" s="1"/>
  <c r="BJ230" i="103" a="1"/>
  <c r="BJ230" i="103" s="1"/>
  <c r="BI230" i="103" a="1"/>
  <c r="BI230" i="103" s="1"/>
  <c r="BH230" i="103" a="1"/>
  <c r="BH230" i="103" s="1"/>
  <c r="BG230" i="103" a="1"/>
  <c r="BG230" i="103" s="1"/>
  <c r="BF230" i="103" a="1"/>
  <c r="BF230" i="103" s="1"/>
  <c r="BE230" i="103"/>
  <c r="BE230" i="103" a="1"/>
  <c r="BD230" i="103" a="1"/>
  <c r="BD230" i="103" s="1"/>
  <c r="BC230" i="103"/>
  <c r="BC230" i="103" a="1"/>
  <c r="BB230" i="103" a="1"/>
  <c r="BB230" i="103" s="1"/>
  <c r="BA230" i="103"/>
  <c r="BA230" i="103" a="1"/>
  <c r="AZ230" i="103" a="1"/>
  <c r="AZ230" i="103" s="1"/>
  <c r="AY230" i="103" a="1"/>
  <c r="AY230" i="103" s="1"/>
  <c r="AX230" i="103" a="1"/>
  <c r="AX230" i="103" s="1"/>
  <c r="AW230" i="103"/>
  <c r="AW230" i="103" a="1"/>
  <c r="AV230" i="103" a="1"/>
  <c r="AV230" i="103" s="1"/>
  <c r="AU230" i="103" a="1"/>
  <c r="AU230" i="103" s="1"/>
  <c r="AT230" i="103" a="1"/>
  <c r="AT230" i="103" s="1"/>
  <c r="AS230" i="103" a="1"/>
  <c r="AS230" i="103" s="1"/>
  <c r="AR230" i="103" a="1"/>
  <c r="AR230" i="103" s="1"/>
  <c r="AQ230" i="103" a="1"/>
  <c r="AQ230" i="103" s="1"/>
  <c r="AP230" i="103" a="1"/>
  <c r="AP230" i="103" s="1"/>
  <c r="AO230" i="103"/>
  <c r="AO230" i="103" a="1"/>
  <c r="AN230" i="103" a="1"/>
  <c r="AN230" i="103" s="1"/>
  <c r="AM230" i="103"/>
  <c r="AM230" i="103" a="1"/>
  <c r="AL230" i="103" a="1"/>
  <c r="AL230" i="103" s="1"/>
  <c r="AK230" i="103"/>
  <c r="AK230" i="103" a="1"/>
  <c r="AJ230" i="103" a="1"/>
  <c r="AJ230" i="103" s="1"/>
  <c r="AI230" i="103" a="1"/>
  <c r="AI230" i="103" s="1"/>
  <c r="AH230" i="103" a="1"/>
  <c r="AH230" i="103" s="1"/>
  <c r="AG230" i="103"/>
  <c r="AG230" i="103" a="1"/>
  <c r="AF230" i="103" a="1"/>
  <c r="AF230" i="103" s="1"/>
  <c r="AE230" i="103" a="1"/>
  <c r="AE230" i="103" s="1"/>
  <c r="AD230" i="103" a="1"/>
  <c r="AD230" i="103" s="1"/>
  <c r="AC230" i="103" a="1"/>
  <c r="AC230" i="103" s="1"/>
  <c r="AB230" i="103" a="1"/>
  <c r="AB230" i="103" s="1"/>
  <c r="AA230" i="103" a="1"/>
  <c r="AA230" i="103" s="1"/>
  <c r="Z230" i="103" a="1"/>
  <c r="Z230" i="103" s="1"/>
  <c r="Y230" i="103"/>
  <c r="Y230" i="103" a="1"/>
  <c r="X230" i="103" a="1"/>
  <c r="X230" i="103" s="1"/>
  <c r="W230" i="103"/>
  <c r="W230" i="103" a="1"/>
  <c r="V230" i="103" a="1"/>
  <c r="V230" i="103" s="1"/>
  <c r="U230" i="103"/>
  <c r="U230" i="103" a="1"/>
  <c r="T230" i="103" a="1"/>
  <c r="T230" i="103" s="1"/>
  <c r="S230" i="103" a="1"/>
  <c r="S230" i="103" s="1"/>
  <c r="R230" i="103" a="1"/>
  <c r="R230" i="103" s="1"/>
  <c r="Q230" i="103"/>
  <c r="Q230" i="103" a="1"/>
  <c r="P230" i="103" a="1"/>
  <c r="P230" i="103" s="1"/>
  <c r="O230" i="103" a="1"/>
  <c r="O230" i="103" s="1"/>
  <c r="N230" i="103" a="1"/>
  <c r="N230" i="103" s="1"/>
  <c r="M230" i="103" a="1"/>
  <c r="M230" i="103" s="1"/>
  <c r="L230" i="103" a="1"/>
  <c r="L230" i="103" s="1"/>
  <c r="K230" i="103" a="1"/>
  <c r="K230" i="103" s="1"/>
  <c r="J230" i="103" a="1"/>
  <c r="J230" i="103" s="1"/>
  <c r="I230" i="103"/>
  <c r="I230" i="103" a="1"/>
  <c r="H230" i="103" a="1"/>
  <c r="H230" i="103" s="1"/>
  <c r="G230" i="103"/>
  <c r="G230" i="103" a="1"/>
  <c r="F230" i="103" a="1"/>
  <c r="F230" i="103" s="1"/>
  <c r="E230" i="103"/>
  <c r="E230" i="103" a="1"/>
  <c r="D230" i="103" a="1"/>
  <c r="D230" i="103" s="1"/>
  <c r="CD229" i="103" a="1"/>
  <c r="CD229" i="103" s="1"/>
  <c r="CC229" i="103" a="1"/>
  <c r="CC229" i="103" s="1"/>
  <c r="CB229" i="103"/>
  <c r="CB229" i="103" a="1"/>
  <c r="CA229" i="103" a="1"/>
  <c r="CA229" i="103" s="1"/>
  <c r="BZ229" i="103" a="1"/>
  <c r="BZ229" i="103" s="1"/>
  <c r="BY229" i="103" a="1"/>
  <c r="BY229" i="103" s="1"/>
  <c r="BX229" i="103" a="1"/>
  <c r="BX229" i="103" s="1"/>
  <c r="BW229" i="103" a="1"/>
  <c r="BW229" i="103" s="1"/>
  <c r="BV229" i="103" a="1"/>
  <c r="BV229" i="103" s="1"/>
  <c r="BU229" i="103" a="1"/>
  <c r="BU229" i="103" s="1"/>
  <c r="BT229" i="103"/>
  <c r="BT229" i="103" a="1"/>
  <c r="BS229" i="103" a="1"/>
  <c r="BS229" i="103" s="1"/>
  <c r="BR229" i="103"/>
  <c r="BR229" i="103" a="1"/>
  <c r="BQ229" i="103" a="1"/>
  <c r="BQ229" i="103" s="1"/>
  <c r="BP229" i="103"/>
  <c r="BP229" i="103" a="1"/>
  <c r="BO229" i="103" a="1"/>
  <c r="BO229" i="103" s="1"/>
  <c r="BN229" i="103" a="1"/>
  <c r="BN229" i="103" s="1"/>
  <c r="BM229" i="103" a="1"/>
  <c r="BM229" i="103" s="1"/>
  <c r="BL229" i="103"/>
  <c r="BL229" i="103" a="1"/>
  <c r="BK229" i="103" a="1"/>
  <c r="BK229" i="103" s="1"/>
  <c r="BJ229" i="103" a="1"/>
  <c r="BJ229" i="103" s="1"/>
  <c r="BI229" i="103" a="1"/>
  <c r="BI229" i="103" s="1"/>
  <c r="BH229" i="103" a="1"/>
  <c r="BH229" i="103" s="1"/>
  <c r="BG229" i="103" a="1"/>
  <c r="BG229" i="103" s="1"/>
  <c r="BF229" i="103" a="1"/>
  <c r="BF229" i="103" s="1"/>
  <c r="BE229" i="103" a="1"/>
  <c r="BE229" i="103" s="1"/>
  <c r="BD229" i="103"/>
  <c r="BD229" i="103" a="1"/>
  <c r="BC229" i="103" a="1"/>
  <c r="BC229" i="103" s="1"/>
  <c r="BB229" i="103"/>
  <c r="BB229" i="103" a="1"/>
  <c r="BA229" i="103" a="1"/>
  <c r="BA229" i="103" s="1"/>
  <c r="AZ229" i="103"/>
  <c r="AZ229" i="103" a="1"/>
  <c r="AY229" i="103" a="1"/>
  <c r="AY229" i="103" s="1"/>
  <c r="AX229" i="103" a="1"/>
  <c r="AX229" i="103" s="1"/>
  <c r="AW229" i="103" a="1"/>
  <c r="AW229" i="103" s="1"/>
  <c r="AV229" i="103"/>
  <c r="AV229" i="103" a="1"/>
  <c r="AU229" i="103" a="1"/>
  <c r="AU229" i="103" s="1"/>
  <c r="AT229" i="103" a="1"/>
  <c r="AT229" i="103" s="1"/>
  <c r="AS229" i="103" a="1"/>
  <c r="AS229" i="103" s="1"/>
  <c r="AR229" i="103" a="1"/>
  <c r="AR229" i="103" s="1"/>
  <c r="AQ229" i="103" a="1"/>
  <c r="AQ229" i="103" s="1"/>
  <c r="AP229" i="103" a="1"/>
  <c r="AP229" i="103" s="1"/>
  <c r="AO229" i="103" a="1"/>
  <c r="AO229" i="103" s="1"/>
  <c r="AN229" i="103"/>
  <c r="AN229" i="103" a="1"/>
  <c r="AM229" i="103" a="1"/>
  <c r="AM229" i="103" s="1"/>
  <c r="AL229" i="103"/>
  <c r="AL229" i="103" a="1"/>
  <c r="AK229" i="103" a="1"/>
  <c r="AK229" i="103" s="1"/>
  <c r="AJ229" i="103"/>
  <c r="AJ229" i="103" a="1"/>
  <c r="AI229" i="103" a="1"/>
  <c r="AI229" i="103" s="1"/>
  <c r="AH229" i="103" a="1"/>
  <c r="AH229" i="103" s="1"/>
  <c r="AG229" i="103" a="1"/>
  <c r="AG229" i="103" s="1"/>
  <c r="AF229" i="103"/>
  <c r="AF229" i="103" a="1"/>
  <c r="AE229" i="103" a="1"/>
  <c r="AE229" i="103" s="1"/>
  <c r="AD229" i="103" a="1"/>
  <c r="AD229" i="103" s="1"/>
  <c r="AC229" i="103" a="1"/>
  <c r="AC229" i="103" s="1"/>
  <c r="AB229" i="103" a="1"/>
  <c r="AB229" i="103" s="1"/>
  <c r="AA229" i="103" a="1"/>
  <c r="AA229" i="103" s="1"/>
  <c r="Z229" i="103" a="1"/>
  <c r="Z229" i="103" s="1"/>
  <c r="Y229" i="103" a="1"/>
  <c r="Y229" i="103" s="1"/>
  <c r="X229" i="103"/>
  <c r="X229" i="103" a="1"/>
  <c r="W229" i="103" a="1"/>
  <c r="W229" i="103" s="1"/>
  <c r="V229" i="103"/>
  <c r="V229" i="103" a="1"/>
  <c r="U229" i="103" a="1"/>
  <c r="U229" i="103" s="1"/>
  <c r="T229" i="103"/>
  <c r="T229" i="103" a="1"/>
  <c r="S229" i="103" a="1"/>
  <c r="S229" i="103" s="1"/>
  <c r="R229" i="103" a="1"/>
  <c r="R229" i="103" s="1"/>
  <c r="Q229" i="103" a="1"/>
  <c r="Q229" i="103" s="1"/>
  <c r="P229" i="103"/>
  <c r="P229" i="103" a="1"/>
  <c r="O229" i="103" a="1"/>
  <c r="O229" i="103" s="1"/>
  <c r="N229" i="103" a="1"/>
  <c r="N229" i="103" s="1"/>
  <c r="M229" i="103" a="1"/>
  <c r="M229" i="103" s="1"/>
  <c r="L229" i="103" a="1"/>
  <c r="L229" i="103" s="1"/>
  <c r="K229" i="103" a="1"/>
  <c r="K229" i="103" s="1"/>
  <c r="J229" i="103" a="1"/>
  <c r="J229" i="103" s="1"/>
  <c r="I229" i="103" a="1"/>
  <c r="I229" i="103" s="1"/>
  <c r="H229" i="103"/>
  <c r="H229" i="103" a="1"/>
  <c r="G229" i="103" a="1"/>
  <c r="G229" i="103" s="1"/>
  <c r="F229" i="103"/>
  <c r="F229" i="103" a="1"/>
  <c r="E229" i="103" a="1"/>
  <c r="E229" i="103" s="1"/>
  <c r="D229" i="103"/>
  <c r="D229" i="103" a="1"/>
  <c r="CD228" i="103" a="1"/>
  <c r="CD228" i="103" s="1"/>
  <c r="CC228" i="103" a="1"/>
  <c r="CC228" i="103" s="1"/>
  <c r="CB228" i="103" a="1"/>
  <c r="CB228" i="103" s="1"/>
  <c r="CA228" i="103"/>
  <c r="CA228" i="103" a="1"/>
  <c r="BZ228" i="103" a="1"/>
  <c r="BZ228" i="103" s="1"/>
  <c r="BY228" i="103" a="1"/>
  <c r="BY228" i="103" s="1"/>
  <c r="BX228" i="103" a="1"/>
  <c r="BX228" i="103" s="1"/>
  <c r="BW228" i="103" a="1"/>
  <c r="BW228" i="103" s="1"/>
  <c r="BV228" i="103" a="1"/>
  <c r="BV228" i="103" s="1"/>
  <c r="BU228" i="103" a="1"/>
  <c r="BU228" i="103" s="1"/>
  <c r="BT228" i="103" a="1"/>
  <c r="BT228" i="103" s="1"/>
  <c r="BS228" i="103"/>
  <c r="BS228" i="103" a="1"/>
  <c r="BR228" i="103" a="1"/>
  <c r="BR228" i="103" s="1"/>
  <c r="BQ228" i="103"/>
  <c r="BQ228" i="103" a="1"/>
  <c r="BP228" i="103" a="1"/>
  <c r="BP228" i="103" s="1"/>
  <c r="BO228" i="103"/>
  <c r="BO228" i="103" a="1"/>
  <c r="BN228" i="103" a="1"/>
  <c r="BN228" i="103" s="1"/>
  <c r="BM228" i="103" a="1"/>
  <c r="BM228" i="103" s="1"/>
  <c r="BL228" i="103" a="1"/>
  <c r="BL228" i="103" s="1"/>
  <c r="BK228" i="103"/>
  <c r="BK228" i="103" a="1"/>
  <c r="BJ228" i="103" a="1"/>
  <c r="BJ228" i="103" s="1"/>
  <c r="BI228" i="103" a="1"/>
  <c r="BI228" i="103" s="1"/>
  <c r="BH228" i="103" a="1"/>
  <c r="BH228" i="103" s="1"/>
  <c r="BG228" i="103" a="1"/>
  <c r="BG228" i="103" s="1"/>
  <c r="BF228" i="103" a="1"/>
  <c r="BF228" i="103" s="1"/>
  <c r="BE228" i="103" a="1"/>
  <c r="BE228" i="103" s="1"/>
  <c r="BD228" i="103" a="1"/>
  <c r="BD228" i="103" s="1"/>
  <c r="BC228" i="103"/>
  <c r="BC228" i="103" a="1"/>
  <c r="BB228" i="103" a="1"/>
  <c r="BB228" i="103" s="1"/>
  <c r="BA228" i="103"/>
  <c r="BA228" i="103" a="1"/>
  <c r="AZ228" i="103" a="1"/>
  <c r="AZ228" i="103" s="1"/>
  <c r="AY228" i="103"/>
  <c r="AY228" i="103" a="1"/>
  <c r="AX228" i="103" a="1"/>
  <c r="AX228" i="103" s="1"/>
  <c r="AW228" i="103" a="1"/>
  <c r="AW228" i="103" s="1"/>
  <c r="AV228" i="103" a="1"/>
  <c r="AV228" i="103" s="1"/>
  <c r="AU228" i="103"/>
  <c r="AU228" i="103" a="1"/>
  <c r="AT228" i="103" a="1"/>
  <c r="AT228" i="103" s="1"/>
  <c r="AS228" i="103" a="1"/>
  <c r="AS228" i="103" s="1"/>
  <c r="AR228" i="103" a="1"/>
  <c r="AR228" i="103" s="1"/>
  <c r="AQ228" i="103" a="1"/>
  <c r="AQ228" i="103" s="1"/>
  <c r="AP228" i="103" a="1"/>
  <c r="AP228" i="103" s="1"/>
  <c r="AO228" i="103" a="1"/>
  <c r="AO228" i="103" s="1"/>
  <c r="AN228" i="103" a="1"/>
  <c r="AN228" i="103" s="1"/>
  <c r="AM228" i="103"/>
  <c r="AM228" i="103" a="1"/>
  <c r="AL228" i="103" a="1"/>
  <c r="AL228" i="103" s="1"/>
  <c r="AK228" i="103"/>
  <c r="AK228" i="103" a="1"/>
  <c r="AJ228" i="103" a="1"/>
  <c r="AJ228" i="103" s="1"/>
  <c r="AI228" i="103"/>
  <c r="AI228" i="103" a="1"/>
  <c r="AH228" i="103" a="1"/>
  <c r="AH228" i="103" s="1"/>
  <c r="AG228" i="103" a="1"/>
  <c r="AG228" i="103" s="1"/>
  <c r="AF228" i="103" a="1"/>
  <c r="AF228" i="103" s="1"/>
  <c r="AE228" i="103"/>
  <c r="AE228" i="103" a="1"/>
  <c r="AD228" i="103" a="1"/>
  <c r="AD228" i="103" s="1"/>
  <c r="AC228" i="103" a="1"/>
  <c r="AC228" i="103" s="1"/>
  <c r="AB228" i="103" a="1"/>
  <c r="AB228" i="103" s="1"/>
  <c r="AA228" i="103" a="1"/>
  <c r="AA228" i="103" s="1"/>
  <c r="Z228" i="103" a="1"/>
  <c r="Z228" i="103" s="1"/>
  <c r="Y228" i="103" a="1"/>
  <c r="Y228" i="103" s="1"/>
  <c r="X228" i="103" a="1"/>
  <c r="X228" i="103" s="1"/>
  <c r="W228" i="103"/>
  <c r="W228" i="103" a="1"/>
  <c r="V228" i="103" a="1"/>
  <c r="V228" i="103" s="1"/>
  <c r="U228" i="103"/>
  <c r="U228" i="103" a="1"/>
  <c r="T228" i="103" a="1"/>
  <c r="T228" i="103" s="1"/>
  <c r="S228" i="103"/>
  <c r="S228" i="103" a="1"/>
  <c r="R228" i="103" a="1"/>
  <c r="R228" i="103" s="1"/>
  <c r="Q228" i="103" a="1"/>
  <c r="Q228" i="103" s="1"/>
  <c r="P228" i="103" a="1"/>
  <c r="P228" i="103" s="1"/>
  <c r="O228" i="103"/>
  <c r="O228" i="103" a="1"/>
  <c r="N228" i="103" a="1"/>
  <c r="N228" i="103" s="1"/>
  <c r="M228" i="103" a="1"/>
  <c r="M228" i="103" s="1"/>
  <c r="L228" i="103" a="1"/>
  <c r="L228" i="103" s="1"/>
  <c r="K228" i="103" a="1"/>
  <c r="K228" i="103" s="1"/>
  <c r="J228" i="103" a="1"/>
  <c r="J228" i="103" s="1"/>
  <c r="I228" i="103" a="1"/>
  <c r="I228" i="103" s="1"/>
  <c r="H228" i="103" a="1"/>
  <c r="H228" i="103" s="1"/>
  <c r="G228" i="103"/>
  <c r="G228" i="103" a="1"/>
  <c r="F228" i="103" a="1"/>
  <c r="F228" i="103" s="1"/>
  <c r="E228" i="103"/>
  <c r="E228" i="103" a="1"/>
  <c r="D228" i="103" a="1"/>
  <c r="D228" i="103" s="1"/>
  <c r="CD227" i="103"/>
  <c r="CD227" i="103" a="1"/>
  <c r="CC227" i="103" a="1"/>
  <c r="CC227" i="103" s="1"/>
  <c r="CB227" i="103" a="1"/>
  <c r="CB227" i="103" s="1"/>
  <c r="CA227" i="103" a="1"/>
  <c r="CA227" i="103" s="1"/>
  <c r="BZ227" i="103"/>
  <c r="BZ227" i="103" a="1"/>
  <c r="BY227" i="103" a="1"/>
  <c r="BY227" i="103" s="1"/>
  <c r="BX227" i="103" a="1"/>
  <c r="BX227" i="103" s="1"/>
  <c r="BW227" i="103" a="1"/>
  <c r="BW227" i="103" s="1"/>
  <c r="BV227" i="103" a="1"/>
  <c r="BV227" i="103" s="1"/>
  <c r="BU227" i="103" a="1"/>
  <c r="BU227" i="103" s="1"/>
  <c r="BT227" i="103" a="1"/>
  <c r="BT227" i="103" s="1"/>
  <c r="BS227" i="103" a="1"/>
  <c r="BS227" i="103" s="1"/>
  <c r="BR227" i="103"/>
  <c r="BR227" i="103" a="1"/>
  <c r="BQ227" i="103" a="1"/>
  <c r="BQ227" i="103" s="1"/>
  <c r="BP227" i="103"/>
  <c r="BP227" i="103" a="1"/>
  <c r="BO227" i="103" a="1"/>
  <c r="BO227" i="103" s="1"/>
  <c r="BN227" i="103"/>
  <c r="BN227" i="103" a="1"/>
  <c r="BM227" i="103" a="1"/>
  <c r="BM227" i="103" s="1"/>
  <c r="BL227" i="103" a="1"/>
  <c r="BL227" i="103" s="1"/>
  <c r="BK227" i="103" a="1"/>
  <c r="BK227" i="103" s="1"/>
  <c r="BJ227" i="103"/>
  <c r="BJ227" i="103" a="1"/>
  <c r="BI227" i="103" a="1"/>
  <c r="BI227" i="103" s="1"/>
  <c r="BH227" i="103" a="1"/>
  <c r="BH227" i="103" s="1"/>
  <c r="BG227" i="103" a="1"/>
  <c r="BG227" i="103" s="1"/>
  <c r="BF227" i="103" a="1"/>
  <c r="BF227" i="103" s="1"/>
  <c r="BE227" i="103" a="1"/>
  <c r="BE227" i="103" s="1"/>
  <c r="BD227" i="103" a="1"/>
  <c r="BD227" i="103" s="1"/>
  <c r="BC227" i="103" a="1"/>
  <c r="BC227" i="103" s="1"/>
  <c r="BB227" i="103"/>
  <c r="BB227" i="103" a="1"/>
  <c r="BA227" i="103" a="1"/>
  <c r="BA227" i="103" s="1"/>
  <c r="AZ227" i="103"/>
  <c r="AZ227" i="103" a="1"/>
  <c r="AY227" i="103" a="1"/>
  <c r="AY227" i="103" s="1"/>
  <c r="AX227" i="103"/>
  <c r="AX227" i="103" a="1"/>
  <c r="AW227" i="103" a="1"/>
  <c r="AW227" i="103" s="1"/>
  <c r="AV227" i="103" a="1"/>
  <c r="AV227" i="103" s="1"/>
  <c r="AU227" i="103" a="1"/>
  <c r="AU227" i="103" s="1"/>
  <c r="AT227" i="103"/>
  <c r="AT227" i="103" a="1"/>
  <c r="AS227" i="103" a="1"/>
  <c r="AS227" i="103" s="1"/>
  <c r="AR227" i="103" a="1"/>
  <c r="AR227" i="103" s="1"/>
  <c r="AQ227" i="103" a="1"/>
  <c r="AQ227" i="103" s="1"/>
  <c r="AP227" i="103" a="1"/>
  <c r="AP227" i="103" s="1"/>
  <c r="AO227" i="103" a="1"/>
  <c r="AO227" i="103" s="1"/>
  <c r="AN227" i="103" a="1"/>
  <c r="AN227" i="103" s="1"/>
  <c r="AM227" i="103" a="1"/>
  <c r="AM227" i="103" s="1"/>
  <c r="AL227" i="103"/>
  <c r="AL227" i="103" a="1"/>
  <c r="AK227" i="103" a="1"/>
  <c r="AK227" i="103" s="1"/>
  <c r="AJ227" i="103" a="1"/>
  <c r="AJ227" i="103" s="1"/>
  <c r="AI227" i="103" a="1"/>
  <c r="AI227" i="103" s="1"/>
  <c r="AH227" i="103"/>
  <c r="AH227" i="103" a="1"/>
  <c r="AG227" i="103" a="1"/>
  <c r="AG227" i="103" s="1"/>
  <c r="AF227" i="103" a="1"/>
  <c r="AF227" i="103" s="1"/>
  <c r="AE227" i="103" a="1"/>
  <c r="AE227" i="103" s="1"/>
  <c r="AD227" i="103"/>
  <c r="AD227" i="103" a="1"/>
  <c r="AC227" i="103" a="1"/>
  <c r="AC227" i="103" s="1"/>
  <c r="AB227" i="103" a="1"/>
  <c r="AB227" i="103" s="1"/>
  <c r="AA227" i="103" a="1"/>
  <c r="AA227" i="103" s="1"/>
  <c r="Z227" i="103" a="1"/>
  <c r="Z227" i="103" s="1"/>
  <c r="Y227" i="103" a="1"/>
  <c r="Y227" i="103" s="1"/>
  <c r="X227" i="103" a="1"/>
  <c r="X227" i="103" s="1"/>
  <c r="W227" i="103" a="1"/>
  <c r="W227" i="103" s="1"/>
  <c r="V227" i="103"/>
  <c r="V227" i="103" a="1"/>
  <c r="U227" i="103" a="1"/>
  <c r="U227" i="103" s="1"/>
  <c r="T227" i="103"/>
  <c r="T227" i="103" a="1"/>
  <c r="S227" i="103"/>
  <c r="S227" i="103" a="1"/>
  <c r="R227" i="103"/>
  <c r="R227" i="103" a="1"/>
  <c r="Q227" i="103" a="1"/>
  <c r="Q227" i="103" s="1"/>
  <c r="P227" i="103"/>
  <c r="P227" i="103" a="1"/>
  <c r="O227" i="103"/>
  <c r="O227" i="103" a="1"/>
  <c r="N227" i="103"/>
  <c r="N227" i="103" a="1"/>
  <c r="M227" i="103" a="1"/>
  <c r="M227" i="103" s="1"/>
  <c r="L227" i="103"/>
  <c r="L227" i="103" a="1"/>
  <c r="K227" i="103" a="1"/>
  <c r="K227" i="103" s="1"/>
  <c r="J227" i="103"/>
  <c r="J227" i="103" a="1"/>
  <c r="I227" i="103" a="1"/>
  <c r="I227" i="103" s="1"/>
  <c r="H227" i="103"/>
  <c r="H227" i="103" a="1"/>
  <c r="G227" i="103"/>
  <c r="G227" i="103" a="1"/>
  <c r="F227" i="103"/>
  <c r="F227" i="103" a="1"/>
  <c r="E227" i="103" a="1"/>
  <c r="E227" i="103" s="1"/>
  <c r="D227" i="103"/>
  <c r="D227" i="103" a="1"/>
  <c r="CD226" i="103" a="1"/>
  <c r="CD226" i="103" s="1"/>
  <c r="CC226" i="103"/>
  <c r="CC226" i="103" a="1"/>
  <c r="CB226" i="103" a="1"/>
  <c r="CB226" i="103" s="1"/>
  <c r="CA226" i="103"/>
  <c r="CA226" i="103" a="1"/>
  <c r="BZ226" i="103"/>
  <c r="BZ226" i="103" a="1"/>
  <c r="BY226" i="103"/>
  <c r="BY226" i="103" a="1"/>
  <c r="BX226" i="103" a="1"/>
  <c r="BX226" i="103" s="1"/>
  <c r="BW226" i="103"/>
  <c r="BW226" i="103" a="1"/>
  <c r="BV226" i="103" a="1"/>
  <c r="BV226" i="103" s="1"/>
  <c r="BU226" i="103" a="1"/>
  <c r="BU226" i="103" s="1"/>
  <c r="BT226" i="103" a="1"/>
  <c r="BT226" i="103" s="1"/>
  <c r="BS226" i="103" a="1"/>
  <c r="BS226" i="103" s="1"/>
  <c r="BR226" i="103"/>
  <c r="BR226" i="103" a="1"/>
  <c r="BQ226" i="103"/>
  <c r="BQ226" i="103" a="1"/>
  <c r="BP226" i="103" a="1"/>
  <c r="BP226" i="103" s="1"/>
  <c r="BO226" i="103" a="1"/>
  <c r="BO226" i="103" s="1"/>
  <c r="BN226" i="103"/>
  <c r="BN226" i="103" a="1"/>
  <c r="BM226" i="103" a="1"/>
  <c r="BM226" i="103" s="1"/>
  <c r="BL226" i="103" a="1"/>
  <c r="BL226" i="103" s="1"/>
  <c r="BK226" i="103"/>
  <c r="BK226" i="103" a="1"/>
  <c r="BJ226" i="103" a="1"/>
  <c r="BJ226" i="103" s="1"/>
  <c r="BI226" i="103"/>
  <c r="BI226" i="103" a="1"/>
  <c r="BH226" i="103" a="1"/>
  <c r="BH226" i="103" s="1"/>
  <c r="BG226" i="103" a="1"/>
  <c r="BG226" i="103" s="1"/>
  <c r="BF226" i="103" a="1"/>
  <c r="BF226" i="103" s="1"/>
  <c r="BE226" i="103"/>
  <c r="BE226" i="103" a="1"/>
  <c r="BD226" i="103" a="1"/>
  <c r="BD226" i="103" s="1"/>
  <c r="BC226" i="103"/>
  <c r="BC226" i="103" a="1"/>
  <c r="BB226" i="103"/>
  <c r="BB226" i="103" a="1"/>
  <c r="BA226" i="103" a="1"/>
  <c r="BA226" i="103" s="1"/>
  <c r="AZ226" i="103" a="1"/>
  <c r="AZ226" i="103" s="1"/>
  <c r="AY226" i="103" a="1"/>
  <c r="AY226" i="103" s="1"/>
  <c r="AX226" i="103" a="1"/>
  <c r="AX226" i="103" s="1"/>
  <c r="AW226" i="103" a="1"/>
  <c r="AW226" i="103" s="1"/>
  <c r="AV226" i="103" a="1"/>
  <c r="AV226" i="103" s="1"/>
  <c r="AU226" i="103"/>
  <c r="AU226" i="103" a="1"/>
  <c r="AT226" i="103"/>
  <c r="AT226" i="103" a="1"/>
  <c r="AS226" i="103"/>
  <c r="AS226" i="103" a="1"/>
  <c r="AR226" i="103" a="1"/>
  <c r="AR226" i="103" s="1"/>
  <c r="AQ226" i="103"/>
  <c r="AQ226" i="103" a="1"/>
  <c r="AP226" i="103" a="1"/>
  <c r="AP226" i="103" s="1"/>
  <c r="AO226" i="103" a="1"/>
  <c r="AO226" i="103" s="1"/>
  <c r="AN226" i="103" a="1"/>
  <c r="AN226" i="103" s="1"/>
  <c r="AM226" i="103" a="1"/>
  <c r="AM226" i="103" s="1"/>
  <c r="AL226" i="103"/>
  <c r="AL226" i="103" a="1"/>
  <c r="AK226" i="103"/>
  <c r="AK226" i="103" a="1"/>
  <c r="AJ226" i="103" a="1"/>
  <c r="AJ226" i="103" s="1"/>
  <c r="AI226" i="103" a="1"/>
  <c r="AI226" i="103" s="1"/>
  <c r="AH226" i="103"/>
  <c r="AH226" i="103" a="1"/>
  <c r="AG226" i="103" a="1"/>
  <c r="AG226" i="103" s="1"/>
  <c r="AF226" i="103" a="1"/>
  <c r="AF226" i="103" s="1"/>
  <c r="AE226" i="103"/>
  <c r="AE226" i="103" a="1"/>
  <c r="AD226" i="103" a="1"/>
  <c r="AD226" i="103" s="1"/>
  <c r="AC226" i="103"/>
  <c r="AC226" i="103" a="1"/>
  <c r="AB226" i="103" a="1"/>
  <c r="AB226" i="103" s="1"/>
  <c r="AA226" i="103" a="1"/>
  <c r="AA226" i="103" s="1"/>
  <c r="Z226" i="103" a="1"/>
  <c r="Z226" i="103" s="1"/>
  <c r="Y226" i="103"/>
  <c r="Y226" i="103" a="1"/>
  <c r="X226" i="103" a="1"/>
  <c r="X226" i="103" s="1"/>
  <c r="W226" i="103"/>
  <c r="W226" i="103" a="1"/>
  <c r="V226" i="103"/>
  <c r="V226" i="103" a="1"/>
  <c r="U226" i="103" a="1"/>
  <c r="U226" i="103" s="1"/>
  <c r="T226" i="103" a="1"/>
  <c r="T226" i="103" s="1"/>
  <c r="S226" i="103" a="1"/>
  <c r="S226" i="103" s="1"/>
  <c r="R226" i="103" a="1"/>
  <c r="R226" i="103" s="1"/>
  <c r="Q226" i="103" a="1"/>
  <c r="Q226" i="103" s="1"/>
  <c r="P226" i="103" a="1"/>
  <c r="P226" i="103" s="1"/>
  <c r="O226" i="103"/>
  <c r="O226" i="103" a="1"/>
  <c r="N226" i="103"/>
  <c r="N226" i="103" a="1"/>
  <c r="M226" i="103"/>
  <c r="M226" i="103" a="1"/>
  <c r="L226" i="103" a="1"/>
  <c r="L226" i="103" s="1"/>
  <c r="K226" i="103"/>
  <c r="K226" i="103" a="1"/>
  <c r="J226" i="103" a="1"/>
  <c r="J226" i="103" s="1"/>
  <c r="I226" i="103" a="1"/>
  <c r="I226" i="103" s="1"/>
  <c r="H226" i="103" a="1"/>
  <c r="H226" i="103" s="1"/>
  <c r="G226" i="103" a="1"/>
  <c r="G226" i="103" s="1"/>
  <c r="F226" i="103"/>
  <c r="F226" i="103" a="1"/>
  <c r="E226" i="103"/>
  <c r="E226" i="103" a="1"/>
  <c r="D226" i="103" a="1"/>
  <c r="D226" i="103" s="1"/>
  <c r="CD225" i="103" a="1"/>
  <c r="CD225" i="103" s="1"/>
  <c r="CC225" i="103"/>
  <c r="CC225" i="103" a="1"/>
  <c r="CB225" i="103" a="1"/>
  <c r="CB225" i="103" s="1"/>
  <c r="CA225" i="103" a="1"/>
  <c r="CA225" i="103" s="1"/>
  <c r="BZ225" i="103"/>
  <c r="BZ225" i="103" a="1"/>
  <c r="BY225" i="103" a="1"/>
  <c r="BY225" i="103" s="1"/>
  <c r="BX225" i="103"/>
  <c r="BX225" i="103" a="1"/>
  <c r="BW225" i="103" a="1"/>
  <c r="BW225" i="103" s="1"/>
  <c r="BV225" i="103" a="1"/>
  <c r="BV225" i="103" s="1"/>
  <c r="BU225" i="103" a="1"/>
  <c r="BU225" i="103" s="1"/>
  <c r="BT225" i="103"/>
  <c r="BT225" i="103" a="1"/>
  <c r="BS225" i="103" a="1"/>
  <c r="BS225" i="103" s="1"/>
  <c r="BR225" i="103"/>
  <c r="BR225" i="103" a="1"/>
  <c r="BQ225" i="103"/>
  <c r="BQ225" i="103" a="1"/>
  <c r="BP225" i="103" a="1"/>
  <c r="BP225" i="103" s="1"/>
  <c r="BO225" i="103" a="1"/>
  <c r="BO225" i="103" s="1"/>
  <c r="BN225" i="103" a="1"/>
  <c r="BN225" i="103" s="1"/>
  <c r="BM225" i="103" a="1"/>
  <c r="BM225" i="103" s="1"/>
  <c r="BL225" i="103" a="1"/>
  <c r="BL225" i="103" s="1"/>
  <c r="BK225" i="103" a="1"/>
  <c r="BK225" i="103" s="1"/>
  <c r="BJ225" i="103"/>
  <c r="BJ225" i="103" a="1"/>
  <c r="BI225" i="103"/>
  <c r="BI225" i="103" a="1"/>
  <c r="BH225" i="103"/>
  <c r="BH225" i="103" a="1"/>
  <c r="BG225" i="103" a="1"/>
  <c r="BG225" i="103" s="1"/>
  <c r="BF225" i="103"/>
  <c r="BF225" i="103" a="1"/>
  <c r="BE225" i="103" a="1"/>
  <c r="BE225" i="103" s="1"/>
  <c r="BD225" i="103" a="1"/>
  <c r="BD225" i="103" s="1"/>
  <c r="BC225" i="103" a="1"/>
  <c r="BC225" i="103" s="1"/>
  <c r="BB225" i="103" a="1"/>
  <c r="BB225" i="103" s="1"/>
  <c r="BA225" i="103"/>
  <c r="BA225" i="103" a="1"/>
  <c r="AZ225" i="103"/>
  <c r="AZ225" i="103" a="1"/>
  <c r="AY225" i="103" a="1"/>
  <c r="AY225" i="103" s="1"/>
  <c r="AX225" i="103" a="1"/>
  <c r="AX225" i="103" s="1"/>
  <c r="AW225" i="103"/>
  <c r="AW225" i="103" a="1"/>
  <c r="AV225" i="103" a="1"/>
  <c r="AV225" i="103" s="1"/>
  <c r="AU225" i="103" a="1"/>
  <c r="AU225" i="103" s="1"/>
  <c r="AT225" i="103"/>
  <c r="AT225" i="103" a="1"/>
  <c r="AS225" i="103" a="1"/>
  <c r="AS225" i="103" s="1"/>
  <c r="AR225" i="103"/>
  <c r="AR225" i="103" a="1"/>
  <c r="AQ225" i="103" a="1"/>
  <c r="AQ225" i="103" s="1"/>
  <c r="AP225" i="103" a="1"/>
  <c r="AP225" i="103" s="1"/>
  <c r="AO225" i="103" a="1"/>
  <c r="AO225" i="103" s="1"/>
  <c r="AN225" i="103"/>
  <c r="AN225" i="103" a="1"/>
  <c r="AM225" i="103" a="1"/>
  <c r="AM225" i="103" s="1"/>
  <c r="AL225" i="103"/>
  <c r="AL225" i="103" a="1"/>
  <c r="AK225" i="103"/>
  <c r="AK225" i="103" a="1"/>
  <c r="AJ225" i="103" a="1"/>
  <c r="AJ225" i="103" s="1"/>
  <c r="AI225" i="103" a="1"/>
  <c r="AI225" i="103" s="1"/>
  <c r="AH225" i="103" a="1"/>
  <c r="AH225" i="103" s="1"/>
  <c r="AG225" i="103" a="1"/>
  <c r="AG225" i="103" s="1"/>
  <c r="AF225" i="103" a="1"/>
  <c r="AF225" i="103" s="1"/>
  <c r="AE225" i="103" a="1"/>
  <c r="AE225" i="103" s="1"/>
  <c r="AD225" i="103"/>
  <c r="AD225" i="103" a="1"/>
  <c r="AC225" i="103"/>
  <c r="AC225" i="103" a="1"/>
  <c r="AB225" i="103"/>
  <c r="AB225" i="103" a="1"/>
  <c r="AA225" i="103" a="1"/>
  <c r="AA225" i="103" s="1"/>
  <c r="Z225" i="103"/>
  <c r="Z225" i="103" a="1"/>
  <c r="Y225" i="103" a="1"/>
  <c r="Y225" i="103" s="1"/>
  <c r="X225" i="103" a="1"/>
  <c r="X225" i="103" s="1"/>
  <c r="W225" i="103" a="1"/>
  <c r="W225" i="103" s="1"/>
  <c r="V225" i="103" a="1"/>
  <c r="V225" i="103" s="1"/>
  <c r="U225" i="103"/>
  <c r="U225" i="103" a="1"/>
  <c r="T225" i="103"/>
  <c r="T225" i="103" a="1"/>
  <c r="S225" i="103" a="1"/>
  <c r="S225" i="103" s="1"/>
  <c r="R225" i="103" a="1"/>
  <c r="R225" i="103" s="1"/>
  <c r="Q225" i="103"/>
  <c r="Q225" i="103" a="1"/>
  <c r="P225" i="103" a="1"/>
  <c r="P225" i="103" s="1"/>
  <c r="O225" i="103" a="1"/>
  <c r="O225" i="103" s="1"/>
  <c r="N225" i="103"/>
  <c r="N225" i="103" a="1"/>
  <c r="M225" i="103" a="1"/>
  <c r="M225" i="103" s="1"/>
  <c r="L225" i="103"/>
  <c r="L225" i="103" a="1"/>
  <c r="K225" i="103" a="1"/>
  <c r="K225" i="103" s="1"/>
  <c r="J225" i="103" a="1"/>
  <c r="J225" i="103" s="1"/>
  <c r="I225" i="103" a="1"/>
  <c r="I225" i="103" s="1"/>
  <c r="H225" i="103"/>
  <c r="H225" i="103" a="1"/>
  <c r="G225" i="103" a="1"/>
  <c r="G225" i="103" s="1"/>
  <c r="F225" i="103"/>
  <c r="F225" i="103" a="1"/>
  <c r="E225" i="103"/>
  <c r="E225" i="103" a="1"/>
  <c r="D225" i="103" a="1"/>
  <c r="D225" i="103" s="1"/>
  <c r="CD224" i="103" a="1"/>
  <c r="CD224" i="103" s="1"/>
  <c r="CC224" i="103" a="1"/>
  <c r="CC224" i="103" s="1"/>
  <c r="CB224" i="103" a="1"/>
  <c r="CB224" i="103" s="1"/>
  <c r="CA224" i="103" a="1"/>
  <c r="CA224" i="103" s="1"/>
  <c r="BZ224" i="103" a="1"/>
  <c r="BZ224" i="103" s="1"/>
  <c r="BY224" i="103"/>
  <c r="BY224" i="103" a="1"/>
  <c r="BX224" i="103"/>
  <c r="BX224" i="103" a="1"/>
  <c r="BW224" i="103"/>
  <c r="BW224" i="103" a="1"/>
  <c r="BV224" i="103" a="1"/>
  <c r="BV224" i="103" s="1"/>
  <c r="BU224" i="103"/>
  <c r="BU224" i="103" a="1"/>
  <c r="BT224" i="103" a="1"/>
  <c r="BT224" i="103" s="1"/>
  <c r="BS224" i="103" a="1"/>
  <c r="BS224" i="103" s="1"/>
  <c r="BR224" i="103" a="1"/>
  <c r="BR224" i="103" s="1"/>
  <c r="BQ224" i="103"/>
  <c r="BQ224" i="103" a="1"/>
  <c r="BP224" i="103"/>
  <c r="BP224" i="103" a="1"/>
  <c r="BO224" i="103"/>
  <c r="BO224" i="103" a="1"/>
  <c r="BN224" i="103" a="1"/>
  <c r="BN224" i="103" s="1"/>
  <c r="BM224" i="103" a="1"/>
  <c r="BM224" i="103" s="1"/>
  <c r="BL224" i="103"/>
  <c r="BL224" i="103" a="1"/>
  <c r="BK224" i="103" a="1"/>
  <c r="BK224" i="103" s="1"/>
  <c r="BJ224" i="103" a="1"/>
  <c r="BJ224" i="103" s="1"/>
  <c r="BI224" i="103"/>
  <c r="BI224" i="103" a="1"/>
  <c r="BH224" i="103" a="1"/>
  <c r="BH224" i="103" s="1"/>
  <c r="BG224" i="103"/>
  <c r="BG224" i="103" a="1"/>
  <c r="BF224" i="103" a="1"/>
  <c r="BF224" i="103" s="1"/>
  <c r="BE224" i="103"/>
  <c r="BE224" i="103" a="1"/>
  <c r="BD224" i="103" a="1"/>
  <c r="BD224" i="103" s="1"/>
  <c r="BC224" i="103" a="1"/>
  <c r="BC224" i="103" s="1"/>
  <c r="BB224" i="103" a="1"/>
  <c r="BB224" i="103" s="1"/>
  <c r="BA224" i="103" a="1"/>
  <c r="BA224" i="103" s="1"/>
  <c r="AZ224" i="103" a="1"/>
  <c r="AZ224" i="103" s="1"/>
  <c r="AY224" i="103" a="1"/>
  <c r="AY224" i="103" s="1"/>
  <c r="AX224" i="103" a="1"/>
  <c r="AX224" i="103" s="1"/>
  <c r="AW224" i="103" a="1"/>
  <c r="AW224" i="103" s="1"/>
  <c r="AV224" i="103" a="1"/>
  <c r="AV224" i="103" s="1"/>
  <c r="AU224" i="103"/>
  <c r="AU224" i="103" a="1"/>
  <c r="AT224" i="103" a="1"/>
  <c r="AT224" i="103" s="1"/>
  <c r="AS224" i="103"/>
  <c r="AS224" i="103" a="1"/>
  <c r="AR224" i="103" a="1"/>
  <c r="AR224" i="103" s="1"/>
  <c r="AQ224" i="103"/>
  <c r="AQ224" i="103" a="1"/>
  <c r="AP224" i="103" a="1"/>
  <c r="AP224" i="103" s="1"/>
  <c r="AO224" i="103"/>
  <c r="AO224" i="103" a="1"/>
  <c r="AN224" i="103" a="1"/>
  <c r="AN224" i="103" s="1"/>
  <c r="AM224" i="103" a="1"/>
  <c r="AM224" i="103" s="1"/>
  <c r="AL224" i="103" a="1"/>
  <c r="AL224" i="103" s="1"/>
  <c r="AK224" i="103" a="1"/>
  <c r="AK224" i="103" s="1"/>
  <c r="AJ224" i="103" a="1"/>
  <c r="AJ224" i="103" s="1"/>
  <c r="AI224" i="103" a="1"/>
  <c r="AI224" i="103" s="1"/>
  <c r="AH224" i="103" a="1"/>
  <c r="AH224" i="103" s="1"/>
  <c r="AG224" i="103" a="1"/>
  <c r="AG224" i="103" s="1"/>
  <c r="AF224" i="103" a="1"/>
  <c r="AF224" i="103" s="1"/>
  <c r="AE224" i="103"/>
  <c r="AE224" i="103" a="1"/>
  <c r="AD224" i="103" a="1"/>
  <c r="AD224" i="103" s="1"/>
  <c r="AC224" i="103"/>
  <c r="AC224" i="103" a="1"/>
  <c r="AB224" i="103" a="1"/>
  <c r="AB224" i="103" s="1"/>
  <c r="AA224" i="103"/>
  <c r="AA224" i="103" a="1"/>
  <c r="Z224" i="103" a="1"/>
  <c r="Z224" i="103" s="1"/>
  <c r="Y224" i="103"/>
  <c r="Y224" i="103" a="1"/>
  <c r="X224" i="103" a="1"/>
  <c r="X224" i="103" s="1"/>
  <c r="W224" i="103" a="1"/>
  <c r="W224" i="103" s="1"/>
  <c r="V224" i="103" a="1"/>
  <c r="V224" i="103" s="1"/>
  <c r="U224" i="103" a="1"/>
  <c r="U224" i="103" s="1"/>
  <c r="T224" i="103" a="1"/>
  <c r="T224" i="103" s="1"/>
  <c r="S224" i="103" a="1"/>
  <c r="S224" i="103" s="1"/>
  <c r="R224" i="103" a="1"/>
  <c r="R224" i="103" s="1"/>
  <c r="Q224" i="103" a="1"/>
  <c r="Q224" i="103" s="1"/>
  <c r="P224" i="103" a="1"/>
  <c r="P224" i="103" s="1"/>
  <c r="O224" i="103"/>
  <c r="O224" i="103" a="1"/>
  <c r="N224" i="103" a="1"/>
  <c r="N224" i="103" s="1"/>
  <c r="M224" i="103"/>
  <c r="M224" i="103" a="1"/>
  <c r="L224" i="103" a="1"/>
  <c r="L224" i="103" s="1"/>
  <c r="K224" i="103"/>
  <c r="K224" i="103" a="1"/>
  <c r="J224" i="103" a="1"/>
  <c r="J224" i="103" s="1"/>
  <c r="I224" i="103"/>
  <c r="I224" i="103" a="1"/>
  <c r="H224" i="103" a="1"/>
  <c r="H224" i="103" s="1"/>
  <c r="G224" i="103" a="1"/>
  <c r="G224" i="103" s="1"/>
  <c r="F224" i="103" a="1"/>
  <c r="F224" i="103" s="1"/>
  <c r="E224" i="103" a="1"/>
  <c r="E224" i="103" s="1"/>
  <c r="D224" i="103" a="1"/>
  <c r="D224" i="103" s="1"/>
  <c r="CD223" i="103" a="1"/>
  <c r="CD223" i="103" s="1"/>
  <c r="CC223" i="103" a="1"/>
  <c r="CC223" i="103" s="1"/>
  <c r="CB223" i="103" a="1"/>
  <c r="CB223" i="103" s="1"/>
  <c r="CA223" i="103" a="1"/>
  <c r="CA223" i="103" s="1"/>
  <c r="BZ223" i="103" a="1"/>
  <c r="BZ223" i="103" s="1"/>
  <c r="BY223" i="103" a="1"/>
  <c r="BY223" i="103" s="1"/>
  <c r="BX223" i="103"/>
  <c r="BX223" i="103" a="1"/>
  <c r="BW223" i="103" a="1"/>
  <c r="BW223" i="103" s="1"/>
  <c r="BV223" i="103"/>
  <c r="BV223" i="103" a="1"/>
  <c r="BU223" i="103" a="1"/>
  <c r="BU223" i="103" s="1"/>
  <c r="BT223" i="103"/>
  <c r="BT223" i="103" a="1"/>
  <c r="BS223" i="103" a="1"/>
  <c r="BS223" i="103" s="1"/>
  <c r="BR223" i="103" a="1"/>
  <c r="BR223" i="103" s="1"/>
  <c r="BQ223" i="103" a="1"/>
  <c r="BQ223" i="103" s="1"/>
  <c r="BP223" i="103" a="1"/>
  <c r="BP223" i="103" s="1"/>
  <c r="BO223" i="103" a="1"/>
  <c r="BO223" i="103" s="1"/>
  <c r="BN223" i="103" a="1"/>
  <c r="BN223" i="103" s="1"/>
  <c r="BM223" i="103" a="1"/>
  <c r="BM223" i="103" s="1"/>
  <c r="BL223" i="103" a="1"/>
  <c r="BL223" i="103" s="1"/>
  <c r="BK223" i="103" a="1"/>
  <c r="BK223" i="103" s="1"/>
  <c r="BJ223" i="103" a="1"/>
  <c r="BJ223" i="103" s="1"/>
  <c r="BI223" i="103" a="1"/>
  <c r="BI223" i="103" s="1"/>
  <c r="BH223" i="103"/>
  <c r="BH223" i="103" a="1"/>
  <c r="BG223" i="103" a="1"/>
  <c r="BG223" i="103" s="1"/>
  <c r="BF223" i="103"/>
  <c r="BF223" i="103" a="1"/>
  <c r="BE223" i="103" a="1"/>
  <c r="BE223" i="103" s="1"/>
  <c r="BD223" i="103"/>
  <c r="BD223" i="103" a="1"/>
  <c r="BC223" i="103" a="1"/>
  <c r="BC223" i="103" s="1"/>
  <c r="BB223" i="103" a="1"/>
  <c r="BB223" i="103" s="1"/>
  <c r="BA223" i="103" a="1"/>
  <c r="BA223" i="103" s="1"/>
  <c r="AZ223" i="103" a="1"/>
  <c r="AZ223" i="103" s="1"/>
  <c r="AY223" i="103" a="1"/>
  <c r="AY223" i="103" s="1"/>
  <c r="AX223" i="103" a="1"/>
  <c r="AX223" i="103" s="1"/>
  <c r="AW223" i="103" a="1"/>
  <c r="AW223" i="103" s="1"/>
  <c r="AV223" i="103" a="1"/>
  <c r="AV223" i="103" s="1"/>
  <c r="AU223" i="103" a="1"/>
  <c r="AU223" i="103" s="1"/>
  <c r="AT223" i="103" a="1"/>
  <c r="AT223" i="103" s="1"/>
  <c r="AS223" i="103" a="1"/>
  <c r="AS223" i="103" s="1"/>
  <c r="AR223" i="103"/>
  <c r="AR223" i="103" a="1"/>
  <c r="AQ223" i="103" a="1"/>
  <c r="AQ223" i="103" s="1"/>
  <c r="AP223" i="103"/>
  <c r="AP223" i="103" a="1"/>
  <c r="AO223" i="103" a="1"/>
  <c r="AO223" i="103" s="1"/>
  <c r="AN223" i="103"/>
  <c r="AN223" i="103" a="1"/>
  <c r="AM223" i="103" a="1"/>
  <c r="AM223" i="103" s="1"/>
  <c r="AL223" i="103" a="1"/>
  <c r="AL223" i="103" s="1"/>
  <c r="AK223" i="103" a="1"/>
  <c r="AK223" i="103" s="1"/>
  <c r="AJ223" i="103" a="1"/>
  <c r="AJ223" i="103" s="1"/>
  <c r="AI223" i="103" a="1"/>
  <c r="AI223" i="103" s="1"/>
  <c r="AH223" i="103" a="1"/>
  <c r="AH223" i="103" s="1"/>
  <c r="AG223" i="103" a="1"/>
  <c r="AG223" i="103" s="1"/>
  <c r="AF223" i="103" a="1"/>
  <c r="AF223" i="103" s="1"/>
  <c r="AE223" i="103" a="1"/>
  <c r="AE223" i="103" s="1"/>
  <c r="AD223" i="103" a="1"/>
  <c r="AD223" i="103" s="1"/>
  <c r="AC223" i="103" a="1"/>
  <c r="AC223" i="103" s="1"/>
  <c r="AB223" i="103"/>
  <c r="AB223" i="103" a="1"/>
  <c r="AA223" i="103" a="1"/>
  <c r="AA223" i="103" s="1"/>
  <c r="Z223" i="103"/>
  <c r="Z223" i="103" a="1"/>
  <c r="Y223" i="103" a="1"/>
  <c r="Y223" i="103" s="1"/>
  <c r="X223" i="103"/>
  <c r="X223" i="103" a="1"/>
  <c r="W223" i="103" a="1"/>
  <c r="W223" i="103" s="1"/>
  <c r="V223" i="103" a="1"/>
  <c r="V223" i="103" s="1"/>
  <c r="U223" i="103" a="1"/>
  <c r="U223" i="103" s="1"/>
  <c r="T223" i="103" a="1"/>
  <c r="T223" i="103" s="1"/>
  <c r="S223" i="103" a="1"/>
  <c r="S223" i="103" s="1"/>
  <c r="R223" i="103" a="1"/>
  <c r="R223" i="103" s="1"/>
  <c r="Q223" i="103" a="1"/>
  <c r="Q223" i="103" s="1"/>
  <c r="P223" i="103" a="1"/>
  <c r="P223" i="103" s="1"/>
  <c r="O223" i="103" a="1"/>
  <c r="O223" i="103" s="1"/>
  <c r="N223" i="103" a="1"/>
  <c r="N223" i="103" s="1"/>
  <c r="M223" i="103" a="1"/>
  <c r="M223" i="103" s="1"/>
  <c r="L223" i="103"/>
  <c r="L223" i="103" a="1"/>
  <c r="K223" i="103" a="1"/>
  <c r="K223" i="103" s="1"/>
  <c r="J223" i="103"/>
  <c r="J223" i="103" a="1"/>
  <c r="I223" i="103" a="1"/>
  <c r="I223" i="103" s="1"/>
  <c r="H223" i="103"/>
  <c r="H223" i="103" a="1"/>
  <c r="G223" i="103" a="1"/>
  <c r="G223" i="103" s="1"/>
  <c r="F223" i="103" a="1"/>
  <c r="F223" i="103" s="1"/>
  <c r="E223" i="103" a="1"/>
  <c r="E223" i="103" s="1"/>
  <c r="D223" i="103" a="1"/>
  <c r="D223" i="103" s="1"/>
  <c r="CD222" i="103" a="1"/>
  <c r="CD222" i="103" s="1"/>
  <c r="CC222" i="103" a="1"/>
  <c r="CC222" i="103" s="1"/>
  <c r="CB222" i="103" a="1"/>
  <c r="CB222" i="103" s="1"/>
  <c r="CA222" i="103" a="1"/>
  <c r="CA222" i="103" s="1"/>
  <c r="BZ222" i="103" a="1"/>
  <c r="BZ222" i="103" s="1"/>
  <c r="BY222" i="103" a="1"/>
  <c r="BY222" i="103" s="1"/>
  <c r="BX222" i="103" a="1"/>
  <c r="BX222" i="103" s="1"/>
  <c r="BW222" i="103"/>
  <c r="BW222" i="103" a="1"/>
  <c r="BV222" i="103" a="1"/>
  <c r="BV222" i="103" s="1"/>
  <c r="BU222" i="103"/>
  <c r="BU222" i="103" a="1"/>
  <c r="BT222" i="103" a="1"/>
  <c r="BT222" i="103" s="1"/>
  <c r="BS222" i="103"/>
  <c r="BS222" i="103" a="1"/>
  <c r="BR222" i="103" a="1"/>
  <c r="BR222" i="103" s="1"/>
  <c r="BQ222" i="103" a="1"/>
  <c r="BQ222" i="103" s="1"/>
  <c r="BP222" i="103" a="1"/>
  <c r="BP222" i="103" s="1"/>
  <c r="BO222" i="103" a="1"/>
  <c r="BO222" i="103" s="1"/>
  <c r="BN222" i="103" a="1"/>
  <c r="BN222" i="103" s="1"/>
  <c r="BM222" i="103" a="1"/>
  <c r="BM222" i="103" s="1"/>
  <c r="BL222" i="103" a="1"/>
  <c r="BL222" i="103" s="1"/>
  <c r="BK222" i="103" a="1"/>
  <c r="BK222" i="103" s="1"/>
  <c r="BJ222" i="103" a="1"/>
  <c r="BJ222" i="103" s="1"/>
  <c r="BI222" i="103" a="1"/>
  <c r="BI222" i="103" s="1"/>
  <c r="BH222" i="103" a="1"/>
  <c r="BH222" i="103" s="1"/>
  <c r="BG222" i="103"/>
  <c r="BG222" i="103" a="1"/>
  <c r="BF222" i="103" a="1"/>
  <c r="BF222" i="103" s="1"/>
  <c r="BE222" i="103"/>
  <c r="BE222" i="103" a="1"/>
  <c r="BD222" i="103" a="1"/>
  <c r="BD222" i="103" s="1"/>
  <c r="BC222" i="103"/>
  <c r="BC222" i="103" a="1"/>
  <c r="BB222" i="103" a="1"/>
  <c r="BB222" i="103" s="1"/>
  <c r="BA222" i="103" a="1"/>
  <c r="BA222" i="103" s="1"/>
  <c r="AZ222" i="103" a="1"/>
  <c r="AZ222" i="103" s="1"/>
  <c r="AY222" i="103" a="1"/>
  <c r="AY222" i="103" s="1"/>
  <c r="AX222" i="103" a="1"/>
  <c r="AX222" i="103" s="1"/>
  <c r="AW222" i="103" a="1"/>
  <c r="AW222" i="103" s="1"/>
  <c r="AV222" i="103" a="1"/>
  <c r="AV222" i="103" s="1"/>
  <c r="AU222" i="103" a="1"/>
  <c r="AU222" i="103" s="1"/>
  <c r="AT222" i="103" a="1"/>
  <c r="AT222" i="103" s="1"/>
  <c r="AS222" i="103" a="1"/>
  <c r="AS222" i="103" s="1"/>
  <c r="AR222" i="103" a="1"/>
  <c r="AR222" i="103" s="1"/>
  <c r="AQ222" i="103"/>
  <c r="AQ222" i="103" a="1"/>
  <c r="AP222" i="103" a="1"/>
  <c r="AP222" i="103" s="1"/>
  <c r="AO222" i="103"/>
  <c r="AO222" i="103" a="1"/>
  <c r="AN222" i="103" a="1"/>
  <c r="AN222" i="103" s="1"/>
  <c r="AM222" i="103"/>
  <c r="AM222" i="103" a="1"/>
  <c r="AL222" i="103" a="1"/>
  <c r="AL222" i="103" s="1"/>
  <c r="AK222" i="103" a="1"/>
  <c r="AK222" i="103" s="1"/>
  <c r="AJ222" i="103" a="1"/>
  <c r="AJ222" i="103" s="1"/>
  <c r="AI222" i="103" a="1"/>
  <c r="AI222" i="103" s="1"/>
  <c r="AH222" i="103" a="1"/>
  <c r="AH222" i="103" s="1"/>
  <c r="AG222" i="103" a="1"/>
  <c r="AG222" i="103" s="1"/>
  <c r="AF222" i="103" a="1"/>
  <c r="AF222" i="103" s="1"/>
  <c r="AE222" i="103" a="1"/>
  <c r="AE222" i="103" s="1"/>
  <c r="AD222" i="103" a="1"/>
  <c r="AD222" i="103" s="1"/>
  <c r="AC222" i="103" a="1"/>
  <c r="AC222" i="103" s="1"/>
  <c r="AB222" i="103" a="1"/>
  <c r="AB222" i="103" s="1"/>
  <c r="AA222" i="103"/>
  <c r="AA222" i="103" a="1"/>
  <c r="Z222" i="103" a="1"/>
  <c r="Z222" i="103" s="1"/>
  <c r="Y222" i="103"/>
  <c r="Y222" i="103" a="1"/>
  <c r="X222" i="103" a="1"/>
  <c r="X222" i="103" s="1"/>
  <c r="W222" i="103"/>
  <c r="W222" i="103" a="1"/>
  <c r="V222" i="103" a="1"/>
  <c r="V222" i="103" s="1"/>
  <c r="U222" i="103" a="1"/>
  <c r="U222" i="103" s="1"/>
  <c r="T222" i="103" a="1"/>
  <c r="T222" i="103" s="1"/>
  <c r="S222" i="103" a="1"/>
  <c r="S222" i="103" s="1"/>
  <c r="R222" i="103" a="1"/>
  <c r="R222" i="103" s="1"/>
  <c r="Q222" i="103" a="1"/>
  <c r="Q222" i="103" s="1"/>
  <c r="P222" i="103" a="1"/>
  <c r="P222" i="103" s="1"/>
  <c r="O222" i="103" a="1"/>
  <c r="O222" i="103" s="1"/>
  <c r="N222" i="103" a="1"/>
  <c r="N222" i="103" s="1"/>
  <c r="M222" i="103" a="1"/>
  <c r="M222" i="103" s="1"/>
  <c r="L222" i="103" a="1"/>
  <c r="L222" i="103" s="1"/>
  <c r="K222" i="103"/>
  <c r="K222" i="103" a="1"/>
  <c r="J222" i="103" a="1"/>
  <c r="J222" i="103" s="1"/>
  <c r="I222" i="103"/>
  <c r="I222" i="103" a="1"/>
  <c r="H222" i="103" a="1"/>
  <c r="H222" i="103" s="1"/>
  <c r="G222" i="103"/>
  <c r="G222" i="103" a="1"/>
  <c r="F222" i="103" a="1"/>
  <c r="F222" i="103" s="1"/>
  <c r="E222" i="103" a="1"/>
  <c r="E222" i="103" s="1"/>
  <c r="D222" i="103" a="1"/>
  <c r="D222" i="103" s="1"/>
  <c r="CD221" i="103" a="1"/>
  <c r="CD221" i="103" s="1"/>
  <c r="CC221" i="103" a="1"/>
  <c r="CC221" i="103" s="1"/>
  <c r="CB221" i="103" a="1"/>
  <c r="CB221" i="103" s="1"/>
  <c r="CA221" i="103" a="1"/>
  <c r="CA221" i="103" s="1"/>
  <c r="BZ221" i="103" a="1"/>
  <c r="BZ221" i="103" s="1"/>
  <c r="BY221" i="103" a="1"/>
  <c r="BY221" i="103" s="1"/>
  <c r="BX221" i="103" a="1"/>
  <c r="BX221" i="103" s="1"/>
  <c r="BW221" i="103" a="1"/>
  <c r="BW221" i="103" s="1"/>
  <c r="BV221" i="103"/>
  <c r="BV221" i="103" a="1"/>
  <c r="BU221" i="103" a="1"/>
  <c r="BU221" i="103" s="1"/>
  <c r="BT221" i="103"/>
  <c r="BT221" i="103" a="1"/>
  <c r="BS221" i="103" a="1"/>
  <c r="BS221" i="103" s="1"/>
  <c r="BR221" i="103"/>
  <c r="BR221" i="103" a="1"/>
  <c r="BQ221" i="103" a="1"/>
  <c r="BQ221" i="103" s="1"/>
  <c r="BP221" i="103" a="1"/>
  <c r="BP221" i="103" s="1"/>
  <c r="BO221" i="103" a="1"/>
  <c r="BO221" i="103" s="1"/>
  <c r="BN221" i="103" a="1"/>
  <c r="BN221" i="103" s="1"/>
  <c r="BM221" i="103" a="1"/>
  <c r="BM221" i="103" s="1"/>
  <c r="BL221" i="103" a="1"/>
  <c r="BL221" i="103" s="1"/>
  <c r="BK221" i="103" a="1"/>
  <c r="BK221" i="103" s="1"/>
  <c r="BJ221" i="103" a="1"/>
  <c r="BJ221" i="103" s="1"/>
  <c r="BI221" i="103" a="1"/>
  <c r="BI221" i="103" s="1"/>
  <c r="BH221" i="103" a="1"/>
  <c r="BH221" i="103" s="1"/>
  <c r="BG221" i="103" a="1"/>
  <c r="BG221" i="103" s="1"/>
  <c r="BF221" i="103"/>
  <c r="BF221" i="103" a="1"/>
  <c r="BE221" i="103" a="1"/>
  <c r="BE221" i="103" s="1"/>
  <c r="BD221" i="103"/>
  <c r="BD221" i="103" a="1"/>
  <c r="BC221" i="103" a="1"/>
  <c r="BC221" i="103" s="1"/>
  <c r="BB221" i="103"/>
  <c r="BB221" i="103" a="1"/>
  <c r="BA221" i="103" a="1"/>
  <c r="BA221" i="103" s="1"/>
  <c r="AZ221" i="103" a="1"/>
  <c r="AZ221" i="103" s="1"/>
  <c r="AY221" i="103" a="1"/>
  <c r="AY221" i="103" s="1"/>
  <c r="AX221" i="103" a="1"/>
  <c r="AX221" i="103" s="1"/>
  <c r="AW221" i="103" a="1"/>
  <c r="AW221" i="103" s="1"/>
  <c r="AV221" i="103" a="1"/>
  <c r="AV221" i="103" s="1"/>
  <c r="AU221" i="103" a="1"/>
  <c r="AU221" i="103" s="1"/>
  <c r="AT221" i="103" a="1"/>
  <c r="AT221" i="103" s="1"/>
  <c r="AS221" i="103" a="1"/>
  <c r="AS221" i="103" s="1"/>
  <c r="AR221" i="103" a="1"/>
  <c r="AR221" i="103" s="1"/>
  <c r="AQ221" i="103" a="1"/>
  <c r="AQ221" i="103" s="1"/>
  <c r="AP221" i="103"/>
  <c r="AP221" i="103" a="1"/>
  <c r="AO221" i="103" a="1"/>
  <c r="AO221" i="103" s="1"/>
  <c r="AN221" i="103"/>
  <c r="AN221" i="103" a="1"/>
  <c r="AM221" i="103" a="1"/>
  <c r="AM221" i="103" s="1"/>
  <c r="AL221" i="103"/>
  <c r="AL221" i="103" a="1"/>
  <c r="AK221" i="103" a="1"/>
  <c r="AK221" i="103" s="1"/>
  <c r="AJ221" i="103" a="1"/>
  <c r="AJ221" i="103" s="1"/>
  <c r="AI221" i="103" a="1"/>
  <c r="AI221" i="103" s="1"/>
  <c r="AH221" i="103" a="1"/>
  <c r="AH221" i="103" s="1"/>
  <c r="AG221" i="103" a="1"/>
  <c r="AG221" i="103" s="1"/>
  <c r="AF221" i="103" a="1"/>
  <c r="AF221" i="103" s="1"/>
  <c r="AE221" i="103" a="1"/>
  <c r="AE221" i="103" s="1"/>
  <c r="AD221" i="103" a="1"/>
  <c r="AD221" i="103" s="1"/>
  <c r="AC221" i="103" a="1"/>
  <c r="AC221" i="103" s="1"/>
  <c r="AB221" i="103" a="1"/>
  <c r="AB221" i="103" s="1"/>
  <c r="AA221" i="103" a="1"/>
  <c r="AA221" i="103" s="1"/>
  <c r="Z221" i="103"/>
  <c r="Z221" i="103" a="1"/>
  <c r="Y221" i="103" a="1"/>
  <c r="Y221" i="103" s="1"/>
  <c r="X221" i="103"/>
  <c r="X221" i="103" a="1"/>
  <c r="W221" i="103" a="1"/>
  <c r="W221" i="103" s="1"/>
  <c r="V221" i="103"/>
  <c r="V221" i="103" a="1"/>
  <c r="U221" i="103"/>
  <c r="U221" i="103" a="1"/>
  <c r="T221" i="103" a="1"/>
  <c r="T221" i="103" s="1"/>
  <c r="S221" i="103" a="1"/>
  <c r="S221" i="103" s="1"/>
  <c r="R221" i="103" a="1"/>
  <c r="R221" i="103" s="1"/>
  <c r="Q221" i="103"/>
  <c r="Q221" i="103" a="1"/>
  <c r="P221" i="103" a="1"/>
  <c r="P221" i="103" s="1"/>
  <c r="O221" i="103" a="1"/>
  <c r="O221" i="103" s="1"/>
  <c r="N221" i="103" a="1"/>
  <c r="N221" i="103" s="1"/>
  <c r="M221" i="103" a="1"/>
  <c r="M221" i="103" s="1"/>
  <c r="L221" i="103" a="1"/>
  <c r="L221" i="103" s="1"/>
  <c r="K221" i="103" a="1"/>
  <c r="K221" i="103" s="1"/>
  <c r="J221" i="103" a="1"/>
  <c r="J221" i="103" s="1"/>
  <c r="I221" i="103" a="1"/>
  <c r="I221" i="103" s="1"/>
  <c r="H221" i="103" a="1"/>
  <c r="H221" i="103" s="1"/>
  <c r="G221" i="103" a="1"/>
  <c r="G221" i="103" s="1"/>
  <c r="F221" i="103" a="1"/>
  <c r="F221" i="103" s="1"/>
  <c r="E221" i="103" a="1"/>
  <c r="E221" i="103" s="1"/>
  <c r="D221" i="103" a="1"/>
  <c r="D221" i="103" s="1"/>
  <c r="CD220" i="103" a="1"/>
  <c r="CD220" i="103" s="1"/>
  <c r="CC220" i="103" a="1"/>
  <c r="CC220" i="103" s="1"/>
  <c r="CB220" i="103" a="1"/>
  <c r="CB220" i="103" s="1"/>
  <c r="CA220" i="103" a="1"/>
  <c r="CA220" i="103" s="1"/>
  <c r="BZ220" i="103" a="1"/>
  <c r="BZ220" i="103" s="1"/>
  <c r="BY220" i="103" a="1"/>
  <c r="BY220" i="103" s="1"/>
  <c r="BX220" i="103" a="1"/>
  <c r="BX220" i="103" s="1"/>
  <c r="BW220" i="103" a="1"/>
  <c r="BW220" i="103" s="1"/>
  <c r="BV220" i="103" a="1"/>
  <c r="BV220" i="103" s="1"/>
  <c r="BU220" i="103" a="1"/>
  <c r="BU220" i="103" s="1"/>
  <c r="BT220" i="103" a="1"/>
  <c r="BT220" i="103" s="1"/>
  <c r="BS220" i="103" a="1"/>
  <c r="BS220" i="103" s="1"/>
  <c r="BR220" i="103" a="1"/>
  <c r="BR220" i="103" s="1"/>
  <c r="BQ220" i="103" a="1"/>
  <c r="BQ220" i="103" s="1"/>
  <c r="BP220" i="103" a="1"/>
  <c r="BP220" i="103" s="1"/>
  <c r="BO220" i="103" a="1"/>
  <c r="BO220" i="103" s="1"/>
  <c r="BN220" i="103" a="1"/>
  <c r="BN220" i="103" s="1"/>
  <c r="BM220" i="103" a="1"/>
  <c r="BM220" i="103" s="1"/>
  <c r="BL220" i="103" a="1"/>
  <c r="BL220" i="103" s="1"/>
  <c r="BK220" i="103" a="1"/>
  <c r="BK220" i="103" s="1"/>
  <c r="BJ220" i="103" a="1"/>
  <c r="BJ220" i="103" s="1"/>
  <c r="BI220" i="103" a="1"/>
  <c r="BI220" i="103" s="1"/>
  <c r="BH220" i="103" a="1"/>
  <c r="BH220" i="103" s="1"/>
  <c r="BG220" i="103" a="1"/>
  <c r="BG220" i="103" s="1"/>
  <c r="BF220" i="103" a="1"/>
  <c r="BF220" i="103" s="1"/>
  <c r="BE220" i="103" a="1"/>
  <c r="BE220" i="103" s="1"/>
  <c r="BD220" i="103" a="1"/>
  <c r="BD220" i="103" s="1"/>
  <c r="BC220" i="103" a="1"/>
  <c r="BC220" i="103" s="1"/>
  <c r="BB220" i="103" a="1"/>
  <c r="BB220" i="103" s="1"/>
  <c r="BA220" i="103" a="1"/>
  <c r="BA220" i="103" s="1"/>
  <c r="AZ220" i="103" a="1"/>
  <c r="AZ220" i="103" s="1"/>
  <c r="AY220" i="103" a="1"/>
  <c r="AY220" i="103" s="1"/>
  <c r="AX220" i="103" a="1"/>
  <c r="AX220" i="103" s="1"/>
  <c r="AW220" i="103" a="1"/>
  <c r="AW220" i="103" s="1"/>
  <c r="AV220" i="103" a="1"/>
  <c r="AV220" i="103" s="1"/>
  <c r="AU220" i="103" a="1"/>
  <c r="AU220" i="103" s="1"/>
  <c r="AT220" i="103" a="1"/>
  <c r="AT220" i="103" s="1"/>
  <c r="AS220" i="103" a="1"/>
  <c r="AS220" i="103" s="1"/>
  <c r="AR220" i="103" a="1"/>
  <c r="AR220" i="103" s="1"/>
  <c r="AQ220" i="103" a="1"/>
  <c r="AQ220" i="103" s="1"/>
  <c r="AP220" i="103" a="1"/>
  <c r="AP220" i="103" s="1"/>
  <c r="AO220" i="103" a="1"/>
  <c r="AO220" i="103" s="1"/>
  <c r="AN220" i="103" a="1"/>
  <c r="AN220" i="103" s="1"/>
  <c r="AM220" i="103" a="1"/>
  <c r="AM220" i="103" s="1"/>
  <c r="AL220" i="103" a="1"/>
  <c r="AL220" i="103" s="1"/>
  <c r="AK220" i="103" a="1"/>
  <c r="AK220" i="103" s="1"/>
  <c r="AJ220" i="103" a="1"/>
  <c r="AJ220" i="103" s="1"/>
  <c r="AI220" i="103" a="1"/>
  <c r="AI220" i="103" s="1"/>
  <c r="AH220" i="103" a="1"/>
  <c r="AH220" i="103" s="1"/>
  <c r="AG220" i="103" a="1"/>
  <c r="AG220" i="103" s="1"/>
  <c r="AF220" i="103" a="1"/>
  <c r="AF220" i="103" s="1"/>
  <c r="AE220" i="103" a="1"/>
  <c r="AE220" i="103" s="1"/>
  <c r="AD220" i="103" a="1"/>
  <c r="AD220" i="103" s="1"/>
  <c r="AC220" i="103" a="1"/>
  <c r="AC220" i="103" s="1"/>
  <c r="AB220" i="103" a="1"/>
  <c r="AB220" i="103" s="1"/>
  <c r="AA220" i="103" a="1"/>
  <c r="AA220" i="103" s="1"/>
  <c r="Z220" i="103" a="1"/>
  <c r="Z220" i="103" s="1"/>
  <c r="Y220" i="103" a="1"/>
  <c r="Y220" i="103" s="1"/>
  <c r="X220" i="103" a="1"/>
  <c r="X220" i="103" s="1"/>
  <c r="W220" i="103" a="1"/>
  <c r="W220" i="103" s="1"/>
  <c r="V220" i="103" a="1"/>
  <c r="V220" i="103" s="1"/>
  <c r="U220" i="103" a="1"/>
  <c r="U220" i="103" s="1"/>
  <c r="T220" i="103" a="1"/>
  <c r="T220" i="103" s="1"/>
  <c r="S220" i="103" a="1"/>
  <c r="S220" i="103" s="1"/>
  <c r="R220" i="103" a="1"/>
  <c r="R220" i="103" s="1"/>
  <c r="Q220" i="103" a="1"/>
  <c r="Q220" i="103" s="1"/>
  <c r="P220" i="103" a="1"/>
  <c r="P220" i="103" s="1"/>
  <c r="O220" i="103" a="1"/>
  <c r="O220" i="103" s="1"/>
  <c r="N220" i="103" a="1"/>
  <c r="N220" i="103" s="1"/>
  <c r="M220" i="103" a="1"/>
  <c r="M220" i="103" s="1"/>
  <c r="L220" i="103" a="1"/>
  <c r="L220" i="103" s="1"/>
  <c r="K220" i="103" a="1"/>
  <c r="K220" i="103" s="1"/>
  <c r="J220" i="103" a="1"/>
  <c r="J220" i="103" s="1"/>
  <c r="I220" i="103" a="1"/>
  <c r="I220" i="103" s="1"/>
  <c r="H220" i="103" a="1"/>
  <c r="H220" i="103" s="1"/>
  <c r="G220" i="103" a="1"/>
  <c r="G220" i="103" s="1"/>
  <c r="F220" i="103" a="1"/>
  <c r="F220" i="103" s="1"/>
  <c r="E220" i="103" a="1"/>
  <c r="E220" i="103" s="1"/>
  <c r="D220" i="103" a="1"/>
  <c r="D220" i="103" s="1"/>
  <c r="CD219" i="103" a="1"/>
  <c r="CD219" i="103" s="1"/>
  <c r="CC219" i="103" a="1"/>
  <c r="CC219" i="103" s="1"/>
  <c r="CB219" i="103" a="1"/>
  <c r="CB219" i="103" s="1"/>
  <c r="CA219" i="103" a="1"/>
  <c r="CA219" i="103" s="1"/>
  <c r="BZ219" i="103" a="1"/>
  <c r="BZ219" i="103" s="1"/>
  <c r="BY219" i="103" a="1"/>
  <c r="BY219" i="103" s="1"/>
  <c r="BX219" i="103" a="1"/>
  <c r="BX219" i="103" s="1"/>
  <c r="BW219" i="103" a="1"/>
  <c r="BW219" i="103" s="1"/>
  <c r="BV219" i="103" a="1"/>
  <c r="BV219" i="103" s="1"/>
  <c r="BU219" i="103" a="1"/>
  <c r="BU219" i="103" s="1"/>
  <c r="BT219" i="103" a="1"/>
  <c r="BT219" i="103" s="1"/>
  <c r="BS219" i="103" a="1"/>
  <c r="BS219" i="103" s="1"/>
  <c r="BR219" i="103" a="1"/>
  <c r="BR219" i="103" s="1"/>
  <c r="BQ219" i="103" a="1"/>
  <c r="BQ219" i="103" s="1"/>
  <c r="BP219" i="103" a="1"/>
  <c r="BP219" i="103" s="1"/>
  <c r="BO219" i="103" a="1"/>
  <c r="BO219" i="103" s="1"/>
  <c r="BN219" i="103" a="1"/>
  <c r="BN219" i="103" s="1"/>
  <c r="BM219" i="103" a="1"/>
  <c r="BM219" i="103" s="1"/>
  <c r="BL219" i="103" a="1"/>
  <c r="BL219" i="103" s="1"/>
  <c r="BK219" i="103" a="1"/>
  <c r="BK219" i="103" s="1"/>
  <c r="BJ219" i="103" a="1"/>
  <c r="BJ219" i="103" s="1"/>
  <c r="BI219" i="103" a="1"/>
  <c r="BI219" i="103" s="1"/>
  <c r="BH219" i="103" a="1"/>
  <c r="BH219" i="103" s="1"/>
  <c r="BG219" i="103" a="1"/>
  <c r="BG219" i="103" s="1"/>
  <c r="BF219" i="103" a="1"/>
  <c r="BF219" i="103" s="1"/>
  <c r="BE219" i="103" a="1"/>
  <c r="BE219" i="103" s="1"/>
  <c r="BD219" i="103" a="1"/>
  <c r="BD219" i="103" s="1"/>
  <c r="BC219" i="103" a="1"/>
  <c r="BC219" i="103" s="1"/>
  <c r="BB219" i="103" a="1"/>
  <c r="BB219" i="103" s="1"/>
  <c r="BA219" i="103" a="1"/>
  <c r="BA219" i="103" s="1"/>
  <c r="AZ219" i="103" a="1"/>
  <c r="AZ219" i="103" s="1"/>
  <c r="AY219" i="103" a="1"/>
  <c r="AY219" i="103" s="1"/>
  <c r="AX219" i="103" a="1"/>
  <c r="AX219" i="103" s="1"/>
  <c r="AW219" i="103" a="1"/>
  <c r="AW219" i="103" s="1"/>
  <c r="AV219" i="103" a="1"/>
  <c r="AV219" i="103" s="1"/>
  <c r="AU219" i="103" a="1"/>
  <c r="AU219" i="103" s="1"/>
  <c r="AT219" i="103" a="1"/>
  <c r="AT219" i="103" s="1"/>
  <c r="AS219" i="103" a="1"/>
  <c r="AS219" i="103" s="1"/>
  <c r="AR219" i="103" a="1"/>
  <c r="AR219" i="103" s="1"/>
  <c r="AQ219" i="103" a="1"/>
  <c r="AQ219" i="103" s="1"/>
  <c r="AP219" i="103" a="1"/>
  <c r="AP219" i="103" s="1"/>
  <c r="AO219" i="103" a="1"/>
  <c r="AO219" i="103" s="1"/>
  <c r="AN219" i="103" a="1"/>
  <c r="AN219" i="103" s="1"/>
  <c r="AM219" i="103" a="1"/>
  <c r="AM219" i="103" s="1"/>
  <c r="AL219" i="103" a="1"/>
  <c r="AL219" i="103" s="1"/>
  <c r="AK219" i="103" a="1"/>
  <c r="AK219" i="103" s="1"/>
  <c r="AJ219" i="103" a="1"/>
  <c r="AJ219" i="103" s="1"/>
  <c r="AI219" i="103" a="1"/>
  <c r="AI219" i="103" s="1"/>
  <c r="AH219" i="103" a="1"/>
  <c r="AH219" i="103" s="1"/>
  <c r="AG219" i="103" a="1"/>
  <c r="AG219" i="103" s="1"/>
  <c r="AF219" i="103" a="1"/>
  <c r="AF219" i="103" s="1"/>
  <c r="AE219" i="103" a="1"/>
  <c r="AE219" i="103" s="1"/>
  <c r="AD219" i="103" a="1"/>
  <c r="AD219" i="103" s="1"/>
  <c r="AC219" i="103" a="1"/>
  <c r="AC219" i="103" s="1"/>
  <c r="AB219" i="103" a="1"/>
  <c r="AB219" i="103" s="1"/>
  <c r="AA219" i="103" a="1"/>
  <c r="AA219" i="103" s="1"/>
  <c r="Z219" i="103" a="1"/>
  <c r="Z219" i="103" s="1"/>
  <c r="Y219" i="103" a="1"/>
  <c r="Y219" i="103" s="1"/>
  <c r="X219" i="103" a="1"/>
  <c r="X219" i="103" s="1"/>
  <c r="W219" i="103" a="1"/>
  <c r="W219" i="103" s="1"/>
  <c r="V219" i="103" a="1"/>
  <c r="V219" i="103" s="1"/>
  <c r="U219" i="103" a="1"/>
  <c r="U219" i="103" s="1"/>
  <c r="T219" i="103" a="1"/>
  <c r="T219" i="103" s="1"/>
  <c r="S219" i="103" a="1"/>
  <c r="S219" i="103" s="1"/>
  <c r="R219" i="103" a="1"/>
  <c r="R219" i="103" s="1"/>
  <c r="Q219" i="103" a="1"/>
  <c r="Q219" i="103" s="1"/>
  <c r="P219" i="103" a="1"/>
  <c r="P219" i="103" s="1"/>
  <c r="O219" i="103" a="1"/>
  <c r="O219" i="103" s="1"/>
  <c r="N219" i="103" a="1"/>
  <c r="N219" i="103" s="1"/>
  <c r="M219" i="103" a="1"/>
  <c r="M219" i="103" s="1"/>
  <c r="L219" i="103" a="1"/>
  <c r="L219" i="103" s="1"/>
  <c r="K219" i="103" a="1"/>
  <c r="K219" i="103" s="1"/>
  <c r="J219" i="103" a="1"/>
  <c r="J219" i="103" s="1"/>
  <c r="I219" i="103" a="1"/>
  <c r="I219" i="103" s="1"/>
  <c r="H219" i="103" a="1"/>
  <c r="H219" i="103" s="1"/>
  <c r="G219" i="103" a="1"/>
  <c r="G219" i="103" s="1"/>
  <c r="F219" i="103" a="1"/>
  <c r="F219" i="103" s="1"/>
  <c r="E219" i="103" a="1"/>
  <c r="E219" i="103" s="1"/>
  <c r="D219" i="103" a="1"/>
  <c r="D219" i="103" s="1"/>
  <c r="CD218" i="103" a="1"/>
  <c r="CD218" i="103" s="1"/>
  <c r="CC218" i="103" a="1"/>
  <c r="CC218" i="103" s="1"/>
  <c r="CB218" i="103" a="1"/>
  <c r="CB218" i="103" s="1"/>
  <c r="CA218" i="103" a="1"/>
  <c r="CA218" i="103" s="1"/>
  <c r="BZ218" i="103" a="1"/>
  <c r="BZ218" i="103" s="1"/>
  <c r="BY218" i="103" a="1"/>
  <c r="BY218" i="103" s="1"/>
  <c r="BX218" i="103" a="1"/>
  <c r="BX218" i="103" s="1"/>
  <c r="BW218" i="103" a="1"/>
  <c r="BW218" i="103" s="1"/>
  <c r="BV218" i="103" a="1"/>
  <c r="BV218" i="103" s="1"/>
  <c r="BU218" i="103" a="1"/>
  <c r="BU218" i="103" s="1"/>
  <c r="BT218" i="103" a="1"/>
  <c r="BT218" i="103" s="1"/>
  <c r="BS218" i="103" a="1"/>
  <c r="BS218" i="103" s="1"/>
  <c r="BR218" i="103" a="1"/>
  <c r="BR218" i="103" s="1"/>
  <c r="BQ218" i="103" a="1"/>
  <c r="BQ218" i="103" s="1"/>
  <c r="BP218" i="103" a="1"/>
  <c r="BP218" i="103" s="1"/>
  <c r="BO218" i="103" a="1"/>
  <c r="BO218" i="103" s="1"/>
  <c r="BN218" i="103" a="1"/>
  <c r="BN218" i="103" s="1"/>
  <c r="BM218" i="103" a="1"/>
  <c r="BM218" i="103" s="1"/>
  <c r="BL218" i="103" a="1"/>
  <c r="BL218" i="103" s="1"/>
  <c r="BK218" i="103" a="1"/>
  <c r="BK218" i="103" s="1"/>
  <c r="BJ218" i="103" a="1"/>
  <c r="BJ218" i="103" s="1"/>
  <c r="BI218" i="103" a="1"/>
  <c r="BI218" i="103" s="1"/>
  <c r="BH218" i="103" a="1"/>
  <c r="BH218" i="103" s="1"/>
  <c r="BG218" i="103" a="1"/>
  <c r="BG218" i="103" s="1"/>
  <c r="BF218" i="103" a="1"/>
  <c r="BF218" i="103" s="1"/>
  <c r="BE218" i="103" a="1"/>
  <c r="BE218" i="103" s="1"/>
  <c r="BD218" i="103" a="1"/>
  <c r="BD218" i="103" s="1"/>
  <c r="BC218" i="103" a="1"/>
  <c r="BC218" i="103" s="1"/>
  <c r="BB218" i="103" a="1"/>
  <c r="BB218" i="103" s="1"/>
  <c r="BA218" i="103" a="1"/>
  <c r="BA218" i="103" s="1"/>
  <c r="AZ218" i="103" a="1"/>
  <c r="AZ218" i="103" s="1"/>
  <c r="AY218" i="103" a="1"/>
  <c r="AY218" i="103" s="1"/>
  <c r="AX218" i="103" a="1"/>
  <c r="AX218" i="103" s="1"/>
  <c r="AW218" i="103" a="1"/>
  <c r="AW218" i="103" s="1"/>
  <c r="AV218" i="103" a="1"/>
  <c r="AV218" i="103" s="1"/>
  <c r="AU218" i="103" a="1"/>
  <c r="AU218" i="103" s="1"/>
  <c r="AT218" i="103" a="1"/>
  <c r="AT218" i="103" s="1"/>
  <c r="AS218" i="103" a="1"/>
  <c r="AS218" i="103" s="1"/>
  <c r="AR218" i="103" a="1"/>
  <c r="AR218" i="103" s="1"/>
  <c r="AQ218" i="103" a="1"/>
  <c r="AQ218" i="103" s="1"/>
  <c r="AP218" i="103" a="1"/>
  <c r="AP218" i="103" s="1"/>
  <c r="AO218" i="103" a="1"/>
  <c r="AO218" i="103" s="1"/>
  <c r="AN218" i="103" a="1"/>
  <c r="AN218" i="103" s="1"/>
  <c r="AM218" i="103" a="1"/>
  <c r="AM218" i="103" s="1"/>
  <c r="AL218" i="103" a="1"/>
  <c r="AL218" i="103" s="1"/>
  <c r="AK218" i="103" a="1"/>
  <c r="AK218" i="103" s="1"/>
  <c r="AJ218" i="103" a="1"/>
  <c r="AJ218" i="103" s="1"/>
  <c r="AI218" i="103" a="1"/>
  <c r="AI218" i="103" s="1"/>
  <c r="AH218" i="103" a="1"/>
  <c r="AH218" i="103" s="1"/>
  <c r="AG218" i="103" a="1"/>
  <c r="AG218" i="103" s="1"/>
  <c r="AF218" i="103" a="1"/>
  <c r="AF218" i="103" s="1"/>
  <c r="AE218" i="103" a="1"/>
  <c r="AE218" i="103" s="1"/>
  <c r="AD218" i="103" a="1"/>
  <c r="AD218" i="103" s="1"/>
  <c r="AC218" i="103" a="1"/>
  <c r="AC218" i="103" s="1"/>
  <c r="AB218" i="103" a="1"/>
  <c r="AB218" i="103" s="1"/>
  <c r="AA218" i="103" a="1"/>
  <c r="AA218" i="103" s="1"/>
  <c r="Z218" i="103" a="1"/>
  <c r="Z218" i="103" s="1"/>
  <c r="Y218" i="103" a="1"/>
  <c r="Y218" i="103" s="1"/>
  <c r="X218" i="103" a="1"/>
  <c r="X218" i="103" s="1"/>
  <c r="W218" i="103" a="1"/>
  <c r="W218" i="103" s="1"/>
  <c r="V218" i="103" a="1"/>
  <c r="V218" i="103" s="1"/>
  <c r="U218" i="103" a="1"/>
  <c r="U218" i="103" s="1"/>
  <c r="T218" i="103" a="1"/>
  <c r="T218" i="103" s="1"/>
  <c r="S218" i="103" a="1"/>
  <c r="S218" i="103" s="1"/>
  <c r="R218" i="103" a="1"/>
  <c r="R218" i="103" s="1"/>
  <c r="Q218" i="103" a="1"/>
  <c r="Q218" i="103" s="1"/>
  <c r="P218" i="103" a="1"/>
  <c r="P218" i="103" s="1"/>
  <c r="O218" i="103" a="1"/>
  <c r="O218" i="103" s="1"/>
  <c r="N218" i="103" a="1"/>
  <c r="N218" i="103" s="1"/>
  <c r="M218" i="103" a="1"/>
  <c r="M218" i="103" s="1"/>
  <c r="L218" i="103" a="1"/>
  <c r="L218" i="103" s="1"/>
  <c r="K218" i="103" a="1"/>
  <c r="K218" i="103" s="1"/>
  <c r="J218" i="103" a="1"/>
  <c r="J218" i="103" s="1"/>
  <c r="I218" i="103" a="1"/>
  <c r="I218" i="103" s="1"/>
  <c r="H218" i="103" a="1"/>
  <c r="H218" i="103" s="1"/>
  <c r="G218" i="103" a="1"/>
  <c r="G218" i="103" s="1"/>
  <c r="F218" i="103" a="1"/>
  <c r="F218" i="103" s="1"/>
  <c r="E218" i="103" a="1"/>
  <c r="E218" i="103" s="1"/>
  <c r="D218" i="103" a="1"/>
  <c r="D218" i="103" s="1"/>
  <c r="CD217" i="103" a="1"/>
  <c r="CD217" i="103" s="1"/>
  <c r="CC217" i="103" a="1"/>
  <c r="CC217" i="103" s="1"/>
  <c r="CB217" i="103" a="1"/>
  <c r="CB217" i="103" s="1"/>
  <c r="CA217" i="103" a="1"/>
  <c r="CA217" i="103" s="1"/>
  <c r="BZ217" i="103" a="1"/>
  <c r="BZ217" i="103" s="1"/>
  <c r="BY217" i="103" a="1"/>
  <c r="BY217" i="103" s="1"/>
  <c r="BX217" i="103" a="1"/>
  <c r="BX217" i="103" s="1"/>
  <c r="BW217" i="103" a="1"/>
  <c r="BW217" i="103" s="1"/>
  <c r="BV217" i="103" a="1"/>
  <c r="BV217" i="103" s="1"/>
  <c r="BU217" i="103" a="1"/>
  <c r="BU217" i="103" s="1"/>
  <c r="BT217" i="103" a="1"/>
  <c r="BT217" i="103" s="1"/>
  <c r="BS217" i="103" a="1"/>
  <c r="BS217" i="103" s="1"/>
  <c r="BR217" i="103" a="1"/>
  <c r="BR217" i="103" s="1"/>
  <c r="BQ217" i="103" a="1"/>
  <c r="BQ217" i="103" s="1"/>
  <c r="BP217" i="103" a="1"/>
  <c r="BP217" i="103" s="1"/>
  <c r="BO217" i="103" a="1"/>
  <c r="BO217" i="103" s="1"/>
  <c r="BN217" i="103" a="1"/>
  <c r="BN217" i="103" s="1"/>
  <c r="BM217" i="103" a="1"/>
  <c r="BM217" i="103" s="1"/>
  <c r="BL217" i="103" a="1"/>
  <c r="BL217" i="103" s="1"/>
  <c r="BK217" i="103"/>
  <c r="BK217" i="103" a="1"/>
  <c r="BJ217" i="103"/>
  <c r="BJ217" i="103" a="1"/>
  <c r="BI217" i="103"/>
  <c r="BI217" i="103" a="1"/>
  <c r="BH217" i="103" a="1"/>
  <c r="BH217" i="103" s="1"/>
  <c r="BG217" i="103" a="1"/>
  <c r="BG217" i="103" s="1"/>
  <c r="BF217" i="103" a="1"/>
  <c r="BF217" i="103" s="1"/>
  <c r="BE217" i="103" a="1"/>
  <c r="BE217" i="103" s="1"/>
  <c r="BD217" i="103" a="1"/>
  <c r="BD217" i="103" s="1"/>
  <c r="BC217" i="103"/>
  <c r="BC217" i="103" a="1"/>
  <c r="BB217" i="103"/>
  <c r="BB217" i="103" a="1"/>
  <c r="BA217" i="103"/>
  <c r="BA217" i="103" a="1"/>
  <c r="AZ217" i="103" a="1"/>
  <c r="AZ217" i="103" s="1"/>
  <c r="AY217" i="103" a="1"/>
  <c r="AY217" i="103" s="1"/>
  <c r="AX217" i="103" a="1"/>
  <c r="AX217" i="103" s="1"/>
  <c r="AW217" i="103" a="1"/>
  <c r="AW217" i="103" s="1"/>
  <c r="AV217" i="103" a="1"/>
  <c r="AV217" i="103" s="1"/>
  <c r="AU217" i="103"/>
  <c r="AU217" i="103" a="1"/>
  <c r="AT217" i="103"/>
  <c r="AT217" i="103" a="1"/>
  <c r="AS217" i="103"/>
  <c r="AS217" i="103" a="1"/>
  <c r="AR217" i="103" a="1"/>
  <c r="AR217" i="103" s="1"/>
  <c r="AQ217" i="103" a="1"/>
  <c r="AQ217" i="103" s="1"/>
  <c r="AP217" i="103" a="1"/>
  <c r="AP217" i="103" s="1"/>
  <c r="AO217" i="103" a="1"/>
  <c r="AO217" i="103" s="1"/>
  <c r="AN217" i="103" a="1"/>
  <c r="AN217" i="103" s="1"/>
  <c r="AM217" i="103"/>
  <c r="AM217" i="103" a="1"/>
  <c r="AL217" i="103"/>
  <c r="AL217" i="103" a="1"/>
  <c r="AK217" i="103"/>
  <c r="AK217" i="103" a="1"/>
  <c r="AJ217" i="103" a="1"/>
  <c r="AJ217" i="103" s="1"/>
  <c r="AI217" i="103" a="1"/>
  <c r="AI217" i="103" s="1"/>
  <c r="AH217" i="103" a="1"/>
  <c r="AH217" i="103" s="1"/>
  <c r="AG217" i="103" a="1"/>
  <c r="AG217" i="103" s="1"/>
  <c r="AF217" i="103" a="1"/>
  <c r="AF217" i="103" s="1"/>
  <c r="AE217" i="103"/>
  <c r="AE217" i="103" a="1"/>
  <c r="AD217" i="103"/>
  <c r="AD217" i="103" a="1"/>
  <c r="AC217" i="103"/>
  <c r="AC217" i="103" a="1"/>
  <c r="AB217" i="103" a="1"/>
  <c r="AB217" i="103" s="1"/>
  <c r="AA217" i="103" a="1"/>
  <c r="AA217" i="103" s="1"/>
  <c r="Z217" i="103" a="1"/>
  <c r="Z217" i="103" s="1"/>
  <c r="Y217" i="103" a="1"/>
  <c r="Y217" i="103" s="1"/>
  <c r="X217" i="103" a="1"/>
  <c r="X217" i="103" s="1"/>
  <c r="W217" i="103"/>
  <c r="W217" i="103" a="1"/>
  <c r="V217" i="103"/>
  <c r="V217" i="103" a="1"/>
  <c r="U217" i="103"/>
  <c r="U217" i="103" a="1"/>
  <c r="T217" i="103" a="1"/>
  <c r="T217" i="103" s="1"/>
  <c r="S217" i="103" a="1"/>
  <c r="S217" i="103" s="1"/>
  <c r="R217" i="103" a="1"/>
  <c r="R217" i="103" s="1"/>
  <c r="Q217" i="103" a="1"/>
  <c r="Q217" i="103" s="1"/>
  <c r="P217" i="103" a="1"/>
  <c r="P217" i="103" s="1"/>
  <c r="O217" i="103"/>
  <c r="O217" i="103" a="1"/>
  <c r="N217" i="103"/>
  <c r="N217" i="103" a="1"/>
  <c r="M217" i="103"/>
  <c r="M217" i="103" a="1"/>
  <c r="L217" i="103" a="1"/>
  <c r="L217" i="103" s="1"/>
  <c r="K217" i="103" a="1"/>
  <c r="K217" i="103" s="1"/>
  <c r="J217" i="103" a="1"/>
  <c r="J217" i="103" s="1"/>
  <c r="I217" i="103" a="1"/>
  <c r="I217" i="103" s="1"/>
  <c r="H217" i="103" a="1"/>
  <c r="H217" i="103" s="1"/>
  <c r="G217" i="103"/>
  <c r="G217" i="103" a="1"/>
  <c r="F217" i="103"/>
  <c r="F217" i="103" a="1"/>
  <c r="E217" i="103"/>
  <c r="E217" i="103" a="1"/>
  <c r="D217" i="103" a="1"/>
  <c r="D217" i="103" s="1"/>
  <c r="CD216" i="103" a="1"/>
  <c r="CD216" i="103" s="1"/>
  <c r="CC216" i="103" a="1"/>
  <c r="CC216" i="103" s="1"/>
  <c r="CB216" i="103" a="1"/>
  <c r="CB216" i="103" s="1"/>
  <c r="CA216" i="103" a="1"/>
  <c r="CA216" i="103" s="1"/>
  <c r="BZ216" i="103"/>
  <c r="BZ216" i="103" a="1"/>
  <c r="BY216" i="103"/>
  <c r="BY216" i="103" a="1"/>
  <c r="BX216" i="103"/>
  <c r="BX216" i="103" a="1"/>
  <c r="BW216" i="103" a="1"/>
  <c r="BW216" i="103" s="1"/>
  <c r="BV216" i="103" a="1"/>
  <c r="BV216" i="103" s="1"/>
  <c r="BU216" i="103" a="1"/>
  <c r="BU216" i="103" s="1"/>
  <c r="BT216" i="103" a="1"/>
  <c r="BT216" i="103" s="1"/>
  <c r="BS216" i="103" a="1"/>
  <c r="BS216" i="103" s="1"/>
  <c r="BR216" i="103"/>
  <c r="BR216" i="103" a="1"/>
  <c r="BQ216" i="103"/>
  <c r="BQ216" i="103" a="1"/>
  <c r="BP216" i="103"/>
  <c r="BP216" i="103" a="1"/>
  <c r="BO216" i="103" a="1"/>
  <c r="BO216" i="103" s="1"/>
  <c r="BN216" i="103" a="1"/>
  <c r="BN216" i="103" s="1"/>
  <c r="BM216" i="103" a="1"/>
  <c r="BM216" i="103" s="1"/>
  <c r="BL216" i="103" a="1"/>
  <c r="BL216" i="103" s="1"/>
  <c r="BK216" i="103" a="1"/>
  <c r="BK216" i="103" s="1"/>
  <c r="BJ216" i="103"/>
  <c r="BJ216" i="103" a="1"/>
  <c r="BI216" i="103"/>
  <c r="BI216" i="103" a="1"/>
  <c r="BH216" i="103"/>
  <c r="BH216" i="103" a="1"/>
  <c r="BG216" i="103" a="1"/>
  <c r="BG216" i="103" s="1"/>
  <c r="BF216" i="103" a="1"/>
  <c r="BF216" i="103" s="1"/>
  <c r="BE216" i="103" a="1"/>
  <c r="BE216" i="103" s="1"/>
  <c r="BD216" i="103" a="1"/>
  <c r="BD216" i="103" s="1"/>
  <c r="BC216" i="103" a="1"/>
  <c r="BC216" i="103" s="1"/>
  <c r="BB216" i="103"/>
  <c r="BB216" i="103" a="1"/>
  <c r="BA216" i="103"/>
  <c r="BA216" i="103" a="1"/>
  <c r="AZ216" i="103"/>
  <c r="AZ216" i="103" a="1"/>
  <c r="AY216" i="103" a="1"/>
  <c r="AY216" i="103" s="1"/>
  <c r="AX216" i="103" a="1"/>
  <c r="AX216" i="103" s="1"/>
  <c r="AW216" i="103" a="1"/>
  <c r="AW216" i="103" s="1"/>
  <c r="AV216" i="103" a="1"/>
  <c r="AV216" i="103" s="1"/>
  <c r="AU216" i="103" a="1"/>
  <c r="AU216" i="103" s="1"/>
  <c r="AT216" i="103"/>
  <c r="AT216" i="103" a="1"/>
  <c r="AS216" i="103"/>
  <c r="AS216" i="103" a="1"/>
  <c r="AR216" i="103"/>
  <c r="AR216" i="103" a="1"/>
  <c r="AQ216" i="103" a="1"/>
  <c r="AQ216" i="103" s="1"/>
  <c r="AP216" i="103" a="1"/>
  <c r="AP216" i="103" s="1"/>
  <c r="AO216" i="103" a="1"/>
  <c r="AO216" i="103" s="1"/>
  <c r="AN216" i="103" a="1"/>
  <c r="AN216" i="103" s="1"/>
  <c r="AM216" i="103" a="1"/>
  <c r="AM216" i="103" s="1"/>
  <c r="AL216" i="103"/>
  <c r="AL216" i="103" a="1"/>
  <c r="AK216" i="103"/>
  <c r="AK216" i="103" a="1"/>
  <c r="AJ216" i="103"/>
  <c r="AJ216" i="103" a="1"/>
  <c r="AI216" i="103" a="1"/>
  <c r="AI216" i="103" s="1"/>
  <c r="AH216" i="103" a="1"/>
  <c r="AH216" i="103" s="1"/>
  <c r="AG216" i="103" a="1"/>
  <c r="AG216" i="103" s="1"/>
  <c r="AF216" i="103" a="1"/>
  <c r="AF216" i="103" s="1"/>
  <c r="AE216" i="103" a="1"/>
  <c r="AE216" i="103" s="1"/>
  <c r="AD216" i="103"/>
  <c r="AD216" i="103" a="1"/>
  <c r="AC216" i="103"/>
  <c r="AC216" i="103" a="1"/>
  <c r="AB216" i="103"/>
  <c r="AB216" i="103" a="1"/>
  <c r="AA216" i="103" a="1"/>
  <c r="AA216" i="103" s="1"/>
  <c r="Z216" i="103" a="1"/>
  <c r="Z216" i="103" s="1"/>
  <c r="Y216" i="103" a="1"/>
  <c r="Y216" i="103" s="1"/>
  <c r="X216" i="103" a="1"/>
  <c r="X216" i="103" s="1"/>
  <c r="W216" i="103" a="1"/>
  <c r="W216" i="103" s="1"/>
  <c r="V216" i="103"/>
  <c r="V216" i="103" a="1"/>
  <c r="U216" i="103"/>
  <c r="U216" i="103" a="1"/>
  <c r="T216" i="103"/>
  <c r="T216" i="103" a="1"/>
  <c r="S216" i="103" a="1"/>
  <c r="S216" i="103" s="1"/>
  <c r="R216" i="103" a="1"/>
  <c r="R216" i="103" s="1"/>
  <c r="Q216" i="103" a="1"/>
  <c r="Q216" i="103" s="1"/>
  <c r="P216" i="103" a="1"/>
  <c r="P216" i="103" s="1"/>
  <c r="O216" i="103" a="1"/>
  <c r="O216" i="103" s="1"/>
  <c r="N216" i="103"/>
  <c r="N216" i="103" a="1"/>
  <c r="M216" i="103"/>
  <c r="M216" i="103" a="1"/>
  <c r="L216" i="103"/>
  <c r="L216" i="103" a="1"/>
  <c r="K216" i="103" a="1"/>
  <c r="K216" i="103" s="1"/>
  <c r="J216" i="103" a="1"/>
  <c r="J216" i="103" s="1"/>
  <c r="I216" i="103" a="1"/>
  <c r="I216" i="103" s="1"/>
  <c r="H216" i="103" a="1"/>
  <c r="H216" i="103" s="1"/>
  <c r="G216" i="103" a="1"/>
  <c r="G216" i="103" s="1"/>
  <c r="F216" i="103" a="1"/>
  <c r="F216" i="103" s="1"/>
  <c r="E216" i="103" a="1"/>
  <c r="E216" i="103" s="1"/>
  <c r="D216" i="103" a="1"/>
  <c r="D216" i="103" s="1"/>
  <c r="CD215" i="103" a="1"/>
  <c r="CD215" i="103" s="1"/>
  <c r="CC215" i="103" a="1"/>
  <c r="CC215" i="103" s="1"/>
  <c r="CB215" i="103" a="1"/>
  <c r="CB215" i="103" s="1"/>
  <c r="CA215" i="103" a="1"/>
  <c r="CA215" i="103" s="1"/>
  <c r="BZ215" i="103" a="1"/>
  <c r="BZ215" i="103" s="1"/>
  <c r="BY215" i="103" a="1"/>
  <c r="BY215" i="103" s="1"/>
  <c r="BX215" i="103" a="1"/>
  <c r="BX215" i="103" s="1"/>
  <c r="BW215" i="103" a="1"/>
  <c r="BW215" i="103" s="1"/>
  <c r="BV215" i="103" a="1"/>
  <c r="BV215" i="103" s="1"/>
  <c r="BU215" i="103" a="1"/>
  <c r="BU215" i="103" s="1"/>
  <c r="BT215" i="103" a="1"/>
  <c r="BT215" i="103" s="1"/>
  <c r="BS215" i="103" a="1"/>
  <c r="BS215" i="103" s="1"/>
  <c r="BR215" i="103" a="1"/>
  <c r="BR215" i="103" s="1"/>
  <c r="BQ215" i="103" a="1"/>
  <c r="BQ215" i="103" s="1"/>
  <c r="BP215" i="103" a="1"/>
  <c r="BP215" i="103" s="1"/>
  <c r="BO215" i="103" a="1"/>
  <c r="BO215" i="103" s="1"/>
  <c r="BN215" i="103" a="1"/>
  <c r="BN215" i="103" s="1"/>
  <c r="BM215" i="103" a="1"/>
  <c r="BM215" i="103" s="1"/>
  <c r="BL215" i="103" a="1"/>
  <c r="BL215" i="103" s="1"/>
  <c r="BK215" i="103" a="1"/>
  <c r="BK215" i="103" s="1"/>
  <c r="BJ215" i="103" a="1"/>
  <c r="BJ215" i="103" s="1"/>
  <c r="BI215" i="103" a="1"/>
  <c r="BI215" i="103" s="1"/>
  <c r="BH215" i="103" a="1"/>
  <c r="BH215" i="103" s="1"/>
  <c r="BG215" i="103" a="1"/>
  <c r="BG215" i="103" s="1"/>
  <c r="BF215" i="103" a="1"/>
  <c r="BF215" i="103" s="1"/>
  <c r="BE215" i="103" a="1"/>
  <c r="BE215" i="103" s="1"/>
  <c r="BD215" i="103" a="1"/>
  <c r="BD215" i="103" s="1"/>
  <c r="BC215" i="103" a="1"/>
  <c r="BC215" i="103" s="1"/>
  <c r="BB215" i="103" a="1"/>
  <c r="BB215" i="103" s="1"/>
  <c r="BA215" i="103" a="1"/>
  <c r="BA215" i="103" s="1"/>
  <c r="AZ215" i="103" a="1"/>
  <c r="AZ215" i="103" s="1"/>
  <c r="AY215" i="103" a="1"/>
  <c r="AY215" i="103" s="1"/>
  <c r="AX215" i="103" a="1"/>
  <c r="AX215" i="103" s="1"/>
  <c r="AW215" i="103" a="1"/>
  <c r="AW215" i="103" s="1"/>
  <c r="AV215" i="103" a="1"/>
  <c r="AV215" i="103" s="1"/>
  <c r="AU215" i="103" a="1"/>
  <c r="AU215" i="103" s="1"/>
  <c r="AT215" i="103" a="1"/>
  <c r="AT215" i="103" s="1"/>
  <c r="AS215" i="103" a="1"/>
  <c r="AS215" i="103" s="1"/>
  <c r="AR215" i="103" a="1"/>
  <c r="AR215" i="103" s="1"/>
  <c r="AQ215" i="103" a="1"/>
  <c r="AQ215" i="103" s="1"/>
  <c r="AP215" i="103" a="1"/>
  <c r="AP215" i="103" s="1"/>
  <c r="AO215" i="103" a="1"/>
  <c r="AO215" i="103" s="1"/>
  <c r="AN215" i="103" a="1"/>
  <c r="AN215" i="103" s="1"/>
  <c r="AM215" i="103" a="1"/>
  <c r="AM215" i="103" s="1"/>
  <c r="AL215" i="103" a="1"/>
  <c r="AL215" i="103" s="1"/>
  <c r="AK215" i="103" a="1"/>
  <c r="AK215" i="103" s="1"/>
  <c r="AJ215" i="103" a="1"/>
  <c r="AJ215" i="103" s="1"/>
  <c r="AI215" i="103" a="1"/>
  <c r="AI215" i="103" s="1"/>
  <c r="AH215" i="103" a="1"/>
  <c r="AH215" i="103" s="1"/>
  <c r="AG215" i="103" a="1"/>
  <c r="AG215" i="103" s="1"/>
  <c r="AF215" i="103" a="1"/>
  <c r="AF215" i="103" s="1"/>
  <c r="AE215" i="103" a="1"/>
  <c r="AE215" i="103" s="1"/>
  <c r="AD215" i="103" a="1"/>
  <c r="AD215" i="103" s="1"/>
  <c r="AC215" i="103" a="1"/>
  <c r="AC215" i="103" s="1"/>
  <c r="AB215" i="103" a="1"/>
  <c r="AB215" i="103" s="1"/>
  <c r="AA215" i="103" a="1"/>
  <c r="AA215" i="103" s="1"/>
  <c r="Z215" i="103" a="1"/>
  <c r="Z215" i="103" s="1"/>
  <c r="Y215" i="103" a="1"/>
  <c r="Y215" i="103" s="1"/>
  <c r="X215" i="103" a="1"/>
  <c r="X215" i="103" s="1"/>
  <c r="W215" i="103" a="1"/>
  <c r="W215" i="103" s="1"/>
  <c r="V215" i="103" a="1"/>
  <c r="V215" i="103" s="1"/>
  <c r="U215" i="103" a="1"/>
  <c r="U215" i="103" s="1"/>
  <c r="T215" i="103" a="1"/>
  <c r="T215" i="103" s="1"/>
  <c r="S215" i="103" a="1"/>
  <c r="S215" i="103" s="1"/>
  <c r="R215" i="103" a="1"/>
  <c r="R215" i="103" s="1"/>
  <c r="Q215" i="103" a="1"/>
  <c r="Q215" i="103" s="1"/>
  <c r="P215" i="103" a="1"/>
  <c r="P215" i="103" s="1"/>
  <c r="O215" i="103" a="1"/>
  <c r="O215" i="103" s="1"/>
  <c r="N215" i="103" a="1"/>
  <c r="N215" i="103" s="1"/>
  <c r="M215" i="103" a="1"/>
  <c r="M215" i="103" s="1"/>
  <c r="L215" i="103" a="1"/>
  <c r="L215" i="103" s="1"/>
  <c r="K215" i="103" a="1"/>
  <c r="K215" i="103" s="1"/>
  <c r="J215" i="103" a="1"/>
  <c r="J215" i="103" s="1"/>
  <c r="I215" i="103" a="1"/>
  <c r="I215" i="103" s="1"/>
  <c r="H215" i="103" a="1"/>
  <c r="H215" i="103" s="1"/>
  <c r="G215" i="103" a="1"/>
  <c r="G215" i="103" s="1"/>
  <c r="F215" i="103" a="1"/>
  <c r="F215" i="103" s="1"/>
  <c r="E215" i="103" a="1"/>
  <c r="E215" i="103" s="1"/>
  <c r="D215" i="103" a="1"/>
  <c r="D215" i="103" s="1"/>
  <c r="CD214" i="103" a="1"/>
  <c r="CD214" i="103" s="1"/>
  <c r="CC214" i="103" a="1"/>
  <c r="CC214" i="103" s="1"/>
  <c r="CB214" i="103" a="1"/>
  <c r="CB214" i="103" s="1"/>
  <c r="CA214" i="103" a="1"/>
  <c r="CA214" i="103" s="1"/>
  <c r="BZ214" i="103" a="1"/>
  <c r="BZ214" i="103" s="1"/>
  <c r="BY214" i="103" a="1"/>
  <c r="BY214" i="103" s="1"/>
  <c r="BX214" i="103" a="1"/>
  <c r="BX214" i="103" s="1"/>
  <c r="BW214" i="103" a="1"/>
  <c r="BW214" i="103" s="1"/>
  <c r="BV214" i="103" a="1"/>
  <c r="BV214" i="103" s="1"/>
  <c r="BU214" i="103" a="1"/>
  <c r="BU214" i="103" s="1"/>
  <c r="BT214" i="103" a="1"/>
  <c r="BT214" i="103" s="1"/>
  <c r="BS214" i="103" a="1"/>
  <c r="BS214" i="103" s="1"/>
  <c r="BR214" i="103" a="1"/>
  <c r="BR214" i="103" s="1"/>
  <c r="BQ214" i="103" a="1"/>
  <c r="BQ214" i="103" s="1"/>
  <c r="BP214" i="103" a="1"/>
  <c r="BP214" i="103" s="1"/>
  <c r="BO214" i="103" a="1"/>
  <c r="BO214" i="103" s="1"/>
  <c r="BN214" i="103" a="1"/>
  <c r="BN214" i="103" s="1"/>
  <c r="BM214" i="103" a="1"/>
  <c r="BM214" i="103" s="1"/>
  <c r="BL214" i="103" a="1"/>
  <c r="BL214" i="103" s="1"/>
  <c r="BK214" i="103" a="1"/>
  <c r="BK214" i="103" s="1"/>
  <c r="BJ214" i="103" a="1"/>
  <c r="BJ214" i="103" s="1"/>
  <c r="BI214" i="103" a="1"/>
  <c r="BI214" i="103" s="1"/>
  <c r="BH214" i="103" a="1"/>
  <c r="BH214" i="103" s="1"/>
  <c r="BG214" i="103" a="1"/>
  <c r="BG214" i="103" s="1"/>
  <c r="BF214" i="103" a="1"/>
  <c r="BF214" i="103" s="1"/>
  <c r="BE214" i="103" a="1"/>
  <c r="BE214" i="103" s="1"/>
  <c r="BD214" i="103" a="1"/>
  <c r="BD214" i="103" s="1"/>
  <c r="BC214" i="103" a="1"/>
  <c r="BC214" i="103" s="1"/>
  <c r="BB214" i="103" a="1"/>
  <c r="BB214" i="103" s="1"/>
  <c r="BA214" i="103" a="1"/>
  <c r="BA214" i="103" s="1"/>
  <c r="AZ214" i="103" a="1"/>
  <c r="AZ214" i="103" s="1"/>
  <c r="AY214" i="103" a="1"/>
  <c r="AY214" i="103" s="1"/>
  <c r="AX214" i="103" a="1"/>
  <c r="AX214" i="103" s="1"/>
  <c r="AW214" i="103" a="1"/>
  <c r="AW214" i="103" s="1"/>
  <c r="AV214" i="103" a="1"/>
  <c r="AV214" i="103" s="1"/>
  <c r="AU214" i="103" a="1"/>
  <c r="AU214" i="103" s="1"/>
  <c r="AT214" i="103" a="1"/>
  <c r="AT214" i="103" s="1"/>
  <c r="AS214" i="103" a="1"/>
  <c r="AS214" i="103" s="1"/>
  <c r="AR214" i="103" a="1"/>
  <c r="AR214" i="103" s="1"/>
  <c r="AQ214" i="103" a="1"/>
  <c r="AQ214" i="103" s="1"/>
  <c r="AP214" i="103" a="1"/>
  <c r="AP214" i="103" s="1"/>
  <c r="AO214" i="103" a="1"/>
  <c r="AO214" i="103" s="1"/>
  <c r="AN214" i="103" a="1"/>
  <c r="AN214" i="103" s="1"/>
  <c r="AM214" i="103" a="1"/>
  <c r="AM214" i="103" s="1"/>
  <c r="AL214" i="103" a="1"/>
  <c r="AL214" i="103" s="1"/>
  <c r="AK214" i="103" a="1"/>
  <c r="AK214" i="103" s="1"/>
  <c r="AJ214" i="103" a="1"/>
  <c r="AJ214" i="103" s="1"/>
  <c r="AI214" i="103" a="1"/>
  <c r="AI214" i="103" s="1"/>
  <c r="AH214" i="103" a="1"/>
  <c r="AH214" i="103" s="1"/>
  <c r="AG214" i="103" a="1"/>
  <c r="AG214" i="103" s="1"/>
  <c r="AF214" i="103" a="1"/>
  <c r="AF214" i="103" s="1"/>
  <c r="AE214" i="103" a="1"/>
  <c r="AE214" i="103" s="1"/>
  <c r="AD214" i="103" a="1"/>
  <c r="AD214" i="103" s="1"/>
  <c r="AC214" i="103" a="1"/>
  <c r="AC214" i="103" s="1"/>
  <c r="AB214" i="103" a="1"/>
  <c r="AB214" i="103" s="1"/>
  <c r="AA214" i="103" a="1"/>
  <c r="AA214" i="103" s="1"/>
  <c r="Z214" i="103" a="1"/>
  <c r="Z214" i="103" s="1"/>
  <c r="Y214" i="103" a="1"/>
  <c r="Y214" i="103" s="1"/>
  <c r="X214" i="103" a="1"/>
  <c r="X214" i="103" s="1"/>
  <c r="W214" i="103" a="1"/>
  <c r="W214" i="103" s="1"/>
  <c r="V214" i="103" a="1"/>
  <c r="V214" i="103" s="1"/>
  <c r="U214" i="103" a="1"/>
  <c r="U214" i="103" s="1"/>
  <c r="T214" i="103" a="1"/>
  <c r="T214" i="103" s="1"/>
  <c r="S214" i="103" a="1"/>
  <c r="S214" i="103" s="1"/>
  <c r="R214" i="103" a="1"/>
  <c r="R214" i="103" s="1"/>
  <c r="Q214" i="103" a="1"/>
  <c r="Q214" i="103" s="1"/>
  <c r="P214" i="103" a="1"/>
  <c r="P214" i="103" s="1"/>
  <c r="O214" i="103" a="1"/>
  <c r="O214" i="103" s="1"/>
  <c r="N214" i="103" a="1"/>
  <c r="N214" i="103" s="1"/>
  <c r="M214" i="103" a="1"/>
  <c r="M214" i="103" s="1"/>
  <c r="L214" i="103" a="1"/>
  <c r="L214" i="103" s="1"/>
  <c r="K214" i="103" a="1"/>
  <c r="K214" i="103" s="1"/>
  <c r="J214" i="103" a="1"/>
  <c r="J214" i="103" s="1"/>
  <c r="I214" i="103" a="1"/>
  <c r="I214" i="103" s="1"/>
  <c r="H214" i="103" a="1"/>
  <c r="H214" i="103" s="1"/>
  <c r="G214" i="103" a="1"/>
  <c r="G214" i="103" s="1"/>
  <c r="F214" i="103" a="1"/>
  <c r="F214" i="103" s="1"/>
  <c r="E214" i="103" a="1"/>
  <c r="E214" i="103" s="1"/>
  <c r="D214" i="103" a="1"/>
  <c r="D214" i="103" s="1"/>
  <c r="CD213" i="103" a="1"/>
  <c r="CD213" i="103" s="1"/>
  <c r="CC213" i="103" a="1"/>
  <c r="CC213" i="103" s="1"/>
  <c r="CB213" i="103" a="1"/>
  <c r="CB213" i="103" s="1"/>
  <c r="CA213" i="103" a="1"/>
  <c r="CA213" i="103" s="1"/>
  <c r="BZ213" i="103" a="1"/>
  <c r="BZ213" i="103" s="1"/>
  <c r="BY213" i="103" a="1"/>
  <c r="BY213" i="103" s="1"/>
  <c r="BX213" i="103" a="1"/>
  <c r="BX213" i="103" s="1"/>
  <c r="BW213" i="103" a="1"/>
  <c r="BW213" i="103" s="1"/>
  <c r="BV213" i="103" a="1"/>
  <c r="BV213" i="103" s="1"/>
  <c r="BU213" i="103" a="1"/>
  <c r="BU213" i="103" s="1"/>
  <c r="BT213" i="103" a="1"/>
  <c r="BT213" i="103" s="1"/>
  <c r="BS213" i="103" a="1"/>
  <c r="BS213" i="103" s="1"/>
  <c r="BR213" i="103" a="1"/>
  <c r="BR213" i="103" s="1"/>
  <c r="BQ213" i="103" a="1"/>
  <c r="BQ213" i="103" s="1"/>
  <c r="BP213" i="103" a="1"/>
  <c r="BP213" i="103" s="1"/>
  <c r="BO213" i="103" a="1"/>
  <c r="BO213" i="103" s="1"/>
  <c r="BN213" i="103" a="1"/>
  <c r="BN213" i="103" s="1"/>
  <c r="BM213" i="103" a="1"/>
  <c r="BM213" i="103" s="1"/>
  <c r="BL213" i="103" a="1"/>
  <c r="BL213" i="103" s="1"/>
  <c r="BK213" i="103" a="1"/>
  <c r="BK213" i="103" s="1"/>
  <c r="BJ213" i="103" a="1"/>
  <c r="BJ213" i="103" s="1"/>
  <c r="BI213" i="103" a="1"/>
  <c r="BI213" i="103" s="1"/>
  <c r="BH213" i="103" a="1"/>
  <c r="BH213" i="103" s="1"/>
  <c r="BG213" i="103" a="1"/>
  <c r="BG213" i="103" s="1"/>
  <c r="BF213" i="103" a="1"/>
  <c r="BF213" i="103" s="1"/>
  <c r="BE213" i="103" a="1"/>
  <c r="BE213" i="103" s="1"/>
  <c r="BD213" i="103" a="1"/>
  <c r="BD213" i="103" s="1"/>
  <c r="BC213" i="103" a="1"/>
  <c r="BC213" i="103" s="1"/>
  <c r="BB213" i="103" a="1"/>
  <c r="BB213" i="103" s="1"/>
  <c r="BA213" i="103" a="1"/>
  <c r="BA213" i="103" s="1"/>
  <c r="AZ213" i="103" a="1"/>
  <c r="AZ213" i="103" s="1"/>
  <c r="AY213" i="103" a="1"/>
  <c r="AY213" i="103" s="1"/>
  <c r="AX213" i="103" a="1"/>
  <c r="AX213" i="103" s="1"/>
  <c r="AW213" i="103" a="1"/>
  <c r="AW213" i="103" s="1"/>
  <c r="AV213" i="103" a="1"/>
  <c r="AV213" i="103" s="1"/>
  <c r="AU213" i="103" a="1"/>
  <c r="AU213" i="103" s="1"/>
  <c r="AT213" i="103" a="1"/>
  <c r="AT213" i="103" s="1"/>
  <c r="AS213" i="103" a="1"/>
  <c r="AS213" i="103" s="1"/>
  <c r="AR213" i="103" a="1"/>
  <c r="AR213" i="103" s="1"/>
  <c r="AQ213" i="103" a="1"/>
  <c r="AQ213" i="103" s="1"/>
  <c r="AP213" i="103" a="1"/>
  <c r="AP213" i="103" s="1"/>
  <c r="AO213" i="103" a="1"/>
  <c r="AO213" i="103" s="1"/>
  <c r="AN213" i="103" a="1"/>
  <c r="AN213" i="103" s="1"/>
  <c r="AM213" i="103" a="1"/>
  <c r="AM213" i="103" s="1"/>
  <c r="AL213" i="103" a="1"/>
  <c r="AL213" i="103" s="1"/>
  <c r="AK213" i="103" a="1"/>
  <c r="AK213" i="103" s="1"/>
  <c r="AJ213" i="103" a="1"/>
  <c r="AJ213" i="103" s="1"/>
  <c r="AI213" i="103" a="1"/>
  <c r="AI213" i="103" s="1"/>
  <c r="AH213" i="103" a="1"/>
  <c r="AH213" i="103" s="1"/>
  <c r="AG213" i="103" a="1"/>
  <c r="AG213" i="103" s="1"/>
  <c r="AF213" i="103" a="1"/>
  <c r="AF213" i="103" s="1"/>
  <c r="AE213" i="103" a="1"/>
  <c r="AE213" i="103" s="1"/>
  <c r="AD213" i="103" a="1"/>
  <c r="AD213" i="103" s="1"/>
  <c r="AC213" i="103" a="1"/>
  <c r="AC213" i="103" s="1"/>
  <c r="AB213" i="103" a="1"/>
  <c r="AB213" i="103" s="1"/>
  <c r="AA213" i="103" a="1"/>
  <c r="AA213" i="103" s="1"/>
  <c r="Z213" i="103" a="1"/>
  <c r="Z213" i="103" s="1"/>
  <c r="Y213" i="103" a="1"/>
  <c r="Y213" i="103" s="1"/>
  <c r="X213" i="103" a="1"/>
  <c r="X213" i="103" s="1"/>
  <c r="W213" i="103" a="1"/>
  <c r="W213" i="103" s="1"/>
  <c r="V213" i="103" a="1"/>
  <c r="V213" i="103" s="1"/>
  <c r="U213" i="103" a="1"/>
  <c r="U213" i="103" s="1"/>
  <c r="T213" i="103" a="1"/>
  <c r="T213" i="103" s="1"/>
  <c r="S213" i="103" a="1"/>
  <c r="S213" i="103" s="1"/>
  <c r="R213" i="103" a="1"/>
  <c r="R213" i="103" s="1"/>
  <c r="Q213" i="103" a="1"/>
  <c r="Q213" i="103" s="1"/>
  <c r="P213" i="103" a="1"/>
  <c r="P213" i="103" s="1"/>
  <c r="O213" i="103" a="1"/>
  <c r="O213" i="103" s="1"/>
  <c r="N213" i="103" a="1"/>
  <c r="N213" i="103" s="1"/>
  <c r="M213" i="103" a="1"/>
  <c r="M213" i="103" s="1"/>
  <c r="L213" i="103" a="1"/>
  <c r="L213" i="103" s="1"/>
  <c r="K213" i="103" a="1"/>
  <c r="K213" i="103" s="1"/>
  <c r="J213" i="103" a="1"/>
  <c r="J213" i="103" s="1"/>
  <c r="I213" i="103" a="1"/>
  <c r="I213" i="103" s="1"/>
  <c r="H213" i="103" a="1"/>
  <c r="H213" i="103" s="1"/>
  <c r="G213" i="103" a="1"/>
  <c r="G213" i="103" s="1"/>
  <c r="F213" i="103" a="1"/>
  <c r="F213" i="103" s="1"/>
  <c r="E213" i="103" a="1"/>
  <c r="E213" i="103" s="1"/>
  <c r="D213" i="103" a="1"/>
  <c r="D213" i="103" s="1"/>
  <c r="CD212" i="103" a="1"/>
  <c r="CD212" i="103" s="1"/>
  <c r="CC212" i="103" a="1"/>
  <c r="CC212" i="103" s="1"/>
  <c r="CB212" i="103" a="1"/>
  <c r="CB212" i="103" s="1"/>
  <c r="CA212" i="103" a="1"/>
  <c r="CA212" i="103" s="1"/>
  <c r="BZ212" i="103" a="1"/>
  <c r="BZ212" i="103" s="1"/>
  <c r="BY212" i="103" a="1"/>
  <c r="BY212" i="103" s="1"/>
  <c r="BX212" i="103" a="1"/>
  <c r="BX212" i="103" s="1"/>
  <c r="BW212" i="103" a="1"/>
  <c r="BW212" i="103" s="1"/>
  <c r="BV212" i="103" a="1"/>
  <c r="BV212" i="103" s="1"/>
  <c r="BU212" i="103" a="1"/>
  <c r="BU212" i="103" s="1"/>
  <c r="BT212" i="103" a="1"/>
  <c r="BT212" i="103" s="1"/>
  <c r="BS212" i="103" a="1"/>
  <c r="BS212" i="103" s="1"/>
  <c r="BR212" i="103" a="1"/>
  <c r="BR212" i="103" s="1"/>
  <c r="BQ212" i="103" a="1"/>
  <c r="BQ212" i="103" s="1"/>
  <c r="BP212" i="103" a="1"/>
  <c r="BP212" i="103" s="1"/>
  <c r="BO212" i="103" a="1"/>
  <c r="BO212" i="103" s="1"/>
  <c r="BN212" i="103" a="1"/>
  <c r="BN212" i="103" s="1"/>
  <c r="BM212" i="103" a="1"/>
  <c r="BM212" i="103" s="1"/>
  <c r="BL212" i="103" a="1"/>
  <c r="BL212" i="103" s="1"/>
  <c r="BK212" i="103" a="1"/>
  <c r="BK212" i="103" s="1"/>
  <c r="BJ212" i="103" a="1"/>
  <c r="BJ212" i="103" s="1"/>
  <c r="BI212" i="103" a="1"/>
  <c r="BI212" i="103" s="1"/>
  <c r="BH212" i="103" a="1"/>
  <c r="BH212" i="103" s="1"/>
  <c r="BG212" i="103" a="1"/>
  <c r="BG212" i="103" s="1"/>
  <c r="BF212" i="103" a="1"/>
  <c r="BF212" i="103" s="1"/>
  <c r="BE212" i="103" a="1"/>
  <c r="BE212" i="103" s="1"/>
  <c r="BD212" i="103" a="1"/>
  <c r="BD212" i="103" s="1"/>
  <c r="BC212" i="103" a="1"/>
  <c r="BC212" i="103" s="1"/>
  <c r="BB212" i="103" a="1"/>
  <c r="BB212" i="103" s="1"/>
  <c r="BA212" i="103" a="1"/>
  <c r="BA212" i="103" s="1"/>
  <c r="AZ212" i="103" a="1"/>
  <c r="AZ212" i="103" s="1"/>
  <c r="AY212" i="103" a="1"/>
  <c r="AY212" i="103" s="1"/>
  <c r="AX212" i="103" a="1"/>
  <c r="AX212" i="103" s="1"/>
  <c r="AW212" i="103" a="1"/>
  <c r="AW212" i="103" s="1"/>
  <c r="AV212" i="103" a="1"/>
  <c r="AV212" i="103" s="1"/>
  <c r="AU212" i="103" a="1"/>
  <c r="AU212" i="103" s="1"/>
  <c r="AT212" i="103" a="1"/>
  <c r="AT212" i="103" s="1"/>
  <c r="AS212" i="103" a="1"/>
  <c r="AS212" i="103" s="1"/>
  <c r="AR212" i="103" a="1"/>
  <c r="AR212" i="103" s="1"/>
  <c r="AQ212" i="103" a="1"/>
  <c r="AQ212" i="103" s="1"/>
  <c r="AP212" i="103" a="1"/>
  <c r="AP212" i="103" s="1"/>
  <c r="AO212" i="103" a="1"/>
  <c r="AO212" i="103" s="1"/>
  <c r="AN212" i="103" a="1"/>
  <c r="AN212" i="103" s="1"/>
  <c r="AM212" i="103" a="1"/>
  <c r="AM212" i="103" s="1"/>
  <c r="AL212" i="103" a="1"/>
  <c r="AL212" i="103" s="1"/>
  <c r="AK212" i="103" a="1"/>
  <c r="AK212" i="103" s="1"/>
  <c r="AJ212" i="103" a="1"/>
  <c r="AJ212" i="103" s="1"/>
  <c r="AI212" i="103" a="1"/>
  <c r="AI212" i="103" s="1"/>
  <c r="AH212" i="103" a="1"/>
  <c r="AH212" i="103" s="1"/>
  <c r="AG212" i="103" a="1"/>
  <c r="AG212" i="103" s="1"/>
  <c r="AF212" i="103" a="1"/>
  <c r="AF212" i="103" s="1"/>
  <c r="AE212" i="103" a="1"/>
  <c r="AE212" i="103" s="1"/>
  <c r="AD212" i="103" a="1"/>
  <c r="AD212" i="103" s="1"/>
  <c r="AC212" i="103" a="1"/>
  <c r="AC212" i="103" s="1"/>
  <c r="AB212" i="103" a="1"/>
  <c r="AB212" i="103" s="1"/>
  <c r="AA212" i="103" a="1"/>
  <c r="AA212" i="103" s="1"/>
  <c r="Z212" i="103" a="1"/>
  <c r="Z212" i="103" s="1"/>
  <c r="Y212" i="103" a="1"/>
  <c r="Y212" i="103" s="1"/>
  <c r="X212" i="103" a="1"/>
  <c r="X212" i="103" s="1"/>
  <c r="W212" i="103" a="1"/>
  <c r="W212" i="103" s="1"/>
  <c r="V212" i="103" a="1"/>
  <c r="V212" i="103" s="1"/>
  <c r="U212" i="103" a="1"/>
  <c r="U212" i="103" s="1"/>
  <c r="T212" i="103" a="1"/>
  <c r="T212" i="103" s="1"/>
  <c r="S212" i="103" a="1"/>
  <c r="S212" i="103" s="1"/>
  <c r="R212" i="103" a="1"/>
  <c r="R212" i="103" s="1"/>
  <c r="Q212" i="103" a="1"/>
  <c r="Q212" i="103" s="1"/>
  <c r="P212" i="103" a="1"/>
  <c r="P212" i="103" s="1"/>
  <c r="O212" i="103" a="1"/>
  <c r="O212" i="103" s="1"/>
  <c r="N212" i="103" a="1"/>
  <c r="N212" i="103" s="1"/>
  <c r="M212" i="103" a="1"/>
  <c r="M212" i="103" s="1"/>
  <c r="L212" i="103" a="1"/>
  <c r="L212" i="103" s="1"/>
  <c r="K212" i="103" a="1"/>
  <c r="K212" i="103" s="1"/>
  <c r="J212" i="103" a="1"/>
  <c r="J212" i="103" s="1"/>
  <c r="I212" i="103" a="1"/>
  <c r="I212" i="103" s="1"/>
  <c r="H212" i="103" a="1"/>
  <c r="H212" i="103" s="1"/>
  <c r="G212" i="103" a="1"/>
  <c r="G212" i="103" s="1"/>
  <c r="F212" i="103" a="1"/>
  <c r="F212" i="103" s="1"/>
  <c r="E212" i="103" a="1"/>
  <c r="E212" i="103" s="1"/>
  <c r="D212" i="103" a="1"/>
  <c r="D212" i="103" s="1"/>
  <c r="CD211" i="103" a="1"/>
  <c r="CD211" i="103" s="1"/>
  <c r="CC211" i="103" a="1"/>
  <c r="CC211" i="103" s="1"/>
  <c r="CB211" i="103" a="1"/>
  <c r="CB211" i="103" s="1"/>
  <c r="CA211" i="103" a="1"/>
  <c r="CA211" i="103" s="1"/>
  <c r="BZ211" i="103" a="1"/>
  <c r="BZ211" i="103" s="1"/>
  <c r="BY211" i="103" a="1"/>
  <c r="BY211" i="103" s="1"/>
  <c r="BX211" i="103" a="1"/>
  <c r="BX211" i="103" s="1"/>
  <c r="BW211" i="103" a="1"/>
  <c r="BW211" i="103" s="1"/>
  <c r="BV211" i="103" a="1"/>
  <c r="BV211" i="103" s="1"/>
  <c r="BU211" i="103" a="1"/>
  <c r="BU211" i="103" s="1"/>
  <c r="BT211" i="103" a="1"/>
  <c r="BT211" i="103" s="1"/>
  <c r="BS211" i="103" a="1"/>
  <c r="BS211" i="103" s="1"/>
  <c r="BR211" i="103" a="1"/>
  <c r="BR211" i="103" s="1"/>
  <c r="BQ211" i="103" a="1"/>
  <c r="BQ211" i="103" s="1"/>
  <c r="BP211" i="103" a="1"/>
  <c r="BP211" i="103" s="1"/>
  <c r="BO211" i="103" a="1"/>
  <c r="BO211" i="103" s="1"/>
  <c r="BN211" i="103" a="1"/>
  <c r="BN211" i="103" s="1"/>
  <c r="BM211" i="103" a="1"/>
  <c r="BM211" i="103" s="1"/>
  <c r="BL211" i="103" a="1"/>
  <c r="BL211" i="103" s="1"/>
  <c r="BK211" i="103" a="1"/>
  <c r="BK211" i="103" s="1"/>
  <c r="BJ211" i="103" a="1"/>
  <c r="BJ211" i="103" s="1"/>
  <c r="BI211" i="103" a="1"/>
  <c r="BI211" i="103" s="1"/>
  <c r="BH211" i="103" a="1"/>
  <c r="BH211" i="103" s="1"/>
  <c r="BG211" i="103" a="1"/>
  <c r="BG211" i="103" s="1"/>
  <c r="BF211" i="103" a="1"/>
  <c r="BF211" i="103" s="1"/>
  <c r="BE211" i="103" a="1"/>
  <c r="BE211" i="103" s="1"/>
  <c r="BD211" i="103" a="1"/>
  <c r="BD211" i="103" s="1"/>
  <c r="BC211" i="103" a="1"/>
  <c r="BC211" i="103" s="1"/>
  <c r="BB211" i="103" a="1"/>
  <c r="BB211" i="103" s="1"/>
  <c r="BA211" i="103" a="1"/>
  <c r="BA211" i="103" s="1"/>
  <c r="AZ211" i="103" a="1"/>
  <c r="AZ211" i="103" s="1"/>
  <c r="AY211" i="103" a="1"/>
  <c r="AY211" i="103" s="1"/>
  <c r="AX211" i="103" a="1"/>
  <c r="AX211" i="103" s="1"/>
  <c r="AW211" i="103" a="1"/>
  <c r="AW211" i="103" s="1"/>
  <c r="AV211" i="103" a="1"/>
  <c r="AV211" i="103" s="1"/>
  <c r="AU211" i="103" a="1"/>
  <c r="AU211" i="103" s="1"/>
  <c r="AT211" i="103" a="1"/>
  <c r="AT211" i="103" s="1"/>
  <c r="AS211" i="103" a="1"/>
  <c r="AS211" i="103" s="1"/>
  <c r="AR211" i="103" a="1"/>
  <c r="AR211" i="103" s="1"/>
  <c r="AQ211" i="103" a="1"/>
  <c r="AQ211" i="103" s="1"/>
  <c r="AP211" i="103" a="1"/>
  <c r="AP211" i="103" s="1"/>
  <c r="AO211" i="103" a="1"/>
  <c r="AO211" i="103" s="1"/>
  <c r="AN211" i="103" a="1"/>
  <c r="AN211" i="103" s="1"/>
  <c r="AM211" i="103" a="1"/>
  <c r="AM211" i="103" s="1"/>
  <c r="AL211" i="103" a="1"/>
  <c r="AL211" i="103" s="1"/>
  <c r="AK211" i="103" a="1"/>
  <c r="AK211" i="103" s="1"/>
  <c r="AJ211" i="103" a="1"/>
  <c r="AJ211" i="103" s="1"/>
  <c r="AI211" i="103" a="1"/>
  <c r="AI211" i="103" s="1"/>
  <c r="AH211" i="103" a="1"/>
  <c r="AH211" i="103" s="1"/>
  <c r="AG211" i="103" a="1"/>
  <c r="AG211" i="103" s="1"/>
  <c r="AF211" i="103" a="1"/>
  <c r="AF211" i="103" s="1"/>
  <c r="AE211" i="103" a="1"/>
  <c r="AE211" i="103" s="1"/>
  <c r="AD211" i="103" a="1"/>
  <c r="AD211" i="103" s="1"/>
  <c r="AC211" i="103" a="1"/>
  <c r="AC211" i="103" s="1"/>
  <c r="AB211" i="103" a="1"/>
  <c r="AB211" i="103" s="1"/>
  <c r="AA211" i="103" a="1"/>
  <c r="AA211" i="103" s="1"/>
  <c r="Z211" i="103" a="1"/>
  <c r="Z211" i="103" s="1"/>
  <c r="Y211" i="103" a="1"/>
  <c r="Y211" i="103" s="1"/>
  <c r="X211" i="103" a="1"/>
  <c r="X211" i="103" s="1"/>
  <c r="W211" i="103" a="1"/>
  <c r="W211" i="103" s="1"/>
  <c r="V211" i="103" a="1"/>
  <c r="V211" i="103" s="1"/>
  <c r="U211" i="103" a="1"/>
  <c r="U211" i="103" s="1"/>
  <c r="T211" i="103" a="1"/>
  <c r="T211" i="103" s="1"/>
  <c r="S211" i="103" a="1"/>
  <c r="S211" i="103" s="1"/>
  <c r="R211" i="103" a="1"/>
  <c r="R211" i="103" s="1"/>
  <c r="Q211" i="103" a="1"/>
  <c r="Q211" i="103" s="1"/>
  <c r="P211" i="103" a="1"/>
  <c r="P211" i="103" s="1"/>
  <c r="O211" i="103" a="1"/>
  <c r="O211" i="103" s="1"/>
  <c r="N211" i="103" a="1"/>
  <c r="N211" i="103" s="1"/>
  <c r="M211" i="103" a="1"/>
  <c r="M211" i="103" s="1"/>
  <c r="L211" i="103" a="1"/>
  <c r="L211" i="103" s="1"/>
  <c r="K211" i="103" a="1"/>
  <c r="K211" i="103" s="1"/>
  <c r="J211" i="103" a="1"/>
  <c r="J211" i="103" s="1"/>
  <c r="I211" i="103" a="1"/>
  <c r="I211" i="103" s="1"/>
  <c r="H211" i="103" a="1"/>
  <c r="H211" i="103" s="1"/>
  <c r="G211" i="103" a="1"/>
  <c r="G211" i="103" s="1"/>
  <c r="F211" i="103" a="1"/>
  <c r="F211" i="103" s="1"/>
  <c r="E211" i="103" a="1"/>
  <c r="E211" i="103" s="1"/>
  <c r="D211" i="103" a="1"/>
  <c r="D211" i="103" s="1"/>
  <c r="CD210" i="103" a="1"/>
  <c r="CD210" i="103" s="1"/>
  <c r="CC210" i="103" a="1"/>
  <c r="CC210" i="103" s="1"/>
  <c r="CB210" i="103" a="1"/>
  <c r="CB210" i="103" s="1"/>
  <c r="CA210" i="103" a="1"/>
  <c r="CA210" i="103" s="1"/>
  <c r="BZ210" i="103" a="1"/>
  <c r="BZ210" i="103" s="1"/>
  <c r="BY210" i="103" a="1"/>
  <c r="BY210" i="103" s="1"/>
  <c r="BX210" i="103" a="1"/>
  <c r="BX210" i="103" s="1"/>
  <c r="BW210" i="103" a="1"/>
  <c r="BW210" i="103" s="1"/>
  <c r="BV210" i="103" a="1"/>
  <c r="BV210" i="103" s="1"/>
  <c r="BU210" i="103" a="1"/>
  <c r="BU210" i="103" s="1"/>
  <c r="BT210" i="103" a="1"/>
  <c r="BT210" i="103" s="1"/>
  <c r="BS210" i="103" a="1"/>
  <c r="BS210" i="103" s="1"/>
  <c r="BR210" i="103" a="1"/>
  <c r="BR210" i="103" s="1"/>
  <c r="BQ210" i="103" a="1"/>
  <c r="BQ210" i="103" s="1"/>
  <c r="BP210" i="103" a="1"/>
  <c r="BP210" i="103" s="1"/>
  <c r="BO210" i="103" a="1"/>
  <c r="BO210" i="103" s="1"/>
  <c r="BN210" i="103" a="1"/>
  <c r="BN210" i="103" s="1"/>
  <c r="BM210" i="103" a="1"/>
  <c r="BM210" i="103" s="1"/>
  <c r="BL210" i="103" a="1"/>
  <c r="BL210" i="103" s="1"/>
  <c r="BK210" i="103" a="1"/>
  <c r="BK210" i="103" s="1"/>
  <c r="BJ210" i="103" a="1"/>
  <c r="BJ210" i="103" s="1"/>
  <c r="BI210" i="103" a="1"/>
  <c r="BI210" i="103" s="1"/>
  <c r="BH210" i="103" a="1"/>
  <c r="BH210" i="103" s="1"/>
  <c r="BG210" i="103" a="1"/>
  <c r="BG210" i="103" s="1"/>
  <c r="BF210" i="103" a="1"/>
  <c r="BF210" i="103" s="1"/>
  <c r="BE210" i="103" a="1"/>
  <c r="BE210" i="103" s="1"/>
  <c r="BD210" i="103" a="1"/>
  <c r="BD210" i="103" s="1"/>
  <c r="BC210" i="103" a="1"/>
  <c r="BC210" i="103" s="1"/>
  <c r="BB210" i="103" a="1"/>
  <c r="BB210" i="103" s="1"/>
  <c r="BA210" i="103" a="1"/>
  <c r="BA210" i="103" s="1"/>
  <c r="AZ210" i="103" a="1"/>
  <c r="AZ210" i="103" s="1"/>
  <c r="AY210" i="103" a="1"/>
  <c r="AY210" i="103" s="1"/>
  <c r="AX210" i="103" a="1"/>
  <c r="AX210" i="103" s="1"/>
  <c r="AW210" i="103" a="1"/>
  <c r="AW210" i="103" s="1"/>
  <c r="AV210" i="103" a="1"/>
  <c r="AV210" i="103" s="1"/>
  <c r="AU210" i="103" a="1"/>
  <c r="AU210" i="103" s="1"/>
  <c r="AT210" i="103" a="1"/>
  <c r="AT210" i="103" s="1"/>
  <c r="AS210" i="103" a="1"/>
  <c r="AS210" i="103" s="1"/>
  <c r="AR210" i="103" a="1"/>
  <c r="AR210" i="103" s="1"/>
  <c r="AQ210" i="103" a="1"/>
  <c r="AQ210" i="103" s="1"/>
  <c r="AP210" i="103" a="1"/>
  <c r="AP210" i="103" s="1"/>
  <c r="AO210" i="103" a="1"/>
  <c r="AO210" i="103" s="1"/>
  <c r="AN210" i="103" a="1"/>
  <c r="AN210" i="103" s="1"/>
  <c r="AM210" i="103" a="1"/>
  <c r="AM210" i="103" s="1"/>
  <c r="AL210" i="103" a="1"/>
  <c r="AL210" i="103" s="1"/>
  <c r="AK210" i="103" a="1"/>
  <c r="AK210" i="103" s="1"/>
  <c r="AJ210" i="103" a="1"/>
  <c r="AJ210" i="103" s="1"/>
  <c r="AI210" i="103" a="1"/>
  <c r="AI210" i="103" s="1"/>
  <c r="AH210" i="103" a="1"/>
  <c r="AH210" i="103" s="1"/>
  <c r="AG210" i="103" a="1"/>
  <c r="AG210" i="103" s="1"/>
  <c r="AF210" i="103" a="1"/>
  <c r="AF210" i="103" s="1"/>
  <c r="AE210" i="103" a="1"/>
  <c r="AE210" i="103" s="1"/>
  <c r="AD210" i="103" a="1"/>
  <c r="AD210" i="103" s="1"/>
  <c r="AC210" i="103" a="1"/>
  <c r="AC210" i="103" s="1"/>
  <c r="AB210" i="103" a="1"/>
  <c r="AB210" i="103" s="1"/>
  <c r="AA210" i="103" a="1"/>
  <c r="AA210" i="103" s="1"/>
  <c r="Z210" i="103" a="1"/>
  <c r="Z210" i="103" s="1"/>
  <c r="Y210" i="103"/>
  <c r="Y210" i="103" a="1"/>
  <c r="X210" i="103" a="1"/>
  <c r="X210" i="103" s="1"/>
  <c r="W210" i="103" a="1"/>
  <c r="W210" i="103" s="1"/>
  <c r="V210" i="103" a="1"/>
  <c r="V210" i="103" s="1"/>
  <c r="U210" i="103" a="1"/>
  <c r="U210" i="103" s="1"/>
  <c r="T210" i="103" a="1"/>
  <c r="T210" i="103" s="1"/>
  <c r="S210" i="103" a="1"/>
  <c r="S210" i="103" s="1"/>
  <c r="R210" i="103" a="1"/>
  <c r="R210" i="103" s="1"/>
  <c r="Q210" i="103" a="1"/>
  <c r="Q210" i="103" s="1"/>
  <c r="P210" i="103" a="1"/>
  <c r="P210" i="103" s="1"/>
  <c r="O210" i="103" a="1"/>
  <c r="O210" i="103" s="1"/>
  <c r="N210" i="103" a="1"/>
  <c r="N210" i="103" s="1"/>
  <c r="M210" i="103"/>
  <c r="M210" i="103" a="1"/>
  <c r="L210" i="103" a="1"/>
  <c r="L210" i="103" s="1"/>
  <c r="K210" i="103" a="1"/>
  <c r="K210" i="103" s="1"/>
  <c r="J210" i="103" a="1"/>
  <c r="J210" i="103" s="1"/>
  <c r="I210" i="103"/>
  <c r="I210" i="103" a="1"/>
  <c r="H210" i="103" a="1"/>
  <c r="H210" i="103" s="1"/>
  <c r="G210" i="103" a="1"/>
  <c r="G210" i="103" s="1"/>
  <c r="F210" i="103" a="1"/>
  <c r="F210" i="103" s="1"/>
  <c r="E210" i="103" a="1"/>
  <c r="E210" i="103" s="1"/>
  <c r="D210" i="103" a="1"/>
  <c r="D210" i="103" s="1"/>
  <c r="CD209" i="103" a="1"/>
  <c r="CD209" i="103" s="1"/>
  <c r="CC209" i="103" a="1"/>
  <c r="CC209" i="103" s="1"/>
  <c r="CB209" i="103"/>
  <c r="CB209" i="103" a="1"/>
  <c r="CA209" i="103" a="1"/>
  <c r="CA209" i="103" s="1"/>
  <c r="BZ209" i="103" a="1"/>
  <c r="BZ209" i="103" s="1"/>
  <c r="BY209" i="103" a="1"/>
  <c r="BY209" i="103" s="1"/>
  <c r="BX209" i="103" a="1"/>
  <c r="BX209" i="103" s="1"/>
  <c r="BW209" i="103" a="1"/>
  <c r="BW209" i="103" s="1"/>
  <c r="BV209" i="103" a="1"/>
  <c r="BV209" i="103" s="1"/>
  <c r="BU209" i="103" a="1"/>
  <c r="BU209" i="103" s="1"/>
  <c r="BT209" i="103"/>
  <c r="BT209" i="103" a="1"/>
  <c r="BS209" i="103" a="1"/>
  <c r="BS209" i="103" s="1"/>
  <c r="BR209" i="103" a="1"/>
  <c r="BR209" i="103" s="1"/>
  <c r="BQ209" i="103" a="1"/>
  <c r="BQ209" i="103" s="1"/>
  <c r="BP209" i="103" a="1"/>
  <c r="BP209" i="103" s="1"/>
  <c r="BO209" i="103"/>
  <c r="BO209" i="103" a="1"/>
  <c r="BN209" i="103" a="1"/>
  <c r="BN209" i="103" s="1"/>
  <c r="BM209" i="103" a="1"/>
  <c r="BM209" i="103" s="1"/>
  <c r="BL209" i="103" a="1"/>
  <c r="BL209" i="103" s="1"/>
  <c r="BK209" i="103"/>
  <c r="BK209" i="103" a="1"/>
  <c r="BJ209" i="103" a="1"/>
  <c r="BJ209" i="103" s="1"/>
  <c r="BI209" i="103" a="1"/>
  <c r="BI209" i="103" s="1"/>
  <c r="BH209" i="103" a="1"/>
  <c r="BH209" i="103" s="1"/>
  <c r="BG209" i="103"/>
  <c r="BG209" i="103" a="1"/>
  <c r="BF209" i="103" a="1"/>
  <c r="BF209" i="103" s="1"/>
  <c r="BE209" i="103" a="1"/>
  <c r="BE209" i="103" s="1"/>
  <c r="BD209" i="103" a="1"/>
  <c r="BD209" i="103" s="1"/>
  <c r="BC209" i="103"/>
  <c r="BC209" i="103" a="1"/>
  <c r="BB209" i="103" a="1"/>
  <c r="BB209" i="103" s="1"/>
  <c r="BA209" i="103" a="1"/>
  <c r="BA209" i="103" s="1"/>
  <c r="AZ209" i="103" a="1"/>
  <c r="AZ209" i="103" s="1"/>
  <c r="AY209" i="103"/>
  <c r="AY209" i="103" a="1"/>
  <c r="AX209" i="103" a="1"/>
  <c r="AX209" i="103" s="1"/>
  <c r="AW209" i="103" a="1"/>
  <c r="AW209" i="103" s="1"/>
  <c r="AV209" i="103" a="1"/>
  <c r="AV209" i="103" s="1"/>
  <c r="AU209" i="103"/>
  <c r="AU209" i="103" a="1"/>
  <c r="AT209" i="103" a="1"/>
  <c r="AT209" i="103" s="1"/>
  <c r="AS209" i="103" a="1"/>
  <c r="AS209" i="103" s="1"/>
  <c r="AR209" i="103" a="1"/>
  <c r="AR209" i="103" s="1"/>
  <c r="AQ209" i="103"/>
  <c r="AQ209" i="103" a="1"/>
  <c r="AP209" i="103" a="1"/>
  <c r="AP209" i="103" s="1"/>
  <c r="AO209" i="103" a="1"/>
  <c r="AO209" i="103" s="1"/>
  <c r="AN209" i="103" a="1"/>
  <c r="AN209" i="103" s="1"/>
  <c r="AM209" i="103"/>
  <c r="AM209" i="103" a="1"/>
  <c r="AL209" i="103" a="1"/>
  <c r="AL209" i="103" s="1"/>
  <c r="AK209" i="103" a="1"/>
  <c r="AK209" i="103" s="1"/>
  <c r="AJ209" i="103" a="1"/>
  <c r="AJ209" i="103" s="1"/>
  <c r="AI209" i="103"/>
  <c r="AI209" i="103" a="1"/>
  <c r="AH209" i="103" a="1"/>
  <c r="AH209" i="103" s="1"/>
  <c r="AG209" i="103" a="1"/>
  <c r="AG209" i="103" s="1"/>
  <c r="AF209" i="103" a="1"/>
  <c r="AF209" i="103" s="1"/>
  <c r="AE209" i="103"/>
  <c r="AE209" i="103" a="1"/>
  <c r="AD209" i="103" a="1"/>
  <c r="AD209" i="103" s="1"/>
  <c r="AC209" i="103" a="1"/>
  <c r="AC209" i="103" s="1"/>
  <c r="AB209" i="103" a="1"/>
  <c r="AB209" i="103" s="1"/>
  <c r="AA209" i="103"/>
  <c r="AA209" i="103" a="1"/>
  <c r="Z209" i="103" a="1"/>
  <c r="Z209" i="103" s="1"/>
  <c r="Y209" i="103" a="1"/>
  <c r="Y209" i="103" s="1"/>
  <c r="X209" i="103" a="1"/>
  <c r="X209" i="103" s="1"/>
  <c r="W209" i="103"/>
  <c r="W209" i="103" a="1"/>
  <c r="V209" i="103" a="1"/>
  <c r="V209" i="103" s="1"/>
  <c r="U209" i="103" a="1"/>
  <c r="U209" i="103" s="1"/>
  <c r="T209" i="103" a="1"/>
  <c r="T209" i="103" s="1"/>
  <c r="S209" i="103"/>
  <c r="S209" i="103" a="1"/>
  <c r="R209" i="103" a="1"/>
  <c r="R209" i="103" s="1"/>
  <c r="Q209" i="103" a="1"/>
  <c r="Q209" i="103" s="1"/>
  <c r="P209" i="103" a="1"/>
  <c r="P209" i="103" s="1"/>
  <c r="O209" i="103"/>
  <c r="O209" i="103" a="1"/>
  <c r="N209" i="103" a="1"/>
  <c r="N209" i="103" s="1"/>
  <c r="M209" i="103" a="1"/>
  <c r="M209" i="103" s="1"/>
  <c r="L209" i="103" a="1"/>
  <c r="L209" i="103" s="1"/>
  <c r="K209" i="103"/>
  <c r="K209" i="103" a="1"/>
  <c r="J209" i="103" a="1"/>
  <c r="J209" i="103" s="1"/>
  <c r="I209" i="103" a="1"/>
  <c r="I209" i="103" s="1"/>
  <c r="H209" i="103" a="1"/>
  <c r="H209" i="103" s="1"/>
  <c r="G209" i="103"/>
  <c r="G209" i="103" a="1"/>
  <c r="F209" i="103" a="1"/>
  <c r="F209" i="103" s="1"/>
  <c r="E209" i="103" a="1"/>
  <c r="E209" i="103" s="1"/>
  <c r="D209" i="103" a="1"/>
  <c r="D209" i="103" s="1"/>
  <c r="CD208" i="103"/>
  <c r="CD208" i="103" a="1"/>
  <c r="CC208" i="103" a="1"/>
  <c r="CC208" i="103" s="1"/>
  <c r="CB208" i="103" a="1"/>
  <c r="CB208" i="103" s="1"/>
  <c r="CA208" i="103" a="1"/>
  <c r="CA208" i="103" s="1"/>
  <c r="BZ208" i="103"/>
  <c r="BZ208" i="103" a="1"/>
  <c r="BY208" i="103" a="1"/>
  <c r="BY208" i="103" s="1"/>
  <c r="BX208" i="103" a="1"/>
  <c r="BX208" i="103" s="1"/>
  <c r="BW208" i="103" a="1"/>
  <c r="BW208" i="103" s="1"/>
  <c r="BV208" i="103"/>
  <c r="BV208" i="103" a="1"/>
  <c r="BU208" i="103" a="1"/>
  <c r="BU208" i="103" s="1"/>
  <c r="BT208" i="103" a="1"/>
  <c r="BT208" i="103" s="1"/>
  <c r="BS208" i="103" a="1"/>
  <c r="BS208" i="103" s="1"/>
  <c r="BR208" i="103"/>
  <c r="BR208" i="103" a="1"/>
  <c r="BQ208" i="103" a="1"/>
  <c r="BQ208" i="103" s="1"/>
  <c r="BP208" i="103" a="1"/>
  <c r="BP208" i="103" s="1"/>
  <c r="BO208" i="103" a="1"/>
  <c r="BO208" i="103" s="1"/>
  <c r="BN208" i="103"/>
  <c r="BN208" i="103" a="1"/>
  <c r="BM208" i="103" a="1"/>
  <c r="BM208" i="103" s="1"/>
  <c r="BL208" i="103" a="1"/>
  <c r="BL208" i="103" s="1"/>
  <c r="BK208" i="103" a="1"/>
  <c r="BK208" i="103" s="1"/>
  <c r="BJ208" i="103"/>
  <c r="BJ208" i="103" a="1"/>
  <c r="BI208" i="103" a="1"/>
  <c r="BI208" i="103" s="1"/>
  <c r="BH208" i="103" a="1"/>
  <c r="BH208" i="103" s="1"/>
  <c r="BG208" i="103" a="1"/>
  <c r="BG208" i="103" s="1"/>
  <c r="BF208" i="103"/>
  <c r="BF208" i="103" a="1"/>
  <c r="BE208" i="103" a="1"/>
  <c r="BE208" i="103" s="1"/>
  <c r="BD208" i="103" a="1"/>
  <c r="BD208" i="103" s="1"/>
  <c r="BC208" i="103" a="1"/>
  <c r="BC208" i="103" s="1"/>
  <c r="BB208" i="103"/>
  <c r="BB208" i="103" a="1"/>
  <c r="BA208" i="103" a="1"/>
  <c r="BA208" i="103" s="1"/>
  <c r="AZ208" i="103" a="1"/>
  <c r="AZ208" i="103" s="1"/>
  <c r="AY208" i="103" a="1"/>
  <c r="AY208" i="103" s="1"/>
  <c r="AX208" i="103"/>
  <c r="AX208" i="103" a="1"/>
  <c r="AW208" i="103" a="1"/>
  <c r="AW208" i="103" s="1"/>
  <c r="AV208" i="103" a="1"/>
  <c r="AV208" i="103" s="1"/>
  <c r="AU208" i="103" a="1"/>
  <c r="AU208" i="103" s="1"/>
  <c r="AT208" i="103"/>
  <c r="AT208" i="103" a="1"/>
  <c r="AS208" i="103" a="1"/>
  <c r="AS208" i="103" s="1"/>
  <c r="AR208" i="103" a="1"/>
  <c r="AR208" i="103" s="1"/>
  <c r="AQ208" i="103" a="1"/>
  <c r="AQ208" i="103" s="1"/>
  <c r="AP208" i="103"/>
  <c r="AP208" i="103" a="1"/>
  <c r="AO208" i="103" a="1"/>
  <c r="AO208" i="103" s="1"/>
  <c r="AN208" i="103" a="1"/>
  <c r="AN208" i="103" s="1"/>
  <c r="AM208" i="103" a="1"/>
  <c r="AM208" i="103" s="1"/>
  <c r="AL208" i="103"/>
  <c r="AL208" i="103" a="1"/>
  <c r="AK208" i="103" a="1"/>
  <c r="AK208" i="103" s="1"/>
  <c r="AJ208" i="103" a="1"/>
  <c r="AJ208" i="103" s="1"/>
  <c r="AI208" i="103" a="1"/>
  <c r="AI208" i="103" s="1"/>
  <c r="AH208" i="103"/>
  <c r="AH208" i="103" a="1"/>
  <c r="AG208" i="103" a="1"/>
  <c r="AG208" i="103" s="1"/>
  <c r="AF208" i="103" a="1"/>
  <c r="AF208" i="103" s="1"/>
  <c r="AE208" i="103" a="1"/>
  <c r="AE208" i="103" s="1"/>
  <c r="AD208" i="103"/>
  <c r="AD208" i="103" a="1"/>
  <c r="AC208" i="103" a="1"/>
  <c r="AC208" i="103" s="1"/>
  <c r="AB208" i="103" a="1"/>
  <c r="AB208" i="103" s="1"/>
  <c r="AA208" i="103" a="1"/>
  <c r="AA208" i="103" s="1"/>
  <c r="Z208" i="103"/>
  <c r="Z208" i="103" a="1"/>
  <c r="Y208" i="103" a="1"/>
  <c r="Y208" i="103" s="1"/>
  <c r="X208" i="103" a="1"/>
  <c r="X208" i="103" s="1"/>
  <c r="W208" i="103" a="1"/>
  <c r="W208" i="103" s="1"/>
  <c r="V208" i="103"/>
  <c r="V208" i="103" a="1"/>
  <c r="U208" i="103" a="1"/>
  <c r="U208" i="103" s="1"/>
  <c r="T208" i="103" a="1"/>
  <c r="T208" i="103" s="1"/>
  <c r="S208" i="103" a="1"/>
  <c r="S208" i="103" s="1"/>
  <c r="R208" i="103"/>
  <c r="R208" i="103" a="1"/>
  <c r="Q208" i="103" a="1"/>
  <c r="Q208" i="103" s="1"/>
  <c r="P208" i="103" a="1"/>
  <c r="P208" i="103" s="1"/>
  <c r="O208" i="103" a="1"/>
  <c r="O208" i="103" s="1"/>
  <c r="N208" i="103"/>
  <c r="N208" i="103" a="1"/>
  <c r="M208" i="103" a="1"/>
  <c r="M208" i="103" s="1"/>
  <c r="L208" i="103" a="1"/>
  <c r="L208" i="103" s="1"/>
  <c r="K208" i="103" a="1"/>
  <c r="K208" i="103" s="1"/>
  <c r="J208" i="103"/>
  <c r="J208" i="103" a="1"/>
  <c r="I208" i="103" a="1"/>
  <c r="I208" i="103" s="1"/>
  <c r="H208" i="103" a="1"/>
  <c r="H208" i="103" s="1"/>
  <c r="G208" i="103" a="1"/>
  <c r="G208" i="103" s="1"/>
  <c r="F208" i="103"/>
  <c r="F208" i="103" a="1"/>
  <c r="E208" i="103" a="1"/>
  <c r="E208" i="103" s="1"/>
  <c r="D208" i="103" a="1"/>
  <c r="D208" i="103" s="1"/>
  <c r="CD207" i="103" a="1"/>
  <c r="CD207" i="103" s="1"/>
  <c r="CC207" i="103"/>
  <c r="CC207" i="103" a="1"/>
  <c r="CB207" i="103" a="1"/>
  <c r="CB207" i="103" s="1"/>
  <c r="CA207" i="103" a="1"/>
  <c r="CA207" i="103" s="1"/>
  <c r="BZ207" i="103" a="1"/>
  <c r="BZ207" i="103" s="1"/>
  <c r="BY207" i="103"/>
  <c r="BY207" i="103" a="1"/>
  <c r="BX207" i="103" a="1"/>
  <c r="BX207" i="103" s="1"/>
  <c r="BW207" i="103" a="1"/>
  <c r="BW207" i="103" s="1"/>
  <c r="BV207" i="103" a="1"/>
  <c r="BV207" i="103" s="1"/>
  <c r="BU207" i="103"/>
  <c r="BU207" i="103" a="1"/>
  <c r="BT207" i="103" a="1"/>
  <c r="BT207" i="103" s="1"/>
  <c r="BS207" i="103" a="1"/>
  <c r="BS207" i="103" s="1"/>
  <c r="BR207" i="103" a="1"/>
  <c r="BR207" i="103" s="1"/>
  <c r="BQ207" i="103"/>
  <c r="BQ207" i="103" a="1"/>
  <c r="BP207" i="103" a="1"/>
  <c r="BP207" i="103" s="1"/>
  <c r="BO207" i="103" a="1"/>
  <c r="BO207" i="103" s="1"/>
  <c r="BN207" i="103" a="1"/>
  <c r="BN207" i="103" s="1"/>
  <c r="BM207" i="103"/>
  <c r="BM207" i="103" a="1"/>
  <c r="BL207" i="103" a="1"/>
  <c r="BL207" i="103" s="1"/>
  <c r="BK207" i="103" a="1"/>
  <c r="BK207" i="103" s="1"/>
  <c r="BJ207" i="103" a="1"/>
  <c r="BJ207" i="103" s="1"/>
  <c r="BI207" i="103"/>
  <c r="BI207" i="103" a="1"/>
  <c r="BH207" i="103" a="1"/>
  <c r="BH207" i="103" s="1"/>
  <c r="BG207" i="103" a="1"/>
  <c r="BG207" i="103" s="1"/>
  <c r="BF207" i="103" a="1"/>
  <c r="BF207" i="103" s="1"/>
  <c r="BE207" i="103"/>
  <c r="BE207" i="103" a="1"/>
  <c r="BD207" i="103" a="1"/>
  <c r="BD207" i="103" s="1"/>
  <c r="BC207" i="103" a="1"/>
  <c r="BC207" i="103" s="1"/>
  <c r="BB207" i="103" a="1"/>
  <c r="BB207" i="103" s="1"/>
  <c r="BA207" i="103"/>
  <c r="BA207" i="103" a="1"/>
  <c r="AZ207" i="103" a="1"/>
  <c r="AZ207" i="103" s="1"/>
  <c r="AY207" i="103" a="1"/>
  <c r="AY207" i="103" s="1"/>
  <c r="AX207" i="103" a="1"/>
  <c r="AX207" i="103" s="1"/>
  <c r="AW207" i="103"/>
  <c r="AW207" i="103" a="1"/>
  <c r="AV207" i="103" a="1"/>
  <c r="AV207" i="103" s="1"/>
  <c r="AU207" i="103" a="1"/>
  <c r="AU207" i="103" s="1"/>
  <c r="AT207" i="103" a="1"/>
  <c r="AT207" i="103" s="1"/>
  <c r="AS207" i="103"/>
  <c r="AS207" i="103" a="1"/>
  <c r="AR207" i="103" a="1"/>
  <c r="AR207" i="103" s="1"/>
  <c r="AQ207" i="103" a="1"/>
  <c r="AQ207" i="103" s="1"/>
  <c r="AP207" i="103" a="1"/>
  <c r="AP207" i="103" s="1"/>
  <c r="AO207" i="103"/>
  <c r="AO207" i="103" a="1"/>
  <c r="AN207" i="103" a="1"/>
  <c r="AN207" i="103" s="1"/>
  <c r="AM207" i="103" a="1"/>
  <c r="AM207" i="103" s="1"/>
  <c r="AL207" i="103" a="1"/>
  <c r="AL207" i="103" s="1"/>
  <c r="AK207" i="103"/>
  <c r="AK207" i="103" a="1"/>
  <c r="AJ207" i="103" a="1"/>
  <c r="AJ207" i="103" s="1"/>
  <c r="AI207" i="103" a="1"/>
  <c r="AI207" i="103" s="1"/>
  <c r="AH207" i="103" a="1"/>
  <c r="AH207" i="103" s="1"/>
  <c r="AG207" i="103"/>
  <c r="AG207" i="103" a="1"/>
  <c r="AF207" i="103" a="1"/>
  <c r="AF207" i="103" s="1"/>
  <c r="AE207" i="103" a="1"/>
  <c r="AE207" i="103" s="1"/>
  <c r="AD207" i="103" a="1"/>
  <c r="AD207" i="103" s="1"/>
  <c r="AC207" i="103"/>
  <c r="AC207" i="103" a="1"/>
  <c r="AB207" i="103" a="1"/>
  <c r="AB207" i="103" s="1"/>
  <c r="AA207" i="103" a="1"/>
  <c r="AA207" i="103" s="1"/>
  <c r="Z207" i="103" a="1"/>
  <c r="Z207" i="103" s="1"/>
  <c r="Y207" i="103"/>
  <c r="Y207" i="103" a="1"/>
  <c r="X207" i="103" a="1"/>
  <c r="X207" i="103" s="1"/>
  <c r="W207" i="103" a="1"/>
  <c r="W207" i="103" s="1"/>
  <c r="V207" i="103" a="1"/>
  <c r="V207" i="103" s="1"/>
  <c r="U207" i="103"/>
  <c r="U207" i="103" a="1"/>
  <c r="T207" i="103" a="1"/>
  <c r="T207" i="103" s="1"/>
  <c r="S207" i="103" a="1"/>
  <c r="S207" i="103" s="1"/>
  <c r="R207" i="103" a="1"/>
  <c r="R207" i="103" s="1"/>
  <c r="Q207" i="103"/>
  <c r="Q207" i="103" a="1"/>
  <c r="P207" i="103" a="1"/>
  <c r="P207" i="103" s="1"/>
  <c r="O207" i="103" a="1"/>
  <c r="O207" i="103" s="1"/>
  <c r="N207" i="103" a="1"/>
  <c r="N207" i="103" s="1"/>
  <c r="M207" i="103"/>
  <c r="M207" i="103" a="1"/>
  <c r="L207" i="103" a="1"/>
  <c r="L207" i="103" s="1"/>
  <c r="K207" i="103" a="1"/>
  <c r="K207" i="103" s="1"/>
  <c r="J207" i="103" a="1"/>
  <c r="J207" i="103" s="1"/>
  <c r="I207" i="103"/>
  <c r="I207" i="103" a="1"/>
  <c r="H207" i="103" a="1"/>
  <c r="H207" i="103" s="1"/>
  <c r="G207" i="103" a="1"/>
  <c r="G207" i="103" s="1"/>
  <c r="F207" i="103" a="1"/>
  <c r="F207" i="103" s="1"/>
  <c r="E207" i="103"/>
  <c r="E207" i="103" a="1"/>
  <c r="D207" i="103" a="1"/>
  <c r="D207" i="103" s="1"/>
  <c r="CD206" i="103" a="1"/>
  <c r="CD206" i="103" s="1"/>
  <c r="CC206" i="103" a="1"/>
  <c r="CC206" i="103" s="1"/>
  <c r="CB206" i="103"/>
  <c r="CB206" i="103" a="1"/>
  <c r="CA206" i="103" a="1"/>
  <c r="CA206" i="103" s="1"/>
  <c r="BZ206" i="103" a="1"/>
  <c r="BZ206" i="103" s="1"/>
  <c r="BY206" i="103" a="1"/>
  <c r="BY206" i="103" s="1"/>
  <c r="BX206" i="103"/>
  <c r="BX206" i="103" a="1"/>
  <c r="BW206" i="103" a="1"/>
  <c r="BW206" i="103" s="1"/>
  <c r="BV206" i="103" a="1"/>
  <c r="BV206" i="103" s="1"/>
  <c r="BU206" i="103" a="1"/>
  <c r="BU206" i="103" s="1"/>
  <c r="BT206" i="103"/>
  <c r="BT206" i="103" a="1"/>
  <c r="BS206" i="103" a="1"/>
  <c r="BS206" i="103" s="1"/>
  <c r="BR206" i="103" a="1"/>
  <c r="BR206" i="103" s="1"/>
  <c r="BQ206" i="103" a="1"/>
  <c r="BQ206" i="103" s="1"/>
  <c r="BP206" i="103"/>
  <c r="BP206" i="103" a="1"/>
  <c r="BO206" i="103" a="1"/>
  <c r="BO206" i="103" s="1"/>
  <c r="BN206" i="103" a="1"/>
  <c r="BN206" i="103" s="1"/>
  <c r="BM206" i="103" a="1"/>
  <c r="BM206" i="103" s="1"/>
  <c r="BL206" i="103"/>
  <c r="BL206" i="103" a="1"/>
  <c r="BK206" i="103" a="1"/>
  <c r="BK206" i="103" s="1"/>
  <c r="BJ206" i="103" a="1"/>
  <c r="BJ206" i="103" s="1"/>
  <c r="BI206" i="103" a="1"/>
  <c r="BI206" i="103" s="1"/>
  <c r="BH206" i="103"/>
  <c r="BH206" i="103" a="1"/>
  <c r="BG206" i="103" a="1"/>
  <c r="BG206" i="103" s="1"/>
  <c r="BF206" i="103" a="1"/>
  <c r="BF206" i="103" s="1"/>
  <c r="BE206" i="103" a="1"/>
  <c r="BE206" i="103" s="1"/>
  <c r="BD206" i="103"/>
  <c r="BD206" i="103" a="1"/>
  <c r="BC206" i="103" a="1"/>
  <c r="BC206" i="103" s="1"/>
  <c r="BB206" i="103" a="1"/>
  <c r="BB206" i="103" s="1"/>
  <c r="BA206" i="103" a="1"/>
  <c r="BA206" i="103" s="1"/>
  <c r="AZ206" i="103"/>
  <c r="AZ206" i="103" a="1"/>
  <c r="AY206" i="103" a="1"/>
  <c r="AY206" i="103" s="1"/>
  <c r="AX206" i="103" a="1"/>
  <c r="AX206" i="103" s="1"/>
  <c r="AW206" i="103" a="1"/>
  <c r="AW206" i="103" s="1"/>
  <c r="AV206" i="103"/>
  <c r="AV206" i="103" a="1"/>
  <c r="AU206" i="103" a="1"/>
  <c r="AU206" i="103" s="1"/>
  <c r="AT206" i="103" a="1"/>
  <c r="AT206" i="103" s="1"/>
  <c r="AS206" i="103" a="1"/>
  <c r="AS206" i="103" s="1"/>
  <c r="AR206" i="103"/>
  <c r="AR206" i="103" a="1"/>
  <c r="AQ206" i="103" a="1"/>
  <c r="AQ206" i="103" s="1"/>
  <c r="AP206" i="103" a="1"/>
  <c r="AP206" i="103" s="1"/>
  <c r="AO206" i="103" a="1"/>
  <c r="AO206" i="103" s="1"/>
  <c r="AN206" i="103"/>
  <c r="AN206" i="103" a="1"/>
  <c r="AM206" i="103" a="1"/>
  <c r="AM206" i="103" s="1"/>
  <c r="AL206" i="103" a="1"/>
  <c r="AL206" i="103" s="1"/>
  <c r="AK206" i="103" a="1"/>
  <c r="AK206" i="103" s="1"/>
  <c r="AJ206" i="103"/>
  <c r="AJ206" i="103" a="1"/>
  <c r="AI206" i="103" a="1"/>
  <c r="AI206" i="103" s="1"/>
  <c r="AH206" i="103" a="1"/>
  <c r="AH206" i="103" s="1"/>
  <c r="AG206" i="103" a="1"/>
  <c r="AG206" i="103" s="1"/>
  <c r="AF206" i="103"/>
  <c r="AF206" i="103" a="1"/>
  <c r="AE206" i="103" a="1"/>
  <c r="AE206" i="103" s="1"/>
  <c r="AD206" i="103" a="1"/>
  <c r="AD206" i="103" s="1"/>
  <c r="AC206" i="103" a="1"/>
  <c r="AC206" i="103" s="1"/>
  <c r="AB206" i="103"/>
  <c r="AB206" i="103" a="1"/>
  <c r="AA206" i="103" a="1"/>
  <c r="AA206" i="103" s="1"/>
  <c r="Z206" i="103" a="1"/>
  <c r="Z206" i="103" s="1"/>
  <c r="Y206" i="103" a="1"/>
  <c r="Y206" i="103" s="1"/>
  <c r="X206" i="103"/>
  <c r="X206" i="103" a="1"/>
  <c r="W206" i="103" a="1"/>
  <c r="W206" i="103" s="1"/>
  <c r="V206" i="103" a="1"/>
  <c r="V206" i="103" s="1"/>
  <c r="U206" i="103" a="1"/>
  <c r="U206" i="103" s="1"/>
  <c r="T206" i="103"/>
  <c r="T206" i="103" a="1"/>
  <c r="S206" i="103" a="1"/>
  <c r="S206" i="103" s="1"/>
  <c r="R206" i="103" a="1"/>
  <c r="R206" i="103" s="1"/>
  <c r="Q206" i="103" a="1"/>
  <c r="Q206" i="103" s="1"/>
  <c r="P206" i="103"/>
  <c r="P206" i="103" a="1"/>
  <c r="O206" i="103" a="1"/>
  <c r="O206" i="103" s="1"/>
  <c r="N206" i="103" a="1"/>
  <c r="N206" i="103" s="1"/>
  <c r="M206" i="103" a="1"/>
  <c r="M206" i="103" s="1"/>
  <c r="L206" i="103"/>
  <c r="L206" i="103" a="1"/>
  <c r="K206" i="103" a="1"/>
  <c r="K206" i="103" s="1"/>
  <c r="J206" i="103" a="1"/>
  <c r="J206" i="103" s="1"/>
  <c r="I206" i="103" a="1"/>
  <c r="I206" i="103" s="1"/>
  <c r="H206" i="103"/>
  <c r="H206" i="103" a="1"/>
  <c r="G206" i="103" a="1"/>
  <c r="G206" i="103" s="1"/>
  <c r="F206" i="103" a="1"/>
  <c r="F206" i="103" s="1"/>
  <c r="E206" i="103" a="1"/>
  <c r="E206" i="103" s="1"/>
  <c r="D206" i="103"/>
  <c r="D206" i="103" a="1"/>
  <c r="CD205" i="103" a="1"/>
  <c r="CD205" i="103" s="1"/>
  <c r="CC205" i="103" a="1"/>
  <c r="CC205" i="103" s="1"/>
  <c r="CB205" i="103" a="1"/>
  <c r="CB205" i="103" s="1"/>
  <c r="CA205" i="103"/>
  <c r="CA205" i="103" a="1"/>
  <c r="BZ205" i="103" a="1"/>
  <c r="BZ205" i="103" s="1"/>
  <c r="BY205" i="103" a="1"/>
  <c r="BY205" i="103" s="1"/>
  <c r="BX205" i="103" a="1"/>
  <c r="BX205" i="103" s="1"/>
  <c r="BW205" i="103"/>
  <c r="BW205" i="103" a="1"/>
  <c r="BV205" i="103" a="1"/>
  <c r="BV205" i="103" s="1"/>
  <c r="BU205" i="103" a="1"/>
  <c r="BU205" i="103" s="1"/>
  <c r="BT205" i="103" a="1"/>
  <c r="BT205" i="103" s="1"/>
  <c r="BS205" i="103"/>
  <c r="BS205" i="103" a="1"/>
  <c r="BR205" i="103" a="1"/>
  <c r="BR205" i="103" s="1"/>
  <c r="BQ205" i="103" a="1"/>
  <c r="BQ205" i="103" s="1"/>
  <c r="BP205" i="103" a="1"/>
  <c r="BP205" i="103" s="1"/>
  <c r="BO205" i="103"/>
  <c r="BO205" i="103" a="1"/>
  <c r="BN205" i="103" a="1"/>
  <c r="BN205" i="103" s="1"/>
  <c r="BM205" i="103" a="1"/>
  <c r="BM205" i="103" s="1"/>
  <c r="BL205" i="103" a="1"/>
  <c r="BL205" i="103" s="1"/>
  <c r="BK205" i="103"/>
  <c r="BK205" i="103" a="1"/>
  <c r="BJ205" i="103" a="1"/>
  <c r="BJ205" i="103" s="1"/>
  <c r="BI205" i="103" a="1"/>
  <c r="BI205" i="103" s="1"/>
  <c r="BH205" i="103" a="1"/>
  <c r="BH205" i="103" s="1"/>
  <c r="BG205" i="103"/>
  <c r="BG205" i="103" a="1"/>
  <c r="BF205" i="103" a="1"/>
  <c r="BF205" i="103" s="1"/>
  <c r="BE205" i="103" a="1"/>
  <c r="BE205" i="103" s="1"/>
  <c r="BD205" i="103" a="1"/>
  <c r="BD205" i="103" s="1"/>
  <c r="BC205" i="103"/>
  <c r="BC205" i="103" a="1"/>
  <c r="BB205" i="103" a="1"/>
  <c r="BB205" i="103" s="1"/>
  <c r="BA205" i="103" a="1"/>
  <c r="BA205" i="103" s="1"/>
  <c r="AZ205" i="103" a="1"/>
  <c r="AZ205" i="103" s="1"/>
  <c r="AY205" i="103"/>
  <c r="AY205" i="103" a="1"/>
  <c r="AX205" i="103" a="1"/>
  <c r="AX205" i="103" s="1"/>
  <c r="AW205" i="103" a="1"/>
  <c r="AW205" i="103" s="1"/>
  <c r="AV205" i="103" a="1"/>
  <c r="AV205" i="103" s="1"/>
  <c r="AU205" i="103"/>
  <c r="AU205" i="103" a="1"/>
  <c r="AT205" i="103" a="1"/>
  <c r="AT205" i="103" s="1"/>
  <c r="AS205" i="103" a="1"/>
  <c r="AS205" i="103" s="1"/>
  <c r="AR205" i="103" a="1"/>
  <c r="AR205" i="103" s="1"/>
  <c r="AQ205" i="103"/>
  <c r="AQ205" i="103" a="1"/>
  <c r="AP205" i="103" a="1"/>
  <c r="AP205" i="103" s="1"/>
  <c r="AO205" i="103" a="1"/>
  <c r="AO205" i="103" s="1"/>
  <c r="AN205" i="103" a="1"/>
  <c r="AN205" i="103" s="1"/>
  <c r="AM205" i="103"/>
  <c r="AM205" i="103" a="1"/>
  <c r="AL205" i="103" a="1"/>
  <c r="AL205" i="103" s="1"/>
  <c r="AK205" i="103" a="1"/>
  <c r="AK205" i="103" s="1"/>
  <c r="AJ205" i="103" a="1"/>
  <c r="AJ205" i="103" s="1"/>
  <c r="AI205" i="103"/>
  <c r="AI205" i="103" a="1"/>
  <c r="AH205" i="103" a="1"/>
  <c r="AH205" i="103" s="1"/>
  <c r="AG205" i="103" a="1"/>
  <c r="AG205" i="103" s="1"/>
  <c r="AF205" i="103" a="1"/>
  <c r="AF205" i="103" s="1"/>
  <c r="AE205" i="103"/>
  <c r="AE205" i="103" a="1"/>
  <c r="AD205" i="103" a="1"/>
  <c r="AD205" i="103" s="1"/>
  <c r="AC205" i="103" a="1"/>
  <c r="AC205" i="103" s="1"/>
  <c r="AB205" i="103" a="1"/>
  <c r="AB205" i="103" s="1"/>
  <c r="AA205" i="103"/>
  <c r="AA205" i="103" a="1"/>
  <c r="Z205" i="103" a="1"/>
  <c r="Z205" i="103" s="1"/>
  <c r="Y205" i="103" a="1"/>
  <c r="Y205" i="103" s="1"/>
  <c r="X205" i="103" a="1"/>
  <c r="X205" i="103" s="1"/>
  <c r="W205" i="103"/>
  <c r="W205" i="103" a="1"/>
  <c r="V205" i="103" a="1"/>
  <c r="V205" i="103" s="1"/>
  <c r="U205" i="103" a="1"/>
  <c r="U205" i="103" s="1"/>
  <c r="T205" i="103" a="1"/>
  <c r="T205" i="103" s="1"/>
  <c r="S205" i="103"/>
  <c r="S205" i="103" a="1"/>
  <c r="R205" i="103" a="1"/>
  <c r="R205" i="103" s="1"/>
  <c r="Q205" i="103" a="1"/>
  <c r="Q205" i="103" s="1"/>
  <c r="P205" i="103" a="1"/>
  <c r="P205" i="103" s="1"/>
  <c r="O205" i="103"/>
  <c r="O205" i="103" a="1"/>
  <c r="N205" i="103" a="1"/>
  <c r="N205" i="103" s="1"/>
  <c r="M205" i="103" a="1"/>
  <c r="M205" i="103" s="1"/>
  <c r="L205" i="103" a="1"/>
  <c r="L205" i="103" s="1"/>
  <c r="K205" i="103"/>
  <c r="K205" i="103" a="1"/>
  <c r="J205" i="103" a="1"/>
  <c r="J205" i="103" s="1"/>
  <c r="I205" i="103" a="1"/>
  <c r="I205" i="103" s="1"/>
  <c r="H205" i="103" a="1"/>
  <c r="H205" i="103" s="1"/>
  <c r="G205" i="103"/>
  <c r="G205" i="103" a="1"/>
  <c r="F205" i="103" a="1"/>
  <c r="F205" i="103" s="1"/>
  <c r="E205" i="103" a="1"/>
  <c r="E205" i="103" s="1"/>
  <c r="D205" i="103" a="1"/>
  <c r="D205" i="103" s="1"/>
  <c r="CD204" i="103"/>
  <c r="CD204" i="103" a="1"/>
  <c r="CC204" i="103" a="1"/>
  <c r="CC204" i="103" s="1"/>
  <c r="CB204" i="103" a="1"/>
  <c r="CB204" i="103" s="1"/>
  <c r="CA204" i="103" a="1"/>
  <c r="CA204" i="103" s="1"/>
  <c r="BZ204" i="103"/>
  <c r="BZ204" i="103" a="1"/>
  <c r="BY204" i="103" a="1"/>
  <c r="BY204" i="103" s="1"/>
  <c r="BX204" i="103" a="1"/>
  <c r="BX204" i="103" s="1"/>
  <c r="BW204" i="103" a="1"/>
  <c r="BW204" i="103" s="1"/>
  <c r="BV204" i="103"/>
  <c r="BV204" i="103" a="1"/>
  <c r="BU204" i="103" a="1"/>
  <c r="BU204" i="103" s="1"/>
  <c r="BT204" i="103" a="1"/>
  <c r="BT204" i="103" s="1"/>
  <c r="BS204" i="103" a="1"/>
  <c r="BS204" i="103" s="1"/>
  <c r="BR204" i="103"/>
  <c r="BR204" i="103" a="1"/>
  <c r="BQ204" i="103" a="1"/>
  <c r="BQ204" i="103" s="1"/>
  <c r="BP204" i="103" a="1"/>
  <c r="BP204" i="103" s="1"/>
  <c r="BO204" i="103" a="1"/>
  <c r="BO204" i="103" s="1"/>
  <c r="BN204" i="103"/>
  <c r="BN204" i="103" a="1"/>
  <c r="BM204" i="103" a="1"/>
  <c r="BM204" i="103" s="1"/>
  <c r="BL204" i="103" a="1"/>
  <c r="BL204" i="103" s="1"/>
  <c r="BK204" i="103" a="1"/>
  <c r="BK204" i="103" s="1"/>
  <c r="BJ204" i="103"/>
  <c r="BJ204" i="103" a="1"/>
  <c r="BI204" i="103" a="1"/>
  <c r="BI204" i="103" s="1"/>
  <c r="BH204" i="103" a="1"/>
  <c r="BH204" i="103" s="1"/>
  <c r="BG204" i="103" a="1"/>
  <c r="BG204" i="103" s="1"/>
  <c r="BF204" i="103"/>
  <c r="BF204" i="103" a="1"/>
  <c r="BE204" i="103" a="1"/>
  <c r="BE204" i="103" s="1"/>
  <c r="BD204" i="103" a="1"/>
  <c r="BD204" i="103" s="1"/>
  <c r="BC204" i="103" a="1"/>
  <c r="BC204" i="103" s="1"/>
  <c r="BB204" i="103"/>
  <c r="BB204" i="103" a="1"/>
  <c r="BA204" i="103" a="1"/>
  <c r="BA204" i="103" s="1"/>
  <c r="AZ204" i="103" a="1"/>
  <c r="AZ204" i="103" s="1"/>
  <c r="AY204" i="103" a="1"/>
  <c r="AY204" i="103" s="1"/>
  <c r="AX204" i="103"/>
  <c r="AX204" i="103" a="1"/>
  <c r="AW204" i="103" a="1"/>
  <c r="AW204" i="103" s="1"/>
  <c r="AV204" i="103" a="1"/>
  <c r="AV204" i="103" s="1"/>
  <c r="AU204" i="103" a="1"/>
  <c r="AU204" i="103" s="1"/>
  <c r="AT204" i="103"/>
  <c r="AT204" i="103" a="1"/>
  <c r="AS204" i="103" a="1"/>
  <c r="AS204" i="103" s="1"/>
  <c r="AR204" i="103" a="1"/>
  <c r="AR204" i="103" s="1"/>
  <c r="AQ204" i="103" a="1"/>
  <c r="AQ204" i="103" s="1"/>
  <c r="AP204" i="103"/>
  <c r="AP204" i="103" a="1"/>
  <c r="AO204" i="103" a="1"/>
  <c r="AO204" i="103" s="1"/>
  <c r="AN204" i="103" a="1"/>
  <c r="AN204" i="103" s="1"/>
  <c r="AM204" i="103" a="1"/>
  <c r="AM204" i="103" s="1"/>
  <c r="AL204" i="103"/>
  <c r="AL204" i="103" a="1"/>
  <c r="AK204" i="103" a="1"/>
  <c r="AK204" i="103" s="1"/>
  <c r="AJ204" i="103" a="1"/>
  <c r="AJ204" i="103" s="1"/>
  <c r="AI204" i="103" a="1"/>
  <c r="AI204" i="103" s="1"/>
  <c r="AH204" i="103"/>
  <c r="AH204" i="103" a="1"/>
  <c r="AG204" i="103" a="1"/>
  <c r="AG204" i="103" s="1"/>
  <c r="AF204" i="103" a="1"/>
  <c r="AF204" i="103" s="1"/>
  <c r="AE204" i="103" a="1"/>
  <c r="AE204" i="103" s="1"/>
  <c r="AD204" i="103"/>
  <c r="AD204" i="103" a="1"/>
  <c r="AC204" i="103" a="1"/>
  <c r="AC204" i="103" s="1"/>
  <c r="AB204" i="103" a="1"/>
  <c r="AB204" i="103" s="1"/>
  <c r="AA204" i="103" a="1"/>
  <c r="AA204" i="103" s="1"/>
  <c r="Z204" i="103"/>
  <c r="Z204" i="103" a="1"/>
  <c r="Y204" i="103" a="1"/>
  <c r="Y204" i="103" s="1"/>
  <c r="X204" i="103" a="1"/>
  <c r="X204" i="103" s="1"/>
  <c r="W204" i="103" a="1"/>
  <c r="W204" i="103" s="1"/>
  <c r="V204" i="103"/>
  <c r="V204" i="103" a="1"/>
  <c r="U204" i="103" a="1"/>
  <c r="U204" i="103" s="1"/>
  <c r="T204" i="103" a="1"/>
  <c r="T204" i="103" s="1"/>
  <c r="S204" i="103" a="1"/>
  <c r="S204" i="103" s="1"/>
  <c r="R204" i="103"/>
  <c r="R204" i="103" a="1"/>
  <c r="Q204" i="103" a="1"/>
  <c r="Q204" i="103" s="1"/>
  <c r="P204" i="103" a="1"/>
  <c r="P204" i="103" s="1"/>
  <c r="O204" i="103" a="1"/>
  <c r="O204" i="103" s="1"/>
  <c r="N204" i="103"/>
  <c r="N204" i="103" a="1"/>
  <c r="M204" i="103" a="1"/>
  <c r="M204" i="103" s="1"/>
  <c r="L204" i="103" a="1"/>
  <c r="L204" i="103" s="1"/>
  <c r="K204" i="103" a="1"/>
  <c r="K204" i="103" s="1"/>
  <c r="J204" i="103"/>
  <c r="J204" i="103" a="1"/>
  <c r="I204" i="103" a="1"/>
  <c r="I204" i="103" s="1"/>
  <c r="H204" i="103" a="1"/>
  <c r="H204" i="103" s="1"/>
  <c r="G204" i="103" a="1"/>
  <c r="G204" i="103" s="1"/>
  <c r="F204" i="103"/>
  <c r="F204" i="103" a="1"/>
  <c r="E204" i="103" a="1"/>
  <c r="E204" i="103" s="1"/>
  <c r="D204" i="103" a="1"/>
  <c r="D204" i="103" s="1"/>
  <c r="CD203" i="103" a="1"/>
  <c r="CD203" i="103" s="1"/>
  <c r="CC203" i="103"/>
  <c r="CC203" i="103" a="1"/>
  <c r="CB203" i="103" a="1"/>
  <c r="CB203" i="103" s="1"/>
  <c r="CA203" i="103" a="1"/>
  <c r="CA203" i="103" s="1"/>
  <c r="BZ203" i="103" a="1"/>
  <c r="BZ203" i="103" s="1"/>
  <c r="BY203" i="103"/>
  <c r="BY203" i="103" a="1"/>
  <c r="BX203" i="103" a="1"/>
  <c r="BX203" i="103" s="1"/>
  <c r="BW203" i="103" a="1"/>
  <c r="BW203" i="103" s="1"/>
  <c r="BV203" i="103" a="1"/>
  <c r="BV203" i="103" s="1"/>
  <c r="BU203" i="103"/>
  <c r="BU203" i="103" a="1"/>
  <c r="BT203" i="103" a="1"/>
  <c r="BT203" i="103" s="1"/>
  <c r="BS203" i="103" a="1"/>
  <c r="BS203" i="103" s="1"/>
  <c r="BR203" i="103" a="1"/>
  <c r="BR203" i="103" s="1"/>
  <c r="BQ203" i="103"/>
  <c r="BQ203" i="103" a="1"/>
  <c r="BP203" i="103" a="1"/>
  <c r="BP203" i="103" s="1"/>
  <c r="BO203" i="103" a="1"/>
  <c r="BO203" i="103" s="1"/>
  <c r="BN203" i="103" a="1"/>
  <c r="BN203" i="103" s="1"/>
  <c r="BM203" i="103"/>
  <c r="BM203" i="103" a="1"/>
  <c r="BL203" i="103" a="1"/>
  <c r="BL203" i="103" s="1"/>
  <c r="BK203" i="103" a="1"/>
  <c r="BK203" i="103" s="1"/>
  <c r="BJ203" i="103" a="1"/>
  <c r="BJ203" i="103" s="1"/>
  <c r="BI203" i="103"/>
  <c r="BI203" i="103" a="1"/>
  <c r="BH203" i="103" a="1"/>
  <c r="BH203" i="103" s="1"/>
  <c r="BG203" i="103" a="1"/>
  <c r="BG203" i="103" s="1"/>
  <c r="BF203" i="103" a="1"/>
  <c r="BF203" i="103" s="1"/>
  <c r="BE203" i="103"/>
  <c r="BE203" i="103" a="1"/>
  <c r="BD203" i="103" a="1"/>
  <c r="BD203" i="103" s="1"/>
  <c r="BC203" i="103" a="1"/>
  <c r="BC203" i="103" s="1"/>
  <c r="BB203" i="103" a="1"/>
  <c r="BB203" i="103" s="1"/>
  <c r="BA203" i="103"/>
  <c r="BA203" i="103" a="1"/>
  <c r="AZ203" i="103" a="1"/>
  <c r="AZ203" i="103" s="1"/>
  <c r="AY203" i="103" a="1"/>
  <c r="AY203" i="103" s="1"/>
  <c r="AX203" i="103" a="1"/>
  <c r="AX203" i="103" s="1"/>
  <c r="AW203" i="103"/>
  <c r="AW203" i="103" a="1"/>
  <c r="AV203" i="103" a="1"/>
  <c r="AV203" i="103" s="1"/>
  <c r="AU203" i="103" a="1"/>
  <c r="AU203" i="103" s="1"/>
  <c r="AT203" i="103" a="1"/>
  <c r="AT203" i="103" s="1"/>
  <c r="AS203" i="103"/>
  <c r="AS203" i="103" a="1"/>
  <c r="AR203" i="103" a="1"/>
  <c r="AR203" i="103" s="1"/>
  <c r="AQ203" i="103" a="1"/>
  <c r="AQ203" i="103" s="1"/>
  <c r="AP203" i="103" a="1"/>
  <c r="AP203" i="103" s="1"/>
  <c r="AO203" i="103"/>
  <c r="AO203" i="103" a="1"/>
  <c r="AN203" i="103" a="1"/>
  <c r="AN203" i="103" s="1"/>
  <c r="AM203" i="103" a="1"/>
  <c r="AM203" i="103" s="1"/>
  <c r="AL203" i="103" a="1"/>
  <c r="AL203" i="103" s="1"/>
  <c r="AK203" i="103"/>
  <c r="AK203" i="103" a="1"/>
  <c r="AJ203" i="103" a="1"/>
  <c r="AJ203" i="103" s="1"/>
  <c r="AI203" i="103" a="1"/>
  <c r="AI203" i="103" s="1"/>
  <c r="AH203" i="103" a="1"/>
  <c r="AH203" i="103" s="1"/>
  <c r="AG203" i="103"/>
  <c r="AG203" i="103" a="1"/>
  <c r="AF203" i="103" a="1"/>
  <c r="AF203" i="103" s="1"/>
  <c r="AE203" i="103" a="1"/>
  <c r="AE203" i="103" s="1"/>
  <c r="AD203" i="103" a="1"/>
  <c r="AD203" i="103" s="1"/>
  <c r="AC203" i="103"/>
  <c r="AC203" i="103" a="1"/>
  <c r="AB203" i="103" a="1"/>
  <c r="AB203" i="103" s="1"/>
  <c r="AA203" i="103" a="1"/>
  <c r="AA203" i="103" s="1"/>
  <c r="Z203" i="103" a="1"/>
  <c r="Z203" i="103" s="1"/>
  <c r="Y203" i="103"/>
  <c r="Y203" i="103" a="1"/>
  <c r="X203" i="103" a="1"/>
  <c r="X203" i="103" s="1"/>
  <c r="W203" i="103" a="1"/>
  <c r="W203" i="103" s="1"/>
  <c r="V203" i="103" a="1"/>
  <c r="V203" i="103" s="1"/>
  <c r="U203" i="103"/>
  <c r="U203" i="103" a="1"/>
  <c r="T203" i="103" a="1"/>
  <c r="T203" i="103" s="1"/>
  <c r="S203" i="103" a="1"/>
  <c r="S203" i="103" s="1"/>
  <c r="R203" i="103" a="1"/>
  <c r="R203" i="103" s="1"/>
  <c r="Q203" i="103"/>
  <c r="Q203" i="103" a="1"/>
  <c r="P203" i="103" a="1"/>
  <c r="P203" i="103" s="1"/>
  <c r="O203" i="103" a="1"/>
  <c r="O203" i="103" s="1"/>
  <c r="N203" i="103" a="1"/>
  <c r="N203" i="103" s="1"/>
  <c r="M203" i="103"/>
  <c r="M203" i="103" a="1"/>
  <c r="L203" i="103" a="1"/>
  <c r="L203" i="103" s="1"/>
  <c r="K203" i="103" a="1"/>
  <c r="K203" i="103" s="1"/>
  <c r="J203" i="103" a="1"/>
  <c r="J203" i="103" s="1"/>
  <c r="I203" i="103"/>
  <c r="I203" i="103" a="1"/>
  <c r="H203" i="103" a="1"/>
  <c r="H203" i="103" s="1"/>
  <c r="G203" i="103" a="1"/>
  <c r="G203" i="103" s="1"/>
  <c r="F203" i="103" a="1"/>
  <c r="F203" i="103" s="1"/>
  <c r="E203" i="103"/>
  <c r="E203" i="103" a="1"/>
  <c r="D203" i="103" a="1"/>
  <c r="D203" i="103" s="1"/>
  <c r="CD202" i="103" a="1"/>
  <c r="CD202" i="103" s="1"/>
  <c r="CC202" i="103" a="1"/>
  <c r="CC202" i="103" s="1"/>
  <c r="CB202" i="103"/>
  <c r="CB202" i="103" a="1"/>
  <c r="CA202" i="103" a="1"/>
  <c r="CA202" i="103" s="1"/>
  <c r="BZ202" i="103" a="1"/>
  <c r="BZ202" i="103" s="1"/>
  <c r="BY202" i="103" a="1"/>
  <c r="BY202" i="103" s="1"/>
  <c r="BX202" i="103"/>
  <c r="BX202" i="103" a="1"/>
  <c r="BW202" i="103" a="1"/>
  <c r="BW202" i="103" s="1"/>
  <c r="BV202" i="103" a="1"/>
  <c r="BV202" i="103" s="1"/>
  <c r="BU202" i="103" a="1"/>
  <c r="BU202" i="103" s="1"/>
  <c r="BT202" i="103"/>
  <c r="BT202" i="103" a="1"/>
  <c r="BS202" i="103" a="1"/>
  <c r="BS202" i="103" s="1"/>
  <c r="BR202" i="103" a="1"/>
  <c r="BR202" i="103" s="1"/>
  <c r="BQ202" i="103" a="1"/>
  <c r="BQ202" i="103" s="1"/>
  <c r="BP202" i="103"/>
  <c r="BP202" i="103" a="1"/>
  <c r="BO202" i="103" a="1"/>
  <c r="BO202" i="103" s="1"/>
  <c r="BN202" i="103" a="1"/>
  <c r="BN202" i="103" s="1"/>
  <c r="BM202" i="103" a="1"/>
  <c r="BM202" i="103" s="1"/>
  <c r="BL202" i="103"/>
  <c r="BL202" i="103" a="1"/>
  <c r="BK202" i="103" a="1"/>
  <c r="BK202" i="103" s="1"/>
  <c r="BJ202" i="103" a="1"/>
  <c r="BJ202" i="103" s="1"/>
  <c r="BI202" i="103" a="1"/>
  <c r="BI202" i="103" s="1"/>
  <c r="BH202" i="103"/>
  <c r="BH202" i="103" a="1"/>
  <c r="BG202" i="103" a="1"/>
  <c r="BG202" i="103" s="1"/>
  <c r="BF202" i="103" a="1"/>
  <c r="BF202" i="103" s="1"/>
  <c r="BE202" i="103" a="1"/>
  <c r="BE202" i="103" s="1"/>
  <c r="BD202" i="103"/>
  <c r="BD202" i="103" a="1"/>
  <c r="BC202" i="103" a="1"/>
  <c r="BC202" i="103" s="1"/>
  <c r="BB202" i="103" a="1"/>
  <c r="BB202" i="103" s="1"/>
  <c r="BA202" i="103" a="1"/>
  <c r="BA202" i="103" s="1"/>
  <c r="AZ202" i="103"/>
  <c r="AZ202" i="103" a="1"/>
  <c r="AY202" i="103" a="1"/>
  <c r="AY202" i="103" s="1"/>
  <c r="AX202" i="103" a="1"/>
  <c r="AX202" i="103" s="1"/>
  <c r="AW202" i="103" a="1"/>
  <c r="AW202" i="103" s="1"/>
  <c r="AV202" i="103"/>
  <c r="AV202" i="103" a="1"/>
  <c r="AU202" i="103" a="1"/>
  <c r="AU202" i="103" s="1"/>
  <c r="AT202" i="103" a="1"/>
  <c r="AT202" i="103" s="1"/>
  <c r="AS202" i="103" a="1"/>
  <c r="AS202" i="103" s="1"/>
  <c r="AR202" i="103"/>
  <c r="AR202" i="103" a="1"/>
  <c r="AQ202" i="103" a="1"/>
  <c r="AQ202" i="103" s="1"/>
  <c r="AP202" i="103" a="1"/>
  <c r="AP202" i="103" s="1"/>
  <c r="AO202" i="103" a="1"/>
  <c r="AO202" i="103" s="1"/>
  <c r="AN202" i="103"/>
  <c r="AN202" i="103" a="1"/>
  <c r="AM202" i="103" a="1"/>
  <c r="AM202" i="103" s="1"/>
  <c r="AL202" i="103" a="1"/>
  <c r="AL202" i="103" s="1"/>
  <c r="AK202" i="103" a="1"/>
  <c r="AK202" i="103" s="1"/>
  <c r="AJ202" i="103"/>
  <c r="AJ202" i="103" a="1"/>
  <c r="AI202" i="103" a="1"/>
  <c r="AI202" i="103" s="1"/>
  <c r="AH202" i="103" a="1"/>
  <c r="AH202" i="103" s="1"/>
  <c r="AG202" i="103" a="1"/>
  <c r="AG202" i="103" s="1"/>
  <c r="AF202" i="103"/>
  <c r="AF202" i="103" a="1"/>
  <c r="AE202" i="103" a="1"/>
  <c r="AE202" i="103" s="1"/>
  <c r="AD202" i="103" a="1"/>
  <c r="AD202" i="103" s="1"/>
  <c r="AC202" i="103" a="1"/>
  <c r="AC202" i="103" s="1"/>
  <c r="AB202" i="103"/>
  <c r="AB202" i="103" a="1"/>
  <c r="AA202" i="103" a="1"/>
  <c r="AA202" i="103" s="1"/>
  <c r="Z202" i="103" a="1"/>
  <c r="Z202" i="103" s="1"/>
  <c r="Y202" i="103" a="1"/>
  <c r="Y202" i="103" s="1"/>
  <c r="X202" i="103"/>
  <c r="X202" i="103" a="1"/>
  <c r="W202" i="103" a="1"/>
  <c r="W202" i="103" s="1"/>
  <c r="V202" i="103" a="1"/>
  <c r="V202" i="103" s="1"/>
  <c r="U202" i="103" a="1"/>
  <c r="U202" i="103" s="1"/>
  <c r="T202" i="103"/>
  <c r="T202" i="103" a="1"/>
  <c r="S202" i="103" a="1"/>
  <c r="S202" i="103" s="1"/>
  <c r="R202" i="103" a="1"/>
  <c r="R202" i="103" s="1"/>
  <c r="Q202" i="103" a="1"/>
  <c r="Q202" i="103" s="1"/>
  <c r="P202" i="103"/>
  <c r="P202" i="103" a="1"/>
  <c r="O202" i="103" a="1"/>
  <c r="O202" i="103" s="1"/>
  <c r="N202" i="103" a="1"/>
  <c r="N202" i="103" s="1"/>
  <c r="M202" i="103" a="1"/>
  <c r="M202" i="103" s="1"/>
  <c r="L202" i="103"/>
  <c r="L202" i="103" a="1"/>
  <c r="K202" i="103" a="1"/>
  <c r="K202" i="103" s="1"/>
  <c r="J202" i="103" a="1"/>
  <c r="J202" i="103" s="1"/>
  <c r="I202" i="103" a="1"/>
  <c r="I202" i="103" s="1"/>
  <c r="H202" i="103"/>
  <c r="H202" i="103" a="1"/>
  <c r="G202" i="103" a="1"/>
  <c r="G202" i="103" s="1"/>
  <c r="F202" i="103" a="1"/>
  <c r="F202" i="103" s="1"/>
  <c r="E202" i="103" a="1"/>
  <c r="E202" i="103" s="1"/>
  <c r="D202" i="103"/>
  <c r="D202" i="103" a="1"/>
  <c r="CD201" i="103" a="1"/>
  <c r="CD201" i="103" s="1"/>
  <c r="CC201" i="103" a="1"/>
  <c r="CC201" i="103" s="1"/>
  <c r="CB201" i="103" a="1"/>
  <c r="CB201" i="103" s="1"/>
  <c r="CA201" i="103"/>
  <c r="CA201" i="103" a="1"/>
  <c r="BZ201" i="103" a="1"/>
  <c r="BZ201" i="103" s="1"/>
  <c r="BY201" i="103" a="1"/>
  <c r="BY201" i="103" s="1"/>
  <c r="BX201" i="103" a="1"/>
  <c r="BX201" i="103" s="1"/>
  <c r="BW201" i="103"/>
  <c r="BW201" i="103" a="1"/>
  <c r="BV201" i="103" a="1"/>
  <c r="BV201" i="103" s="1"/>
  <c r="BU201" i="103" a="1"/>
  <c r="BU201" i="103" s="1"/>
  <c r="BT201" i="103" a="1"/>
  <c r="BT201" i="103" s="1"/>
  <c r="BS201" i="103"/>
  <c r="BS201" i="103" a="1"/>
  <c r="BR201" i="103" a="1"/>
  <c r="BR201" i="103" s="1"/>
  <c r="BQ201" i="103" a="1"/>
  <c r="BQ201" i="103" s="1"/>
  <c r="BP201" i="103" a="1"/>
  <c r="BP201" i="103" s="1"/>
  <c r="BO201" i="103"/>
  <c r="BO201" i="103" a="1"/>
  <c r="BN201" i="103" a="1"/>
  <c r="BN201" i="103" s="1"/>
  <c r="BM201" i="103" a="1"/>
  <c r="BM201" i="103" s="1"/>
  <c r="BL201" i="103" a="1"/>
  <c r="BL201" i="103" s="1"/>
  <c r="BK201" i="103"/>
  <c r="BK201" i="103" a="1"/>
  <c r="BJ201" i="103" a="1"/>
  <c r="BJ201" i="103" s="1"/>
  <c r="BI201" i="103" a="1"/>
  <c r="BI201" i="103" s="1"/>
  <c r="BH201" i="103" a="1"/>
  <c r="BH201" i="103" s="1"/>
  <c r="BG201" i="103" a="1"/>
  <c r="BG201" i="103" s="1"/>
  <c r="BF201" i="103" a="1"/>
  <c r="BF201" i="103" s="1"/>
  <c r="BE201" i="103" a="1"/>
  <c r="BE201" i="103" s="1"/>
  <c r="BD201" i="103" a="1"/>
  <c r="BD201" i="103" s="1"/>
  <c r="BC201" i="103" a="1"/>
  <c r="BC201" i="103" s="1"/>
  <c r="BB201" i="103" a="1"/>
  <c r="BB201" i="103" s="1"/>
  <c r="BA201" i="103" a="1"/>
  <c r="BA201" i="103" s="1"/>
  <c r="AZ201" i="103" a="1"/>
  <c r="AZ201" i="103" s="1"/>
  <c r="AY201" i="103"/>
  <c r="AY201" i="103" a="1"/>
  <c r="AX201" i="103" a="1"/>
  <c r="AX201" i="103" s="1"/>
  <c r="AW201" i="103"/>
  <c r="AW201" i="103" a="1"/>
  <c r="AV201" i="103" a="1"/>
  <c r="AV201" i="103" s="1"/>
  <c r="AU201" i="103"/>
  <c r="AU201" i="103" a="1"/>
  <c r="AT201" i="103" a="1"/>
  <c r="AT201" i="103" s="1"/>
  <c r="AS201" i="103" a="1"/>
  <c r="AS201" i="103" s="1"/>
  <c r="AR201" i="103" a="1"/>
  <c r="AR201" i="103" s="1"/>
  <c r="AQ201" i="103"/>
  <c r="AQ201" i="103" a="1"/>
  <c r="AP201" i="103" a="1"/>
  <c r="AP201" i="103" s="1"/>
  <c r="AO201" i="103" a="1"/>
  <c r="AO201" i="103" s="1"/>
  <c r="AN201" i="103" a="1"/>
  <c r="AN201" i="103" s="1"/>
  <c r="AM201" i="103"/>
  <c r="AM201" i="103" a="1"/>
  <c r="AL201" i="103" a="1"/>
  <c r="AL201" i="103" s="1"/>
  <c r="AK201" i="103"/>
  <c r="AK201" i="103" a="1"/>
  <c r="AJ201" i="103" a="1"/>
  <c r="AJ201" i="103" s="1"/>
  <c r="AI201" i="103"/>
  <c r="AI201" i="103" a="1"/>
  <c r="AH201" i="103" a="1"/>
  <c r="AH201" i="103" s="1"/>
  <c r="AG201" i="103"/>
  <c r="AG201" i="103" a="1"/>
  <c r="AF201" i="103" a="1"/>
  <c r="AF201" i="103" s="1"/>
  <c r="AE201" i="103"/>
  <c r="AE201" i="103" a="1"/>
  <c r="AD201" i="103" a="1"/>
  <c r="AD201" i="103" s="1"/>
  <c r="AC201" i="103" a="1"/>
  <c r="AC201" i="103" s="1"/>
  <c r="AB201" i="103" a="1"/>
  <c r="AB201" i="103" s="1"/>
  <c r="AA201" i="103" a="1"/>
  <c r="AA201" i="103" s="1"/>
  <c r="Z201" i="103" a="1"/>
  <c r="Z201" i="103" s="1"/>
  <c r="Y201" i="103" a="1"/>
  <c r="Y201" i="103" s="1"/>
  <c r="X201" i="103" a="1"/>
  <c r="X201" i="103" s="1"/>
  <c r="W201" i="103"/>
  <c r="W201" i="103" a="1"/>
  <c r="V201" i="103"/>
  <c r="V201" i="103" a="1"/>
  <c r="U201" i="103" a="1"/>
  <c r="U201" i="103" s="1"/>
  <c r="T201" i="103" a="1"/>
  <c r="T201" i="103" s="1"/>
  <c r="S201" i="103" a="1"/>
  <c r="S201" i="103" s="1"/>
  <c r="R201" i="103"/>
  <c r="R201" i="103" a="1"/>
  <c r="Q201" i="103" a="1"/>
  <c r="Q201" i="103" s="1"/>
  <c r="P201" i="103" a="1"/>
  <c r="P201" i="103" s="1"/>
  <c r="O201" i="103" a="1"/>
  <c r="O201" i="103" s="1"/>
  <c r="N201" i="103" a="1"/>
  <c r="N201" i="103" s="1"/>
  <c r="M201" i="103" a="1"/>
  <c r="M201" i="103" s="1"/>
  <c r="L201" i="103" a="1"/>
  <c r="L201" i="103" s="1"/>
  <c r="K201" i="103"/>
  <c r="K201" i="103" a="1"/>
  <c r="J201" i="103" a="1"/>
  <c r="J201" i="103" s="1"/>
  <c r="I201" i="103" a="1"/>
  <c r="I201" i="103" s="1"/>
  <c r="H201" i="103" a="1"/>
  <c r="H201" i="103" s="1"/>
  <c r="G201" i="103"/>
  <c r="G201" i="103" a="1"/>
  <c r="F201" i="103"/>
  <c r="F201" i="103" a="1"/>
  <c r="E201" i="103" a="1"/>
  <c r="E201" i="103" s="1"/>
  <c r="D201" i="103" a="1"/>
  <c r="D201" i="103" s="1"/>
  <c r="CD200" i="103" a="1"/>
  <c r="CD200" i="103" s="1"/>
  <c r="CC200" i="103" a="1"/>
  <c r="CC200" i="103" s="1"/>
  <c r="CB200" i="103" a="1"/>
  <c r="CB200" i="103" s="1"/>
  <c r="CA200" i="103" a="1"/>
  <c r="CA200" i="103" s="1"/>
  <c r="BZ200" i="103" a="1"/>
  <c r="BZ200" i="103" s="1"/>
  <c r="BY200" i="103" a="1"/>
  <c r="BY200" i="103" s="1"/>
  <c r="BX200" i="103" a="1"/>
  <c r="BX200" i="103" s="1"/>
  <c r="BW200" i="103" a="1"/>
  <c r="BW200" i="103" s="1"/>
  <c r="BV200" i="103" a="1"/>
  <c r="BV200" i="103" s="1"/>
  <c r="BU200" i="103" a="1"/>
  <c r="BU200" i="103" s="1"/>
  <c r="BT200" i="103" a="1"/>
  <c r="BT200" i="103" s="1"/>
  <c r="BS200" i="103" a="1"/>
  <c r="BS200" i="103" s="1"/>
  <c r="BR200" i="103" a="1"/>
  <c r="BR200" i="103" s="1"/>
  <c r="BQ200" i="103" a="1"/>
  <c r="BQ200" i="103" s="1"/>
  <c r="BP200" i="103" a="1"/>
  <c r="BP200" i="103" s="1"/>
  <c r="BO200" i="103" a="1"/>
  <c r="BO200" i="103" s="1"/>
  <c r="BN200" i="103" a="1"/>
  <c r="BN200" i="103" s="1"/>
  <c r="BM200" i="103" a="1"/>
  <c r="BM200" i="103" s="1"/>
  <c r="BL200" i="103" a="1"/>
  <c r="BL200" i="103" s="1"/>
  <c r="BK200" i="103" a="1"/>
  <c r="BK200" i="103" s="1"/>
  <c r="BJ200" i="103" a="1"/>
  <c r="BJ200" i="103" s="1"/>
  <c r="BI200" i="103" a="1"/>
  <c r="BI200" i="103" s="1"/>
  <c r="BH200" i="103" a="1"/>
  <c r="BH200" i="103" s="1"/>
  <c r="BG200" i="103" a="1"/>
  <c r="BG200" i="103" s="1"/>
  <c r="BF200" i="103" a="1"/>
  <c r="BF200" i="103" s="1"/>
  <c r="BE200" i="103" a="1"/>
  <c r="BE200" i="103" s="1"/>
  <c r="BD200" i="103" a="1"/>
  <c r="BD200" i="103" s="1"/>
  <c r="BC200" i="103" a="1"/>
  <c r="BC200" i="103" s="1"/>
  <c r="BB200" i="103" a="1"/>
  <c r="BB200" i="103" s="1"/>
  <c r="BA200" i="103" a="1"/>
  <c r="BA200" i="103" s="1"/>
  <c r="AZ200" i="103" a="1"/>
  <c r="AZ200" i="103" s="1"/>
  <c r="AY200" i="103" a="1"/>
  <c r="AY200" i="103" s="1"/>
  <c r="AX200" i="103" a="1"/>
  <c r="AX200" i="103" s="1"/>
  <c r="AW200" i="103" a="1"/>
  <c r="AW200" i="103" s="1"/>
  <c r="AV200" i="103" a="1"/>
  <c r="AV200" i="103" s="1"/>
  <c r="AU200" i="103" a="1"/>
  <c r="AU200" i="103" s="1"/>
  <c r="AT200" i="103" a="1"/>
  <c r="AT200" i="103" s="1"/>
  <c r="AS200" i="103" a="1"/>
  <c r="AS200" i="103" s="1"/>
  <c r="AR200" i="103" a="1"/>
  <c r="AR200" i="103" s="1"/>
  <c r="AQ200" i="103" a="1"/>
  <c r="AQ200" i="103" s="1"/>
  <c r="AP200" i="103" a="1"/>
  <c r="AP200" i="103" s="1"/>
  <c r="AO200" i="103" a="1"/>
  <c r="AO200" i="103" s="1"/>
  <c r="AN200" i="103" a="1"/>
  <c r="AN200" i="103" s="1"/>
  <c r="AM200" i="103" a="1"/>
  <c r="AM200" i="103" s="1"/>
  <c r="AL200" i="103" a="1"/>
  <c r="AL200" i="103" s="1"/>
  <c r="AK200" i="103" a="1"/>
  <c r="AK200" i="103" s="1"/>
  <c r="AJ200" i="103" a="1"/>
  <c r="AJ200" i="103" s="1"/>
  <c r="AI200" i="103" a="1"/>
  <c r="AI200" i="103" s="1"/>
  <c r="AH200" i="103" a="1"/>
  <c r="AH200" i="103" s="1"/>
  <c r="AG200" i="103" a="1"/>
  <c r="AG200" i="103" s="1"/>
  <c r="AF200" i="103" a="1"/>
  <c r="AF200" i="103" s="1"/>
  <c r="AE200" i="103" a="1"/>
  <c r="AE200" i="103" s="1"/>
  <c r="AD200" i="103" a="1"/>
  <c r="AD200" i="103" s="1"/>
  <c r="AC200" i="103" a="1"/>
  <c r="AC200" i="103" s="1"/>
  <c r="AB200" i="103" a="1"/>
  <c r="AB200" i="103" s="1"/>
  <c r="AA200" i="103" a="1"/>
  <c r="AA200" i="103" s="1"/>
  <c r="Z200" i="103" a="1"/>
  <c r="Z200" i="103" s="1"/>
  <c r="Y200" i="103" a="1"/>
  <c r="Y200" i="103" s="1"/>
  <c r="X200" i="103" a="1"/>
  <c r="X200" i="103" s="1"/>
  <c r="W200" i="103" a="1"/>
  <c r="W200" i="103" s="1"/>
  <c r="V200" i="103" a="1"/>
  <c r="V200" i="103" s="1"/>
  <c r="U200" i="103" a="1"/>
  <c r="U200" i="103" s="1"/>
  <c r="T200" i="103" a="1"/>
  <c r="T200" i="103" s="1"/>
  <c r="S200" i="103" a="1"/>
  <c r="S200" i="103" s="1"/>
  <c r="R200" i="103" a="1"/>
  <c r="R200" i="103" s="1"/>
  <c r="Q200" i="103" a="1"/>
  <c r="Q200" i="103" s="1"/>
  <c r="P200" i="103" a="1"/>
  <c r="P200" i="103" s="1"/>
  <c r="O200" i="103" a="1"/>
  <c r="O200" i="103" s="1"/>
  <c r="N200" i="103" a="1"/>
  <c r="N200" i="103" s="1"/>
  <c r="M200" i="103" a="1"/>
  <c r="M200" i="103" s="1"/>
  <c r="L200" i="103" a="1"/>
  <c r="L200" i="103" s="1"/>
  <c r="K200" i="103" a="1"/>
  <c r="K200" i="103" s="1"/>
  <c r="J200" i="103" a="1"/>
  <c r="J200" i="103" s="1"/>
  <c r="I200" i="103" a="1"/>
  <c r="I200" i="103" s="1"/>
  <c r="H200" i="103" a="1"/>
  <c r="H200" i="103" s="1"/>
  <c r="G200" i="103" a="1"/>
  <c r="G200" i="103" s="1"/>
  <c r="F200" i="103" a="1"/>
  <c r="F200" i="103" s="1"/>
  <c r="E200" i="103" a="1"/>
  <c r="E200" i="103" s="1"/>
  <c r="D200" i="103" a="1"/>
  <c r="D200" i="103" s="1"/>
  <c r="CD199" i="103" a="1"/>
  <c r="CD199" i="103" s="1"/>
  <c r="CC199" i="103" a="1"/>
  <c r="CC199" i="103" s="1"/>
  <c r="CB199" i="103" a="1"/>
  <c r="CB199" i="103" s="1"/>
  <c r="CA199" i="103" a="1"/>
  <c r="CA199" i="103" s="1"/>
  <c r="BZ199" i="103" a="1"/>
  <c r="BZ199" i="103" s="1"/>
  <c r="BY199" i="103" a="1"/>
  <c r="BY199" i="103" s="1"/>
  <c r="BX199" i="103" a="1"/>
  <c r="BX199" i="103" s="1"/>
  <c r="BW199" i="103" a="1"/>
  <c r="BW199" i="103" s="1"/>
  <c r="BV199" i="103" a="1"/>
  <c r="BV199" i="103" s="1"/>
  <c r="BU199" i="103" a="1"/>
  <c r="BU199" i="103" s="1"/>
  <c r="BT199" i="103" a="1"/>
  <c r="BT199" i="103" s="1"/>
  <c r="BS199" i="103" a="1"/>
  <c r="BS199" i="103" s="1"/>
  <c r="BR199" i="103" a="1"/>
  <c r="BR199" i="103" s="1"/>
  <c r="BQ199" i="103" a="1"/>
  <c r="BQ199" i="103" s="1"/>
  <c r="BP199" i="103" a="1"/>
  <c r="BP199" i="103" s="1"/>
  <c r="BO199" i="103" a="1"/>
  <c r="BO199" i="103" s="1"/>
  <c r="BN199" i="103" a="1"/>
  <c r="BN199" i="103" s="1"/>
  <c r="BM199" i="103" a="1"/>
  <c r="BM199" i="103" s="1"/>
  <c r="BL199" i="103" a="1"/>
  <c r="BL199" i="103" s="1"/>
  <c r="BK199" i="103" a="1"/>
  <c r="BK199" i="103" s="1"/>
  <c r="BJ199" i="103" a="1"/>
  <c r="BJ199" i="103" s="1"/>
  <c r="BI199" i="103" a="1"/>
  <c r="BI199" i="103" s="1"/>
  <c r="BH199" i="103" a="1"/>
  <c r="BH199" i="103" s="1"/>
  <c r="BG199" i="103" a="1"/>
  <c r="BG199" i="103" s="1"/>
  <c r="BF199" i="103" a="1"/>
  <c r="BF199" i="103" s="1"/>
  <c r="BE199" i="103" a="1"/>
  <c r="BE199" i="103" s="1"/>
  <c r="BD199" i="103" a="1"/>
  <c r="BD199" i="103" s="1"/>
  <c r="BC199" i="103" a="1"/>
  <c r="BC199" i="103" s="1"/>
  <c r="BB199" i="103" a="1"/>
  <c r="BB199" i="103" s="1"/>
  <c r="BA199" i="103" a="1"/>
  <c r="BA199" i="103" s="1"/>
  <c r="AZ199" i="103" a="1"/>
  <c r="AZ199" i="103" s="1"/>
  <c r="AY199" i="103" a="1"/>
  <c r="AY199" i="103" s="1"/>
  <c r="AX199" i="103" a="1"/>
  <c r="AX199" i="103" s="1"/>
  <c r="AW199" i="103" a="1"/>
  <c r="AW199" i="103" s="1"/>
  <c r="AV199" i="103" a="1"/>
  <c r="AV199" i="103" s="1"/>
  <c r="AU199" i="103" a="1"/>
  <c r="AU199" i="103" s="1"/>
  <c r="AT199" i="103" a="1"/>
  <c r="AT199" i="103" s="1"/>
  <c r="AS199" i="103" a="1"/>
  <c r="AS199" i="103" s="1"/>
  <c r="AR199" i="103" a="1"/>
  <c r="AR199" i="103" s="1"/>
  <c r="AQ199" i="103" a="1"/>
  <c r="AQ199" i="103" s="1"/>
  <c r="AP199" i="103" a="1"/>
  <c r="AP199" i="103" s="1"/>
  <c r="AO199" i="103" a="1"/>
  <c r="AO199" i="103" s="1"/>
  <c r="AN199" i="103" a="1"/>
  <c r="AN199" i="103" s="1"/>
  <c r="AM199" i="103" a="1"/>
  <c r="AM199" i="103" s="1"/>
  <c r="AL199" i="103" a="1"/>
  <c r="AL199" i="103" s="1"/>
  <c r="AK199" i="103" a="1"/>
  <c r="AK199" i="103" s="1"/>
  <c r="AJ199" i="103" a="1"/>
  <c r="AJ199" i="103" s="1"/>
  <c r="AI199" i="103" a="1"/>
  <c r="AI199" i="103" s="1"/>
  <c r="AH199" i="103" a="1"/>
  <c r="AH199" i="103" s="1"/>
  <c r="AG199" i="103" a="1"/>
  <c r="AG199" i="103" s="1"/>
  <c r="AF199" i="103" a="1"/>
  <c r="AF199" i="103" s="1"/>
  <c r="AE199" i="103" a="1"/>
  <c r="AE199" i="103" s="1"/>
  <c r="AD199" i="103" a="1"/>
  <c r="AD199" i="103" s="1"/>
  <c r="AC199" i="103" a="1"/>
  <c r="AC199" i="103" s="1"/>
  <c r="AB199" i="103" a="1"/>
  <c r="AB199" i="103" s="1"/>
  <c r="AA199" i="103" a="1"/>
  <c r="AA199" i="103" s="1"/>
  <c r="Z199" i="103" a="1"/>
  <c r="Z199" i="103" s="1"/>
  <c r="Y199" i="103" a="1"/>
  <c r="Y199" i="103" s="1"/>
  <c r="X199" i="103" a="1"/>
  <c r="X199" i="103" s="1"/>
  <c r="W199" i="103" a="1"/>
  <c r="W199" i="103" s="1"/>
  <c r="V199" i="103" a="1"/>
  <c r="V199" i="103" s="1"/>
  <c r="U199" i="103" a="1"/>
  <c r="U199" i="103" s="1"/>
  <c r="T199" i="103" a="1"/>
  <c r="T199" i="103" s="1"/>
  <c r="S199" i="103" a="1"/>
  <c r="S199" i="103" s="1"/>
  <c r="R199" i="103" a="1"/>
  <c r="R199" i="103" s="1"/>
  <c r="Q199" i="103" a="1"/>
  <c r="Q199" i="103" s="1"/>
  <c r="P199" i="103" a="1"/>
  <c r="P199" i="103" s="1"/>
  <c r="O199" i="103" a="1"/>
  <c r="O199" i="103" s="1"/>
  <c r="N199" i="103" a="1"/>
  <c r="N199" i="103" s="1"/>
  <c r="M199" i="103" a="1"/>
  <c r="M199" i="103" s="1"/>
  <c r="L199" i="103" a="1"/>
  <c r="L199" i="103" s="1"/>
  <c r="K199" i="103" a="1"/>
  <c r="K199" i="103" s="1"/>
  <c r="J199" i="103" a="1"/>
  <c r="J199" i="103" s="1"/>
  <c r="I199" i="103" a="1"/>
  <c r="I199" i="103" s="1"/>
  <c r="H199" i="103" a="1"/>
  <c r="H199" i="103" s="1"/>
  <c r="G199" i="103" a="1"/>
  <c r="G199" i="103" s="1"/>
  <c r="F199" i="103" a="1"/>
  <c r="F199" i="103" s="1"/>
  <c r="E199" i="103" a="1"/>
  <c r="E199" i="103" s="1"/>
  <c r="D199" i="103" a="1"/>
  <c r="D199" i="103" s="1"/>
  <c r="CD198" i="103" a="1"/>
  <c r="CD198" i="103" s="1"/>
  <c r="CC198" i="103" a="1"/>
  <c r="CC198" i="103" s="1"/>
  <c r="CB198" i="103" a="1"/>
  <c r="CB198" i="103" s="1"/>
  <c r="CA198" i="103" a="1"/>
  <c r="CA198" i="103" s="1"/>
  <c r="BZ198" i="103" a="1"/>
  <c r="BZ198" i="103" s="1"/>
  <c r="BY198" i="103" a="1"/>
  <c r="BY198" i="103" s="1"/>
  <c r="BX198" i="103" a="1"/>
  <c r="BX198" i="103" s="1"/>
  <c r="BW198" i="103" a="1"/>
  <c r="BW198" i="103" s="1"/>
  <c r="BV198" i="103" a="1"/>
  <c r="BV198" i="103" s="1"/>
  <c r="BU198" i="103" a="1"/>
  <c r="BU198" i="103" s="1"/>
  <c r="BT198" i="103" a="1"/>
  <c r="BT198" i="103" s="1"/>
  <c r="BS198" i="103" a="1"/>
  <c r="BS198" i="103" s="1"/>
  <c r="BR198" i="103" a="1"/>
  <c r="BR198" i="103" s="1"/>
  <c r="BQ198" i="103" a="1"/>
  <c r="BQ198" i="103" s="1"/>
  <c r="BP198" i="103" a="1"/>
  <c r="BP198" i="103" s="1"/>
  <c r="BO198" i="103" a="1"/>
  <c r="BO198" i="103" s="1"/>
  <c r="BN198" i="103" a="1"/>
  <c r="BN198" i="103" s="1"/>
  <c r="BM198" i="103" a="1"/>
  <c r="BM198" i="103" s="1"/>
  <c r="BL198" i="103" a="1"/>
  <c r="BL198" i="103" s="1"/>
  <c r="BK198" i="103" a="1"/>
  <c r="BK198" i="103" s="1"/>
  <c r="BJ198" i="103" a="1"/>
  <c r="BJ198" i="103" s="1"/>
  <c r="BI198" i="103" a="1"/>
  <c r="BI198" i="103" s="1"/>
  <c r="BH198" i="103" a="1"/>
  <c r="BH198" i="103" s="1"/>
  <c r="BG198" i="103" a="1"/>
  <c r="BG198" i="103" s="1"/>
  <c r="BF198" i="103" a="1"/>
  <c r="BF198" i="103" s="1"/>
  <c r="BE198" i="103" a="1"/>
  <c r="BE198" i="103" s="1"/>
  <c r="BD198" i="103" a="1"/>
  <c r="BD198" i="103" s="1"/>
  <c r="BC198" i="103" a="1"/>
  <c r="BC198" i="103" s="1"/>
  <c r="BB198" i="103" a="1"/>
  <c r="BB198" i="103" s="1"/>
  <c r="BA198" i="103" a="1"/>
  <c r="BA198" i="103" s="1"/>
  <c r="AZ198" i="103" a="1"/>
  <c r="AZ198" i="103" s="1"/>
  <c r="AY198" i="103" a="1"/>
  <c r="AY198" i="103" s="1"/>
  <c r="AX198" i="103" a="1"/>
  <c r="AX198" i="103" s="1"/>
  <c r="AW198" i="103" a="1"/>
  <c r="AW198" i="103" s="1"/>
  <c r="AV198" i="103" a="1"/>
  <c r="AV198" i="103" s="1"/>
  <c r="AU198" i="103" a="1"/>
  <c r="AU198" i="103" s="1"/>
  <c r="AT198" i="103" a="1"/>
  <c r="AT198" i="103" s="1"/>
  <c r="AS198" i="103" a="1"/>
  <c r="AS198" i="103" s="1"/>
  <c r="AR198" i="103" a="1"/>
  <c r="AR198" i="103" s="1"/>
  <c r="AQ198" i="103" a="1"/>
  <c r="AQ198" i="103" s="1"/>
  <c r="AP198" i="103" a="1"/>
  <c r="AP198" i="103" s="1"/>
  <c r="AO198" i="103" a="1"/>
  <c r="AO198" i="103" s="1"/>
  <c r="AN198" i="103" a="1"/>
  <c r="AN198" i="103" s="1"/>
  <c r="AM198" i="103" a="1"/>
  <c r="AM198" i="103" s="1"/>
  <c r="AL198" i="103" a="1"/>
  <c r="AL198" i="103" s="1"/>
  <c r="AK198" i="103" a="1"/>
  <c r="AK198" i="103" s="1"/>
  <c r="AJ198" i="103" a="1"/>
  <c r="AJ198" i="103" s="1"/>
  <c r="AI198" i="103" a="1"/>
  <c r="AI198" i="103" s="1"/>
  <c r="AH198" i="103" a="1"/>
  <c r="AH198" i="103" s="1"/>
  <c r="AG198" i="103" a="1"/>
  <c r="AG198" i="103" s="1"/>
  <c r="AF198" i="103" a="1"/>
  <c r="AF198" i="103" s="1"/>
  <c r="AE198" i="103" a="1"/>
  <c r="AE198" i="103" s="1"/>
  <c r="AD198" i="103" a="1"/>
  <c r="AD198" i="103" s="1"/>
  <c r="AC198" i="103" a="1"/>
  <c r="AC198" i="103" s="1"/>
  <c r="AB198" i="103" a="1"/>
  <c r="AB198" i="103" s="1"/>
  <c r="AA198" i="103" a="1"/>
  <c r="AA198" i="103" s="1"/>
  <c r="Z198" i="103" a="1"/>
  <c r="Z198" i="103" s="1"/>
  <c r="Y198" i="103" a="1"/>
  <c r="Y198" i="103" s="1"/>
  <c r="X198" i="103" a="1"/>
  <c r="X198" i="103" s="1"/>
  <c r="W198" i="103" a="1"/>
  <c r="W198" i="103" s="1"/>
  <c r="V198" i="103" a="1"/>
  <c r="V198" i="103" s="1"/>
  <c r="U198" i="103" a="1"/>
  <c r="U198" i="103" s="1"/>
  <c r="T198" i="103" a="1"/>
  <c r="T198" i="103" s="1"/>
  <c r="S198" i="103" a="1"/>
  <c r="S198" i="103" s="1"/>
  <c r="R198" i="103" a="1"/>
  <c r="R198" i="103" s="1"/>
  <c r="Q198" i="103" a="1"/>
  <c r="Q198" i="103" s="1"/>
  <c r="P198" i="103" a="1"/>
  <c r="P198" i="103" s="1"/>
  <c r="O198" i="103" a="1"/>
  <c r="O198" i="103" s="1"/>
  <c r="N198" i="103" a="1"/>
  <c r="N198" i="103" s="1"/>
  <c r="M198" i="103" a="1"/>
  <c r="M198" i="103" s="1"/>
  <c r="L198" i="103" a="1"/>
  <c r="L198" i="103" s="1"/>
  <c r="K198" i="103" a="1"/>
  <c r="K198" i="103" s="1"/>
  <c r="J198" i="103" a="1"/>
  <c r="J198" i="103" s="1"/>
  <c r="I198" i="103" a="1"/>
  <c r="I198" i="103" s="1"/>
  <c r="H198" i="103" a="1"/>
  <c r="H198" i="103" s="1"/>
  <c r="G198" i="103" a="1"/>
  <c r="G198" i="103" s="1"/>
  <c r="F198" i="103" a="1"/>
  <c r="F198" i="103" s="1"/>
  <c r="E198" i="103" a="1"/>
  <c r="E198" i="103" s="1"/>
  <c r="D198" i="103" a="1"/>
  <c r="D198" i="103" s="1"/>
  <c r="CD197" i="103" a="1"/>
  <c r="CD197" i="103" s="1"/>
  <c r="CC197" i="103" a="1"/>
  <c r="CC197" i="103" s="1"/>
  <c r="CB197" i="103" a="1"/>
  <c r="CB197" i="103" s="1"/>
  <c r="CA197" i="103" a="1"/>
  <c r="CA197" i="103" s="1"/>
  <c r="BZ197" i="103" a="1"/>
  <c r="BZ197" i="103" s="1"/>
  <c r="BY197" i="103" a="1"/>
  <c r="BY197" i="103" s="1"/>
  <c r="BX197" i="103" a="1"/>
  <c r="BX197" i="103" s="1"/>
  <c r="BW197" i="103" a="1"/>
  <c r="BW197" i="103" s="1"/>
  <c r="BV197" i="103" a="1"/>
  <c r="BV197" i="103" s="1"/>
  <c r="BU197" i="103" a="1"/>
  <c r="BU197" i="103" s="1"/>
  <c r="BT197" i="103" a="1"/>
  <c r="BT197" i="103" s="1"/>
  <c r="BS197" i="103" a="1"/>
  <c r="BS197" i="103" s="1"/>
  <c r="BR197" i="103" a="1"/>
  <c r="BR197" i="103" s="1"/>
  <c r="BQ197" i="103" a="1"/>
  <c r="BQ197" i="103" s="1"/>
  <c r="BP197" i="103" a="1"/>
  <c r="BP197" i="103" s="1"/>
  <c r="BO197" i="103" a="1"/>
  <c r="BO197" i="103" s="1"/>
  <c r="BN197" i="103" a="1"/>
  <c r="BN197" i="103" s="1"/>
  <c r="BM197" i="103" a="1"/>
  <c r="BM197" i="103" s="1"/>
  <c r="BL197" i="103" a="1"/>
  <c r="BL197" i="103" s="1"/>
  <c r="BK197" i="103" a="1"/>
  <c r="BK197" i="103" s="1"/>
  <c r="BJ197" i="103" a="1"/>
  <c r="BJ197" i="103" s="1"/>
  <c r="BI197" i="103" a="1"/>
  <c r="BI197" i="103" s="1"/>
  <c r="BH197" i="103" a="1"/>
  <c r="BH197" i="103" s="1"/>
  <c r="BG197" i="103" a="1"/>
  <c r="BG197" i="103" s="1"/>
  <c r="BF197" i="103" a="1"/>
  <c r="BF197" i="103" s="1"/>
  <c r="BE197" i="103" a="1"/>
  <c r="BE197" i="103" s="1"/>
  <c r="BD197" i="103" a="1"/>
  <c r="BD197" i="103" s="1"/>
  <c r="BC197" i="103" a="1"/>
  <c r="BC197" i="103" s="1"/>
  <c r="BB197" i="103" a="1"/>
  <c r="BB197" i="103" s="1"/>
  <c r="BA197" i="103" a="1"/>
  <c r="BA197" i="103" s="1"/>
  <c r="AZ197" i="103" a="1"/>
  <c r="AZ197" i="103" s="1"/>
  <c r="AY197" i="103" a="1"/>
  <c r="AY197" i="103" s="1"/>
  <c r="AX197" i="103" a="1"/>
  <c r="AX197" i="103" s="1"/>
  <c r="AW197" i="103" a="1"/>
  <c r="AW197" i="103" s="1"/>
  <c r="AV197" i="103" a="1"/>
  <c r="AV197" i="103" s="1"/>
  <c r="AU197" i="103" a="1"/>
  <c r="AU197" i="103" s="1"/>
  <c r="AT197" i="103" a="1"/>
  <c r="AT197" i="103" s="1"/>
  <c r="AS197" i="103" a="1"/>
  <c r="AS197" i="103" s="1"/>
  <c r="AR197" i="103" a="1"/>
  <c r="AR197" i="103" s="1"/>
  <c r="AQ197" i="103" a="1"/>
  <c r="AQ197" i="103" s="1"/>
  <c r="AP197" i="103" a="1"/>
  <c r="AP197" i="103" s="1"/>
  <c r="AO197" i="103" a="1"/>
  <c r="AO197" i="103" s="1"/>
  <c r="AN197" i="103" a="1"/>
  <c r="AN197" i="103" s="1"/>
  <c r="AM197" i="103" a="1"/>
  <c r="AM197" i="103" s="1"/>
  <c r="AL197" i="103" a="1"/>
  <c r="AL197" i="103" s="1"/>
  <c r="AK197" i="103" a="1"/>
  <c r="AK197" i="103" s="1"/>
  <c r="AJ197" i="103" a="1"/>
  <c r="AJ197" i="103" s="1"/>
  <c r="AI197" i="103" a="1"/>
  <c r="AI197" i="103" s="1"/>
  <c r="AH197" i="103" a="1"/>
  <c r="AH197" i="103" s="1"/>
  <c r="AG197" i="103" a="1"/>
  <c r="AG197" i="103" s="1"/>
  <c r="AF197" i="103" a="1"/>
  <c r="AF197" i="103" s="1"/>
  <c r="AE197" i="103" a="1"/>
  <c r="AE197" i="103" s="1"/>
  <c r="AD197" i="103" a="1"/>
  <c r="AD197" i="103" s="1"/>
  <c r="AC197" i="103" a="1"/>
  <c r="AC197" i="103" s="1"/>
  <c r="AB197" i="103" a="1"/>
  <c r="AB197" i="103" s="1"/>
  <c r="AA197" i="103" a="1"/>
  <c r="AA197" i="103" s="1"/>
  <c r="Z197" i="103" a="1"/>
  <c r="Z197" i="103" s="1"/>
  <c r="Y197" i="103" a="1"/>
  <c r="Y197" i="103" s="1"/>
  <c r="X197" i="103" a="1"/>
  <c r="X197" i="103" s="1"/>
  <c r="W197" i="103" a="1"/>
  <c r="W197" i="103" s="1"/>
  <c r="V197" i="103" a="1"/>
  <c r="V197" i="103" s="1"/>
  <c r="U197" i="103" a="1"/>
  <c r="U197" i="103" s="1"/>
  <c r="T197" i="103" a="1"/>
  <c r="T197" i="103" s="1"/>
  <c r="S197" i="103" a="1"/>
  <c r="S197" i="103" s="1"/>
  <c r="R197" i="103" a="1"/>
  <c r="R197" i="103" s="1"/>
  <c r="Q197" i="103" a="1"/>
  <c r="Q197" i="103" s="1"/>
  <c r="P197" i="103" a="1"/>
  <c r="P197" i="103" s="1"/>
  <c r="O197" i="103" a="1"/>
  <c r="O197" i="103" s="1"/>
  <c r="N197" i="103" a="1"/>
  <c r="N197" i="103" s="1"/>
  <c r="M197" i="103" a="1"/>
  <c r="M197" i="103" s="1"/>
  <c r="L197" i="103" a="1"/>
  <c r="L197" i="103" s="1"/>
  <c r="K197" i="103" a="1"/>
  <c r="K197" i="103" s="1"/>
  <c r="J197" i="103" a="1"/>
  <c r="J197" i="103" s="1"/>
  <c r="I197" i="103" a="1"/>
  <c r="I197" i="103" s="1"/>
  <c r="H197" i="103" a="1"/>
  <c r="H197" i="103" s="1"/>
  <c r="G197" i="103" a="1"/>
  <c r="G197" i="103" s="1"/>
  <c r="F197" i="103" a="1"/>
  <c r="F197" i="103" s="1"/>
  <c r="E197" i="103" a="1"/>
  <c r="E197" i="103" s="1"/>
  <c r="D197" i="103" a="1"/>
  <c r="D197" i="103" s="1"/>
  <c r="CD196" i="103" a="1"/>
  <c r="CD196" i="103" s="1"/>
  <c r="CC196" i="103" a="1"/>
  <c r="CC196" i="103" s="1"/>
  <c r="CB196" i="103" a="1"/>
  <c r="CB196" i="103" s="1"/>
  <c r="CA196" i="103" a="1"/>
  <c r="CA196" i="103" s="1"/>
  <c r="BZ196" i="103" a="1"/>
  <c r="BZ196" i="103" s="1"/>
  <c r="BY196" i="103" a="1"/>
  <c r="BY196" i="103" s="1"/>
  <c r="BX196" i="103" a="1"/>
  <c r="BX196" i="103" s="1"/>
  <c r="BW196" i="103" a="1"/>
  <c r="BW196" i="103" s="1"/>
  <c r="BV196" i="103" a="1"/>
  <c r="BV196" i="103" s="1"/>
  <c r="BU196" i="103" a="1"/>
  <c r="BU196" i="103" s="1"/>
  <c r="BT196" i="103" a="1"/>
  <c r="BT196" i="103" s="1"/>
  <c r="BS196" i="103" a="1"/>
  <c r="BS196" i="103" s="1"/>
  <c r="BR196" i="103" a="1"/>
  <c r="BR196" i="103" s="1"/>
  <c r="BQ196" i="103" a="1"/>
  <c r="BQ196" i="103" s="1"/>
  <c r="BP196" i="103" a="1"/>
  <c r="BP196" i="103" s="1"/>
  <c r="BO196" i="103" a="1"/>
  <c r="BO196" i="103" s="1"/>
  <c r="BN196" i="103" a="1"/>
  <c r="BN196" i="103" s="1"/>
  <c r="BM196" i="103" a="1"/>
  <c r="BM196" i="103" s="1"/>
  <c r="BL196" i="103" a="1"/>
  <c r="BL196" i="103" s="1"/>
  <c r="BK196" i="103" a="1"/>
  <c r="BK196" i="103" s="1"/>
  <c r="BJ196" i="103" a="1"/>
  <c r="BJ196" i="103" s="1"/>
  <c r="BI196" i="103" a="1"/>
  <c r="BI196" i="103" s="1"/>
  <c r="BH196" i="103" a="1"/>
  <c r="BH196" i="103" s="1"/>
  <c r="BG196" i="103" a="1"/>
  <c r="BG196" i="103" s="1"/>
  <c r="BF196" i="103" a="1"/>
  <c r="BF196" i="103" s="1"/>
  <c r="BE196" i="103" a="1"/>
  <c r="BE196" i="103" s="1"/>
  <c r="BD196" i="103" a="1"/>
  <c r="BD196" i="103" s="1"/>
  <c r="BC196" i="103" a="1"/>
  <c r="BC196" i="103" s="1"/>
  <c r="BB196" i="103" a="1"/>
  <c r="BB196" i="103" s="1"/>
  <c r="BA196" i="103" a="1"/>
  <c r="BA196" i="103" s="1"/>
  <c r="AZ196" i="103" a="1"/>
  <c r="AZ196" i="103" s="1"/>
  <c r="AY196" i="103" a="1"/>
  <c r="AY196" i="103" s="1"/>
  <c r="AX196" i="103" a="1"/>
  <c r="AX196" i="103" s="1"/>
  <c r="AW196" i="103" a="1"/>
  <c r="AW196" i="103" s="1"/>
  <c r="AV196" i="103" a="1"/>
  <c r="AV196" i="103" s="1"/>
  <c r="AU196" i="103" a="1"/>
  <c r="AU196" i="103" s="1"/>
  <c r="AT196" i="103" a="1"/>
  <c r="AT196" i="103" s="1"/>
  <c r="AS196" i="103" a="1"/>
  <c r="AS196" i="103" s="1"/>
  <c r="AR196" i="103" a="1"/>
  <c r="AR196" i="103" s="1"/>
  <c r="AQ196" i="103" a="1"/>
  <c r="AQ196" i="103" s="1"/>
  <c r="AP196" i="103" a="1"/>
  <c r="AP196" i="103" s="1"/>
  <c r="AO196" i="103" a="1"/>
  <c r="AO196" i="103" s="1"/>
  <c r="AN196" i="103" a="1"/>
  <c r="AN196" i="103" s="1"/>
  <c r="AM196" i="103" a="1"/>
  <c r="AM196" i="103" s="1"/>
  <c r="AL196" i="103" a="1"/>
  <c r="AL196" i="103" s="1"/>
  <c r="AK196" i="103" a="1"/>
  <c r="AK196" i="103" s="1"/>
  <c r="AJ196" i="103" a="1"/>
  <c r="AJ196" i="103" s="1"/>
  <c r="AI196" i="103" a="1"/>
  <c r="AI196" i="103" s="1"/>
  <c r="AH196" i="103" a="1"/>
  <c r="AH196" i="103" s="1"/>
  <c r="AG196" i="103" a="1"/>
  <c r="AG196" i="103" s="1"/>
  <c r="AF196" i="103" a="1"/>
  <c r="AF196" i="103" s="1"/>
  <c r="AE196" i="103" a="1"/>
  <c r="AE196" i="103" s="1"/>
  <c r="AD196" i="103" a="1"/>
  <c r="AD196" i="103" s="1"/>
  <c r="AC196" i="103" a="1"/>
  <c r="AC196" i="103" s="1"/>
  <c r="AB196" i="103" a="1"/>
  <c r="AB196" i="103" s="1"/>
  <c r="AA196" i="103" a="1"/>
  <c r="AA196" i="103" s="1"/>
  <c r="Z196" i="103" a="1"/>
  <c r="Z196" i="103" s="1"/>
  <c r="Y196" i="103" a="1"/>
  <c r="Y196" i="103" s="1"/>
  <c r="X196" i="103" a="1"/>
  <c r="X196" i="103" s="1"/>
  <c r="W196" i="103" a="1"/>
  <c r="W196" i="103" s="1"/>
  <c r="V196" i="103" a="1"/>
  <c r="V196" i="103" s="1"/>
  <c r="U196" i="103" a="1"/>
  <c r="U196" i="103" s="1"/>
  <c r="T196" i="103" a="1"/>
  <c r="T196" i="103" s="1"/>
  <c r="S196" i="103" a="1"/>
  <c r="S196" i="103" s="1"/>
  <c r="R196" i="103" a="1"/>
  <c r="R196" i="103" s="1"/>
  <c r="Q196" i="103" a="1"/>
  <c r="Q196" i="103" s="1"/>
  <c r="P196" i="103" a="1"/>
  <c r="P196" i="103" s="1"/>
  <c r="O196" i="103" a="1"/>
  <c r="O196" i="103" s="1"/>
  <c r="N196" i="103" a="1"/>
  <c r="N196" i="103" s="1"/>
  <c r="M196" i="103" a="1"/>
  <c r="M196" i="103" s="1"/>
  <c r="L196" i="103" a="1"/>
  <c r="L196" i="103" s="1"/>
  <c r="K196" i="103" a="1"/>
  <c r="K196" i="103" s="1"/>
  <c r="J196" i="103" a="1"/>
  <c r="J196" i="103" s="1"/>
  <c r="I196" i="103" a="1"/>
  <c r="I196" i="103" s="1"/>
  <c r="H196" i="103" a="1"/>
  <c r="H196" i="103" s="1"/>
  <c r="G196" i="103" a="1"/>
  <c r="G196" i="103" s="1"/>
  <c r="F196" i="103" a="1"/>
  <c r="F196" i="103" s="1"/>
  <c r="E196" i="103" a="1"/>
  <c r="E196" i="103" s="1"/>
  <c r="D196" i="103" a="1"/>
  <c r="D196" i="103" s="1"/>
  <c r="CD195" i="103" a="1"/>
  <c r="CD195" i="103" s="1"/>
  <c r="CC195" i="103" a="1"/>
  <c r="CC195" i="103" s="1"/>
  <c r="CB195" i="103" a="1"/>
  <c r="CB195" i="103" s="1"/>
  <c r="CA195" i="103" a="1"/>
  <c r="CA195" i="103" s="1"/>
  <c r="BZ195" i="103" a="1"/>
  <c r="BZ195" i="103" s="1"/>
  <c r="BY195" i="103" a="1"/>
  <c r="BY195" i="103" s="1"/>
  <c r="BX195" i="103" a="1"/>
  <c r="BX195" i="103" s="1"/>
  <c r="BW195" i="103" a="1"/>
  <c r="BW195" i="103" s="1"/>
  <c r="BV195" i="103" a="1"/>
  <c r="BV195" i="103" s="1"/>
  <c r="BU195" i="103" a="1"/>
  <c r="BU195" i="103" s="1"/>
  <c r="BT195" i="103" a="1"/>
  <c r="BT195" i="103" s="1"/>
  <c r="BS195" i="103" a="1"/>
  <c r="BS195" i="103" s="1"/>
  <c r="BR195" i="103" a="1"/>
  <c r="BR195" i="103" s="1"/>
  <c r="BQ195" i="103" a="1"/>
  <c r="BQ195" i="103" s="1"/>
  <c r="BP195" i="103" a="1"/>
  <c r="BP195" i="103" s="1"/>
  <c r="BO195" i="103" a="1"/>
  <c r="BO195" i="103" s="1"/>
  <c r="BN195" i="103" a="1"/>
  <c r="BN195" i="103" s="1"/>
  <c r="BM195" i="103" a="1"/>
  <c r="BM195" i="103" s="1"/>
  <c r="BL195" i="103" a="1"/>
  <c r="BL195" i="103" s="1"/>
  <c r="BK195" i="103" a="1"/>
  <c r="BK195" i="103" s="1"/>
  <c r="BJ195" i="103" a="1"/>
  <c r="BJ195" i="103" s="1"/>
  <c r="BI195" i="103" a="1"/>
  <c r="BI195" i="103" s="1"/>
  <c r="BH195" i="103" a="1"/>
  <c r="BH195" i="103" s="1"/>
  <c r="BG195" i="103" a="1"/>
  <c r="BG195" i="103" s="1"/>
  <c r="BF195" i="103" a="1"/>
  <c r="BF195" i="103" s="1"/>
  <c r="BE195" i="103" a="1"/>
  <c r="BE195" i="103" s="1"/>
  <c r="BD195" i="103" a="1"/>
  <c r="BD195" i="103" s="1"/>
  <c r="BC195" i="103" a="1"/>
  <c r="BC195" i="103" s="1"/>
  <c r="BB195" i="103" a="1"/>
  <c r="BB195" i="103" s="1"/>
  <c r="BA195" i="103" a="1"/>
  <c r="BA195" i="103" s="1"/>
  <c r="AZ195" i="103" a="1"/>
  <c r="AZ195" i="103" s="1"/>
  <c r="AY195" i="103" a="1"/>
  <c r="AY195" i="103" s="1"/>
  <c r="AX195" i="103" a="1"/>
  <c r="AX195" i="103" s="1"/>
  <c r="AW195" i="103" a="1"/>
  <c r="AW195" i="103" s="1"/>
  <c r="AV195" i="103" a="1"/>
  <c r="AV195" i="103" s="1"/>
  <c r="AU195" i="103" a="1"/>
  <c r="AU195" i="103" s="1"/>
  <c r="AT195" i="103" a="1"/>
  <c r="AT195" i="103" s="1"/>
  <c r="AS195" i="103" a="1"/>
  <c r="AS195" i="103" s="1"/>
  <c r="AR195" i="103" a="1"/>
  <c r="AR195" i="103" s="1"/>
  <c r="AQ195" i="103" a="1"/>
  <c r="AQ195" i="103" s="1"/>
  <c r="AP195" i="103" a="1"/>
  <c r="AP195" i="103" s="1"/>
  <c r="AO195" i="103" a="1"/>
  <c r="AO195" i="103" s="1"/>
  <c r="AN195" i="103" a="1"/>
  <c r="AN195" i="103" s="1"/>
  <c r="AM195" i="103" a="1"/>
  <c r="AM195" i="103" s="1"/>
  <c r="AL195" i="103" a="1"/>
  <c r="AL195" i="103" s="1"/>
  <c r="AK195" i="103" a="1"/>
  <c r="AK195" i="103" s="1"/>
  <c r="AJ195" i="103" a="1"/>
  <c r="AJ195" i="103" s="1"/>
  <c r="AI195" i="103" a="1"/>
  <c r="AI195" i="103" s="1"/>
  <c r="AH195" i="103" a="1"/>
  <c r="AH195" i="103" s="1"/>
  <c r="AG195" i="103" a="1"/>
  <c r="AG195" i="103" s="1"/>
  <c r="AF195" i="103" a="1"/>
  <c r="AF195" i="103" s="1"/>
  <c r="AE195" i="103" a="1"/>
  <c r="AE195" i="103" s="1"/>
  <c r="AD195" i="103" a="1"/>
  <c r="AD195" i="103" s="1"/>
  <c r="AC195" i="103" a="1"/>
  <c r="AC195" i="103" s="1"/>
  <c r="AB195" i="103" a="1"/>
  <c r="AB195" i="103" s="1"/>
  <c r="AA195" i="103" a="1"/>
  <c r="AA195" i="103" s="1"/>
  <c r="Z195" i="103" a="1"/>
  <c r="Z195" i="103" s="1"/>
  <c r="Y195" i="103" a="1"/>
  <c r="Y195" i="103" s="1"/>
  <c r="X195" i="103" a="1"/>
  <c r="X195" i="103" s="1"/>
  <c r="W195" i="103" a="1"/>
  <c r="W195" i="103" s="1"/>
  <c r="V195" i="103" a="1"/>
  <c r="V195" i="103" s="1"/>
  <c r="U195" i="103" a="1"/>
  <c r="U195" i="103" s="1"/>
  <c r="T195" i="103" a="1"/>
  <c r="T195" i="103" s="1"/>
  <c r="S195" i="103" a="1"/>
  <c r="S195" i="103" s="1"/>
  <c r="R195" i="103" a="1"/>
  <c r="R195" i="103" s="1"/>
  <c r="Q195" i="103" a="1"/>
  <c r="Q195" i="103" s="1"/>
  <c r="P195" i="103" a="1"/>
  <c r="P195" i="103" s="1"/>
  <c r="O195" i="103" a="1"/>
  <c r="O195" i="103" s="1"/>
  <c r="N195" i="103" a="1"/>
  <c r="N195" i="103" s="1"/>
  <c r="M195" i="103" a="1"/>
  <c r="M195" i="103" s="1"/>
  <c r="L195" i="103" a="1"/>
  <c r="L195" i="103" s="1"/>
  <c r="K195" i="103" a="1"/>
  <c r="K195" i="103" s="1"/>
  <c r="J195" i="103" a="1"/>
  <c r="J195" i="103" s="1"/>
  <c r="I195" i="103" a="1"/>
  <c r="I195" i="103" s="1"/>
  <c r="H195" i="103" a="1"/>
  <c r="H195" i="103" s="1"/>
  <c r="G195" i="103" a="1"/>
  <c r="G195" i="103" s="1"/>
  <c r="F195" i="103" a="1"/>
  <c r="F195" i="103" s="1"/>
  <c r="E195" i="103" a="1"/>
  <c r="E195" i="103" s="1"/>
  <c r="D195" i="103" a="1"/>
  <c r="D195" i="103" s="1"/>
  <c r="CD194" i="103" a="1"/>
  <c r="CD194" i="103" s="1"/>
  <c r="CC194" i="103" a="1"/>
  <c r="CC194" i="103" s="1"/>
  <c r="CB194" i="103" a="1"/>
  <c r="CB194" i="103" s="1"/>
  <c r="CA194" i="103" a="1"/>
  <c r="CA194" i="103" s="1"/>
  <c r="BZ194" i="103" a="1"/>
  <c r="BZ194" i="103" s="1"/>
  <c r="BY194" i="103" a="1"/>
  <c r="BY194" i="103" s="1"/>
  <c r="BX194" i="103" a="1"/>
  <c r="BX194" i="103" s="1"/>
  <c r="BW194" i="103" a="1"/>
  <c r="BW194" i="103" s="1"/>
  <c r="BV194" i="103" a="1"/>
  <c r="BV194" i="103" s="1"/>
  <c r="BU194" i="103"/>
  <c r="BU194" i="103" a="1"/>
  <c r="BT194" i="103"/>
  <c r="BT194" i="103" a="1"/>
  <c r="BS194" i="103"/>
  <c r="BS194" i="103" a="1"/>
  <c r="BR194" i="103"/>
  <c r="BR194" i="103" a="1"/>
  <c r="BQ194" i="103"/>
  <c r="BQ194" i="103" a="1"/>
  <c r="BP194" i="103"/>
  <c r="BP194" i="103" a="1"/>
  <c r="BO194" i="103"/>
  <c r="BO194" i="103" a="1"/>
  <c r="BN194" i="103"/>
  <c r="BN194" i="103" a="1"/>
  <c r="BM194" i="103"/>
  <c r="BM194" i="103" a="1"/>
  <c r="BL194" i="103"/>
  <c r="BL194" i="103" a="1"/>
  <c r="BK194" i="103"/>
  <c r="BK194" i="103" a="1"/>
  <c r="BJ194" i="103"/>
  <c r="BJ194" i="103" a="1"/>
  <c r="BI194" i="103"/>
  <c r="BI194" i="103" a="1"/>
  <c r="BH194" i="103"/>
  <c r="BH194" i="103" a="1"/>
  <c r="BG194" i="103"/>
  <c r="BG194" i="103" a="1"/>
  <c r="BF194" i="103"/>
  <c r="BF194" i="103" a="1"/>
  <c r="BE194" i="103"/>
  <c r="BE194" i="103" a="1"/>
  <c r="BD194" i="103"/>
  <c r="BD194" i="103" a="1"/>
  <c r="BC194" i="103"/>
  <c r="BC194" i="103" a="1"/>
  <c r="BB194" i="103"/>
  <c r="BB194" i="103" a="1"/>
  <c r="BA194" i="103"/>
  <c r="BA194" i="103" a="1"/>
  <c r="AZ194" i="103"/>
  <c r="AZ194" i="103" a="1"/>
  <c r="AY194" i="103"/>
  <c r="AY194" i="103" a="1"/>
  <c r="AX194" i="103"/>
  <c r="AX194" i="103" a="1"/>
  <c r="AW194" i="103"/>
  <c r="AW194" i="103" a="1"/>
  <c r="AV194" i="103"/>
  <c r="AV194" i="103" a="1"/>
  <c r="AU194" i="103"/>
  <c r="AU194" i="103" a="1"/>
  <c r="AT194" i="103"/>
  <c r="AT194" i="103" a="1"/>
  <c r="AS194" i="103"/>
  <c r="AS194" i="103" a="1"/>
  <c r="AR194" i="103"/>
  <c r="AR194" i="103" a="1"/>
  <c r="AQ194" i="103"/>
  <c r="AQ194" i="103" a="1"/>
  <c r="AP194" i="103"/>
  <c r="AP194" i="103" a="1"/>
  <c r="AO194" i="103"/>
  <c r="AO194" i="103" a="1"/>
  <c r="AN194" i="103"/>
  <c r="AN194" i="103" a="1"/>
  <c r="AM194" i="103"/>
  <c r="AM194" i="103" a="1"/>
  <c r="AL194" i="103"/>
  <c r="AL194" i="103" a="1"/>
  <c r="AK194" i="103"/>
  <c r="AK194" i="103" a="1"/>
  <c r="AJ194" i="103"/>
  <c r="AJ194" i="103" a="1"/>
  <c r="AI194" i="103"/>
  <c r="AI194" i="103" a="1"/>
  <c r="AH194" i="103"/>
  <c r="AH194" i="103" a="1"/>
  <c r="AG194" i="103"/>
  <c r="AG194" i="103" a="1"/>
  <c r="AF194" i="103"/>
  <c r="AF194" i="103" a="1"/>
  <c r="AE194" i="103"/>
  <c r="AE194" i="103" a="1"/>
  <c r="AD194" i="103"/>
  <c r="AD194" i="103" a="1"/>
  <c r="AC194" i="103"/>
  <c r="AC194" i="103" a="1"/>
  <c r="AB194" i="103"/>
  <c r="AB194" i="103" a="1"/>
  <c r="AA194" i="103"/>
  <c r="AA194" i="103" a="1"/>
  <c r="Z194" i="103"/>
  <c r="Z194" i="103" a="1"/>
  <c r="Y194" i="103"/>
  <c r="Y194" i="103" a="1"/>
  <c r="X194" i="103"/>
  <c r="X194" i="103" a="1"/>
  <c r="W194" i="103"/>
  <c r="W194" i="103" a="1"/>
  <c r="V194" i="103"/>
  <c r="V194" i="103" a="1"/>
  <c r="U194" i="103"/>
  <c r="U194" i="103" a="1"/>
  <c r="T194" i="103"/>
  <c r="T194" i="103" a="1"/>
  <c r="S194" i="103"/>
  <c r="S194" i="103" a="1"/>
  <c r="R194" i="103"/>
  <c r="R194" i="103" a="1"/>
  <c r="Q194" i="103"/>
  <c r="Q194" i="103" a="1"/>
  <c r="P194" i="103"/>
  <c r="P194" i="103" a="1"/>
  <c r="O194" i="103"/>
  <c r="O194" i="103" a="1"/>
  <c r="N194" i="103"/>
  <c r="N194" i="103" a="1"/>
  <c r="M194" i="103"/>
  <c r="M194" i="103" a="1"/>
  <c r="L194" i="103"/>
  <c r="L194" i="103" a="1"/>
  <c r="K194" i="103"/>
  <c r="K194" i="103" a="1"/>
  <c r="J194" i="103"/>
  <c r="J194" i="103" a="1"/>
  <c r="I194" i="103"/>
  <c r="I194" i="103" a="1"/>
  <c r="H194" i="103"/>
  <c r="H194" i="103" a="1"/>
  <c r="G194" i="103"/>
  <c r="G194" i="103" a="1"/>
  <c r="F194" i="103"/>
  <c r="F194" i="103" a="1"/>
  <c r="E194" i="103"/>
  <c r="E194" i="103" a="1"/>
  <c r="D194" i="103"/>
  <c r="D194" i="103" a="1"/>
  <c r="CD193" i="103"/>
  <c r="CD193" i="103" a="1"/>
  <c r="CC193" i="103"/>
  <c r="CC193" i="103" a="1"/>
  <c r="CB193" i="103"/>
  <c r="CB193" i="103" a="1"/>
  <c r="CA193" i="103"/>
  <c r="CA193" i="103" a="1"/>
  <c r="BZ193" i="103"/>
  <c r="BZ193" i="103" a="1"/>
  <c r="BY193" i="103"/>
  <c r="BY193" i="103" a="1"/>
  <c r="BX193" i="103"/>
  <c r="BX193" i="103" a="1"/>
  <c r="BW193" i="103"/>
  <c r="BW193" i="103" a="1"/>
  <c r="BV193" i="103"/>
  <c r="BV193" i="103" a="1"/>
  <c r="BU193" i="103"/>
  <c r="BU193" i="103" a="1"/>
  <c r="BT193" i="103"/>
  <c r="BT193" i="103" a="1"/>
  <c r="BS193" i="103"/>
  <c r="BS193" i="103" a="1"/>
  <c r="BR193" i="103"/>
  <c r="BR193" i="103" a="1"/>
  <c r="BQ193" i="103"/>
  <c r="BQ193" i="103" a="1"/>
  <c r="BP193" i="103"/>
  <c r="BP193" i="103" a="1"/>
  <c r="BO193" i="103"/>
  <c r="BO193" i="103" a="1"/>
  <c r="BN193" i="103"/>
  <c r="BN193" i="103" a="1"/>
  <c r="BM193" i="103"/>
  <c r="BM193" i="103" a="1"/>
  <c r="BL193" i="103"/>
  <c r="BL193" i="103" a="1"/>
  <c r="BK193" i="103"/>
  <c r="BK193" i="103" a="1"/>
  <c r="BJ193" i="103"/>
  <c r="BJ193" i="103" a="1"/>
  <c r="BI193" i="103"/>
  <c r="BI193" i="103" a="1"/>
  <c r="BH193" i="103"/>
  <c r="BH193" i="103" a="1"/>
  <c r="BG193" i="103"/>
  <c r="BG193" i="103" a="1"/>
  <c r="BF193" i="103"/>
  <c r="BF193" i="103" a="1"/>
  <c r="BE193" i="103"/>
  <c r="BE193" i="103" a="1"/>
  <c r="BD193" i="103"/>
  <c r="BD193" i="103" a="1"/>
  <c r="BC193" i="103"/>
  <c r="BC193" i="103" a="1"/>
  <c r="BB193" i="103"/>
  <c r="BB193" i="103" a="1"/>
  <c r="BA193" i="103"/>
  <c r="BA193" i="103" a="1"/>
  <c r="AZ193" i="103"/>
  <c r="AZ193" i="103" a="1"/>
  <c r="AY193" i="103"/>
  <c r="AY193" i="103" a="1"/>
  <c r="AX193" i="103"/>
  <c r="AX193" i="103" a="1"/>
  <c r="AW193" i="103"/>
  <c r="AW193" i="103" a="1"/>
  <c r="AV193" i="103"/>
  <c r="AV193" i="103" a="1"/>
  <c r="AU193" i="103"/>
  <c r="AU193" i="103" a="1"/>
  <c r="AT193" i="103"/>
  <c r="AT193" i="103" a="1"/>
  <c r="AS193" i="103"/>
  <c r="AS193" i="103" a="1"/>
  <c r="AR193" i="103"/>
  <c r="AR193" i="103" a="1"/>
  <c r="AQ193" i="103"/>
  <c r="AQ193" i="103" a="1"/>
  <c r="AP193" i="103"/>
  <c r="AP193" i="103" a="1"/>
  <c r="AO193" i="103"/>
  <c r="AO193" i="103" a="1"/>
  <c r="AN193" i="103"/>
  <c r="AN193" i="103" a="1"/>
  <c r="AM193" i="103"/>
  <c r="AM193" i="103" a="1"/>
  <c r="AL193" i="103"/>
  <c r="AL193" i="103" a="1"/>
  <c r="AK193" i="103"/>
  <c r="AK193" i="103" a="1"/>
  <c r="AJ193" i="103"/>
  <c r="AJ193" i="103" a="1"/>
  <c r="AI193" i="103"/>
  <c r="AI193" i="103" a="1"/>
  <c r="AH193" i="103"/>
  <c r="AH193" i="103" a="1"/>
  <c r="AG193" i="103"/>
  <c r="AG193" i="103" a="1"/>
  <c r="AF193" i="103"/>
  <c r="AF193" i="103" a="1"/>
  <c r="AE193" i="103"/>
  <c r="AE193" i="103" a="1"/>
  <c r="AD193" i="103"/>
  <c r="AD193" i="103" a="1"/>
  <c r="AC193" i="103"/>
  <c r="AC193" i="103" a="1"/>
  <c r="AB193" i="103"/>
  <c r="AB193" i="103" a="1"/>
  <c r="AA193" i="103"/>
  <c r="AA193" i="103" a="1"/>
  <c r="Z193" i="103"/>
  <c r="Z193" i="103" a="1"/>
  <c r="Y193" i="103"/>
  <c r="Y193" i="103" a="1"/>
  <c r="X193" i="103"/>
  <c r="X193" i="103" a="1"/>
  <c r="W193" i="103"/>
  <c r="W193" i="103" a="1"/>
  <c r="V193" i="103"/>
  <c r="V193" i="103" a="1"/>
  <c r="U193" i="103"/>
  <c r="U193" i="103" a="1"/>
  <c r="T193" i="103"/>
  <c r="T193" i="103" a="1"/>
  <c r="S193" i="103"/>
  <c r="S193" i="103" a="1"/>
  <c r="R193" i="103"/>
  <c r="R193" i="103" a="1"/>
  <c r="Q193" i="103"/>
  <c r="Q193" i="103" a="1"/>
  <c r="P193" i="103"/>
  <c r="P193" i="103" a="1"/>
  <c r="O193" i="103"/>
  <c r="O193" i="103" a="1"/>
  <c r="N193" i="103"/>
  <c r="N193" i="103" a="1"/>
  <c r="M193" i="103"/>
  <c r="M193" i="103" a="1"/>
  <c r="L193" i="103"/>
  <c r="L193" i="103" a="1"/>
  <c r="K193" i="103"/>
  <c r="K193" i="103" a="1"/>
  <c r="J193" i="103"/>
  <c r="J193" i="103" a="1"/>
  <c r="I193" i="103"/>
  <c r="I193" i="103" a="1"/>
  <c r="H193" i="103"/>
  <c r="H193" i="103" a="1"/>
  <c r="G193" i="103"/>
  <c r="G193" i="103" a="1"/>
  <c r="F193" i="103"/>
  <c r="F193" i="103" a="1"/>
  <c r="E193" i="103"/>
  <c r="E193" i="103" a="1"/>
  <c r="D193" i="103"/>
  <c r="D193" i="103" a="1"/>
  <c r="CD192" i="103"/>
  <c r="CD192" i="103" a="1"/>
  <c r="CC192" i="103"/>
  <c r="CC192" i="103" a="1"/>
  <c r="CB192" i="103"/>
  <c r="CB192" i="103" a="1"/>
  <c r="CA192" i="103"/>
  <c r="CA192" i="103" a="1"/>
  <c r="BZ192" i="103"/>
  <c r="BZ192" i="103" a="1"/>
  <c r="BY192" i="103"/>
  <c r="BY192" i="103" a="1"/>
  <c r="BX192" i="103"/>
  <c r="BX192" i="103" a="1"/>
  <c r="BW192" i="103"/>
  <c r="BW192" i="103" a="1"/>
  <c r="BV192" i="103"/>
  <c r="BV192" i="103" a="1"/>
  <c r="BU192" i="103"/>
  <c r="BU192" i="103" a="1"/>
  <c r="BT192" i="103"/>
  <c r="BT192" i="103" a="1"/>
  <c r="BS192" i="103"/>
  <c r="BS192" i="103" a="1"/>
  <c r="BR192" i="103"/>
  <c r="BR192" i="103" a="1"/>
  <c r="BQ192" i="103"/>
  <c r="BQ192" i="103" a="1"/>
  <c r="BP192" i="103"/>
  <c r="BP192" i="103" a="1"/>
  <c r="BO192" i="103"/>
  <c r="BO192" i="103" a="1"/>
  <c r="BN192" i="103"/>
  <c r="BN192" i="103" a="1"/>
  <c r="BM192" i="103"/>
  <c r="BM192" i="103" a="1"/>
  <c r="BL192" i="103"/>
  <c r="BL192" i="103" a="1"/>
  <c r="BK192" i="103"/>
  <c r="BK192" i="103" a="1"/>
  <c r="BJ192" i="103"/>
  <c r="BJ192" i="103" a="1"/>
  <c r="BI192" i="103"/>
  <c r="BI192" i="103" a="1"/>
  <c r="BH192" i="103"/>
  <c r="BH192" i="103" a="1"/>
  <c r="BG192" i="103"/>
  <c r="BG192" i="103" a="1"/>
  <c r="BF192" i="103"/>
  <c r="BF192" i="103" a="1"/>
  <c r="BE192" i="103"/>
  <c r="BE192" i="103" a="1"/>
  <c r="BD192" i="103"/>
  <c r="BD192" i="103" a="1"/>
  <c r="BC192" i="103"/>
  <c r="BC192" i="103" a="1"/>
  <c r="BB192" i="103"/>
  <c r="BB192" i="103" a="1"/>
  <c r="BA192" i="103"/>
  <c r="BA192" i="103" a="1"/>
  <c r="AZ192" i="103"/>
  <c r="AZ192" i="103" a="1"/>
  <c r="AY192" i="103"/>
  <c r="AY192" i="103" a="1"/>
  <c r="AX192" i="103"/>
  <c r="AX192" i="103" a="1"/>
  <c r="AW192" i="103"/>
  <c r="AW192" i="103" a="1"/>
  <c r="AV192" i="103"/>
  <c r="AV192" i="103" a="1"/>
  <c r="AU192" i="103"/>
  <c r="AU192" i="103" a="1"/>
  <c r="AT192" i="103"/>
  <c r="AT192" i="103" a="1"/>
  <c r="AS192" i="103"/>
  <c r="AS192" i="103" a="1"/>
  <c r="AR192" i="103"/>
  <c r="AR192" i="103" a="1"/>
  <c r="AQ192" i="103"/>
  <c r="AQ192" i="103" a="1"/>
  <c r="AP192" i="103"/>
  <c r="AP192" i="103" a="1"/>
  <c r="AO192" i="103"/>
  <c r="AO192" i="103" a="1"/>
  <c r="AN192" i="103"/>
  <c r="AN192" i="103" a="1"/>
  <c r="AM192" i="103"/>
  <c r="AM192" i="103" a="1"/>
  <c r="AL192" i="103"/>
  <c r="AL192" i="103" a="1"/>
  <c r="AK192" i="103"/>
  <c r="AK192" i="103" a="1"/>
  <c r="AJ192" i="103"/>
  <c r="AJ192" i="103" a="1"/>
  <c r="AI192" i="103"/>
  <c r="AI192" i="103" a="1"/>
  <c r="AH192" i="103"/>
  <c r="AH192" i="103" a="1"/>
  <c r="AG192" i="103"/>
  <c r="AG192" i="103" a="1"/>
  <c r="AF192" i="103"/>
  <c r="AF192" i="103" a="1"/>
  <c r="AE192" i="103"/>
  <c r="AE192" i="103" a="1"/>
  <c r="AD192" i="103"/>
  <c r="AD192" i="103" a="1"/>
  <c r="AC192" i="103"/>
  <c r="AC192" i="103" a="1"/>
  <c r="AB192" i="103"/>
  <c r="AB192" i="103" a="1"/>
  <c r="AA192" i="103"/>
  <c r="AA192" i="103" a="1"/>
  <c r="Z192" i="103"/>
  <c r="Z192" i="103" a="1"/>
  <c r="Y192" i="103"/>
  <c r="Y192" i="103" a="1"/>
  <c r="X192" i="103"/>
  <c r="X192" i="103" a="1"/>
  <c r="W192" i="103"/>
  <c r="W192" i="103" a="1"/>
  <c r="V192" i="103"/>
  <c r="V192" i="103" a="1"/>
  <c r="U192" i="103"/>
  <c r="U192" i="103" a="1"/>
  <c r="T192" i="103"/>
  <c r="T192" i="103" a="1"/>
  <c r="S192" i="103"/>
  <c r="S192" i="103" a="1"/>
  <c r="R192" i="103"/>
  <c r="R192" i="103" a="1"/>
  <c r="Q192" i="103"/>
  <c r="Q192" i="103" a="1"/>
  <c r="P192" i="103"/>
  <c r="P192" i="103" a="1"/>
  <c r="O192" i="103"/>
  <c r="O192" i="103" a="1"/>
  <c r="N192" i="103"/>
  <c r="N192" i="103" a="1"/>
  <c r="M192" i="103"/>
  <c r="M192" i="103" a="1"/>
  <c r="L192" i="103"/>
  <c r="L192" i="103" a="1"/>
  <c r="K192" i="103"/>
  <c r="K192" i="103" a="1"/>
  <c r="J192" i="103"/>
  <c r="J192" i="103" a="1"/>
  <c r="I192" i="103"/>
  <c r="I192" i="103" a="1"/>
  <c r="H192" i="103"/>
  <c r="H192" i="103" a="1"/>
  <c r="G192" i="103"/>
  <c r="G192" i="103" a="1"/>
  <c r="F192" i="103"/>
  <c r="F192" i="103" a="1"/>
  <c r="E192" i="103"/>
  <c r="E192" i="103" a="1"/>
  <c r="D192" i="103" a="1"/>
  <c r="D192" i="103" s="1"/>
  <c r="CD191" i="103"/>
  <c r="CD191" i="103" a="1"/>
  <c r="CC191" i="103"/>
  <c r="CC191" i="103" a="1"/>
  <c r="CB191" i="103"/>
  <c r="CB191" i="103" a="1"/>
  <c r="CA191" i="103" a="1"/>
  <c r="CA191" i="103" s="1"/>
  <c r="BZ191" i="103" a="1"/>
  <c r="BZ191" i="103" s="1"/>
  <c r="BY191" i="103"/>
  <c r="BY191" i="103" a="1"/>
  <c r="BX191" i="103" a="1"/>
  <c r="BX191" i="103" s="1"/>
  <c r="BW191" i="103" a="1"/>
  <c r="BW191" i="103" s="1"/>
  <c r="BV191" i="103" a="1"/>
  <c r="BV191" i="103" s="1"/>
  <c r="BU191" i="103"/>
  <c r="BU191" i="103" a="1"/>
  <c r="BT191" i="103" a="1"/>
  <c r="BT191" i="103" s="1"/>
  <c r="BS191" i="103" a="1"/>
  <c r="BS191" i="103" s="1"/>
  <c r="BR191" i="103" a="1"/>
  <c r="BR191" i="103" s="1"/>
  <c r="BQ191" i="103"/>
  <c r="BQ191" i="103" a="1"/>
  <c r="BP191" i="103" a="1"/>
  <c r="BP191" i="103" s="1"/>
  <c r="BO191" i="103" a="1"/>
  <c r="BO191" i="103" s="1"/>
  <c r="BN191" i="103" a="1"/>
  <c r="BN191" i="103" s="1"/>
  <c r="BM191" i="103" a="1"/>
  <c r="BM191" i="103" s="1"/>
  <c r="BL191" i="103" a="1"/>
  <c r="BL191" i="103" s="1"/>
  <c r="BK191" i="103" a="1"/>
  <c r="BK191" i="103" s="1"/>
  <c r="BJ191" i="103" a="1"/>
  <c r="BJ191" i="103" s="1"/>
  <c r="BI191" i="103" a="1"/>
  <c r="BI191" i="103" s="1"/>
  <c r="BH191" i="103" a="1"/>
  <c r="BH191" i="103" s="1"/>
  <c r="BG191" i="103" a="1"/>
  <c r="BG191" i="103" s="1"/>
  <c r="BF191" i="103" a="1"/>
  <c r="BF191" i="103" s="1"/>
  <c r="BE191" i="103" a="1"/>
  <c r="BE191" i="103" s="1"/>
  <c r="BD191" i="103" a="1"/>
  <c r="BD191" i="103" s="1"/>
  <c r="BC191" i="103" a="1"/>
  <c r="BC191" i="103" s="1"/>
  <c r="BB191" i="103" a="1"/>
  <c r="BB191" i="103" s="1"/>
  <c r="BA191" i="103" a="1"/>
  <c r="BA191" i="103" s="1"/>
  <c r="AZ191" i="103" a="1"/>
  <c r="AZ191" i="103" s="1"/>
  <c r="AY191" i="103" a="1"/>
  <c r="AY191" i="103" s="1"/>
  <c r="AX191" i="103" a="1"/>
  <c r="AX191" i="103" s="1"/>
  <c r="AW191" i="103" a="1"/>
  <c r="AW191" i="103" s="1"/>
  <c r="AV191" i="103" a="1"/>
  <c r="AV191" i="103" s="1"/>
  <c r="AU191" i="103" a="1"/>
  <c r="AU191" i="103" s="1"/>
  <c r="AT191" i="103" a="1"/>
  <c r="AT191" i="103" s="1"/>
  <c r="AS191" i="103" a="1"/>
  <c r="AS191" i="103" s="1"/>
  <c r="AR191" i="103" a="1"/>
  <c r="AR191" i="103" s="1"/>
  <c r="AQ191" i="103" a="1"/>
  <c r="AQ191" i="103" s="1"/>
  <c r="AP191" i="103" a="1"/>
  <c r="AP191" i="103" s="1"/>
  <c r="AO191" i="103" a="1"/>
  <c r="AO191" i="103" s="1"/>
  <c r="AN191" i="103" a="1"/>
  <c r="AN191" i="103" s="1"/>
  <c r="AM191" i="103" a="1"/>
  <c r="AM191" i="103" s="1"/>
  <c r="AL191" i="103" a="1"/>
  <c r="AL191" i="103" s="1"/>
  <c r="AK191" i="103" a="1"/>
  <c r="AK191" i="103" s="1"/>
  <c r="AJ191" i="103" a="1"/>
  <c r="AJ191" i="103" s="1"/>
  <c r="AI191" i="103" a="1"/>
  <c r="AI191" i="103" s="1"/>
  <c r="AH191" i="103" a="1"/>
  <c r="AH191" i="103" s="1"/>
  <c r="AG191" i="103" a="1"/>
  <c r="AG191" i="103" s="1"/>
  <c r="AF191" i="103" a="1"/>
  <c r="AF191" i="103" s="1"/>
  <c r="AE191" i="103" a="1"/>
  <c r="AE191" i="103" s="1"/>
  <c r="AD191" i="103" a="1"/>
  <c r="AD191" i="103" s="1"/>
  <c r="AC191" i="103" a="1"/>
  <c r="AC191" i="103" s="1"/>
  <c r="AB191" i="103" a="1"/>
  <c r="AB191" i="103" s="1"/>
  <c r="AA191" i="103" a="1"/>
  <c r="AA191" i="103" s="1"/>
  <c r="Z191" i="103" a="1"/>
  <c r="Z191" i="103" s="1"/>
  <c r="Y191" i="103" a="1"/>
  <c r="Y191" i="103" s="1"/>
  <c r="X191" i="103" a="1"/>
  <c r="X191" i="103" s="1"/>
  <c r="W191" i="103" a="1"/>
  <c r="W191" i="103" s="1"/>
  <c r="V191" i="103" a="1"/>
  <c r="V191" i="103" s="1"/>
  <c r="U191" i="103" a="1"/>
  <c r="U191" i="103" s="1"/>
  <c r="T191" i="103" a="1"/>
  <c r="T191" i="103" s="1"/>
  <c r="S191" i="103" a="1"/>
  <c r="S191" i="103" s="1"/>
  <c r="R191" i="103" a="1"/>
  <c r="R191" i="103" s="1"/>
  <c r="Q191" i="103" a="1"/>
  <c r="Q191" i="103" s="1"/>
  <c r="P191" i="103" a="1"/>
  <c r="P191" i="103" s="1"/>
  <c r="O191" i="103" a="1"/>
  <c r="O191" i="103" s="1"/>
  <c r="N191" i="103" a="1"/>
  <c r="N191" i="103" s="1"/>
  <c r="M191" i="103" a="1"/>
  <c r="M191" i="103" s="1"/>
  <c r="L191" i="103" a="1"/>
  <c r="L191" i="103" s="1"/>
  <c r="K191" i="103" a="1"/>
  <c r="K191" i="103" s="1"/>
  <c r="J191" i="103" a="1"/>
  <c r="J191" i="103" s="1"/>
  <c r="I191" i="103" a="1"/>
  <c r="I191" i="103" s="1"/>
  <c r="H191" i="103" a="1"/>
  <c r="H191" i="103" s="1"/>
  <c r="G191" i="103" a="1"/>
  <c r="G191" i="103" s="1"/>
  <c r="F191" i="103" a="1"/>
  <c r="F191" i="103" s="1"/>
  <c r="E191" i="103" a="1"/>
  <c r="E191" i="103" s="1"/>
  <c r="D191" i="103" a="1"/>
  <c r="D191" i="103" s="1"/>
  <c r="CD190" i="103" a="1"/>
  <c r="CD190" i="103" s="1"/>
  <c r="CC190" i="103" a="1"/>
  <c r="CC190" i="103" s="1"/>
  <c r="CB190" i="103" a="1"/>
  <c r="CB190" i="103" s="1"/>
  <c r="CA190" i="103" a="1"/>
  <c r="CA190" i="103" s="1"/>
  <c r="BZ190" i="103" a="1"/>
  <c r="BZ190" i="103" s="1"/>
  <c r="BY190" i="103" a="1"/>
  <c r="BY190" i="103" s="1"/>
  <c r="BX190" i="103" a="1"/>
  <c r="BX190" i="103" s="1"/>
  <c r="BW190" i="103" a="1"/>
  <c r="BW190" i="103" s="1"/>
  <c r="BV190" i="103" a="1"/>
  <c r="BV190" i="103" s="1"/>
  <c r="BU190" i="103" a="1"/>
  <c r="BU190" i="103" s="1"/>
  <c r="BT190" i="103" a="1"/>
  <c r="BT190" i="103" s="1"/>
  <c r="BS190" i="103" a="1"/>
  <c r="BS190" i="103" s="1"/>
  <c r="BR190" i="103" a="1"/>
  <c r="BR190" i="103" s="1"/>
  <c r="BQ190" i="103" a="1"/>
  <c r="BQ190" i="103" s="1"/>
  <c r="BP190" i="103" a="1"/>
  <c r="BP190" i="103" s="1"/>
  <c r="BO190" i="103" a="1"/>
  <c r="BO190" i="103" s="1"/>
  <c r="BN190" i="103" a="1"/>
  <c r="BN190" i="103" s="1"/>
  <c r="BM190" i="103" a="1"/>
  <c r="BM190" i="103" s="1"/>
  <c r="BL190" i="103" a="1"/>
  <c r="BL190" i="103" s="1"/>
  <c r="BK190" i="103" a="1"/>
  <c r="BK190" i="103" s="1"/>
  <c r="BJ190" i="103" a="1"/>
  <c r="BJ190" i="103" s="1"/>
  <c r="BI190" i="103" a="1"/>
  <c r="BI190" i="103" s="1"/>
  <c r="BH190" i="103" a="1"/>
  <c r="BH190" i="103" s="1"/>
  <c r="BG190" i="103" a="1"/>
  <c r="BG190" i="103" s="1"/>
  <c r="BF190" i="103" a="1"/>
  <c r="BF190" i="103" s="1"/>
  <c r="BE190" i="103" a="1"/>
  <c r="BE190" i="103" s="1"/>
  <c r="BD190" i="103" a="1"/>
  <c r="BD190" i="103" s="1"/>
  <c r="BC190" i="103" a="1"/>
  <c r="BC190" i="103" s="1"/>
  <c r="BB190" i="103" a="1"/>
  <c r="BB190" i="103" s="1"/>
  <c r="BA190" i="103" a="1"/>
  <c r="BA190" i="103" s="1"/>
  <c r="AZ190" i="103" a="1"/>
  <c r="AZ190" i="103" s="1"/>
  <c r="AY190" i="103" a="1"/>
  <c r="AY190" i="103" s="1"/>
  <c r="AX190" i="103" a="1"/>
  <c r="AX190" i="103" s="1"/>
  <c r="AW190" i="103" a="1"/>
  <c r="AW190" i="103" s="1"/>
  <c r="AV190" i="103" a="1"/>
  <c r="AV190" i="103" s="1"/>
  <c r="AU190" i="103" a="1"/>
  <c r="AU190" i="103" s="1"/>
  <c r="AT190" i="103" a="1"/>
  <c r="AT190" i="103" s="1"/>
  <c r="AS190" i="103" a="1"/>
  <c r="AS190" i="103" s="1"/>
  <c r="AR190" i="103" a="1"/>
  <c r="AR190" i="103" s="1"/>
  <c r="AQ190" i="103" a="1"/>
  <c r="AQ190" i="103" s="1"/>
  <c r="AP190" i="103" a="1"/>
  <c r="AP190" i="103" s="1"/>
  <c r="AO190" i="103" a="1"/>
  <c r="AO190" i="103" s="1"/>
  <c r="AN190" i="103" a="1"/>
  <c r="AN190" i="103" s="1"/>
  <c r="AM190" i="103" a="1"/>
  <c r="AM190" i="103" s="1"/>
  <c r="AL190" i="103" a="1"/>
  <c r="AL190" i="103" s="1"/>
  <c r="AK190" i="103" a="1"/>
  <c r="AK190" i="103" s="1"/>
  <c r="AJ190" i="103" a="1"/>
  <c r="AJ190" i="103" s="1"/>
  <c r="AI190" i="103" a="1"/>
  <c r="AI190" i="103" s="1"/>
  <c r="AH190" i="103" a="1"/>
  <c r="AH190" i="103" s="1"/>
  <c r="AG190" i="103" a="1"/>
  <c r="AG190" i="103" s="1"/>
  <c r="AF190" i="103" a="1"/>
  <c r="AF190" i="103" s="1"/>
  <c r="AE190" i="103" a="1"/>
  <c r="AE190" i="103" s="1"/>
  <c r="AD190" i="103" a="1"/>
  <c r="AD190" i="103" s="1"/>
  <c r="AC190" i="103" a="1"/>
  <c r="AC190" i="103" s="1"/>
  <c r="AB190" i="103" a="1"/>
  <c r="AB190" i="103" s="1"/>
  <c r="AA190" i="103" a="1"/>
  <c r="AA190" i="103" s="1"/>
  <c r="Z190" i="103" a="1"/>
  <c r="Z190" i="103" s="1"/>
  <c r="Y190" i="103" a="1"/>
  <c r="Y190" i="103" s="1"/>
  <c r="X190" i="103" a="1"/>
  <c r="X190" i="103" s="1"/>
  <c r="W190" i="103" a="1"/>
  <c r="W190" i="103" s="1"/>
  <c r="V190" i="103" a="1"/>
  <c r="V190" i="103" s="1"/>
  <c r="U190" i="103" a="1"/>
  <c r="U190" i="103" s="1"/>
  <c r="T190" i="103" a="1"/>
  <c r="T190" i="103" s="1"/>
  <c r="S190" i="103" a="1"/>
  <c r="S190" i="103" s="1"/>
  <c r="R190" i="103" a="1"/>
  <c r="R190" i="103" s="1"/>
  <c r="Q190" i="103" a="1"/>
  <c r="Q190" i="103" s="1"/>
  <c r="P190" i="103" a="1"/>
  <c r="P190" i="103" s="1"/>
  <c r="O190" i="103" a="1"/>
  <c r="O190" i="103" s="1"/>
  <c r="N190" i="103" a="1"/>
  <c r="N190" i="103" s="1"/>
  <c r="M190" i="103" a="1"/>
  <c r="M190" i="103" s="1"/>
  <c r="L190" i="103" a="1"/>
  <c r="L190" i="103" s="1"/>
  <c r="K190" i="103" a="1"/>
  <c r="K190" i="103" s="1"/>
  <c r="J190" i="103" a="1"/>
  <c r="J190" i="103" s="1"/>
  <c r="I190" i="103" a="1"/>
  <c r="I190" i="103" s="1"/>
  <c r="H190" i="103" a="1"/>
  <c r="H190" i="103" s="1"/>
  <c r="G190" i="103" a="1"/>
  <c r="G190" i="103" s="1"/>
  <c r="F190" i="103" a="1"/>
  <c r="F190" i="103" s="1"/>
  <c r="E190" i="103" a="1"/>
  <c r="E190" i="103" s="1"/>
  <c r="D190" i="103" a="1"/>
  <c r="D190" i="103" s="1"/>
  <c r="CD189" i="103" a="1"/>
  <c r="CD189" i="103" s="1"/>
  <c r="CC189" i="103" a="1"/>
  <c r="CC189" i="103" s="1"/>
  <c r="CB189" i="103" a="1"/>
  <c r="CB189" i="103" s="1"/>
  <c r="CA189" i="103" a="1"/>
  <c r="CA189" i="103" s="1"/>
  <c r="BZ189" i="103" a="1"/>
  <c r="BZ189" i="103" s="1"/>
  <c r="BY189" i="103" a="1"/>
  <c r="BY189" i="103" s="1"/>
  <c r="BX189" i="103" a="1"/>
  <c r="BX189" i="103" s="1"/>
  <c r="BW189" i="103" a="1"/>
  <c r="BW189" i="103" s="1"/>
  <c r="BV189" i="103" a="1"/>
  <c r="BV189" i="103" s="1"/>
  <c r="BU189" i="103" a="1"/>
  <c r="BU189" i="103" s="1"/>
  <c r="BT189" i="103" a="1"/>
  <c r="BT189" i="103" s="1"/>
  <c r="BS189" i="103" a="1"/>
  <c r="BS189" i="103" s="1"/>
  <c r="BR189" i="103" a="1"/>
  <c r="BR189" i="103" s="1"/>
  <c r="BQ189" i="103" a="1"/>
  <c r="BQ189" i="103" s="1"/>
  <c r="BP189" i="103" a="1"/>
  <c r="BP189" i="103" s="1"/>
  <c r="BO189" i="103" a="1"/>
  <c r="BO189" i="103" s="1"/>
  <c r="BN189" i="103" a="1"/>
  <c r="BN189" i="103" s="1"/>
  <c r="BM189" i="103" a="1"/>
  <c r="BM189" i="103" s="1"/>
  <c r="BL189" i="103" a="1"/>
  <c r="BL189" i="103" s="1"/>
  <c r="BK189" i="103"/>
  <c r="BK189" i="103" a="1"/>
  <c r="BJ189" i="103" a="1"/>
  <c r="BJ189" i="103" s="1"/>
  <c r="BI189" i="103" a="1"/>
  <c r="BI189" i="103" s="1"/>
  <c r="BH189" i="103" a="1"/>
  <c r="BH189" i="103" s="1"/>
  <c r="BG189" i="103" a="1"/>
  <c r="BG189" i="103" s="1"/>
  <c r="BF189" i="103" a="1"/>
  <c r="BF189" i="103" s="1"/>
  <c r="BE189" i="103" a="1"/>
  <c r="BE189" i="103" s="1"/>
  <c r="BD189" i="103" a="1"/>
  <c r="BD189" i="103" s="1"/>
  <c r="BC189" i="103"/>
  <c r="BC189" i="103" a="1"/>
  <c r="BB189" i="103" a="1"/>
  <c r="BB189" i="103" s="1"/>
  <c r="BA189" i="103" a="1"/>
  <c r="BA189" i="103" s="1"/>
  <c r="AZ189" i="103" a="1"/>
  <c r="AZ189" i="103" s="1"/>
  <c r="AY189" i="103" a="1"/>
  <c r="AY189" i="103" s="1"/>
  <c r="AX189" i="103" a="1"/>
  <c r="AX189" i="103" s="1"/>
  <c r="AW189" i="103" a="1"/>
  <c r="AW189" i="103" s="1"/>
  <c r="AV189" i="103" a="1"/>
  <c r="AV189" i="103" s="1"/>
  <c r="AU189" i="103"/>
  <c r="AU189" i="103" a="1"/>
  <c r="AT189" i="103" a="1"/>
  <c r="AT189" i="103" s="1"/>
  <c r="AS189" i="103" a="1"/>
  <c r="AS189" i="103" s="1"/>
  <c r="AR189" i="103" a="1"/>
  <c r="AR189" i="103" s="1"/>
  <c r="AQ189" i="103" a="1"/>
  <c r="AQ189" i="103" s="1"/>
  <c r="AP189" i="103" a="1"/>
  <c r="AP189" i="103" s="1"/>
  <c r="AO189" i="103" a="1"/>
  <c r="AO189" i="103" s="1"/>
  <c r="AN189" i="103" a="1"/>
  <c r="AN189" i="103" s="1"/>
  <c r="AM189" i="103" a="1"/>
  <c r="AM189" i="103" s="1"/>
  <c r="AL189" i="103" a="1"/>
  <c r="AL189" i="103" s="1"/>
  <c r="AK189" i="103" a="1"/>
  <c r="AK189" i="103" s="1"/>
  <c r="AJ189" i="103" a="1"/>
  <c r="AJ189" i="103" s="1"/>
  <c r="AI189" i="103" a="1"/>
  <c r="AI189" i="103" s="1"/>
  <c r="AH189" i="103" a="1"/>
  <c r="AH189" i="103" s="1"/>
  <c r="AG189" i="103" a="1"/>
  <c r="AG189" i="103" s="1"/>
  <c r="AF189" i="103" a="1"/>
  <c r="AF189" i="103" s="1"/>
  <c r="AE189" i="103"/>
  <c r="AE189" i="103" a="1"/>
  <c r="AD189" i="103" a="1"/>
  <c r="AD189" i="103" s="1"/>
  <c r="AC189" i="103" a="1"/>
  <c r="AC189" i="103" s="1"/>
  <c r="AB189" i="103" a="1"/>
  <c r="AB189" i="103" s="1"/>
  <c r="AA189" i="103" a="1"/>
  <c r="AA189" i="103" s="1"/>
  <c r="Z189" i="103" a="1"/>
  <c r="Z189" i="103" s="1"/>
  <c r="Y189" i="103" a="1"/>
  <c r="Y189" i="103" s="1"/>
  <c r="X189" i="103" a="1"/>
  <c r="X189" i="103" s="1"/>
  <c r="W189" i="103"/>
  <c r="W189" i="103" a="1"/>
  <c r="V189" i="103" a="1"/>
  <c r="V189" i="103" s="1"/>
  <c r="U189" i="103" a="1"/>
  <c r="U189" i="103" s="1"/>
  <c r="T189" i="103" a="1"/>
  <c r="T189" i="103" s="1"/>
  <c r="S189" i="103" a="1"/>
  <c r="S189" i="103" s="1"/>
  <c r="R189" i="103" a="1"/>
  <c r="R189" i="103" s="1"/>
  <c r="Q189" i="103" a="1"/>
  <c r="Q189" i="103" s="1"/>
  <c r="P189" i="103" a="1"/>
  <c r="P189" i="103" s="1"/>
  <c r="O189" i="103"/>
  <c r="O189" i="103" a="1"/>
  <c r="N189" i="103" a="1"/>
  <c r="N189" i="103" s="1"/>
  <c r="M189" i="103" a="1"/>
  <c r="M189" i="103" s="1"/>
  <c r="L189" i="103" a="1"/>
  <c r="L189" i="103" s="1"/>
  <c r="K189" i="103" a="1"/>
  <c r="K189" i="103" s="1"/>
  <c r="J189" i="103" a="1"/>
  <c r="J189" i="103" s="1"/>
  <c r="I189" i="103" a="1"/>
  <c r="I189" i="103" s="1"/>
  <c r="H189" i="103" a="1"/>
  <c r="H189" i="103" s="1"/>
  <c r="G189" i="103" a="1"/>
  <c r="G189" i="103" s="1"/>
  <c r="F189" i="103" a="1"/>
  <c r="F189" i="103" s="1"/>
  <c r="E189" i="103" a="1"/>
  <c r="E189" i="103" s="1"/>
  <c r="D189" i="103" a="1"/>
  <c r="D189" i="103" s="1"/>
  <c r="CD188" i="103" a="1"/>
  <c r="CD188" i="103" s="1"/>
  <c r="CC188" i="103" a="1"/>
  <c r="CC188" i="103" s="1"/>
  <c r="CB188" i="103" a="1"/>
  <c r="CB188" i="103" s="1"/>
  <c r="CA188" i="103" a="1"/>
  <c r="CA188" i="103" s="1"/>
  <c r="BZ188" i="103"/>
  <c r="BZ188" i="103" a="1"/>
  <c r="BY188" i="103" a="1"/>
  <c r="BY188" i="103" s="1"/>
  <c r="BX188" i="103" a="1"/>
  <c r="BX188" i="103" s="1"/>
  <c r="BW188" i="103" a="1"/>
  <c r="BW188" i="103" s="1"/>
  <c r="BV188" i="103" a="1"/>
  <c r="BV188" i="103" s="1"/>
  <c r="BU188" i="103" a="1"/>
  <c r="BU188" i="103" s="1"/>
  <c r="BT188" i="103" a="1"/>
  <c r="BT188" i="103" s="1"/>
  <c r="BS188" i="103" a="1"/>
  <c r="BS188" i="103" s="1"/>
  <c r="BR188" i="103"/>
  <c r="BR188" i="103" a="1"/>
  <c r="BQ188" i="103" a="1"/>
  <c r="BQ188" i="103" s="1"/>
  <c r="BP188" i="103" a="1"/>
  <c r="BP188" i="103" s="1"/>
  <c r="BO188" i="103" a="1"/>
  <c r="BO188" i="103" s="1"/>
  <c r="BN188" i="103" a="1"/>
  <c r="BN188" i="103" s="1"/>
  <c r="BM188" i="103" a="1"/>
  <c r="BM188" i="103" s="1"/>
  <c r="BL188" i="103" a="1"/>
  <c r="BL188" i="103" s="1"/>
  <c r="BK188" i="103" a="1"/>
  <c r="BK188" i="103" s="1"/>
  <c r="BJ188" i="103"/>
  <c r="BJ188" i="103" a="1"/>
  <c r="BI188" i="103" a="1"/>
  <c r="BI188" i="103" s="1"/>
  <c r="BH188" i="103" a="1"/>
  <c r="BH188" i="103" s="1"/>
  <c r="BG188" i="103" a="1"/>
  <c r="BG188" i="103" s="1"/>
  <c r="BF188" i="103" a="1"/>
  <c r="BF188" i="103" s="1"/>
  <c r="BE188" i="103" a="1"/>
  <c r="BE188" i="103" s="1"/>
  <c r="BD188" i="103" a="1"/>
  <c r="BD188" i="103" s="1"/>
  <c r="BC188" i="103" a="1"/>
  <c r="BC188" i="103" s="1"/>
  <c r="BB188" i="103" a="1"/>
  <c r="BB188" i="103" s="1"/>
  <c r="BA188" i="103" a="1"/>
  <c r="BA188" i="103" s="1"/>
  <c r="AZ188" i="103" a="1"/>
  <c r="AZ188" i="103" s="1"/>
  <c r="AY188" i="103" a="1"/>
  <c r="AY188" i="103" s="1"/>
  <c r="AX188" i="103" a="1"/>
  <c r="AX188" i="103" s="1"/>
  <c r="AW188" i="103" a="1"/>
  <c r="AW188" i="103" s="1"/>
  <c r="AV188" i="103" a="1"/>
  <c r="AV188" i="103" s="1"/>
  <c r="AU188" i="103" a="1"/>
  <c r="AU188" i="103" s="1"/>
  <c r="AT188" i="103"/>
  <c r="AT188" i="103" a="1"/>
  <c r="AS188" i="103" a="1"/>
  <c r="AS188" i="103" s="1"/>
  <c r="AR188" i="103" a="1"/>
  <c r="AR188" i="103" s="1"/>
  <c r="AQ188" i="103" a="1"/>
  <c r="AQ188" i="103" s="1"/>
  <c r="AP188" i="103" a="1"/>
  <c r="AP188" i="103" s="1"/>
  <c r="AO188" i="103" a="1"/>
  <c r="AO188" i="103" s="1"/>
  <c r="AN188" i="103" a="1"/>
  <c r="AN188" i="103" s="1"/>
  <c r="AM188" i="103" a="1"/>
  <c r="AM188" i="103" s="1"/>
  <c r="AL188" i="103"/>
  <c r="AL188" i="103" a="1"/>
  <c r="AK188" i="103" a="1"/>
  <c r="AK188" i="103" s="1"/>
  <c r="AJ188" i="103" a="1"/>
  <c r="AJ188" i="103" s="1"/>
  <c r="AI188" i="103" a="1"/>
  <c r="AI188" i="103" s="1"/>
  <c r="AH188" i="103" a="1"/>
  <c r="AH188" i="103" s="1"/>
  <c r="AG188" i="103" a="1"/>
  <c r="AG188" i="103" s="1"/>
  <c r="AF188" i="103" a="1"/>
  <c r="AF188" i="103" s="1"/>
  <c r="AE188" i="103" a="1"/>
  <c r="AE188" i="103" s="1"/>
  <c r="AD188" i="103"/>
  <c r="AD188" i="103" a="1"/>
  <c r="AC188" i="103" a="1"/>
  <c r="AC188" i="103" s="1"/>
  <c r="AB188" i="103" a="1"/>
  <c r="AB188" i="103" s="1"/>
  <c r="AA188" i="103" a="1"/>
  <c r="AA188" i="103" s="1"/>
  <c r="Z188" i="103" a="1"/>
  <c r="Z188" i="103" s="1"/>
  <c r="Y188" i="103" a="1"/>
  <c r="Y188" i="103" s="1"/>
  <c r="X188" i="103" a="1"/>
  <c r="X188" i="103" s="1"/>
  <c r="W188" i="103" a="1"/>
  <c r="W188" i="103" s="1"/>
  <c r="V188" i="103" a="1"/>
  <c r="V188" i="103" s="1"/>
  <c r="U188" i="103" a="1"/>
  <c r="U188" i="103" s="1"/>
  <c r="T188" i="103" a="1"/>
  <c r="T188" i="103" s="1"/>
  <c r="S188" i="103" a="1"/>
  <c r="S188" i="103" s="1"/>
  <c r="R188" i="103" a="1"/>
  <c r="R188" i="103" s="1"/>
  <c r="Q188" i="103" a="1"/>
  <c r="Q188" i="103" s="1"/>
  <c r="P188" i="103" a="1"/>
  <c r="P188" i="103" s="1"/>
  <c r="O188" i="103" a="1"/>
  <c r="O188" i="103" s="1"/>
  <c r="N188" i="103"/>
  <c r="N188" i="103" a="1"/>
  <c r="M188" i="103" a="1"/>
  <c r="M188" i="103" s="1"/>
  <c r="L188" i="103" a="1"/>
  <c r="L188" i="103" s="1"/>
  <c r="K188" i="103" a="1"/>
  <c r="K188" i="103" s="1"/>
  <c r="J188" i="103" a="1"/>
  <c r="J188" i="103" s="1"/>
  <c r="I188" i="103" a="1"/>
  <c r="I188" i="103" s="1"/>
  <c r="H188" i="103" a="1"/>
  <c r="H188" i="103" s="1"/>
  <c r="G188" i="103" a="1"/>
  <c r="G188" i="103" s="1"/>
  <c r="F188" i="103"/>
  <c r="F188" i="103" a="1"/>
  <c r="E188" i="103" a="1"/>
  <c r="E188" i="103" s="1"/>
  <c r="D188" i="103" a="1"/>
  <c r="D188" i="103" s="1"/>
  <c r="CD187" i="103" a="1"/>
  <c r="CD187" i="103" s="1"/>
  <c r="CC187" i="103" a="1"/>
  <c r="CC187" i="103" s="1"/>
  <c r="CB187" i="103" a="1"/>
  <c r="CB187" i="103" s="1"/>
  <c r="CA187" i="103" a="1"/>
  <c r="CA187" i="103" s="1"/>
  <c r="BZ187" i="103" a="1"/>
  <c r="BZ187" i="103" s="1"/>
  <c r="BY187" i="103"/>
  <c r="BY187" i="103" a="1"/>
  <c r="BX187" i="103" a="1"/>
  <c r="BX187" i="103" s="1"/>
  <c r="BW187" i="103" a="1"/>
  <c r="BW187" i="103" s="1"/>
  <c r="BV187" i="103" a="1"/>
  <c r="BV187" i="103" s="1"/>
  <c r="BU187" i="103" a="1"/>
  <c r="BU187" i="103" s="1"/>
  <c r="BT187" i="103" a="1"/>
  <c r="BT187" i="103" s="1"/>
  <c r="BS187" i="103" a="1"/>
  <c r="BS187" i="103" s="1"/>
  <c r="BR187" i="103" a="1"/>
  <c r="BR187" i="103" s="1"/>
  <c r="BQ187" i="103" a="1"/>
  <c r="BQ187" i="103" s="1"/>
  <c r="BP187" i="103" a="1"/>
  <c r="BP187" i="103" s="1"/>
  <c r="BO187" i="103" a="1"/>
  <c r="BO187" i="103" s="1"/>
  <c r="BN187" i="103" a="1"/>
  <c r="BN187" i="103" s="1"/>
  <c r="BM187" i="103" a="1"/>
  <c r="BM187" i="103" s="1"/>
  <c r="BL187" i="103" a="1"/>
  <c r="BL187" i="103" s="1"/>
  <c r="BK187" i="103" a="1"/>
  <c r="BK187" i="103" s="1"/>
  <c r="BJ187" i="103" a="1"/>
  <c r="BJ187" i="103" s="1"/>
  <c r="BI187" i="103"/>
  <c r="BI187" i="103" a="1"/>
  <c r="BH187" i="103" a="1"/>
  <c r="BH187" i="103" s="1"/>
  <c r="BG187" i="103" a="1"/>
  <c r="BG187" i="103" s="1"/>
  <c r="BF187" i="103" a="1"/>
  <c r="BF187" i="103" s="1"/>
  <c r="BE187" i="103" a="1"/>
  <c r="BE187" i="103" s="1"/>
  <c r="BD187" i="103" a="1"/>
  <c r="BD187" i="103" s="1"/>
  <c r="BC187" i="103" a="1"/>
  <c r="BC187" i="103" s="1"/>
  <c r="BB187" i="103" a="1"/>
  <c r="BB187" i="103" s="1"/>
  <c r="BA187" i="103"/>
  <c r="BA187" i="103" a="1"/>
  <c r="AZ187" i="103" a="1"/>
  <c r="AZ187" i="103" s="1"/>
  <c r="AY187" i="103" a="1"/>
  <c r="AY187" i="103" s="1"/>
  <c r="AX187" i="103" a="1"/>
  <c r="AX187" i="103" s="1"/>
  <c r="AW187" i="103" a="1"/>
  <c r="AW187" i="103" s="1"/>
  <c r="AV187" i="103" a="1"/>
  <c r="AV187" i="103" s="1"/>
  <c r="AU187" i="103" a="1"/>
  <c r="AU187" i="103" s="1"/>
  <c r="AT187" i="103" a="1"/>
  <c r="AT187" i="103" s="1"/>
  <c r="AS187" i="103"/>
  <c r="AS187" i="103" a="1"/>
  <c r="AR187" i="103" a="1"/>
  <c r="AR187" i="103" s="1"/>
  <c r="AQ187" i="103" a="1"/>
  <c r="AQ187" i="103" s="1"/>
  <c r="AP187" i="103" a="1"/>
  <c r="AP187" i="103" s="1"/>
  <c r="AO187" i="103" a="1"/>
  <c r="AO187" i="103" s="1"/>
  <c r="AN187" i="103" a="1"/>
  <c r="AN187" i="103" s="1"/>
  <c r="AM187" i="103" a="1"/>
  <c r="AM187" i="103" s="1"/>
  <c r="AL187" i="103" a="1"/>
  <c r="AL187" i="103" s="1"/>
  <c r="AK187" i="103" a="1"/>
  <c r="AK187" i="103" s="1"/>
  <c r="AJ187" i="103" a="1"/>
  <c r="AJ187" i="103" s="1"/>
  <c r="AI187" i="103" a="1"/>
  <c r="AI187" i="103" s="1"/>
  <c r="AH187" i="103" a="1"/>
  <c r="AH187" i="103" s="1"/>
  <c r="AG187" i="103" a="1"/>
  <c r="AG187" i="103" s="1"/>
  <c r="AF187" i="103" a="1"/>
  <c r="AF187" i="103" s="1"/>
  <c r="AE187" i="103" a="1"/>
  <c r="AE187" i="103" s="1"/>
  <c r="AD187" i="103" a="1"/>
  <c r="AD187" i="103" s="1"/>
  <c r="AC187" i="103"/>
  <c r="AC187" i="103" a="1"/>
  <c r="AB187" i="103" a="1"/>
  <c r="AB187" i="103" s="1"/>
  <c r="AA187" i="103" a="1"/>
  <c r="AA187" i="103" s="1"/>
  <c r="Z187" i="103" a="1"/>
  <c r="Z187" i="103" s="1"/>
  <c r="Y187" i="103" a="1"/>
  <c r="Y187" i="103" s="1"/>
  <c r="X187" i="103" a="1"/>
  <c r="X187" i="103" s="1"/>
  <c r="W187" i="103" a="1"/>
  <c r="W187" i="103" s="1"/>
  <c r="V187" i="103" a="1"/>
  <c r="V187" i="103" s="1"/>
  <c r="U187" i="103"/>
  <c r="U187" i="103" a="1"/>
  <c r="T187" i="103" a="1"/>
  <c r="T187" i="103" s="1"/>
  <c r="S187" i="103" a="1"/>
  <c r="S187" i="103" s="1"/>
  <c r="R187" i="103" a="1"/>
  <c r="R187" i="103" s="1"/>
  <c r="Q187" i="103" a="1"/>
  <c r="Q187" i="103" s="1"/>
  <c r="P187" i="103" a="1"/>
  <c r="P187" i="103" s="1"/>
  <c r="O187" i="103" a="1"/>
  <c r="O187" i="103" s="1"/>
  <c r="N187" i="103" a="1"/>
  <c r="N187" i="103" s="1"/>
  <c r="M187" i="103"/>
  <c r="M187" i="103" a="1"/>
  <c r="L187" i="103" a="1"/>
  <c r="L187" i="103" s="1"/>
  <c r="K187" i="103" a="1"/>
  <c r="K187" i="103" s="1"/>
  <c r="J187" i="103" a="1"/>
  <c r="J187" i="103" s="1"/>
  <c r="I187" i="103" a="1"/>
  <c r="I187" i="103" s="1"/>
  <c r="H187" i="103" a="1"/>
  <c r="H187" i="103" s="1"/>
  <c r="G187" i="103" a="1"/>
  <c r="G187" i="103" s="1"/>
  <c r="F187" i="103" a="1"/>
  <c r="F187" i="103" s="1"/>
  <c r="E187" i="103" a="1"/>
  <c r="E187" i="103" s="1"/>
  <c r="D187" i="103" a="1"/>
  <c r="D187" i="103" s="1"/>
  <c r="CD186" i="103" a="1"/>
  <c r="CD186" i="103" s="1"/>
  <c r="CC186" i="103" a="1"/>
  <c r="CC186" i="103" s="1"/>
  <c r="CB186" i="103" a="1"/>
  <c r="CB186" i="103" s="1"/>
  <c r="CA186" i="103" a="1"/>
  <c r="CA186" i="103" s="1"/>
  <c r="BZ186" i="103" a="1"/>
  <c r="BZ186" i="103" s="1"/>
  <c r="BY186" i="103" a="1"/>
  <c r="BY186" i="103" s="1"/>
  <c r="BX186" i="103"/>
  <c r="BX186" i="103" a="1"/>
  <c r="BW186" i="103" a="1"/>
  <c r="BW186" i="103" s="1"/>
  <c r="BV186" i="103" a="1"/>
  <c r="BV186" i="103" s="1"/>
  <c r="BU186" i="103" a="1"/>
  <c r="BU186" i="103" s="1"/>
  <c r="BT186" i="103" a="1"/>
  <c r="BT186" i="103" s="1"/>
  <c r="BS186" i="103" a="1"/>
  <c r="BS186" i="103" s="1"/>
  <c r="BR186" i="103" a="1"/>
  <c r="BR186" i="103" s="1"/>
  <c r="BQ186" i="103" a="1"/>
  <c r="BQ186" i="103" s="1"/>
  <c r="BP186" i="103"/>
  <c r="BP186" i="103" a="1"/>
  <c r="BO186" i="103" a="1"/>
  <c r="BO186" i="103" s="1"/>
  <c r="BN186" i="103" a="1"/>
  <c r="BN186" i="103" s="1"/>
  <c r="BM186" i="103" a="1"/>
  <c r="BM186" i="103" s="1"/>
  <c r="BL186" i="103" a="1"/>
  <c r="BL186" i="103" s="1"/>
  <c r="BK186" i="103" a="1"/>
  <c r="BK186" i="103" s="1"/>
  <c r="BJ186" i="103" a="1"/>
  <c r="BJ186" i="103" s="1"/>
  <c r="BI186" i="103" a="1"/>
  <c r="BI186" i="103" s="1"/>
  <c r="BH186" i="103"/>
  <c r="BH186" i="103" a="1"/>
  <c r="BG186" i="103" a="1"/>
  <c r="BG186" i="103" s="1"/>
  <c r="BF186" i="103" a="1"/>
  <c r="BF186" i="103" s="1"/>
  <c r="BE186" i="103" a="1"/>
  <c r="BE186" i="103" s="1"/>
  <c r="BD186" i="103" a="1"/>
  <c r="BD186" i="103" s="1"/>
  <c r="BC186" i="103" a="1"/>
  <c r="BC186" i="103" s="1"/>
  <c r="BB186" i="103" a="1"/>
  <c r="BB186" i="103" s="1"/>
  <c r="BA186" i="103" a="1"/>
  <c r="BA186" i="103" s="1"/>
  <c r="AZ186" i="103" a="1"/>
  <c r="AZ186" i="103" s="1"/>
  <c r="AY186" i="103" a="1"/>
  <c r="AY186" i="103" s="1"/>
  <c r="AX186" i="103" a="1"/>
  <c r="AX186" i="103" s="1"/>
  <c r="AW186" i="103" a="1"/>
  <c r="AW186" i="103" s="1"/>
  <c r="AV186" i="103" a="1"/>
  <c r="AV186" i="103" s="1"/>
  <c r="AU186" i="103" a="1"/>
  <c r="AU186" i="103" s="1"/>
  <c r="AT186" i="103" a="1"/>
  <c r="AT186" i="103" s="1"/>
  <c r="AS186" i="103" a="1"/>
  <c r="AS186" i="103" s="1"/>
  <c r="AR186" i="103"/>
  <c r="AR186" i="103" a="1"/>
  <c r="AQ186" i="103" a="1"/>
  <c r="AQ186" i="103" s="1"/>
  <c r="AP186" i="103" a="1"/>
  <c r="AP186" i="103" s="1"/>
  <c r="AO186" i="103" a="1"/>
  <c r="AO186" i="103" s="1"/>
  <c r="AN186" i="103" a="1"/>
  <c r="AN186" i="103" s="1"/>
  <c r="AM186" i="103" a="1"/>
  <c r="AM186" i="103" s="1"/>
  <c r="AL186" i="103" a="1"/>
  <c r="AL186" i="103" s="1"/>
  <c r="AK186" i="103" a="1"/>
  <c r="AK186" i="103" s="1"/>
  <c r="AJ186" i="103"/>
  <c r="AJ186" i="103" a="1"/>
  <c r="AI186" i="103" a="1"/>
  <c r="AI186" i="103" s="1"/>
  <c r="AH186" i="103" a="1"/>
  <c r="AH186" i="103" s="1"/>
  <c r="AG186" i="103" a="1"/>
  <c r="AG186" i="103" s="1"/>
  <c r="AF186" i="103" a="1"/>
  <c r="AF186" i="103" s="1"/>
  <c r="AE186" i="103" a="1"/>
  <c r="AE186" i="103" s="1"/>
  <c r="AD186" i="103" a="1"/>
  <c r="AD186" i="103" s="1"/>
  <c r="AC186" i="103" a="1"/>
  <c r="AC186" i="103" s="1"/>
  <c r="AB186" i="103"/>
  <c r="AB186" i="103" a="1"/>
  <c r="AA186" i="103" a="1"/>
  <c r="AA186" i="103" s="1"/>
  <c r="Z186" i="103" a="1"/>
  <c r="Z186" i="103" s="1"/>
  <c r="Y186" i="103" a="1"/>
  <c r="Y186" i="103" s="1"/>
  <c r="X186" i="103" a="1"/>
  <c r="X186" i="103" s="1"/>
  <c r="W186" i="103" a="1"/>
  <c r="W186" i="103" s="1"/>
  <c r="V186" i="103" a="1"/>
  <c r="V186" i="103" s="1"/>
  <c r="U186" i="103" a="1"/>
  <c r="U186" i="103" s="1"/>
  <c r="T186" i="103" a="1"/>
  <c r="T186" i="103" s="1"/>
  <c r="S186" i="103" a="1"/>
  <c r="S186" i="103" s="1"/>
  <c r="R186" i="103" a="1"/>
  <c r="R186" i="103" s="1"/>
  <c r="Q186" i="103" a="1"/>
  <c r="Q186" i="103" s="1"/>
  <c r="P186" i="103" a="1"/>
  <c r="P186" i="103" s="1"/>
  <c r="O186" i="103" a="1"/>
  <c r="O186" i="103" s="1"/>
  <c r="N186" i="103" a="1"/>
  <c r="N186" i="103" s="1"/>
  <c r="M186" i="103" a="1"/>
  <c r="M186" i="103" s="1"/>
  <c r="L186" i="103"/>
  <c r="L186" i="103" a="1"/>
  <c r="K186" i="103"/>
  <c r="K186" i="103" a="1"/>
  <c r="J186" i="103" a="1"/>
  <c r="J186" i="103" s="1"/>
  <c r="I186" i="103" a="1"/>
  <c r="I186" i="103" s="1"/>
  <c r="H186" i="103" a="1"/>
  <c r="H186" i="103" s="1"/>
  <c r="G186" i="103"/>
  <c r="G186" i="103" a="1"/>
  <c r="F186" i="103" a="1"/>
  <c r="F186" i="103" s="1"/>
  <c r="E186" i="103" a="1"/>
  <c r="E186" i="103" s="1"/>
  <c r="D186" i="103"/>
  <c r="D186" i="103" a="1"/>
  <c r="CD185" i="103" a="1"/>
  <c r="CD185" i="103" s="1"/>
  <c r="CC185" i="103" a="1"/>
  <c r="CC185" i="103" s="1"/>
  <c r="CB185" i="103" a="1"/>
  <c r="CB185" i="103" s="1"/>
  <c r="CA185" i="103" a="1"/>
  <c r="CA185" i="103" s="1"/>
  <c r="BZ185" i="103"/>
  <c r="BZ185" i="103" a="1"/>
  <c r="BY185" i="103" a="1"/>
  <c r="BY185" i="103" s="1"/>
  <c r="BX185" i="103" a="1"/>
  <c r="BX185" i="103" s="1"/>
  <c r="BW185" i="103"/>
  <c r="BW185" i="103" a="1"/>
  <c r="BV185" i="103" a="1"/>
  <c r="BV185" i="103" s="1"/>
  <c r="BU185" i="103" a="1"/>
  <c r="BU185" i="103" s="1"/>
  <c r="BT185" i="103" a="1"/>
  <c r="BT185" i="103" s="1"/>
  <c r="BS185" i="103" a="1"/>
  <c r="BS185" i="103" s="1"/>
  <c r="BR185" i="103"/>
  <c r="BR185" i="103" a="1"/>
  <c r="BQ185" i="103" a="1"/>
  <c r="BQ185" i="103" s="1"/>
  <c r="BP185" i="103" a="1"/>
  <c r="BP185" i="103" s="1"/>
  <c r="BO185" i="103"/>
  <c r="BO185" i="103" a="1"/>
  <c r="BN185" i="103" a="1"/>
  <c r="BN185" i="103" s="1"/>
  <c r="BM185" i="103" a="1"/>
  <c r="BM185" i="103" s="1"/>
  <c r="BL185" i="103" a="1"/>
  <c r="BL185" i="103" s="1"/>
  <c r="BK185" i="103" a="1"/>
  <c r="BK185" i="103" s="1"/>
  <c r="BJ185" i="103"/>
  <c r="BJ185" i="103" a="1"/>
  <c r="BI185" i="103" a="1"/>
  <c r="BI185" i="103" s="1"/>
  <c r="BH185" i="103" a="1"/>
  <c r="BH185" i="103" s="1"/>
  <c r="BG185" i="103"/>
  <c r="BG185" i="103" a="1"/>
  <c r="BF185" i="103" a="1"/>
  <c r="BF185" i="103" s="1"/>
  <c r="BE185" i="103" a="1"/>
  <c r="BE185" i="103" s="1"/>
  <c r="BD185" i="103" a="1"/>
  <c r="BD185" i="103" s="1"/>
  <c r="BC185" i="103" a="1"/>
  <c r="BC185" i="103" s="1"/>
  <c r="BB185" i="103"/>
  <c r="BB185" i="103" a="1"/>
  <c r="BA185" i="103" a="1"/>
  <c r="BA185" i="103" s="1"/>
  <c r="AZ185" i="103" a="1"/>
  <c r="AZ185" i="103" s="1"/>
  <c r="AY185" i="103"/>
  <c r="AY185" i="103" a="1"/>
  <c r="AX185" i="103" a="1"/>
  <c r="AX185" i="103" s="1"/>
  <c r="AW185" i="103"/>
  <c r="AW185" i="103" a="1"/>
  <c r="AV185" i="103" a="1"/>
  <c r="AV185" i="103" s="1"/>
  <c r="AU185" i="103"/>
  <c r="AU185" i="103" a="1"/>
  <c r="AT185" i="103"/>
  <c r="AT185" i="103" a="1"/>
  <c r="AS185" i="103"/>
  <c r="AS185" i="103" a="1"/>
  <c r="AR185" i="103" a="1"/>
  <c r="AR185" i="103" s="1"/>
  <c r="AQ185" i="103" a="1"/>
  <c r="AQ185" i="103" s="1"/>
  <c r="AP185" i="103"/>
  <c r="AP185" i="103" a="1"/>
  <c r="AO185" i="103" a="1"/>
  <c r="AO185" i="103" s="1"/>
  <c r="AN185" i="103" a="1"/>
  <c r="AN185" i="103" s="1"/>
  <c r="AM185" i="103" a="1"/>
  <c r="AM185" i="103" s="1"/>
  <c r="AL185" i="103" a="1"/>
  <c r="AL185" i="103" s="1"/>
  <c r="AK185" i="103"/>
  <c r="AK185" i="103" a="1"/>
  <c r="AJ185" i="103" a="1"/>
  <c r="AJ185" i="103" s="1"/>
  <c r="AI185" i="103"/>
  <c r="AI185" i="103" a="1"/>
  <c r="AH185" i="103" a="1"/>
  <c r="AH185" i="103" s="1"/>
  <c r="AG185" i="103"/>
  <c r="AG185" i="103" a="1"/>
  <c r="AF185" i="103" a="1"/>
  <c r="AF185" i="103" s="1"/>
  <c r="AE185" i="103"/>
  <c r="AE185" i="103" a="1"/>
  <c r="AD185" i="103" a="1"/>
  <c r="AD185" i="103" s="1"/>
  <c r="AC185" i="103" a="1"/>
  <c r="AC185" i="103" s="1"/>
  <c r="AB185" i="103" a="1"/>
  <c r="AB185" i="103" s="1"/>
  <c r="AA185" i="103" a="1"/>
  <c r="AA185" i="103" s="1"/>
  <c r="Z185" i="103"/>
  <c r="Z185" i="103" a="1"/>
  <c r="Y185" i="103" a="1"/>
  <c r="Y185" i="103" s="1"/>
  <c r="X185" i="103" a="1"/>
  <c r="X185" i="103" s="1"/>
  <c r="W185" i="103"/>
  <c r="W185" i="103" a="1"/>
  <c r="V185" i="103"/>
  <c r="V185" i="103" a="1"/>
  <c r="U185" i="103" a="1"/>
  <c r="U185" i="103" s="1"/>
  <c r="T185" i="103" a="1"/>
  <c r="T185" i="103" s="1"/>
  <c r="S185" i="103"/>
  <c r="S185" i="103" a="1"/>
  <c r="R185" i="103" a="1"/>
  <c r="R185" i="103" s="1"/>
  <c r="Q185" i="103"/>
  <c r="Q185" i="103" a="1"/>
  <c r="P185" i="103" a="1"/>
  <c r="P185" i="103" s="1"/>
  <c r="O185" i="103" a="1"/>
  <c r="O185" i="103" s="1"/>
  <c r="N185" i="103"/>
  <c r="N185" i="103" a="1"/>
  <c r="M185" i="103"/>
  <c r="M185" i="103" a="1"/>
  <c r="L185" i="103" a="1"/>
  <c r="L185" i="103" s="1"/>
  <c r="K185" i="103" a="1"/>
  <c r="K185" i="103" s="1"/>
  <c r="J185" i="103"/>
  <c r="J185" i="103" a="1"/>
  <c r="I185" i="103" a="1"/>
  <c r="I185" i="103" s="1"/>
  <c r="H185" i="103" a="1"/>
  <c r="H185" i="103" s="1"/>
  <c r="G185" i="103" a="1"/>
  <c r="G185" i="103" s="1"/>
  <c r="F185" i="103" a="1"/>
  <c r="F185" i="103" s="1"/>
  <c r="E185" i="103"/>
  <c r="E185" i="103" a="1"/>
  <c r="D185" i="103" a="1"/>
  <c r="D185" i="103" s="1"/>
  <c r="CD184" i="103"/>
  <c r="CD184" i="103" a="1"/>
  <c r="CC184" i="103" a="1"/>
  <c r="CC184" i="103" s="1"/>
  <c r="CB184" i="103"/>
  <c r="CB184" i="103" a="1"/>
  <c r="CA184" i="103" a="1"/>
  <c r="CA184" i="103" s="1"/>
  <c r="BZ184" i="103"/>
  <c r="BZ184" i="103" a="1"/>
  <c r="BY184" i="103" a="1"/>
  <c r="BY184" i="103" s="1"/>
  <c r="BX184" i="103" a="1"/>
  <c r="BX184" i="103" s="1"/>
  <c r="BW184" i="103" a="1"/>
  <c r="BW184" i="103" s="1"/>
  <c r="BV184" i="103" a="1"/>
  <c r="BV184" i="103" s="1"/>
  <c r="BU184" i="103"/>
  <c r="BU184" i="103" a="1"/>
  <c r="BT184" i="103" a="1"/>
  <c r="BT184" i="103" s="1"/>
  <c r="BS184" i="103" a="1"/>
  <c r="BS184" i="103" s="1"/>
  <c r="BR184" i="103"/>
  <c r="BR184" i="103" a="1"/>
  <c r="BQ184" i="103"/>
  <c r="BQ184" i="103" a="1"/>
  <c r="BP184" i="103" a="1"/>
  <c r="BP184" i="103" s="1"/>
  <c r="BO184" i="103" a="1"/>
  <c r="BO184" i="103" s="1"/>
  <c r="BN184" i="103"/>
  <c r="BN184" i="103" a="1"/>
  <c r="BM184" i="103" a="1"/>
  <c r="BM184" i="103" s="1"/>
  <c r="BL184" i="103"/>
  <c r="BL184" i="103" a="1"/>
  <c r="BK184" i="103" a="1"/>
  <c r="BK184" i="103" s="1"/>
  <c r="BJ184" i="103" a="1"/>
  <c r="BJ184" i="103" s="1"/>
  <c r="BI184" i="103"/>
  <c r="BI184" i="103" a="1"/>
  <c r="BH184" i="103"/>
  <c r="BH184" i="103" a="1"/>
  <c r="BG184" i="103" a="1"/>
  <c r="BG184" i="103" s="1"/>
  <c r="BF184" i="103" a="1"/>
  <c r="BF184" i="103" s="1"/>
  <c r="BE184" i="103"/>
  <c r="BE184" i="103" a="1"/>
  <c r="BD184" i="103" a="1"/>
  <c r="BD184" i="103" s="1"/>
  <c r="BC184" i="103" a="1"/>
  <c r="BC184" i="103" s="1"/>
  <c r="BB184" i="103" a="1"/>
  <c r="BB184" i="103" s="1"/>
  <c r="BA184" i="103" a="1"/>
  <c r="BA184" i="103" s="1"/>
  <c r="AZ184" i="103"/>
  <c r="AZ184" i="103" a="1"/>
  <c r="AY184" i="103" a="1"/>
  <c r="AY184" i="103" s="1"/>
  <c r="AX184" i="103"/>
  <c r="AX184" i="103" a="1"/>
  <c r="AW184" i="103" a="1"/>
  <c r="AW184" i="103" s="1"/>
  <c r="AV184" i="103"/>
  <c r="AV184" i="103" a="1"/>
  <c r="AU184" i="103" a="1"/>
  <c r="AU184" i="103" s="1"/>
  <c r="AT184" i="103"/>
  <c r="AT184" i="103" a="1"/>
  <c r="AS184" i="103" a="1"/>
  <c r="AS184" i="103" s="1"/>
  <c r="AR184" i="103" a="1"/>
  <c r="AR184" i="103" s="1"/>
  <c r="AQ184" i="103" a="1"/>
  <c r="AQ184" i="103" s="1"/>
  <c r="AP184" i="103" a="1"/>
  <c r="AP184" i="103" s="1"/>
  <c r="AO184" i="103"/>
  <c r="AO184" i="103" a="1"/>
  <c r="AN184" i="103" a="1"/>
  <c r="AN184" i="103" s="1"/>
  <c r="AM184" i="103" a="1"/>
  <c r="AM184" i="103" s="1"/>
  <c r="AL184" i="103"/>
  <c r="AL184" i="103" a="1"/>
  <c r="AK184" i="103"/>
  <c r="AK184" i="103" a="1"/>
  <c r="AJ184" i="103" a="1"/>
  <c r="AJ184" i="103" s="1"/>
  <c r="AI184" i="103" a="1"/>
  <c r="AI184" i="103" s="1"/>
  <c r="AH184" i="103"/>
  <c r="AH184" i="103" a="1"/>
  <c r="AG184" i="103" a="1"/>
  <c r="AG184" i="103" s="1"/>
  <c r="AF184" i="103"/>
  <c r="AF184" i="103" a="1"/>
  <c r="AE184" i="103" a="1"/>
  <c r="AE184" i="103" s="1"/>
  <c r="AD184" i="103" a="1"/>
  <c r="AD184" i="103" s="1"/>
  <c r="AC184" i="103"/>
  <c r="AC184" i="103" a="1"/>
  <c r="AB184" i="103"/>
  <c r="AB184" i="103" a="1"/>
  <c r="AA184" i="103" a="1"/>
  <c r="AA184" i="103" s="1"/>
  <c r="Z184" i="103" a="1"/>
  <c r="Z184" i="103" s="1"/>
  <c r="Y184" i="103"/>
  <c r="Y184" i="103" a="1"/>
  <c r="X184" i="103" a="1"/>
  <c r="X184" i="103" s="1"/>
  <c r="W184" i="103" a="1"/>
  <c r="W184" i="103" s="1"/>
  <c r="V184" i="103" a="1"/>
  <c r="V184" i="103" s="1"/>
  <c r="U184" i="103" a="1"/>
  <c r="U184" i="103" s="1"/>
  <c r="T184" i="103"/>
  <c r="T184" i="103" a="1"/>
  <c r="S184" i="103" a="1"/>
  <c r="S184" i="103" s="1"/>
  <c r="R184" i="103"/>
  <c r="R184" i="103" a="1"/>
  <c r="Q184" i="103" a="1"/>
  <c r="Q184" i="103" s="1"/>
  <c r="P184" i="103"/>
  <c r="P184" i="103" a="1"/>
  <c r="O184" i="103" a="1"/>
  <c r="O184" i="103" s="1"/>
  <c r="N184" i="103"/>
  <c r="N184" i="103" a="1"/>
  <c r="M184" i="103" a="1"/>
  <c r="M184" i="103" s="1"/>
  <c r="L184" i="103" a="1"/>
  <c r="L184" i="103" s="1"/>
  <c r="K184" i="103" a="1"/>
  <c r="K184" i="103" s="1"/>
  <c r="J184" i="103" a="1"/>
  <c r="J184" i="103" s="1"/>
  <c r="I184" i="103"/>
  <c r="I184" i="103" a="1"/>
  <c r="H184" i="103" a="1"/>
  <c r="H184" i="103" s="1"/>
  <c r="G184" i="103" a="1"/>
  <c r="G184" i="103" s="1"/>
  <c r="F184" i="103"/>
  <c r="F184" i="103" a="1"/>
  <c r="E184" i="103"/>
  <c r="E184" i="103" a="1"/>
  <c r="D184" i="103" a="1"/>
  <c r="D184" i="103" s="1"/>
  <c r="CD183" i="103" a="1"/>
  <c r="CD183" i="103" s="1"/>
  <c r="CC183" i="103"/>
  <c r="CC183" i="103" a="1"/>
  <c r="CB183" i="103" a="1"/>
  <c r="CB183" i="103" s="1"/>
  <c r="CA183" i="103" a="1"/>
  <c r="CA183" i="103" s="1"/>
  <c r="BZ183" i="103" a="1"/>
  <c r="BZ183" i="103" s="1"/>
  <c r="BY183" i="103" a="1"/>
  <c r="BY183" i="103" s="1"/>
  <c r="BX183" i="103"/>
  <c r="BX183" i="103" a="1"/>
  <c r="BW183" i="103"/>
  <c r="BW183" i="103" a="1"/>
  <c r="BV183" i="103" a="1"/>
  <c r="BV183" i="103" s="1"/>
  <c r="BU183" i="103" a="1"/>
  <c r="BU183" i="103" s="1"/>
  <c r="BT183" i="103"/>
  <c r="BT183" i="103" a="1"/>
  <c r="BS183" i="103" a="1"/>
  <c r="BS183" i="103" s="1"/>
  <c r="BR183" i="103" a="1"/>
  <c r="BR183" i="103" s="1"/>
  <c r="BQ183" i="103" a="1"/>
  <c r="BQ183" i="103" s="1"/>
  <c r="BP183" i="103" a="1"/>
  <c r="BP183" i="103" s="1"/>
  <c r="BO183" i="103"/>
  <c r="BO183" i="103" a="1"/>
  <c r="BN183" i="103" a="1"/>
  <c r="BN183" i="103" s="1"/>
  <c r="BM183" i="103" a="1"/>
  <c r="BM183" i="103" s="1"/>
  <c r="BL183" i="103" a="1"/>
  <c r="BL183" i="103" s="1"/>
  <c r="BK183" i="103"/>
  <c r="BK183" i="103" a="1"/>
  <c r="BJ183" i="103" a="1"/>
  <c r="BJ183" i="103" s="1"/>
  <c r="BI183" i="103"/>
  <c r="BI183" i="103" a="1"/>
  <c r="BH183" i="103" a="1"/>
  <c r="BH183" i="103" s="1"/>
  <c r="BG183" i="103" a="1"/>
  <c r="BG183" i="103" s="1"/>
  <c r="BF183" i="103" a="1"/>
  <c r="BF183" i="103" s="1"/>
  <c r="BE183" i="103" a="1"/>
  <c r="BE183" i="103" s="1"/>
  <c r="BD183" i="103"/>
  <c r="BD183" i="103" a="1"/>
  <c r="BC183" i="103" a="1"/>
  <c r="BC183" i="103" s="1"/>
  <c r="BB183" i="103" a="1"/>
  <c r="BB183" i="103" s="1"/>
  <c r="BA183" i="103"/>
  <c r="BA183" i="103" a="1"/>
  <c r="AZ183" i="103"/>
  <c r="AZ183" i="103" a="1"/>
  <c r="AY183" i="103"/>
  <c r="AY183" i="103" a="1"/>
  <c r="AX183" i="103" a="1"/>
  <c r="AX183" i="103" s="1"/>
  <c r="AW183" i="103"/>
  <c r="AW183" i="103" a="1"/>
  <c r="AV183" i="103" a="1"/>
  <c r="AV183" i="103" s="1"/>
  <c r="AU183" i="103"/>
  <c r="AU183" i="103" a="1"/>
  <c r="AT183" i="103" a="1"/>
  <c r="AT183" i="103" s="1"/>
  <c r="AS183" i="103" a="1"/>
  <c r="AS183" i="103" s="1"/>
  <c r="AR183" i="103"/>
  <c r="AR183" i="103" a="1"/>
  <c r="AQ183" i="103"/>
  <c r="AQ183" i="103" a="1"/>
  <c r="AP183" i="103" a="1"/>
  <c r="AP183" i="103" s="1"/>
  <c r="AO183" i="103" a="1"/>
  <c r="AO183" i="103" s="1"/>
  <c r="AN183" i="103"/>
  <c r="AN183" i="103" a="1"/>
  <c r="AM183" i="103" a="1"/>
  <c r="AM183" i="103" s="1"/>
  <c r="AL183" i="103" a="1"/>
  <c r="AL183" i="103" s="1"/>
  <c r="AK183" i="103"/>
  <c r="AK183" i="103" a="1"/>
  <c r="AJ183" i="103" a="1"/>
  <c r="AJ183" i="103" s="1"/>
  <c r="AI183" i="103"/>
  <c r="AI183" i="103" a="1"/>
  <c r="AH183" i="103"/>
  <c r="AH183" i="103" a="1"/>
  <c r="AG183" i="103" a="1"/>
  <c r="AG183" i="103" s="1"/>
  <c r="AF183" i="103" a="1"/>
  <c r="AF183" i="103" s="1"/>
  <c r="AE183" i="103"/>
  <c r="AE183" i="103" a="1"/>
  <c r="AD183" i="103"/>
  <c r="AD183" i="103" a="1"/>
  <c r="AC183" i="103" a="1"/>
  <c r="AC183" i="103" s="1"/>
  <c r="AB183" i="103" a="1"/>
  <c r="AB183" i="103" s="1"/>
  <c r="AA183" i="103"/>
  <c r="AA183" i="103" a="1"/>
  <c r="Z183" i="103"/>
  <c r="Z183" i="103" a="1"/>
  <c r="Y183" i="103" a="1"/>
  <c r="Y183" i="103" s="1"/>
  <c r="X183" i="103" a="1"/>
  <c r="X183" i="103" s="1"/>
  <c r="W183" i="103"/>
  <c r="W183" i="103" a="1"/>
  <c r="V183" i="103"/>
  <c r="V183" i="103" a="1"/>
  <c r="U183" i="103" a="1"/>
  <c r="U183" i="103" s="1"/>
  <c r="T183" i="103" a="1"/>
  <c r="T183" i="103" s="1"/>
  <c r="S183" i="103" a="1"/>
  <c r="S183" i="103" s="1"/>
  <c r="R183" i="103"/>
  <c r="R183" i="103" a="1"/>
  <c r="Q183" i="103" a="1"/>
  <c r="Q183" i="103" s="1"/>
  <c r="P183" i="103" a="1"/>
  <c r="P183" i="103" s="1"/>
  <c r="O183" i="103" a="1"/>
  <c r="O183" i="103" s="1"/>
  <c r="N183" i="103"/>
  <c r="N183" i="103" a="1"/>
  <c r="M183" i="103" a="1"/>
  <c r="M183" i="103" s="1"/>
  <c r="L183" i="103" a="1"/>
  <c r="L183" i="103" s="1"/>
  <c r="K183" i="103" a="1"/>
  <c r="K183" i="103" s="1"/>
  <c r="J183" i="103"/>
  <c r="J183" i="103" a="1"/>
  <c r="I183" i="103" a="1"/>
  <c r="I183" i="103" s="1"/>
  <c r="H183" i="103" a="1"/>
  <c r="H183" i="103" s="1"/>
  <c r="G183" i="103" a="1"/>
  <c r="G183" i="103" s="1"/>
  <c r="F183" i="103" a="1"/>
  <c r="F183" i="103" s="1"/>
  <c r="E183" i="103" a="1"/>
  <c r="E183" i="103" s="1"/>
  <c r="D183" i="103" a="1"/>
  <c r="D183" i="103" s="1"/>
  <c r="CD182" i="103" a="1"/>
  <c r="CD182" i="103" s="1"/>
  <c r="CC182" i="103" a="1"/>
  <c r="CC182" i="103" s="1"/>
  <c r="CB182" i="103" a="1"/>
  <c r="CB182" i="103" s="1"/>
  <c r="CA182" i="103" a="1"/>
  <c r="CA182" i="103" s="1"/>
  <c r="BZ182" i="103" a="1"/>
  <c r="BZ182" i="103" s="1"/>
  <c r="BY182" i="103" a="1"/>
  <c r="BY182" i="103" s="1"/>
  <c r="BX182" i="103" a="1"/>
  <c r="BX182" i="103" s="1"/>
  <c r="BW182" i="103" a="1"/>
  <c r="BW182" i="103" s="1"/>
  <c r="BV182" i="103" a="1"/>
  <c r="BV182" i="103" s="1"/>
  <c r="BU182" i="103"/>
  <c r="BU182" i="103" a="1"/>
  <c r="BT182" i="103" a="1"/>
  <c r="BT182" i="103" s="1"/>
  <c r="BS182" i="103" a="1"/>
  <c r="BS182" i="103" s="1"/>
  <c r="BR182" i="103" a="1"/>
  <c r="BR182" i="103" s="1"/>
  <c r="BQ182" i="103" a="1"/>
  <c r="BQ182" i="103" s="1"/>
  <c r="BP182" i="103" a="1"/>
  <c r="BP182" i="103" s="1"/>
  <c r="BO182" i="103" a="1"/>
  <c r="BO182" i="103" s="1"/>
  <c r="BN182" i="103" a="1"/>
  <c r="BN182" i="103" s="1"/>
  <c r="BM182" i="103"/>
  <c r="BM182" i="103" a="1"/>
  <c r="BL182" i="103" a="1"/>
  <c r="BL182" i="103" s="1"/>
  <c r="BK182" i="103" a="1"/>
  <c r="BK182" i="103" s="1"/>
  <c r="BJ182" i="103" a="1"/>
  <c r="BJ182" i="103" s="1"/>
  <c r="BI182" i="103"/>
  <c r="BI182" i="103" a="1"/>
  <c r="BH182" i="103" a="1"/>
  <c r="BH182" i="103" s="1"/>
  <c r="BG182" i="103" a="1"/>
  <c r="BG182" i="103" s="1"/>
  <c r="BF182" i="103" a="1"/>
  <c r="BF182" i="103" s="1"/>
  <c r="BE182" i="103"/>
  <c r="BE182" i="103" a="1"/>
  <c r="BD182" i="103" a="1"/>
  <c r="BD182" i="103" s="1"/>
  <c r="BC182" i="103" a="1"/>
  <c r="BC182" i="103" s="1"/>
  <c r="BB182" i="103" a="1"/>
  <c r="BB182" i="103" s="1"/>
  <c r="BA182" i="103" a="1"/>
  <c r="BA182" i="103" s="1"/>
  <c r="AZ182" i="103" a="1"/>
  <c r="AZ182" i="103" s="1"/>
  <c r="AY182" i="103" a="1"/>
  <c r="AY182" i="103" s="1"/>
  <c r="AX182" i="103" a="1"/>
  <c r="AX182" i="103" s="1"/>
  <c r="AW182" i="103" a="1"/>
  <c r="AW182" i="103" s="1"/>
  <c r="AV182" i="103" a="1"/>
  <c r="AV182" i="103" s="1"/>
  <c r="AU182" i="103" a="1"/>
  <c r="AU182" i="103" s="1"/>
  <c r="AT182" i="103" a="1"/>
  <c r="AT182" i="103" s="1"/>
  <c r="AS182" i="103" a="1"/>
  <c r="AS182" i="103" s="1"/>
  <c r="AR182" i="103" a="1"/>
  <c r="AR182" i="103" s="1"/>
  <c r="AQ182" i="103" a="1"/>
  <c r="AQ182" i="103" s="1"/>
  <c r="AP182" i="103" a="1"/>
  <c r="AP182" i="103" s="1"/>
  <c r="AO182" i="103"/>
  <c r="AO182" i="103" a="1"/>
  <c r="AN182" i="103" a="1"/>
  <c r="AN182" i="103" s="1"/>
  <c r="AM182" i="103" a="1"/>
  <c r="AM182" i="103" s="1"/>
  <c r="AL182" i="103" a="1"/>
  <c r="AL182" i="103" s="1"/>
  <c r="AK182" i="103" a="1"/>
  <c r="AK182" i="103" s="1"/>
  <c r="AJ182" i="103" a="1"/>
  <c r="AJ182" i="103" s="1"/>
  <c r="AI182" i="103" a="1"/>
  <c r="AI182" i="103" s="1"/>
  <c r="AH182" i="103" a="1"/>
  <c r="AH182" i="103" s="1"/>
  <c r="AG182" i="103"/>
  <c r="AG182" i="103" a="1"/>
  <c r="AF182" i="103" a="1"/>
  <c r="AF182" i="103" s="1"/>
  <c r="AE182" i="103" a="1"/>
  <c r="AE182" i="103" s="1"/>
  <c r="AD182" i="103" a="1"/>
  <c r="AD182" i="103" s="1"/>
  <c r="AC182" i="103"/>
  <c r="AC182" i="103" a="1"/>
  <c r="AB182" i="103" a="1"/>
  <c r="AB182" i="103" s="1"/>
  <c r="AA182" i="103" a="1"/>
  <c r="AA182" i="103" s="1"/>
  <c r="Z182" i="103" a="1"/>
  <c r="Z182" i="103" s="1"/>
  <c r="Y182" i="103"/>
  <c r="Y182" i="103" a="1"/>
  <c r="X182" i="103" a="1"/>
  <c r="X182" i="103" s="1"/>
  <c r="W182" i="103" a="1"/>
  <c r="W182" i="103" s="1"/>
  <c r="V182" i="103" a="1"/>
  <c r="V182" i="103" s="1"/>
  <c r="U182" i="103" a="1"/>
  <c r="U182" i="103" s="1"/>
  <c r="T182" i="103" a="1"/>
  <c r="T182" i="103" s="1"/>
  <c r="S182" i="103" a="1"/>
  <c r="S182" i="103" s="1"/>
  <c r="R182" i="103" a="1"/>
  <c r="R182" i="103" s="1"/>
  <c r="Q182" i="103" a="1"/>
  <c r="Q182" i="103" s="1"/>
  <c r="P182" i="103" a="1"/>
  <c r="P182" i="103" s="1"/>
  <c r="O182" i="103" a="1"/>
  <c r="O182" i="103" s="1"/>
  <c r="N182" i="103" a="1"/>
  <c r="N182" i="103" s="1"/>
  <c r="M182" i="103" a="1"/>
  <c r="M182" i="103" s="1"/>
  <c r="L182" i="103" a="1"/>
  <c r="L182" i="103" s="1"/>
  <c r="K182" i="103" a="1"/>
  <c r="K182" i="103" s="1"/>
  <c r="J182" i="103" a="1"/>
  <c r="J182" i="103" s="1"/>
  <c r="I182" i="103"/>
  <c r="I182" i="103" a="1"/>
  <c r="H182" i="103" a="1"/>
  <c r="H182" i="103" s="1"/>
  <c r="G182" i="103" a="1"/>
  <c r="G182" i="103" s="1"/>
  <c r="F182" i="103" a="1"/>
  <c r="F182" i="103" s="1"/>
  <c r="E182" i="103" a="1"/>
  <c r="E182" i="103" s="1"/>
  <c r="D182" i="103" a="1"/>
  <c r="D182" i="103" s="1"/>
  <c r="CD181" i="103" a="1"/>
  <c r="CD181" i="103" s="1"/>
  <c r="CC181" i="103" a="1"/>
  <c r="CC181" i="103" s="1"/>
  <c r="CB181" i="103"/>
  <c r="CB181" i="103" a="1"/>
  <c r="CA181" i="103" a="1"/>
  <c r="CA181" i="103" s="1"/>
  <c r="BZ181" i="103" a="1"/>
  <c r="BZ181" i="103" s="1"/>
  <c r="BY181" i="103" a="1"/>
  <c r="BY181" i="103" s="1"/>
  <c r="BX181" i="103"/>
  <c r="BX181" i="103" a="1"/>
  <c r="BW181" i="103" a="1"/>
  <c r="BW181" i="103" s="1"/>
  <c r="BV181" i="103" a="1"/>
  <c r="BV181" i="103" s="1"/>
  <c r="BU181" i="103" a="1"/>
  <c r="BU181" i="103" s="1"/>
  <c r="BT181" i="103"/>
  <c r="BT181" i="103" a="1"/>
  <c r="BS181" i="103" a="1"/>
  <c r="BS181" i="103" s="1"/>
  <c r="BR181" i="103" a="1"/>
  <c r="BR181" i="103" s="1"/>
  <c r="BQ181" i="103" a="1"/>
  <c r="BQ181" i="103" s="1"/>
  <c r="BP181" i="103" a="1"/>
  <c r="BP181" i="103" s="1"/>
  <c r="BO181" i="103" a="1"/>
  <c r="BO181" i="103" s="1"/>
  <c r="BN181" i="103" a="1"/>
  <c r="BN181" i="103" s="1"/>
  <c r="BM181" i="103" a="1"/>
  <c r="BM181" i="103" s="1"/>
  <c r="BL181" i="103" a="1"/>
  <c r="BL181" i="103" s="1"/>
  <c r="BK181" i="103" a="1"/>
  <c r="BK181" i="103" s="1"/>
  <c r="BJ181" i="103" a="1"/>
  <c r="BJ181" i="103" s="1"/>
  <c r="BI181" i="103" a="1"/>
  <c r="BI181" i="103" s="1"/>
  <c r="BH181" i="103" a="1"/>
  <c r="BH181" i="103" s="1"/>
  <c r="BG181" i="103" a="1"/>
  <c r="BG181" i="103" s="1"/>
  <c r="BF181" i="103" a="1"/>
  <c r="BF181" i="103" s="1"/>
  <c r="BE181" i="103" a="1"/>
  <c r="BE181" i="103" s="1"/>
  <c r="BD181" i="103"/>
  <c r="BD181" i="103" a="1"/>
  <c r="BC181" i="103" a="1"/>
  <c r="BC181" i="103" s="1"/>
  <c r="BB181" i="103" a="1"/>
  <c r="BB181" i="103" s="1"/>
  <c r="BA181" i="103" a="1"/>
  <c r="BA181" i="103" s="1"/>
  <c r="AZ181" i="103" a="1"/>
  <c r="AZ181" i="103" s="1"/>
  <c r="AY181" i="103" a="1"/>
  <c r="AY181" i="103" s="1"/>
  <c r="AX181" i="103" a="1"/>
  <c r="AX181" i="103" s="1"/>
  <c r="AW181" i="103" a="1"/>
  <c r="AW181" i="103" s="1"/>
  <c r="AV181" i="103"/>
  <c r="AV181" i="103" a="1"/>
  <c r="AU181" i="103" a="1"/>
  <c r="AU181" i="103" s="1"/>
  <c r="AT181" i="103" a="1"/>
  <c r="AT181" i="103" s="1"/>
  <c r="AS181" i="103" a="1"/>
  <c r="AS181" i="103" s="1"/>
  <c r="AR181" i="103"/>
  <c r="AR181" i="103" a="1"/>
  <c r="AQ181" i="103" a="1"/>
  <c r="AQ181" i="103" s="1"/>
  <c r="AP181" i="103" a="1"/>
  <c r="AP181" i="103" s="1"/>
  <c r="AO181" i="103" a="1"/>
  <c r="AO181" i="103" s="1"/>
  <c r="AN181" i="103"/>
  <c r="AN181" i="103" a="1"/>
  <c r="AM181" i="103" a="1"/>
  <c r="AM181" i="103" s="1"/>
  <c r="AL181" i="103" a="1"/>
  <c r="AL181" i="103" s="1"/>
  <c r="AK181" i="103" a="1"/>
  <c r="AK181" i="103" s="1"/>
  <c r="AJ181" i="103" a="1"/>
  <c r="AJ181" i="103" s="1"/>
  <c r="AI181" i="103" a="1"/>
  <c r="AI181" i="103" s="1"/>
  <c r="AH181" i="103" a="1"/>
  <c r="AH181" i="103" s="1"/>
  <c r="AG181" i="103" a="1"/>
  <c r="AG181" i="103" s="1"/>
  <c r="AF181" i="103" a="1"/>
  <c r="AF181" i="103" s="1"/>
  <c r="AE181" i="103" a="1"/>
  <c r="AE181" i="103" s="1"/>
  <c r="AD181" i="103" a="1"/>
  <c r="AD181" i="103" s="1"/>
  <c r="AC181" i="103" a="1"/>
  <c r="AC181" i="103" s="1"/>
  <c r="AB181" i="103" a="1"/>
  <c r="AB181" i="103" s="1"/>
  <c r="AA181" i="103" a="1"/>
  <c r="AA181" i="103" s="1"/>
  <c r="Z181" i="103" a="1"/>
  <c r="Z181" i="103" s="1"/>
  <c r="Y181" i="103" a="1"/>
  <c r="Y181" i="103" s="1"/>
  <c r="X181" i="103"/>
  <c r="X181" i="103" a="1"/>
  <c r="W181" i="103" a="1"/>
  <c r="W181" i="103" s="1"/>
  <c r="V181" i="103" a="1"/>
  <c r="V181" i="103" s="1"/>
  <c r="U181" i="103" a="1"/>
  <c r="U181" i="103" s="1"/>
  <c r="T181" i="103" a="1"/>
  <c r="T181" i="103" s="1"/>
  <c r="S181" i="103" a="1"/>
  <c r="S181" i="103" s="1"/>
  <c r="R181" i="103" a="1"/>
  <c r="R181" i="103" s="1"/>
  <c r="Q181" i="103" a="1"/>
  <c r="Q181" i="103" s="1"/>
  <c r="P181" i="103"/>
  <c r="P181" i="103" a="1"/>
  <c r="O181" i="103" a="1"/>
  <c r="O181" i="103" s="1"/>
  <c r="N181" i="103" a="1"/>
  <c r="N181" i="103" s="1"/>
  <c r="M181" i="103" a="1"/>
  <c r="M181" i="103" s="1"/>
  <c r="L181" i="103" a="1"/>
  <c r="L181" i="103" s="1"/>
  <c r="K181" i="103" a="1"/>
  <c r="K181" i="103" s="1"/>
  <c r="J181" i="103" a="1"/>
  <c r="J181" i="103" s="1"/>
  <c r="I181" i="103" a="1"/>
  <c r="I181" i="103" s="1"/>
  <c r="H181" i="103"/>
  <c r="H181" i="103" a="1"/>
  <c r="G181" i="103" a="1"/>
  <c r="G181" i="103" s="1"/>
  <c r="F181" i="103" a="1"/>
  <c r="F181" i="103" s="1"/>
  <c r="E181" i="103" a="1"/>
  <c r="E181" i="103" s="1"/>
  <c r="D181" i="103" a="1"/>
  <c r="D181" i="103" s="1"/>
  <c r="CD180" i="103" a="1"/>
  <c r="CD180" i="103" s="1"/>
  <c r="CC180" i="103" a="1"/>
  <c r="CC180" i="103" s="1"/>
  <c r="CB180" i="103" a="1"/>
  <c r="CB180" i="103" s="1"/>
  <c r="CA180" i="103" a="1"/>
  <c r="CA180" i="103" s="1"/>
  <c r="BZ180" i="103" a="1"/>
  <c r="BZ180" i="103" s="1"/>
  <c r="BY180" i="103" a="1"/>
  <c r="BY180" i="103" s="1"/>
  <c r="BX180" i="103" a="1"/>
  <c r="BX180" i="103" s="1"/>
  <c r="BW180" i="103" a="1"/>
  <c r="BW180" i="103" s="1"/>
  <c r="BV180" i="103" a="1"/>
  <c r="BV180" i="103" s="1"/>
  <c r="BU180" i="103" a="1"/>
  <c r="BU180" i="103" s="1"/>
  <c r="BT180" i="103" a="1"/>
  <c r="BT180" i="103" s="1"/>
  <c r="BS180" i="103"/>
  <c r="BS180" i="103" a="1"/>
  <c r="BR180" i="103" a="1"/>
  <c r="BR180" i="103" s="1"/>
  <c r="BQ180" i="103" a="1"/>
  <c r="BQ180" i="103" s="1"/>
  <c r="BP180" i="103" a="1"/>
  <c r="BP180" i="103" s="1"/>
  <c r="BO180" i="103" a="1"/>
  <c r="BO180" i="103" s="1"/>
  <c r="BN180" i="103" a="1"/>
  <c r="BN180" i="103" s="1"/>
  <c r="BM180" i="103" a="1"/>
  <c r="BM180" i="103" s="1"/>
  <c r="BL180" i="103" a="1"/>
  <c r="BL180" i="103" s="1"/>
  <c r="BK180" i="103"/>
  <c r="BK180" i="103" a="1"/>
  <c r="BJ180" i="103" a="1"/>
  <c r="BJ180" i="103" s="1"/>
  <c r="BI180" i="103" a="1"/>
  <c r="BI180" i="103" s="1"/>
  <c r="BH180" i="103" a="1"/>
  <c r="BH180" i="103" s="1"/>
  <c r="BG180" i="103" a="1"/>
  <c r="BG180" i="103" s="1"/>
  <c r="BF180" i="103" a="1"/>
  <c r="BF180" i="103" s="1"/>
  <c r="BE180" i="103" a="1"/>
  <c r="BE180" i="103" s="1"/>
  <c r="BD180" i="103" a="1"/>
  <c r="BD180" i="103" s="1"/>
  <c r="BC180" i="103"/>
  <c r="BC180" i="103" a="1"/>
  <c r="BB180" i="103" a="1"/>
  <c r="BB180" i="103" s="1"/>
  <c r="BA180" i="103" a="1"/>
  <c r="BA180" i="103" s="1"/>
  <c r="AZ180" i="103" a="1"/>
  <c r="AZ180" i="103" s="1"/>
  <c r="AY180" i="103" a="1"/>
  <c r="AY180" i="103" s="1"/>
  <c r="AX180" i="103" a="1"/>
  <c r="AX180" i="103" s="1"/>
  <c r="AW180" i="103" a="1"/>
  <c r="AW180" i="103" s="1"/>
  <c r="AV180" i="103" a="1"/>
  <c r="AV180" i="103" s="1"/>
  <c r="AU180" i="103" a="1"/>
  <c r="AU180" i="103" s="1"/>
  <c r="AT180" i="103" a="1"/>
  <c r="AT180" i="103" s="1"/>
  <c r="AS180" i="103" a="1"/>
  <c r="AS180" i="103" s="1"/>
  <c r="AR180" i="103" a="1"/>
  <c r="AR180" i="103" s="1"/>
  <c r="AQ180" i="103" a="1"/>
  <c r="AQ180" i="103" s="1"/>
  <c r="AP180" i="103" a="1"/>
  <c r="AP180" i="103" s="1"/>
  <c r="AO180" i="103" a="1"/>
  <c r="AO180" i="103" s="1"/>
  <c r="AN180" i="103" a="1"/>
  <c r="AN180" i="103" s="1"/>
  <c r="AM180" i="103"/>
  <c r="AM180" i="103" a="1"/>
  <c r="AL180" i="103" a="1"/>
  <c r="AL180" i="103" s="1"/>
  <c r="AK180" i="103" a="1"/>
  <c r="AK180" i="103" s="1"/>
  <c r="AJ180" i="103" a="1"/>
  <c r="AJ180" i="103" s="1"/>
  <c r="AI180" i="103" a="1"/>
  <c r="AI180" i="103" s="1"/>
  <c r="AH180" i="103" a="1"/>
  <c r="AH180" i="103" s="1"/>
  <c r="AG180" i="103" a="1"/>
  <c r="AG180" i="103" s="1"/>
  <c r="AF180" i="103" a="1"/>
  <c r="AF180" i="103" s="1"/>
  <c r="AE180" i="103"/>
  <c r="AE180" i="103" a="1"/>
  <c r="AD180" i="103" a="1"/>
  <c r="AD180" i="103" s="1"/>
  <c r="AC180" i="103" a="1"/>
  <c r="AC180" i="103" s="1"/>
  <c r="AB180" i="103" a="1"/>
  <c r="AB180" i="103" s="1"/>
  <c r="AA180" i="103" a="1"/>
  <c r="AA180" i="103" s="1"/>
  <c r="Z180" i="103" a="1"/>
  <c r="Z180" i="103" s="1"/>
  <c r="Y180" i="103" a="1"/>
  <c r="Y180" i="103" s="1"/>
  <c r="X180" i="103" a="1"/>
  <c r="X180" i="103" s="1"/>
  <c r="W180" i="103"/>
  <c r="W180" i="103" a="1"/>
  <c r="V180" i="103" a="1"/>
  <c r="V180" i="103" s="1"/>
  <c r="U180" i="103" a="1"/>
  <c r="U180" i="103" s="1"/>
  <c r="T180" i="103" a="1"/>
  <c r="T180" i="103" s="1"/>
  <c r="S180" i="103" a="1"/>
  <c r="S180" i="103" s="1"/>
  <c r="R180" i="103" a="1"/>
  <c r="R180" i="103" s="1"/>
  <c r="Q180" i="103" a="1"/>
  <c r="Q180" i="103" s="1"/>
  <c r="P180" i="103" a="1"/>
  <c r="P180" i="103" s="1"/>
  <c r="O180" i="103"/>
  <c r="O180" i="103" a="1"/>
  <c r="N180" i="103" a="1"/>
  <c r="N180" i="103" s="1"/>
  <c r="M180" i="103" a="1"/>
  <c r="M180" i="103" s="1"/>
  <c r="L180" i="103" a="1"/>
  <c r="L180" i="103" s="1"/>
  <c r="K180" i="103" a="1"/>
  <c r="K180" i="103" s="1"/>
  <c r="J180" i="103" a="1"/>
  <c r="J180" i="103" s="1"/>
  <c r="I180" i="103" a="1"/>
  <c r="I180" i="103" s="1"/>
  <c r="H180" i="103" a="1"/>
  <c r="H180" i="103" s="1"/>
  <c r="G180" i="103"/>
  <c r="G180" i="103" a="1"/>
  <c r="F180" i="103" a="1"/>
  <c r="F180" i="103" s="1"/>
  <c r="E180" i="103" a="1"/>
  <c r="E180" i="103" s="1"/>
  <c r="D180" i="103" a="1"/>
  <c r="D180" i="103" s="1"/>
  <c r="CD179" i="103" a="1"/>
  <c r="CD179" i="103" s="1"/>
  <c r="CC179" i="103" a="1"/>
  <c r="CC179" i="103" s="1"/>
  <c r="CB179" i="103" a="1"/>
  <c r="CB179" i="103" s="1"/>
  <c r="CA179" i="103" a="1"/>
  <c r="CA179" i="103" s="1"/>
  <c r="BZ179" i="103"/>
  <c r="BZ179" i="103" a="1"/>
  <c r="BY179" i="103" a="1"/>
  <c r="BY179" i="103" s="1"/>
  <c r="BX179" i="103" a="1"/>
  <c r="BX179" i="103" s="1"/>
  <c r="BW179" i="103" a="1"/>
  <c r="BW179" i="103" s="1"/>
  <c r="BV179" i="103" a="1"/>
  <c r="BV179" i="103" s="1"/>
  <c r="BU179" i="103" a="1"/>
  <c r="BU179" i="103" s="1"/>
  <c r="BT179" i="103" a="1"/>
  <c r="BT179" i="103" s="1"/>
  <c r="BS179" i="103" a="1"/>
  <c r="BS179" i="103" s="1"/>
  <c r="BR179" i="103"/>
  <c r="BR179" i="103" a="1"/>
  <c r="BQ179" i="103" a="1"/>
  <c r="BQ179" i="103" s="1"/>
  <c r="BP179" i="103" a="1"/>
  <c r="BP179" i="103" s="1"/>
  <c r="BO179" i="103" a="1"/>
  <c r="BO179" i="103" s="1"/>
  <c r="BN179" i="103" a="1"/>
  <c r="BN179" i="103" s="1"/>
  <c r="BM179" i="103" a="1"/>
  <c r="BM179" i="103" s="1"/>
  <c r="BL179" i="103" a="1"/>
  <c r="BL179" i="103" s="1"/>
  <c r="BK179" i="103" a="1"/>
  <c r="BK179" i="103" s="1"/>
  <c r="BJ179" i="103"/>
  <c r="BJ179" i="103" a="1"/>
  <c r="BI179" i="103" a="1"/>
  <c r="BI179" i="103" s="1"/>
  <c r="BH179" i="103" a="1"/>
  <c r="BH179" i="103" s="1"/>
  <c r="BG179" i="103" a="1"/>
  <c r="BG179" i="103" s="1"/>
  <c r="BF179" i="103" a="1"/>
  <c r="BF179" i="103" s="1"/>
  <c r="BE179" i="103" a="1"/>
  <c r="BE179" i="103" s="1"/>
  <c r="BD179" i="103" a="1"/>
  <c r="BD179" i="103" s="1"/>
  <c r="BC179" i="103" a="1"/>
  <c r="BC179" i="103" s="1"/>
  <c r="BB179" i="103"/>
  <c r="BB179" i="103" a="1"/>
  <c r="BA179" i="103" a="1"/>
  <c r="BA179" i="103" s="1"/>
  <c r="AZ179" i="103" a="1"/>
  <c r="AZ179" i="103" s="1"/>
  <c r="AY179" i="103" a="1"/>
  <c r="AY179" i="103" s="1"/>
  <c r="AX179" i="103" a="1"/>
  <c r="AX179" i="103" s="1"/>
  <c r="AW179" i="103" a="1"/>
  <c r="AW179" i="103" s="1"/>
  <c r="AV179" i="103" a="1"/>
  <c r="AV179" i="103" s="1"/>
  <c r="AU179" i="103" a="1"/>
  <c r="AU179" i="103" s="1"/>
  <c r="AT179" i="103"/>
  <c r="AT179" i="103" a="1"/>
  <c r="AS179" i="103" a="1"/>
  <c r="AS179" i="103" s="1"/>
  <c r="AR179" i="103" a="1"/>
  <c r="AR179" i="103" s="1"/>
  <c r="AQ179" i="103" a="1"/>
  <c r="AQ179" i="103" s="1"/>
  <c r="AP179" i="103" a="1"/>
  <c r="AP179" i="103" s="1"/>
  <c r="AO179" i="103" a="1"/>
  <c r="AO179" i="103" s="1"/>
  <c r="AN179" i="103" a="1"/>
  <c r="AN179" i="103" s="1"/>
  <c r="AM179" i="103" a="1"/>
  <c r="AM179" i="103" s="1"/>
  <c r="AL179" i="103"/>
  <c r="AL179" i="103" a="1"/>
  <c r="AK179" i="103" a="1"/>
  <c r="AK179" i="103" s="1"/>
  <c r="AJ179" i="103" a="1"/>
  <c r="AJ179" i="103" s="1"/>
  <c r="AI179" i="103" a="1"/>
  <c r="AI179" i="103" s="1"/>
  <c r="AH179" i="103" a="1"/>
  <c r="AH179" i="103" s="1"/>
  <c r="AG179" i="103" a="1"/>
  <c r="AG179" i="103" s="1"/>
  <c r="AF179" i="103" a="1"/>
  <c r="AF179" i="103" s="1"/>
  <c r="AE179" i="103" a="1"/>
  <c r="AE179" i="103" s="1"/>
  <c r="AD179" i="103"/>
  <c r="AD179" i="103" a="1"/>
  <c r="AC179" i="103" a="1"/>
  <c r="AC179" i="103" s="1"/>
  <c r="AB179" i="103" a="1"/>
  <c r="AB179" i="103" s="1"/>
  <c r="AA179" i="103" a="1"/>
  <c r="AA179" i="103" s="1"/>
  <c r="Z179" i="103" a="1"/>
  <c r="Z179" i="103" s="1"/>
  <c r="Y179" i="103" a="1"/>
  <c r="Y179" i="103" s="1"/>
  <c r="X179" i="103" a="1"/>
  <c r="X179" i="103" s="1"/>
  <c r="W179" i="103" a="1"/>
  <c r="W179" i="103" s="1"/>
  <c r="V179" i="103"/>
  <c r="V179" i="103" a="1"/>
  <c r="U179" i="103" a="1"/>
  <c r="U179" i="103" s="1"/>
  <c r="T179" i="103" a="1"/>
  <c r="T179" i="103" s="1"/>
  <c r="S179" i="103" a="1"/>
  <c r="S179" i="103" s="1"/>
  <c r="R179" i="103" a="1"/>
  <c r="R179" i="103" s="1"/>
  <c r="Q179" i="103" a="1"/>
  <c r="Q179" i="103" s="1"/>
  <c r="P179" i="103" a="1"/>
  <c r="P179" i="103" s="1"/>
  <c r="O179" i="103" a="1"/>
  <c r="O179" i="103" s="1"/>
  <c r="N179" i="103"/>
  <c r="N179" i="103" a="1"/>
  <c r="M179" i="103" a="1"/>
  <c r="M179" i="103" s="1"/>
  <c r="L179" i="103" a="1"/>
  <c r="L179" i="103" s="1"/>
  <c r="K179" i="103" a="1"/>
  <c r="K179" i="103" s="1"/>
  <c r="J179" i="103" a="1"/>
  <c r="J179" i="103" s="1"/>
  <c r="I179" i="103" a="1"/>
  <c r="I179" i="103" s="1"/>
  <c r="H179" i="103" a="1"/>
  <c r="H179" i="103" s="1"/>
  <c r="G179" i="103" a="1"/>
  <c r="G179" i="103" s="1"/>
  <c r="F179" i="103"/>
  <c r="F179" i="103" a="1"/>
  <c r="E179" i="103" a="1"/>
  <c r="E179" i="103" s="1"/>
  <c r="D179" i="103" a="1"/>
  <c r="D179" i="103" s="1"/>
  <c r="CD178" i="103" a="1"/>
  <c r="CD178" i="103" s="1"/>
  <c r="CC178" i="103" a="1"/>
  <c r="CC178" i="103" s="1"/>
  <c r="CB178" i="103" a="1"/>
  <c r="CB178" i="103" s="1"/>
  <c r="CA178" i="103" a="1"/>
  <c r="CA178" i="103" s="1"/>
  <c r="BZ178" i="103" a="1"/>
  <c r="BZ178" i="103" s="1"/>
  <c r="BY178" i="103"/>
  <c r="BY178" i="103" a="1"/>
  <c r="BX178" i="103" a="1"/>
  <c r="BX178" i="103" s="1"/>
  <c r="BW178" i="103" a="1"/>
  <c r="BW178" i="103" s="1"/>
  <c r="BV178" i="103" a="1"/>
  <c r="BV178" i="103" s="1"/>
  <c r="BU178" i="103" a="1"/>
  <c r="BU178" i="103" s="1"/>
  <c r="BT178" i="103" a="1"/>
  <c r="BT178" i="103" s="1"/>
  <c r="BS178" i="103" a="1"/>
  <c r="BS178" i="103" s="1"/>
  <c r="BR178" i="103" a="1"/>
  <c r="BR178" i="103" s="1"/>
  <c r="BQ178" i="103"/>
  <c r="BQ178" i="103" a="1"/>
  <c r="BP178" i="103" a="1"/>
  <c r="BP178" i="103" s="1"/>
  <c r="BO178" i="103" a="1"/>
  <c r="BO178" i="103" s="1"/>
  <c r="BN178" i="103" a="1"/>
  <c r="BN178" i="103" s="1"/>
  <c r="BM178" i="103" a="1"/>
  <c r="BM178" i="103" s="1"/>
  <c r="BL178" i="103" a="1"/>
  <c r="BL178" i="103" s="1"/>
  <c r="BK178" i="103" a="1"/>
  <c r="BK178" i="103" s="1"/>
  <c r="BJ178" i="103" a="1"/>
  <c r="BJ178" i="103" s="1"/>
  <c r="BI178" i="103"/>
  <c r="BI178" i="103" a="1"/>
  <c r="BH178" i="103" a="1"/>
  <c r="BH178" i="103" s="1"/>
  <c r="BG178" i="103" a="1"/>
  <c r="BG178" i="103" s="1"/>
  <c r="BF178" i="103" a="1"/>
  <c r="BF178" i="103" s="1"/>
  <c r="BE178" i="103" a="1"/>
  <c r="BE178" i="103" s="1"/>
  <c r="BD178" i="103" a="1"/>
  <c r="BD178" i="103" s="1"/>
  <c r="BC178" i="103" a="1"/>
  <c r="BC178" i="103" s="1"/>
  <c r="BB178" i="103" a="1"/>
  <c r="BB178" i="103" s="1"/>
  <c r="BA178" i="103"/>
  <c r="BA178" i="103" a="1"/>
  <c r="AZ178" i="103" a="1"/>
  <c r="AZ178" i="103" s="1"/>
  <c r="AY178" i="103" a="1"/>
  <c r="AY178" i="103" s="1"/>
  <c r="AX178" i="103" a="1"/>
  <c r="AX178" i="103" s="1"/>
  <c r="AW178" i="103" a="1"/>
  <c r="AW178" i="103" s="1"/>
  <c r="AV178" i="103" a="1"/>
  <c r="AV178" i="103" s="1"/>
  <c r="AU178" i="103" a="1"/>
  <c r="AU178" i="103" s="1"/>
  <c r="AT178" i="103" a="1"/>
  <c r="AT178" i="103" s="1"/>
  <c r="AS178" i="103"/>
  <c r="AS178" i="103" a="1"/>
  <c r="AR178" i="103" a="1"/>
  <c r="AR178" i="103" s="1"/>
  <c r="AQ178" i="103" a="1"/>
  <c r="AQ178" i="103" s="1"/>
  <c r="AP178" i="103" a="1"/>
  <c r="AP178" i="103" s="1"/>
  <c r="AO178" i="103" a="1"/>
  <c r="AO178" i="103" s="1"/>
  <c r="AN178" i="103" a="1"/>
  <c r="AN178" i="103" s="1"/>
  <c r="AM178" i="103" a="1"/>
  <c r="AM178" i="103" s="1"/>
  <c r="AL178" i="103" a="1"/>
  <c r="AL178" i="103" s="1"/>
  <c r="AK178" i="103"/>
  <c r="AK178" i="103" a="1"/>
  <c r="AJ178" i="103" a="1"/>
  <c r="AJ178" i="103" s="1"/>
  <c r="AI178" i="103" a="1"/>
  <c r="AI178" i="103" s="1"/>
  <c r="AH178" i="103" a="1"/>
  <c r="AH178" i="103" s="1"/>
  <c r="AG178" i="103" a="1"/>
  <c r="AG178" i="103" s="1"/>
  <c r="AF178" i="103" a="1"/>
  <c r="AF178" i="103" s="1"/>
  <c r="AE178" i="103" a="1"/>
  <c r="AE178" i="103" s="1"/>
  <c r="AD178" i="103" a="1"/>
  <c r="AD178" i="103" s="1"/>
  <c r="AC178" i="103"/>
  <c r="AC178" i="103" a="1"/>
  <c r="AB178" i="103" a="1"/>
  <c r="AB178" i="103" s="1"/>
  <c r="AA178" i="103" a="1"/>
  <c r="AA178" i="103" s="1"/>
  <c r="Z178" i="103" a="1"/>
  <c r="Z178" i="103" s="1"/>
  <c r="Y178" i="103" a="1"/>
  <c r="Y178" i="103" s="1"/>
  <c r="X178" i="103" a="1"/>
  <c r="X178" i="103" s="1"/>
  <c r="W178" i="103" a="1"/>
  <c r="W178" i="103" s="1"/>
  <c r="V178" i="103" a="1"/>
  <c r="V178" i="103" s="1"/>
  <c r="U178" i="103"/>
  <c r="U178" i="103" a="1"/>
  <c r="T178" i="103" a="1"/>
  <c r="T178" i="103" s="1"/>
  <c r="S178" i="103" a="1"/>
  <c r="S178" i="103" s="1"/>
  <c r="R178" i="103" a="1"/>
  <c r="R178" i="103" s="1"/>
  <c r="Q178" i="103" a="1"/>
  <c r="Q178" i="103" s="1"/>
  <c r="P178" i="103" a="1"/>
  <c r="P178" i="103" s="1"/>
  <c r="O178" i="103" a="1"/>
  <c r="O178" i="103" s="1"/>
  <c r="N178" i="103" a="1"/>
  <c r="N178" i="103" s="1"/>
  <c r="M178" i="103"/>
  <c r="M178" i="103" a="1"/>
  <c r="L178" i="103" a="1"/>
  <c r="L178" i="103" s="1"/>
  <c r="K178" i="103" a="1"/>
  <c r="K178" i="103" s="1"/>
  <c r="J178" i="103" a="1"/>
  <c r="J178" i="103" s="1"/>
  <c r="I178" i="103" a="1"/>
  <c r="I178" i="103" s="1"/>
  <c r="H178" i="103" a="1"/>
  <c r="H178" i="103" s="1"/>
  <c r="G178" i="103" a="1"/>
  <c r="G178" i="103" s="1"/>
  <c r="F178" i="103" a="1"/>
  <c r="F178" i="103" s="1"/>
  <c r="E178" i="103"/>
  <c r="E178" i="103" a="1"/>
  <c r="D178" i="103" a="1"/>
  <c r="D178" i="103" s="1"/>
  <c r="CD177" i="103" a="1"/>
  <c r="CD177" i="103" s="1"/>
  <c r="CC177" i="103" a="1"/>
  <c r="CC177" i="103" s="1"/>
  <c r="CB177" i="103" a="1"/>
  <c r="CB177" i="103" s="1"/>
  <c r="CA177" i="103" a="1"/>
  <c r="CA177" i="103" s="1"/>
  <c r="BZ177" i="103" a="1"/>
  <c r="BZ177" i="103" s="1"/>
  <c r="BY177" i="103" a="1"/>
  <c r="BY177" i="103" s="1"/>
  <c r="BX177" i="103"/>
  <c r="BX177" i="103" a="1"/>
  <c r="BW177" i="103" a="1"/>
  <c r="BW177" i="103" s="1"/>
  <c r="BV177" i="103" a="1"/>
  <c r="BV177" i="103" s="1"/>
  <c r="BU177" i="103" a="1"/>
  <c r="BU177" i="103" s="1"/>
  <c r="BT177" i="103" a="1"/>
  <c r="BT177" i="103" s="1"/>
  <c r="BS177" i="103" a="1"/>
  <c r="BS177" i="103" s="1"/>
  <c r="BR177" i="103" a="1"/>
  <c r="BR177" i="103" s="1"/>
  <c r="BQ177" i="103" a="1"/>
  <c r="BQ177" i="103" s="1"/>
  <c r="BP177" i="103"/>
  <c r="BP177" i="103" a="1"/>
  <c r="BO177" i="103" a="1"/>
  <c r="BO177" i="103" s="1"/>
  <c r="BN177" i="103" a="1"/>
  <c r="BN177" i="103" s="1"/>
  <c r="BM177" i="103" a="1"/>
  <c r="BM177" i="103" s="1"/>
  <c r="BL177" i="103" a="1"/>
  <c r="BL177" i="103" s="1"/>
  <c r="BK177" i="103" a="1"/>
  <c r="BK177" i="103" s="1"/>
  <c r="BJ177" i="103" a="1"/>
  <c r="BJ177" i="103" s="1"/>
  <c r="BI177" i="103" a="1"/>
  <c r="BI177" i="103" s="1"/>
  <c r="BH177" i="103"/>
  <c r="BH177" i="103" a="1"/>
  <c r="BG177" i="103" a="1"/>
  <c r="BG177" i="103" s="1"/>
  <c r="BF177" i="103" a="1"/>
  <c r="BF177" i="103" s="1"/>
  <c r="BE177" i="103" a="1"/>
  <c r="BE177" i="103" s="1"/>
  <c r="BD177" i="103" a="1"/>
  <c r="BD177" i="103" s="1"/>
  <c r="BC177" i="103" a="1"/>
  <c r="BC177" i="103" s="1"/>
  <c r="BB177" i="103" a="1"/>
  <c r="BB177" i="103" s="1"/>
  <c r="BA177" i="103" a="1"/>
  <c r="BA177" i="103" s="1"/>
  <c r="AZ177" i="103"/>
  <c r="AZ177" i="103" a="1"/>
  <c r="AY177" i="103" a="1"/>
  <c r="AY177" i="103" s="1"/>
  <c r="AX177" i="103" a="1"/>
  <c r="AX177" i="103" s="1"/>
  <c r="AW177" i="103" a="1"/>
  <c r="AW177" i="103" s="1"/>
  <c r="AV177" i="103" a="1"/>
  <c r="AV177" i="103" s="1"/>
  <c r="AU177" i="103" a="1"/>
  <c r="AU177" i="103" s="1"/>
  <c r="AT177" i="103" a="1"/>
  <c r="AT177" i="103" s="1"/>
  <c r="AS177" i="103" a="1"/>
  <c r="AS177" i="103" s="1"/>
  <c r="AR177" i="103"/>
  <c r="AR177" i="103" a="1"/>
  <c r="AQ177" i="103" a="1"/>
  <c r="AQ177" i="103" s="1"/>
  <c r="AP177" i="103" a="1"/>
  <c r="AP177" i="103" s="1"/>
  <c r="AO177" i="103" a="1"/>
  <c r="AO177" i="103" s="1"/>
  <c r="AN177" i="103" a="1"/>
  <c r="AN177" i="103" s="1"/>
  <c r="AM177" i="103" a="1"/>
  <c r="AM177" i="103" s="1"/>
  <c r="AL177" i="103" a="1"/>
  <c r="AL177" i="103" s="1"/>
  <c r="AK177" i="103" a="1"/>
  <c r="AK177" i="103" s="1"/>
  <c r="AJ177" i="103"/>
  <c r="AJ177" i="103" a="1"/>
  <c r="AI177" i="103" a="1"/>
  <c r="AI177" i="103" s="1"/>
  <c r="AH177" i="103" a="1"/>
  <c r="AH177" i="103" s="1"/>
  <c r="AG177" i="103" a="1"/>
  <c r="AG177" i="103" s="1"/>
  <c r="AF177" i="103" a="1"/>
  <c r="AF177" i="103" s="1"/>
  <c r="AE177" i="103" a="1"/>
  <c r="AE177" i="103" s="1"/>
  <c r="AD177" i="103" a="1"/>
  <c r="AD177" i="103" s="1"/>
  <c r="AC177" i="103" a="1"/>
  <c r="AC177" i="103" s="1"/>
  <c r="AB177" i="103"/>
  <c r="AB177" i="103" a="1"/>
  <c r="AA177" i="103" a="1"/>
  <c r="AA177" i="103" s="1"/>
  <c r="Z177" i="103" a="1"/>
  <c r="Z177" i="103" s="1"/>
  <c r="Y177" i="103" a="1"/>
  <c r="Y177" i="103" s="1"/>
  <c r="X177" i="103" a="1"/>
  <c r="X177" i="103" s="1"/>
  <c r="W177" i="103" a="1"/>
  <c r="W177" i="103" s="1"/>
  <c r="V177" i="103" a="1"/>
  <c r="V177" i="103" s="1"/>
  <c r="U177" i="103" a="1"/>
  <c r="U177" i="103" s="1"/>
  <c r="T177" i="103"/>
  <c r="T177" i="103" a="1"/>
  <c r="S177" i="103" a="1"/>
  <c r="S177" i="103" s="1"/>
  <c r="R177" i="103" a="1"/>
  <c r="R177" i="103" s="1"/>
  <c r="Q177" i="103" a="1"/>
  <c r="Q177" i="103" s="1"/>
  <c r="P177" i="103" a="1"/>
  <c r="P177" i="103" s="1"/>
  <c r="O177" i="103" a="1"/>
  <c r="O177" i="103" s="1"/>
  <c r="N177" i="103" a="1"/>
  <c r="N177" i="103" s="1"/>
  <c r="M177" i="103" a="1"/>
  <c r="M177" i="103" s="1"/>
  <c r="L177" i="103"/>
  <c r="L177" i="103" a="1"/>
  <c r="K177" i="103" a="1"/>
  <c r="K177" i="103" s="1"/>
  <c r="J177" i="103" a="1"/>
  <c r="J177" i="103" s="1"/>
  <c r="I177" i="103" a="1"/>
  <c r="I177" i="103" s="1"/>
  <c r="H177" i="103" a="1"/>
  <c r="H177" i="103" s="1"/>
  <c r="G177" i="103" a="1"/>
  <c r="G177" i="103" s="1"/>
  <c r="F177" i="103" a="1"/>
  <c r="F177" i="103" s="1"/>
  <c r="E177" i="103" a="1"/>
  <c r="E177" i="103" s="1"/>
  <c r="D177" i="103"/>
  <c r="D177" i="103" a="1"/>
  <c r="CD176" i="103" a="1"/>
  <c r="CD176" i="103" s="1"/>
  <c r="CC176" i="103" a="1"/>
  <c r="CC176" i="103" s="1"/>
  <c r="CB176" i="103" a="1"/>
  <c r="CB176" i="103" s="1"/>
  <c r="CA176" i="103" a="1"/>
  <c r="CA176" i="103" s="1"/>
  <c r="BZ176" i="103" a="1"/>
  <c r="BZ176" i="103" s="1"/>
  <c r="BY176" i="103" a="1"/>
  <c r="BY176" i="103" s="1"/>
  <c r="BX176" i="103" a="1"/>
  <c r="BX176" i="103" s="1"/>
  <c r="BW176" i="103"/>
  <c r="BW176" i="103" a="1"/>
  <c r="BV176" i="103" a="1"/>
  <c r="BV176" i="103" s="1"/>
  <c r="BU176" i="103" a="1"/>
  <c r="BU176" i="103" s="1"/>
  <c r="BT176" i="103" a="1"/>
  <c r="BT176" i="103" s="1"/>
  <c r="BS176" i="103" a="1"/>
  <c r="BS176" i="103" s="1"/>
  <c r="BR176" i="103" a="1"/>
  <c r="BR176" i="103" s="1"/>
  <c r="BQ176" i="103" a="1"/>
  <c r="BQ176" i="103" s="1"/>
  <c r="BP176" i="103" a="1"/>
  <c r="BP176" i="103" s="1"/>
  <c r="BO176" i="103"/>
  <c r="BO176" i="103" a="1"/>
  <c r="BN176" i="103" a="1"/>
  <c r="BN176" i="103" s="1"/>
  <c r="BM176" i="103" a="1"/>
  <c r="BM176" i="103" s="1"/>
  <c r="BL176" i="103" a="1"/>
  <c r="BL176" i="103" s="1"/>
  <c r="BK176" i="103" a="1"/>
  <c r="BK176" i="103" s="1"/>
  <c r="BJ176" i="103" a="1"/>
  <c r="BJ176" i="103" s="1"/>
  <c r="BI176" i="103" a="1"/>
  <c r="BI176" i="103" s="1"/>
  <c r="BH176" i="103" a="1"/>
  <c r="BH176" i="103" s="1"/>
  <c r="BG176" i="103"/>
  <c r="BG176" i="103" a="1"/>
  <c r="BF176" i="103" a="1"/>
  <c r="BF176" i="103" s="1"/>
  <c r="BE176" i="103" a="1"/>
  <c r="BE176" i="103" s="1"/>
  <c r="BD176" i="103" a="1"/>
  <c r="BD176" i="103" s="1"/>
  <c r="BC176" i="103" a="1"/>
  <c r="BC176" i="103" s="1"/>
  <c r="BB176" i="103" a="1"/>
  <c r="BB176" i="103" s="1"/>
  <c r="BA176" i="103" a="1"/>
  <c r="BA176" i="103" s="1"/>
  <c r="AZ176" i="103" a="1"/>
  <c r="AZ176" i="103" s="1"/>
  <c r="AY176" i="103"/>
  <c r="AY176" i="103" a="1"/>
  <c r="AX176" i="103" a="1"/>
  <c r="AX176" i="103" s="1"/>
  <c r="AW176" i="103" a="1"/>
  <c r="AW176" i="103" s="1"/>
  <c r="AV176" i="103" a="1"/>
  <c r="AV176" i="103" s="1"/>
  <c r="AU176" i="103" a="1"/>
  <c r="AU176" i="103" s="1"/>
  <c r="AT176" i="103" a="1"/>
  <c r="AT176" i="103" s="1"/>
  <c r="AS176" i="103" a="1"/>
  <c r="AS176" i="103" s="1"/>
  <c r="AR176" i="103" a="1"/>
  <c r="AR176" i="103" s="1"/>
  <c r="AQ176" i="103"/>
  <c r="AQ176" i="103" a="1"/>
  <c r="AP176" i="103" a="1"/>
  <c r="AP176" i="103" s="1"/>
  <c r="AO176" i="103" a="1"/>
  <c r="AO176" i="103" s="1"/>
  <c r="AN176" i="103" a="1"/>
  <c r="AN176" i="103" s="1"/>
  <c r="AM176" i="103" a="1"/>
  <c r="AM176" i="103" s="1"/>
  <c r="AL176" i="103" a="1"/>
  <c r="AL176" i="103" s="1"/>
  <c r="AK176" i="103" a="1"/>
  <c r="AK176" i="103" s="1"/>
  <c r="AJ176" i="103" a="1"/>
  <c r="AJ176" i="103" s="1"/>
  <c r="AI176" i="103"/>
  <c r="AI176" i="103" a="1"/>
  <c r="AH176" i="103" a="1"/>
  <c r="AH176" i="103" s="1"/>
  <c r="AG176" i="103" a="1"/>
  <c r="AG176" i="103" s="1"/>
  <c r="AF176" i="103" a="1"/>
  <c r="AF176" i="103" s="1"/>
  <c r="AE176" i="103" a="1"/>
  <c r="AE176" i="103" s="1"/>
  <c r="AD176" i="103" a="1"/>
  <c r="AD176" i="103" s="1"/>
  <c r="AC176" i="103" a="1"/>
  <c r="AC176" i="103" s="1"/>
  <c r="AB176" i="103" a="1"/>
  <c r="AB176" i="103" s="1"/>
  <c r="AA176" i="103"/>
  <c r="AA176" i="103" a="1"/>
  <c r="Z176" i="103" a="1"/>
  <c r="Z176" i="103" s="1"/>
  <c r="Y176" i="103" a="1"/>
  <c r="Y176" i="103" s="1"/>
  <c r="X176" i="103" a="1"/>
  <c r="X176" i="103" s="1"/>
  <c r="W176" i="103" a="1"/>
  <c r="W176" i="103" s="1"/>
  <c r="V176" i="103" a="1"/>
  <c r="V176" i="103" s="1"/>
  <c r="U176" i="103" a="1"/>
  <c r="U176" i="103" s="1"/>
  <c r="T176" i="103" a="1"/>
  <c r="T176" i="103" s="1"/>
  <c r="S176" i="103"/>
  <c r="S176" i="103" a="1"/>
  <c r="R176" i="103" a="1"/>
  <c r="R176" i="103" s="1"/>
  <c r="Q176" i="103" a="1"/>
  <c r="Q176" i="103" s="1"/>
  <c r="P176" i="103" a="1"/>
  <c r="P176" i="103" s="1"/>
  <c r="O176" i="103" a="1"/>
  <c r="O176" i="103" s="1"/>
  <c r="N176" i="103" a="1"/>
  <c r="N176" i="103" s="1"/>
  <c r="M176" i="103" a="1"/>
  <c r="M176" i="103" s="1"/>
  <c r="L176" i="103" a="1"/>
  <c r="L176" i="103" s="1"/>
  <c r="K176" i="103"/>
  <c r="K176" i="103" a="1"/>
  <c r="J176" i="103" a="1"/>
  <c r="J176" i="103" s="1"/>
  <c r="I176" i="103" a="1"/>
  <c r="I176" i="103" s="1"/>
  <c r="H176" i="103" a="1"/>
  <c r="H176" i="103" s="1"/>
  <c r="G176" i="103" a="1"/>
  <c r="G176" i="103" s="1"/>
  <c r="F176" i="103" a="1"/>
  <c r="F176" i="103" s="1"/>
  <c r="E176" i="103" a="1"/>
  <c r="E176" i="103" s="1"/>
  <c r="D176" i="103" a="1"/>
  <c r="D176" i="103" s="1"/>
  <c r="CD175" i="103"/>
  <c r="CD175" i="103" a="1"/>
  <c r="CC175" i="103" a="1"/>
  <c r="CC175" i="103" s="1"/>
  <c r="CB175" i="103" a="1"/>
  <c r="CB175" i="103" s="1"/>
  <c r="CA175" i="103" a="1"/>
  <c r="CA175" i="103" s="1"/>
  <c r="BZ175" i="103" a="1"/>
  <c r="BZ175" i="103" s="1"/>
  <c r="BY175" i="103" a="1"/>
  <c r="BY175" i="103" s="1"/>
  <c r="BX175" i="103" a="1"/>
  <c r="BX175" i="103" s="1"/>
  <c r="BW175" i="103" a="1"/>
  <c r="BW175" i="103" s="1"/>
  <c r="BV175" i="103"/>
  <c r="BV175" i="103" a="1"/>
  <c r="BU175" i="103" a="1"/>
  <c r="BU175" i="103" s="1"/>
  <c r="BT175" i="103" a="1"/>
  <c r="BT175" i="103" s="1"/>
  <c r="BS175" i="103" a="1"/>
  <c r="BS175" i="103" s="1"/>
  <c r="BR175" i="103" a="1"/>
  <c r="BR175" i="103" s="1"/>
  <c r="BQ175" i="103" a="1"/>
  <c r="BQ175" i="103" s="1"/>
  <c r="BP175" i="103" a="1"/>
  <c r="BP175" i="103" s="1"/>
  <c r="BO175" i="103" a="1"/>
  <c r="BO175" i="103" s="1"/>
  <c r="BN175" i="103"/>
  <c r="BN175" i="103" a="1"/>
  <c r="BM175" i="103" a="1"/>
  <c r="BM175" i="103" s="1"/>
  <c r="BL175" i="103" a="1"/>
  <c r="BL175" i="103" s="1"/>
  <c r="BK175" i="103" a="1"/>
  <c r="BK175" i="103" s="1"/>
  <c r="BJ175" i="103" a="1"/>
  <c r="BJ175" i="103" s="1"/>
  <c r="BI175" i="103" a="1"/>
  <c r="BI175" i="103" s="1"/>
  <c r="BH175" i="103" a="1"/>
  <c r="BH175" i="103" s="1"/>
  <c r="BG175" i="103" a="1"/>
  <c r="BG175" i="103" s="1"/>
  <c r="BF175" i="103"/>
  <c r="BF175" i="103" a="1"/>
  <c r="BE175" i="103" a="1"/>
  <c r="BE175" i="103" s="1"/>
  <c r="BD175" i="103" a="1"/>
  <c r="BD175" i="103" s="1"/>
  <c r="BC175" i="103" a="1"/>
  <c r="BC175" i="103" s="1"/>
  <c r="BB175" i="103" a="1"/>
  <c r="BB175" i="103" s="1"/>
  <c r="BA175" i="103" a="1"/>
  <c r="BA175" i="103" s="1"/>
  <c r="AZ175" i="103" a="1"/>
  <c r="AZ175" i="103" s="1"/>
  <c r="AY175" i="103" a="1"/>
  <c r="AY175" i="103" s="1"/>
  <c r="AX175" i="103"/>
  <c r="AX175" i="103" a="1"/>
  <c r="AW175" i="103" a="1"/>
  <c r="AW175" i="103" s="1"/>
  <c r="AV175" i="103" a="1"/>
  <c r="AV175" i="103" s="1"/>
  <c r="AU175" i="103" a="1"/>
  <c r="AU175" i="103" s="1"/>
  <c r="AT175" i="103" a="1"/>
  <c r="AT175" i="103" s="1"/>
  <c r="AS175" i="103" a="1"/>
  <c r="AS175" i="103" s="1"/>
  <c r="AR175" i="103" a="1"/>
  <c r="AR175" i="103" s="1"/>
  <c r="AQ175" i="103" a="1"/>
  <c r="AQ175" i="103" s="1"/>
  <c r="AP175" i="103"/>
  <c r="AP175" i="103" a="1"/>
  <c r="AO175" i="103" a="1"/>
  <c r="AO175" i="103" s="1"/>
  <c r="AN175" i="103" a="1"/>
  <c r="AN175" i="103" s="1"/>
  <c r="AM175" i="103" a="1"/>
  <c r="AM175" i="103" s="1"/>
  <c r="AL175" i="103" a="1"/>
  <c r="AL175" i="103" s="1"/>
  <c r="AK175" i="103" a="1"/>
  <c r="AK175" i="103" s="1"/>
  <c r="AJ175" i="103" a="1"/>
  <c r="AJ175" i="103" s="1"/>
  <c r="AI175" i="103" a="1"/>
  <c r="AI175" i="103" s="1"/>
  <c r="AH175" i="103"/>
  <c r="AH175" i="103" a="1"/>
  <c r="AG175" i="103" a="1"/>
  <c r="AG175" i="103" s="1"/>
  <c r="AF175" i="103" a="1"/>
  <c r="AF175" i="103" s="1"/>
  <c r="AE175" i="103" a="1"/>
  <c r="AE175" i="103" s="1"/>
  <c r="AD175" i="103" a="1"/>
  <c r="AD175" i="103" s="1"/>
  <c r="AC175" i="103" a="1"/>
  <c r="AC175" i="103" s="1"/>
  <c r="AB175" i="103" a="1"/>
  <c r="AB175" i="103" s="1"/>
  <c r="AA175" i="103" a="1"/>
  <c r="AA175" i="103" s="1"/>
  <c r="Z175" i="103"/>
  <c r="Z175" i="103" a="1"/>
  <c r="Y175" i="103" a="1"/>
  <c r="Y175" i="103" s="1"/>
  <c r="X175" i="103" a="1"/>
  <c r="X175" i="103" s="1"/>
  <c r="W175" i="103" a="1"/>
  <c r="W175" i="103" s="1"/>
  <c r="V175" i="103" a="1"/>
  <c r="V175" i="103" s="1"/>
  <c r="U175" i="103" a="1"/>
  <c r="U175" i="103" s="1"/>
  <c r="T175" i="103" a="1"/>
  <c r="T175" i="103" s="1"/>
  <c r="S175" i="103" a="1"/>
  <c r="S175" i="103" s="1"/>
  <c r="R175" i="103"/>
  <c r="R175" i="103" a="1"/>
  <c r="Q175" i="103" a="1"/>
  <c r="Q175" i="103" s="1"/>
  <c r="P175" i="103" a="1"/>
  <c r="P175" i="103" s="1"/>
  <c r="O175" i="103" a="1"/>
  <c r="O175" i="103" s="1"/>
  <c r="N175" i="103" a="1"/>
  <c r="N175" i="103" s="1"/>
  <c r="M175" i="103" a="1"/>
  <c r="M175" i="103" s="1"/>
  <c r="L175" i="103" a="1"/>
  <c r="L175" i="103" s="1"/>
  <c r="K175" i="103" a="1"/>
  <c r="K175" i="103" s="1"/>
  <c r="J175" i="103"/>
  <c r="J175" i="103" a="1"/>
  <c r="I175" i="103" a="1"/>
  <c r="I175" i="103" s="1"/>
  <c r="H175" i="103" a="1"/>
  <c r="H175" i="103" s="1"/>
  <c r="G175" i="103" a="1"/>
  <c r="G175" i="103" s="1"/>
  <c r="F175" i="103" a="1"/>
  <c r="F175" i="103" s="1"/>
  <c r="E175" i="103" a="1"/>
  <c r="E175" i="103" s="1"/>
  <c r="D175" i="103" a="1"/>
  <c r="D175" i="103" s="1"/>
  <c r="CD174" i="103" a="1"/>
  <c r="CD174" i="103" s="1"/>
  <c r="CC174" i="103"/>
  <c r="CC174" i="103" a="1"/>
  <c r="CB174" i="103" a="1"/>
  <c r="CB174" i="103" s="1"/>
  <c r="CA174" i="103" a="1"/>
  <c r="CA174" i="103" s="1"/>
  <c r="BZ174" i="103" a="1"/>
  <c r="BZ174" i="103" s="1"/>
  <c r="BY174" i="103" a="1"/>
  <c r="BY174" i="103" s="1"/>
  <c r="BX174" i="103" a="1"/>
  <c r="BX174" i="103" s="1"/>
  <c r="BW174" i="103" a="1"/>
  <c r="BW174" i="103" s="1"/>
  <c r="BV174" i="103" a="1"/>
  <c r="BV174" i="103" s="1"/>
  <c r="BU174" i="103"/>
  <c r="BU174" i="103" a="1"/>
  <c r="BT174" i="103" a="1"/>
  <c r="BT174" i="103" s="1"/>
  <c r="BS174" i="103" a="1"/>
  <c r="BS174" i="103" s="1"/>
  <c r="BR174" i="103" a="1"/>
  <c r="BR174" i="103" s="1"/>
  <c r="BQ174" i="103" a="1"/>
  <c r="BQ174" i="103" s="1"/>
  <c r="BP174" i="103" a="1"/>
  <c r="BP174" i="103" s="1"/>
  <c r="BO174" i="103" a="1"/>
  <c r="BO174" i="103" s="1"/>
  <c r="BN174" i="103" a="1"/>
  <c r="BN174" i="103" s="1"/>
  <c r="BM174" i="103"/>
  <c r="BM174" i="103" a="1"/>
  <c r="BL174" i="103" a="1"/>
  <c r="BL174" i="103" s="1"/>
  <c r="BK174" i="103" a="1"/>
  <c r="BK174" i="103" s="1"/>
  <c r="BJ174" i="103" a="1"/>
  <c r="BJ174" i="103" s="1"/>
  <c r="BI174" i="103" a="1"/>
  <c r="BI174" i="103" s="1"/>
  <c r="BH174" i="103" a="1"/>
  <c r="BH174" i="103" s="1"/>
  <c r="BG174" i="103" a="1"/>
  <c r="BG174" i="103" s="1"/>
  <c r="BF174" i="103" a="1"/>
  <c r="BF174" i="103" s="1"/>
  <c r="BE174" i="103"/>
  <c r="BE174" i="103" a="1"/>
  <c r="BD174" i="103" a="1"/>
  <c r="BD174" i="103" s="1"/>
  <c r="BC174" i="103" a="1"/>
  <c r="BC174" i="103" s="1"/>
  <c r="BB174" i="103" a="1"/>
  <c r="BB174" i="103" s="1"/>
  <c r="BA174" i="103" a="1"/>
  <c r="BA174" i="103" s="1"/>
  <c r="AZ174" i="103" a="1"/>
  <c r="AZ174" i="103" s="1"/>
  <c r="AY174" i="103" a="1"/>
  <c r="AY174" i="103" s="1"/>
  <c r="AX174" i="103" a="1"/>
  <c r="AX174" i="103" s="1"/>
  <c r="AW174" i="103"/>
  <c r="AW174" i="103" a="1"/>
  <c r="AV174" i="103" a="1"/>
  <c r="AV174" i="103" s="1"/>
  <c r="AU174" i="103" a="1"/>
  <c r="AU174" i="103" s="1"/>
  <c r="AT174" i="103" a="1"/>
  <c r="AT174" i="103" s="1"/>
  <c r="AS174" i="103" a="1"/>
  <c r="AS174" i="103" s="1"/>
  <c r="AR174" i="103" a="1"/>
  <c r="AR174" i="103" s="1"/>
  <c r="AQ174" i="103" a="1"/>
  <c r="AQ174" i="103" s="1"/>
  <c r="AP174" i="103" a="1"/>
  <c r="AP174" i="103" s="1"/>
  <c r="AO174" i="103"/>
  <c r="AO174" i="103" a="1"/>
  <c r="AN174" i="103" a="1"/>
  <c r="AN174" i="103" s="1"/>
  <c r="AM174" i="103" a="1"/>
  <c r="AM174" i="103" s="1"/>
  <c r="AL174" i="103" a="1"/>
  <c r="AL174" i="103" s="1"/>
  <c r="AK174" i="103" a="1"/>
  <c r="AK174" i="103" s="1"/>
  <c r="AJ174" i="103" a="1"/>
  <c r="AJ174" i="103" s="1"/>
  <c r="AI174" i="103" a="1"/>
  <c r="AI174" i="103" s="1"/>
  <c r="AH174" i="103" a="1"/>
  <c r="AH174" i="103" s="1"/>
  <c r="AG174" i="103"/>
  <c r="AG174" i="103" a="1"/>
  <c r="AF174" i="103" a="1"/>
  <c r="AF174" i="103" s="1"/>
  <c r="AE174" i="103" a="1"/>
  <c r="AE174" i="103" s="1"/>
  <c r="AD174" i="103" a="1"/>
  <c r="AD174" i="103" s="1"/>
  <c r="AC174" i="103" a="1"/>
  <c r="AC174" i="103" s="1"/>
  <c r="AB174" i="103" a="1"/>
  <c r="AB174" i="103" s="1"/>
  <c r="AA174" i="103" a="1"/>
  <c r="AA174" i="103" s="1"/>
  <c r="Z174" i="103" a="1"/>
  <c r="Z174" i="103" s="1"/>
  <c r="Y174" i="103"/>
  <c r="Y174" i="103" a="1"/>
  <c r="X174" i="103" a="1"/>
  <c r="X174" i="103" s="1"/>
  <c r="W174" i="103" a="1"/>
  <c r="W174" i="103" s="1"/>
  <c r="V174" i="103" a="1"/>
  <c r="V174" i="103" s="1"/>
  <c r="U174" i="103" a="1"/>
  <c r="U174" i="103" s="1"/>
  <c r="T174" i="103" a="1"/>
  <c r="T174" i="103" s="1"/>
  <c r="S174" i="103" a="1"/>
  <c r="S174" i="103" s="1"/>
  <c r="R174" i="103" a="1"/>
  <c r="R174" i="103" s="1"/>
  <c r="Q174" i="103"/>
  <c r="Q174" i="103" a="1"/>
  <c r="P174" i="103" a="1"/>
  <c r="P174" i="103" s="1"/>
  <c r="O174" i="103" a="1"/>
  <c r="O174" i="103" s="1"/>
  <c r="N174" i="103" a="1"/>
  <c r="N174" i="103" s="1"/>
  <c r="M174" i="103" a="1"/>
  <c r="M174" i="103" s="1"/>
  <c r="L174" i="103" a="1"/>
  <c r="L174" i="103" s="1"/>
  <c r="K174" i="103" a="1"/>
  <c r="K174" i="103" s="1"/>
  <c r="J174" i="103" a="1"/>
  <c r="J174" i="103" s="1"/>
  <c r="I174" i="103"/>
  <c r="I174" i="103" a="1"/>
  <c r="H174" i="103" a="1"/>
  <c r="H174" i="103" s="1"/>
  <c r="G174" i="103" a="1"/>
  <c r="G174" i="103" s="1"/>
  <c r="F174" i="103" a="1"/>
  <c r="F174" i="103" s="1"/>
  <c r="E174" i="103" a="1"/>
  <c r="E174" i="103" s="1"/>
  <c r="D174" i="103" a="1"/>
  <c r="D174" i="103" s="1"/>
  <c r="CD173" i="103" a="1"/>
  <c r="CD173" i="103" s="1"/>
  <c r="CC173" i="103" a="1"/>
  <c r="CC173" i="103" s="1"/>
  <c r="CB173" i="103"/>
  <c r="CB173" i="103" a="1"/>
  <c r="CA173" i="103" a="1"/>
  <c r="CA173" i="103" s="1"/>
  <c r="BZ173" i="103" a="1"/>
  <c r="BZ173" i="103" s="1"/>
  <c r="BY173" i="103" a="1"/>
  <c r="BY173" i="103" s="1"/>
  <c r="BX173" i="103" a="1"/>
  <c r="BX173" i="103" s="1"/>
  <c r="BW173" i="103" a="1"/>
  <c r="BW173" i="103" s="1"/>
  <c r="BV173" i="103" a="1"/>
  <c r="BV173" i="103" s="1"/>
  <c r="BU173" i="103" a="1"/>
  <c r="BU173" i="103" s="1"/>
  <c r="BT173" i="103"/>
  <c r="BT173" i="103" a="1"/>
  <c r="BS173" i="103" a="1"/>
  <c r="BS173" i="103" s="1"/>
  <c r="BR173" i="103" a="1"/>
  <c r="BR173" i="103" s="1"/>
  <c r="BQ173" i="103" a="1"/>
  <c r="BQ173" i="103" s="1"/>
  <c r="BP173" i="103" a="1"/>
  <c r="BP173" i="103" s="1"/>
  <c r="BO173" i="103" a="1"/>
  <c r="BO173" i="103" s="1"/>
  <c r="BN173" i="103" a="1"/>
  <c r="BN173" i="103" s="1"/>
  <c r="BM173" i="103" a="1"/>
  <c r="BM173" i="103" s="1"/>
  <c r="BL173" i="103"/>
  <c r="BL173" i="103" a="1"/>
  <c r="BK173" i="103" a="1"/>
  <c r="BK173" i="103" s="1"/>
  <c r="BJ173" i="103" a="1"/>
  <c r="BJ173" i="103" s="1"/>
  <c r="BI173" i="103" a="1"/>
  <c r="BI173" i="103" s="1"/>
  <c r="BH173" i="103" a="1"/>
  <c r="BH173" i="103" s="1"/>
  <c r="BG173" i="103" a="1"/>
  <c r="BG173" i="103" s="1"/>
  <c r="BF173" i="103" a="1"/>
  <c r="BF173" i="103" s="1"/>
  <c r="BE173" i="103" a="1"/>
  <c r="BE173" i="103" s="1"/>
  <c r="BD173" i="103"/>
  <c r="BD173" i="103" a="1"/>
  <c r="BC173" i="103" a="1"/>
  <c r="BC173" i="103" s="1"/>
  <c r="BB173" i="103" a="1"/>
  <c r="BB173" i="103" s="1"/>
  <c r="BA173" i="103" a="1"/>
  <c r="BA173" i="103" s="1"/>
  <c r="AZ173" i="103" a="1"/>
  <c r="AZ173" i="103" s="1"/>
  <c r="AY173" i="103" a="1"/>
  <c r="AY173" i="103" s="1"/>
  <c r="AX173" i="103" a="1"/>
  <c r="AX173" i="103" s="1"/>
  <c r="AW173" i="103" a="1"/>
  <c r="AW173" i="103" s="1"/>
  <c r="AV173" i="103"/>
  <c r="AV173" i="103" a="1"/>
  <c r="AU173" i="103" a="1"/>
  <c r="AU173" i="103" s="1"/>
  <c r="AT173" i="103" a="1"/>
  <c r="AT173" i="103" s="1"/>
  <c r="AS173" i="103" a="1"/>
  <c r="AS173" i="103" s="1"/>
  <c r="AR173" i="103" a="1"/>
  <c r="AR173" i="103" s="1"/>
  <c r="AQ173" i="103" a="1"/>
  <c r="AQ173" i="103" s="1"/>
  <c r="AP173" i="103" a="1"/>
  <c r="AP173" i="103" s="1"/>
  <c r="AO173" i="103" a="1"/>
  <c r="AO173" i="103" s="1"/>
  <c r="AN173" i="103"/>
  <c r="AN173" i="103" a="1"/>
  <c r="AM173" i="103" a="1"/>
  <c r="AM173" i="103" s="1"/>
  <c r="AL173" i="103" a="1"/>
  <c r="AL173" i="103" s="1"/>
  <c r="AK173" i="103" a="1"/>
  <c r="AK173" i="103" s="1"/>
  <c r="AJ173" i="103" a="1"/>
  <c r="AJ173" i="103" s="1"/>
  <c r="AI173" i="103" a="1"/>
  <c r="AI173" i="103" s="1"/>
  <c r="AH173" i="103" a="1"/>
  <c r="AH173" i="103" s="1"/>
  <c r="AG173" i="103" a="1"/>
  <c r="AG173" i="103" s="1"/>
  <c r="AF173" i="103"/>
  <c r="AF173" i="103" a="1"/>
  <c r="AE173" i="103" a="1"/>
  <c r="AE173" i="103" s="1"/>
  <c r="AD173" i="103" a="1"/>
  <c r="AD173" i="103" s="1"/>
  <c r="AC173" i="103" a="1"/>
  <c r="AC173" i="103" s="1"/>
  <c r="AB173" i="103" a="1"/>
  <c r="AB173" i="103" s="1"/>
  <c r="AA173" i="103" a="1"/>
  <c r="AA173" i="103" s="1"/>
  <c r="Z173" i="103" a="1"/>
  <c r="Z173" i="103" s="1"/>
  <c r="Y173" i="103" a="1"/>
  <c r="Y173" i="103" s="1"/>
  <c r="X173" i="103"/>
  <c r="X173" i="103" a="1"/>
  <c r="W173" i="103" a="1"/>
  <c r="W173" i="103" s="1"/>
  <c r="V173" i="103" a="1"/>
  <c r="V173" i="103" s="1"/>
  <c r="U173" i="103" a="1"/>
  <c r="U173" i="103" s="1"/>
  <c r="T173" i="103" a="1"/>
  <c r="T173" i="103" s="1"/>
  <c r="S173" i="103" a="1"/>
  <c r="S173" i="103" s="1"/>
  <c r="R173" i="103" a="1"/>
  <c r="R173" i="103" s="1"/>
  <c r="Q173" i="103" a="1"/>
  <c r="Q173" i="103" s="1"/>
  <c r="P173" i="103"/>
  <c r="P173" i="103" a="1"/>
  <c r="O173" i="103" a="1"/>
  <c r="O173" i="103" s="1"/>
  <c r="N173" i="103" a="1"/>
  <c r="N173" i="103" s="1"/>
  <c r="M173" i="103" a="1"/>
  <c r="M173" i="103" s="1"/>
  <c r="L173" i="103" a="1"/>
  <c r="L173" i="103" s="1"/>
  <c r="K173" i="103" a="1"/>
  <c r="K173" i="103" s="1"/>
  <c r="J173" i="103" a="1"/>
  <c r="J173" i="103" s="1"/>
  <c r="I173" i="103" a="1"/>
  <c r="I173" i="103" s="1"/>
  <c r="H173" i="103"/>
  <c r="H173" i="103" a="1"/>
  <c r="G173" i="103" a="1"/>
  <c r="G173" i="103" s="1"/>
  <c r="F173" i="103" a="1"/>
  <c r="F173" i="103" s="1"/>
  <c r="E173" i="103" a="1"/>
  <c r="E173" i="103" s="1"/>
  <c r="D173" i="103" a="1"/>
  <c r="D173" i="103" s="1"/>
  <c r="CD172" i="103" a="1"/>
  <c r="CD172" i="103" s="1"/>
  <c r="CC172" i="103" a="1"/>
  <c r="CC172" i="103" s="1"/>
  <c r="CB172" i="103" a="1"/>
  <c r="CB172" i="103" s="1"/>
  <c r="CA172" i="103"/>
  <c r="CA172" i="103" a="1"/>
  <c r="BZ172" i="103" a="1"/>
  <c r="BZ172" i="103" s="1"/>
  <c r="BY172" i="103" a="1"/>
  <c r="BY172" i="103" s="1"/>
  <c r="BX172" i="103" a="1"/>
  <c r="BX172" i="103" s="1"/>
  <c r="BW172" i="103" a="1"/>
  <c r="BW172" i="103" s="1"/>
  <c r="BV172" i="103" a="1"/>
  <c r="BV172" i="103" s="1"/>
  <c r="BU172" i="103" a="1"/>
  <c r="BU172" i="103" s="1"/>
  <c r="BT172" i="103" a="1"/>
  <c r="BT172" i="103" s="1"/>
  <c r="BS172" i="103"/>
  <c r="BS172" i="103" a="1"/>
  <c r="BR172" i="103" a="1"/>
  <c r="BR172" i="103" s="1"/>
  <c r="BQ172" i="103" a="1"/>
  <c r="BQ172" i="103" s="1"/>
  <c r="BP172" i="103" a="1"/>
  <c r="BP172" i="103" s="1"/>
  <c r="BO172" i="103" a="1"/>
  <c r="BO172" i="103" s="1"/>
  <c r="BN172" i="103" a="1"/>
  <c r="BN172" i="103" s="1"/>
  <c r="BM172" i="103" a="1"/>
  <c r="BM172" i="103" s="1"/>
  <c r="BL172" i="103" a="1"/>
  <c r="BL172" i="103" s="1"/>
  <c r="BK172" i="103"/>
  <c r="BK172" i="103" a="1"/>
  <c r="BJ172" i="103" a="1"/>
  <c r="BJ172" i="103" s="1"/>
  <c r="BI172" i="103" a="1"/>
  <c r="BI172" i="103" s="1"/>
  <c r="BH172" i="103" a="1"/>
  <c r="BH172" i="103" s="1"/>
  <c r="BG172" i="103" a="1"/>
  <c r="BG172" i="103" s="1"/>
  <c r="BF172" i="103" a="1"/>
  <c r="BF172" i="103" s="1"/>
  <c r="BE172" i="103" a="1"/>
  <c r="BE172" i="103" s="1"/>
  <c r="BD172" i="103" a="1"/>
  <c r="BD172" i="103" s="1"/>
  <c r="BC172" i="103"/>
  <c r="BC172" i="103" a="1"/>
  <c r="BB172" i="103" a="1"/>
  <c r="BB172" i="103" s="1"/>
  <c r="BA172" i="103" a="1"/>
  <c r="BA172" i="103" s="1"/>
  <c r="AZ172" i="103" a="1"/>
  <c r="AZ172" i="103" s="1"/>
  <c r="AY172" i="103" a="1"/>
  <c r="AY172" i="103" s="1"/>
  <c r="AX172" i="103" a="1"/>
  <c r="AX172" i="103" s="1"/>
  <c r="AW172" i="103" a="1"/>
  <c r="AW172" i="103" s="1"/>
  <c r="AV172" i="103" a="1"/>
  <c r="AV172" i="103" s="1"/>
  <c r="AU172" i="103"/>
  <c r="AU172" i="103" a="1"/>
  <c r="AT172" i="103" a="1"/>
  <c r="AT172" i="103" s="1"/>
  <c r="AS172" i="103" a="1"/>
  <c r="AS172" i="103" s="1"/>
  <c r="AR172" i="103" a="1"/>
  <c r="AR172" i="103" s="1"/>
  <c r="AQ172" i="103" a="1"/>
  <c r="AQ172" i="103" s="1"/>
  <c r="AP172" i="103" a="1"/>
  <c r="AP172" i="103" s="1"/>
  <c r="AO172" i="103" a="1"/>
  <c r="AO172" i="103" s="1"/>
  <c r="AN172" i="103" a="1"/>
  <c r="AN172" i="103" s="1"/>
  <c r="AM172" i="103"/>
  <c r="AM172" i="103" a="1"/>
  <c r="AL172" i="103" a="1"/>
  <c r="AL172" i="103" s="1"/>
  <c r="AK172" i="103" a="1"/>
  <c r="AK172" i="103" s="1"/>
  <c r="AJ172" i="103" a="1"/>
  <c r="AJ172" i="103" s="1"/>
  <c r="AI172" i="103" a="1"/>
  <c r="AI172" i="103" s="1"/>
  <c r="AH172" i="103" a="1"/>
  <c r="AH172" i="103" s="1"/>
  <c r="AG172" i="103" a="1"/>
  <c r="AG172" i="103" s="1"/>
  <c r="AF172" i="103" a="1"/>
  <c r="AF172" i="103" s="1"/>
  <c r="AE172" i="103"/>
  <c r="AE172" i="103" a="1"/>
  <c r="AD172" i="103" a="1"/>
  <c r="AD172" i="103" s="1"/>
  <c r="AC172" i="103" a="1"/>
  <c r="AC172" i="103" s="1"/>
  <c r="AB172" i="103" a="1"/>
  <c r="AB172" i="103" s="1"/>
  <c r="AA172" i="103" a="1"/>
  <c r="AA172" i="103" s="1"/>
  <c r="Z172" i="103" a="1"/>
  <c r="Z172" i="103" s="1"/>
  <c r="Y172" i="103" a="1"/>
  <c r="Y172" i="103" s="1"/>
  <c r="X172" i="103" a="1"/>
  <c r="X172" i="103" s="1"/>
  <c r="W172" i="103"/>
  <c r="W172" i="103" a="1"/>
  <c r="V172" i="103" a="1"/>
  <c r="V172" i="103" s="1"/>
  <c r="U172" i="103" a="1"/>
  <c r="U172" i="103" s="1"/>
  <c r="T172" i="103" a="1"/>
  <c r="T172" i="103" s="1"/>
  <c r="S172" i="103" a="1"/>
  <c r="S172" i="103" s="1"/>
  <c r="R172" i="103" a="1"/>
  <c r="R172" i="103" s="1"/>
  <c r="Q172" i="103" a="1"/>
  <c r="Q172" i="103" s="1"/>
  <c r="P172" i="103" a="1"/>
  <c r="P172" i="103" s="1"/>
  <c r="O172" i="103"/>
  <c r="O172" i="103" a="1"/>
  <c r="N172" i="103" a="1"/>
  <c r="N172" i="103" s="1"/>
  <c r="M172" i="103" a="1"/>
  <c r="M172" i="103" s="1"/>
  <c r="L172" i="103" a="1"/>
  <c r="L172" i="103" s="1"/>
  <c r="K172" i="103" a="1"/>
  <c r="K172" i="103" s="1"/>
  <c r="J172" i="103" a="1"/>
  <c r="J172" i="103" s="1"/>
  <c r="I172" i="103" a="1"/>
  <c r="I172" i="103" s="1"/>
  <c r="H172" i="103" a="1"/>
  <c r="H172" i="103" s="1"/>
  <c r="G172" i="103"/>
  <c r="G172" i="103" a="1"/>
  <c r="F172" i="103" a="1"/>
  <c r="F172" i="103" s="1"/>
  <c r="E172" i="103" a="1"/>
  <c r="E172" i="103" s="1"/>
  <c r="D172" i="103" a="1"/>
  <c r="D172" i="103" s="1"/>
  <c r="CD171" i="103" a="1"/>
  <c r="CD171" i="103" s="1"/>
  <c r="CC171" i="103" a="1"/>
  <c r="CC171" i="103" s="1"/>
  <c r="CB171" i="103" a="1"/>
  <c r="CB171" i="103" s="1"/>
  <c r="CA171" i="103" a="1"/>
  <c r="CA171" i="103" s="1"/>
  <c r="BZ171" i="103"/>
  <c r="BZ171" i="103" a="1"/>
  <c r="BY171" i="103" a="1"/>
  <c r="BY171" i="103" s="1"/>
  <c r="BX171" i="103" a="1"/>
  <c r="BX171" i="103" s="1"/>
  <c r="BW171" i="103" a="1"/>
  <c r="BW171" i="103" s="1"/>
  <c r="BV171" i="103" a="1"/>
  <c r="BV171" i="103" s="1"/>
  <c r="BU171" i="103" a="1"/>
  <c r="BU171" i="103" s="1"/>
  <c r="BT171" i="103" a="1"/>
  <c r="BT171" i="103" s="1"/>
  <c r="BS171" i="103" a="1"/>
  <c r="BS171" i="103" s="1"/>
  <c r="BR171" i="103"/>
  <c r="BR171" i="103" a="1"/>
  <c r="BQ171" i="103" a="1"/>
  <c r="BQ171" i="103" s="1"/>
  <c r="BP171" i="103" a="1"/>
  <c r="BP171" i="103" s="1"/>
  <c r="BO171" i="103" a="1"/>
  <c r="BO171" i="103" s="1"/>
  <c r="BN171" i="103" a="1"/>
  <c r="BN171" i="103" s="1"/>
  <c r="BM171" i="103" a="1"/>
  <c r="BM171" i="103" s="1"/>
  <c r="BL171" i="103" a="1"/>
  <c r="BL171" i="103" s="1"/>
  <c r="BK171" i="103" a="1"/>
  <c r="BK171" i="103" s="1"/>
  <c r="BJ171" i="103"/>
  <c r="BJ171" i="103" a="1"/>
  <c r="BI171" i="103" a="1"/>
  <c r="BI171" i="103" s="1"/>
  <c r="BH171" i="103" a="1"/>
  <c r="BH171" i="103" s="1"/>
  <c r="BG171" i="103" a="1"/>
  <c r="BG171" i="103" s="1"/>
  <c r="BF171" i="103" a="1"/>
  <c r="BF171" i="103" s="1"/>
  <c r="BE171" i="103" a="1"/>
  <c r="BE171" i="103" s="1"/>
  <c r="BD171" i="103" a="1"/>
  <c r="BD171" i="103" s="1"/>
  <c r="BC171" i="103" a="1"/>
  <c r="BC171" i="103" s="1"/>
  <c r="BB171" i="103"/>
  <c r="BB171" i="103" a="1"/>
  <c r="BA171" i="103" a="1"/>
  <c r="BA171" i="103" s="1"/>
  <c r="AZ171" i="103" a="1"/>
  <c r="AZ171" i="103" s="1"/>
  <c r="AY171" i="103" a="1"/>
  <c r="AY171" i="103" s="1"/>
  <c r="AX171" i="103" a="1"/>
  <c r="AX171" i="103" s="1"/>
  <c r="AW171" i="103" a="1"/>
  <c r="AW171" i="103" s="1"/>
  <c r="AV171" i="103" a="1"/>
  <c r="AV171" i="103" s="1"/>
  <c r="AU171" i="103" a="1"/>
  <c r="AU171" i="103" s="1"/>
  <c r="AT171" i="103"/>
  <c r="AT171" i="103" a="1"/>
  <c r="AS171" i="103" a="1"/>
  <c r="AS171" i="103" s="1"/>
  <c r="AR171" i="103" a="1"/>
  <c r="AR171" i="103" s="1"/>
  <c r="AQ171" i="103" a="1"/>
  <c r="AQ171" i="103" s="1"/>
  <c r="AP171" i="103" a="1"/>
  <c r="AP171" i="103" s="1"/>
  <c r="AO171" i="103" a="1"/>
  <c r="AO171" i="103" s="1"/>
  <c r="AN171" i="103" a="1"/>
  <c r="AN171" i="103" s="1"/>
  <c r="AM171" i="103" a="1"/>
  <c r="AM171" i="103" s="1"/>
  <c r="AL171" i="103"/>
  <c r="AL171" i="103" a="1"/>
  <c r="AK171" i="103" a="1"/>
  <c r="AK171" i="103" s="1"/>
  <c r="AJ171" i="103" a="1"/>
  <c r="AJ171" i="103" s="1"/>
  <c r="AI171" i="103" a="1"/>
  <c r="AI171" i="103" s="1"/>
  <c r="AH171" i="103" a="1"/>
  <c r="AH171" i="103" s="1"/>
  <c r="AG171" i="103" a="1"/>
  <c r="AG171" i="103" s="1"/>
  <c r="AF171" i="103" a="1"/>
  <c r="AF171" i="103" s="1"/>
  <c r="AE171" i="103" a="1"/>
  <c r="AE171" i="103" s="1"/>
  <c r="AD171" i="103"/>
  <c r="AD171" i="103" a="1"/>
  <c r="AC171" i="103" a="1"/>
  <c r="AC171" i="103" s="1"/>
  <c r="AB171" i="103" a="1"/>
  <c r="AB171" i="103" s="1"/>
  <c r="AA171" i="103" a="1"/>
  <c r="AA171" i="103" s="1"/>
  <c r="Z171" i="103" a="1"/>
  <c r="Z171" i="103" s="1"/>
  <c r="Y171" i="103" a="1"/>
  <c r="Y171" i="103" s="1"/>
  <c r="X171" i="103" a="1"/>
  <c r="X171" i="103" s="1"/>
  <c r="W171" i="103" a="1"/>
  <c r="W171" i="103" s="1"/>
  <c r="V171" i="103"/>
  <c r="V171" i="103" a="1"/>
  <c r="U171" i="103" a="1"/>
  <c r="U171" i="103" s="1"/>
  <c r="T171" i="103" a="1"/>
  <c r="T171" i="103" s="1"/>
  <c r="S171" i="103" a="1"/>
  <c r="S171" i="103" s="1"/>
  <c r="R171" i="103" a="1"/>
  <c r="R171" i="103" s="1"/>
  <c r="Q171" i="103" a="1"/>
  <c r="Q171" i="103" s="1"/>
  <c r="P171" i="103" a="1"/>
  <c r="P171" i="103" s="1"/>
  <c r="O171" i="103" a="1"/>
  <c r="O171" i="103" s="1"/>
  <c r="N171" i="103"/>
  <c r="N171" i="103" a="1"/>
  <c r="M171" i="103" a="1"/>
  <c r="M171" i="103" s="1"/>
  <c r="L171" i="103" a="1"/>
  <c r="L171" i="103" s="1"/>
  <c r="K171" i="103" a="1"/>
  <c r="K171" i="103" s="1"/>
  <c r="J171" i="103" a="1"/>
  <c r="J171" i="103" s="1"/>
  <c r="I171" i="103" a="1"/>
  <c r="I171" i="103" s="1"/>
  <c r="H171" i="103" a="1"/>
  <c r="H171" i="103" s="1"/>
  <c r="G171" i="103" a="1"/>
  <c r="G171" i="103" s="1"/>
  <c r="F171" i="103"/>
  <c r="F171" i="103" a="1"/>
  <c r="E171" i="103" a="1"/>
  <c r="E171" i="103" s="1"/>
  <c r="D171" i="103" a="1"/>
  <c r="D171" i="103" s="1"/>
  <c r="CD170" i="103" a="1"/>
  <c r="CD170" i="103" s="1"/>
  <c r="CC170" i="103" a="1"/>
  <c r="CC170" i="103" s="1"/>
  <c r="CB170" i="103" a="1"/>
  <c r="CB170" i="103" s="1"/>
  <c r="CA170" i="103" a="1"/>
  <c r="CA170" i="103" s="1"/>
  <c r="BZ170" i="103" a="1"/>
  <c r="BZ170" i="103" s="1"/>
  <c r="BY170" i="103"/>
  <c r="BY170" i="103" a="1"/>
  <c r="BX170" i="103" a="1"/>
  <c r="BX170" i="103" s="1"/>
  <c r="BW170" i="103" a="1"/>
  <c r="BW170" i="103" s="1"/>
  <c r="BV170" i="103" a="1"/>
  <c r="BV170" i="103" s="1"/>
  <c r="BU170" i="103" a="1"/>
  <c r="BU170" i="103" s="1"/>
  <c r="BT170" i="103" a="1"/>
  <c r="BT170" i="103" s="1"/>
  <c r="BS170" i="103" a="1"/>
  <c r="BS170" i="103" s="1"/>
  <c r="BR170" i="103" a="1"/>
  <c r="BR170" i="103" s="1"/>
  <c r="BQ170" i="103"/>
  <c r="BQ170" i="103" a="1"/>
  <c r="BP170" i="103" a="1"/>
  <c r="BP170" i="103" s="1"/>
  <c r="BO170" i="103" a="1"/>
  <c r="BO170" i="103" s="1"/>
  <c r="BN170" i="103" a="1"/>
  <c r="BN170" i="103" s="1"/>
  <c r="BM170" i="103" a="1"/>
  <c r="BM170" i="103" s="1"/>
  <c r="BL170" i="103" a="1"/>
  <c r="BL170" i="103" s="1"/>
  <c r="BK170" i="103" a="1"/>
  <c r="BK170" i="103" s="1"/>
  <c r="BJ170" i="103" a="1"/>
  <c r="BJ170" i="103" s="1"/>
  <c r="BI170" i="103"/>
  <c r="BI170" i="103" a="1"/>
  <c r="BH170" i="103" a="1"/>
  <c r="BH170" i="103" s="1"/>
  <c r="BG170" i="103" a="1"/>
  <c r="BG170" i="103" s="1"/>
  <c r="BF170" i="103" a="1"/>
  <c r="BF170" i="103" s="1"/>
  <c r="BE170" i="103" a="1"/>
  <c r="BE170" i="103" s="1"/>
  <c r="BD170" i="103" a="1"/>
  <c r="BD170" i="103" s="1"/>
  <c r="BC170" i="103" a="1"/>
  <c r="BC170" i="103" s="1"/>
  <c r="BB170" i="103" a="1"/>
  <c r="BB170" i="103" s="1"/>
  <c r="BA170" i="103"/>
  <c r="BA170" i="103" a="1"/>
  <c r="AZ170" i="103" a="1"/>
  <c r="AZ170" i="103" s="1"/>
  <c r="AY170" i="103" a="1"/>
  <c r="AY170" i="103" s="1"/>
  <c r="AX170" i="103" a="1"/>
  <c r="AX170" i="103" s="1"/>
  <c r="AW170" i="103" a="1"/>
  <c r="AW170" i="103" s="1"/>
  <c r="AV170" i="103" a="1"/>
  <c r="AV170" i="103" s="1"/>
  <c r="AU170" i="103" a="1"/>
  <c r="AU170" i="103" s="1"/>
  <c r="AT170" i="103" a="1"/>
  <c r="AT170" i="103" s="1"/>
  <c r="AS170" i="103"/>
  <c r="AS170" i="103" a="1"/>
  <c r="AR170" i="103" a="1"/>
  <c r="AR170" i="103" s="1"/>
  <c r="AQ170" i="103" a="1"/>
  <c r="AQ170" i="103" s="1"/>
  <c r="AP170" i="103" a="1"/>
  <c r="AP170" i="103" s="1"/>
  <c r="AO170" i="103" a="1"/>
  <c r="AO170" i="103" s="1"/>
  <c r="AN170" i="103" a="1"/>
  <c r="AN170" i="103" s="1"/>
  <c r="AM170" i="103" a="1"/>
  <c r="AM170" i="103" s="1"/>
  <c r="AL170" i="103" a="1"/>
  <c r="AL170" i="103" s="1"/>
  <c r="AK170" i="103"/>
  <c r="AK170" i="103" a="1"/>
  <c r="AJ170" i="103" a="1"/>
  <c r="AJ170" i="103" s="1"/>
  <c r="AI170" i="103" a="1"/>
  <c r="AI170" i="103" s="1"/>
  <c r="AH170" i="103" a="1"/>
  <c r="AH170" i="103" s="1"/>
  <c r="AG170" i="103" a="1"/>
  <c r="AG170" i="103" s="1"/>
  <c r="AF170" i="103" a="1"/>
  <c r="AF170" i="103" s="1"/>
  <c r="AE170" i="103" a="1"/>
  <c r="AE170" i="103" s="1"/>
  <c r="AD170" i="103" a="1"/>
  <c r="AD170" i="103" s="1"/>
  <c r="AC170" i="103"/>
  <c r="AC170" i="103" a="1"/>
  <c r="AB170" i="103" a="1"/>
  <c r="AB170" i="103" s="1"/>
  <c r="AA170" i="103" a="1"/>
  <c r="AA170" i="103" s="1"/>
  <c r="Z170" i="103" a="1"/>
  <c r="Z170" i="103" s="1"/>
  <c r="Y170" i="103" a="1"/>
  <c r="Y170" i="103" s="1"/>
  <c r="X170" i="103" a="1"/>
  <c r="X170" i="103" s="1"/>
  <c r="W170" i="103" a="1"/>
  <c r="W170" i="103" s="1"/>
  <c r="V170" i="103" a="1"/>
  <c r="V170" i="103" s="1"/>
  <c r="U170" i="103"/>
  <c r="U170" i="103" a="1"/>
  <c r="T170" i="103" a="1"/>
  <c r="T170" i="103" s="1"/>
  <c r="S170" i="103" a="1"/>
  <c r="S170" i="103" s="1"/>
  <c r="R170" i="103" a="1"/>
  <c r="R170" i="103" s="1"/>
  <c r="Q170" i="103" a="1"/>
  <c r="Q170" i="103" s="1"/>
  <c r="P170" i="103" a="1"/>
  <c r="P170" i="103" s="1"/>
  <c r="O170" i="103" a="1"/>
  <c r="O170" i="103" s="1"/>
  <c r="N170" i="103" a="1"/>
  <c r="N170" i="103" s="1"/>
  <c r="M170" i="103"/>
  <c r="M170" i="103" a="1"/>
  <c r="L170" i="103" a="1"/>
  <c r="L170" i="103" s="1"/>
  <c r="K170" i="103" a="1"/>
  <c r="K170" i="103" s="1"/>
  <c r="J170" i="103" a="1"/>
  <c r="J170" i="103" s="1"/>
  <c r="I170" i="103" a="1"/>
  <c r="I170" i="103" s="1"/>
  <c r="H170" i="103" a="1"/>
  <c r="H170" i="103" s="1"/>
  <c r="G170" i="103" a="1"/>
  <c r="G170" i="103" s="1"/>
  <c r="F170" i="103" a="1"/>
  <c r="F170" i="103" s="1"/>
  <c r="E170" i="103"/>
  <c r="E170" i="103" a="1"/>
  <c r="D170" i="103" a="1"/>
  <c r="D170" i="103" s="1"/>
  <c r="CD169" i="103" a="1"/>
  <c r="CD169" i="103" s="1"/>
  <c r="CC169" i="103" a="1"/>
  <c r="CC169" i="103" s="1"/>
  <c r="CB169" i="103" a="1"/>
  <c r="CB169" i="103" s="1"/>
  <c r="CA169" i="103" a="1"/>
  <c r="CA169" i="103" s="1"/>
  <c r="BZ169" i="103" a="1"/>
  <c r="BZ169" i="103" s="1"/>
  <c r="BY169" i="103" a="1"/>
  <c r="BY169" i="103" s="1"/>
  <c r="BX169" i="103"/>
  <c r="BX169" i="103" a="1"/>
  <c r="BW169" i="103" a="1"/>
  <c r="BW169" i="103" s="1"/>
  <c r="BV169" i="103" a="1"/>
  <c r="BV169" i="103" s="1"/>
  <c r="BU169" i="103" a="1"/>
  <c r="BU169" i="103" s="1"/>
  <c r="BT169" i="103" a="1"/>
  <c r="BT169" i="103" s="1"/>
  <c r="BS169" i="103" a="1"/>
  <c r="BS169" i="103" s="1"/>
  <c r="BR169" i="103" a="1"/>
  <c r="BR169" i="103" s="1"/>
  <c r="BQ169" i="103" a="1"/>
  <c r="BQ169" i="103" s="1"/>
  <c r="BP169" i="103"/>
  <c r="BP169" i="103" a="1"/>
  <c r="BO169" i="103" a="1"/>
  <c r="BO169" i="103" s="1"/>
  <c r="BN169" i="103" a="1"/>
  <c r="BN169" i="103" s="1"/>
  <c r="BM169" i="103" a="1"/>
  <c r="BM169" i="103" s="1"/>
  <c r="BL169" i="103" a="1"/>
  <c r="BL169" i="103" s="1"/>
  <c r="BK169" i="103" a="1"/>
  <c r="BK169" i="103" s="1"/>
  <c r="BJ169" i="103" a="1"/>
  <c r="BJ169" i="103" s="1"/>
  <c r="BI169" i="103" a="1"/>
  <c r="BI169" i="103" s="1"/>
  <c r="BH169" i="103"/>
  <c r="BH169" i="103" a="1"/>
  <c r="BG169" i="103" a="1"/>
  <c r="BG169" i="103" s="1"/>
  <c r="BF169" i="103" a="1"/>
  <c r="BF169" i="103" s="1"/>
  <c r="BE169" i="103" a="1"/>
  <c r="BE169" i="103" s="1"/>
  <c r="BD169" i="103" a="1"/>
  <c r="BD169" i="103" s="1"/>
  <c r="BC169" i="103" a="1"/>
  <c r="BC169" i="103" s="1"/>
  <c r="BB169" i="103" a="1"/>
  <c r="BB169" i="103" s="1"/>
  <c r="BA169" i="103" a="1"/>
  <c r="BA169" i="103" s="1"/>
  <c r="AZ169" i="103"/>
  <c r="AZ169" i="103" a="1"/>
  <c r="AY169" i="103" a="1"/>
  <c r="AY169" i="103" s="1"/>
  <c r="AX169" i="103" a="1"/>
  <c r="AX169" i="103" s="1"/>
  <c r="AW169" i="103" a="1"/>
  <c r="AW169" i="103" s="1"/>
  <c r="AV169" i="103" a="1"/>
  <c r="AV169" i="103" s="1"/>
  <c r="AU169" i="103" a="1"/>
  <c r="AU169" i="103" s="1"/>
  <c r="AT169" i="103" a="1"/>
  <c r="AT169" i="103" s="1"/>
  <c r="AS169" i="103" a="1"/>
  <c r="AS169" i="103" s="1"/>
  <c r="AR169" i="103"/>
  <c r="AR169" i="103" a="1"/>
  <c r="AQ169" i="103" a="1"/>
  <c r="AQ169" i="103" s="1"/>
  <c r="AP169" i="103" a="1"/>
  <c r="AP169" i="103" s="1"/>
  <c r="AO169" i="103" a="1"/>
  <c r="AO169" i="103" s="1"/>
  <c r="AN169" i="103" a="1"/>
  <c r="AN169" i="103" s="1"/>
  <c r="AM169" i="103" a="1"/>
  <c r="AM169" i="103" s="1"/>
  <c r="AL169" i="103" a="1"/>
  <c r="AL169" i="103" s="1"/>
  <c r="AK169" i="103" a="1"/>
  <c r="AK169" i="103" s="1"/>
  <c r="AJ169" i="103"/>
  <c r="AJ169" i="103" a="1"/>
  <c r="AI169" i="103" a="1"/>
  <c r="AI169" i="103" s="1"/>
  <c r="AH169" i="103" a="1"/>
  <c r="AH169" i="103" s="1"/>
  <c r="AG169" i="103" a="1"/>
  <c r="AG169" i="103" s="1"/>
  <c r="AF169" i="103" a="1"/>
  <c r="AF169" i="103" s="1"/>
  <c r="AE169" i="103" a="1"/>
  <c r="AE169" i="103" s="1"/>
  <c r="AD169" i="103" a="1"/>
  <c r="AD169" i="103" s="1"/>
  <c r="AC169" i="103" a="1"/>
  <c r="AC169" i="103" s="1"/>
  <c r="AB169" i="103"/>
  <c r="AB169" i="103" a="1"/>
  <c r="AA169" i="103" a="1"/>
  <c r="AA169" i="103" s="1"/>
  <c r="Z169" i="103" a="1"/>
  <c r="Z169" i="103" s="1"/>
  <c r="Y169" i="103" a="1"/>
  <c r="Y169" i="103" s="1"/>
  <c r="X169" i="103" a="1"/>
  <c r="X169" i="103" s="1"/>
  <c r="W169" i="103" a="1"/>
  <c r="W169" i="103" s="1"/>
  <c r="V169" i="103" a="1"/>
  <c r="V169" i="103" s="1"/>
  <c r="U169" i="103" a="1"/>
  <c r="U169" i="103" s="1"/>
  <c r="T169" i="103"/>
  <c r="T169" i="103" a="1"/>
  <c r="S169" i="103" a="1"/>
  <c r="S169" i="103" s="1"/>
  <c r="R169" i="103" a="1"/>
  <c r="R169" i="103" s="1"/>
  <c r="Q169" i="103" a="1"/>
  <c r="Q169" i="103" s="1"/>
  <c r="P169" i="103" a="1"/>
  <c r="P169" i="103" s="1"/>
  <c r="O169" i="103" a="1"/>
  <c r="O169" i="103" s="1"/>
  <c r="N169" i="103" a="1"/>
  <c r="N169" i="103" s="1"/>
  <c r="M169" i="103" a="1"/>
  <c r="M169" i="103" s="1"/>
  <c r="L169" i="103"/>
  <c r="L169" i="103" a="1"/>
  <c r="K169" i="103" a="1"/>
  <c r="K169" i="103" s="1"/>
  <c r="J169" i="103" a="1"/>
  <c r="J169" i="103" s="1"/>
  <c r="I169" i="103" a="1"/>
  <c r="I169" i="103" s="1"/>
  <c r="H169" i="103" a="1"/>
  <c r="H169" i="103" s="1"/>
  <c r="G169" i="103" a="1"/>
  <c r="G169" i="103" s="1"/>
  <c r="F169" i="103" a="1"/>
  <c r="F169" i="103" s="1"/>
  <c r="E169" i="103" a="1"/>
  <c r="E169" i="103" s="1"/>
  <c r="D169" i="103"/>
  <c r="D169" i="103" a="1"/>
  <c r="CD168" i="103" a="1"/>
  <c r="CD168" i="103" s="1"/>
  <c r="CC168" i="103" a="1"/>
  <c r="CC168" i="103" s="1"/>
  <c r="CB168" i="103" a="1"/>
  <c r="CB168" i="103" s="1"/>
  <c r="CA168" i="103" a="1"/>
  <c r="CA168" i="103" s="1"/>
  <c r="BZ168" i="103" a="1"/>
  <c r="BZ168" i="103" s="1"/>
  <c r="BY168" i="103" a="1"/>
  <c r="BY168" i="103" s="1"/>
  <c r="BX168" i="103" a="1"/>
  <c r="BX168" i="103" s="1"/>
  <c r="BW168" i="103"/>
  <c r="BW168" i="103" a="1"/>
  <c r="BV168" i="103" a="1"/>
  <c r="BV168" i="103" s="1"/>
  <c r="BU168" i="103" a="1"/>
  <c r="BU168" i="103" s="1"/>
  <c r="BT168" i="103" a="1"/>
  <c r="BT168" i="103" s="1"/>
  <c r="BS168" i="103" a="1"/>
  <c r="BS168" i="103" s="1"/>
  <c r="BR168" i="103" a="1"/>
  <c r="BR168" i="103" s="1"/>
  <c r="BQ168" i="103" a="1"/>
  <c r="BQ168" i="103" s="1"/>
  <c r="BP168" i="103" a="1"/>
  <c r="BP168" i="103" s="1"/>
  <c r="BO168" i="103"/>
  <c r="BO168" i="103" a="1"/>
  <c r="BN168" i="103" a="1"/>
  <c r="BN168" i="103" s="1"/>
  <c r="BM168" i="103" a="1"/>
  <c r="BM168" i="103" s="1"/>
  <c r="BL168" i="103" a="1"/>
  <c r="BL168" i="103" s="1"/>
  <c r="BK168" i="103" a="1"/>
  <c r="BK168" i="103" s="1"/>
  <c r="BJ168" i="103" a="1"/>
  <c r="BJ168" i="103" s="1"/>
  <c r="BI168" i="103" a="1"/>
  <c r="BI168" i="103" s="1"/>
  <c r="BH168" i="103" a="1"/>
  <c r="BH168" i="103" s="1"/>
  <c r="BG168" i="103"/>
  <c r="BG168" i="103" a="1"/>
  <c r="BF168" i="103" a="1"/>
  <c r="BF168" i="103" s="1"/>
  <c r="BE168" i="103" a="1"/>
  <c r="BE168" i="103" s="1"/>
  <c r="BD168" i="103" a="1"/>
  <c r="BD168" i="103" s="1"/>
  <c r="BC168" i="103" a="1"/>
  <c r="BC168" i="103" s="1"/>
  <c r="BB168" i="103" a="1"/>
  <c r="BB168" i="103" s="1"/>
  <c r="BA168" i="103" a="1"/>
  <c r="BA168" i="103" s="1"/>
  <c r="AZ168" i="103" a="1"/>
  <c r="AZ168" i="103" s="1"/>
  <c r="AY168" i="103"/>
  <c r="AY168" i="103" a="1"/>
  <c r="AX168" i="103" a="1"/>
  <c r="AX168" i="103" s="1"/>
  <c r="AW168" i="103" a="1"/>
  <c r="AW168" i="103" s="1"/>
  <c r="AV168" i="103" a="1"/>
  <c r="AV168" i="103" s="1"/>
  <c r="AU168" i="103" a="1"/>
  <c r="AU168" i="103" s="1"/>
  <c r="AT168" i="103" a="1"/>
  <c r="AT168" i="103" s="1"/>
  <c r="AS168" i="103" a="1"/>
  <c r="AS168" i="103" s="1"/>
  <c r="AR168" i="103" a="1"/>
  <c r="AR168" i="103" s="1"/>
  <c r="AQ168" i="103"/>
  <c r="AQ168" i="103" a="1"/>
  <c r="AP168" i="103" a="1"/>
  <c r="AP168" i="103" s="1"/>
  <c r="AO168" i="103" a="1"/>
  <c r="AO168" i="103" s="1"/>
  <c r="AN168" i="103" a="1"/>
  <c r="AN168" i="103" s="1"/>
  <c r="AM168" i="103" a="1"/>
  <c r="AM168" i="103" s="1"/>
  <c r="AL168" i="103" a="1"/>
  <c r="AL168" i="103" s="1"/>
  <c r="AK168" i="103" a="1"/>
  <c r="AK168" i="103" s="1"/>
  <c r="AJ168" i="103" a="1"/>
  <c r="AJ168" i="103" s="1"/>
  <c r="AI168" i="103"/>
  <c r="AI168" i="103" a="1"/>
  <c r="AH168" i="103" a="1"/>
  <c r="AH168" i="103" s="1"/>
  <c r="AG168" i="103" a="1"/>
  <c r="AG168" i="103" s="1"/>
  <c r="AF168" i="103" a="1"/>
  <c r="AF168" i="103" s="1"/>
  <c r="AE168" i="103" a="1"/>
  <c r="AE168" i="103" s="1"/>
  <c r="AD168" i="103" a="1"/>
  <c r="AD168" i="103" s="1"/>
  <c r="AC168" i="103" a="1"/>
  <c r="AC168" i="103" s="1"/>
  <c r="AB168" i="103" a="1"/>
  <c r="AB168" i="103" s="1"/>
  <c r="AA168" i="103"/>
  <c r="AA168" i="103" a="1"/>
  <c r="Z168" i="103" a="1"/>
  <c r="Z168" i="103" s="1"/>
  <c r="Y168" i="103" a="1"/>
  <c r="Y168" i="103" s="1"/>
  <c r="X168" i="103" a="1"/>
  <c r="X168" i="103" s="1"/>
  <c r="W168" i="103" a="1"/>
  <c r="W168" i="103" s="1"/>
  <c r="V168" i="103" a="1"/>
  <c r="V168" i="103" s="1"/>
  <c r="U168" i="103" a="1"/>
  <c r="U168" i="103" s="1"/>
  <c r="T168" i="103" a="1"/>
  <c r="T168" i="103" s="1"/>
  <c r="S168" i="103"/>
  <c r="S168" i="103" a="1"/>
  <c r="R168" i="103" a="1"/>
  <c r="R168" i="103" s="1"/>
  <c r="Q168" i="103" a="1"/>
  <c r="Q168" i="103" s="1"/>
  <c r="P168" i="103" a="1"/>
  <c r="P168" i="103" s="1"/>
  <c r="O168" i="103" a="1"/>
  <c r="O168" i="103" s="1"/>
  <c r="N168" i="103" a="1"/>
  <c r="N168" i="103" s="1"/>
  <c r="M168" i="103" a="1"/>
  <c r="M168" i="103" s="1"/>
  <c r="L168" i="103" a="1"/>
  <c r="L168" i="103" s="1"/>
  <c r="K168" i="103"/>
  <c r="K168" i="103" a="1"/>
  <c r="J168" i="103" a="1"/>
  <c r="J168" i="103" s="1"/>
  <c r="I168" i="103" a="1"/>
  <c r="I168" i="103" s="1"/>
  <c r="H168" i="103" a="1"/>
  <c r="H168" i="103" s="1"/>
  <c r="G168" i="103" a="1"/>
  <c r="G168" i="103" s="1"/>
  <c r="F168" i="103" a="1"/>
  <c r="F168" i="103" s="1"/>
  <c r="E168" i="103" a="1"/>
  <c r="E168" i="103" s="1"/>
  <c r="D168" i="103" a="1"/>
  <c r="D168" i="103" s="1"/>
  <c r="CD167" i="103"/>
  <c r="CD167" i="103" a="1"/>
  <c r="CC167" i="103" a="1"/>
  <c r="CC167" i="103" s="1"/>
  <c r="CB167" i="103" a="1"/>
  <c r="CB167" i="103" s="1"/>
  <c r="CA167" i="103" a="1"/>
  <c r="CA167" i="103" s="1"/>
  <c r="BZ167" i="103" a="1"/>
  <c r="BZ167" i="103" s="1"/>
  <c r="BY167" i="103" a="1"/>
  <c r="BY167" i="103" s="1"/>
  <c r="BX167" i="103" a="1"/>
  <c r="BX167" i="103" s="1"/>
  <c r="BW167" i="103" a="1"/>
  <c r="BW167" i="103" s="1"/>
  <c r="BV167" i="103"/>
  <c r="BV167" i="103" a="1"/>
  <c r="BU167" i="103" a="1"/>
  <c r="BU167" i="103" s="1"/>
  <c r="BT167" i="103" a="1"/>
  <c r="BT167" i="103" s="1"/>
  <c r="BS167" i="103" a="1"/>
  <c r="BS167" i="103" s="1"/>
  <c r="BR167" i="103" a="1"/>
  <c r="BR167" i="103" s="1"/>
  <c r="BQ167" i="103" a="1"/>
  <c r="BQ167" i="103" s="1"/>
  <c r="BP167" i="103" a="1"/>
  <c r="BP167" i="103" s="1"/>
  <c r="BO167" i="103" a="1"/>
  <c r="BO167" i="103" s="1"/>
  <c r="BN167" i="103"/>
  <c r="BN167" i="103" a="1"/>
  <c r="BM167" i="103" a="1"/>
  <c r="BM167" i="103" s="1"/>
  <c r="BL167" i="103" a="1"/>
  <c r="BL167" i="103" s="1"/>
  <c r="BK167" i="103" a="1"/>
  <c r="BK167" i="103" s="1"/>
  <c r="BJ167" i="103" a="1"/>
  <c r="BJ167" i="103" s="1"/>
  <c r="BI167" i="103" a="1"/>
  <c r="BI167" i="103" s="1"/>
  <c r="BH167" i="103" a="1"/>
  <c r="BH167" i="103" s="1"/>
  <c r="BG167" i="103" a="1"/>
  <c r="BG167" i="103" s="1"/>
  <c r="BF167" i="103"/>
  <c r="BF167" i="103" a="1"/>
  <c r="BE167" i="103" a="1"/>
  <c r="BE167" i="103" s="1"/>
  <c r="BD167" i="103" a="1"/>
  <c r="BD167" i="103" s="1"/>
  <c r="BC167" i="103" a="1"/>
  <c r="BC167" i="103" s="1"/>
  <c r="BB167" i="103" a="1"/>
  <c r="BB167" i="103" s="1"/>
  <c r="BA167" i="103" a="1"/>
  <c r="BA167" i="103" s="1"/>
  <c r="AZ167" i="103" a="1"/>
  <c r="AZ167" i="103" s="1"/>
  <c r="AY167" i="103" a="1"/>
  <c r="AY167" i="103" s="1"/>
  <c r="AX167" i="103"/>
  <c r="AX167" i="103" a="1"/>
  <c r="AW167" i="103" a="1"/>
  <c r="AW167" i="103" s="1"/>
  <c r="AV167" i="103" a="1"/>
  <c r="AV167" i="103" s="1"/>
  <c r="AU167" i="103" a="1"/>
  <c r="AU167" i="103" s="1"/>
  <c r="AT167" i="103" a="1"/>
  <c r="AT167" i="103" s="1"/>
  <c r="AS167" i="103" a="1"/>
  <c r="AS167" i="103" s="1"/>
  <c r="AR167" i="103" a="1"/>
  <c r="AR167" i="103" s="1"/>
  <c r="AQ167" i="103" a="1"/>
  <c r="AQ167" i="103" s="1"/>
  <c r="AP167" i="103"/>
  <c r="AP167" i="103" a="1"/>
  <c r="AO167" i="103" a="1"/>
  <c r="AO167" i="103" s="1"/>
  <c r="AN167" i="103" a="1"/>
  <c r="AN167" i="103" s="1"/>
  <c r="AM167" i="103" a="1"/>
  <c r="AM167" i="103" s="1"/>
  <c r="AL167" i="103" a="1"/>
  <c r="AL167" i="103" s="1"/>
  <c r="AK167" i="103" a="1"/>
  <c r="AK167" i="103" s="1"/>
  <c r="AJ167" i="103"/>
  <c r="AJ167" i="103" a="1"/>
  <c r="AI167" i="103"/>
  <c r="AI167" i="103" a="1"/>
  <c r="AH167" i="103"/>
  <c r="AH167" i="103" a="1"/>
  <c r="AG167" i="103"/>
  <c r="AG167" i="103" a="1"/>
  <c r="AF167" i="103"/>
  <c r="AF167" i="103" a="1"/>
  <c r="AE167" i="103"/>
  <c r="AE167" i="103" a="1"/>
  <c r="AD167" i="103"/>
  <c r="AD167" i="103" a="1"/>
  <c r="AC167" i="103"/>
  <c r="AC167" i="103" a="1"/>
  <c r="AB167" i="103"/>
  <c r="AB167" i="103" a="1"/>
  <c r="AA167" i="103"/>
  <c r="AA167" i="103" a="1"/>
  <c r="Z167" i="103"/>
  <c r="Z167" i="103" a="1"/>
  <c r="Y167" i="103"/>
  <c r="Y167" i="103" a="1"/>
  <c r="X167" i="103"/>
  <c r="X167" i="103" a="1"/>
  <c r="W167" i="103"/>
  <c r="W167" i="103" a="1"/>
  <c r="V167" i="103"/>
  <c r="V167" i="103" a="1"/>
  <c r="U167" i="103"/>
  <c r="U167" i="103" a="1"/>
  <c r="T167" i="103"/>
  <c r="T167" i="103" a="1"/>
  <c r="S167" i="103"/>
  <c r="S167" i="103" a="1"/>
  <c r="R167" i="103"/>
  <c r="R167" i="103" a="1"/>
  <c r="Q167" i="103" a="1"/>
  <c r="Q167" i="103" s="1"/>
  <c r="P167" i="103"/>
  <c r="P167" i="103" a="1"/>
  <c r="O167" i="103"/>
  <c r="O167" i="103" a="1"/>
  <c r="N167" i="103"/>
  <c r="N167" i="103" a="1"/>
  <c r="M167" i="103" a="1"/>
  <c r="M167" i="103" s="1"/>
  <c r="L167" i="103"/>
  <c r="L167" i="103" a="1"/>
  <c r="K167" i="103"/>
  <c r="K167" i="103" a="1"/>
  <c r="J167" i="103"/>
  <c r="J167" i="103" a="1"/>
  <c r="I167" i="103" a="1"/>
  <c r="I167" i="103" s="1"/>
  <c r="H167" i="103"/>
  <c r="H167" i="103" a="1"/>
  <c r="G167" i="103"/>
  <c r="G167" i="103" a="1"/>
  <c r="F167" i="103"/>
  <c r="F167" i="103" a="1"/>
  <c r="E167" i="103" a="1"/>
  <c r="E167" i="103" s="1"/>
  <c r="D167" i="103"/>
  <c r="D167" i="103" a="1"/>
  <c r="CD166" i="103"/>
  <c r="CD166" i="103" a="1"/>
  <c r="CC166" i="103"/>
  <c r="CC166" i="103" a="1"/>
  <c r="CB166" i="103" a="1"/>
  <c r="CB166" i="103" s="1"/>
  <c r="CA166" i="103"/>
  <c r="CA166" i="103" a="1"/>
  <c r="BZ166" i="103"/>
  <c r="BZ166" i="103" a="1"/>
  <c r="BY166" i="103"/>
  <c r="BY166" i="103" a="1"/>
  <c r="BX166" i="103" a="1"/>
  <c r="BX166" i="103" s="1"/>
  <c r="BW166" i="103"/>
  <c r="BW166" i="103" a="1"/>
  <c r="BV166" i="103"/>
  <c r="BV166" i="103" a="1"/>
  <c r="BU166" i="103"/>
  <c r="BU166" i="103" a="1"/>
  <c r="BT166" i="103" a="1"/>
  <c r="BT166" i="103" s="1"/>
  <c r="BS166" i="103"/>
  <c r="BS166" i="103" a="1"/>
  <c r="BR166" i="103"/>
  <c r="BR166" i="103" a="1"/>
  <c r="BQ166" i="103"/>
  <c r="BQ166" i="103" a="1"/>
  <c r="BP166" i="103" a="1"/>
  <c r="BP166" i="103" s="1"/>
  <c r="BO166" i="103"/>
  <c r="BO166" i="103" a="1"/>
  <c r="BN166" i="103"/>
  <c r="BN166" i="103" a="1"/>
  <c r="BM166" i="103"/>
  <c r="BM166" i="103" a="1"/>
  <c r="BL166" i="103" a="1"/>
  <c r="BL166" i="103" s="1"/>
  <c r="BK166" i="103" a="1"/>
  <c r="BK166" i="103" s="1"/>
  <c r="BJ166" i="103"/>
  <c r="BJ166" i="103" a="1"/>
  <c r="BI166" i="103"/>
  <c r="BI166" i="103" a="1"/>
  <c r="BH166" i="103" a="1"/>
  <c r="BH166" i="103" s="1"/>
  <c r="BG166" i="103" a="1"/>
  <c r="BG166" i="103" s="1"/>
  <c r="BF166" i="103"/>
  <c r="BF166" i="103" a="1"/>
  <c r="BE166" i="103"/>
  <c r="BE166" i="103" a="1"/>
  <c r="BD166" i="103" a="1"/>
  <c r="BD166" i="103" s="1"/>
  <c r="BC166" i="103"/>
  <c r="BC166" i="103" a="1"/>
  <c r="BB166" i="103" a="1"/>
  <c r="BB166" i="103" s="1"/>
  <c r="BA166" i="103"/>
  <c r="BA166" i="103" a="1"/>
  <c r="AZ166" i="103" a="1"/>
  <c r="AZ166" i="103" s="1"/>
  <c r="AY166" i="103"/>
  <c r="AY166" i="103" a="1"/>
  <c r="AX166" i="103" a="1"/>
  <c r="AX166" i="103" s="1"/>
  <c r="AW166" i="103"/>
  <c r="AW166" i="103" a="1"/>
  <c r="AV166" i="103" a="1"/>
  <c r="AV166" i="103" s="1"/>
  <c r="AU166" i="103" a="1"/>
  <c r="AU166" i="103" s="1"/>
  <c r="AT166" i="103"/>
  <c r="AT166" i="103" a="1"/>
  <c r="AS166" i="103" a="1"/>
  <c r="AS166" i="103" s="1"/>
  <c r="AR166" i="103" a="1"/>
  <c r="AR166" i="103" s="1"/>
  <c r="AQ166" i="103" a="1"/>
  <c r="AQ166" i="103" s="1"/>
  <c r="AP166" i="103"/>
  <c r="AP166" i="103" a="1"/>
  <c r="AO166" i="103" a="1"/>
  <c r="AO166" i="103" s="1"/>
  <c r="AN166" i="103" a="1"/>
  <c r="AN166" i="103" s="1"/>
  <c r="AM166" i="103"/>
  <c r="AM166" i="103" a="1"/>
  <c r="AL166" i="103" a="1"/>
  <c r="AL166" i="103" s="1"/>
  <c r="AK166" i="103"/>
  <c r="AK166" i="103" a="1"/>
  <c r="AJ166" i="103" a="1"/>
  <c r="AJ166" i="103" s="1"/>
  <c r="AI166" i="103"/>
  <c r="AI166" i="103" a="1"/>
  <c r="AH166" i="103" a="1"/>
  <c r="AH166" i="103" s="1"/>
  <c r="AG166" i="103"/>
  <c r="AG166" i="103" a="1"/>
  <c r="AF166" i="103" a="1"/>
  <c r="AF166" i="103" s="1"/>
  <c r="AE166" i="103" a="1"/>
  <c r="AE166" i="103" s="1"/>
  <c r="AD166" i="103"/>
  <c r="AD166" i="103" a="1"/>
  <c r="AC166" i="103" a="1"/>
  <c r="AC166" i="103" s="1"/>
  <c r="AB166" i="103" a="1"/>
  <c r="AB166" i="103" s="1"/>
  <c r="AA166" i="103" a="1"/>
  <c r="AA166" i="103" s="1"/>
  <c r="Z166" i="103"/>
  <c r="Z166" i="103" a="1"/>
  <c r="Y166" i="103" a="1"/>
  <c r="Y166" i="103" s="1"/>
  <c r="X166" i="103" a="1"/>
  <c r="X166" i="103" s="1"/>
  <c r="W166" i="103"/>
  <c r="W166" i="103" a="1"/>
  <c r="V166" i="103" a="1"/>
  <c r="V166" i="103" s="1"/>
  <c r="U166" i="103"/>
  <c r="U166" i="103" a="1"/>
  <c r="T166" i="103" a="1"/>
  <c r="T166" i="103" s="1"/>
  <c r="S166" i="103"/>
  <c r="S166" i="103" a="1"/>
  <c r="R166" i="103" a="1"/>
  <c r="R166" i="103" s="1"/>
  <c r="Q166" i="103"/>
  <c r="Q166" i="103" a="1"/>
  <c r="P166" i="103" a="1"/>
  <c r="P166" i="103" s="1"/>
  <c r="O166" i="103" a="1"/>
  <c r="O166" i="103" s="1"/>
  <c r="N166" i="103"/>
  <c r="N166" i="103" a="1"/>
  <c r="M166" i="103" a="1"/>
  <c r="M166" i="103" s="1"/>
  <c r="L166" i="103" a="1"/>
  <c r="L166" i="103" s="1"/>
  <c r="K166" i="103" a="1"/>
  <c r="K166" i="103" s="1"/>
  <c r="J166" i="103"/>
  <c r="J166" i="103" a="1"/>
  <c r="I166" i="103" a="1"/>
  <c r="I166" i="103" s="1"/>
  <c r="H166" i="103" a="1"/>
  <c r="H166" i="103" s="1"/>
  <c r="G166" i="103"/>
  <c r="G166" i="103" a="1"/>
  <c r="F166" i="103" a="1"/>
  <c r="F166" i="103" s="1"/>
  <c r="E166" i="103"/>
  <c r="E166" i="103" a="1"/>
  <c r="D166" i="103" a="1"/>
  <c r="D166" i="103" s="1"/>
  <c r="CD165" i="103"/>
  <c r="CD165" i="103" a="1"/>
  <c r="CC165" i="103" a="1"/>
  <c r="CC165" i="103" s="1"/>
  <c r="CB165" i="103"/>
  <c r="CB165" i="103" a="1"/>
  <c r="CA165" i="103" a="1"/>
  <c r="CA165" i="103" s="1"/>
  <c r="BZ165" i="103" a="1"/>
  <c r="BZ165" i="103" s="1"/>
  <c r="BY165" i="103"/>
  <c r="BY165" i="103" a="1"/>
  <c r="BX165" i="103" a="1"/>
  <c r="BX165" i="103" s="1"/>
  <c r="BW165" i="103" a="1"/>
  <c r="BW165" i="103" s="1"/>
  <c r="BV165" i="103" a="1"/>
  <c r="BV165" i="103" s="1"/>
  <c r="BU165" i="103"/>
  <c r="BU165" i="103" a="1"/>
  <c r="BT165" i="103" a="1"/>
  <c r="BT165" i="103" s="1"/>
  <c r="BS165" i="103" a="1"/>
  <c r="BS165" i="103" s="1"/>
  <c r="BR165" i="103"/>
  <c r="BR165" i="103" a="1"/>
  <c r="BQ165" i="103" a="1"/>
  <c r="BQ165" i="103" s="1"/>
  <c r="BP165" i="103"/>
  <c r="BP165" i="103" a="1"/>
  <c r="BO165" i="103" a="1"/>
  <c r="BO165" i="103" s="1"/>
  <c r="BN165" i="103"/>
  <c r="BN165" i="103" a="1"/>
  <c r="BM165" i="103" a="1"/>
  <c r="BM165" i="103" s="1"/>
  <c r="BL165" i="103"/>
  <c r="BL165" i="103" a="1"/>
  <c r="BK165" i="103" a="1"/>
  <c r="BK165" i="103" s="1"/>
  <c r="BJ165" i="103" a="1"/>
  <c r="BJ165" i="103" s="1"/>
  <c r="BI165" i="103"/>
  <c r="BI165" i="103" a="1"/>
  <c r="BH165" i="103" a="1"/>
  <c r="BH165" i="103" s="1"/>
  <c r="BG165" i="103" a="1"/>
  <c r="BG165" i="103" s="1"/>
  <c r="BF165" i="103" a="1"/>
  <c r="BF165" i="103" s="1"/>
  <c r="BE165" i="103"/>
  <c r="BE165" i="103" a="1"/>
  <c r="BD165" i="103" a="1"/>
  <c r="BD165" i="103" s="1"/>
  <c r="BC165" i="103" a="1"/>
  <c r="BC165" i="103" s="1"/>
  <c r="BB165" i="103"/>
  <c r="BB165" i="103" a="1"/>
  <c r="BA165" i="103" a="1"/>
  <c r="BA165" i="103" s="1"/>
  <c r="AZ165" i="103"/>
  <c r="AZ165" i="103" a="1"/>
  <c r="AY165" i="103" a="1"/>
  <c r="AY165" i="103" s="1"/>
  <c r="AX165" i="103"/>
  <c r="AX165" i="103" a="1"/>
  <c r="AW165" i="103" a="1"/>
  <c r="AW165" i="103" s="1"/>
  <c r="AV165" i="103"/>
  <c r="AV165" i="103" a="1"/>
  <c r="AU165" i="103" a="1"/>
  <c r="AU165" i="103" s="1"/>
  <c r="AT165" i="103" a="1"/>
  <c r="AT165" i="103" s="1"/>
  <c r="AS165" i="103"/>
  <c r="AS165" i="103" a="1"/>
  <c r="AR165" i="103" a="1"/>
  <c r="AR165" i="103" s="1"/>
  <c r="AQ165" i="103" a="1"/>
  <c r="AQ165" i="103" s="1"/>
  <c r="AP165" i="103" a="1"/>
  <c r="AP165" i="103" s="1"/>
  <c r="AO165" i="103"/>
  <c r="AO165" i="103" a="1"/>
  <c r="AN165" i="103" a="1"/>
  <c r="AN165" i="103" s="1"/>
  <c r="AM165" i="103" a="1"/>
  <c r="AM165" i="103" s="1"/>
  <c r="AL165" i="103"/>
  <c r="AL165" i="103" a="1"/>
  <c r="AK165" i="103" a="1"/>
  <c r="AK165" i="103" s="1"/>
  <c r="AJ165" i="103"/>
  <c r="AJ165" i="103" a="1"/>
  <c r="AI165" i="103" a="1"/>
  <c r="AI165" i="103" s="1"/>
  <c r="AH165" i="103"/>
  <c r="AH165" i="103" a="1"/>
  <c r="AG165" i="103" a="1"/>
  <c r="AG165" i="103" s="1"/>
  <c r="AF165" i="103"/>
  <c r="AF165" i="103" a="1"/>
  <c r="AE165" i="103" a="1"/>
  <c r="AE165" i="103" s="1"/>
  <c r="AD165" i="103" a="1"/>
  <c r="AD165" i="103" s="1"/>
  <c r="AC165" i="103"/>
  <c r="AC165" i="103" a="1"/>
  <c r="AB165" i="103" a="1"/>
  <c r="AB165" i="103" s="1"/>
  <c r="AA165" i="103" a="1"/>
  <c r="AA165" i="103" s="1"/>
  <c r="Z165" i="103" a="1"/>
  <c r="Z165" i="103" s="1"/>
  <c r="Y165" i="103"/>
  <c r="Y165" i="103" a="1"/>
  <c r="X165" i="103" a="1"/>
  <c r="X165" i="103" s="1"/>
  <c r="W165" i="103" a="1"/>
  <c r="W165" i="103" s="1"/>
  <c r="V165" i="103"/>
  <c r="V165" i="103" a="1"/>
  <c r="U165" i="103" a="1"/>
  <c r="U165" i="103" s="1"/>
  <c r="T165" i="103"/>
  <c r="T165" i="103" a="1"/>
  <c r="S165" i="103" a="1"/>
  <c r="S165" i="103" s="1"/>
  <c r="R165" i="103"/>
  <c r="R165" i="103" a="1"/>
  <c r="Q165" i="103" a="1"/>
  <c r="Q165" i="103" s="1"/>
  <c r="P165" i="103"/>
  <c r="P165" i="103" a="1"/>
  <c r="O165" i="103" a="1"/>
  <c r="O165" i="103" s="1"/>
  <c r="N165" i="103" a="1"/>
  <c r="N165" i="103" s="1"/>
  <c r="M165" i="103"/>
  <c r="M165" i="103" a="1"/>
  <c r="L165" i="103" a="1"/>
  <c r="L165" i="103" s="1"/>
  <c r="K165" i="103" a="1"/>
  <c r="K165" i="103" s="1"/>
  <c r="J165" i="103" a="1"/>
  <c r="J165" i="103" s="1"/>
  <c r="I165" i="103"/>
  <c r="I165" i="103" a="1"/>
  <c r="H165" i="103" a="1"/>
  <c r="H165" i="103" s="1"/>
  <c r="G165" i="103" a="1"/>
  <c r="G165" i="103" s="1"/>
  <c r="F165" i="103"/>
  <c r="F165" i="103" a="1"/>
  <c r="E165" i="103" a="1"/>
  <c r="E165" i="103" s="1"/>
  <c r="D165" i="103"/>
  <c r="D165" i="103" a="1"/>
  <c r="CD164" i="103" a="1"/>
  <c r="CD164" i="103" s="1"/>
  <c r="CC164" i="103"/>
  <c r="CC164" i="103" a="1"/>
  <c r="CB164" i="103" a="1"/>
  <c r="CB164" i="103" s="1"/>
  <c r="CA164" i="103"/>
  <c r="CA164" i="103" a="1"/>
  <c r="BZ164" i="103" a="1"/>
  <c r="BZ164" i="103" s="1"/>
  <c r="BY164" i="103" a="1"/>
  <c r="BY164" i="103" s="1"/>
  <c r="BX164" i="103"/>
  <c r="BX164" i="103" a="1"/>
  <c r="BW164" i="103" a="1"/>
  <c r="BW164" i="103" s="1"/>
  <c r="BV164" i="103" a="1"/>
  <c r="BV164" i="103" s="1"/>
  <c r="BU164" i="103" a="1"/>
  <c r="BU164" i="103" s="1"/>
  <c r="BT164" i="103"/>
  <c r="BT164" i="103" a="1"/>
  <c r="BS164" i="103" a="1"/>
  <c r="BS164" i="103" s="1"/>
  <c r="BR164" i="103" a="1"/>
  <c r="BR164" i="103" s="1"/>
  <c r="BQ164" i="103"/>
  <c r="BQ164" i="103" a="1"/>
  <c r="BP164" i="103" a="1"/>
  <c r="BP164" i="103" s="1"/>
  <c r="BO164" i="103"/>
  <c r="BO164" i="103" a="1"/>
  <c r="BN164" i="103" a="1"/>
  <c r="BN164" i="103" s="1"/>
  <c r="BM164" i="103"/>
  <c r="BM164" i="103" a="1"/>
  <c r="BL164" i="103" a="1"/>
  <c r="BL164" i="103" s="1"/>
  <c r="BK164" i="103"/>
  <c r="BK164" i="103" a="1"/>
  <c r="BJ164" i="103" a="1"/>
  <c r="BJ164" i="103" s="1"/>
  <c r="BI164" i="103" a="1"/>
  <c r="BI164" i="103" s="1"/>
  <c r="BH164" i="103"/>
  <c r="BH164" i="103" a="1"/>
  <c r="BG164" i="103" a="1"/>
  <c r="BG164" i="103" s="1"/>
  <c r="BF164" i="103" a="1"/>
  <c r="BF164" i="103" s="1"/>
  <c r="BE164" i="103" a="1"/>
  <c r="BE164" i="103" s="1"/>
  <c r="BD164" i="103"/>
  <c r="BD164" i="103" a="1"/>
  <c r="BC164" i="103" a="1"/>
  <c r="BC164" i="103" s="1"/>
  <c r="BB164" i="103" a="1"/>
  <c r="BB164" i="103" s="1"/>
  <c r="BA164" i="103"/>
  <c r="BA164" i="103" a="1"/>
  <c r="AZ164" i="103" a="1"/>
  <c r="AZ164" i="103" s="1"/>
  <c r="AY164" i="103"/>
  <c r="AY164" i="103" a="1"/>
  <c r="AX164" i="103" a="1"/>
  <c r="AX164" i="103" s="1"/>
  <c r="AW164" i="103"/>
  <c r="AW164" i="103" a="1"/>
  <c r="AV164" i="103" a="1"/>
  <c r="AV164" i="103" s="1"/>
  <c r="AU164" i="103"/>
  <c r="AU164" i="103" a="1"/>
  <c r="AT164" i="103" a="1"/>
  <c r="AT164" i="103" s="1"/>
  <c r="AS164" i="103" a="1"/>
  <c r="AS164" i="103" s="1"/>
  <c r="AR164" i="103"/>
  <c r="AR164" i="103" a="1"/>
  <c r="AQ164" i="103" a="1"/>
  <c r="AQ164" i="103" s="1"/>
  <c r="AP164" i="103" a="1"/>
  <c r="AP164" i="103" s="1"/>
  <c r="AO164" i="103" a="1"/>
  <c r="AO164" i="103" s="1"/>
  <c r="AN164" i="103"/>
  <c r="AN164" i="103" a="1"/>
  <c r="AM164" i="103" a="1"/>
  <c r="AM164" i="103" s="1"/>
  <c r="AL164" i="103" a="1"/>
  <c r="AL164" i="103" s="1"/>
  <c r="AK164" i="103"/>
  <c r="AK164" i="103" a="1"/>
  <c r="AJ164" i="103" a="1"/>
  <c r="AJ164" i="103" s="1"/>
  <c r="AI164" i="103"/>
  <c r="AI164" i="103" a="1"/>
  <c r="AH164" i="103" a="1"/>
  <c r="AH164" i="103" s="1"/>
  <c r="AG164" i="103"/>
  <c r="AG164" i="103" a="1"/>
  <c r="AF164" i="103" a="1"/>
  <c r="AF164" i="103" s="1"/>
  <c r="AE164" i="103"/>
  <c r="AE164" i="103" a="1"/>
  <c r="AD164" i="103" a="1"/>
  <c r="AD164" i="103" s="1"/>
  <c r="AC164" i="103" a="1"/>
  <c r="AC164" i="103" s="1"/>
  <c r="AB164" i="103"/>
  <c r="AB164" i="103" a="1"/>
  <c r="AA164" i="103" a="1"/>
  <c r="AA164" i="103" s="1"/>
  <c r="Z164" i="103" a="1"/>
  <c r="Z164" i="103" s="1"/>
  <c r="Y164" i="103" a="1"/>
  <c r="Y164" i="103" s="1"/>
  <c r="X164" i="103"/>
  <c r="X164" i="103" a="1"/>
  <c r="W164" i="103" a="1"/>
  <c r="W164" i="103" s="1"/>
  <c r="V164" i="103" a="1"/>
  <c r="V164" i="103" s="1"/>
  <c r="U164" i="103"/>
  <c r="U164" i="103" a="1"/>
  <c r="T164" i="103" a="1"/>
  <c r="T164" i="103" s="1"/>
  <c r="S164" i="103"/>
  <c r="S164" i="103" a="1"/>
  <c r="R164" i="103" a="1"/>
  <c r="R164" i="103" s="1"/>
  <c r="Q164" i="103"/>
  <c r="Q164" i="103" a="1"/>
  <c r="P164" i="103" a="1"/>
  <c r="P164" i="103" s="1"/>
  <c r="O164" i="103"/>
  <c r="O164" i="103" a="1"/>
  <c r="N164" i="103" a="1"/>
  <c r="N164" i="103" s="1"/>
  <c r="M164" i="103" a="1"/>
  <c r="M164" i="103" s="1"/>
  <c r="L164" i="103"/>
  <c r="L164" i="103" a="1"/>
  <c r="K164" i="103" a="1"/>
  <c r="K164" i="103" s="1"/>
  <c r="J164" i="103" a="1"/>
  <c r="J164" i="103" s="1"/>
  <c r="I164" i="103" a="1"/>
  <c r="I164" i="103" s="1"/>
  <c r="H164" i="103"/>
  <c r="H164" i="103" a="1"/>
  <c r="G164" i="103" a="1"/>
  <c r="G164" i="103" s="1"/>
  <c r="F164" i="103" a="1"/>
  <c r="F164" i="103" s="1"/>
  <c r="E164" i="103"/>
  <c r="E164" i="103" a="1"/>
  <c r="D164" i="103" a="1"/>
  <c r="D164" i="103" s="1"/>
  <c r="CD163" i="103"/>
  <c r="CD163" i="103" a="1"/>
  <c r="CC163" i="103" a="1"/>
  <c r="CC163" i="103" s="1"/>
  <c r="CB163" i="103"/>
  <c r="CB163" i="103" a="1"/>
  <c r="CA163" i="103" a="1"/>
  <c r="CA163" i="103" s="1"/>
  <c r="BZ163" i="103"/>
  <c r="BZ163" i="103" a="1"/>
  <c r="BY163" i="103" a="1"/>
  <c r="BY163" i="103" s="1"/>
  <c r="BX163" i="103" a="1"/>
  <c r="BX163" i="103" s="1"/>
  <c r="BW163" i="103"/>
  <c r="BW163" i="103" a="1"/>
  <c r="BV163" i="103" a="1"/>
  <c r="BV163" i="103" s="1"/>
  <c r="BU163" i="103" a="1"/>
  <c r="BU163" i="103" s="1"/>
  <c r="BT163" i="103" a="1"/>
  <c r="BT163" i="103" s="1"/>
  <c r="BS163" i="103"/>
  <c r="BS163" i="103" a="1"/>
  <c r="BR163" i="103" a="1"/>
  <c r="BR163" i="103" s="1"/>
  <c r="BQ163" i="103" a="1"/>
  <c r="BQ163" i="103" s="1"/>
  <c r="BP163" i="103"/>
  <c r="BP163" i="103" a="1"/>
  <c r="BO163" i="103" a="1"/>
  <c r="BO163" i="103" s="1"/>
  <c r="BN163" i="103"/>
  <c r="BN163" i="103" a="1"/>
  <c r="BM163" i="103" a="1"/>
  <c r="BM163" i="103" s="1"/>
  <c r="BL163" i="103"/>
  <c r="BL163" i="103" a="1"/>
  <c r="BK163" i="103" a="1"/>
  <c r="BK163" i="103" s="1"/>
  <c r="BJ163" i="103"/>
  <c r="BJ163" i="103" a="1"/>
  <c r="BI163" i="103" a="1"/>
  <c r="BI163" i="103" s="1"/>
  <c r="BH163" i="103" a="1"/>
  <c r="BH163" i="103" s="1"/>
  <c r="BG163" i="103"/>
  <c r="BG163" i="103" a="1"/>
  <c r="BF163" i="103" a="1"/>
  <c r="BF163" i="103" s="1"/>
  <c r="BE163" i="103" a="1"/>
  <c r="BE163" i="103" s="1"/>
  <c r="BD163" i="103" a="1"/>
  <c r="BD163" i="103" s="1"/>
  <c r="BC163" i="103"/>
  <c r="BC163" i="103" a="1"/>
  <c r="BB163" i="103" a="1"/>
  <c r="BB163" i="103" s="1"/>
  <c r="BA163" i="103" a="1"/>
  <c r="BA163" i="103" s="1"/>
  <c r="AZ163" i="103"/>
  <c r="AZ163" i="103" a="1"/>
  <c r="AY163" i="103" a="1"/>
  <c r="AY163" i="103" s="1"/>
  <c r="AX163" i="103"/>
  <c r="AX163" i="103" a="1"/>
  <c r="AW163" i="103" a="1"/>
  <c r="AW163" i="103" s="1"/>
  <c r="AV163" i="103"/>
  <c r="AV163" i="103" a="1"/>
  <c r="AU163" i="103" a="1"/>
  <c r="AU163" i="103" s="1"/>
  <c r="AT163" i="103"/>
  <c r="AT163" i="103" a="1"/>
  <c r="AS163" i="103" a="1"/>
  <c r="AS163" i="103" s="1"/>
  <c r="AR163" i="103" a="1"/>
  <c r="AR163" i="103" s="1"/>
  <c r="AQ163" i="103"/>
  <c r="AQ163" i="103" a="1"/>
  <c r="AP163" i="103" a="1"/>
  <c r="AP163" i="103" s="1"/>
  <c r="AO163" i="103" a="1"/>
  <c r="AO163" i="103" s="1"/>
  <c r="AN163" i="103" a="1"/>
  <c r="AN163" i="103" s="1"/>
  <c r="AM163" i="103"/>
  <c r="AM163" i="103" a="1"/>
  <c r="AL163" i="103" a="1"/>
  <c r="AL163" i="103" s="1"/>
  <c r="AK163" i="103" a="1"/>
  <c r="AK163" i="103" s="1"/>
  <c r="AJ163" i="103"/>
  <c r="AJ163" i="103" a="1"/>
  <c r="AI163" i="103" a="1"/>
  <c r="AI163" i="103" s="1"/>
  <c r="AH163" i="103"/>
  <c r="AH163" i="103" a="1"/>
  <c r="AG163" i="103" a="1"/>
  <c r="AG163" i="103" s="1"/>
  <c r="AF163" i="103"/>
  <c r="AF163" i="103" a="1"/>
  <c r="AE163" i="103" a="1"/>
  <c r="AE163" i="103" s="1"/>
  <c r="AD163" i="103"/>
  <c r="AD163" i="103" a="1"/>
  <c r="AC163" i="103" a="1"/>
  <c r="AC163" i="103" s="1"/>
  <c r="AB163" i="103" a="1"/>
  <c r="AB163" i="103" s="1"/>
  <c r="AA163" i="103"/>
  <c r="AA163" i="103" a="1"/>
  <c r="Z163" i="103" a="1"/>
  <c r="Z163" i="103" s="1"/>
  <c r="Y163" i="103" a="1"/>
  <c r="Y163" i="103" s="1"/>
  <c r="X163" i="103" a="1"/>
  <c r="X163" i="103" s="1"/>
  <c r="W163" i="103"/>
  <c r="W163" i="103" a="1"/>
  <c r="V163" i="103" a="1"/>
  <c r="V163" i="103" s="1"/>
  <c r="U163" i="103" a="1"/>
  <c r="U163" i="103" s="1"/>
  <c r="T163" i="103"/>
  <c r="T163" i="103" a="1"/>
  <c r="S163" i="103" a="1"/>
  <c r="S163" i="103" s="1"/>
  <c r="R163" i="103"/>
  <c r="R163" i="103" a="1"/>
  <c r="Q163" i="103" a="1"/>
  <c r="Q163" i="103" s="1"/>
  <c r="P163" i="103"/>
  <c r="P163" i="103" a="1"/>
  <c r="O163" i="103" a="1"/>
  <c r="O163" i="103" s="1"/>
  <c r="N163" i="103"/>
  <c r="N163" i="103" a="1"/>
  <c r="M163" i="103" a="1"/>
  <c r="M163" i="103" s="1"/>
  <c r="L163" i="103" a="1"/>
  <c r="L163" i="103" s="1"/>
  <c r="K163" i="103"/>
  <c r="K163" i="103" a="1"/>
  <c r="J163" i="103" a="1"/>
  <c r="J163" i="103" s="1"/>
  <c r="I163" i="103" a="1"/>
  <c r="I163" i="103" s="1"/>
  <c r="H163" i="103" a="1"/>
  <c r="H163" i="103" s="1"/>
  <c r="G163" i="103"/>
  <c r="G163" i="103" a="1"/>
  <c r="F163" i="103" a="1"/>
  <c r="F163" i="103" s="1"/>
  <c r="E163" i="103" a="1"/>
  <c r="E163" i="103" s="1"/>
  <c r="D163" i="103"/>
  <c r="D163" i="103" a="1"/>
  <c r="CD162" i="103" a="1"/>
  <c r="CD162" i="103" s="1"/>
  <c r="CC162" i="103"/>
  <c r="CC162" i="103" a="1"/>
  <c r="CB162" i="103" a="1"/>
  <c r="CB162" i="103" s="1"/>
  <c r="CA162" i="103"/>
  <c r="CA162" i="103" a="1"/>
  <c r="BZ162" i="103" a="1"/>
  <c r="BZ162" i="103" s="1"/>
  <c r="BY162" i="103"/>
  <c r="BY162" i="103" a="1"/>
  <c r="BX162" i="103" a="1"/>
  <c r="BX162" i="103" s="1"/>
  <c r="BW162" i="103" a="1"/>
  <c r="BW162" i="103" s="1"/>
  <c r="BV162" i="103"/>
  <c r="BV162" i="103" a="1"/>
  <c r="BU162" i="103" a="1"/>
  <c r="BU162" i="103" s="1"/>
  <c r="BT162" i="103" a="1"/>
  <c r="BT162" i="103" s="1"/>
  <c r="BS162" i="103" a="1"/>
  <c r="BS162" i="103" s="1"/>
  <c r="BR162" i="103"/>
  <c r="BR162" i="103" a="1"/>
  <c r="BQ162" i="103" a="1"/>
  <c r="BQ162" i="103" s="1"/>
  <c r="BP162" i="103" a="1"/>
  <c r="BP162" i="103" s="1"/>
  <c r="BO162" i="103"/>
  <c r="BO162" i="103" a="1"/>
  <c r="BN162" i="103" a="1"/>
  <c r="BN162" i="103" s="1"/>
  <c r="BM162" i="103"/>
  <c r="BM162" i="103" a="1"/>
  <c r="BL162" i="103" a="1"/>
  <c r="BL162" i="103" s="1"/>
  <c r="BK162" i="103"/>
  <c r="BK162" i="103" a="1"/>
  <c r="BJ162" i="103" a="1"/>
  <c r="BJ162" i="103" s="1"/>
  <c r="BI162" i="103"/>
  <c r="BI162" i="103" a="1"/>
  <c r="BH162" i="103" a="1"/>
  <c r="BH162" i="103" s="1"/>
  <c r="BG162" i="103" a="1"/>
  <c r="BG162" i="103" s="1"/>
  <c r="BF162" i="103"/>
  <c r="BF162" i="103" a="1"/>
  <c r="BE162" i="103" a="1"/>
  <c r="BE162" i="103" s="1"/>
  <c r="BD162" i="103" a="1"/>
  <c r="BD162" i="103" s="1"/>
  <c r="BC162" i="103" a="1"/>
  <c r="BC162" i="103" s="1"/>
  <c r="BB162" i="103"/>
  <c r="BB162" i="103" a="1"/>
  <c r="BA162" i="103" a="1"/>
  <c r="BA162" i="103" s="1"/>
  <c r="AZ162" i="103" a="1"/>
  <c r="AZ162" i="103" s="1"/>
  <c r="AY162" i="103"/>
  <c r="AY162" i="103" a="1"/>
  <c r="AX162" i="103" a="1"/>
  <c r="AX162" i="103" s="1"/>
  <c r="AW162" i="103"/>
  <c r="AW162" i="103" a="1"/>
  <c r="AV162" i="103" a="1"/>
  <c r="AV162" i="103" s="1"/>
  <c r="AU162" i="103"/>
  <c r="AU162" i="103" a="1"/>
  <c r="AT162" i="103" a="1"/>
  <c r="AT162" i="103" s="1"/>
  <c r="AS162" i="103"/>
  <c r="AS162" i="103" a="1"/>
  <c r="AR162" i="103" a="1"/>
  <c r="AR162" i="103" s="1"/>
  <c r="AQ162" i="103" a="1"/>
  <c r="AQ162" i="103" s="1"/>
  <c r="AP162" i="103"/>
  <c r="AP162" i="103" a="1"/>
  <c r="AO162" i="103" a="1"/>
  <c r="AO162" i="103" s="1"/>
  <c r="AN162" i="103" a="1"/>
  <c r="AN162" i="103" s="1"/>
  <c r="AM162" i="103" a="1"/>
  <c r="AM162" i="103" s="1"/>
  <c r="AL162" i="103"/>
  <c r="AL162" i="103" a="1"/>
  <c r="AK162" i="103" a="1"/>
  <c r="AK162" i="103" s="1"/>
  <c r="AJ162" i="103" a="1"/>
  <c r="AJ162" i="103" s="1"/>
  <c r="AI162" i="103"/>
  <c r="AI162" i="103" a="1"/>
  <c r="AH162" i="103" a="1"/>
  <c r="AH162" i="103" s="1"/>
  <c r="AG162" i="103"/>
  <c r="AG162" i="103" a="1"/>
  <c r="AF162" i="103" a="1"/>
  <c r="AF162" i="103" s="1"/>
  <c r="AE162" i="103"/>
  <c r="AE162" i="103" a="1"/>
  <c r="AD162" i="103" a="1"/>
  <c r="AD162" i="103" s="1"/>
  <c r="AC162" i="103"/>
  <c r="AC162" i="103" a="1"/>
  <c r="AB162" i="103" a="1"/>
  <c r="AB162" i="103" s="1"/>
  <c r="AA162" i="103" a="1"/>
  <c r="AA162" i="103" s="1"/>
  <c r="Z162" i="103"/>
  <c r="Z162" i="103" a="1"/>
  <c r="Y162" i="103" a="1"/>
  <c r="Y162" i="103" s="1"/>
  <c r="X162" i="103" a="1"/>
  <c r="X162" i="103" s="1"/>
  <c r="W162" i="103" a="1"/>
  <c r="W162" i="103" s="1"/>
  <c r="V162" i="103"/>
  <c r="V162" i="103" a="1"/>
  <c r="U162" i="103" a="1"/>
  <c r="U162" i="103" s="1"/>
  <c r="T162" i="103" a="1"/>
  <c r="T162" i="103" s="1"/>
  <c r="S162" i="103"/>
  <c r="S162" i="103" a="1"/>
  <c r="R162" i="103" a="1"/>
  <c r="R162" i="103" s="1"/>
  <c r="Q162" i="103"/>
  <c r="Q162" i="103" a="1"/>
  <c r="P162" i="103" a="1"/>
  <c r="P162" i="103" s="1"/>
  <c r="O162" i="103"/>
  <c r="O162" i="103" a="1"/>
  <c r="N162" i="103" a="1"/>
  <c r="N162" i="103" s="1"/>
  <c r="M162" i="103"/>
  <c r="M162" i="103" a="1"/>
  <c r="L162" i="103" a="1"/>
  <c r="L162" i="103" s="1"/>
  <c r="K162" i="103" a="1"/>
  <c r="K162" i="103" s="1"/>
  <c r="J162" i="103"/>
  <c r="J162" i="103" a="1"/>
  <c r="I162" i="103" a="1"/>
  <c r="I162" i="103" s="1"/>
  <c r="H162" i="103" a="1"/>
  <c r="H162" i="103" s="1"/>
  <c r="G162" i="103" a="1"/>
  <c r="G162" i="103" s="1"/>
  <c r="F162" i="103"/>
  <c r="F162" i="103" a="1"/>
  <c r="E162" i="103" a="1"/>
  <c r="E162" i="103" s="1"/>
  <c r="D162" i="103" a="1"/>
  <c r="D162" i="103" s="1"/>
  <c r="CD161" i="103"/>
  <c r="CD161" i="103" a="1"/>
  <c r="CC161" i="103" a="1"/>
  <c r="CC161" i="103" s="1"/>
  <c r="CB161" i="103"/>
  <c r="CB161" i="103" a="1"/>
  <c r="CA161" i="103" a="1"/>
  <c r="CA161" i="103" s="1"/>
  <c r="BZ161" i="103"/>
  <c r="BZ161" i="103" a="1"/>
  <c r="BY161" i="103" a="1"/>
  <c r="BY161" i="103" s="1"/>
  <c r="BX161" i="103"/>
  <c r="BX161" i="103" a="1"/>
  <c r="BW161" i="103" a="1"/>
  <c r="BW161" i="103" s="1"/>
  <c r="BV161" i="103" a="1"/>
  <c r="BV161" i="103" s="1"/>
  <c r="BU161" i="103"/>
  <c r="BU161" i="103" a="1"/>
  <c r="BT161" i="103" a="1"/>
  <c r="BT161" i="103" s="1"/>
  <c r="BS161" i="103" a="1"/>
  <c r="BS161" i="103" s="1"/>
  <c r="BR161" i="103" a="1"/>
  <c r="BR161" i="103" s="1"/>
  <c r="BQ161" i="103"/>
  <c r="BQ161" i="103" a="1"/>
  <c r="BP161" i="103" a="1"/>
  <c r="BP161" i="103" s="1"/>
  <c r="BO161" i="103" a="1"/>
  <c r="BO161" i="103" s="1"/>
  <c r="BN161" i="103"/>
  <c r="BN161" i="103" a="1"/>
  <c r="BM161" i="103" a="1"/>
  <c r="BM161" i="103" s="1"/>
  <c r="BL161" i="103"/>
  <c r="BL161" i="103" a="1"/>
  <c r="BK161" i="103" a="1"/>
  <c r="BK161" i="103" s="1"/>
  <c r="BJ161" i="103"/>
  <c r="BJ161" i="103" a="1"/>
  <c r="BI161" i="103" a="1"/>
  <c r="BI161" i="103" s="1"/>
  <c r="BH161" i="103"/>
  <c r="BH161" i="103" a="1"/>
  <c r="BG161" i="103" a="1"/>
  <c r="BG161" i="103" s="1"/>
  <c r="BF161" i="103" a="1"/>
  <c r="BF161" i="103" s="1"/>
  <c r="BE161" i="103"/>
  <c r="BE161" i="103" a="1"/>
  <c r="BD161" i="103" a="1"/>
  <c r="BD161" i="103" s="1"/>
  <c r="BC161" i="103" a="1"/>
  <c r="BC161" i="103" s="1"/>
  <c r="BB161" i="103" a="1"/>
  <c r="BB161" i="103" s="1"/>
  <c r="BA161" i="103"/>
  <c r="BA161" i="103" a="1"/>
  <c r="AZ161" i="103" a="1"/>
  <c r="AZ161" i="103" s="1"/>
  <c r="AY161" i="103" a="1"/>
  <c r="AY161" i="103" s="1"/>
  <c r="AX161" i="103"/>
  <c r="AX161" i="103" a="1"/>
  <c r="AW161" i="103" a="1"/>
  <c r="AW161" i="103" s="1"/>
  <c r="AV161" i="103"/>
  <c r="AV161" i="103" a="1"/>
  <c r="AU161" i="103" a="1"/>
  <c r="AU161" i="103" s="1"/>
  <c r="AT161" i="103"/>
  <c r="AT161" i="103" a="1"/>
  <c r="AS161" i="103" a="1"/>
  <c r="AS161" i="103" s="1"/>
  <c r="AR161" i="103"/>
  <c r="AR161" i="103" a="1"/>
  <c r="AQ161" i="103" a="1"/>
  <c r="AQ161" i="103" s="1"/>
  <c r="AP161" i="103" a="1"/>
  <c r="AP161" i="103" s="1"/>
  <c r="AO161" i="103"/>
  <c r="AO161" i="103" a="1"/>
  <c r="AN161" i="103" a="1"/>
  <c r="AN161" i="103" s="1"/>
  <c r="AM161" i="103" a="1"/>
  <c r="AM161" i="103" s="1"/>
  <c r="AL161" i="103" a="1"/>
  <c r="AL161" i="103" s="1"/>
  <c r="AK161" i="103"/>
  <c r="AK161" i="103" a="1"/>
  <c r="AJ161" i="103" a="1"/>
  <c r="AJ161" i="103" s="1"/>
  <c r="AI161" i="103" a="1"/>
  <c r="AI161" i="103" s="1"/>
  <c r="AH161" i="103"/>
  <c r="AH161" i="103" a="1"/>
  <c r="AG161" i="103" a="1"/>
  <c r="AG161" i="103" s="1"/>
  <c r="AF161" i="103"/>
  <c r="AF161" i="103" a="1"/>
  <c r="AE161" i="103" a="1"/>
  <c r="AE161" i="103" s="1"/>
  <c r="AD161" i="103"/>
  <c r="AD161" i="103" a="1"/>
  <c r="AC161" i="103" a="1"/>
  <c r="AC161" i="103" s="1"/>
  <c r="AB161" i="103"/>
  <c r="AB161" i="103" a="1"/>
  <c r="AA161" i="103" a="1"/>
  <c r="AA161" i="103" s="1"/>
  <c r="Z161" i="103" a="1"/>
  <c r="Z161" i="103" s="1"/>
  <c r="Y161" i="103"/>
  <c r="Y161" i="103" a="1"/>
  <c r="X161" i="103" a="1"/>
  <c r="X161" i="103" s="1"/>
  <c r="W161" i="103" a="1"/>
  <c r="W161" i="103" s="1"/>
  <c r="V161" i="103" a="1"/>
  <c r="V161" i="103" s="1"/>
  <c r="U161" i="103"/>
  <c r="U161" i="103" a="1"/>
  <c r="T161" i="103" a="1"/>
  <c r="T161" i="103" s="1"/>
  <c r="S161" i="103" a="1"/>
  <c r="S161" i="103" s="1"/>
  <c r="R161" i="103"/>
  <c r="R161" i="103" a="1"/>
  <c r="Q161" i="103" a="1"/>
  <c r="Q161" i="103" s="1"/>
  <c r="P161" i="103"/>
  <c r="P161" i="103" a="1"/>
  <c r="O161" i="103" a="1"/>
  <c r="O161" i="103" s="1"/>
  <c r="N161" i="103"/>
  <c r="N161" i="103" a="1"/>
  <c r="M161" i="103" a="1"/>
  <c r="M161" i="103" s="1"/>
  <c r="L161" i="103"/>
  <c r="L161" i="103" a="1"/>
  <c r="K161" i="103" a="1"/>
  <c r="K161" i="103" s="1"/>
  <c r="J161" i="103" a="1"/>
  <c r="J161" i="103" s="1"/>
  <c r="I161" i="103"/>
  <c r="I161" i="103" a="1"/>
  <c r="H161" i="103" a="1"/>
  <c r="H161" i="103" s="1"/>
  <c r="G161" i="103" a="1"/>
  <c r="G161" i="103" s="1"/>
  <c r="F161" i="103" a="1"/>
  <c r="F161" i="103" s="1"/>
  <c r="E161" i="103"/>
  <c r="E161" i="103" a="1"/>
  <c r="D161" i="103" a="1"/>
  <c r="D161" i="103" s="1"/>
  <c r="CD160" i="103" a="1"/>
  <c r="CD160" i="103" s="1"/>
  <c r="CC160" i="103"/>
  <c r="CC160" i="103" a="1"/>
  <c r="CB160" i="103" a="1"/>
  <c r="CB160" i="103" s="1"/>
  <c r="CA160" i="103"/>
  <c r="CA160" i="103" a="1"/>
  <c r="BZ160" i="103" a="1"/>
  <c r="BZ160" i="103" s="1"/>
  <c r="BY160" i="103"/>
  <c r="BY160" i="103" a="1"/>
  <c r="BX160" i="103" a="1"/>
  <c r="BX160" i="103" s="1"/>
  <c r="BW160" i="103"/>
  <c r="BW160" i="103" a="1"/>
  <c r="BV160" i="103" a="1"/>
  <c r="BV160" i="103" s="1"/>
  <c r="BU160" i="103" a="1"/>
  <c r="BU160" i="103" s="1"/>
  <c r="BT160" i="103"/>
  <c r="BT160" i="103" a="1"/>
  <c r="BS160" i="103" a="1"/>
  <c r="BS160" i="103" s="1"/>
  <c r="BR160" i="103" a="1"/>
  <c r="BR160" i="103" s="1"/>
  <c r="BQ160" i="103" a="1"/>
  <c r="BQ160" i="103" s="1"/>
  <c r="BP160" i="103"/>
  <c r="BP160" i="103" a="1"/>
  <c r="BO160" i="103" a="1"/>
  <c r="BO160" i="103" s="1"/>
  <c r="BN160" i="103" a="1"/>
  <c r="BN160" i="103" s="1"/>
  <c r="BM160" i="103"/>
  <c r="BM160" i="103" a="1"/>
  <c r="BL160" i="103" a="1"/>
  <c r="BL160" i="103" s="1"/>
  <c r="BK160" i="103"/>
  <c r="BK160" i="103" a="1"/>
  <c r="BJ160" i="103" a="1"/>
  <c r="BJ160" i="103" s="1"/>
  <c r="BI160" i="103"/>
  <c r="BI160" i="103" a="1"/>
  <c r="BH160" i="103" a="1"/>
  <c r="BH160" i="103" s="1"/>
  <c r="BG160" i="103"/>
  <c r="BG160" i="103" a="1"/>
  <c r="BF160" i="103" a="1"/>
  <c r="BF160" i="103" s="1"/>
  <c r="BE160" i="103" a="1"/>
  <c r="BE160" i="103" s="1"/>
  <c r="BD160" i="103"/>
  <c r="BD160" i="103" a="1"/>
  <c r="BC160" i="103" a="1"/>
  <c r="BC160" i="103" s="1"/>
  <c r="BB160" i="103" a="1"/>
  <c r="BB160" i="103" s="1"/>
  <c r="BA160" i="103" a="1"/>
  <c r="BA160" i="103" s="1"/>
  <c r="AZ160" i="103"/>
  <c r="AZ160" i="103" a="1"/>
  <c r="AY160" i="103" a="1"/>
  <c r="AY160" i="103" s="1"/>
  <c r="AX160" i="103" a="1"/>
  <c r="AX160" i="103" s="1"/>
  <c r="AW160" i="103"/>
  <c r="AW160" i="103" a="1"/>
  <c r="AV160" i="103" a="1"/>
  <c r="AV160" i="103" s="1"/>
  <c r="AU160" i="103"/>
  <c r="AU160" i="103" a="1"/>
  <c r="AT160" i="103" a="1"/>
  <c r="AT160" i="103" s="1"/>
  <c r="AS160" i="103"/>
  <c r="AS160" i="103" a="1"/>
  <c r="AR160" i="103" a="1"/>
  <c r="AR160" i="103" s="1"/>
  <c r="AQ160" i="103"/>
  <c r="AQ160" i="103" a="1"/>
  <c r="AP160" i="103" a="1"/>
  <c r="AP160" i="103" s="1"/>
  <c r="AO160" i="103" a="1"/>
  <c r="AO160" i="103" s="1"/>
  <c r="AN160" i="103"/>
  <c r="AN160" i="103" a="1"/>
  <c r="AM160" i="103" a="1"/>
  <c r="AM160" i="103" s="1"/>
  <c r="AL160" i="103" a="1"/>
  <c r="AL160" i="103" s="1"/>
  <c r="AK160" i="103" a="1"/>
  <c r="AK160" i="103" s="1"/>
  <c r="AJ160" i="103"/>
  <c r="AJ160" i="103" a="1"/>
  <c r="AI160" i="103" a="1"/>
  <c r="AI160" i="103" s="1"/>
  <c r="AH160" i="103" a="1"/>
  <c r="AH160" i="103" s="1"/>
  <c r="AG160" i="103"/>
  <c r="AG160" i="103" a="1"/>
  <c r="AF160" i="103" a="1"/>
  <c r="AF160" i="103" s="1"/>
  <c r="AE160" i="103"/>
  <c r="AE160" i="103" a="1"/>
  <c r="AD160" i="103" a="1"/>
  <c r="AD160" i="103" s="1"/>
  <c r="AC160" i="103"/>
  <c r="AC160" i="103" a="1"/>
  <c r="AB160" i="103" a="1"/>
  <c r="AB160" i="103" s="1"/>
  <c r="AA160" i="103"/>
  <c r="AA160" i="103" a="1"/>
  <c r="Z160" i="103" a="1"/>
  <c r="Z160" i="103" s="1"/>
  <c r="Y160" i="103" a="1"/>
  <c r="Y160" i="103" s="1"/>
  <c r="X160" i="103"/>
  <c r="X160" i="103" a="1"/>
  <c r="W160" i="103" a="1"/>
  <c r="W160" i="103" s="1"/>
  <c r="V160" i="103" a="1"/>
  <c r="V160" i="103" s="1"/>
  <c r="U160" i="103" a="1"/>
  <c r="U160" i="103" s="1"/>
  <c r="T160" i="103"/>
  <c r="T160" i="103" a="1"/>
  <c r="S160" i="103" a="1"/>
  <c r="S160" i="103" s="1"/>
  <c r="R160" i="103" a="1"/>
  <c r="R160" i="103" s="1"/>
  <c r="Q160" i="103"/>
  <c r="Q160" i="103" a="1"/>
  <c r="P160" i="103" a="1"/>
  <c r="P160" i="103" s="1"/>
  <c r="O160" i="103"/>
  <c r="O160" i="103" a="1"/>
  <c r="N160" i="103" a="1"/>
  <c r="N160" i="103" s="1"/>
  <c r="M160" i="103"/>
  <c r="M160" i="103" a="1"/>
  <c r="L160" i="103" a="1"/>
  <c r="L160" i="103" s="1"/>
  <c r="K160" i="103"/>
  <c r="K160" i="103" a="1"/>
  <c r="J160" i="103" a="1"/>
  <c r="J160" i="103" s="1"/>
  <c r="I160" i="103" a="1"/>
  <c r="I160" i="103" s="1"/>
  <c r="H160" i="103"/>
  <c r="H160" i="103" a="1"/>
  <c r="G160" i="103" a="1"/>
  <c r="G160" i="103" s="1"/>
  <c r="F160" i="103" a="1"/>
  <c r="F160" i="103" s="1"/>
  <c r="E160" i="103" a="1"/>
  <c r="E160" i="103" s="1"/>
  <c r="D160" i="103"/>
  <c r="D160" i="103" a="1"/>
  <c r="CD159" i="103" a="1"/>
  <c r="CD159" i="103" s="1"/>
  <c r="CC159" i="103" a="1"/>
  <c r="CC159" i="103" s="1"/>
  <c r="CB159" i="103"/>
  <c r="CB159" i="103" a="1"/>
  <c r="CA159" i="103" a="1"/>
  <c r="CA159" i="103" s="1"/>
  <c r="BZ159" i="103"/>
  <c r="BZ159" i="103" a="1"/>
  <c r="BY159" i="103" a="1"/>
  <c r="BY159" i="103" s="1"/>
  <c r="BX159" i="103"/>
  <c r="BX159" i="103" a="1"/>
  <c r="BW159" i="103" a="1"/>
  <c r="BW159" i="103" s="1"/>
  <c r="BV159" i="103"/>
  <c r="BV159" i="103" a="1"/>
  <c r="BU159" i="103" a="1"/>
  <c r="BU159" i="103" s="1"/>
  <c r="BT159" i="103" a="1"/>
  <c r="BT159" i="103" s="1"/>
  <c r="BS159" i="103"/>
  <c r="BS159" i="103" a="1"/>
  <c r="BR159" i="103" a="1"/>
  <c r="BR159" i="103" s="1"/>
  <c r="BQ159" i="103" a="1"/>
  <c r="BQ159" i="103" s="1"/>
  <c r="BP159" i="103" a="1"/>
  <c r="BP159" i="103" s="1"/>
  <c r="BO159" i="103"/>
  <c r="BO159" i="103" a="1"/>
  <c r="BN159" i="103" a="1"/>
  <c r="BN159" i="103" s="1"/>
  <c r="BM159" i="103" a="1"/>
  <c r="BM159" i="103" s="1"/>
  <c r="BL159" i="103"/>
  <c r="BL159" i="103" a="1"/>
  <c r="BK159" i="103" a="1"/>
  <c r="BK159" i="103" s="1"/>
  <c r="BJ159" i="103"/>
  <c r="BJ159" i="103" a="1"/>
  <c r="BI159" i="103" a="1"/>
  <c r="BI159" i="103" s="1"/>
  <c r="BH159" i="103"/>
  <c r="BH159" i="103" a="1"/>
  <c r="BG159" i="103" a="1"/>
  <c r="BG159" i="103" s="1"/>
  <c r="BF159" i="103"/>
  <c r="BF159" i="103" a="1"/>
  <c r="BE159" i="103" a="1"/>
  <c r="BE159" i="103" s="1"/>
  <c r="BD159" i="103" a="1"/>
  <c r="BD159" i="103" s="1"/>
  <c r="BC159" i="103"/>
  <c r="BC159" i="103" a="1"/>
  <c r="BB159" i="103" a="1"/>
  <c r="BB159" i="103" s="1"/>
  <c r="BA159" i="103" a="1"/>
  <c r="BA159" i="103" s="1"/>
  <c r="AZ159" i="103" a="1"/>
  <c r="AZ159" i="103" s="1"/>
  <c r="AY159" i="103"/>
  <c r="AY159" i="103" a="1"/>
  <c r="AX159" i="103" a="1"/>
  <c r="AX159" i="103" s="1"/>
  <c r="AW159" i="103" a="1"/>
  <c r="AW159" i="103" s="1"/>
  <c r="AV159" i="103"/>
  <c r="AV159" i="103" a="1"/>
  <c r="AU159" i="103" a="1"/>
  <c r="AU159" i="103" s="1"/>
  <c r="AT159" i="103"/>
  <c r="AT159" i="103" a="1"/>
  <c r="AS159" i="103" a="1"/>
  <c r="AS159" i="103" s="1"/>
  <c r="AR159" i="103"/>
  <c r="AR159" i="103" a="1"/>
  <c r="AQ159" i="103" a="1"/>
  <c r="AQ159" i="103" s="1"/>
  <c r="AP159" i="103"/>
  <c r="AP159" i="103" a="1"/>
  <c r="AO159" i="103" a="1"/>
  <c r="AO159" i="103" s="1"/>
  <c r="AN159" i="103" a="1"/>
  <c r="AN159" i="103" s="1"/>
  <c r="AM159" i="103"/>
  <c r="AM159" i="103" a="1"/>
  <c r="AL159" i="103" a="1"/>
  <c r="AL159" i="103" s="1"/>
  <c r="AK159" i="103" a="1"/>
  <c r="AK159" i="103" s="1"/>
  <c r="AJ159" i="103" a="1"/>
  <c r="AJ159" i="103" s="1"/>
  <c r="AI159" i="103"/>
  <c r="AI159" i="103" a="1"/>
  <c r="AH159" i="103" a="1"/>
  <c r="AH159" i="103" s="1"/>
  <c r="AG159" i="103" a="1"/>
  <c r="AG159" i="103" s="1"/>
  <c r="AF159" i="103"/>
  <c r="AF159" i="103" a="1"/>
  <c r="AE159" i="103" a="1"/>
  <c r="AE159" i="103" s="1"/>
  <c r="AD159" i="103"/>
  <c r="AD159" i="103" a="1"/>
  <c r="AC159" i="103" a="1"/>
  <c r="AC159" i="103" s="1"/>
  <c r="AB159" i="103"/>
  <c r="AB159" i="103" a="1"/>
  <c r="AA159" i="103" a="1"/>
  <c r="AA159" i="103" s="1"/>
  <c r="Z159" i="103"/>
  <c r="Z159" i="103" a="1"/>
  <c r="Y159" i="103" a="1"/>
  <c r="Y159" i="103" s="1"/>
  <c r="X159" i="103" a="1"/>
  <c r="X159" i="103" s="1"/>
  <c r="W159" i="103"/>
  <c r="W159" i="103" a="1"/>
  <c r="V159" i="103" a="1"/>
  <c r="V159" i="103" s="1"/>
  <c r="U159" i="103" a="1"/>
  <c r="U159" i="103" s="1"/>
  <c r="T159" i="103" a="1"/>
  <c r="T159" i="103" s="1"/>
  <c r="S159" i="103"/>
  <c r="S159" i="103" a="1"/>
  <c r="R159" i="103" a="1"/>
  <c r="R159" i="103" s="1"/>
  <c r="Q159" i="103" a="1"/>
  <c r="Q159" i="103" s="1"/>
  <c r="P159" i="103"/>
  <c r="P159" i="103" a="1"/>
  <c r="O159" i="103" a="1"/>
  <c r="O159" i="103" s="1"/>
  <c r="N159" i="103"/>
  <c r="N159" i="103" a="1"/>
  <c r="M159" i="103" a="1"/>
  <c r="M159" i="103" s="1"/>
  <c r="L159" i="103"/>
  <c r="L159" i="103" a="1"/>
  <c r="K159" i="103" a="1"/>
  <c r="K159" i="103" s="1"/>
  <c r="J159" i="103"/>
  <c r="J159" i="103" a="1"/>
  <c r="I159" i="103" a="1"/>
  <c r="I159" i="103" s="1"/>
  <c r="H159" i="103" a="1"/>
  <c r="H159" i="103" s="1"/>
  <c r="G159" i="103"/>
  <c r="G159" i="103" a="1"/>
  <c r="F159" i="103" a="1"/>
  <c r="F159" i="103" s="1"/>
  <c r="E159" i="103" a="1"/>
  <c r="E159" i="103" s="1"/>
  <c r="D159" i="103" a="1"/>
  <c r="D159" i="103" s="1"/>
  <c r="CD158" i="103"/>
  <c r="CD158" i="103" a="1"/>
  <c r="CC158" i="103" a="1"/>
  <c r="CC158" i="103" s="1"/>
  <c r="CB158" i="103" a="1"/>
  <c r="CB158" i="103" s="1"/>
  <c r="CA158" i="103"/>
  <c r="CA158" i="103" a="1"/>
  <c r="BZ158" i="103" a="1"/>
  <c r="BZ158" i="103" s="1"/>
  <c r="BY158" i="103"/>
  <c r="BY158" i="103" a="1"/>
  <c r="BX158" i="103" a="1"/>
  <c r="BX158" i="103" s="1"/>
  <c r="BW158" i="103"/>
  <c r="BW158" i="103" a="1"/>
  <c r="BV158" i="103" a="1"/>
  <c r="BV158" i="103" s="1"/>
  <c r="BU158" i="103"/>
  <c r="BU158" i="103" a="1"/>
  <c r="BT158" i="103" a="1"/>
  <c r="BT158" i="103" s="1"/>
  <c r="BS158" i="103" a="1"/>
  <c r="BS158" i="103" s="1"/>
  <c r="BR158" i="103"/>
  <c r="BR158" i="103" a="1"/>
  <c r="BQ158" i="103" a="1"/>
  <c r="BQ158" i="103" s="1"/>
  <c r="BP158" i="103" a="1"/>
  <c r="BP158" i="103" s="1"/>
  <c r="BO158" i="103" a="1"/>
  <c r="BO158" i="103" s="1"/>
  <c r="BN158" i="103"/>
  <c r="BN158" i="103" a="1"/>
  <c r="BM158" i="103" a="1"/>
  <c r="BM158" i="103" s="1"/>
  <c r="BL158" i="103" a="1"/>
  <c r="BL158" i="103" s="1"/>
  <c r="BK158" i="103"/>
  <c r="BK158" i="103" a="1"/>
  <c r="BJ158" i="103" a="1"/>
  <c r="BJ158" i="103" s="1"/>
  <c r="BI158" i="103"/>
  <c r="BI158" i="103" a="1"/>
  <c r="BH158" i="103" a="1"/>
  <c r="BH158" i="103" s="1"/>
  <c r="BG158" i="103"/>
  <c r="BG158" i="103" a="1"/>
  <c r="BF158" i="103" a="1"/>
  <c r="BF158" i="103" s="1"/>
  <c r="BE158" i="103"/>
  <c r="BE158" i="103" a="1"/>
  <c r="BD158" i="103" a="1"/>
  <c r="BD158" i="103" s="1"/>
  <c r="BC158" i="103" a="1"/>
  <c r="BC158" i="103" s="1"/>
  <c r="BB158" i="103"/>
  <c r="BB158" i="103" a="1"/>
  <c r="BA158" i="103" a="1"/>
  <c r="BA158" i="103" s="1"/>
  <c r="AZ158" i="103" a="1"/>
  <c r="AZ158" i="103" s="1"/>
  <c r="AY158" i="103" a="1"/>
  <c r="AY158" i="103" s="1"/>
  <c r="AX158" i="103"/>
  <c r="AX158" i="103" a="1"/>
  <c r="AW158" i="103" a="1"/>
  <c r="AW158" i="103" s="1"/>
  <c r="AV158" i="103" a="1"/>
  <c r="AV158" i="103" s="1"/>
  <c r="AU158" i="103"/>
  <c r="AU158" i="103" a="1"/>
  <c r="AT158" i="103" a="1"/>
  <c r="AT158" i="103" s="1"/>
  <c r="AS158" i="103"/>
  <c r="AS158" i="103" a="1"/>
  <c r="AR158" i="103" a="1"/>
  <c r="AR158" i="103" s="1"/>
  <c r="AQ158" i="103"/>
  <c r="AQ158" i="103" a="1"/>
  <c r="AP158" i="103" a="1"/>
  <c r="AP158" i="103" s="1"/>
  <c r="AO158" i="103"/>
  <c r="AO158" i="103" a="1"/>
  <c r="AN158" i="103" a="1"/>
  <c r="AN158" i="103" s="1"/>
  <c r="AM158" i="103" a="1"/>
  <c r="AM158" i="103" s="1"/>
  <c r="AL158" i="103"/>
  <c r="AL158" i="103" a="1"/>
  <c r="AK158" i="103" a="1"/>
  <c r="AK158" i="103" s="1"/>
  <c r="AJ158" i="103" a="1"/>
  <c r="AJ158" i="103" s="1"/>
  <c r="AI158" i="103" a="1"/>
  <c r="AI158" i="103" s="1"/>
  <c r="AH158" i="103"/>
  <c r="AH158" i="103" a="1"/>
  <c r="AG158" i="103" a="1"/>
  <c r="AG158" i="103" s="1"/>
  <c r="AF158" i="103" a="1"/>
  <c r="AF158" i="103" s="1"/>
  <c r="AE158" i="103"/>
  <c r="AE158" i="103" a="1"/>
  <c r="AD158" i="103" a="1"/>
  <c r="AD158" i="103" s="1"/>
  <c r="AC158" i="103"/>
  <c r="AC158" i="103" a="1"/>
  <c r="AB158" i="103" a="1"/>
  <c r="AB158" i="103" s="1"/>
  <c r="AA158" i="103"/>
  <c r="AA158" i="103" a="1"/>
  <c r="Z158" i="103" a="1"/>
  <c r="Z158" i="103" s="1"/>
  <c r="Y158" i="103"/>
  <c r="Y158" i="103" a="1"/>
  <c r="X158" i="103" a="1"/>
  <c r="X158" i="103" s="1"/>
  <c r="W158" i="103" a="1"/>
  <c r="W158" i="103" s="1"/>
  <c r="V158" i="103"/>
  <c r="V158" i="103" a="1"/>
  <c r="U158" i="103" a="1"/>
  <c r="U158" i="103" s="1"/>
  <c r="T158" i="103" a="1"/>
  <c r="T158" i="103" s="1"/>
  <c r="S158" i="103" a="1"/>
  <c r="S158" i="103" s="1"/>
  <c r="R158" i="103"/>
  <c r="R158" i="103" a="1"/>
  <c r="Q158" i="103" a="1"/>
  <c r="Q158" i="103" s="1"/>
  <c r="P158" i="103" a="1"/>
  <c r="P158" i="103" s="1"/>
  <c r="O158" i="103"/>
  <c r="O158" i="103" a="1"/>
  <c r="N158" i="103" a="1"/>
  <c r="N158" i="103" s="1"/>
  <c r="M158" i="103"/>
  <c r="M158" i="103" a="1"/>
  <c r="L158" i="103" a="1"/>
  <c r="L158" i="103" s="1"/>
  <c r="K158" i="103"/>
  <c r="K158" i="103" a="1"/>
  <c r="J158" i="103" a="1"/>
  <c r="J158" i="103" s="1"/>
  <c r="I158" i="103"/>
  <c r="I158" i="103" a="1"/>
  <c r="H158" i="103" a="1"/>
  <c r="H158" i="103" s="1"/>
  <c r="G158" i="103" a="1"/>
  <c r="G158" i="103" s="1"/>
  <c r="F158" i="103"/>
  <c r="F158" i="103" a="1"/>
  <c r="E158" i="103" a="1"/>
  <c r="E158" i="103" s="1"/>
  <c r="D158" i="103" a="1"/>
  <c r="D158" i="103" s="1"/>
  <c r="CD157" i="103" a="1"/>
  <c r="CD157" i="103" s="1"/>
  <c r="CC157" i="103"/>
  <c r="CC157" i="103" a="1"/>
  <c r="CB157" i="103" a="1"/>
  <c r="CB157" i="103" s="1"/>
  <c r="CA157" i="103" a="1"/>
  <c r="CA157" i="103" s="1"/>
  <c r="BZ157" i="103"/>
  <c r="BZ157" i="103" a="1"/>
  <c r="BY157" i="103" a="1"/>
  <c r="BY157" i="103" s="1"/>
  <c r="BX157" i="103"/>
  <c r="BX157" i="103" a="1"/>
  <c r="BW157" i="103" a="1"/>
  <c r="BW157" i="103" s="1"/>
  <c r="BV157" i="103"/>
  <c r="BV157" i="103" a="1"/>
  <c r="BU157" i="103" a="1"/>
  <c r="BU157" i="103" s="1"/>
  <c r="BT157" i="103"/>
  <c r="BT157" i="103" a="1"/>
  <c r="BS157" i="103" a="1"/>
  <c r="BS157" i="103" s="1"/>
  <c r="BR157" i="103" a="1"/>
  <c r="BR157" i="103" s="1"/>
  <c r="BQ157" i="103"/>
  <c r="BQ157" i="103" a="1"/>
  <c r="BP157" i="103" a="1"/>
  <c r="BP157" i="103" s="1"/>
  <c r="BO157" i="103" a="1"/>
  <c r="BO157" i="103" s="1"/>
  <c r="BN157" i="103" a="1"/>
  <c r="BN157" i="103" s="1"/>
  <c r="BM157" i="103"/>
  <c r="BM157" i="103" a="1"/>
  <c r="BL157" i="103" a="1"/>
  <c r="BL157" i="103" s="1"/>
  <c r="BK157" i="103" a="1"/>
  <c r="BK157" i="103" s="1"/>
  <c r="BJ157" i="103"/>
  <c r="BJ157" i="103" a="1"/>
  <c r="BI157" i="103" a="1"/>
  <c r="BI157" i="103" s="1"/>
  <c r="BH157" i="103"/>
  <c r="BH157" i="103" a="1"/>
  <c r="BG157" i="103" a="1"/>
  <c r="BG157" i="103" s="1"/>
  <c r="BF157" i="103"/>
  <c r="BF157" i="103" a="1"/>
  <c r="BE157" i="103" a="1"/>
  <c r="BE157" i="103" s="1"/>
  <c r="BD157" i="103"/>
  <c r="BD157" i="103" a="1"/>
  <c r="BC157" i="103" a="1"/>
  <c r="BC157" i="103" s="1"/>
  <c r="BB157" i="103" a="1"/>
  <c r="BB157" i="103" s="1"/>
  <c r="BA157" i="103"/>
  <c r="BA157" i="103" a="1"/>
  <c r="AZ157" i="103" a="1"/>
  <c r="AZ157" i="103" s="1"/>
  <c r="AY157" i="103" a="1"/>
  <c r="AY157" i="103" s="1"/>
  <c r="AX157" i="103" a="1"/>
  <c r="AX157" i="103" s="1"/>
  <c r="AW157" i="103"/>
  <c r="AW157" i="103" a="1"/>
  <c r="AV157" i="103" a="1"/>
  <c r="AV157" i="103" s="1"/>
  <c r="AU157" i="103" a="1"/>
  <c r="AU157" i="103" s="1"/>
  <c r="AT157" i="103"/>
  <c r="AT157" i="103" a="1"/>
  <c r="AS157" i="103" a="1"/>
  <c r="AS157" i="103" s="1"/>
  <c r="AR157" i="103"/>
  <c r="AR157" i="103" a="1"/>
  <c r="AQ157" i="103" a="1"/>
  <c r="AQ157" i="103" s="1"/>
  <c r="AP157" i="103"/>
  <c r="AP157" i="103" a="1"/>
  <c r="AO157" i="103" a="1"/>
  <c r="AO157" i="103" s="1"/>
  <c r="AN157" i="103"/>
  <c r="AN157" i="103" a="1"/>
  <c r="AM157" i="103" a="1"/>
  <c r="AM157" i="103" s="1"/>
  <c r="AL157" i="103" a="1"/>
  <c r="AL157" i="103" s="1"/>
  <c r="AK157" i="103"/>
  <c r="AK157" i="103" a="1"/>
  <c r="AJ157" i="103" a="1"/>
  <c r="AJ157" i="103" s="1"/>
  <c r="AI157" i="103" a="1"/>
  <c r="AI157" i="103" s="1"/>
  <c r="AH157" i="103" a="1"/>
  <c r="AH157" i="103" s="1"/>
  <c r="AG157" i="103"/>
  <c r="AG157" i="103" a="1"/>
  <c r="AF157" i="103" a="1"/>
  <c r="AF157" i="103" s="1"/>
  <c r="AE157" i="103" a="1"/>
  <c r="AE157" i="103" s="1"/>
  <c r="AD157" i="103"/>
  <c r="AD157" i="103" a="1"/>
  <c r="AC157" i="103" a="1"/>
  <c r="AC157" i="103" s="1"/>
  <c r="AB157" i="103"/>
  <c r="AB157" i="103" a="1"/>
  <c r="AA157" i="103" a="1"/>
  <c r="AA157" i="103" s="1"/>
  <c r="Z157" i="103"/>
  <c r="Z157" i="103" a="1"/>
  <c r="Y157" i="103" a="1"/>
  <c r="Y157" i="103" s="1"/>
  <c r="X157" i="103"/>
  <c r="X157" i="103" a="1"/>
  <c r="W157" i="103" a="1"/>
  <c r="W157" i="103" s="1"/>
  <c r="V157" i="103" a="1"/>
  <c r="V157" i="103" s="1"/>
  <c r="U157" i="103"/>
  <c r="U157" i="103" a="1"/>
  <c r="T157" i="103" a="1"/>
  <c r="T157" i="103" s="1"/>
  <c r="S157" i="103" a="1"/>
  <c r="S157" i="103" s="1"/>
  <c r="R157" i="103" a="1"/>
  <c r="R157" i="103" s="1"/>
  <c r="Q157" i="103"/>
  <c r="Q157" i="103" a="1"/>
  <c r="P157" i="103" a="1"/>
  <c r="P157" i="103" s="1"/>
  <c r="O157" i="103" a="1"/>
  <c r="O157" i="103" s="1"/>
  <c r="N157" i="103"/>
  <c r="N157" i="103" a="1"/>
  <c r="M157" i="103" a="1"/>
  <c r="M157" i="103" s="1"/>
  <c r="L157" i="103"/>
  <c r="L157" i="103" a="1"/>
  <c r="K157" i="103" a="1"/>
  <c r="K157" i="103" s="1"/>
  <c r="J157" i="103"/>
  <c r="J157" i="103" a="1"/>
  <c r="I157" i="103" a="1"/>
  <c r="I157" i="103" s="1"/>
  <c r="H157" i="103"/>
  <c r="H157" i="103" a="1"/>
  <c r="G157" i="103" a="1"/>
  <c r="G157" i="103" s="1"/>
  <c r="F157" i="103" a="1"/>
  <c r="F157" i="103" s="1"/>
  <c r="E157" i="103"/>
  <c r="E157" i="103" a="1"/>
  <c r="D157" i="103" a="1"/>
  <c r="D157" i="103" s="1"/>
  <c r="CD156" i="103" a="1"/>
  <c r="CD156" i="103" s="1"/>
  <c r="CC156" i="103" a="1"/>
  <c r="CC156" i="103" s="1"/>
  <c r="CB156" i="103"/>
  <c r="CB156" i="103" a="1"/>
  <c r="CA156" i="103" a="1"/>
  <c r="CA156" i="103" s="1"/>
  <c r="BZ156" i="103" a="1"/>
  <c r="BZ156" i="103" s="1"/>
  <c r="BY156" i="103"/>
  <c r="BY156" i="103" a="1"/>
  <c r="BX156" i="103" a="1"/>
  <c r="BX156" i="103" s="1"/>
  <c r="BW156" i="103"/>
  <c r="BW156" i="103" a="1"/>
  <c r="BV156" i="103" a="1"/>
  <c r="BV156" i="103" s="1"/>
  <c r="BU156" i="103"/>
  <c r="BU156" i="103" a="1"/>
  <c r="BT156" i="103" a="1"/>
  <c r="BT156" i="103" s="1"/>
  <c r="BS156" i="103"/>
  <c r="BS156" i="103" a="1"/>
  <c r="BR156" i="103" a="1"/>
  <c r="BR156" i="103" s="1"/>
  <c r="BQ156" i="103" a="1"/>
  <c r="BQ156" i="103" s="1"/>
  <c r="BP156" i="103"/>
  <c r="BP156" i="103" a="1"/>
  <c r="BO156" i="103" a="1"/>
  <c r="BO156" i="103" s="1"/>
  <c r="BN156" i="103" a="1"/>
  <c r="BN156" i="103" s="1"/>
  <c r="BM156" i="103" a="1"/>
  <c r="BM156" i="103" s="1"/>
  <c r="BL156" i="103"/>
  <c r="BL156" i="103" a="1"/>
  <c r="BK156" i="103" a="1"/>
  <c r="BK156" i="103" s="1"/>
  <c r="BJ156" i="103" a="1"/>
  <c r="BJ156" i="103" s="1"/>
  <c r="BI156" i="103"/>
  <c r="BI156" i="103" a="1"/>
  <c r="BH156" i="103" a="1"/>
  <c r="BH156" i="103" s="1"/>
  <c r="BG156" i="103"/>
  <c r="BG156" i="103" a="1"/>
  <c r="BF156" i="103" a="1"/>
  <c r="BF156" i="103" s="1"/>
  <c r="BE156" i="103"/>
  <c r="BE156" i="103" a="1"/>
  <c r="BD156" i="103" a="1"/>
  <c r="BD156" i="103" s="1"/>
  <c r="BC156" i="103"/>
  <c r="BC156" i="103" a="1"/>
  <c r="BB156" i="103" a="1"/>
  <c r="BB156" i="103" s="1"/>
  <c r="BA156" i="103" a="1"/>
  <c r="BA156" i="103" s="1"/>
  <c r="AZ156" i="103"/>
  <c r="AZ156" i="103" a="1"/>
  <c r="AY156" i="103" a="1"/>
  <c r="AY156" i="103" s="1"/>
  <c r="AX156" i="103" a="1"/>
  <c r="AX156" i="103" s="1"/>
  <c r="AW156" i="103" a="1"/>
  <c r="AW156" i="103" s="1"/>
  <c r="AV156" i="103"/>
  <c r="AV156" i="103" a="1"/>
  <c r="AU156" i="103" a="1"/>
  <c r="AU156" i="103" s="1"/>
  <c r="AT156" i="103" a="1"/>
  <c r="AT156" i="103" s="1"/>
  <c r="AS156" i="103"/>
  <c r="AS156" i="103" a="1"/>
  <c r="AR156" i="103" a="1"/>
  <c r="AR156" i="103" s="1"/>
  <c r="AQ156" i="103"/>
  <c r="AQ156" i="103" a="1"/>
  <c r="AP156" i="103" a="1"/>
  <c r="AP156" i="103" s="1"/>
  <c r="AO156" i="103"/>
  <c r="AO156" i="103" a="1"/>
  <c r="AN156" i="103" a="1"/>
  <c r="AN156" i="103" s="1"/>
  <c r="AM156" i="103"/>
  <c r="AM156" i="103" a="1"/>
  <c r="AL156" i="103" a="1"/>
  <c r="AL156" i="103" s="1"/>
  <c r="AK156" i="103" a="1"/>
  <c r="AK156" i="103" s="1"/>
  <c r="AJ156" i="103"/>
  <c r="AJ156" i="103" a="1"/>
  <c r="AI156" i="103" a="1"/>
  <c r="AI156" i="103" s="1"/>
  <c r="AH156" i="103" a="1"/>
  <c r="AH156" i="103" s="1"/>
  <c r="AG156" i="103" a="1"/>
  <c r="AG156" i="103" s="1"/>
  <c r="AF156" i="103"/>
  <c r="AF156" i="103" a="1"/>
  <c r="AE156" i="103" a="1"/>
  <c r="AE156" i="103" s="1"/>
  <c r="AD156" i="103" a="1"/>
  <c r="AD156" i="103" s="1"/>
  <c r="AC156" i="103"/>
  <c r="AC156" i="103" a="1"/>
  <c r="AB156" i="103" a="1"/>
  <c r="AB156" i="103" s="1"/>
  <c r="AA156" i="103"/>
  <c r="AA156" i="103" a="1"/>
  <c r="Z156" i="103" a="1"/>
  <c r="Z156" i="103" s="1"/>
  <c r="Y156" i="103"/>
  <c r="Y156" i="103" a="1"/>
  <c r="X156" i="103" a="1"/>
  <c r="X156" i="103" s="1"/>
  <c r="W156" i="103"/>
  <c r="W156" i="103" a="1"/>
  <c r="V156" i="103" a="1"/>
  <c r="V156" i="103" s="1"/>
  <c r="U156" i="103" a="1"/>
  <c r="U156" i="103" s="1"/>
  <c r="T156" i="103"/>
  <c r="T156" i="103" a="1"/>
  <c r="S156" i="103" a="1"/>
  <c r="S156" i="103" s="1"/>
  <c r="R156" i="103" a="1"/>
  <c r="R156" i="103" s="1"/>
  <c r="Q156" i="103" a="1"/>
  <c r="Q156" i="103" s="1"/>
  <c r="P156" i="103"/>
  <c r="P156" i="103" a="1"/>
  <c r="O156" i="103" a="1"/>
  <c r="O156" i="103" s="1"/>
  <c r="N156" i="103" a="1"/>
  <c r="N156" i="103" s="1"/>
  <c r="M156" i="103"/>
  <c r="M156" i="103" a="1"/>
  <c r="L156" i="103" a="1"/>
  <c r="L156" i="103" s="1"/>
  <c r="K156" i="103"/>
  <c r="K156" i="103" a="1"/>
  <c r="J156" i="103" a="1"/>
  <c r="J156" i="103" s="1"/>
  <c r="I156" i="103"/>
  <c r="I156" i="103" a="1"/>
  <c r="H156" i="103" a="1"/>
  <c r="H156" i="103" s="1"/>
  <c r="G156" i="103"/>
  <c r="G156" i="103" a="1"/>
  <c r="F156" i="103" a="1"/>
  <c r="F156" i="103" s="1"/>
  <c r="E156" i="103" a="1"/>
  <c r="E156" i="103" s="1"/>
  <c r="D156" i="103"/>
  <c r="D156" i="103" a="1"/>
  <c r="CD155" i="103" a="1"/>
  <c r="CD155" i="103" s="1"/>
  <c r="CC155" i="103" a="1"/>
  <c r="CC155" i="103" s="1"/>
  <c r="CB155" i="103" a="1"/>
  <c r="CB155" i="103" s="1"/>
  <c r="CA155" i="103"/>
  <c r="CA155" i="103" a="1"/>
  <c r="BZ155" i="103" a="1"/>
  <c r="BZ155" i="103" s="1"/>
  <c r="BY155" i="103" a="1"/>
  <c r="BY155" i="103" s="1"/>
  <c r="BX155" i="103"/>
  <c r="BX155" i="103" a="1"/>
  <c r="BW155" i="103" a="1"/>
  <c r="BW155" i="103" s="1"/>
  <c r="BV155" i="103"/>
  <c r="BV155" i="103" a="1"/>
  <c r="BU155" i="103" a="1"/>
  <c r="BU155" i="103" s="1"/>
  <c r="BT155" i="103"/>
  <c r="BT155" i="103" a="1"/>
  <c r="BS155" i="103" a="1"/>
  <c r="BS155" i="103" s="1"/>
  <c r="BR155" i="103"/>
  <c r="BR155" i="103" a="1"/>
  <c r="BQ155" i="103" a="1"/>
  <c r="BQ155" i="103" s="1"/>
  <c r="BP155" i="103" a="1"/>
  <c r="BP155" i="103" s="1"/>
  <c r="BO155" i="103"/>
  <c r="BO155" i="103" a="1"/>
  <c r="BN155" i="103" a="1"/>
  <c r="BN155" i="103" s="1"/>
  <c r="BM155" i="103" a="1"/>
  <c r="BM155" i="103" s="1"/>
  <c r="BL155" i="103" a="1"/>
  <c r="BL155" i="103" s="1"/>
  <c r="BK155" i="103"/>
  <c r="BK155" i="103" a="1"/>
  <c r="BJ155" i="103" a="1"/>
  <c r="BJ155" i="103" s="1"/>
  <c r="BI155" i="103" a="1"/>
  <c r="BI155" i="103" s="1"/>
  <c r="BH155" i="103"/>
  <c r="BH155" i="103" a="1"/>
  <c r="BG155" i="103" a="1"/>
  <c r="BG155" i="103" s="1"/>
  <c r="BF155" i="103"/>
  <c r="BF155" i="103" a="1"/>
  <c r="BE155" i="103" a="1"/>
  <c r="BE155" i="103" s="1"/>
  <c r="BD155" i="103"/>
  <c r="BD155" i="103" a="1"/>
  <c r="BC155" i="103" a="1"/>
  <c r="BC155" i="103" s="1"/>
  <c r="BB155" i="103"/>
  <c r="BB155" i="103" a="1"/>
  <c r="BA155" i="103" a="1"/>
  <c r="BA155" i="103" s="1"/>
  <c r="AZ155" i="103" a="1"/>
  <c r="AZ155" i="103" s="1"/>
  <c r="AY155" i="103"/>
  <c r="AY155" i="103" a="1"/>
  <c r="AX155" i="103" a="1"/>
  <c r="AX155" i="103" s="1"/>
  <c r="AW155" i="103" a="1"/>
  <c r="AW155" i="103" s="1"/>
  <c r="AV155" i="103" a="1"/>
  <c r="AV155" i="103" s="1"/>
  <c r="AU155" i="103"/>
  <c r="AU155" i="103" a="1"/>
  <c r="AT155" i="103" a="1"/>
  <c r="AT155" i="103" s="1"/>
  <c r="AS155" i="103" a="1"/>
  <c r="AS155" i="103" s="1"/>
  <c r="AR155" i="103"/>
  <c r="AR155" i="103" a="1"/>
  <c r="AQ155" i="103" a="1"/>
  <c r="AQ155" i="103" s="1"/>
  <c r="AP155" i="103"/>
  <c r="AP155" i="103" a="1"/>
  <c r="AO155" i="103" a="1"/>
  <c r="AO155" i="103" s="1"/>
  <c r="AN155" i="103"/>
  <c r="AN155" i="103" a="1"/>
  <c r="AM155" i="103" a="1"/>
  <c r="AM155" i="103" s="1"/>
  <c r="AL155" i="103"/>
  <c r="AL155" i="103" a="1"/>
  <c r="AK155" i="103" a="1"/>
  <c r="AK155" i="103" s="1"/>
  <c r="AJ155" i="103" a="1"/>
  <c r="AJ155" i="103" s="1"/>
  <c r="AI155" i="103"/>
  <c r="AI155" i="103" a="1"/>
  <c r="AH155" i="103" a="1"/>
  <c r="AH155" i="103" s="1"/>
  <c r="AG155" i="103" a="1"/>
  <c r="AG155" i="103" s="1"/>
  <c r="AF155" i="103" a="1"/>
  <c r="AF155" i="103" s="1"/>
  <c r="AE155" i="103"/>
  <c r="AE155" i="103" a="1"/>
  <c r="AD155" i="103" a="1"/>
  <c r="AD155" i="103" s="1"/>
  <c r="AC155" i="103" a="1"/>
  <c r="AC155" i="103" s="1"/>
  <c r="AB155" i="103"/>
  <c r="AB155" i="103" a="1"/>
  <c r="AA155" i="103" a="1"/>
  <c r="AA155" i="103" s="1"/>
  <c r="Z155" i="103"/>
  <c r="Z155" i="103" a="1"/>
  <c r="Y155" i="103" a="1"/>
  <c r="Y155" i="103" s="1"/>
  <c r="X155" i="103"/>
  <c r="X155" i="103" a="1"/>
  <c r="W155" i="103" a="1"/>
  <c r="W155" i="103" s="1"/>
  <c r="V155" i="103"/>
  <c r="V155" i="103" a="1"/>
  <c r="U155" i="103" a="1"/>
  <c r="U155" i="103" s="1"/>
  <c r="T155" i="103" a="1"/>
  <c r="T155" i="103" s="1"/>
  <c r="S155" i="103"/>
  <c r="S155" i="103" a="1"/>
  <c r="R155" i="103" a="1"/>
  <c r="R155" i="103" s="1"/>
  <c r="Q155" i="103" a="1"/>
  <c r="Q155" i="103" s="1"/>
  <c r="P155" i="103" a="1"/>
  <c r="P155" i="103" s="1"/>
  <c r="O155" i="103"/>
  <c r="O155" i="103" a="1"/>
  <c r="N155" i="103" a="1"/>
  <c r="N155" i="103" s="1"/>
  <c r="M155" i="103" a="1"/>
  <c r="M155" i="103" s="1"/>
  <c r="L155" i="103"/>
  <c r="L155" i="103" a="1"/>
  <c r="K155" i="103" a="1"/>
  <c r="K155" i="103" s="1"/>
  <c r="J155" i="103"/>
  <c r="J155" i="103" a="1"/>
  <c r="I155" i="103" a="1"/>
  <c r="I155" i="103" s="1"/>
  <c r="H155" i="103"/>
  <c r="H155" i="103" a="1"/>
  <c r="G155" i="103" a="1"/>
  <c r="G155" i="103" s="1"/>
  <c r="F155" i="103"/>
  <c r="F155" i="103" a="1"/>
  <c r="E155" i="103" a="1"/>
  <c r="E155" i="103" s="1"/>
  <c r="D155" i="103" a="1"/>
  <c r="D155" i="103" s="1"/>
  <c r="CD154" i="103"/>
  <c r="CD154" i="103" a="1"/>
  <c r="CC154" i="103" a="1"/>
  <c r="CC154" i="103" s="1"/>
  <c r="CB154" i="103" a="1"/>
  <c r="CB154" i="103" s="1"/>
  <c r="CA154" i="103" a="1"/>
  <c r="CA154" i="103" s="1"/>
  <c r="BZ154" i="103"/>
  <c r="BZ154" i="103" a="1"/>
  <c r="BY154" i="103" a="1"/>
  <c r="BY154" i="103" s="1"/>
  <c r="BX154" i="103" a="1"/>
  <c r="BX154" i="103" s="1"/>
  <c r="BW154" i="103"/>
  <c r="BW154" i="103" a="1"/>
  <c r="BV154" i="103" a="1"/>
  <c r="BV154" i="103" s="1"/>
  <c r="BU154" i="103"/>
  <c r="BU154" i="103" a="1"/>
  <c r="BT154" i="103" a="1"/>
  <c r="BT154" i="103" s="1"/>
  <c r="BS154" i="103"/>
  <c r="BS154" i="103" a="1"/>
  <c r="BR154" i="103" a="1"/>
  <c r="BR154" i="103" s="1"/>
  <c r="BQ154" i="103"/>
  <c r="BQ154" i="103" a="1"/>
  <c r="BP154" i="103" a="1"/>
  <c r="BP154" i="103" s="1"/>
  <c r="BO154" i="103" a="1"/>
  <c r="BO154" i="103" s="1"/>
  <c r="BN154" i="103"/>
  <c r="BN154" i="103" a="1"/>
  <c r="BM154" i="103" a="1"/>
  <c r="BM154" i="103" s="1"/>
  <c r="BL154" i="103" a="1"/>
  <c r="BL154" i="103" s="1"/>
  <c r="BK154" i="103" a="1"/>
  <c r="BK154" i="103" s="1"/>
  <c r="BJ154" i="103"/>
  <c r="BJ154" i="103" a="1"/>
  <c r="BI154" i="103" a="1"/>
  <c r="BI154" i="103" s="1"/>
  <c r="BH154" i="103" a="1"/>
  <c r="BH154" i="103" s="1"/>
  <c r="BG154" i="103"/>
  <c r="BG154" i="103" a="1"/>
  <c r="BF154" i="103" a="1"/>
  <c r="BF154" i="103" s="1"/>
  <c r="BE154" i="103"/>
  <c r="BE154" i="103" a="1"/>
  <c r="BD154" i="103" a="1"/>
  <c r="BD154" i="103" s="1"/>
  <c r="BC154" i="103"/>
  <c r="BC154" i="103" a="1"/>
  <c r="BB154" i="103" a="1"/>
  <c r="BB154" i="103" s="1"/>
  <c r="BA154" i="103"/>
  <c r="BA154" i="103" a="1"/>
  <c r="AZ154" i="103" a="1"/>
  <c r="AZ154" i="103" s="1"/>
  <c r="AY154" i="103" a="1"/>
  <c r="AY154" i="103" s="1"/>
  <c r="AX154" i="103"/>
  <c r="AX154" i="103" a="1"/>
  <c r="AW154" i="103" a="1"/>
  <c r="AW154" i="103" s="1"/>
  <c r="AV154" i="103" a="1"/>
  <c r="AV154" i="103" s="1"/>
  <c r="AU154" i="103" a="1"/>
  <c r="AU154" i="103" s="1"/>
  <c r="AT154" i="103"/>
  <c r="AT154" i="103" a="1"/>
  <c r="AS154" i="103" a="1"/>
  <c r="AS154" i="103" s="1"/>
  <c r="AR154" i="103" a="1"/>
  <c r="AR154" i="103" s="1"/>
  <c r="AQ154" i="103"/>
  <c r="AQ154" i="103" a="1"/>
  <c r="AP154" i="103" a="1"/>
  <c r="AP154" i="103" s="1"/>
  <c r="AO154" i="103"/>
  <c r="AO154" i="103" a="1"/>
  <c r="AN154" i="103" a="1"/>
  <c r="AN154" i="103" s="1"/>
  <c r="AM154" i="103"/>
  <c r="AM154" i="103" a="1"/>
  <c r="AL154" i="103" a="1"/>
  <c r="AL154" i="103" s="1"/>
  <c r="AK154" i="103"/>
  <c r="AK154" i="103" a="1"/>
  <c r="AJ154" i="103" a="1"/>
  <c r="AJ154" i="103" s="1"/>
  <c r="AI154" i="103" a="1"/>
  <c r="AI154" i="103" s="1"/>
  <c r="AH154" i="103"/>
  <c r="AH154" i="103" a="1"/>
  <c r="AG154" i="103" a="1"/>
  <c r="AG154" i="103" s="1"/>
  <c r="AF154" i="103" a="1"/>
  <c r="AF154" i="103" s="1"/>
  <c r="AE154" i="103" a="1"/>
  <c r="AE154" i="103" s="1"/>
  <c r="AD154" i="103"/>
  <c r="AD154" i="103" a="1"/>
  <c r="AC154" i="103" a="1"/>
  <c r="AC154" i="103" s="1"/>
  <c r="AB154" i="103" a="1"/>
  <c r="AB154" i="103" s="1"/>
  <c r="AA154" i="103"/>
  <c r="AA154" i="103" a="1"/>
  <c r="Z154" i="103" a="1"/>
  <c r="Z154" i="103" s="1"/>
  <c r="Y154" i="103"/>
  <c r="Y154" i="103" a="1"/>
  <c r="X154" i="103" a="1"/>
  <c r="X154" i="103" s="1"/>
  <c r="W154" i="103"/>
  <c r="W154" i="103" a="1"/>
  <c r="V154" i="103" a="1"/>
  <c r="V154" i="103" s="1"/>
  <c r="U154" i="103"/>
  <c r="U154" i="103" a="1"/>
  <c r="T154" i="103" a="1"/>
  <c r="T154" i="103" s="1"/>
  <c r="S154" i="103" a="1"/>
  <c r="S154" i="103" s="1"/>
  <c r="R154" i="103"/>
  <c r="R154" i="103" a="1"/>
  <c r="Q154" i="103" a="1"/>
  <c r="Q154" i="103" s="1"/>
  <c r="P154" i="103" a="1"/>
  <c r="P154" i="103" s="1"/>
  <c r="O154" i="103" a="1"/>
  <c r="O154" i="103" s="1"/>
  <c r="N154" i="103"/>
  <c r="N154" i="103" a="1"/>
  <c r="M154" i="103" a="1"/>
  <c r="M154" i="103" s="1"/>
  <c r="L154" i="103" a="1"/>
  <c r="L154" i="103" s="1"/>
  <c r="K154" i="103"/>
  <c r="K154" i="103" a="1"/>
  <c r="J154" i="103" a="1"/>
  <c r="J154" i="103" s="1"/>
  <c r="I154" i="103"/>
  <c r="I154" i="103" a="1"/>
  <c r="H154" i="103" a="1"/>
  <c r="H154" i="103" s="1"/>
  <c r="G154" i="103"/>
  <c r="G154" i="103" a="1"/>
  <c r="F154" i="103" a="1"/>
  <c r="F154" i="103" s="1"/>
  <c r="E154" i="103"/>
  <c r="E154" i="103" a="1"/>
  <c r="D154" i="103" a="1"/>
  <c r="D154" i="103" s="1"/>
  <c r="CD153" i="103" a="1"/>
  <c r="CD153" i="103" s="1"/>
  <c r="CC153" i="103"/>
  <c r="CC153" i="103" a="1"/>
  <c r="CB153" i="103" a="1"/>
  <c r="CB153" i="103" s="1"/>
  <c r="CA153" i="103" a="1"/>
  <c r="CA153" i="103" s="1"/>
  <c r="BZ153" i="103" a="1"/>
  <c r="BZ153" i="103" s="1"/>
  <c r="BY153" i="103"/>
  <c r="BY153" i="103" a="1"/>
  <c r="BX153" i="103" a="1"/>
  <c r="BX153" i="103" s="1"/>
  <c r="BW153" i="103" a="1"/>
  <c r="BW153" i="103" s="1"/>
  <c r="BV153" i="103"/>
  <c r="BV153" i="103" a="1"/>
  <c r="BU153" i="103" a="1"/>
  <c r="BU153" i="103" s="1"/>
  <c r="BT153" i="103"/>
  <c r="BT153" i="103" a="1"/>
  <c r="BS153" i="103" a="1"/>
  <c r="BS153" i="103" s="1"/>
  <c r="BR153" i="103"/>
  <c r="BR153" i="103" a="1"/>
  <c r="BQ153" i="103" a="1"/>
  <c r="BQ153" i="103" s="1"/>
  <c r="BP153" i="103"/>
  <c r="BP153" i="103" a="1"/>
  <c r="BO153" i="103" a="1"/>
  <c r="BO153" i="103" s="1"/>
  <c r="BN153" i="103" a="1"/>
  <c r="BN153" i="103" s="1"/>
  <c r="BM153" i="103"/>
  <c r="BM153" i="103" a="1"/>
  <c r="BL153" i="103" a="1"/>
  <c r="BL153" i="103" s="1"/>
  <c r="BK153" i="103" a="1"/>
  <c r="BK153" i="103" s="1"/>
  <c r="BJ153" i="103" a="1"/>
  <c r="BJ153" i="103" s="1"/>
  <c r="BI153" i="103"/>
  <c r="BI153" i="103" a="1"/>
  <c r="BH153" i="103" a="1"/>
  <c r="BH153" i="103" s="1"/>
  <c r="BG153" i="103" a="1"/>
  <c r="BG153" i="103" s="1"/>
  <c r="BF153" i="103"/>
  <c r="BF153" i="103" a="1"/>
  <c r="BE153" i="103" a="1"/>
  <c r="BE153" i="103" s="1"/>
  <c r="BD153" i="103"/>
  <c r="BD153" i="103" a="1"/>
  <c r="BC153" i="103" a="1"/>
  <c r="BC153" i="103" s="1"/>
  <c r="BB153" i="103"/>
  <c r="BB153" i="103" a="1"/>
  <c r="BA153" i="103" a="1"/>
  <c r="BA153" i="103" s="1"/>
  <c r="AZ153" i="103"/>
  <c r="AZ153" i="103" a="1"/>
  <c r="AY153" i="103" a="1"/>
  <c r="AY153" i="103" s="1"/>
  <c r="AX153" i="103" a="1"/>
  <c r="AX153" i="103" s="1"/>
  <c r="AW153" i="103"/>
  <c r="AW153" i="103" a="1"/>
  <c r="AV153" i="103" a="1"/>
  <c r="AV153" i="103" s="1"/>
  <c r="AU153" i="103" a="1"/>
  <c r="AU153" i="103" s="1"/>
  <c r="AT153" i="103" a="1"/>
  <c r="AT153" i="103" s="1"/>
  <c r="AS153" i="103"/>
  <c r="AS153" i="103" a="1"/>
  <c r="AR153" i="103" a="1"/>
  <c r="AR153" i="103" s="1"/>
  <c r="AQ153" i="103" a="1"/>
  <c r="AQ153" i="103" s="1"/>
  <c r="AP153" i="103"/>
  <c r="AP153" i="103" a="1"/>
  <c r="AO153" i="103" a="1"/>
  <c r="AO153" i="103" s="1"/>
  <c r="AN153" i="103"/>
  <c r="AN153" i="103" a="1"/>
  <c r="AM153" i="103" a="1"/>
  <c r="AM153" i="103" s="1"/>
  <c r="AL153" i="103"/>
  <c r="AL153" i="103" a="1"/>
  <c r="AK153" i="103" a="1"/>
  <c r="AK153" i="103" s="1"/>
  <c r="AJ153" i="103"/>
  <c r="AJ153" i="103" a="1"/>
  <c r="AI153" i="103" a="1"/>
  <c r="AI153" i="103" s="1"/>
  <c r="AH153" i="103" a="1"/>
  <c r="AH153" i="103" s="1"/>
  <c r="AG153" i="103"/>
  <c r="AG153" i="103" a="1"/>
  <c r="AF153" i="103" a="1"/>
  <c r="AF153" i="103" s="1"/>
  <c r="AE153" i="103" a="1"/>
  <c r="AE153" i="103" s="1"/>
  <c r="AD153" i="103" a="1"/>
  <c r="AD153" i="103" s="1"/>
  <c r="AC153" i="103"/>
  <c r="AC153" i="103" a="1"/>
  <c r="AB153" i="103" a="1"/>
  <c r="AB153" i="103" s="1"/>
  <c r="AA153" i="103" a="1"/>
  <c r="AA153" i="103" s="1"/>
  <c r="Z153" i="103"/>
  <c r="Z153" i="103" a="1"/>
  <c r="Y153" i="103" a="1"/>
  <c r="Y153" i="103" s="1"/>
  <c r="X153" i="103"/>
  <c r="X153" i="103" a="1"/>
  <c r="W153" i="103" a="1"/>
  <c r="W153" i="103" s="1"/>
  <c r="V153" i="103"/>
  <c r="V153" i="103" a="1"/>
  <c r="U153" i="103" a="1"/>
  <c r="U153" i="103" s="1"/>
  <c r="T153" i="103"/>
  <c r="T153" i="103" a="1"/>
  <c r="S153" i="103" a="1"/>
  <c r="S153" i="103" s="1"/>
  <c r="R153" i="103" a="1"/>
  <c r="R153" i="103" s="1"/>
  <c r="Q153" i="103"/>
  <c r="Q153" i="103" a="1"/>
  <c r="P153" i="103" a="1"/>
  <c r="P153" i="103" s="1"/>
  <c r="O153" i="103" a="1"/>
  <c r="O153" i="103" s="1"/>
  <c r="N153" i="103" a="1"/>
  <c r="N153" i="103" s="1"/>
  <c r="M153" i="103"/>
  <c r="M153" i="103" a="1"/>
  <c r="L153" i="103" a="1"/>
  <c r="L153" i="103" s="1"/>
  <c r="K153" i="103" a="1"/>
  <c r="K153" i="103" s="1"/>
  <c r="J153" i="103"/>
  <c r="J153" i="103" a="1"/>
  <c r="I153" i="103" a="1"/>
  <c r="I153" i="103" s="1"/>
  <c r="H153" i="103"/>
  <c r="H153" i="103" a="1"/>
  <c r="G153" i="103" a="1"/>
  <c r="G153" i="103" s="1"/>
  <c r="F153" i="103"/>
  <c r="F153" i="103" a="1"/>
  <c r="E153" i="103" a="1"/>
  <c r="E153" i="103" s="1"/>
  <c r="D153" i="103"/>
  <c r="D153" i="103" a="1"/>
  <c r="CD152" i="103" a="1"/>
  <c r="CD152" i="103" s="1"/>
  <c r="CC152" i="103" a="1"/>
  <c r="CC152" i="103" s="1"/>
  <c r="CB152" i="103"/>
  <c r="CB152" i="103" a="1"/>
  <c r="CA152" i="103" a="1"/>
  <c r="CA152" i="103" s="1"/>
  <c r="BZ152" i="103" a="1"/>
  <c r="BZ152" i="103" s="1"/>
  <c r="BY152" i="103" a="1"/>
  <c r="BY152" i="103" s="1"/>
  <c r="BX152" i="103"/>
  <c r="BX152" i="103" a="1"/>
  <c r="BW152" i="103" a="1"/>
  <c r="BW152" i="103" s="1"/>
  <c r="BV152" i="103" a="1"/>
  <c r="BV152" i="103" s="1"/>
  <c r="BU152" i="103"/>
  <c r="BU152" i="103" a="1"/>
  <c r="BT152" i="103" a="1"/>
  <c r="BT152" i="103" s="1"/>
  <c r="BS152" i="103"/>
  <c r="BS152" i="103" a="1"/>
  <c r="BR152" i="103" a="1"/>
  <c r="BR152" i="103" s="1"/>
  <c r="BQ152" i="103"/>
  <c r="BQ152" i="103" a="1"/>
  <c r="BP152" i="103" a="1"/>
  <c r="BP152" i="103" s="1"/>
  <c r="BO152" i="103"/>
  <c r="BO152" i="103" a="1"/>
  <c r="BN152" i="103" a="1"/>
  <c r="BN152" i="103" s="1"/>
  <c r="BM152" i="103" a="1"/>
  <c r="BM152" i="103" s="1"/>
  <c r="BL152" i="103"/>
  <c r="BL152" i="103" a="1"/>
  <c r="BK152" i="103" a="1"/>
  <c r="BK152" i="103" s="1"/>
  <c r="BJ152" i="103" a="1"/>
  <c r="BJ152" i="103" s="1"/>
  <c r="BI152" i="103" a="1"/>
  <c r="BI152" i="103" s="1"/>
  <c r="BH152" i="103"/>
  <c r="BH152" i="103" a="1"/>
  <c r="BG152" i="103" a="1"/>
  <c r="BG152" i="103" s="1"/>
  <c r="BF152" i="103" a="1"/>
  <c r="BF152" i="103" s="1"/>
  <c r="BE152" i="103"/>
  <c r="BE152" i="103" a="1"/>
  <c r="BD152" i="103" a="1"/>
  <c r="BD152" i="103" s="1"/>
  <c r="BC152" i="103"/>
  <c r="BC152" i="103" a="1"/>
  <c r="BB152" i="103" a="1"/>
  <c r="BB152" i="103" s="1"/>
  <c r="BA152" i="103"/>
  <c r="BA152" i="103" a="1"/>
  <c r="AZ152" i="103" a="1"/>
  <c r="AZ152" i="103" s="1"/>
  <c r="AY152" i="103"/>
  <c r="AY152" i="103" a="1"/>
  <c r="AX152" i="103" a="1"/>
  <c r="AX152" i="103" s="1"/>
  <c r="AW152" i="103" a="1"/>
  <c r="AW152" i="103" s="1"/>
  <c r="AV152" i="103"/>
  <c r="AV152" i="103" a="1"/>
  <c r="AU152" i="103" a="1"/>
  <c r="AU152" i="103" s="1"/>
  <c r="AT152" i="103" a="1"/>
  <c r="AT152" i="103" s="1"/>
  <c r="AS152" i="103" a="1"/>
  <c r="AS152" i="103" s="1"/>
  <c r="AR152" i="103"/>
  <c r="AR152" i="103" a="1"/>
  <c r="AQ152" i="103" a="1"/>
  <c r="AQ152" i="103" s="1"/>
  <c r="AP152" i="103" a="1"/>
  <c r="AP152" i="103" s="1"/>
  <c r="AO152" i="103"/>
  <c r="AO152" i="103" a="1"/>
  <c r="AN152" i="103" a="1"/>
  <c r="AN152" i="103" s="1"/>
  <c r="AM152" i="103"/>
  <c r="AM152" i="103" a="1"/>
  <c r="AL152" i="103" a="1"/>
  <c r="AL152" i="103" s="1"/>
  <c r="AK152" i="103"/>
  <c r="AK152" i="103" a="1"/>
  <c r="AJ152" i="103" a="1"/>
  <c r="AJ152" i="103" s="1"/>
  <c r="AI152" i="103"/>
  <c r="AI152" i="103" a="1"/>
  <c r="AH152" i="103" a="1"/>
  <c r="AH152" i="103" s="1"/>
  <c r="AG152" i="103" a="1"/>
  <c r="AG152" i="103" s="1"/>
  <c r="AF152" i="103"/>
  <c r="AF152" i="103" a="1"/>
  <c r="AE152" i="103" a="1"/>
  <c r="AE152" i="103" s="1"/>
  <c r="AD152" i="103" a="1"/>
  <c r="AD152" i="103" s="1"/>
  <c r="AC152" i="103" a="1"/>
  <c r="AC152" i="103" s="1"/>
  <c r="AB152" i="103"/>
  <c r="AB152" i="103" a="1"/>
  <c r="AA152" i="103" a="1"/>
  <c r="AA152" i="103" s="1"/>
  <c r="Z152" i="103" a="1"/>
  <c r="Z152" i="103" s="1"/>
  <c r="Y152" i="103"/>
  <c r="Y152" i="103" a="1"/>
  <c r="X152" i="103" a="1"/>
  <c r="X152" i="103" s="1"/>
  <c r="W152" i="103"/>
  <c r="W152" i="103" a="1"/>
  <c r="V152" i="103" a="1"/>
  <c r="V152" i="103" s="1"/>
  <c r="U152" i="103"/>
  <c r="U152" i="103" a="1"/>
  <c r="T152" i="103" a="1"/>
  <c r="T152" i="103" s="1"/>
  <c r="S152" i="103"/>
  <c r="S152" i="103" a="1"/>
  <c r="R152" i="103" a="1"/>
  <c r="R152" i="103" s="1"/>
  <c r="Q152" i="103" a="1"/>
  <c r="Q152" i="103" s="1"/>
  <c r="P152" i="103"/>
  <c r="P152" i="103" a="1"/>
  <c r="O152" i="103" a="1"/>
  <c r="O152" i="103" s="1"/>
  <c r="N152" i="103" a="1"/>
  <c r="N152" i="103" s="1"/>
  <c r="M152" i="103" a="1"/>
  <c r="M152" i="103" s="1"/>
  <c r="L152" i="103"/>
  <c r="L152" i="103" a="1"/>
  <c r="K152" i="103" a="1"/>
  <c r="K152" i="103" s="1"/>
  <c r="J152" i="103" a="1"/>
  <c r="J152" i="103" s="1"/>
  <c r="I152" i="103"/>
  <c r="I152" i="103" a="1"/>
  <c r="H152" i="103" a="1"/>
  <c r="H152" i="103" s="1"/>
  <c r="G152" i="103"/>
  <c r="G152" i="103" a="1"/>
  <c r="F152" i="103" a="1"/>
  <c r="F152" i="103" s="1"/>
  <c r="E152" i="103"/>
  <c r="E152" i="103" a="1"/>
  <c r="D152" i="103" a="1"/>
  <c r="D152" i="103" s="1"/>
  <c r="CD151" i="103"/>
  <c r="CD151" i="103" a="1"/>
  <c r="CC151" i="103" a="1"/>
  <c r="CC151" i="103" s="1"/>
  <c r="CB151" i="103" a="1"/>
  <c r="CB151" i="103" s="1"/>
  <c r="CA151" i="103"/>
  <c r="CA151" i="103" a="1"/>
  <c r="BZ151" i="103" a="1"/>
  <c r="BZ151" i="103" s="1"/>
  <c r="BY151" i="103" a="1"/>
  <c r="BY151" i="103" s="1"/>
  <c r="BX151" i="103" a="1"/>
  <c r="BX151" i="103" s="1"/>
  <c r="BW151" i="103"/>
  <c r="BW151" i="103" a="1"/>
  <c r="BV151" i="103" a="1"/>
  <c r="BV151" i="103" s="1"/>
  <c r="BU151" i="103" a="1"/>
  <c r="BU151" i="103" s="1"/>
  <c r="BT151" i="103"/>
  <c r="BT151" i="103" a="1"/>
  <c r="BS151" i="103" a="1"/>
  <c r="BS151" i="103" s="1"/>
  <c r="BR151" i="103"/>
  <c r="BR151" i="103" a="1"/>
  <c r="BQ151" i="103" a="1"/>
  <c r="BQ151" i="103" s="1"/>
  <c r="BP151" i="103"/>
  <c r="BP151" i="103" a="1"/>
  <c r="BO151" i="103" a="1"/>
  <c r="BO151" i="103" s="1"/>
  <c r="BN151" i="103"/>
  <c r="BN151" i="103" a="1"/>
  <c r="BM151" i="103" a="1"/>
  <c r="BM151" i="103" s="1"/>
  <c r="BL151" i="103" a="1"/>
  <c r="BL151" i="103" s="1"/>
  <c r="BK151" i="103"/>
  <c r="BK151" i="103" a="1"/>
  <c r="BJ151" i="103" a="1"/>
  <c r="BJ151" i="103" s="1"/>
  <c r="BI151" i="103" a="1"/>
  <c r="BI151" i="103" s="1"/>
  <c r="BH151" i="103" a="1"/>
  <c r="BH151" i="103" s="1"/>
  <c r="BG151" i="103"/>
  <c r="BG151" i="103" a="1"/>
  <c r="BF151" i="103" a="1"/>
  <c r="BF151" i="103" s="1"/>
  <c r="BE151" i="103" a="1"/>
  <c r="BE151" i="103" s="1"/>
  <c r="BD151" i="103"/>
  <c r="BD151" i="103" a="1"/>
  <c r="BC151" i="103" a="1"/>
  <c r="BC151" i="103" s="1"/>
  <c r="BB151" i="103"/>
  <c r="BB151" i="103" a="1"/>
  <c r="BA151" i="103" a="1"/>
  <c r="BA151" i="103" s="1"/>
  <c r="AZ151" i="103"/>
  <c r="AZ151" i="103" a="1"/>
  <c r="AY151" i="103" a="1"/>
  <c r="AY151" i="103" s="1"/>
  <c r="AX151" i="103"/>
  <c r="AX151" i="103" a="1"/>
  <c r="AW151" i="103" a="1"/>
  <c r="AW151" i="103" s="1"/>
  <c r="AV151" i="103" a="1"/>
  <c r="AV151" i="103" s="1"/>
  <c r="AU151" i="103"/>
  <c r="AU151" i="103" a="1"/>
  <c r="AT151" i="103" a="1"/>
  <c r="AT151" i="103" s="1"/>
  <c r="AS151" i="103" a="1"/>
  <c r="AS151" i="103" s="1"/>
  <c r="AR151" i="103" a="1"/>
  <c r="AR151" i="103" s="1"/>
  <c r="AQ151" i="103"/>
  <c r="AQ151" i="103" a="1"/>
  <c r="AP151" i="103" a="1"/>
  <c r="AP151" i="103" s="1"/>
  <c r="AO151" i="103" a="1"/>
  <c r="AO151" i="103" s="1"/>
  <c r="AN151" i="103"/>
  <c r="AN151" i="103" a="1"/>
  <c r="AM151" i="103" a="1"/>
  <c r="AM151" i="103" s="1"/>
  <c r="AL151" i="103"/>
  <c r="AL151" i="103" a="1"/>
  <c r="AK151" i="103" a="1"/>
  <c r="AK151" i="103" s="1"/>
  <c r="AJ151" i="103"/>
  <c r="AJ151" i="103" a="1"/>
  <c r="AI151" i="103" a="1"/>
  <c r="AI151" i="103" s="1"/>
  <c r="AH151" i="103"/>
  <c r="AH151" i="103" a="1"/>
  <c r="AG151" i="103" a="1"/>
  <c r="AG151" i="103" s="1"/>
  <c r="AF151" i="103" a="1"/>
  <c r="AF151" i="103" s="1"/>
  <c r="AE151" i="103"/>
  <c r="AE151" i="103" a="1"/>
  <c r="AD151" i="103" a="1"/>
  <c r="AD151" i="103" s="1"/>
  <c r="AC151" i="103" a="1"/>
  <c r="AC151" i="103" s="1"/>
  <c r="AB151" i="103" a="1"/>
  <c r="AB151" i="103" s="1"/>
  <c r="AA151" i="103"/>
  <c r="AA151" i="103" a="1"/>
  <c r="Z151" i="103" a="1"/>
  <c r="Z151" i="103" s="1"/>
  <c r="Y151" i="103" a="1"/>
  <c r="Y151" i="103" s="1"/>
  <c r="X151" i="103"/>
  <c r="X151" i="103" a="1"/>
  <c r="W151" i="103" a="1"/>
  <c r="W151" i="103" s="1"/>
  <c r="V151" i="103"/>
  <c r="V151" i="103" a="1"/>
  <c r="U151" i="103" a="1"/>
  <c r="U151" i="103" s="1"/>
  <c r="T151" i="103"/>
  <c r="T151" i="103" a="1"/>
  <c r="S151" i="103" a="1"/>
  <c r="S151" i="103" s="1"/>
  <c r="R151" i="103"/>
  <c r="R151" i="103" a="1"/>
  <c r="Q151" i="103" a="1"/>
  <c r="Q151" i="103" s="1"/>
  <c r="P151" i="103" a="1"/>
  <c r="P151" i="103" s="1"/>
  <c r="O151" i="103"/>
  <c r="O151" i="103" a="1"/>
  <c r="N151" i="103" a="1"/>
  <c r="N151" i="103" s="1"/>
  <c r="M151" i="103" a="1"/>
  <c r="M151" i="103" s="1"/>
  <c r="L151" i="103" a="1"/>
  <c r="L151" i="103" s="1"/>
  <c r="K151" i="103"/>
  <c r="K151" i="103" a="1"/>
  <c r="J151" i="103" a="1"/>
  <c r="J151" i="103" s="1"/>
  <c r="I151" i="103" a="1"/>
  <c r="I151" i="103" s="1"/>
  <c r="H151" i="103"/>
  <c r="H151" i="103" a="1"/>
  <c r="G151" i="103" a="1"/>
  <c r="G151" i="103" s="1"/>
  <c r="F151" i="103"/>
  <c r="F151" i="103" a="1"/>
  <c r="E151" i="103" a="1"/>
  <c r="E151" i="103" s="1"/>
  <c r="D151" i="103"/>
  <c r="D151" i="103" a="1"/>
  <c r="CD150" i="103" a="1"/>
  <c r="CD150" i="103" s="1"/>
  <c r="CC150" i="103"/>
  <c r="CC150" i="103" a="1"/>
  <c r="CB150" i="103" a="1"/>
  <c r="CB150" i="103" s="1"/>
  <c r="CA150" i="103" a="1"/>
  <c r="CA150" i="103" s="1"/>
  <c r="BZ150" i="103"/>
  <c r="BZ150" i="103" a="1"/>
  <c r="BY150" i="103" a="1"/>
  <c r="BY150" i="103" s="1"/>
  <c r="BX150" i="103" a="1"/>
  <c r="BX150" i="103" s="1"/>
  <c r="BW150" i="103" a="1"/>
  <c r="BW150" i="103" s="1"/>
  <c r="BV150" i="103"/>
  <c r="BV150" i="103" a="1"/>
  <c r="BU150" i="103" a="1"/>
  <c r="BU150" i="103" s="1"/>
  <c r="BT150" i="103" a="1"/>
  <c r="BT150" i="103" s="1"/>
  <c r="BS150" i="103"/>
  <c r="BS150" i="103" a="1"/>
  <c r="BR150" i="103" a="1"/>
  <c r="BR150" i="103" s="1"/>
  <c r="BQ150" i="103"/>
  <c r="BQ150" i="103" a="1"/>
  <c r="BP150" i="103" a="1"/>
  <c r="BP150" i="103" s="1"/>
  <c r="BO150" i="103" a="1"/>
  <c r="BO150" i="103" s="1"/>
  <c r="BN150" i="103" a="1"/>
  <c r="BN150" i="103" s="1"/>
  <c r="BM150" i="103" a="1"/>
  <c r="BM150" i="103" s="1"/>
  <c r="BL150" i="103" a="1"/>
  <c r="BL150" i="103" s="1"/>
  <c r="BK150" i="103" a="1"/>
  <c r="BK150" i="103" s="1"/>
  <c r="BJ150" i="103"/>
  <c r="BJ150" i="103" a="1"/>
  <c r="BI150" i="103" a="1"/>
  <c r="BI150" i="103" s="1"/>
  <c r="BH150" i="103" a="1"/>
  <c r="BH150" i="103" s="1"/>
  <c r="BG150" i="103" a="1"/>
  <c r="BG150" i="103" s="1"/>
  <c r="BF150" i="103" a="1"/>
  <c r="BF150" i="103" s="1"/>
  <c r="BE150" i="103" a="1"/>
  <c r="BE150" i="103" s="1"/>
  <c r="BD150" i="103" a="1"/>
  <c r="BD150" i="103" s="1"/>
  <c r="BC150" i="103"/>
  <c r="BC150" i="103" a="1"/>
  <c r="BB150" i="103" a="1"/>
  <c r="BB150" i="103" s="1"/>
  <c r="BA150" i="103"/>
  <c r="BA150" i="103" a="1"/>
  <c r="AZ150" i="103" a="1"/>
  <c r="AZ150" i="103" s="1"/>
  <c r="AY150" i="103"/>
  <c r="AY150" i="103" a="1"/>
  <c r="AX150" i="103" a="1"/>
  <c r="AX150" i="103" s="1"/>
  <c r="AW150" i="103" a="1"/>
  <c r="AW150" i="103" s="1"/>
  <c r="AV150" i="103" a="1"/>
  <c r="AV150" i="103" s="1"/>
  <c r="AU150" i="103" a="1"/>
  <c r="AU150" i="103" s="1"/>
  <c r="AT150" i="103"/>
  <c r="AT150" i="103" a="1"/>
  <c r="AS150" i="103" a="1"/>
  <c r="AS150" i="103" s="1"/>
  <c r="AR150" i="103" a="1"/>
  <c r="AR150" i="103" s="1"/>
  <c r="AQ150" i="103" a="1"/>
  <c r="AQ150" i="103" s="1"/>
  <c r="AP150" i="103"/>
  <c r="AP150" i="103" a="1"/>
  <c r="AO150" i="103" a="1"/>
  <c r="AO150" i="103" s="1"/>
  <c r="AN150" i="103" a="1"/>
  <c r="AN150" i="103" s="1"/>
  <c r="AM150" i="103"/>
  <c r="AM150" i="103" a="1"/>
  <c r="AL150" i="103" a="1"/>
  <c r="AL150" i="103" s="1"/>
  <c r="AK150" i="103"/>
  <c r="AK150" i="103" a="1"/>
  <c r="AJ150" i="103" a="1"/>
  <c r="AJ150" i="103" s="1"/>
  <c r="AI150" i="103"/>
  <c r="AI150" i="103" a="1"/>
  <c r="AH150" i="103" a="1"/>
  <c r="AH150" i="103" s="1"/>
  <c r="AG150" i="103" a="1"/>
  <c r="AG150" i="103" s="1"/>
  <c r="AF150" i="103" a="1"/>
  <c r="AF150" i="103" s="1"/>
  <c r="AE150" i="103" a="1"/>
  <c r="AE150" i="103" s="1"/>
  <c r="AD150" i="103"/>
  <c r="AD150" i="103" a="1"/>
  <c r="AC150" i="103" a="1"/>
  <c r="AC150" i="103" s="1"/>
  <c r="AB150" i="103" a="1"/>
  <c r="AB150" i="103" s="1"/>
  <c r="AA150" i="103" a="1"/>
  <c r="AA150" i="103" s="1"/>
  <c r="Z150" i="103" a="1"/>
  <c r="Z150" i="103" s="1"/>
  <c r="Y150" i="103" a="1"/>
  <c r="Y150" i="103" s="1"/>
  <c r="X150" i="103" a="1"/>
  <c r="X150" i="103" s="1"/>
  <c r="W150" i="103" a="1"/>
  <c r="W150" i="103" s="1"/>
  <c r="V150" i="103" a="1"/>
  <c r="V150" i="103" s="1"/>
  <c r="U150" i="103" a="1"/>
  <c r="U150" i="103" s="1"/>
  <c r="T150" i="103"/>
  <c r="T150" i="103" a="1"/>
  <c r="S150" i="103" a="1"/>
  <c r="S150" i="103" s="1"/>
  <c r="R150" i="103" a="1"/>
  <c r="R150" i="103" s="1"/>
  <c r="Q150" i="103" a="1"/>
  <c r="Q150" i="103" s="1"/>
  <c r="P150" i="103"/>
  <c r="P150" i="103" a="1"/>
  <c r="O150" i="103" a="1"/>
  <c r="O150" i="103" s="1"/>
  <c r="N150" i="103"/>
  <c r="N150" i="103" a="1"/>
  <c r="M150" i="103" a="1"/>
  <c r="M150" i="103" s="1"/>
  <c r="L150" i="103" a="1"/>
  <c r="L150" i="103" s="1"/>
  <c r="K150" i="103" a="1"/>
  <c r="K150" i="103" s="1"/>
  <c r="J150" i="103" a="1"/>
  <c r="J150" i="103" s="1"/>
  <c r="I150" i="103" a="1"/>
  <c r="I150" i="103" s="1"/>
  <c r="H150" i="103" a="1"/>
  <c r="H150" i="103" s="1"/>
  <c r="G150" i="103" a="1"/>
  <c r="G150" i="103" s="1"/>
  <c r="F150" i="103" a="1"/>
  <c r="F150" i="103" s="1"/>
  <c r="E150" i="103" a="1"/>
  <c r="E150" i="103" s="1"/>
  <c r="D150" i="103"/>
  <c r="D150" i="103" a="1"/>
  <c r="CD149" i="103" a="1"/>
  <c r="CD149" i="103" s="1"/>
  <c r="CC149" i="103" a="1"/>
  <c r="CC149" i="103" s="1"/>
  <c r="CB149" i="103" a="1"/>
  <c r="CB149" i="103" s="1"/>
  <c r="CA149" i="103"/>
  <c r="CA149" i="103" a="1"/>
  <c r="BZ149" i="103" a="1"/>
  <c r="BZ149" i="103" s="1"/>
  <c r="BY149" i="103"/>
  <c r="BY149" i="103" a="1"/>
  <c r="BX149" i="103" a="1"/>
  <c r="BX149" i="103" s="1"/>
  <c r="BW149" i="103" a="1"/>
  <c r="BW149" i="103" s="1"/>
  <c r="BV149" i="103" a="1"/>
  <c r="BV149" i="103" s="1"/>
  <c r="BU149" i="103" a="1"/>
  <c r="BU149" i="103" s="1"/>
  <c r="BT149" i="103" a="1"/>
  <c r="BT149" i="103" s="1"/>
  <c r="BS149" i="103" a="1"/>
  <c r="BS149" i="103" s="1"/>
  <c r="BR149" i="103" a="1"/>
  <c r="BR149" i="103" s="1"/>
  <c r="BQ149" i="103" a="1"/>
  <c r="BQ149" i="103" s="1"/>
  <c r="BP149" i="103" a="1"/>
  <c r="BP149" i="103" s="1"/>
  <c r="BO149" i="103"/>
  <c r="BO149" i="103" a="1"/>
  <c r="BN149" i="103" a="1"/>
  <c r="BN149" i="103" s="1"/>
  <c r="BM149" i="103" a="1"/>
  <c r="BM149" i="103" s="1"/>
  <c r="BL149" i="103" a="1"/>
  <c r="BL149" i="103" s="1"/>
  <c r="BK149" i="103"/>
  <c r="BK149" i="103" a="1"/>
  <c r="BJ149" i="103" a="1"/>
  <c r="BJ149" i="103" s="1"/>
  <c r="BI149" i="103"/>
  <c r="BI149" i="103" a="1"/>
  <c r="BH149" i="103" a="1"/>
  <c r="BH149" i="103" s="1"/>
  <c r="BG149" i="103" a="1"/>
  <c r="BG149" i="103" s="1"/>
  <c r="BF149" i="103" a="1"/>
  <c r="BF149" i="103" s="1"/>
  <c r="BE149" i="103" a="1"/>
  <c r="BE149" i="103" s="1"/>
  <c r="BD149" i="103" a="1"/>
  <c r="BD149" i="103" s="1"/>
  <c r="BC149" i="103" a="1"/>
  <c r="BC149" i="103" s="1"/>
  <c r="BB149" i="103" a="1"/>
  <c r="BB149" i="103" s="1"/>
  <c r="BA149" i="103" a="1"/>
  <c r="BA149" i="103" s="1"/>
  <c r="AZ149" i="103" a="1"/>
  <c r="AZ149" i="103" s="1"/>
  <c r="AY149" i="103"/>
  <c r="AY149" i="103" a="1"/>
  <c r="AX149" i="103" a="1"/>
  <c r="AX149" i="103" s="1"/>
  <c r="AW149" i="103" a="1"/>
  <c r="AW149" i="103" s="1"/>
  <c r="AV149" i="103" a="1"/>
  <c r="AV149" i="103" s="1"/>
  <c r="AU149" i="103"/>
  <c r="AU149" i="103" a="1"/>
  <c r="AT149" i="103" a="1"/>
  <c r="AT149" i="103" s="1"/>
  <c r="AS149" i="103"/>
  <c r="AS149" i="103" a="1"/>
  <c r="AR149" i="103" a="1"/>
  <c r="AR149" i="103" s="1"/>
  <c r="AQ149" i="103" a="1"/>
  <c r="AQ149" i="103" s="1"/>
  <c r="AP149" i="103" a="1"/>
  <c r="AP149" i="103" s="1"/>
  <c r="AO149" i="103" a="1"/>
  <c r="AO149" i="103" s="1"/>
  <c r="AN149" i="103" a="1"/>
  <c r="AN149" i="103" s="1"/>
  <c r="AM149" i="103" a="1"/>
  <c r="AM149" i="103" s="1"/>
  <c r="AL149" i="103" a="1"/>
  <c r="AL149" i="103" s="1"/>
  <c r="AK149" i="103" a="1"/>
  <c r="AK149" i="103" s="1"/>
  <c r="AJ149" i="103" a="1"/>
  <c r="AJ149" i="103" s="1"/>
  <c r="AI149" i="103"/>
  <c r="AI149" i="103" a="1"/>
  <c r="AH149" i="103" a="1"/>
  <c r="AH149" i="103" s="1"/>
  <c r="AG149" i="103" a="1"/>
  <c r="AG149" i="103" s="1"/>
  <c r="AF149" i="103" a="1"/>
  <c r="AF149" i="103" s="1"/>
  <c r="AE149" i="103"/>
  <c r="AE149" i="103" a="1"/>
  <c r="AD149" i="103" a="1"/>
  <c r="AD149" i="103" s="1"/>
  <c r="AC149" i="103"/>
  <c r="AC149" i="103" a="1"/>
  <c r="AB149" i="103" a="1"/>
  <c r="AB149" i="103" s="1"/>
  <c r="AA149" i="103" a="1"/>
  <c r="AA149" i="103" s="1"/>
  <c r="Z149" i="103" a="1"/>
  <c r="Z149" i="103" s="1"/>
  <c r="Y149" i="103" a="1"/>
  <c r="Y149" i="103" s="1"/>
  <c r="X149" i="103" a="1"/>
  <c r="X149" i="103" s="1"/>
  <c r="W149" i="103" a="1"/>
  <c r="W149" i="103" s="1"/>
  <c r="V149" i="103" a="1"/>
  <c r="V149" i="103" s="1"/>
  <c r="U149" i="103" a="1"/>
  <c r="U149" i="103" s="1"/>
  <c r="T149" i="103" a="1"/>
  <c r="T149" i="103" s="1"/>
  <c r="S149" i="103"/>
  <c r="S149" i="103" a="1"/>
  <c r="R149" i="103" a="1"/>
  <c r="R149" i="103" s="1"/>
  <c r="Q149" i="103" a="1"/>
  <c r="Q149" i="103" s="1"/>
  <c r="P149" i="103" a="1"/>
  <c r="P149" i="103" s="1"/>
  <c r="O149" i="103"/>
  <c r="O149" i="103" a="1"/>
  <c r="N149" i="103" a="1"/>
  <c r="N149" i="103" s="1"/>
  <c r="M149" i="103"/>
  <c r="M149" i="103" a="1"/>
  <c r="L149" i="103" a="1"/>
  <c r="L149" i="103" s="1"/>
  <c r="K149" i="103" a="1"/>
  <c r="K149" i="103" s="1"/>
  <c r="J149" i="103" a="1"/>
  <c r="J149" i="103" s="1"/>
  <c r="I149" i="103" a="1"/>
  <c r="I149" i="103" s="1"/>
  <c r="H149" i="103" a="1"/>
  <c r="H149" i="103" s="1"/>
  <c r="G149" i="103" a="1"/>
  <c r="G149" i="103" s="1"/>
  <c r="F149" i="103" a="1"/>
  <c r="F149" i="103" s="1"/>
  <c r="E149" i="103" a="1"/>
  <c r="E149" i="103" s="1"/>
  <c r="D149" i="103" a="1"/>
  <c r="D149" i="103" s="1"/>
  <c r="CD148" i="103"/>
  <c r="CD148" i="103" a="1"/>
  <c r="CC148" i="103" a="1"/>
  <c r="CC148" i="103" s="1"/>
  <c r="CB148" i="103" a="1"/>
  <c r="CB148" i="103" s="1"/>
  <c r="CA148" i="103" a="1"/>
  <c r="CA148" i="103" s="1"/>
  <c r="BZ148" i="103"/>
  <c r="BZ148" i="103" a="1"/>
  <c r="BY148" i="103" a="1"/>
  <c r="BY148" i="103" s="1"/>
  <c r="BX148" i="103"/>
  <c r="BX148" i="103" a="1"/>
  <c r="BW148" i="103" a="1"/>
  <c r="BW148" i="103" s="1"/>
  <c r="BV148" i="103" a="1"/>
  <c r="BV148" i="103" s="1"/>
  <c r="BU148" i="103" a="1"/>
  <c r="BU148" i="103" s="1"/>
  <c r="BT148" i="103" a="1"/>
  <c r="BT148" i="103" s="1"/>
  <c r="BS148" i="103" a="1"/>
  <c r="BS148" i="103" s="1"/>
  <c r="BR148" i="103" a="1"/>
  <c r="BR148" i="103" s="1"/>
  <c r="BQ148" i="103" a="1"/>
  <c r="BQ148" i="103" s="1"/>
  <c r="BP148" i="103" a="1"/>
  <c r="BP148" i="103" s="1"/>
  <c r="BO148" i="103" a="1"/>
  <c r="BO148" i="103" s="1"/>
  <c r="BN148" i="103"/>
  <c r="BN148" i="103" a="1"/>
  <c r="BM148" i="103" a="1"/>
  <c r="BM148" i="103" s="1"/>
  <c r="BL148" i="103" a="1"/>
  <c r="BL148" i="103" s="1"/>
  <c r="BK148" i="103" a="1"/>
  <c r="BK148" i="103" s="1"/>
  <c r="BJ148" i="103"/>
  <c r="BJ148" i="103" a="1"/>
  <c r="BI148" i="103" a="1"/>
  <c r="BI148" i="103" s="1"/>
  <c r="BH148" i="103"/>
  <c r="BH148" i="103" a="1"/>
  <c r="BG148" i="103" a="1"/>
  <c r="BG148" i="103" s="1"/>
  <c r="BF148" i="103" a="1"/>
  <c r="BF148" i="103" s="1"/>
  <c r="BE148" i="103" a="1"/>
  <c r="BE148" i="103" s="1"/>
  <c r="BD148" i="103" a="1"/>
  <c r="BD148" i="103" s="1"/>
  <c r="BC148" i="103" a="1"/>
  <c r="BC148" i="103" s="1"/>
  <c r="BB148" i="103" a="1"/>
  <c r="BB148" i="103" s="1"/>
  <c r="BA148" i="103" a="1"/>
  <c r="BA148" i="103" s="1"/>
  <c r="AZ148" i="103" a="1"/>
  <c r="AZ148" i="103" s="1"/>
  <c r="AY148" i="103" a="1"/>
  <c r="AY148" i="103" s="1"/>
  <c r="AX148" i="103"/>
  <c r="AX148" i="103" a="1"/>
  <c r="AW148" i="103" a="1"/>
  <c r="AW148" i="103" s="1"/>
  <c r="AV148" i="103" a="1"/>
  <c r="AV148" i="103" s="1"/>
  <c r="AU148" i="103" a="1"/>
  <c r="AU148" i="103" s="1"/>
  <c r="AT148" i="103"/>
  <c r="AT148" i="103" a="1"/>
  <c r="AS148" i="103" a="1"/>
  <c r="AS148" i="103" s="1"/>
  <c r="AR148" i="103"/>
  <c r="AR148" i="103" a="1"/>
  <c r="AQ148" i="103" a="1"/>
  <c r="AQ148" i="103" s="1"/>
  <c r="AP148" i="103" a="1"/>
  <c r="AP148" i="103" s="1"/>
  <c r="AO148" i="103" a="1"/>
  <c r="AO148" i="103" s="1"/>
  <c r="AN148" i="103" a="1"/>
  <c r="AN148" i="103" s="1"/>
  <c r="AM148" i="103" a="1"/>
  <c r="AM148" i="103" s="1"/>
  <c r="AL148" i="103" a="1"/>
  <c r="AL148" i="103" s="1"/>
  <c r="AK148" i="103" a="1"/>
  <c r="AK148" i="103" s="1"/>
  <c r="AJ148" i="103" a="1"/>
  <c r="AJ148" i="103" s="1"/>
  <c r="AI148" i="103" a="1"/>
  <c r="AI148" i="103" s="1"/>
  <c r="AH148" i="103"/>
  <c r="AH148" i="103" a="1"/>
  <c r="AG148" i="103" a="1"/>
  <c r="AG148" i="103" s="1"/>
  <c r="AF148" i="103" a="1"/>
  <c r="AF148" i="103" s="1"/>
  <c r="AE148" i="103" a="1"/>
  <c r="AE148" i="103" s="1"/>
  <c r="AD148" i="103"/>
  <c r="AD148" i="103" a="1"/>
  <c r="AC148" i="103" a="1"/>
  <c r="AC148" i="103" s="1"/>
  <c r="AB148" i="103"/>
  <c r="AB148" i="103" a="1"/>
  <c r="AA148" i="103" a="1"/>
  <c r="AA148" i="103" s="1"/>
  <c r="Z148" i="103" a="1"/>
  <c r="Z148" i="103" s="1"/>
  <c r="Y148" i="103" a="1"/>
  <c r="Y148" i="103" s="1"/>
  <c r="X148" i="103" a="1"/>
  <c r="X148" i="103" s="1"/>
  <c r="W148" i="103" a="1"/>
  <c r="W148" i="103" s="1"/>
  <c r="V148" i="103" a="1"/>
  <c r="V148" i="103" s="1"/>
  <c r="U148" i="103" a="1"/>
  <c r="U148" i="103" s="1"/>
  <c r="T148" i="103" a="1"/>
  <c r="T148" i="103" s="1"/>
  <c r="S148" i="103" a="1"/>
  <c r="S148" i="103" s="1"/>
  <c r="R148" i="103"/>
  <c r="R148" i="103" a="1"/>
  <c r="Q148" i="103" a="1"/>
  <c r="Q148" i="103" s="1"/>
  <c r="P148" i="103" a="1"/>
  <c r="P148" i="103" s="1"/>
  <c r="O148" i="103" a="1"/>
  <c r="O148" i="103" s="1"/>
  <c r="N148" i="103"/>
  <c r="N148" i="103" a="1"/>
  <c r="M148" i="103" a="1"/>
  <c r="M148" i="103" s="1"/>
  <c r="L148" i="103"/>
  <c r="L148" i="103" a="1"/>
  <c r="K148" i="103" a="1"/>
  <c r="K148" i="103" s="1"/>
  <c r="J148" i="103" a="1"/>
  <c r="J148" i="103" s="1"/>
  <c r="I148" i="103" a="1"/>
  <c r="I148" i="103" s="1"/>
  <c r="H148" i="103" a="1"/>
  <c r="H148" i="103" s="1"/>
  <c r="G148" i="103"/>
  <c r="G148" i="103" a="1"/>
  <c r="F148" i="103" a="1"/>
  <c r="F148" i="103" s="1"/>
  <c r="E148" i="103" a="1"/>
  <c r="E148" i="103" s="1"/>
  <c r="D148" i="103"/>
  <c r="D148" i="103" a="1"/>
  <c r="CD147" i="103"/>
  <c r="CD147" i="103" a="1"/>
  <c r="CC147" i="103" a="1"/>
  <c r="CC147" i="103" s="1"/>
  <c r="CB147" i="103" a="1"/>
  <c r="CB147" i="103" s="1"/>
  <c r="CA147" i="103" a="1"/>
  <c r="CA147" i="103" s="1"/>
  <c r="BZ147" i="103" a="1"/>
  <c r="BZ147" i="103" s="1"/>
  <c r="BY147" i="103"/>
  <c r="BY147" i="103" a="1"/>
  <c r="BX147" i="103" a="1"/>
  <c r="BX147" i="103" s="1"/>
  <c r="BW147" i="103" a="1"/>
  <c r="BW147" i="103" s="1"/>
  <c r="BV147" i="103"/>
  <c r="BV147" i="103" a="1"/>
  <c r="BU147" i="103" a="1"/>
  <c r="BU147" i="103" s="1"/>
  <c r="BT147" i="103" a="1"/>
  <c r="BT147" i="103" s="1"/>
  <c r="BS147" i="103" a="1"/>
  <c r="BS147" i="103" s="1"/>
  <c r="BR147" i="103" a="1"/>
  <c r="BR147" i="103" s="1"/>
  <c r="BQ147" i="103" a="1"/>
  <c r="BQ147" i="103" s="1"/>
  <c r="BP147" i="103" a="1"/>
  <c r="BP147" i="103" s="1"/>
  <c r="BO147" i="103" a="1"/>
  <c r="BO147" i="103" s="1"/>
  <c r="BN147" i="103" a="1"/>
  <c r="BN147" i="103" s="1"/>
  <c r="BM147" i="103"/>
  <c r="BM147" i="103" a="1"/>
  <c r="BL147" i="103" a="1"/>
  <c r="BL147" i="103" s="1"/>
  <c r="BK147" i="103" a="1"/>
  <c r="BK147" i="103" s="1"/>
  <c r="BJ147" i="103" a="1"/>
  <c r="BJ147" i="103" s="1"/>
  <c r="BI147" i="103"/>
  <c r="BI147" i="103" a="1"/>
  <c r="BH147" i="103" a="1"/>
  <c r="BH147" i="103" s="1"/>
  <c r="BG147" i="103" a="1"/>
  <c r="BG147" i="103" s="1"/>
  <c r="BF147" i="103" a="1"/>
  <c r="BF147" i="103" s="1"/>
  <c r="BE147" i="103"/>
  <c r="BE147" i="103" a="1"/>
  <c r="BD147" i="103" a="1"/>
  <c r="BD147" i="103" s="1"/>
  <c r="BC147" i="103" a="1"/>
  <c r="BC147" i="103" s="1"/>
  <c r="BB147" i="103" a="1"/>
  <c r="BB147" i="103" s="1"/>
  <c r="BA147" i="103"/>
  <c r="BA147" i="103" a="1"/>
  <c r="AZ147" i="103" a="1"/>
  <c r="AZ147" i="103" s="1"/>
  <c r="AY147" i="103" a="1"/>
  <c r="AY147" i="103" s="1"/>
  <c r="AX147" i="103" a="1"/>
  <c r="AX147" i="103" s="1"/>
  <c r="AW147" i="103"/>
  <c r="AW147" i="103" a="1"/>
  <c r="AV147" i="103" a="1"/>
  <c r="AV147" i="103" s="1"/>
  <c r="AU147" i="103" a="1"/>
  <c r="AU147" i="103" s="1"/>
  <c r="AT147" i="103" a="1"/>
  <c r="AT147" i="103" s="1"/>
  <c r="AS147" i="103"/>
  <c r="AS147" i="103" a="1"/>
  <c r="AR147" i="103" a="1"/>
  <c r="AR147" i="103" s="1"/>
  <c r="AQ147" i="103" a="1"/>
  <c r="AQ147" i="103" s="1"/>
  <c r="AP147" i="103" a="1"/>
  <c r="AP147" i="103" s="1"/>
  <c r="AO147" i="103"/>
  <c r="AO147" i="103" a="1"/>
  <c r="AN147" i="103" a="1"/>
  <c r="AN147" i="103" s="1"/>
  <c r="AM147" i="103" a="1"/>
  <c r="AM147" i="103" s="1"/>
  <c r="AL147" i="103" a="1"/>
  <c r="AL147" i="103" s="1"/>
  <c r="AK147" i="103" a="1"/>
  <c r="AK147" i="103" s="1"/>
  <c r="AJ147" i="103" a="1"/>
  <c r="AJ147" i="103" s="1"/>
  <c r="AI147" i="103" a="1"/>
  <c r="AI147" i="103" s="1"/>
  <c r="AH147" i="103" a="1"/>
  <c r="AH147" i="103" s="1"/>
  <c r="AG147" i="103" a="1"/>
  <c r="AG147" i="103" s="1"/>
  <c r="AF147" i="103" a="1"/>
  <c r="AF147" i="103" s="1"/>
  <c r="AE147" i="103" a="1"/>
  <c r="AE147" i="103" s="1"/>
  <c r="AD147" i="103" a="1"/>
  <c r="AD147" i="103" s="1"/>
  <c r="AC147" i="103" a="1"/>
  <c r="AC147" i="103" s="1"/>
  <c r="AB147" i="103" a="1"/>
  <c r="AB147" i="103" s="1"/>
  <c r="AA147" i="103" a="1"/>
  <c r="AA147" i="103" s="1"/>
  <c r="Z147" i="103" a="1"/>
  <c r="Z147" i="103" s="1"/>
  <c r="Y147" i="103" a="1"/>
  <c r="Y147" i="103" s="1"/>
  <c r="X147" i="103" a="1"/>
  <c r="X147" i="103" s="1"/>
  <c r="W147" i="103" a="1"/>
  <c r="W147" i="103" s="1"/>
  <c r="V147" i="103" a="1"/>
  <c r="V147" i="103" s="1"/>
  <c r="U147" i="103" a="1"/>
  <c r="U147" i="103" s="1"/>
  <c r="T147" i="103" a="1"/>
  <c r="T147" i="103" s="1"/>
  <c r="S147" i="103" a="1"/>
  <c r="S147" i="103" s="1"/>
  <c r="R147" i="103" a="1"/>
  <c r="R147" i="103" s="1"/>
  <c r="Q147" i="103" a="1"/>
  <c r="Q147" i="103" s="1"/>
  <c r="P147" i="103" a="1"/>
  <c r="P147" i="103" s="1"/>
  <c r="O147" i="103" a="1"/>
  <c r="O147" i="103" s="1"/>
  <c r="N147" i="103" a="1"/>
  <c r="N147" i="103" s="1"/>
  <c r="M147" i="103" a="1"/>
  <c r="M147" i="103" s="1"/>
  <c r="L147" i="103" a="1"/>
  <c r="L147" i="103" s="1"/>
  <c r="K147" i="103" a="1"/>
  <c r="K147" i="103" s="1"/>
  <c r="J147" i="103" a="1"/>
  <c r="J147" i="103" s="1"/>
  <c r="I147" i="103" a="1"/>
  <c r="I147" i="103" s="1"/>
  <c r="H147" i="103" a="1"/>
  <c r="H147" i="103" s="1"/>
  <c r="G147" i="103" a="1"/>
  <c r="G147" i="103" s="1"/>
  <c r="F147" i="103" a="1"/>
  <c r="F147" i="103" s="1"/>
  <c r="E147" i="103" a="1"/>
  <c r="E147" i="103" s="1"/>
  <c r="D147" i="103" a="1"/>
  <c r="D147" i="103" s="1"/>
  <c r="CD146" i="103" a="1"/>
  <c r="CD146" i="103" s="1"/>
  <c r="CC146" i="103" a="1"/>
  <c r="CC146" i="103" s="1"/>
  <c r="CB146" i="103" a="1"/>
  <c r="CB146" i="103" s="1"/>
  <c r="CA146" i="103" a="1"/>
  <c r="CA146" i="103" s="1"/>
  <c r="BZ146" i="103" a="1"/>
  <c r="BZ146" i="103" s="1"/>
  <c r="BY146" i="103" a="1"/>
  <c r="BY146" i="103" s="1"/>
  <c r="BX146" i="103" a="1"/>
  <c r="BX146" i="103" s="1"/>
  <c r="BW146" i="103" a="1"/>
  <c r="BW146" i="103" s="1"/>
  <c r="BV146" i="103" a="1"/>
  <c r="BV146" i="103" s="1"/>
  <c r="BU146" i="103" a="1"/>
  <c r="BU146" i="103" s="1"/>
  <c r="BT146" i="103" a="1"/>
  <c r="BT146" i="103" s="1"/>
  <c r="BS146" i="103" a="1"/>
  <c r="BS146" i="103" s="1"/>
  <c r="BR146" i="103" a="1"/>
  <c r="BR146" i="103" s="1"/>
  <c r="BQ146" i="103" a="1"/>
  <c r="BQ146" i="103" s="1"/>
  <c r="BP146" i="103" a="1"/>
  <c r="BP146" i="103" s="1"/>
  <c r="BO146" i="103" a="1"/>
  <c r="BO146" i="103" s="1"/>
  <c r="BN146" i="103" a="1"/>
  <c r="BN146" i="103" s="1"/>
  <c r="BM146" i="103" a="1"/>
  <c r="BM146" i="103" s="1"/>
  <c r="BL146" i="103" a="1"/>
  <c r="BL146" i="103" s="1"/>
  <c r="BK146" i="103" a="1"/>
  <c r="BK146" i="103" s="1"/>
  <c r="BJ146" i="103" a="1"/>
  <c r="BJ146" i="103" s="1"/>
  <c r="BI146" i="103" a="1"/>
  <c r="BI146" i="103" s="1"/>
  <c r="BH146" i="103" a="1"/>
  <c r="BH146" i="103" s="1"/>
  <c r="BG146" i="103" a="1"/>
  <c r="BG146" i="103" s="1"/>
  <c r="BF146" i="103" a="1"/>
  <c r="BF146" i="103" s="1"/>
  <c r="BE146" i="103" a="1"/>
  <c r="BE146" i="103" s="1"/>
  <c r="BD146" i="103" a="1"/>
  <c r="BD146" i="103" s="1"/>
  <c r="BC146" i="103" a="1"/>
  <c r="BC146" i="103" s="1"/>
  <c r="BB146" i="103" a="1"/>
  <c r="BB146" i="103" s="1"/>
  <c r="BA146" i="103" a="1"/>
  <c r="BA146" i="103" s="1"/>
  <c r="AZ146" i="103" a="1"/>
  <c r="AZ146" i="103" s="1"/>
  <c r="AY146" i="103" a="1"/>
  <c r="AY146" i="103" s="1"/>
  <c r="AX146" i="103" a="1"/>
  <c r="AX146" i="103" s="1"/>
  <c r="AW146" i="103" a="1"/>
  <c r="AW146" i="103" s="1"/>
  <c r="AV146" i="103" a="1"/>
  <c r="AV146" i="103" s="1"/>
  <c r="AU146" i="103" a="1"/>
  <c r="AU146" i="103" s="1"/>
  <c r="AT146" i="103" a="1"/>
  <c r="AT146" i="103" s="1"/>
  <c r="AS146" i="103" a="1"/>
  <c r="AS146" i="103" s="1"/>
  <c r="AR146" i="103" a="1"/>
  <c r="AR146" i="103" s="1"/>
  <c r="AQ146" i="103" a="1"/>
  <c r="AQ146" i="103" s="1"/>
  <c r="AP146" i="103" a="1"/>
  <c r="AP146" i="103" s="1"/>
  <c r="AO146" i="103" a="1"/>
  <c r="AO146" i="103" s="1"/>
  <c r="AN146" i="103" a="1"/>
  <c r="AN146" i="103" s="1"/>
  <c r="AM146" i="103" a="1"/>
  <c r="AM146" i="103" s="1"/>
  <c r="AL146" i="103" a="1"/>
  <c r="AL146" i="103" s="1"/>
  <c r="AK146" i="103" a="1"/>
  <c r="AK146" i="103" s="1"/>
  <c r="AJ146" i="103" a="1"/>
  <c r="AJ146" i="103" s="1"/>
  <c r="AI146" i="103" a="1"/>
  <c r="AI146" i="103" s="1"/>
  <c r="AH146" i="103" a="1"/>
  <c r="AH146" i="103" s="1"/>
  <c r="AG146" i="103" a="1"/>
  <c r="AG146" i="103" s="1"/>
  <c r="AF146" i="103" a="1"/>
  <c r="AF146" i="103" s="1"/>
  <c r="AE146" i="103" a="1"/>
  <c r="AE146" i="103" s="1"/>
  <c r="AD146" i="103" a="1"/>
  <c r="AD146" i="103" s="1"/>
  <c r="AC146" i="103" a="1"/>
  <c r="AC146" i="103" s="1"/>
  <c r="AB146" i="103" a="1"/>
  <c r="AB146" i="103" s="1"/>
  <c r="AA146" i="103" a="1"/>
  <c r="AA146" i="103" s="1"/>
  <c r="Z146" i="103" a="1"/>
  <c r="Z146" i="103" s="1"/>
  <c r="Y146" i="103" a="1"/>
  <c r="Y146" i="103" s="1"/>
  <c r="X146" i="103" a="1"/>
  <c r="X146" i="103" s="1"/>
  <c r="W146" i="103" a="1"/>
  <c r="W146" i="103" s="1"/>
  <c r="V146" i="103" a="1"/>
  <c r="V146" i="103" s="1"/>
  <c r="U146" i="103" a="1"/>
  <c r="U146" i="103" s="1"/>
  <c r="T146" i="103" a="1"/>
  <c r="T146" i="103" s="1"/>
  <c r="S146" i="103" a="1"/>
  <c r="S146" i="103" s="1"/>
  <c r="R146" i="103" a="1"/>
  <c r="R146" i="103" s="1"/>
  <c r="Q146" i="103" a="1"/>
  <c r="Q146" i="103" s="1"/>
  <c r="P146" i="103" a="1"/>
  <c r="P146" i="103" s="1"/>
  <c r="O146" i="103" a="1"/>
  <c r="O146" i="103" s="1"/>
  <c r="N146" i="103" a="1"/>
  <c r="N146" i="103" s="1"/>
  <c r="M146" i="103" a="1"/>
  <c r="M146" i="103" s="1"/>
  <c r="L146" i="103" a="1"/>
  <c r="L146" i="103" s="1"/>
  <c r="K146" i="103" a="1"/>
  <c r="K146" i="103" s="1"/>
  <c r="J146" i="103" a="1"/>
  <c r="J146" i="103" s="1"/>
  <c r="I146" i="103" a="1"/>
  <c r="I146" i="103" s="1"/>
  <c r="H146" i="103" a="1"/>
  <c r="H146" i="103" s="1"/>
  <c r="G146" i="103" a="1"/>
  <c r="G146" i="103" s="1"/>
  <c r="F146" i="103" a="1"/>
  <c r="F146" i="103" s="1"/>
  <c r="E146" i="103" a="1"/>
  <c r="E146" i="103" s="1"/>
  <c r="D146" i="103" a="1"/>
  <c r="D146" i="103" s="1"/>
  <c r="CD145" i="103" a="1"/>
  <c r="CD145" i="103" s="1"/>
  <c r="CC145" i="103" a="1"/>
  <c r="CC145" i="103" s="1"/>
  <c r="CB145" i="103" a="1"/>
  <c r="CB145" i="103" s="1"/>
  <c r="CA145" i="103" a="1"/>
  <c r="CA145" i="103" s="1"/>
  <c r="BZ145" i="103" a="1"/>
  <c r="BZ145" i="103" s="1"/>
  <c r="BY145" i="103" a="1"/>
  <c r="BY145" i="103" s="1"/>
  <c r="BX145" i="103" a="1"/>
  <c r="BX145" i="103" s="1"/>
  <c r="BW145" i="103" a="1"/>
  <c r="BW145" i="103" s="1"/>
  <c r="BV145" i="103" a="1"/>
  <c r="BV145" i="103" s="1"/>
  <c r="BU145" i="103" a="1"/>
  <c r="BU145" i="103" s="1"/>
  <c r="BT145" i="103" a="1"/>
  <c r="BT145" i="103" s="1"/>
  <c r="BS145" i="103" a="1"/>
  <c r="BS145" i="103" s="1"/>
  <c r="BR145" i="103" a="1"/>
  <c r="BR145" i="103" s="1"/>
  <c r="BQ145" i="103" a="1"/>
  <c r="BQ145" i="103" s="1"/>
  <c r="BP145" i="103" a="1"/>
  <c r="BP145" i="103" s="1"/>
  <c r="BO145" i="103" a="1"/>
  <c r="BO145" i="103" s="1"/>
  <c r="BN145" i="103" a="1"/>
  <c r="BN145" i="103" s="1"/>
  <c r="BM145" i="103" a="1"/>
  <c r="BM145" i="103" s="1"/>
  <c r="BL145" i="103" a="1"/>
  <c r="BL145" i="103" s="1"/>
  <c r="BK145" i="103" a="1"/>
  <c r="BK145" i="103" s="1"/>
  <c r="BJ145" i="103" a="1"/>
  <c r="BJ145" i="103" s="1"/>
  <c r="BI145" i="103" a="1"/>
  <c r="BI145" i="103" s="1"/>
  <c r="BH145" i="103" a="1"/>
  <c r="BH145" i="103" s="1"/>
  <c r="BG145" i="103" a="1"/>
  <c r="BG145" i="103" s="1"/>
  <c r="BF145" i="103" a="1"/>
  <c r="BF145" i="103" s="1"/>
  <c r="BE145" i="103" a="1"/>
  <c r="BE145" i="103" s="1"/>
  <c r="BD145" i="103" a="1"/>
  <c r="BD145" i="103" s="1"/>
  <c r="BC145" i="103" a="1"/>
  <c r="BC145" i="103" s="1"/>
  <c r="BB145" i="103" a="1"/>
  <c r="BB145" i="103" s="1"/>
  <c r="BA145" i="103" a="1"/>
  <c r="BA145" i="103" s="1"/>
  <c r="AZ145" i="103" a="1"/>
  <c r="AZ145" i="103" s="1"/>
  <c r="AY145" i="103" a="1"/>
  <c r="AY145" i="103" s="1"/>
  <c r="AX145" i="103" a="1"/>
  <c r="AX145" i="103" s="1"/>
  <c r="AW145" i="103" a="1"/>
  <c r="AW145" i="103" s="1"/>
  <c r="AV145" i="103" a="1"/>
  <c r="AV145" i="103" s="1"/>
  <c r="AU145" i="103" a="1"/>
  <c r="AU145" i="103" s="1"/>
  <c r="AT145" i="103" a="1"/>
  <c r="AT145" i="103" s="1"/>
  <c r="AS145" i="103" a="1"/>
  <c r="AS145" i="103" s="1"/>
  <c r="AR145" i="103" a="1"/>
  <c r="AR145" i="103" s="1"/>
  <c r="AQ145" i="103" a="1"/>
  <c r="AQ145" i="103" s="1"/>
  <c r="AP145" i="103" a="1"/>
  <c r="AP145" i="103" s="1"/>
  <c r="AO145" i="103" a="1"/>
  <c r="AO145" i="103" s="1"/>
  <c r="AN145" i="103" a="1"/>
  <c r="AN145" i="103" s="1"/>
  <c r="AM145" i="103" a="1"/>
  <c r="AM145" i="103" s="1"/>
  <c r="AL145" i="103" a="1"/>
  <c r="AL145" i="103" s="1"/>
  <c r="AK145" i="103" a="1"/>
  <c r="AK145" i="103" s="1"/>
  <c r="AJ145" i="103" a="1"/>
  <c r="AJ145" i="103" s="1"/>
  <c r="AI145" i="103" a="1"/>
  <c r="AI145" i="103" s="1"/>
  <c r="AH145" i="103" a="1"/>
  <c r="AH145" i="103" s="1"/>
  <c r="AG145" i="103" a="1"/>
  <c r="AG145" i="103" s="1"/>
  <c r="AF145" i="103" a="1"/>
  <c r="AF145" i="103" s="1"/>
  <c r="AE145" i="103" a="1"/>
  <c r="AE145" i="103" s="1"/>
  <c r="AD145" i="103" a="1"/>
  <c r="AD145" i="103" s="1"/>
  <c r="AC145" i="103" a="1"/>
  <c r="AC145" i="103" s="1"/>
  <c r="AB145" i="103" a="1"/>
  <c r="AB145" i="103" s="1"/>
  <c r="AA145" i="103" a="1"/>
  <c r="AA145" i="103" s="1"/>
  <c r="Z145" i="103" a="1"/>
  <c r="Z145" i="103" s="1"/>
  <c r="Y145" i="103" a="1"/>
  <c r="Y145" i="103" s="1"/>
  <c r="X145" i="103" a="1"/>
  <c r="X145" i="103" s="1"/>
  <c r="W145" i="103" a="1"/>
  <c r="W145" i="103" s="1"/>
  <c r="V145" i="103" a="1"/>
  <c r="V145" i="103" s="1"/>
  <c r="U145" i="103" a="1"/>
  <c r="U145" i="103" s="1"/>
  <c r="T145" i="103" a="1"/>
  <c r="T145" i="103" s="1"/>
  <c r="S145" i="103" a="1"/>
  <c r="S145" i="103" s="1"/>
  <c r="R145" i="103" a="1"/>
  <c r="R145" i="103" s="1"/>
  <c r="Q145" i="103" a="1"/>
  <c r="Q145" i="103" s="1"/>
  <c r="P145" i="103" a="1"/>
  <c r="P145" i="103" s="1"/>
  <c r="O145" i="103" a="1"/>
  <c r="O145" i="103" s="1"/>
  <c r="N145" i="103" a="1"/>
  <c r="N145" i="103" s="1"/>
  <c r="M145" i="103" a="1"/>
  <c r="M145" i="103" s="1"/>
  <c r="L145" i="103" a="1"/>
  <c r="L145" i="103" s="1"/>
  <c r="K145" i="103" a="1"/>
  <c r="K145" i="103" s="1"/>
  <c r="J145" i="103" a="1"/>
  <c r="J145" i="103" s="1"/>
  <c r="I145" i="103" a="1"/>
  <c r="I145" i="103" s="1"/>
  <c r="H145" i="103" a="1"/>
  <c r="H145" i="103" s="1"/>
  <c r="G145" i="103" a="1"/>
  <c r="G145" i="103" s="1"/>
  <c r="F145" i="103" a="1"/>
  <c r="F145" i="103" s="1"/>
  <c r="E145" i="103" a="1"/>
  <c r="E145" i="103" s="1"/>
  <c r="D145" i="103" a="1"/>
  <c r="D145" i="103" s="1"/>
  <c r="CD144" i="103" a="1"/>
  <c r="CD144" i="103" s="1"/>
  <c r="CC144" i="103" a="1"/>
  <c r="CC144" i="103" s="1"/>
  <c r="CB144" i="103" a="1"/>
  <c r="CB144" i="103" s="1"/>
  <c r="CA144" i="103" a="1"/>
  <c r="CA144" i="103" s="1"/>
  <c r="BZ144" i="103" a="1"/>
  <c r="BZ144" i="103" s="1"/>
  <c r="BY144" i="103" a="1"/>
  <c r="BY144" i="103" s="1"/>
  <c r="BX144" i="103" a="1"/>
  <c r="BX144" i="103" s="1"/>
  <c r="BW144" i="103" a="1"/>
  <c r="BW144" i="103" s="1"/>
  <c r="BV144" i="103" a="1"/>
  <c r="BV144" i="103" s="1"/>
  <c r="BU144" i="103" a="1"/>
  <c r="BU144" i="103" s="1"/>
  <c r="BT144" i="103" a="1"/>
  <c r="BT144" i="103" s="1"/>
  <c r="BS144" i="103" a="1"/>
  <c r="BS144" i="103" s="1"/>
  <c r="BR144" i="103" a="1"/>
  <c r="BR144" i="103" s="1"/>
  <c r="BQ144" i="103" a="1"/>
  <c r="BQ144" i="103" s="1"/>
  <c r="BP144" i="103" a="1"/>
  <c r="BP144" i="103" s="1"/>
  <c r="BO144" i="103" a="1"/>
  <c r="BO144" i="103" s="1"/>
  <c r="BN144" i="103" a="1"/>
  <c r="BN144" i="103" s="1"/>
  <c r="BM144" i="103" a="1"/>
  <c r="BM144" i="103" s="1"/>
  <c r="BL144" i="103" a="1"/>
  <c r="BL144" i="103" s="1"/>
  <c r="BK144" i="103" a="1"/>
  <c r="BK144" i="103" s="1"/>
  <c r="BJ144" i="103" a="1"/>
  <c r="BJ144" i="103" s="1"/>
  <c r="BI144" i="103" a="1"/>
  <c r="BI144" i="103" s="1"/>
  <c r="BH144" i="103" a="1"/>
  <c r="BH144" i="103" s="1"/>
  <c r="BG144" i="103" a="1"/>
  <c r="BG144" i="103" s="1"/>
  <c r="BF144" i="103" a="1"/>
  <c r="BF144" i="103" s="1"/>
  <c r="BE144" i="103" a="1"/>
  <c r="BE144" i="103" s="1"/>
  <c r="BD144" i="103" a="1"/>
  <c r="BD144" i="103" s="1"/>
  <c r="BC144" i="103" a="1"/>
  <c r="BC144" i="103" s="1"/>
  <c r="BB144" i="103" a="1"/>
  <c r="BB144" i="103" s="1"/>
  <c r="BA144" i="103" a="1"/>
  <c r="BA144" i="103" s="1"/>
  <c r="AZ144" i="103" a="1"/>
  <c r="AZ144" i="103" s="1"/>
  <c r="AY144" i="103" a="1"/>
  <c r="AY144" i="103" s="1"/>
  <c r="AX144" i="103" a="1"/>
  <c r="AX144" i="103" s="1"/>
  <c r="AW144" i="103" a="1"/>
  <c r="AW144" i="103" s="1"/>
  <c r="AV144" i="103" a="1"/>
  <c r="AV144" i="103" s="1"/>
  <c r="AU144" i="103" a="1"/>
  <c r="AU144" i="103" s="1"/>
  <c r="AT144" i="103" a="1"/>
  <c r="AT144" i="103" s="1"/>
  <c r="AS144" i="103" a="1"/>
  <c r="AS144" i="103" s="1"/>
  <c r="AR144" i="103" a="1"/>
  <c r="AR144" i="103" s="1"/>
  <c r="AQ144" i="103" a="1"/>
  <c r="AQ144" i="103" s="1"/>
  <c r="AP144" i="103" a="1"/>
  <c r="AP144" i="103" s="1"/>
  <c r="AO144" i="103" a="1"/>
  <c r="AO144" i="103" s="1"/>
  <c r="AN144" i="103" a="1"/>
  <c r="AN144" i="103" s="1"/>
  <c r="AM144" i="103" a="1"/>
  <c r="AM144" i="103" s="1"/>
  <c r="AL144" i="103" a="1"/>
  <c r="AL144" i="103" s="1"/>
  <c r="AK144" i="103" a="1"/>
  <c r="AK144" i="103" s="1"/>
  <c r="AJ144" i="103" a="1"/>
  <c r="AJ144" i="103" s="1"/>
  <c r="AI144" i="103" a="1"/>
  <c r="AI144" i="103" s="1"/>
  <c r="AH144" i="103" a="1"/>
  <c r="AH144" i="103" s="1"/>
  <c r="AG144" i="103" a="1"/>
  <c r="AG144" i="103" s="1"/>
  <c r="AF144" i="103" a="1"/>
  <c r="AF144" i="103" s="1"/>
  <c r="AE144" i="103" a="1"/>
  <c r="AE144" i="103" s="1"/>
  <c r="AD144" i="103" a="1"/>
  <c r="AD144" i="103" s="1"/>
  <c r="AC144" i="103" a="1"/>
  <c r="AC144" i="103" s="1"/>
  <c r="AB144" i="103" a="1"/>
  <c r="AB144" i="103" s="1"/>
  <c r="AA144" i="103" a="1"/>
  <c r="AA144" i="103" s="1"/>
  <c r="Z144" i="103" a="1"/>
  <c r="Z144" i="103" s="1"/>
  <c r="Y144" i="103" a="1"/>
  <c r="Y144" i="103" s="1"/>
  <c r="X144" i="103" a="1"/>
  <c r="X144" i="103" s="1"/>
  <c r="W144" i="103" a="1"/>
  <c r="W144" i="103" s="1"/>
  <c r="V144" i="103" a="1"/>
  <c r="V144" i="103" s="1"/>
  <c r="U144" i="103" a="1"/>
  <c r="U144" i="103" s="1"/>
  <c r="T144" i="103" a="1"/>
  <c r="T144" i="103" s="1"/>
  <c r="S144" i="103" a="1"/>
  <c r="S144" i="103" s="1"/>
  <c r="R144" i="103" a="1"/>
  <c r="R144" i="103" s="1"/>
  <c r="Q144" i="103" a="1"/>
  <c r="Q144" i="103" s="1"/>
  <c r="P144" i="103" a="1"/>
  <c r="P144" i="103" s="1"/>
  <c r="O144" i="103" a="1"/>
  <c r="O144" i="103" s="1"/>
  <c r="N144" i="103" a="1"/>
  <c r="N144" i="103" s="1"/>
  <c r="M144" i="103" a="1"/>
  <c r="M144" i="103" s="1"/>
  <c r="L144" i="103" a="1"/>
  <c r="L144" i="103" s="1"/>
  <c r="K144" i="103" a="1"/>
  <c r="K144" i="103" s="1"/>
  <c r="J144" i="103" a="1"/>
  <c r="J144" i="103" s="1"/>
  <c r="I144" i="103" a="1"/>
  <c r="I144" i="103" s="1"/>
  <c r="H144" i="103" a="1"/>
  <c r="H144" i="103" s="1"/>
  <c r="G144" i="103" a="1"/>
  <c r="G144" i="103" s="1"/>
  <c r="F144" i="103" a="1"/>
  <c r="F144" i="103" s="1"/>
  <c r="E144" i="103" a="1"/>
  <c r="E144" i="103" s="1"/>
  <c r="D144" i="103" a="1"/>
  <c r="D144" i="103" s="1"/>
  <c r="CD143" i="103" a="1"/>
  <c r="CD143" i="103" s="1"/>
  <c r="CC143" i="103" a="1"/>
  <c r="CC143" i="103" s="1"/>
  <c r="CB143" i="103" a="1"/>
  <c r="CB143" i="103" s="1"/>
  <c r="CA143" i="103" a="1"/>
  <c r="CA143" i="103" s="1"/>
  <c r="BZ143" i="103" a="1"/>
  <c r="BZ143" i="103" s="1"/>
  <c r="BY143" i="103" a="1"/>
  <c r="BY143" i="103" s="1"/>
  <c r="BX143" i="103" a="1"/>
  <c r="BX143" i="103" s="1"/>
  <c r="BW143" i="103" a="1"/>
  <c r="BW143" i="103" s="1"/>
  <c r="BV143" i="103" a="1"/>
  <c r="BV143" i="103" s="1"/>
  <c r="BU143" i="103" a="1"/>
  <c r="BU143" i="103" s="1"/>
  <c r="BT143" i="103" a="1"/>
  <c r="BT143" i="103" s="1"/>
  <c r="BS143" i="103" a="1"/>
  <c r="BS143" i="103" s="1"/>
  <c r="BR143" i="103" a="1"/>
  <c r="BR143" i="103" s="1"/>
  <c r="BQ143" i="103" a="1"/>
  <c r="BQ143" i="103" s="1"/>
  <c r="BP143" i="103" a="1"/>
  <c r="BP143" i="103" s="1"/>
  <c r="BO143" i="103" a="1"/>
  <c r="BO143" i="103" s="1"/>
  <c r="BN143" i="103" a="1"/>
  <c r="BN143" i="103" s="1"/>
  <c r="BM143" i="103" a="1"/>
  <c r="BM143" i="103" s="1"/>
  <c r="BL143" i="103" a="1"/>
  <c r="BL143" i="103" s="1"/>
  <c r="BK143" i="103" a="1"/>
  <c r="BK143" i="103" s="1"/>
  <c r="BJ143" i="103" a="1"/>
  <c r="BJ143" i="103" s="1"/>
  <c r="BI143" i="103" a="1"/>
  <c r="BI143" i="103" s="1"/>
  <c r="BH143" i="103" a="1"/>
  <c r="BH143" i="103" s="1"/>
  <c r="BG143" i="103" a="1"/>
  <c r="BG143" i="103" s="1"/>
  <c r="BF143" i="103" a="1"/>
  <c r="BF143" i="103" s="1"/>
  <c r="BE143" i="103" a="1"/>
  <c r="BE143" i="103" s="1"/>
  <c r="BD143" i="103" a="1"/>
  <c r="BD143" i="103" s="1"/>
  <c r="BC143" i="103" a="1"/>
  <c r="BC143" i="103" s="1"/>
  <c r="BB143" i="103" a="1"/>
  <c r="BB143" i="103" s="1"/>
  <c r="BA143" i="103" a="1"/>
  <c r="BA143" i="103" s="1"/>
  <c r="AZ143" i="103" a="1"/>
  <c r="AZ143" i="103" s="1"/>
  <c r="AY143" i="103" a="1"/>
  <c r="AY143" i="103" s="1"/>
  <c r="AX143" i="103" a="1"/>
  <c r="AX143" i="103" s="1"/>
  <c r="AW143" i="103" a="1"/>
  <c r="AW143" i="103" s="1"/>
  <c r="AV143" i="103" a="1"/>
  <c r="AV143" i="103" s="1"/>
  <c r="AU143" i="103" a="1"/>
  <c r="AU143" i="103" s="1"/>
  <c r="AT143" i="103" a="1"/>
  <c r="AT143" i="103" s="1"/>
  <c r="AS143" i="103" a="1"/>
  <c r="AS143" i="103" s="1"/>
  <c r="AR143" i="103" a="1"/>
  <c r="AR143" i="103" s="1"/>
  <c r="AQ143" i="103" a="1"/>
  <c r="AQ143" i="103" s="1"/>
  <c r="AP143" i="103" a="1"/>
  <c r="AP143" i="103" s="1"/>
  <c r="AO143" i="103" a="1"/>
  <c r="AO143" i="103" s="1"/>
  <c r="AN143" i="103" a="1"/>
  <c r="AN143" i="103" s="1"/>
  <c r="AM143" i="103" a="1"/>
  <c r="AM143" i="103" s="1"/>
  <c r="AL143" i="103" a="1"/>
  <c r="AL143" i="103" s="1"/>
  <c r="AK143" i="103" a="1"/>
  <c r="AK143" i="103" s="1"/>
  <c r="AJ143" i="103" a="1"/>
  <c r="AJ143" i="103" s="1"/>
  <c r="AI143" i="103" a="1"/>
  <c r="AI143" i="103" s="1"/>
  <c r="AH143" i="103" a="1"/>
  <c r="AH143" i="103" s="1"/>
  <c r="AG143" i="103" a="1"/>
  <c r="AG143" i="103" s="1"/>
  <c r="AF143" i="103" a="1"/>
  <c r="AF143" i="103" s="1"/>
  <c r="AE143" i="103" a="1"/>
  <c r="AE143" i="103" s="1"/>
  <c r="AD143" i="103" a="1"/>
  <c r="AD143" i="103" s="1"/>
  <c r="AC143" i="103" a="1"/>
  <c r="AC143" i="103" s="1"/>
  <c r="AB143" i="103" a="1"/>
  <c r="AB143" i="103" s="1"/>
  <c r="AA143" i="103" a="1"/>
  <c r="AA143" i="103" s="1"/>
  <c r="Z143" i="103" a="1"/>
  <c r="Z143" i="103" s="1"/>
  <c r="Y143" i="103" a="1"/>
  <c r="Y143" i="103" s="1"/>
  <c r="X143" i="103" a="1"/>
  <c r="X143" i="103" s="1"/>
  <c r="W143" i="103" a="1"/>
  <c r="W143" i="103" s="1"/>
  <c r="V143" i="103" a="1"/>
  <c r="V143" i="103" s="1"/>
  <c r="U143" i="103" a="1"/>
  <c r="U143" i="103" s="1"/>
  <c r="T143" i="103" a="1"/>
  <c r="T143" i="103" s="1"/>
  <c r="S143" i="103" a="1"/>
  <c r="S143" i="103" s="1"/>
  <c r="R143" i="103" a="1"/>
  <c r="R143" i="103" s="1"/>
  <c r="Q143" i="103" a="1"/>
  <c r="Q143" i="103" s="1"/>
  <c r="P143" i="103" a="1"/>
  <c r="P143" i="103" s="1"/>
  <c r="O143" i="103" a="1"/>
  <c r="O143" i="103" s="1"/>
  <c r="N143" i="103" a="1"/>
  <c r="N143" i="103" s="1"/>
  <c r="M143" i="103" a="1"/>
  <c r="M143" i="103" s="1"/>
  <c r="L143" i="103" a="1"/>
  <c r="L143" i="103" s="1"/>
  <c r="K143" i="103" a="1"/>
  <c r="K143" i="103" s="1"/>
  <c r="J143" i="103" a="1"/>
  <c r="J143" i="103" s="1"/>
  <c r="I143" i="103" a="1"/>
  <c r="I143" i="103" s="1"/>
  <c r="H143" i="103" a="1"/>
  <c r="H143" i="103" s="1"/>
  <c r="G143" i="103" a="1"/>
  <c r="G143" i="103" s="1"/>
  <c r="F143" i="103" a="1"/>
  <c r="F143" i="103" s="1"/>
  <c r="E143" i="103" a="1"/>
  <c r="E143" i="103" s="1"/>
  <c r="D143" i="103" a="1"/>
  <c r="D143" i="103" s="1"/>
  <c r="CD142" i="103" a="1"/>
  <c r="CD142" i="103" s="1"/>
  <c r="CC142" i="103" a="1"/>
  <c r="CC142" i="103" s="1"/>
  <c r="CB142" i="103" a="1"/>
  <c r="CB142" i="103" s="1"/>
  <c r="CA142" i="103" a="1"/>
  <c r="CA142" i="103" s="1"/>
  <c r="BZ142" i="103" a="1"/>
  <c r="BZ142" i="103" s="1"/>
  <c r="BY142" i="103" a="1"/>
  <c r="BY142" i="103" s="1"/>
  <c r="BX142" i="103" a="1"/>
  <c r="BX142" i="103" s="1"/>
  <c r="BW142" i="103" a="1"/>
  <c r="BW142" i="103" s="1"/>
  <c r="BV142" i="103" a="1"/>
  <c r="BV142" i="103" s="1"/>
  <c r="BU142" i="103" a="1"/>
  <c r="BU142" i="103" s="1"/>
  <c r="BT142" i="103" a="1"/>
  <c r="BT142" i="103" s="1"/>
  <c r="BS142" i="103" a="1"/>
  <c r="BS142" i="103" s="1"/>
  <c r="BR142" i="103" a="1"/>
  <c r="BR142" i="103" s="1"/>
  <c r="BQ142" i="103" a="1"/>
  <c r="BQ142" i="103" s="1"/>
  <c r="BP142" i="103" a="1"/>
  <c r="BP142" i="103" s="1"/>
  <c r="BO142" i="103" a="1"/>
  <c r="BO142" i="103" s="1"/>
  <c r="BN142" i="103" a="1"/>
  <c r="BN142" i="103" s="1"/>
  <c r="BM142" i="103" a="1"/>
  <c r="BM142" i="103" s="1"/>
  <c r="BL142" i="103" a="1"/>
  <c r="BL142" i="103" s="1"/>
  <c r="BK142" i="103" a="1"/>
  <c r="BK142" i="103" s="1"/>
  <c r="BJ142" i="103" a="1"/>
  <c r="BJ142" i="103" s="1"/>
  <c r="BI142" i="103" a="1"/>
  <c r="BI142" i="103" s="1"/>
  <c r="BH142" i="103" a="1"/>
  <c r="BH142" i="103" s="1"/>
  <c r="BG142" i="103" a="1"/>
  <c r="BG142" i="103" s="1"/>
  <c r="BF142" i="103" a="1"/>
  <c r="BF142" i="103" s="1"/>
  <c r="BE142" i="103" a="1"/>
  <c r="BE142" i="103" s="1"/>
  <c r="BD142" i="103" a="1"/>
  <c r="BD142" i="103" s="1"/>
  <c r="BC142" i="103" a="1"/>
  <c r="BC142" i="103" s="1"/>
  <c r="BB142" i="103" a="1"/>
  <c r="BB142" i="103" s="1"/>
  <c r="BA142" i="103" a="1"/>
  <c r="BA142" i="103" s="1"/>
  <c r="AZ142" i="103" a="1"/>
  <c r="AZ142" i="103" s="1"/>
  <c r="AY142" i="103" a="1"/>
  <c r="AY142" i="103" s="1"/>
  <c r="AX142" i="103" a="1"/>
  <c r="AX142" i="103" s="1"/>
  <c r="AW142" i="103" a="1"/>
  <c r="AW142" i="103" s="1"/>
  <c r="AV142" i="103" a="1"/>
  <c r="AV142" i="103" s="1"/>
  <c r="AU142" i="103" a="1"/>
  <c r="AU142" i="103" s="1"/>
  <c r="AT142" i="103" a="1"/>
  <c r="AT142" i="103" s="1"/>
  <c r="AS142" i="103" a="1"/>
  <c r="AS142" i="103" s="1"/>
  <c r="AR142" i="103" a="1"/>
  <c r="AR142" i="103" s="1"/>
  <c r="AQ142" i="103" a="1"/>
  <c r="AQ142" i="103" s="1"/>
  <c r="AP142" i="103" a="1"/>
  <c r="AP142" i="103" s="1"/>
  <c r="AO142" i="103" a="1"/>
  <c r="AO142" i="103" s="1"/>
  <c r="AN142" i="103" a="1"/>
  <c r="AN142" i="103" s="1"/>
  <c r="AM142" i="103" a="1"/>
  <c r="AM142" i="103" s="1"/>
  <c r="AL142" i="103" a="1"/>
  <c r="AL142" i="103" s="1"/>
  <c r="AK142" i="103" a="1"/>
  <c r="AK142" i="103" s="1"/>
  <c r="AJ142" i="103" a="1"/>
  <c r="AJ142" i="103" s="1"/>
  <c r="AI142" i="103" a="1"/>
  <c r="AI142" i="103" s="1"/>
  <c r="AH142" i="103" a="1"/>
  <c r="AH142" i="103" s="1"/>
  <c r="AG142" i="103" a="1"/>
  <c r="AG142" i="103" s="1"/>
  <c r="AF142" i="103" a="1"/>
  <c r="AF142" i="103" s="1"/>
  <c r="AE142" i="103" a="1"/>
  <c r="AE142" i="103" s="1"/>
  <c r="AD142" i="103" a="1"/>
  <c r="AD142" i="103" s="1"/>
  <c r="AC142" i="103" a="1"/>
  <c r="AC142" i="103" s="1"/>
  <c r="AB142" i="103" a="1"/>
  <c r="AB142" i="103" s="1"/>
  <c r="AA142" i="103" a="1"/>
  <c r="AA142" i="103" s="1"/>
  <c r="Z142" i="103" a="1"/>
  <c r="Z142" i="103" s="1"/>
  <c r="Y142" i="103" a="1"/>
  <c r="Y142" i="103" s="1"/>
  <c r="X142" i="103" a="1"/>
  <c r="X142" i="103" s="1"/>
  <c r="W142" i="103" a="1"/>
  <c r="W142" i="103" s="1"/>
  <c r="V142" i="103" a="1"/>
  <c r="V142" i="103" s="1"/>
  <c r="U142" i="103" a="1"/>
  <c r="U142" i="103" s="1"/>
  <c r="T142" i="103" a="1"/>
  <c r="T142" i="103" s="1"/>
  <c r="S142" i="103" a="1"/>
  <c r="S142" i="103" s="1"/>
  <c r="R142" i="103" a="1"/>
  <c r="R142" i="103" s="1"/>
  <c r="Q142" i="103" a="1"/>
  <c r="Q142" i="103" s="1"/>
  <c r="P142" i="103" a="1"/>
  <c r="P142" i="103" s="1"/>
  <c r="O142" i="103" a="1"/>
  <c r="O142" i="103" s="1"/>
  <c r="N142" i="103" a="1"/>
  <c r="N142" i="103" s="1"/>
  <c r="M142" i="103" a="1"/>
  <c r="M142" i="103" s="1"/>
  <c r="L142" i="103" a="1"/>
  <c r="L142" i="103" s="1"/>
  <c r="K142" i="103" a="1"/>
  <c r="K142" i="103" s="1"/>
  <c r="J142" i="103" a="1"/>
  <c r="J142" i="103" s="1"/>
  <c r="I142" i="103" a="1"/>
  <c r="I142" i="103" s="1"/>
  <c r="H142" i="103" a="1"/>
  <c r="H142" i="103" s="1"/>
  <c r="G142" i="103" a="1"/>
  <c r="G142" i="103" s="1"/>
  <c r="F142" i="103" a="1"/>
  <c r="F142" i="103" s="1"/>
  <c r="E142" i="103" a="1"/>
  <c r="E142" i="103" s="1"/>
  <c r="D142" i="103" a="1"/>
  <c r="D142" i="103" s="1"/>
  <c r="CD141" i="103" a="1"/>
  <c r="CD141" i="103" s="1"/>
  <c r="CC141" i="103" a="1"/>
  <c r="CC141" i="103" s="1"/>
  <c r="CB141" i="103" a="1"/>
  <c r="CB141" i="103" s="1"/>
  <c r="CA141" i="103" a="1"/>
  <c r="CA141" i="103" s="1"/>
  <c r="BZ141" i="103" a="1"/>
  <c r="BZ141" i="103" s="1"/>
  <c r="BY141" i="103" a="1"/>
  <c r="BY141" i="103" s="1"/>
  <c r="BX141" i="103" a="1"/>
  <c r="BX141" i="103" s="1"/>
  <c r="BW141" i="103" a="1"/>
  <c r="BW141" i="103" s="1"/>
  <c r="BV141" i="103" a="1"/>
  <c r="BV141" i="103" s="1"/>
  <c r="BU141" i="103" a="1"/>
  <c r="BU141" i="103" s="1"/>
  <c r="BT141" i="103" a="1"/>
  <c r="BT141" i="103" s="1"/>
  <c r="BS141" i="103" a="1"/>
  <c r="BS141" i="103" s="1"/>
  <c r="BR141" i="103" a="1"/>
  <c r="BR141" i="103" s="1"/>
  <c r="BQ141" i="103" a="1"/>
  <c r="BQ141" i="103" s="1"/>
  <c r="BP141" i="103" a="1"/>
  <c r="BP141" i="103" s="1"/>
  <c r="BO141" i="103" a="1"/>
  <c r="BO141" i="103" s="1"/>
  <c r="BN141" i="103" a="1"/>
  <c r="BN141" i="103" s="1"/>
  <c r="BM141" i="103" a="1"/>
  <c r="BM141" i="103" s="1"/>
  <c r="BL141" i="103" a="1"/>
  <c r="BL141" i="103" s="1"/>
  <c r="BK141" i="103" a="1"/>
  <c r="BK141" i="103" s="1"/>
  <c r="BJ141" i="103" a="1"/>
  <c r="BJ141" i="103" s="1"/>
  <c r="BI141" i="103" a="1"/>
  <c r="BI141" i="103" s="1"/>
  <c r="BH141" i="103" a="1"/>
  <c r="BH141" i="103" s="1"/>
  <c r="BG141" i="103" a="1"/>
  <c r="BG141" i="103" s="1"/>
  <c r="BF141" i="103" a="1"/>
  <c r="BF141" i="103" s="1"/>
  <c r="BE141" i="103" a="1"/>
  <c r="BE141" i="103" s="1"/>
  <c r="BD141" i="103" a="1"/>
  <c r="BD141" i="103" s="1"/>
  <c r="BC141" i="103" a="1"/>
  <c r="BC141" i="103" s="1"/>
  <c r="BB141" i="103" a="1"/>
  <c r="BB141" i="103" s="1"/>
  <c r="BA141" i="103" a="1"/>
  <c r="BA141" i="103" s="1"/>
  <c r="AZ141" i="103" a="1"/>
  <c r="AZ141" i="103" s="1"/>
  <c r="AY141" i="103" a="1"/>
  <c r="AY141" i="103" s="1"/>
  <c r="AX141" i="103" a="1"/>
  <c r="AX141" i="103" s="1"/>
  <c r="AW141" i="103" a="1"/>
  <c r="AW141" i="103" s="1"/>
  <c r="AV141" i="103" a="1"/>
  <c r="AV141" i="103" s="1"/>
  <c r="AU141" i="103" a="1"/>
  <c r="AU141" i="103" s="1"/>
  <c r="AT141" i="103" a="1"/>
  <c r="AT141" i="103" s="1"/>
  <c r="AS141" i="103" a="1"/>
  <c r="AS141" i="103" s="1"/>
  <c r="AR141" i="103" a="1"/>
  <c r="AR141" i="103" s="1"/>
  <c r="AQ141" i="103" a="1"/>
  <c r="AQ141" i="103" s="1"/>
  <c r="AP141" i="103" a="1"/>
  <c r="AP141" i="103" s="1"/>
  <c r="AO141" i="103" a="1"/>
  <c r="AO141" i="103" s="1"/>
  <c r="AN141" i="103" a="1"/>
  <c r="AN141" i="103" s="1"/>
  <c r="AM141" i="103" a="1"/>
  <c r="AM141" i="103" s="1"/>
  <c r="AL141" i="103" a="1"/>
  <c r="AL141" i="103" s="1"/>
  <c r="AK141" i="103" a="1"/>
  <c r="AK141" i="103" s="1"/>
  <c r="AJ141" i="103" a="1"/>
  <c r="AJ141" i="103" s="1"/>
  <c r="AI141" i="103" a="1"/>
  <c r="AI141" i="103" s="1"/>
  <c r="AH141" i="103" a="1"/>
  <c r="AH141" i="103" s="1"/>
  <c r="AG141" i="103" a="1"/>
  <c r="AG141" i="103" s="1"/>
  <c r="AF141" i="103" a="1"/>
  <c r="AF141" i="103" s="1"/>
  <c r="AE141" i="103" a="1"/>
  <c r="AE141" i="103" s="1"/>
  <c r="AD141" i="103" a="1"/>
  <c r="AD141" i="103" s="1"/>
  <c r="AC141" i="103" a="1"/>
  <c r="AC141" i="103" s="1"/>
  <c r="AB141" i="103" a="1"/>
  <c r="AB141" i="103" s="1"/>
  <c r="AA141" i="103" a="1"/>
  <c r="AA141" i="103" s="1"/>
  <c r="Z141" i="103" a="1"/>
  <c r="Z141" i="103" s="1"/>
  <c r="Y141" i="103" a="1"/>
  <c r="Y141" i="103" s="1"/>
  <c r="X141" i="103" a="1"/>
  <c r="X141" i="103" s="1"/>
  <c r="W141" i="103" a="1"/>
  <c r="W141" i="103" s="1"/>
  <c r="V141" i="103" a="1"/>
  <c r="V141" i="103" s="1"/>
  <c r="U141" i="103" a="1"/>
  <c r="U141" i="103" s="1"/>
  <c r="T141" i="103" a="1"/>
  <c r="T141" i="103" s="1"/>
  <c r="S141" i="103" a="1"/>
  <c r="S141" i="103" s="1"/>
  <c r="R141" i="103" a="1"/>
  <c r="R141" i="103" s="1"/>
  <c r="Q141" i="103" a="1"/>
  <c r="Q141" i="103" s="1"/>
  <c r="P141" i="103" a="1"/>
  <c r="P141" i="103" s="1"/>
  <c r="O141" i="103" a="1"/>
  <c r="O141" i="103" s="1"/>
  <c r="N141" i="103" a="1"/>
  <c r="N141" i="103" s="1"/>
  <c r="M141" i="103" a="1"/>
  <c r="M141" i="103" s="1"/>
  <c r="L141" i="103" a="1"/>
  <c r="L141" i="103" s="1"/>
  <c r="K141" i="103" a="1"/>
  <c r="K141" i="103" s="1"/>
  <c r="J141" i="103" a="1"/>
  <c r="J141" i="103" s="1"/>
  <c r="I141" i="103" a="1"/>
  <c r="I141" i="103" s="1"/>
  <c r="H141" i="103" a="1"/>
  <c r="H141" i="103" s="1"/>
  <c r="G141" i="103" a="1"/>
  <c r="G141" i="103" s="1"/>
  <c r="F141" i="103" a="1"/>
  <c r="F141" i="103" s="1"/>
  <c r="E141" i="103" a="1"/>
  <c r="E141" i="103" s="1"/>
  <c r="D141" i="103" a="1"/>
  <c r="D141" i="103" s="1"/>
  <c r="CD140" i="103" a="1"/>
  <c r="CD140" i="103" s="1"/>
  <c r="CC140" i="103" a="1"/>
  <c r="CC140" i="103" s="1"/>
  <c r="CB140" i="103" a="1"/>
  <c r="CB140" i="103" s="1"/>
  <c r="CA140" i="103" a="1"/>
  <c r="CA140" i="103" s="1"/>
  <c r="BZ140" i="103" a="1"/>
  <c r="BZ140" i="103" s="1"/>
  <c r="BY140" i="103" a="1"/>
  <c r="BY140" i="103" s="1"/>
  <c r="BX140" i="103" a="1"/>
  <c r="BX140" i="103" s="1"/>
  <c r="BW140" i="103" a="1"/>
  <c r="BW140" i="103" s="1"/>
  <c r="BV140" i="103" a="1"/>
  <c r="BV140" i="103" s="1"/>
  <c r="BU140" i="103" a="1"/>
  <c r="BU140" i="103" s="1"/>
  <c r="BT140" i="103" a="1"/>
  <c r="BT140" i="103" s="1"/>
  <c r="BS140" i="103" a="1"/>
  <c r="BS140" i="103" s="1"/>
  <c r="BR140" i="103" a="1"/>
  <c r="BR140" i="103" s="1"/>
  <c r="BQ140" i="103" a="1"/>
  <c r="BQ140" i="103" s="1"/>
  <c r="BP140" i="103" a="1"/>
  <c r="BP140" i="103" s="1"/>
  <c r="BO140" i="103" a="1"/>
  <c r="BO140" i="103" s="1"/>
  <c r="BN140" i="103" a="1"/>
  <c r="BN140" i="103" s="1"/>
  <c r="BM140" i="103" a="1"/>
  <c r="BM140" i="103" s="1"/>
  <c r="BL140" i="103" a="1"/>
  <c r="BL140" i="103" s="1"/>
  <c r="BK140" i="103" a="1"/>
  <c r="BK140" i="103" s="1"/>
  <c r="BJ140" i="103" a="1"/>
  <c r="BJ140" i="103" s="1"/>
  <c r="BI140" i="103" a="1"/>
  <c r="BI140" i="103" s="1"/>
  <c r="BH140" i="103" a="1"/>
  <c r="BH140" i="103" s="1"/>
  <c r="BG140" i="103" a="1"/>
  <c r="BG140" i="103" s="1"/>
  <c r="BF140" i="103" a="1"/>
  <c r="BF140" i="103" s="1"/>
  <c r="BE140" i="103" a="1"/>
  <c r="BE140" i="103" s="1"/>
  <c r="BD140" i="103" a="1"/>
  <c r="BD140" i="103" s="1"/>
  <c r="BC140" i="103" a="1"/>
  <c r="BC140" i="103" s="1"/>
  <c r="BB140" i="103" a="1"/>
  <c r="BB140" i="103" s="1"/>
  <c r="BA140" i="103" a="1"/>
  <c r="BA140" i="103" s="1"/>
  <c r="AZ140" i="103" a="1"/>
  <c r="AZ140" i="103" s="1"/>
  <c r="AY140" i="103" a="1"/>
  <c r="AY140" i="103" s="1"/>
  <c r="AX140" i="103" a="1"/>
  <c r="AX140" i="103" s="1"/>
  <c r="AW140" i="103" a="1"/>
  <c r="AW140" i="103" s="1"/>
  <c r="AV140" i="103" a="1"/>
  <c r="AV140" i="103" s="1"/>
  <c r="AU140" i="103" a="1"/>
  <c r="AU140" i="103" s="1"/>
  <c r="AT140" i="103" a="1"/>
  <c r="AT140" i="103" s="1"/>
  <c r="AS140" i="103" a="1"/>
  <c r="AS140" i="103" s="1"/>
  <c r="AR140" i="103" a="1"/>
  <c r="AR140" i="103" s="1"/>
  <c r="AQ140" i="103" a="1"/>
  <c r="AQ140" i="103" s="1"/>
  <c r="AP140" i="103" a="1"/>
  <c r="AP140" i="103" s="1"/>
  <c r="AO140" i="103" a="1"/>
  <c r="AO140" i="103" s="1"/>
  <c r="AN140" i="103" a="1"/>
  <c r="AN140" i="103" s="1"/>
  <c r="AM140" i="103" a="1"/>
  <c r="AM140" i="103" s="1"/>
  <c r="AL140" i="103" a="1"/>
  <c r="AL140" i="103" s="1"/>
  <c r="AK140" i="103" a="1"/>
  <c r="AK140" i="103" s="1"/>
  <c r="AJ140" i="103" a="1"/>
  <c r="AJ140" i="103" s="1"/>
  <c r="AI140" i="103" a="1"/>
  <c r="AI140" i="103" s="1"/>
  <c r="AH140" i="103" a="1"/>
  <c r="AH140" i="103" s="1"/>
  <c r="AG140" i="103" a="1"/>
  <c r="AG140" i="103" s="1"/>
  <c r="AF140" i="103" a="1"/>
  <c r="AF140" i="103" s="1"/>
  <c r="AE140" i="103" a="1"/>
  <c r="AE140" i="103" s="1"/>
  <c r="AD140" i="103" a="1"/>
  <c r="AD140" i="103" s="1"/>
  <c r="AC140" i="103" a="1"/>
  <c r="AC140" i="103" s="1"/>
  <c r="AB140" i="103" a="1"/>
  <c r="AB140" i="103" s="1"/>
  <c r="AA140" i="103" a="1"/>
  <c r="AA140" i="103" s="1"/>
  <c r="Z140" i="103" a="1"/>
  <c r="Z140" i="103" s="1"/>
  <c r="Y140" i="103" a="1"/>
  <c r="Y140" i="103" s="1"/>
  <c r="X140" i="103" a="1"/>
  <c r="X140" i="103" s="1"/>
  <c r="W140" i="103" a="1"/>
  <c r="W140" i="103" s="1"/>
  <c r="V140" i="103" a="1"/>
  <c r="V140" i="103" s="1"/>
  <c r="U140" i="103" a="1"/>
  <c r="U140" i="103" s="1"/>
  <c r="T140" i="103" a="1"/>
  <c r="T140" i="103" s="1"/>
  <c r="S140" i="103" a="1"/>
  <c r="S140" i="103" s="1"/>
  <c r="R140" i="103" a="1"/>
  <c r="R140" i="103" s="1"/>
  <c r="Q140" i="103" a="1"/>
  <c r="Q140" i="103" s="1"/>
  <c r="P140" i="103" a="1"/>
  <c r="P140" i="103" s="1"/>
  <c r="O140" i="103" a="1"/>
  <c r="O140" i="103" s="1"/>
  <c r="N140" i="103" a="1"/>
  <c r="N140" i="103" s="1"/>
  <c r="M140" i="103" a="1"/>
  <c r="M140" i="103" s="1"/>
  <c r="L140" i="103" a="1"/>
  <c r="L140" i="103" s="1"/>
  <c r="K140" i="103" a="1"/>
  <c r="K140" i="103" s="1"/>
  <c r="J140" i="103" a="1"/>
  <c r="J140" i="103" s="1"/>
  <c r="I140" i="103" a="1"/>
  <c r="I140" i="103" s="1"/>
  <c r="H140" i="103" a="1"/>
  <c r="H140" i="103" s="1"/>
  <c r="G140" i="103" a="1"/>
  <c r="G140" i="103" s="1"/>
  <c r="F140" i="103" a="1"/>
  <c r="F140" i="103" s="1"/>
  <c r="E140" i="103" a="1"/>
  <c r="E140" i="103" s="1"/>
  <c r="D140" i="103" a="1"/>
  <c r="D140" i="103" s="1"/>
  <c r="CD139" i="103" a="1"/>
  <c r="CD139" i="103" s="1"/>
  <c r="CC139" i="103" a="1"/>
  <c r="CC139" i="103" s="1"/>
  <c r="CB139" i="103" a="1"/>
  <c r="CB139" i="103" s="1"/>
  <c r="CA139" i="103" a="1"/>
  <c r="CA139" i="103" s="1"/>
  <c r="BZ139" i="103" a="1"/>
  <c r="BZ139" i="103" s="1"/>
  <c r="BY139" i="103" a="1"/>
  <c r="BY139" i="103" s="1"/>
  <c r="BX139" i="103"/>
  <c r="BX139" i="103" a="1"/>
  <c r="BW139" i="103" a="1"/>
  <c r="BW139" i="103" s="1"/>
  <c r="BV139" i="103" a="1"/>
  <c r="BV139" i="103" s="1"/>
  <c r="BU139" i="103" a="1"/>
  <c r="BU139" i="103" s="1"/>
  <c r="BT139" i="103" a="1"/>
  <c r="BT139" i="103" s="1"/>
  <c r="BS139" i="103" a="1"/>
  <c r="BS139" i="103" s="1"/>
  <c r="BR139" i="103" a="1"/>
  <c r="BR139" i="103" s="1"/>
  <c r="BQ139" i="103" a="1"/>
  <c r="BQ139" i="103" s="1"/>
  <c r="BP139" i="103"/>
  <c r="BP139" i="103" a="1"/>
  <c r="BO139" i="103" a="1"/>
  <c r="BO139" i="103" s="1"/>
  <c r="BN139" i="103" a="1"/>
  <c r="BN139" i="103" s="1"/>
  <c r="BM139" i="103" a="1"/>
  <c r="BM139" i="103" s="1"/>
  <c r="BL139" i="103"/>
  <c r="BL139" i="103" a="1"/>
  <c r="BK139" i="103" a="1"/>
  <c r="BK139" i="103" s="1"/>
  <c r="BJ139" i="103" a="1"/>
  <c r="BJ139" i="103" s="1"/>
  <c r="BI139" i="103" a="1"/>
  <c r="BI139" i="103" s="1"/>
  <c r="BH139" i="103"/>
  <c r="BH139" i="103" a="1"/>
  <c r="BG139" i="103" a="1"/>
  <c r="BG139" i="103" s="1"/>
  <c r="BF139" i="103" a="1"/>
  <c r="BF139" i="103" s="1"/>
  <c r="BE139" i="103" a="1"/>
  <c r="BE139" i="103" s="1"/>
  <c r="BD139" i="103" a="1"/>
  <c r="BD139" i="103" s="1"/>
  <c r="BC139" i="103" a="1"/>
  <c r="BC139" i="103" s="1"/>
  <c r="BB139" i="103" a="1"/>
  <c r="BB139" i="103" s="1"/>
  <c r="BA139" i="103" a="1"/>
  <c r="BA139" i="103" s="1"/>
  <c r="AZ139" i="103" a="1"/>
  <c r="AZ139" i="103" s="1"/>
  <c r="AY139" i="103" a="1"/>
  <c r="AY139" i="103" s="1"/>
  <c r="AX139" i="103" a="1"/>
  <c r="AX139" i="103" s="1"/>
  <c r="AW139" i="103" a="1"/>
  <c r="AW139" i="103" s="1"/>
  <c r="AV139" i="103" a="1"/>
  <c r="AV139" i="103" s="1"/>
  <c r="AU139" i="103" a="1"/>
  <c r="AU139" i="103" s="1"/>
  <c r="AT139" i="103" a="1"/>
  <c r="AT139" i="103" s="1"/>
  <c r="AS139" i="103" a="1"/>
  <c r="AS139" i="103" s="1"/>
  <c r="AR139" i="103"/>
  <c r="AR139" i="103" a="1"/>
  <c r="AQ139" i="103" a="1"/>
  <c r="AQ139" i="103" s="1"/>
  <c r="AP139" i="103" a="1"/>
  <c r="AP139" i="103" s="1"/>
  <c r="AO139" i="103" a="1"/>
  <c r="AO139" i="103" s="1"/>
  <c r="AN139" i="103" a="1"/>
  <c r="AN139" i="103" s="1"/>
  <c r="AM139" i="103" a="1"/>
  <c r="AM139" i="103" s="1"/>
  <c r="AL139" i="103" a="1"/>
  <c r="AL139" i="103" s="1"/>
  <c r="AK139" i="103" a="1"/>
  <c r="AK139" i="103" s="1"/>
  <c r="AJ139" i="103"/>
  <c r="AJ139" i="103" a="1"/>
  <c r="AI139" i="103" a="1"/>
  <c r="AI139" i="103" s="1"/>
  <c r="AH139" i="103" a="1"/>
  <c r="AH139" i="103" s="1"/>
  <c r="AG139" i="103" a="1"/>
  <c r="AG139" i="103" s="1"/>
  <c r="AF139" i="103"/>
  <c r="AF139" i="103" a="1"/>
  <c r="AE139" i="103" a="1"/>
  <c r="AE139" i="103" s="1"/>
  <c r="AD139" i="103" a="1"/>
  <c r="AD139" i="103" s="1"/>
  <c r="AC139" i="103" a="1"/>
  <c r="AC139" i="103" s="1"/>
  <c r="AB139" i="103"/>
  <c r="AB139" i="103" a="1"/>
  <c r="AA139" i="103" a="1"/>
  <c r="AA139" i="103" s="1"/>
  <c r="Z139" i="103" a="1"/>
  <c r="Z139" i="103" s="1"/>
  <c r="Y139" i="103" a="1"/>
  <c r="Y139" i="103" s="1"/>
  <c r="X139" i="103" a="1"/>
  <c r="X139" i="103" s="1"/>
  <c r="W139" i="103" a="1"/>
  <c r="W139" i="103" s="1"/>
  <c r="V139" i="103" a="1"/>
  <c r="V139" i="103" s="1"/>
  <c r="U139" i="103" a="1"/>
  <c r="U139" i="103" s="1"/>
  <c r="T139" i="103" a="1"/>
  <c r="T139" i="103" s="1"/>
  <c r="S139" i="103" a="1"/>
  <c r="S139" i="103" s="1"/>
  <c r="R139" i="103" a="1"/>
  <c r="R139" i="103" s="1"/>
  <c r="Q139" i="103" a="1"/>
  <c r="Q139" i="103" s="1"/>
  <c r="P139" i="103" a="1"/>
  <c r="P139" i="103" s="1"/>
  <c r="O139" i="103" a="1"/>
  <c r="O139" i="103" s="1"/>
  <c r="N139" i="103" a="1"/>
  <c r="N139" i="103" s="1"/>
  <c r="M139" i="103" a="1"/>
  <c r="M139" i="103" s="1"/>
  <c r="L139" i="103"/>
  <c r="L139" i="103" a="1"/>
  <c r="K139" i="103" a="1"/>
  <c r="K139" i="103" s="1"/>
  <c r="J139" i="103" a="1"/>
  <c r="J139" i="103" s="1"/>
  <c r="I139" i="103" a="1"/>
  <c r="I139" i="103" s="1"/>
  <c r="H139" i="103" a="1"/>
  <c r="H139" i="103" s="1"/>
  <c r="G139" i="103" a="1"/>
  <c r="G139" i="103" s="1"/>
  <c r="F139" i="103" a="1"/>
  <c r="F139" i="103" s="1"/>
  <c r="E139" i="103" a="1"/>
  <c r="E139" i="103" s="1"/>
  <c r="D139" i="103"/>
  <c r="D139" i="103" a="1"/>
  <c r="CD138" i="103" a="1"/>
  <c r="CD138" i="103" s="1"/>
  <c r="CC138" i="103" a="1"/>
  <c r="CC138" i="103" s="1"/>
  <c r="CB138" i="103" a="1"/>
  <c r="CB138" i="103" s="1"/>
  <c r="CA138" i="103" a="1"/>
  <c r="CA138" i="103" s="1"/>
  <c r="BZ138" i="103" a="1"/>
  <c r="BZ138" i="103" s="1"/>
  <c r="BY138" i="103" a="1"/>
  <c r="BY138" i="103" s="1"/>
  <c r="BX138" i="103" a="1"/>
  <c r="BX138" i="103" s="1"/>
  <c r="BW138" i="103"/>
  <c r="BW138" i="103" a="1"/>
  <c r="BV138" i="103" a="1"/>
  <c r="BV138" i="103" s="1"/>
  <c r="BU138" i="103" a="1"/>
  <c r="BU138" i="103" s="1"/>
  <c r="BT138" i="103" a="1"/>
  <c r="BT138" i="103" s="1"/>
  <c r="BS138" i="103" a="1"/>
  <c r="BS138" i="103" s="1"/>
  <c r="BR138" i="103" a="1"/>
  <c r="BR138" i="103" s="1"/>
  <c r="BQ138" i="103" a="1"/>
  <c r="BQ138" i="103" s="1"/>
  <c r="BP138" i="103" a="1"/>
  <c r="BP138" i="103" s="1"/>
  <c r="BO138" i="103" a="1"/>
  <c r="BO138" i="103" s="1"/>
  <c r="BN138" i="103" a="1"/>
  <c r="BN138" i="103" s="1"/>
  <c r="BM138" i="103" a="1"/>
  <c r="BM138" i="103" s="1"/>
  <c r="BL138" i="103" a="1"/>
  <c r="BL138" i="103" s="1"/>
  <c r="BK138" i="103" a="1"/>
  <c r="BK138" i="103" s="1"/>
  <c r="BJ138" i="103" a="1"/>
  <c r="BJ138" i="103" s="1"/>
  <c r="BI138" i="103" a="1"/>
  <c r="BI138" i="103" s="1"/>
  <c r="BH138" i="103" a="1"/>
  <c r="BH138" i="103" s="1"/>
  <c r="BG138" i="103" a="1"/>
  <c r="BG138" i="103" s="1"/>
  <c r="BF138" i="103" a="1"/>
  <c r="BF138" i="103" s="1"/>
  <c r="BE138" i="103" a="1"/>
  <c r="BE138" i="103" s="1"/>
  <c r="BD138" i="103" a="1"/>
  <c r="BD138" i="103" s="1"/>
  <c r="BC138" i="103" a="1"/>
  <c r="BC138" i="103" s="1"/>
  <c r="BB138" i="103" a="1"/>
  <c r="BB138" i="103" s="1"/>
  <c r="BA138" i="103" a="1"/>
  <c r="BA138" i="103" s="1"/>
  <c r="AZ138" i="103" a="1"/>
  <c r="AZ138" i="103" s="1"/>
  <c r="AY138" i="103" a="1"/>
  <c r="AY138" i="103" s="1"/>
  <c r="AX138" i="103" a="1"/>
  <c r="AX138" i="103" s="1"/>
  <c r="AW138" i="103" a="1"/>
  <c r="AW138" i="103" s="1"/>
  <c r="AV138" i="103" a="1"/>
  <c r="AV138" i="103" s="1"/>
  <c r="AU138" i="103" a="1"/>
  <c r="AU138" i="103" s="1"/>
  <c r="AT138" i="103" a="1"/>
  <c r="AT138" i="103" s="1"/>
  <c r="AS138" i="103" a="1"/>
  <c r="AS138" i="103" s="1"/>
  <c r="AR138" i="103" a="1"/>
  <c r="AR138" i="103" s="1"/>
  <c r="AQ138" i="103" a="1"/>
  <c r="AQ138" i="103" s="1"/>
  <c r="AP138" i="103" a="1"/>
  <c r="AP138" i="103" s="1"/>
  <c r="AO138" i="103" a="1"/>
  <c r="AO138" i="103" s="1"/>
  <c r="AN138" i="103" a="1"/>
  <c r="AN138" i="103" s="1"/>
  <c r="AM138" i="103" a="1"/>
  <c r="AM138" i="103" s="1"/>
  <c r="AL138" i="103" a="1"/>
  <c r="AL138" i="103" s="1"/>
  <c r="AK138" i="103" a="1"/>
  <c r="AK138" i="103" s="1"/>
  <c r="AJ138" i="103" a="1"/>
  <c r="AJ138" i="103" s="1"/>
  <c r="AI138" i="103" a="1"/>
  <c r="AI138" i="103" s="1"/>
  <c r="AH138" i="103" a="1"/>
  <c r="AH138" i="103" s="1"/>
  <c r="AG138" i="103" a="1"/>
  <c r="AG138" i="103" s="1"/>
  <c r="AF138" i="103" a="1"/>
  <c r="AF138" i="103" s="1"/>
  <c r="AE138" i="103" a="1"/>
  <c r="AE138" i="103" s="1"/>
  <c r="AD138" i="103" a="1"/>
  <c r="AD138" i="103" s="1"/>
  <c r="AC138" i="103" a="1"/>
  <c r="AC138" i="103" s="1"/>
  <c r="AB138" i="103" a="1"/>
  <c r="AB138" i="103" s="1"/>
  <c r="AA138" i="103" a="1"/>
  <c r="AA138" i="103" s="1"/>
  <c r="Z138" i="103" a="1"/>
  <c r="Z138" i="103" s="1"/>
  <c r="Y138" i="103" a="1"/>
  <c r="Y138" i="103" s="1"/>
  <c r="X138" i="103" a="1"/>
  <c r="X138" i="103" s="1"/>
  <c r="W138" i="103" a="1"/>
  <c r="W138" i="103" s="1"/>
  <c r="V138" i="103" a="1"/>
  <c r="V138" i="103" s="1"/>
  <c r="U138" i="103" a="1"/>
  <c r="U138" i="103" s="1"/>
  <c r="T138" i="103" a="1"/>
  <c r="T138" i="103" s="1"/>
  <c r="S138" i="103" a="1"/>
  <c r="S138" i="103" s="1"/>
  <c r="R138" i="103" a="1"/>
  <c r="R138" i="103" s="1"/>
  <c r="Q138" i="103" a="1"/>
  <c r="Q138" i="103" s="1"/>
  <c r="P138" i="103" a="1"/>
  <c r="P138" i="103" s="1"/>
  <c r="O138" i="103" a="1"/>
  <c r="O138" i="103" s="1"/>
  <c r="N138" i="103" a="1"/>
  <c r="N138" i="103" s="1"/>
  <c r="M138" i="103" a="1"/>
  <c r="M138" i="103" s="1"/>
  <c r="L138" i="103" a="1"/>
  <c r="L138" i="103" s="1"/>
  <c r="K138" i="103" a="1"/>
  <c r="K138" i="103" s="1"/>
  <c r="J138" i="103" a="1"/>
  <c r="J138" i="103" s="1"/>
  <c r="I138" i="103" a="1"/>
  <c r="I138" i="103" s="1"/>
  <c r="H138" i="103" a="1"/>
  <c r="H138" i="103" s="1"/>
  <c r="G138" i="103" a="1"/>
  <c r="G138" i="103" s="1"/>
  <c r="F138" i="103" a="1"/>
  <c r="F138" i="103" s="1"/>
  <c r="E138" i="103" a="1"/>
  <c r="E138" i="103" s="1"/>
  <c r="D138" i="103" a="1"/>
  <c r="D138" i="103" s="1"/>
  <c r="CD137" i="103" a="1"/>
  <c r="CD137" i="103" s="1"/>
  <c r="CC137" i="103" a="1"/>
  <c r="CC137" i="103" s="1"/>
  <c r="CB137" i="103" a="1"/>
  <c r="CB137" i="103" s="1"/>
  <c r="CA137" i="103" a="1"/>
  <c r="CA137" i="103" s="1"/>
  <c r="BZ137" i="103" a="1"/>
  <c r="BZ137" i="103" s="1"/>
  <c r="BY137" i="103" a="1"/>
  <c r="BY137" i="103" s="1"/>
  <c r="BX137" i="103" a="1"/>
  <c r="BX137" i="103" s="1"/>
  <c r="BW137" i="103" a="1"/>
  <c r="BW137" i="103" s="1"/>
  <c r="BV137" i="103" a="1"/>
  <c r="BV137" i="103" s="1"/>
  <c r="BU137" i="103" a="1"/>
  <c r="BU137" i="103" s="1"/>
  <c r="BT137" i="103" a="1"/>
  <c r="BT137" i="103" s="1"/>
  <c r="BS137" i="103" a="1"/>
  <c r="BS137" i="103" s="1"/>
  <c r="BR137" i="103" a="1"/>
  <c r="BR137" i="103" s="1"/>
  <c r="BQ137" i="103" a="1"/>
  <c r="BQ137" i="103" s="1"/>
  <c r="BP137" i="103" a="1"/>
  <c r="BP137" i="103" s="1"/>
  <c r="BO137" i="103" a="1"/>
  <c r="BO137" i="103" s="1"/>
  <c r="BN137" i="103" a="1"/>
  <c r="BN137" i="103" s="1"/>
  <c r="BM137" i="103" a="1"/>
  <c r="BM137" i="103" s="1"/>
  <c r="BL137" i="103" a="1"/>
  <c r="BL137" i="103" s="1"/>
  <c r="BK137" i="103" a="1"/>
  <c r="BK137" i="103" s="1"/>
  <c r="BJ137" i="103" a="1"/>
  <c r="BJ137" i="103" s="1"/>
  <c r="BI137" i="103" a="1"/>
  <c r="BI137" i="103" s="1"/>
  <c r="BH137" i="103" a="1"/>
  <c r="BH137" i="103" s="1"/>
  <c r="BG137" i="103" a="1"/>
  <c r="BG137" i="103" s="1"/>
  <c r="BF137" i="103" a="1"/>
  <c r="BF137" i="103" s="1"/>
  <c r="BE137" i="103" a="1"/>
  <c r="BE137" i="103" s="1"/>
  <c r="BD137" i="103" a="1"/>
  <c r="BD137" i="103" s="1"/>
  <c r="BC137" i="103" a="1"/>
  <c r="BC137" i="103" s="1"/>
  <c r="BB137" i="103" a="1"/>
  <c r="BB137" i="103" s="1"/>
  <c r="BA137" i="103" a="1"/>
  <c r="BA137" i="103" s="1"/>
  <c r="AZ137" i="103" a="1"/>
  <c r="AZ137" i="103" s="1"/>
  <c r="AY137" i="103" a="1"/>
  <c r="AY137" i="103" s="1"/>
  <c r="AX137" i="103" a="1"/>
  <c r="AX137" i="103" s="1"/>
  <c r="AW137" i="103" a="1"/>
  <c r="AW137" i="103" s="1"/>
  <c r="AV137" i="103" a="1"/>
  <c r="AV137" i="103" s="1"/>
  <c r="AU137" i="103" a="1"/>
  <c r="AU137" i="103" s="1"/>
  <c r="AT137" i="103" a="1"/>
  <c r="AT137" i="103" s="1"/>
  <c r="AS137" i="103" a="1"/>
  <c r="AS137" i="103" s="1"/>
  <c r="AR137" i="103" a="1"/>
  <c r="AR137" i="103" s="1"/>
  <c r="AQ137" i="103" a="1"/>
  <c r="AQ137" i="103" s="1"/>
  <c r="AP137" i="103" a="1"/>
  <c r="AP137" i="103" s="1"/>
  <c r="AO137" i="103" a="1"/>
  <c r="AO137" i="103" s="1"/>
  <c r="AN137" i="103" a="1"/>
  <c r="AN137" i="103" s="1"/>
  <c r="AM137" i="103" a="1"/>
  <c r="AM137" i="103" s="1"/>
  <c r="AL137" i="103" a="1"/>
  <c r="AL137" i="103" s="1"/>
  <c r="AK137" i="103" a="1"/>
  <c r="AK137" i="103" s="1"/>
  <c r="AJ137" i="103" a="1"/>
  <c r="AJ137" i="103" s="1"/>
  <c r="AI137" i="103" a="1"/>
  <c r="AI137" i="103" s="1"/>
  <c r="AH137" i="103" a="1"/>
  <c r="AH137" i="103" s="1"/>
  <c r="AG137" i="103" a="1"/>
  <c r="AG137" i="103" s="1"/>
  <c r="AF137" i="103" a="1"/>
  <c r="AF137" i="103" s="1"/>
  <c r="AE137" i="103" a="1"/>
  <c r="AE137" i="103" s="1"/>
  <c r="AD137" i="103" a="1"/>
  <c r="AD137" i="103" s="1"/>
  <c r="AC137" i="103" a="1"/>
  <c r="AC137" i="103" s="1"/>
  <c r="AB137" i="103" a="1"/>
  <c r="AB137" i="103" s="1"/>
  <c r="AA137" i="103" a="1"/>
  <c r="AA137" i="103" s="1"/>
  <c r="Z137" i="103" a="1"/>
  <c r="Z137" i="103" s="1"/>
  <c r="Y137" i="103" a="1"/>
  <c r="Y137" i="103" s="1"/>
  <c r="X137" i="103" a="1"/>
  <c r="X137" i="103" s="1"/>
  <c r="W137" i="103" a="1"/>
  <c r="W137" i="103" s="1"/>
  <c r="V137" i="103" a="1"/>
  <c r="V137" i="103" s="1"/>
  <c r="U137" i="103" a="1"/>
  <c r="U137" i="103" s="1"/>
  <c r="T137" i="103" a="1"/>
  <c r="T137" i="103" s="1"/>
  <c r="S137" i="103" a="1"/>
  <c r="S137" i="103" s="1"/>
  <c r="R137" i="103" a="1"/>
  <c r="R137" i="103" s="1"/>
  <c r="Q137" i="103" a="1"/>
  <c r="Q137" i="103" s="1"/>
  <c r="P137" i="103" a="1"/>
  <c r="P137" i="103" s="1"/>
  <c r="O137" i="103" a="1"/>
  <c r="O137" i="103" s="1"/>
  <c r="N137" i="103" a="1"/>
  <c r="N137" i="103" s="1"/>
  <c r="M137" i="103" a="1"/>
  <c r="M137" i="103" s="1"/>
  <c r="L137" i="103" a="1"/>
  <c r="L137" i="103" s="1"/>
  <c r="K137" i="103" a="1"/>
  <c r="K137" i="103" s="1"/>
  <c r="J137" i="103" a="1"/>
  <c r="J137" i="103" s="1"/>
  <c r="I137" i="103" a="1"/>
  <c r="I137" i="103" s="1"/>
  <c r="H137" i="103" a="1"/>
  <c r="H137" i="103" s="1"/>
  <c r="G137" i="103" a="1"/>
  <c r="G137" i="103" s="1"/>
  <c r="F137" i="103" a="1"/>
  <c r="F137" i="103" s="1"/>
  <c r="E137" i="103" a="1"/>
  <c r="E137" i="103" s="1"/>
  <c r="D137" i="103" a="1"/>
  <c r="D137" i="103" s="1"/>
  <c r="CD136" i="103" a="1"/>
  <c r="CD136" i="103" s="1"/>
  <c r="CC136" i="103" a="1"/>
  <c r="CC136" i="103" s="1"/>
  <c r="CB136" i="103" a="1"/>
  <c r="CB136" i="103" s="1"/>
  <c r="CA136" i="103" a="1"/>
  <c r="CA136" i="103" s="1"/>
  <c r="BZ136" i="103" a="1"/>
  <c r="BZ136" i="103" s="1"/>
  <c r="BY136" i="103" a="1"/>
  <c r="BY136" i="103" s="1"/>
  <c r="BX136" i="103" a="1"/>
  <c r="BX136" i="103" s="1"/>
  <c r="BW136" i="103" a="1"/>
  <c r="BW136" i="103" s="1"/>
  <c r="BV136" i="103" a="1"/>
  <c r="BV136" i="103" s="1"/>
  <c r="BU136" i="103" a="1"/>
  <c r="BU136" i="103" s="1"/>
  <c r="BT136" i="103" a="1"/>
  <c r="BT136" i="103" s="1"/>
  <c r="BS136" i="103" a="1"/>
  <c r="BS136" i="103" s="1"/>
  <c r="BR136" i="103" a="1"/>
  <c r="BR136" i="103" s="1"/>
  <c r="BQ136" i="103" a="1"/>
  <c r="BQ136" i="103" s="1"/>
  <c r="BP136" i="103" a="1"/>
  <c r="BP136" i="103" s="1"/>
  <c r="BO136" i="103" a="1"/>
  <c r="BO136" i="103" s="1"/>
  <c r="BN136" i="103" a="1"/>
  <c r="BN136" i="103" s="1"/>
  <c r="BM136" i="103" a="1"/>
  <c r="BM136" i="103" s="1"/>
  <c r="BL136" i="103" a="1"/>
  <c r="BL136" i="103" s="1"/>
  <c r="BK136" i="103" a="1"/>
  <c r="BK136" i="103" s="1"/>
  <c r="BJ136" i="103" a="1"/>
  <c r="BJ136" i="103" s="1"/>
  <c r="BI136" i="103" a="1"/>
  <c r="BI136" i="103" s="1"/>
  <c r="BH136" i="103" a="1"/>
  <c r="BH136" i="103" s="1"/>
  <c r="BG136" i="103" a="1"/>
  <c r="BG136" i="103" s="1"/>
  <c r="BF136" i="103" a="1"/>
  <c r="BF136" i="103" s="1"/>
  <c r="BE136" i="103" a="1"/>
  <c r="BE136" i="103" s="1"/>
  <c r="BD136" i="103" a="1"/>
  <c r="BD136" i="103" s="1"/>
  <c r="BC136" i="103" a="1"/>
  <c r="BC136" i="103" s="1"/>
  <c r="BB136" i="103" a="1"/>
  <c r="BB136" i="103" s="1"/>
  <c r="BA136" i="103" a="1"/>
  <c r="BA136" i="103" s="1"/>
  <c r="AZ136" i="103" a="1"/>
  <c r="AZ136" i="103" s="1"/>
  <c r="AY136" i="103" a="1"/>
  <c r="AY136" i="103" s="1"/>
  <c r="AX136" i="103" a="1"/>
  <c r="AX136" i="103" s="1"/>
  <c r="AW136" i="103" a="1"/>
  <c r="AW136" i="103" s="1"/>
  <c r="AV136" i="103" a="1"/>
  <c r="AV136" i="103" s="1"/>
  <c r="AU136" i="103" a="1"/>
  <c r="AU136" i="103" s="1"/>
  <c r="AT136" i="103" a="1"/>
  <c r="AT136" i="103" s="1"/>
  <c r="AS136" i="103" a="1"/>
  <c r="AS136" i="103" s="1"/>
  <c r="AR136" i="103" a="1"/>
  <c r="AR136" i="103" s="1"/>
  <c r="AQ136" i="103" a="1"/>
  <c r="AQ136" i="103" s="1"/>
  <c r="AP136" i="103" a="1"/>
  <c r="AP136" i="103" s="1"/>
  <c r="AO136" i="103" a="1"/>
  <c r="AO136" i="103" s="1"/>
  <c r="AN136" i="103" a="1"/>
  <c r="AN136" i="103" s="1"/>
  <c r="AM136" i="103" a="1"/>
  <c r="AM136" i="103" s="1"/>
  <c r="AL136" i="103" a="1"/>
  <c r="AL136" i="103" s="1"/>
  <c r="AK136" i="103" a="1"/>
  <c r="AK136" i="103" s="1"/>
  <c r="AJ136" i="103" a="1"/>
  <c r="AJ136" i="103" s="1"/>
  <c r="AI136" i="103" a="1"/>
  <c r="AI136" i="103" s="1"/>
  <c r="AH136" i="103" a="1"/>
  <c r="AH136" i="103" s="1"/>
  <c r="AG136" i="103" a="1"/>
  <c r="AG136" i="103" s="1"/>
  <c r="AF136" i="103" a="1"/>
  <c r="AF136" i="103" s="1"/>
  <c r="AE136" i="103" a="1"/>
  <c r="AE136" i="103" s="1"/>
  <c r="AD136" i="103" a="1"/>
  <c r="AD136" i="103" s="1"/>
  <c r="AC136" i="103" a="1"/>
  <c r="AC136" i="103" s="1"/>
  <c r="AB136" i="103" a="1"/>
  <c r="AB136" i="103" s="1"/>
  <c r="AA136" i="103" a="1"/>
  <c r="AA136" i="103" s="1"/>
  <c r="Z136" i="103" a="1"/>
  <c r="Z136" i="103" s="1"/>
  <c r="Y136" i="103" a="1"/>
  <c r="Y136" i="103" s="1"/>
  <c r="X136" i="103" a="1"/>
  <c r="X136" i="103" s="1"/>
  <c r="W136" i="103" a="1"/>
  <c r="W136" i="103" s="1"/>
  <c r="V136" i="103" a="1"/>
  <c r="V136" i="103" s="1"/>
  <c r="U136" i="103" a="1"/>
  <c r="U136" i="103" s="1"/>
  <c r="T136" i="103" a="1"/>
  <c r="T136" i="103" s="1"/>
  <c r="S136" i="103" a="1"/>
  <c r="S136" i="103" s="1"/>
  <c r="R136" i="103" a="1"/>
  <c r="R136" i="103" s="1"/>
  <c r="Q136" i="103" a="1"/>
  <c r="Q136" i="103" s="1"/>
  <c r="P136" i="103" a="1"/>
  <c r="P136" i="103" s="1"/>
  <c r="O136" i="103" a="1"/>
  <c r="O136" i="103" s="1"/>
  <c r="N136" i="103" a="1"/>
  <c r="N136" i="103" s="1"/>
  <c r="M136" i="103" a="1"/>
  <c r="M136" i="103" s="1"/>
  <c r="L136" i="103" a="1"/>
  <c r="L136" i="103" s="1"/>
  <c r="K136" i="103" a="1"/>
  <c r="K136" i="103" s="1"/>
  <c r="J136" i="103" a="1"/>
  <c r="J136" i="103" s="1"/>
  <c r="I136" i="103" a="1"/>
  <c r="I136" i="103" s="1"/>
  <c r="H136" i="103" a="1"/>
  <c r="H136" i="103" s="1"/>
  <c r="G136" i="103" a="1"/>
  <c r="G136" i="103" s="1"/>
  <c r="F136" i="103" a="1"/>
  <c r="F136" i="103" s="1"/>
  <c r="E136" i="103" a="1"/>
  <c r="E136" i="103" s="1"/>
  <c r="D136" i="103" a="1"/>
  <c r="D136" i="103" s="1"/>
  <c r="CD135" i="103" a="1"/>
  <c r="CD135" i="103" s="1"/>
  <c r="CC135" i="103" a="1"/>
  <c r="CC135" i="103" s="1"/>
  <c r="CB135" i="103" a="1"/>
  <c r="CB135" i="103" s="1"/>
  <c r="CA135" i="103" a="1"/>
  <c r="CA135" i="103" s="1"/>
  <c r="BZ135" i="103" a="1"/>
  <c r="BZ135" i="103" s="1"/>
  <c r="BY135" i="103" a="1"/>
  <c r="BY135" i="103" s="1"/>
  <c r="BX135" i="103" a="1"/>
  <c r="BX135" i="103" s="1"/>
  <c r="BW135" i="103" a="1"/>
  <c r="BW135" i="103" s="1"/>
  <c r="BV135" i="103" a="1"/>
  <c r="BV135" i="103" s="1"/>
  <c r="BU135" i="103" a="1"/>
  <c r="BU135" i="103" s="1"/>
  <c r="BT135" i="103" a="1"/>
  <c r="BT135" i="103" s="1"/>
  <c r="BS135" i="103" a="1"/>
  <c r="BS135" i="103" s="1"/>
  <c r="BR135" i="103" a="1"/>
  <c r="BR135" i="103" s="1"/>
  <c r="BQ135" i="103" a="1"/>
  <c r="BQ135" i="103" s="1"/>
  <c r="BP135" i="103" a="1"/>
  <c r="BP135" i="103" s="1"/>
  <c r="BO135" i="103" a="1"/>
  <c r="BO135" i="103" s="1"/>
  <c r="BN135" i="103" a="1"/>
  <c r="BN135" i="103" s="1"/>
  <c r="BM135" i="103" a="1"/>
  <c r="BM135" i="103" s="1"/>
  <c r="BL135" i="103" a="1"/>
  <c r="BL135" i="103" s="1"/>
  <c r="BK135" i="103" a="1"/>
  <c r="BK135" i="103" s="1"/>
  <c r="BJ135" i="103" a="1"/>
  <c r="BJ135" i="103" s="1"/>
  <c r="BI135" i="103" a="1"/>
  <c r="BI135" i="103" s="1"/>
  <c r="BH135" i="103" a="1"/>
  <c r="BH135" i="103" s="1"/>
  <c r="BG135" i="103" a="1"/>
  <c r="BG135" i="103" s="1"/>
  <c r="BF135" i="103" a="1"/>
  <c r="BF135" i="103" s="1"/>
  <c r="BE135" i="103" a="1"/>
  <c r="BE135" i="103" s="1"/>
  <c r="BD135" i="103" a="1"/>
  <c r="BD135" i="103" s="1"/>
  <c r="BC135" i="103" a="1"/>
  <c r="BC135" i="103" s="1"/>
  <c r="BB135" i="103" a="1"/>
  <c r="BB135" i="103" s="1"/>
  <c r="BA135" i="103" a="1"/>
  <c r="BA135" i="103" s="1"/>
  <c r="AZ135" i="103" a="1"/>
  <c r="AZ135" i="103" s="1"/>
  <c r="AY135" i="103" a="1"/>
  <c r="AY135" i="103" s="1"/>
  <c r="AX135" i="103" a="1"/>
  <c r="AX135" i="103" s="1"/>
  <c r="AW135" i="103" a="1"/>
  <c r="AW135" i="103" s="1"/>
  <c r="AV135" i="103" a="1"/>
  <c r="AV135" i="103" s="1"/>
  <c r="AU135" i="103" a="1"/>
  <c r="AU135" i="103" s="1"/>
  <c r="AT135" i="103" a="1"/>
  <c r="AT135" i="103" s="1"/>
  <c r="AS135" i="103" a="1"/>
  <c r="AS135" i="103" s="1"/>
  <c r="AR135" i="103" a="1"/>
  <c r="AR135" i="103" s="1"/>
  <c r="AQ135" i="103" a="1"/>
  <c r="AQ135" i="103" s="1"/>
  <c r="AP135" i="103" a="1"/>
  <c r="AP135" i="103" s="1"/>
  <c r="AO135" i="103" a="1"/>
  <c r="AO135" i="103" s="1"/>
  <c r="AN135" i="103" a="1"/>
  <c r="AN135" i="103" s="1"/>
  <c r="AM135" i="103" a="1"/>
  <c r="AM135" i="103" s="1"/>
  <c r="AL135" i="103" a="1"/>
  <c r="AL135" i="103" s="1"/>
  <c r="AK135" i="103" a="1"/>
  <c r="AK135" i="103" s="1"/>
  <c r="AJ135" i="103" a="1"/>
  <c r="AJ135" i="103" s="1"/>
  <c r="AI135" i="103" a="1"/>
  <c r="AI135" i="103" s="1"/>
  <c r="AH135" i="103" a="1"/>
  <c r="AH135" i="103" s="1"/>
  <c r="AG135" i="103" a="1"/>
  <c r="AG135" i="103" s="1"/>
  <c r="AF135" i="103" a="1"/>
  <c r="AF135" i="103" s="1"/>
  <c r="AE135" i="103" a="1"/>
  <c r="AE135" i="103" s="1"/>
  <c r="AD135" i="103" a="1"/>
  <c r="AD135" i="103" s="1"/>
  <c r="AC135" i="103" a="1"/>
  <c r="AC135" i="103" s="1"/>
  <c r="AB135" i="103" a="1"/>
  <c r="AB135" i="103" s="1"/>
  <c r="AA135" i="103" a="1"/>
  <c r="AA135" i="103" s="1"/>
  <c r="Z135" i="103" a="1"/>
  <c r="Z135" i="103" s="1"/>
  <c r="Y135" i="103" a="1"/>
  <c r="Y135" i="103" s="1"/>
  <c r="X135" i="103" a="1"/>
  <c r="X135" i="103" s="1"/>
  <c r="W135" i="103" a="1"/>
  <c r="W135" i="103" s="1"/>
  <c r="V135" i="103" a="1"/>
  <c r="V135" i="103" s="1"/>
  <c r="U135" i="103" a="1"/>
  <c r="U135" i="103" s="1"/>
  <c r="T135" i="103" a="1"/>
  <c r="T135" i="103" s="1"/>
  <c r="S135" i="103" a="1"/>
  <c r="S135" i="103" s="1"/>
  <c r="R135" i="103" a="1"/>
  <c r="R135" i="103" s="1"/>
  <c r="Q135" i="103" a="1"/>
  <c r="Q135" i="103" s="1"/>
  <c r="P135" i="103" a="1"/>
  <c r="P135" i="103" s="1"/>
  <c r="O135" i="103" a="1"/>
  <c r="O135" i="103" s="1"/>
  <c r="N135" i="103" a="1"/>
  <c r="N135" i="103" s="1"/>
  <c r="M135" i="103" a="1"/>
  <c r="M135" i="103" s="1"/>
  <c r="L135" i="103" a="1"/>
  <c r="L135" i="103" s="1"/>
  <c r="K135" i="103" a="1"/>
  <c r="K135" i="103" s="1"/>
  <c r="J135" i="103" a="1"/>
  <c r="J135" i="103" s="1"/>
  <c r="I135" i="103" a="1"/>
  <c r="I135" i="103" s="1"/>
  <c r="H135" i="103" a="1"/>
  <c r="H135" i="103" s="1"/>
  <c r="G135" i="103" a="1"/>
  <c r="G135" i="103" s="1"/>
  <c r="F135" i="103" a="1"/>
  <c r="F135" i="103" s="1"/>
  <c r="E135" i="103" a="1"/>
  <c r="E135" i="103" s="1"/>
  <c r="D135" i="103" a="1"/>
  <c r="D135" i="103" s="1"/>
  <c r="CD134" i="103" a="1"/>
  <c r="CD134" i="103" s="1"/>
  <c r="CC134" i="103" a="1"/>
  <c r="CC134" i="103" s="1"/>
  <c r="CB134" i="103" a="1"/>
  <c r="CB134" i="103" s="1"/>
  <c r="CA134" i="103" a="1"/>
  <c r="CA134" i="103" s="1"/>
  <c r="BZ134" i="103" a="1"/>
  <c r="BZ134" i="103" s="1"/>
  <c r="BY134" i="103" a="1"/>
  <c r="BY134" i="103" s="1"/>
  <c r="BX134" i="103" a="1"/>
  <c r="BX134" i="103" s="1"/>
  <c r="BW134" i="103" a="1"/>
  <c r="BW134" i="103" s="1"/>
  <c r="BV134" i="103" a="1"/>
  <c r="BV134" i="103" s="1"/>
  <c r="BU134" i="103" a="1"/>
  <c r="BU134" i="103" s="1"/>
  <c r="BT134" i="103" a="1"/>
  <c r="BT134" i="103" s="1"/>
  <c r="BS134" i="103" a="1"/>
  <c r="BS134" i="103" s="1"/>
  <c r="BR134" i="103" a="1"/>
  <c r="BR134" i="103" s="1"/>
  <c r="BQ134" i="103" a="1"/>
  <c r="BQ134" i="103" s="1"/>
  <c r="BP134" i="103" a="1"/>
  <c r="BP134" i="103" s="1"/>
  <c r="BO134" i="103" a="1"/>
  <c r="BO134" i="103" s="1"/>
  <c r="BN134" i="103" a="1"/>
  <c r="BN134" i="103" s="1"/>
  <c r="BM134" i="103" a="1"/>
  <c r="BM134" i="103" s="1"/>
  <c r="BL134" i="103" a="1"/>
  <c r="BL134" i="103" s="1"/>
  <c r="BK134" i="103" a="1"/>
  <c r="BK134" i="103" s="1"/>
  <c r="BJ134" i="103" a="1"/>
  <c r="BJ134" i="103" s="1"/>
  <c r="BI134" i="103" a="1"/>
  <c r="BI134" i="103" s="1"/>
  <c r="BH134" i="103" a="1"/>
  <c r="BH134" i="103" s="1"/>
  <c r="BG134" i="103" a="1"/>
  <c r="BG134" i="103" s="1"/>
  <c r="BF134" i="103" a="1"/>
  <c r="BF134" i="103" s="1"/>
  <c r="BE134" i="103" a="1"/>
  <c r="BE134" i="103" s="1"/>
  <c r="BD134" i="103" a="1"/>
  <c r="BD134" i="103" s="1"/>
  <c r="BC134" i="103" a="1"/>
  <c r="BC134" i="103" s="1"/>
  <c r="BB134" i="103" a="1"/>
  <c r="BB134" i="103" s="1"/>
  <c r="BA134" i="103" a="1"/>
  <c r="BA134" i="103" s="1"/>
  <c r="AZ134" i="103" a="1"/>
  <c r="AZ134" i="103" s="1"/>
  <c r="AY134" i="103" a="1"/>
  <c r="AY134" i="103" s="1"/>
  <c r="AX134" i="103" a="1"/>
  <c r="AX134" i="103" s="1"/>
  <c r="AW134" i="103" a="1"/>
  <c r="AW134" i="103" s="1"/>
  <c r="AV134" i="103" a="1"/>
  <c r="AV134" i="103" s="1"/>
  <c r="AU134" i="103" a="1"/>
  <c r="AU134" i="103" s="1"/>
  <c r="AT134" i="103" a="1"/>
  <c r="AT134" i="103" s="1"/>
  <c r="AS134" i="103" a="1"/>
  <c r="AS134" i="103" s="1"/>
  <c r="AR134" i="103" a="1"/>
  <c r="AR134" i="103" s="1"/>
  <c r="AQ134" i="103" a="1"/>
  <c r="AQ134" i="103" s="1"/>
  <c r="AP134" i="103" a="1"/>
  <c r="AP134" i="103" s="1"/>
  <c r="AO134" i="103" a="1"/>
  <c r="AO134" i="103" s="1"/>
  <c r="AN134" i="103" a="1"/>
  <c r="AN134" i="103" s="1"/>
  <c r="AM134" i="103" a="1"/>
  <c r="AM134" i="103" s="1"/>
  <c r="AL134" i="103" a="1"/>
  <c r="AL134" i="103" s="1"/>
  <c r="AK134" i="103" a="1"/>
  <c r="AK134" i="103" s="1"/>
  <c r="AJ134" i="103" a="1"/>
  <c r="AJ134" i="103" s="1"/>
  <c r="AI134" i="103" a="1"/>
  <c r="AI134" i="103" s="1"/>
  <c r="AH134" i="103" a="1"/>
  <c r="AH134" i="103" s="1"/>
  <c r="AG134" i="103" a="1"/>
  <c r="AG134" i="103" s="1"/>
  <c r="AF134" i="103" a="1"/>
  <c r="AF134" i="103" s="1"/>
  <c r="AE134" i="103" a="1"/>
  <c r="AE134" i="103" s="1"/>
  <c r="AD134" i="103" a="1"/>
  <c r="AD134" i="103" s="1"/>
  <c r="AC134" i="103" a="1"/>
  <c r="AC134" i="103" s="1"/>
  <c r="AB134" i="103" a="1"/>
  <c r="AB134" i="103" s="1"/>
  <c r="AA134" i="103" a="1"/>
  <c r="AA134" i="103" s="1"/>
  <c r="Z134" i="103" a="1"/>
  <c r="Z134" i="103" s="1"/>
  <c r="Y134" i="103" a="1"/>
  <c r="Y134" i="103" s="1"/>
  <c r="X134" i="103" a="1"/>
  <c r="X134" i="103" s="1"/>
  <c r="W134" i="103" a="1"/>
  <c r="W134" i="103" s="1"/>
  <c r="V134" i="103" a="1"/>
  <c r="V134" i="103" s="1"/>
  <c r="U134" i="103" a="1"/>
  <c r="U134" i="103" s="1"/>
  <c r="T134" i="103" a="1"/>
  <c r="T134" i="103" s="1"/>
  <c r="S134" i="103" a="1"/>
  <c r="S134" i="103" s="1"/>
  <c r="R134" i="103" a="1"/>
  <c r="R134" i="103" s="1"/>
  <c r="Q134" i="103" a="1"/>
  <c r="Q134" i="103" s="1"/>
  <c r="P134" i="103" a="1"/>
  <c r="P134" i="103" s="1"/>
  <c r="O134" i="103" a="1"/>
  <c r="O134" i="103" s="1"/>
  <c r="N134" i="103" a="1"/>
  <c r="N134" i="103" s="1"/>
  <c r="M134" i="103" a="1"/>
  <c r="M134" i="103" s="1"/>
  <c r="L134" i="103" a="1"/>
  <c r="L134" i="103" s="1"/>
  <c r="K134" i="103" a="1"/>
  <c r="K134" i="103" s="1"/>
  <c r="J134" i="103" a="1"/>
  <c r="J134" i="103" s="1"/>
  <c r="I134" i="103" a="1"/>
  <c r="I134" i="103" s="1"/>
  <c r="H134" i="103" a="1"/>
  <c r="H134" i="103" s="1"/>
  <c r="G134" i="103" a="1"/>
  <c r="G134" i="103" s="1"/>
  <c r="F134" i="103" a="1"/>
  <c r="F134" i="103" s="1"/>
  <c r="E134" i="103" a="1"/>
  <c r="E134" i="103" s="1"/>
  <c r="D134" i="103" a="1"/>
  <c r="D134" i="103" s="1"/>
  <c r="CD133" i="103" a="1"/>
  <c r="CD133" i="103" s="1"/>
  <c r="CC133" i="103" a="1"/>
  <c r="CC133" i="103" s="1"/>
  <c r="CB133" i="103" a="1"/>
  <c r="CB133" i="103" s="1"/>
  <c r="CA133" i="103" a="1"/>
  <c r="CA133" i="103" s="1"/>
  <c r="BZ133" i="103" a="1"/>
  <c r="BZ133" i="103" s="1"/>
  <c r="BY133" i="103" a="1"/>
  <c r="BY133" i="103" s="1"/>
  <c r="BX133" i="103" a="1"/>
  <c r="BX133" i="103" s="1"/>
  <c r="BW133" i="103" a="1"/>
  <c r="BW133" i="103" s="1"/>
  <c r="BV133" i="103" a="1"/>
  <c r="BV133" i="103" s="1"/>
  <c r="BU133" i="103" a="1"/>
  <c r="BU133" i="103" s="1"/>
  <c r="BT133" i="103" a="1"/>
  <c r="BT133" i="103" s="1"/>
  <c r="BS133" i="103" a="1"/>
  <c r="BS133" i="103" s="1"/>
  <c r="BR133" i="103" a="1"/>
  <c r="BR133" i="103" s="1"/>
  <c r="BQ133" i="103" a="1"/>
  <c r="BQ133" i="103" s="1"/>
  <c r="BP133" i="103" a="1"/>
  <c r="BP133" i="103" s="1"/>
  <c r="BO133" i="103" a="1"/>
  <c r="BO133" i="103" s="1"/>
  <c r="BN133" i="103" a="1"/>
  <c r="BN133" i="103" s="1"/>
  <c r="BM133" i="103" a="1"/>
  <c r="BM133" i="103" s="1"/>
  <c r="BL133" i="103" a="1"/>
  <c r="BL133" i="103" s="1"/>
  <c r="BK133" i="103" a="1"/>
  <c r="BK133" i="103" s="1"/>
  <c r="BJ133" i="103" a="1"/>
  <c r="BJ133" i="103" s="1"/>
  <c r="BI133" i="103" a="1"/>
  <c r="BI133" i="103" s="1"/>
  <c r="BH133" i="103" a="1"/>
  <c r="BH133" i="103" s="1"/>
  <c r="BG133" i="103" a="1"/>
  <c r="BG133" i="103" s="1"/>
  <c r="BF133" i="103" a="1"/>
  <c r="BF133" i="103" s="1"/>
  <c r="BE133" i="103" a="1"/>
  <c r="BE133" i="103" s="1"/>
  <c r="BD133" i="103" a="1"/>
  <c r="BD133" i="103" s="1"/>
  <c r="BC133" i="103" a="1"/>
  <c r="BC133" i="103" s="1"/>
  <c r="BB133" i="103" a="1"/>
  <c r="BB133" i="103" s="1"/>
  <c r="BA133" i="103" a="1"/>
  <c r="BA133" i="103" s="1"/>
  <c r="AZ133" i="103" a="1"/>
  <c r="AZ133" i="103" s="1"/>
  <c r="AY133" i="103"/>
  <c r="AY133" i="103" a="1"/>
  <c r="AX133" i="103" a="1"/>
  <c r="AX133" i="103" s="1"/>
  <c r="AW133" i="103" a="1"/>
  <c r="AW133" i="103" s="1"/>
  <c r="AV133" i="103" a="1"/>
  <c r="AV133" i="103" s="1"/>
  <c r="AU133" i="103" a="1"/>
  <c r="AU133" i="103" s="1"/>
  <c r="AT133" i="103" a="1"/>
  <c r="AT133" i="103" s="1"/>
  <c r="AS133" i="103" a="1"/>
  <c r="AS133" i="103" s="1"/>
  <c r="AR133" i="103" a="1"/>
  <c r="AR133" i="103" s="1"/>
  <c r="AQ133" i="103" a="1"/>
  <c r="AQ133" i="103" s="1"/>
  <c r="AP133" i="103" a="1"/>
  <c r="AP133" i="103" s="1"/>
  <c r="AO133" i="103" a="1"/>
  <c r="AO133" i="103" s="1"/>
  <c r="AN133" i="103" a="1"/>
  <c r="AN133" i="103" s="1"/>
  <c r="AM133" i="103" a="1"/>
  <c r="AM133" i="103" s="1"/>
  <c r="AL133" i="103" a="1"/>
  <c r="AL133" i="103" s="1"/>
  <c r="AK133" i="103" a="1"/>
  <c r="AK133" i="103" s="1"/>
  <c r="AJ133" i="103" a="1"/>
  <c r="AJ133" i="103" s="1"/>
  <c r="AI133" i="103"/>
  <c r="AI133" i="103" a="1"/>
  <c r="AH133" i="103" a="1"/>
  <c r="AH133" i="103" s="1"/>
  <c r="AG133" i="103" a="1"/>
  <c r="AG133" i="103" s="1"/>
  <c r="AF133" i="103" a="1"/>
  <c r="AF133" i="103" s="1"/>
  <c r="AE133" i="103" a="1"/>
  <c r="AE133" i="103" s="1"/>
  <c r="AD133" i="103" a="1"/>
  <c r="AD133" i="103" s="1"/>
  <c r="AC133" i="103" a="1"/>
  <c r="AC133" i="103" s="1"/>
  <c r="AB133" i="103" a="1"/>
  <c r="AB133" i="103" s="1"/>
  <c r="AA133" i="103"/>
  <c r="AA133" i="103" a="1"/>
  <c r="Z133" i="103" a="1"/>
  <c r="Z133" i="103" s="1"/>
  <c r="Y133" i="103" a="1"/>
  <c r="Y133" i="103" s="1"/>
  <c r="X133" i="103" a="1"/>
  <c r="X133" i="103" s="1"/>
  <c r="W133" i="103" a="1"/>
  <c r="W133" i="103" s="1"/>
  <c r="V133" i="103" a="1"/>
  <c r="V133" i="103" s="1"/>
  <c r="U133" i="103" a="1"/>
  <c r="U133" i="103" s="1"/>
  <c r="T133" i="103" a="1"/>
  <c r="T133" i="103" s="1"/>
  <c r="S133" i="103"/>
  <c r="S133" i="103" a="1"/>
  <c r="R133" i="103" a="1"/>
  <c r="R133" i="103" s="1"/>
  <c r="Q133" i="103" a="1"/>
  <c r="Q133" i="103" s="1"/>
  <c r="P133" i="103" a="1"/>
  <c r="P133" i="103" s="1"/>
  <c r="O133" i="103" a="1"/>
  <c r="O133" i="103" s="1"/>
  <c r="N133" i="103" a="1"/>
  <c r="N133" i="103" s="1"/>
  <c r="M133" i="103" a="1"/>
  <c r="M133" i="103" s="1"/>
  <c r="L133" i="103" a="1"/>
  <c r="L133" i="103" s="1"/>
  <c r="K133" i="103" a="1"/>
  <c r="K133" i="103" s="1"/>
  <c r="J133" i="103" a="1"/>
  <c r="J133" i="103" s="1"/>
  <c r="I133" i="103" a="1"/>
  <c r="I133" i="103" s="1"/>
  <c r="H133" i="103" a="1"/>
  <c r="H133" i="103" s="1"/>
  <c r="G133" i="103" a="1"/>
  <c r="G133" i="103" s="1"/>
  <c r="F133" i="103" a="1"/>
  <c r="F133" i="103" s="1"/>
  <c r="E133" i="103" a="1"/>
  <c r="E133" i="103" s="1"/>
  <c r="D133" i="103" a="1"/>
  <c r="D133" i="103" s="1"/>
  <c r="CD132" i="103"/>
  <c r="CD132" i="103" a="1"/>
  <c r="CC132" i="103" a="1"/>
  <c r="CC132" i="103" s="1"/>
  <c r="CB132" i="103" a="1"/>
  <c r="CB132" i="103" s="1"/>
  <c r="CA132" i="103" a="1"/>
  <c r="CA132" i="103" s="1"/>
  <c r="BZ132" i="103" a="1"/>
  <c r="BZ132" i="103" s="1"/>
  <c r="BY132" i="103" a="1"/>
  <c r="BY132" i="103" s="1"/>
  <c r="BX132" i="103" a="1"/>
  <c r="BX132" i="103" s="1"/>
  <c r="BW132" i="103" a="1"/>
  <c r="BW132" i="103" s="1"/>
  <c r="BV132" i="103" a="1"/>
  <c r="BV132" i="103" s="1"/>
  <c r="BU132" i="103" a="1"/>
  <c r="BU132" i="103" s="1"/>
  <c r="BT132" i="103" a="1"/>
  <c r="BT132" i="103" s="1"/>
  <c r="BS132" i="103" a="1"/>
  <c r="BS132" i="103" s="1"/>
  <c r="BR132" i="103" a="1"/>
  <c r="BR132" i="103" s="1"/>
  <c r="BQ132" i="103" a="1"/>
  <c r="BQ132" i="103" s="1"/>
  <c r="BP132" i="103" a="1"/>
  <c r="BP132" i="103" s="1"/>
  <c r="BO132" i="103" a="1"/>
  <c r="BO132" i="103" s="1"/>
  <c r="BN132" i="103"/>
  <c r="BN132" i="103" a="1"/>
  <c r="BM132" i="103" a="1"/>
  <c r="BM132" i="103" s="1"/>
  <c r="BL132" i="103" a="1"/>
  <c r="BL132" i="103" s="1"/>
  <c r="BK132" i="103" a="1"/>
  <c r="BK132" i="103" s="1"/>
  <c r="BJ132" i="103" a="1"/>
  <c r="BJ132" i="103" s="1"/>
  <c r="BI132" i="103" a="1"/>
  <c r="BI132" i="103" s="1"/>
  <c r="BH132" i="103" a="1"/>
  <c r="BH132" i="103" s="1"/>
  <c r="BG132" i="103" a="1"/>
  <c r="BG132" i="103" s="1"/>
  <c r="BF132" i="103" a="1"/>
  <c r="BF132" i="103" s="1"/>
  <c r="BE132" i="103" a="1"/>
  <c r="BE132" i="103" s="1"/>
  <c r="BD132" i="103" a="1"/>
  <c r="BD132" i="103" s="1"/>
  <c r="BC132" i="103" a="1"/>
  <c r="BC132" i="103" s="1"/>
  <c r="BB132" i="103" a="1"/>
  <c r="BB132" i="103" s="1"/>
  <c r="BA132" i="103" a="1"/>
  <c r="BA132" i="103" s="1"/>
  <c r="AZ132" i="103" a="1"/>
  <c r="AZ132" i="103" s="1"/>
  <c r="AY132" i="103" a="1"/>
  <c r="AY132" i="103" s="1"/>
  <c r="AX132" i="103"/>
  <c r="AX132" i="103" a="1"/>
  <c r="AW132" i="103" a="1"/>
  <c r="AW132" i="103" s="1"/>
  <c r="AV132" i="103" a="1"/>
  <c r="AV132" i="103" s="1"/>
  <c r="AU132" i="103" a="1"/>
  <c r="AU132" i="103" s="1"/>
  <c r="AT132" i="103" a="1"/>
  <c r="AT132" i="103" s="1"/>
  <c r="AS132" i="103" a="1"/>
  <c r="AS132" i="103" s="1"/>
  <c r="AR132" i="103" a="1"/>
  <c r="AR132" i="103" s="1"/>
  <c r="AQ132" i="103" a="1"/>
  <c r="AQ132" i="103" s="1"/>
  <c r="AP132" i="103"/>
  <c r="AP132" i="103" a="1"/>
  <c r="AO132" i="103" a="1"/>
  <c r="AO132" i="103" s="1"/>
  <c r="AN132" i="103" a="1"/>
  <c r="AN132" i="103" s="1"/>
  <c r="AM132" i="103" a="1"/>
  <c r="AM132" i="103" s="1"/>
  <c r="AL132" i="103" a="1"/>
  <c r="AL132" i="103" s="1"/>
  <c r="AK132" i="103" a="1"/>
  <c r="AK132" i="103" s="1"/>
  <c r="AJ132" i="103" a="1"/>
  <c r="AJ132" i="103" s="1"/>
  <c r="AI132" i="103" a="1"/>
  <c r="AI132" i="103" s="1"/>
  <c r="AH132" i="103"/>
  <c r="AH132" i="103" a="1"/>
  <c r="AG132" i="103" a="1"/>
  <c r="AG132" i="103" s="1"/>
  <c r="AF132" i="103" a="1"/>
  <c r="AF132" i="103" s="1"/>
  <c r="AE132" i="103" a="1"/>
  <c r="AE132" i="103" s="1"/>
  <c r="AD132" i="103" a="1"/>
  <c r="AD132" i="103" s="1"/>
  <c r="AC132" i="103" a="1"/>
  <c r="AC132" i="103" s="1"/>
  <c r="AB132" i="103" a="1"/>
  <c r="AB132" i="103" s="1"/>
  <c r="AA132" i="103" a="1"/>
  <c r="AA132" i="103" s="1"/>
  <c r="Z132" i="103" a="1"/>
  <c r="Z132" i="103" s="1"/>
  <c r="Y132" i="103" a="1"/>
  <c r="Y132" i="103" s="1"/>
  <c r="X132" i="103" a="1"/>
  <c r="X132" i="103" s="1"/>
  <c r="W132" i="103" a="1"/>
  <c r="W132" i="103" s="1"/>
  <c r="V132" i="103" a="1"/>
  <c r="V132" i="103" s="1"/>
  <c r="U132" i="103" a="1"/>
  <c r="U132" i="103" s="1"/>
  <c r="T132" i="103" a="1"/>
  <c r="T132" i="103" s="1"/>
  <c r="S132" i="103" a="1"/>
  <c r="S132" i="103" s="1"/>
  <c r="R132" i="103"/>
  <c r="R132" i="103" a="1"/>
  <c r="Q132" i="103" a="1"/>
  <c r="Q132" i="103" s="1"/>
  <c r="P132" i="103" a="1"/>
  <c r="P132" i="103" s="1"/>
  <c r="O132" i="103" a="1"/>
  <c r="O132" i="103" s="1"/>
  <c r="N132" i="103" a="1"/>
  <c r="N132" i="103" s="1"/>
  <c r="M132" i="103" a="1"/>
  <c r="M132" i="103" s="1"/>
  <c r="L132" i="103" a="1"/>
  <c r="L132" i="103" s="1"/>
  <c r="K132" i="103" a="1"/>
  <c r="K132" i="103" s="1"/>
  <c r="J132" i="103"/>
  <c r="J132" i="103" a="1"/>
  <c r="I132" i="103" a="1"/>
  <c r="I132" i="103" s="1"/>
  <c r="H132" i="103" a="1"/>
  <c r="H132" i="103" s="1"/>
  <c r="G132" i="103" a="1"/>
  <c r="G132" i="103" s="1"/>
  <c r="F132" i="103" a="1"/>
  <c r="F132" i="103" s="1"/>
  <c r="E132" i="103" a="1"/>
  <c r="E132" i="103" s="1"/>
  <c r="D132" i="103" a="1"/>
  <c r="D132" i="103" s="1"/>
  <c r="CD131" i="103" a="1"/>
  <c r="CD131" i="103" s="1"/>
  <c r="CC131" i="103"/>
  <c r="CC131" i="103" a="1"/>
  <c r="CB131" i="103" a="1"/>
  <c r="CB131" i="103" s="1"/>
  <c r="CA131" i="103" a="1"/>
  <c r="CA131" i="103" s="1"/>
  <c r="BZ131" i="103" a="1"/>
  <c r="BZ131" i="103" s="1"/>
  <c r="BY131" i="103" a="1"/>
  <c r="BY131" i="103" s="1"/>
  <c r="BX131" i="103" a="1"/>
  <c r="BX131" i="103" s="1"/>
  <c r="BW131" i="103" a="1"/>
  <c r="BW131" i="103" s="1"/>
  <c r="BV131" i="103" a="1"/>
  <c r="BV131" i="103" s="1"/>
  <c r="BU131" i="103" a="1"/>
  <c r="BU131" i="103" s="1"/>
  <c r="BT131" i="103" a="1"/>
  <c r="BT131" i="103" s="1"/>
  <c r="BS131" i="103" a="1"/>
  <c r="BS131" i="103" s="1"/>
  <c r="BR131" i="103" a="1"/>
  <c r="BR131" i="103" s="1"/>
  <c r="BQ131" i="103" a="1"/>
  <c r="BQ131" i="103" s="1"/>
  <c r="BP131" i="103" a="1"/>
  <c r="BP131" i="103" s="1"/>
  <c r="BO131" i="103" a="1"/>
  <c r="BO131" i="103" s="1"/>
  <c r="BN131" i="103" a="1"/>
  <c r="BN131" i="103" s="1"/>
  <c r="BM131" i="103"/>
  <c r="BM131" i="103" a="1"/>
  <c r="BL131" i="103" a="1"/>
  <c r="BL131" i="103" s="1"/>
  <c r="BK131" i="103" a="1"/>
  <c r="BK131" i="103" s="1"/>
  <c r="BJ131" i="103" a="1"/>
  <c r="BJ131" i="103" s="1"/>
  <c r="BI131" i="103" a="1"/>
  <c r="BI131" i="103" s="1"/>
  <c r="BH131" i="103" a="1"/>
  <c r="BH131" i="103" s="1"/>
  <c r="BG131" i="103" a="1"/>
  <c r="BG131" i="103" s="1"/>
  <c r="BF131" i="103" a="1"/>
  <c r="BF131" i="103" s="1"/>
  <c r="BE131" i="103" a="1"/>
  <c r="BE131" i="103" s="1"/>
  <c r="BD131" i="103" a="1"/>
  <c r="BD131" i="103" s="1"/>
  <c r="BC131" i="103" a="1"/>
  <c r="BC131" i="103" s="1"/>
  <c r="BB131" i="103" a="1"/>
  <c r="BB131" i="103" s="1"/>
  <c r="BA131" i="103" a="1"/>
  <c r="BA131" i="103" s="1"/>
  <c r="AZ131" i="103" a="1"/>
  <c r="AZ131" i="103" s="1"/>
  <c r="AY131" i="103" a="1"/>
  <c r="AY131" i="103" s="1"/>
  <c r="AX131" i="103" a="1"/>
  <c r="AX131" i="103" s="1"/>
  <c r="AW131" i="103"/>
  <c r="AW131" i="103" a="1"/>
  <c r="AV131" i="103" a="1"/>
  <c r="AV131" i="103" s="1"/>
  <c r="AU131" i="103" a="1"/>
  <c r="AU131" i="103" s="1"/>
  <c r="AT131" i="103" a="1"/>
  <c r="AT131" i="103" s="1"/>
  <c r="AS131" i="103" a="1"/>
  <c r="AS131" i="103" s="1"/>
  <c r="AR131" i="103" a="1"/>
  <c r="AR131" i="103" s="1"/>
  <c r="AQ131" i="103" a="1"/>
  <c r="AQ131" i="103" s="1"/>
  <c r="AP131" i="103" a="1"/>
  <c r="AP131" i="103" s="1"/>
  <c r="AO131" i="103" a="1"/>
  <c r="AO131" i="103" s="1"/>
  <c r="AN131" i="103" a="1"/>
  <c r="AN131" i="103" s="1"/>
  <c r="AM131" i="103" a="1"/>
  <c r="AM131" i="103" s="1"/>
  <c r="AL131" i="103" a="1"/>
  <c r="AL131" i="103" s="1"/>
  <c r="AK131" i="103"/>
  <c r="AK131" i="103" a="1"/>
  <c r="AJ131" i="103" a="1"/>
  <c r="AJ131" i="103" s="1"/>
  <c r="AI131" i="103" a="1"/>
  <c r="AI131" i="103" s="1"/>
  <c r="AH131" i="103" a="1"/>
  <c r="AH131" i="103" s="1"/>
  <c r="AG131" i="103" a="1"/>
  <c r="AG131" i="103" s="1"/>
  <c r="AF131" i="103" a="1"/>
  <c r="AF131" i="103" s="1"/>
  <c r="AE131" i="103" a="1"/>
  <c r="AE131" i="103" s="1"/>
  <c r="AD131" i="103" a="1"/>
  <c r="AD131" i="103" s="1"/>
  <c r="AC131" i="103"/>
  <c r="AC131" i="103" a="1"/>
  <c r="AB131" i="103" a="1"/>
  <c r="AB131" i="103" s="1"/>
  <c r="AA131" i="103" a="1"/>
  <c r="AA131" i="103" s="1"/>
  <c r="Z131" i="103" a="1"/>
  <c r="Z131" i="103" s="1"/>
  <c r="Y131" i="103" a="1"/>
  <c r="Y131" i="103" s="1"/>
  <c r="X131" i="103" a="1"/>
  <c r="X131" i="103" s="1"/>
  <c r="W131" i="103" a="1"/>
  <c r="W131" i="103" s="1"/>
  <c r="V131" i="103" a="1"/>
  <c r="V131" i="103" s="1"/>
  <c r="U131" i="103"/>
  <c r="U131" i="103" a="1"/>
  <c r="T131" i="103" a="1"/>
  <c r="T131" i="103" s="1"/>
  <c r="S131" i="103" a="1"/>
  <c r="S131" i="103" s="1"/>
  <c r="R131" i="103" a="1"/>
  <c r="R131" i="103" s="1"/>
  <c r="Q131" i="103" a="1"/>
  <c r="Q131" i="103" s="1"/>
  <c r="P131" i="103" a="1"/>
  <c r="P131" i="103" s="1"/>
  <c r="O131" i="103" a="1"/>
  <c r="O131" i="103" s="1"/>
  <c r="N131" i="103" a="1"/>
  <c r="N131" i="103" s="1"/>
  <c r="M131" i="103"/>
  <c r="M131" i="103" a="1"/>
  <c r="L131" i="103" a="1"/>
  <c r="L131" i="103" s="1"/>
  <c r="K131" i="103" a="1"/>
  <c r="K131" i="103" s="1"/>
  <c r="J131" i="103" a="1"/>
  <c r="J131" i="103" s="1"/>
  <c r="I131" i="103" a="1"/>
  <c r="I131" i="103" s="1"/>
  <c r="H131" i="103" a="1"/>
  <c r="H131" i="103" s="1"/>
  <c r="G131" i="103" a="1"/>
  <c r="G131" i="103" s="1"/>
  <c r="F131" i="103" a="1"/>
  <c r="F131" i="103" s="1"/>
  <c r="E131" i="103"/>
  <c r="E131" i="103" a="1"/>
  <c r="D131" i="103" a="1"/>
  <c r="D131" i="103" s="1"/>
  <c r="CD130" i="103" a="1"/>
  <c r="CD130" i="103" s="1"/>
  <c r="CC130" i="103" a="1"/>
  <c r="CC130" i="103" s="1"/>
  <c r="CB130" i="103" a="1"/>
  <c r="CB130" i="103" s="1"/>
  <c r="CA130" i="103" a="1"/>
  <c r="CA130" i="103" s="1"/>
  <c r="BZ130" i="103" a="1"/>
  <c r="BZ130" i="103" s="1"/>
  <c r="BY130" i="103" a="1"/>
  <c r="BY130" i="103" s="1"/>
  <c r="BX130" i="103"/>
  <c r="BX130" i="103" a="1"/>
  <c r="BW130" i="103" a="1"/>
  <c r="BW130" i="103" s="1"/>
  <c r="BV130" i="103" a="1"/>
  <c r="BV130" i="103" s="1"/>
  <c r="BU130" i="103" a="1"/>
  <c r="BU130" i="103" s="1"/>
  <c r="BT130" i="103" a="1"/>
  <c r="BT130" i="103" s="1"/>
  <c r="BS130" i="103" a="1"/>
  <c r="BS130" i="103" s="1"/>
  <c r="BR130" i="103" a="1"/>
  <c r="BR130" i="103" s="1"/>
  <c r="BQ130" i="103" a="1"/>
  <c r="BQ130" i="103" s="1"/>
  <c r="BP130" i="103"/>
  <c r="BP130" i="103" a="1"/>
  <c r="BO130" i="103" a="1"/>
  <c r="BO130" i="103" s="1"/>
  <c r="BN130" i="103" a="1"/>
  <c r="BN130" i="103" s="1"/>
  <c r="BM130" i="103" a="1"/>
  <c r="BM130" i="103" s="1"/>
  <c r="BL130" i="103" a="1"/>
  <c r="BL130" i="103" s="1"/>
  <c r="BK130" i="103" a="1"/>
  <c r="BK130" i="103" s="1"/>
  <c r="BJ130" i="103" a="1"/>
  <c r="BJ130" i="103" s="1"/>
  <c r="BI130" i="103" a="1"/>
  <c r="BI130" i="103" s="1"/>
  <c r="BH130" i="103"/>
  <c r="BH130" i="103" a="1"/>
  <c r="BG130" i="103" a="1"/>
  <c r="BG130" i="103" s="1"/>
  <c r="BF130" i="103" a="1"/>
  <c r="BF130" i="103" s="1"/>
  <c r="BE130" i="103" a="1"/>
  <c r="BE130" i="103" s="1"/>
  <c r="BD130" i="103" a="1"/>
  <c r="BD130" i="103" s="1"/>
  <c r="BC130" i="103" a="1"/>
  <c r="BC130" i="103" s="1"/>
  <c r="BB130" i="103" a="1"/>
  <c r="BB130" i="103" s="1"/>
  <c r="BA130" i="103" a="1"/>
  <c r="BA130" i="103" s="1"/>
  <c r="AZ130" i="103"/>
  <c r="AZ130" i="103" a="1"/>
  <c r="AY130" i="103" a="1"/>
  <c r="AY130" i="103" s="1"/>
  <c r="AX130" i="103" a="1"/>
  <c r="AX130" i="103" s="1"/>
  <c r="AW130" i="103" a="1"/>
  <c r="AW130" i="103" s="1"/>
  <c r="AV130" i="103" a="1"/>
  <c r="AV130" i="103" s="1"/>
  <c r="AU130" i="103" a="1"/>
  <c r="AU130" i="103" s="1"/>
  <c r="AT130" i="103" a="1"/>
  <c r="AT130" i="103" s="1"/>
  <c r="AS130" i="103" a="1"/>
  <c r="AS130" i="103" s="1"/>
  <c r="AR130" i="103"/>
  <c r="AR130" i="103" a="1"/>
  <c r="AQ130" i="103" a="1"/>
  <c r="AQ130" i="103" s="1"/>
  <c r="AP130" i="103" a="1"/>
  <c r="AP130" i="103" s="1"/>
  <c r="AO130" i="103" a="1"/>
  <c r="AO130" i="103" s="1"/>
  <c r="AN130" i="103" a="1"/>
  <c r="AN130" i="103" s="1"/>
  <c r="AM130" i="103" a="1"/>
  <c r="AM130" i="103" s="1"/>
  <c r="AL130" i="103" a="1"/>
  <c r="AL130" i="103" s="1"/>
  <c r="AK130" i="103" a="1"/>
  <c r="AK130" i="103" s="1"/>
  <c r="AJ130" i="103"/>
  <c r="AJ130" i="103" a="1"/>
  <c r="AI130" i="103" a="1"/>
  <c r="AI130" i="103" s="1"/>
  <c r="AH130" i="103" a="1"/>
  <c r="AH130" i="103" s="1"/>
  <c r="AG130" i="103" a="1"/>
  <c r="AG130" i="103" s="1"/>
  <c r="AF130" i="103" a="1"/>
  <c r="AF130" i="103" s="1"/>
  <c r="AE130" i="103" a="1"/>
  <c r="AE130" i="103" s="1"/>
  <c r="AD130" i="103" a="1"/>
  <c r="AD130" i="103" s="1"/>
  <c r="AC130" i="103" a="1"/>
  <c r="AC130" i="103" s="1"/>
  <c r="AB130" i="103"/>
  <c r="AB130" i="103" a="1"/>
  <c r="AA130" i="103" a="1"/>
  <c r="AA130" i="103" s="1"/>
  <c r="Z130" i="103" a="1"/>
  <c r="Z130" i="103" s="1"/>
  <c r="Y130" i="103" a="1"/>
  <c r="Y130" i="103" s="1"/>
  <c r="X130" i="103" a="1"/>
  <c r="X130" i="103" s="1"/>
  <c r="W130" i="103" a="1"/>
  <c r="W130" i="103" s="1"/>
  <c r="V130" i="103" a="1"/>
  <c r="V130" i="103" s="1"/>
  <c r="U130" i="103" a="1"/>
  <c r="U130" i="103" s="1"/>
  <c r="T130" i="103"/>
  <c r="T130" i="103" a="1"/>
  <c r="S130" i="103" a="1"/>
  <c r="S130" i="103" s="1"/>
  <c r="R130" i="103" a="1"/>
  <c r="R130" i="103" s="1"/>
  <c r="Q130" i="103" a="1"/>
  <c r="Q130" i="103" s="1"/>
  <c r="P130" i="103" a="1"/>
  <c r="P130" i="103" s="1"/>
  <c r="O130" i="103" a="1"/>
  <c r="O130" i="103" s="1"/>
  <c r="N130" i="103" a="1"/>
  <c r="N130" i="103" s="1"/>
  <c r="M130" i="103" a="1"/>
  <c r="M130" i="103" s="1"/>
  <c r="L130" i="103"/>
  <c r="L130" i="103" a="1"/>
  <c r="K130" i="103" a="1"/>
  <c r="K130" i="103" s="1"/>
  <c r="J130" i="103" a="1"/>
  <c r="J130" i="103" s="1"/>
  <c r="I130" i="103" a="1"/>
  <c r="I130" i="103" s="1"/>
  <c r="H130" i="103" a="1"/>
  <c r="H130" i="103" s="1"/>
  <c r="G130" i="103" a="1"/>
  <c r="G130" i="103" s="1"/>
  <c r="F130" i="103" a="1"/>
  <c r="F130" i="103" s="1"/>
  <c r="E130" i="103" a="1"/>
  <c r="E130" i="103" s="1"/>
  <c r="D130" i="103"/>
  <c r="D130" i="103" a="1"/>
  <c r="CD129" i="103" a="1"/>
  <c r="CD129" i="103" s="1"/>
  <c r="CC129" i="103" a="1"/>
  <c r="CC129" i="103" s="1"/>
  <c r="CB129" i="103" a="1"/>
  <c r="CB129" i="103" s="1"/>
  <c r="CA129" i="103" a="1"/>
  <c r="CA129" i="103" s="1"/>
  <c r="BZ129" i="103" a="1"/>
  <c r="BZ129" i="103" s="1"/>
  <c r="BY129" i="103" a="1"/>
  <c r="BY129" i="103" s="1"/>
  <c r="BX129" i="103" a="1"/>
  <c r="BX129" i="103" s="1"/>
  <c r="BW129" i="103"/>
  <c r="BW129" i="103" a="1"/>
  <c r="BV129" i="103" a="1"/>
  <c r="BV129" i="103" s="1"/>
  <c r="BU129" i="103" a="1"/>
  <c r="BU129" i="103" s="1"/>
  <c r="BT129" i="103" a="1"/>
  <c r="BT129" i="103" s="1"/>
  <c r="BS129" i="103" a="1"/>
  <c r="BS129" i="103" s="1"/>
  <c r="BR129" i="103" a="1"/>
  <c r="BR129" i="103" s="1"/>
  <c r="BQ129" i="103" a="1"/>
  <c r="BQ129" i="103" s="1"/>
  <c r="BP129" i="103" a="1"/>
  <c r="BP129" i="103" s="1"/>
  <c r="BO129" i="103"/>
  <c r="BO129" i="103" a="1"/>
  <c r="BN129" i="103" a="1"/>
  <c r="BN129" i="103" s="1"/>
  <c r="BM129" i="103" a="1"/>
  <c r="BM129" i="103" s="1"/>
  <c r="BL129" i="103" a="1"/>
  <c r="BL129" i="103" s="1"/>
  <c r="BK129" i="103" a="1"/>
  <c r="BK129" i="103" s="1"/>
  <c r="BJ129" i="103" a="1"/>
  <c r="BJ129" i="103" s="1"/>
  <c r="BI129" i="103" a="1"/>
  <c r="BI129" i="103" s="1"/>
  <c r="BH129" i="103" a="1"/>
  <c r="BH129" i="103" s="1"/>
  <c r="BG129" i="103"/>
  <c r="BG129" i="103" a="1"/>
  <c r="BF129" i="103" a="1"/>
  <c r="BF129" i="103" s="1"/>
  <c r="BE129" i="103" a="1"/>
  <c r="BE129" i="103" s="1"/>
  <c r="BD129" i="103" a="1"/>
  <c r="BD129" i="103" s="1"/>
  <c r="BC129" i="103" a="1"/>
  <c r="BC129" i="103" s="1"/>
  <c r="BB129" i="103" a="1"/>
  <c r="BB129" i="103" s="1"/>
  <c r="BA129" i="103" a="1"/>
  <c r="BA129" i="103" s="1"/>
  <c r="AZ129" i="103" a="1"/>
  <c r="AZ129" i="103" s="1"/>
  <c r="AY129" i="103"/>
  <c r="AY129" i="103" a="1"/>
  <c r="AX129" i="103" a="1"/>
  <c r="AX129" i="103" s="1"/>
  <c r="AW129" i="103" a="1"/>
  <c r="AW129" i="103" s="1"/>
  <c r="AV129" i="103" a="1"/>
  <c r="AV129" i="103" s="1"/>
  <c r="AU129" i="103" a="1"/>
  <c r="AU129" i="103" s="1"/>
  <c r="AT129" i="103" a="1"/>
  <c r="AT129" i="103" s="1"/>
  <c r="AS129" i="103" a="1"/>
  <c r="AS129" i="103" s="1"/>
  <c r="AR129" i="103" a="1"/>
  <c r="AR129" i="103" s="1"/>
  <c r="AQ129" i="103"/>
  <c r="AQ129" i="103" a="1"/>
  <c r="AP129" i="103" a="1"/>
  <c r="AP129" i="103" s="1"/>
  <c r="AO129" i="103" a="1"/>
  <c r="AO129" i="103" s="1"/>
  <c r="AN129" i="103" a="1"/>
  <c r="AN129" i="103" s="1"/>
  <c r="AM129" i="103" a="1"/>
  <c r="AM129" i="103" s="1"/>
  <c r="AL129" i="103" a="1"/>
  <c r="AL129" i="103" s="1"/>
  <c r="AK129" i="103" a="1"/>
  <c r="AK129" i="103" s="1"/>
  <c r="AJ129" i="103" a="1"/>
  <c r="AJ129" i="103" s="1"/>
  <c r="AI129" i="103"/>
  <c r="AI129" i="103" a="1"/>
  <c r="AH129" i="103" a="1"/>
  <c r="AH129" i="103" s="1"/>
  <c r="AG129" i="103" a="1"/>
  <c r="AG129" i="103" s="1"/>
  <c r="AF129" i="103" a="1"/>
  <c r="AF129" i="103" s="1"/>
  <c r="AE129" i="103" a="1"/>
  <c r="AE129" i="103" s="1"/>
  <c r="AD129" i="103" a="1"/>
  <c r="AD129" i="103" s="1"/>
  <c r="AC129" i="103" a="1"/>
  <c r="AC129" i="103" s="1"/>
  <c r="AB129" i="103" a="1"/>
  <c r="AB129" i="103" s="1"/>
  <c r="AA129" i="103"/>
  <c r="AA129" i="103" a="1"/>
  <c r="Z129" i="103" a="1"/>
  <c r="Z129" i="103" s="1"/>
  <c r="Y129" i="103" a="1"/>
  <c r="Y129" i="103" s="1"/>
  <c r="X129" i="103" a="1"/>
  <c r="X129" i="103" s="1"/>
  <c r="W129" i="103" a="1"/>
  <c r="W129" i="103" s="1"/>
  <c r="V129" i="103" a="1"/>
  <c r="V129" i="103" s="1"/>
  <c r="U129" i="103" a="1"/>
  <c r="U129" i="103" s="1"/>
  <c r="T129" i="103" a="1"/>
  <c r="T129" i="103" s="1"/>
  <c r="S129" i="103"/>
  <c r="S129" i="103" a="1"/>
  <c r="R129" i="103" a="1"/>
  <c r="R129" i="103" s="1"/>
  <c r="Q129" i="103" a="1"/>
  <c r="Q129" i="103" s="1"/>
  <c r="P129" i="103" a="1"/>
  <c r="P129" i="103" s="1"/>
  <c r="O129" i="103" a="1"/>
  <c r="O129" i="103" s="1"/>
  <c r="N129" i="103" a="1"/>
  <c r="N129" i="103" s="1"/>
  <c r="M129" i="103" a="1"/>
  <c r="M129" i="103" s="1"/>
  <c r="L129" i="103" a="1"/>
  <c r="L129" i="103" s="1"/>
  <c r="K129" i="103"/>
  <c r="K129" i="103" a="1"/>
  <c r="J129" i="103" a="1"/>
  <c r="J129" i="103" s="1"/>
  <c r="I129" i="103" a="1"/>
  <c r="I129" i="103" s="1"/>
  <c r="H129" i="103" a="1"/>
  <c r="H129" i="103" s="1"/>
  <c r="G129" i="103" a="1"/>
  <c r="G129" i="103" s="1"/>
  <c r="F129" i="103" a="1"/>
  <c r="F129" i="103" s="1"/>
  <c r="E129" i="103" a="1"/>
  <c r="E129" i="103" s="1"/>
  <c r="D129" i="103" a="1"/>
  <c r="D129" i="103" s="1"/>
  <c r="CD128" i="103"/>
  <c r="CD128" i="103" a="1"/>
  <c r="CC128" i="103" a="1"/>
  <c r="CC128" i="103" s="1"/>
  <c r="CB128" i="103" a="1"/>
  <c r="CB128" i="103" s="1"/>
  <c r="CA128" i="103" a="1"/>
  <c r="CA128" i="103" s="1"/>
  <c r="BZ128" i="103" a="1"/>
  <c r="BZ128" i="103" s="1"/>
  <c r="BY128" i="103" a="1"/>
  <c r="BY128" i="103" s="1"/>
  <c r="BX128" i="103" a="1"/>
  <c r="BX128" i="103" s="1"/>
  <c r="BW128" i="103" a="1"/>
  <c r="BW128" i="103" s="1"/>
  <c r="BV128" i="103"/>
  <c r="BV128" i="103" a="1"/>
  <c r="BU128" i="103" a="1"/>
  <c r="BU128" i="103" s="1"/>
  <c r="BT128" i="103" a="1"/>
  <c r="BT128" i="103" s="1"/>
  <c r="BS128" i="103" a="1"/>
  <c r="BS128" i="103" s="1"/>
  <c r="BR128" i="103" a="1"/>
  <c r="BR128" i="103" s="1"/>
  <c r="BQ128" i="103" a="1"/>
  <c r="BQ128" i="103" s="1"/>
  <c r="BP128" i="103" a="1"/>
  <c r="BP128" i="103" s="1"/>
  <c r="BO128" i="103" a="1"/>
  <c r="BO128" i="103" s="1"/>
  <c r="BN128" i="103"/>
  <c r="BN128" i="103" a="1"/>
  <c r="BM128" i="103" a="1"/>
  <c r="BM128" i="103" s="1"/>
  <c r="BL128" i="103" a="1"/>
  <c r="BL128" i="103" s="1"/>
  <c r="BK128" i="103" a="1"/>
  <c r="BK128" i="103" s="1"/>
  <c r="BJ128" i="103" a="1"/>
  <c r="BJ128" i="103" s="1"/>
  <c r="BI128" i="103" a="1"/>
  <c r="BI128" i="103" s="1"/>
  <c r="BH128" i="103" a="1"/>
  <c r="BH128" i="103" s="1"/>
  <c r="BG128" i="103" a="1"/>
  <c r="BG128" i="103" s="1"/>
  <c r="BF128" i="103"/>
  <c r="BF128" i="103" a="1"/>
  <c r="BE128" i="103" a="1"/>
  <c r="BE128" i="103" s="1"/>
  <c r="BD128" i="103" a="1"/>
  <c r="BD128" i="103" s="1"/>
  <c r="BC128" i="103" a="1"/>
  <c r="BC128" i="103" s="1"/>
  <c r="BB128" i="103" a="1"/>
  <c r="BB128" i="103" s="1"/>
  <c r="BA128" i="103" a="1"/>
  <c r="BA128" i="103" s="1"/>
  <c r="AZ128" i="103" a="1"/>
  <c r="AZ128" i="103" s="1"/>
  <c r="AY128" i="103" a="1"/>
  <c r="AY128" i="103" s="1"/>
  <c r="AX128" i="103"/>
  <c r="AX128" i="103" a="1"/>
  <c r="AW128" i="103" a="1"/>
  <c r="AW128" i="103" s="1"/>
  <c r="AV128" i="103" a="1"/>
  <c r="AV128" i="103" s="1"/>
  <c r="AU128" i="103" a="1"/>
  <c r="AU128" i="103" s="1"/>
  <c r="AT128" i="103" a="1"/>
  <c r="AT128" i="103" s="1"/>
  <c r="AS128" i="103" a="1"/>
  <c r="AS128" i="103" s="1"/>
  <c r="AR128" i="103" a="1"/>
  <c r="AR128" i="103" s="1"/>
  <c r="AQ128" i="103" a="1"/>
  <c r="AQ128" i="103" s="1"/>
  <c r="AP128" i="103"/>
  <c r="AP128" i="103" a="1"/>
  <c r="AO128" i="103" a="1"/>
  <c r="AO128" i="103" s="1"/>
  <c r="AN128" i="103" a="1"/>
  <c r="AN128" i="103" s="1"/>
  <c r="AM128" i="103" a="1"/>
  <c r="AM128" i="103" s="1"/>
  <c r="AL128" i="103" a="1"/>
  <c r="AL128" i="103" s="1"/>
  <c r="AK128" i="103" a="1"/>
  <c r="AK128" i="103" s="1"/>
  <c r="AJ128" i="103" a="1"/>
  <c r="AJ128" i="103" s="1"/>
  <c r="AI128" i="103" a="1"/>
  <c r="AI128" i="103" s="1"/>
  <c r="AH128" i="103"/>
  <c r="AH128" i="103" a="1"/>
  <c r="AG128" i="103" a="1"/>
  <c r="AG128" i="103" s="1"/>
  <c r="AF128" i="103" a="1"/>
  <c r="AF128" i="103" s="1"/>
  <c r="AE128" i="103" a="1"/>
  <c r="AE128" i="103" s="1"/>
  <c r="AD128" i="103" a="1"/>
  <c r="AD128" i="103" s="1"/>
  <c r="AC128" i="103" a="1"/>
  <c r="AC128" i="103" s="1"/>
  <c r="AB128" i="103" a="1"/>
  <c r="AB128" i="103" s="1"/>
  <c r="AA128" i="103" a="1"/>
  <c r="AA128" i="103" s="1"/>
  <c r="Z128" i="103"/>
  <c r="Z128" i="103" a="1"/>
  <c r="Y128" i="103" a="1"/>
  <c r="Y128" i="103" s="1"/>
  <c r="X128" i="103" a="1"/>
  <c r="X128" i="103" s="1"/>
  <c r="W128" i="103" a="1"/>
  <c r="W128" i="103" s="1"/>
  <c r="V128" i="103" a="1"/>
  <c r="V128" i="103" s="1"/>
  <c r="U128" i="103" a="1"/>
  <c r="U128" i="103" s="1"/>
  <c r="T128" i="103" a="1"/>
  <c r="T128" i="103" s="1"/>
  <c r="S128" i="103" a="1"/>
  <c r="S128" i="103" s="1"/>
  <c r="R128" i="103"/>
  <c r="R128" i="103" a="1"/>
  <c r="Q128" i="103" a="1"/>
  <c r="Q128" i="103" s="1"/>
  <c r="P128" i="103" a="1"/>
  <c r="P128" i="103" s="1"/>
  <c r="O128" i="103" a="1"/>
  <c r="O128" i="103" s="1"/>
  <c r="N128" i="103" a="1"/>
  <c r="N128" i="103" s="1"/>
  <c r="M128" i="103" a="1"/>
  <c r="M128" i="103" s="1"/>
  <c r="L128" i="103" a="1"/>
  <c r="L128" i="103" s="1"/>
  <c r="K128" i="103" a="1"/>
  <c r="K128" i="103" s="1"/>
  <c r="J128" i="103"/>
  <c r="J128" i="103" a="1"/>
  <c r="I128" i="103" a="1"/>
  <c r="I128" i="103" s="1"/>
  <c r="H128" i="103" a="1"/>
  <c r="H128" i="103" s="1"/>
  <c r="G128" i="103" a="1"/>
  <c r="G128" i="103" s="1"/>
  <c r="F128" i="103" a="1"/>
  <c r="F128" i="103" s="1"/>
  <c r="E128" i="103" a="1"/>
  <c r="E128" i="103" s="1"/>
  <c r="D128" i="103" a="1"/>
  <c r="D128" i="103" s="1"/>
  <c r="CD127" i="103" a="1"/>
  <c r="CD127" i="103" s="1"/>
  <c r="CC127" i="103"/>
  <c r="CC127" i="103" a="1"/>
  <c r="CB127" i="103" a="1"/>
  <c r="CB127" i="103" s="1"/>
  <c r="CA127" i="103" a="1"/>
  <c r="CA127" i="103" s="1"/>
  <c r="BZ127" i="103" a="1"/>
  <c r="BZ127" i="103" s="1"/>
  <c r="BY127" i="103" a="1"/>
  <c r="BY127" i="103" s="1"/>
  <c r="BX127" i="103" a="1"/>
  <c r="BX127" i="103" s="1"/>
  <c r="BW127" i="103" a="1"/>
  <c r="BW127" i="103" s="1"/>
  <c r="BV127" i="103" a="1"/>
  <c r="BV127" i="103" s="1"/>
  <c r="BU127" i="103"/>
  <c r="BU127" i="103" a="1"/>
  <c r="BT127" i="103" a="1"/>
  <c r="BT127" i="103" s="1"/>
  <c r="BS127" i="103" a="1"/>
  <c r="BS127" i="103" s="1"/>
  <c r="BR127" i="103" a="1"/>
  <c r="BR127" i="103" s="1"/>
  <c r="BQ127" i="103" a="1"/>
  <c r="BQ127" i="103" s="1"/>
  <c r="BP127" i="103" a="1"/>
  <c r="BP127" i="103" s="1"/>
  <c r="BO127" i="103" a="1"/>
  <c r="BO127" i="103" s="1"/>
  <c r="BN127" i="103" a="1"/>
  <c r="BN127" i="103" s="1"/>
  <c r="BM127" i="103"/>
  <c r="BM127" i="103" a="1"/>
  <c r="BL127" i="103" a="1"/>
  <c r="BL127" i="103" s="1"/>
  <c r="BK127" i="103" a="1"/>
  <c r="BK127" i="103" s="1"/>
  <c r="BJ127" i="103" a="1"/>
  <c r="BJ127" i="103" s="1"/>
  <c r="BI127" i="103" a="1"/>
  <c r="BI127" i="103" s="1"/>
  <c r="BH127" i="103" a="1"/>
  <c r="BH127" i="103" s="1"/>
  <c r="BG127" i="103" a="1"/>
  <c r="BG127" i="103" s="1"/>
  <c r="BF127" i="103" a="1"/>
  <c r="BF127" i="103" s="1"/>
  <c r="BE127" i="103"/>
  <c r="BE127" i="103" a="1"/>
  <c r="BD127" i="103" a="1"/>
  <c r="BD127" i="103" s="1"/>
  <c r="BC127" i="103" a="1"/>
  <c r="BC127" i="103" s="1"/>
  <c r="BB127" i="103" a="1"/>
  <c r="BB127" i="103" s="1"/>
  <c r="BA127" i="103" a="1"/>
  <c r="BA127" i="103" s="1"/>
  <c r="AZ127" i="103" a="1"/>
  <c r="AZ127" i="103" s="1"/>
  <c r="AY127" i="103" a="1"/>
  <c r="AY127" i="103" s="1"/>
  <c r="AX127" i="103" a="1"/>
  <c r="AX127" i="103" s="1"/>
  <c r="AW127" i="103"/>
  <c r="AW127" i="103" a="1"/>
  <c r="AV127" i="103" a="1"/>
  <c r="AV127" i="103" s="1"/>
  <c r="AU127" i="103" a="1"/>
  <c r="AU127" i="103" s="1"/>
  <c r="AT127" i="103" a="1"/>
  <c r="AT127" i="103" s="1"/>
  <c r="AS127" i="103" a="1"/>
  <c r="AS127" i="103" s="1"/>
  <c r="AR127" i="103" a="1"/>
  <c r="AR127" i="103" s="1"/>
  <c r="AQ127" i="103" a="1"/>
  <c r="AQ127" i="103" s="1"/>
  <c r="AP127" i="103" a="1"/>
  <c r="AP127" i="103" s="1"/>
  <c r="AO127" i="103"/>
  <c r="AO127" i="103" a="1"/>
  <c r="AN127" i="103" a="1"/>
  <c r="AN127" i="103" s="1"/>
  <c r="AM127" i="103" a="1"/>
  <c r="AM127" i="103" s="1"/>
  <c r="AL127" i="103" a="1"/>
  <c r="AL127" i="103" s="1"/>
  <c r="AK127" i="103" a="1"/>
  <c r="AK127" i="103" s="1"/>
  <c r="AJ127" i="103" a="1"/>
  <c r="AJ127" i="103" s="1"/>
  <c r="AI127" i="103" a="1"/>
  <c r="AI127" i="103" s="1"/>
  <c r="AH127" i="103" a="1"/>
  <c r="AH127" i="103" s="1"/>
  <c r="AG127" i="103"/>
  <c r="AG127" i="103" a="1"/>
  <c r="AF127" i="103" a="1"/>
  <c r="AF127" i="103" s="1"/>
  <c r="AE127" i="103" a="1"/>
  <c r="AE127" i="103" s="1"/>
  <c r="AD127" i="103" a="1"/>
  <c r="AD127" i="103" s="1"/>
  <c r="AC127" i="103" a="1"/>
  <c r="AC127" i="103" s="1"/>
  <c r="AB127" i="103" a="1"/>
  <c r="AB127" i="103" s="1"/>
  <c r="AA127" i="103" a="1"/>
  <c r="AA127" i="103" s="1"/>
  <c r="Z127" i="103" a="1"/>
  <c r="Z127" i="103" s="1"/>
  <c r="Y127" i="103"/>
  <c r="Y127" i="103" a="1"/>
  <c r="X127" i="103" a="1"/>
  <c r="X127" i="103" s="1"/>
  <c r="W127" i="103" a="1"/>
  <c r="W127" i="103" s="1"/>
  <c r="V127" i="103" a="1"/>
  <c r="V127" i="103" s="1"/>
  <c r="U127" i="103" a="1"/>
  <c r="U127" i="103" s="1"/>
  <c r="T127" i="103" a="1"/>
  <c r="T127" i="103" s="1"/>
  <c r="S127" i="103" a="1"/>
  <c r="S127" i="103" s="1"/>
  <c r="R127" i="103" a="1"/>
  <c r="R127" i="103" s="1"/>
  <c r="Q127" i="103"/>
  <c r="Q127" i="103" a="1"/>
  <c r="P127" i="103" a="1"/>
  <c r="P127" i="103" s="1"/>
  <c r="O127" i="103" a="1"/>
  <c r="O127" i="103" s="1"/>
  <c r="N127" i="103" a="1"/>
  <c r="N127" i="103" s="1"/>
  <c r="M127" i="103" a="1"/>
  <c r="M127" i="103" s="1"/>
  <c r="L127" i="103" a="1"/>
  <c r="L127" i="103" s="1"/>
  <c r="K127" i="103" a="1"/>
  <c r="K127" i="103" s="1"/>
  <c r="J127" i="103" a="1"/>
  <c r="J127" i="103" s="1"/>
  <c r="I127" i="103"/>
  <c r="I127" i="103" a="1"/>
  <c r="H127" i="103" a="1"/>
  <c r="H127" i="103" s="1"/>
  <c r="G127" i="103" a="1"/>
  <c r="G127" i="103" s="1"/>
  <c r="F127" i="103" a="1"/>
  <c r="F127" i="103" s="1"/>
  <c r="E127" i="103" a="1"/>
  <c r="E127" i="103" s="1"/>
  <c r="D127" i="103" a="1"/>
  <c r="D127" i="103" s="1"/>
  <c r="CD126" i="103" a="1"/>
  <c r="CD126" i="103" s="1"/>
  <c r="CC126" i="103" a="1"/>
  <c r="CC126" i="103" s="1"/>
  <c r="CB126" i="103"/>
  <c r="CB126" i="103" a="1"/>
  <c r="CA126" i="103" a="1"/>
  <c r="CA126" i="103" s="1"/>
  <c r="BZ126" i="103" a="1"/>
  <c r="BZ126" i="103" s="1"/>
  <c r="BY126" i="103" a="1"/>
  <c r="BY126" i="103" s="1"/>
  <c r="BX126" i="103" a="1"/>
  <c r="BX126" i="103" s="1"/>
  <c r="BW126" i="103" a="1"/>
  <c r="BW126" i="103" s="1"/>
  <c r="BV126" i="103" a="1"/>
  <c r="BV126" i="103" s="1"/>
  <c r="BU126" i="103" a="1"/>
  <c r="BU126" i="103" s="1"/>
  <c r="BT126" i="103"/>
  <c r="BT126" i="103" a="1"/>
  <c r="BS126" i="103" a="1"/>
  <c r="BS126" i="103" s="1"/>
  <c r="BR126" i="103" a="1"/>
  <c r="BR126" i="103" s="1"/>
  <c r="BQ126" i="103" a="1"/>
  <c r="BQ126" i="103" s="1"/>
  <c r="BP126" i="103" a="1"/>
  <c r="BP126" i="103" s="1"/>
  <c r="BO126" i="103" a="1"/>
  <c r="BO126" i="103" s="1"/>
  <c r="BN126" i="103" a="1"/>
  <c r="BN126" i="103" s="1"/>
  <c r="BM126" i="103" a="1"/>
  <c r="BM126" i="103" s="1"/>
  <c r="BL126" i="103"/>
  <c r="BL126" i="103" a="1"/>
  <c r="BK126" i="103" a="1"/>
  <c r="BK126" i="103" s="1"/>
  <c r="BJ126" i="103" a="1"/>
  <c r="BJ126" i="103" s="1"/>
  <c r="BI126" i="103" a="1"/>
  <c r="BI126" i="103" s="1"/>
  <c r="BH126" i="103" a="1"/>
  <c r="BH126" i="103" s="1"/>
  <c r="BG126" i="103" a="1"/>
  <c r="BG126" i="103" s="1"/>
  <c r="BF126" i="103" a="1"/>
  <c r="BF126" i="103" s="1"/>
  <c r="BE126" i="103" a="1"/>
  <c r="BE126" i="103" s="1"/>
  <c r="BD126" i="103"/>
  <c r="BD126" i="103" a="1"/>
  <c r="BC126" i="103" a="1"/>
  <c r="BC126" i="103" s="1"/>
  <c r="BB126" i="103" a="1"/>
  <c r="BB126" i="103" s="1"/>
  <c r="BA126" i="103" a="1"/>
  <c r="BA126" i="103" s="1"/>
  <c r="AZ126" i="103" a="1"/>
  <c r="AZ126" i="103" s="1"/>
  <c r="AY126" i="103" a="1"/>
  <c r="AY126" i="103" s="1"/>
  <c r="AX126" i="103" a="1"/>
  <c r="AX126" i="103" s="1"/>
  <c r="AW126" i="103" a="1"/>
  <c r="AW126" i="103" s="1"/>
  <c r="AV126" i="103"/>
  <c r="AV126" i="103" a="1"/>
  <c r="AU126" i="103" a="1"/>
  <c r="AU126" i="103" s="1"/>
  <c r="AT126" i="103" a="1"/>
  <c r="AT126" i="103" s="1"/>
  <c r="AS126" i="103" a="1"/>
  <c r="AS126" i="103" s="1"/>
  <c r="AR126" i="103" a="1"/>
  <c r="AR126" i="103" s="1"/>
  <c r="AQ126" i="103" a="1"/>
  <c r="AQ126" i="103" s="1"/>
  <c r="AP126" i="103" a="1"/>
  <c r="AP126" i="103" s="1"/>
  <c r="AO126" i="103" a="1"/>
  <c r="AO126" i="103" s="1"/>
  <c r="AN126" i="103"/>
  <c r="AN126" i="103" a="1"/>
  <c r="AM126" i="103" a="1"/>
  <c r="AM126" i="103" s="1"/>
  <c r="AL126" i="103" a="1"/>
  <c r="AL126" i="103" s="1"/>
  <c r="AK126" i="103" a="1"/>
  <c r="AK126" i="103" s="1"/>
  <c r="AJ126" i="103" a="1"/>
  <c r="AJ126" i="103" s="1"/>
  <c r="AI126" i="103" a="1"/>
  <c r="AI126" i="103" s="1"/>
  <c r="AH126" i="103" a="1"/>
  <c r="AH126" i="103" s="1"/>
  <c r="AG126" i="103" a="1"/>
  <c r="AG126" i="103" s="1"/>
  <c r="AF126" i="103"/>
  <c r="AF126" i="103" a="1"/>
  <c r="AE126" i="103" a="1"/>
  <c r="AE126" i="103" s="1"/>
  <c r="AD126" i="103" a="1"/>
  <c r="AD126" i="103" s="1"/>
  <c r="AC126" i="103" a="1"/>
  <c r="AC126" i="103" s="1"/>
  <c r="AB126" i="103" a="1"/>
  <c r="AB126" i="103" s="1"/>
  <c r="AA126" i="103" a="1"/>
  <c r="AA126" i="103" s="1"/>
  <c r="Z126" i="103" a="1"/>
  <c r="Z126" i="103" s="1"/>
  <c r="Y126" i="103" a="1"/>
  <c r="Y126" i="103" s="1"/>
  <c r="X126" i="103"/>
  <c r="X126" i="103" a="1"/>
  <c r="W126" i="103" a="1"/>
  <c r="W126" i="103" s="1"/>
  <c r="V126" i="103" a="1"/>
  <c r="V126" i="103" s="1"/>
  <c r="U126" i="103" a="1"/>
  <c r="U126" i="103" s="1"/>
  <c r="T126" i="103" a="1"/>
  <c r="T126" i="103" s="1"/>
  <c r="S126" i="103" a="1"/>
  <c r="S126" i="103" s="1"/>
  <c r="R126" i="103" a="1"/>
  <c r="R126" i="103" s="1"/>
  <c r="Q126" i="103" a="1"/>
  <c r="Q126" i="103" s="1"/>
  <c r="P126" i="103"/>
  <c r="P126" i="103" a="1"/>
  <c r="O126" i="103" a="1"/>
  <c r="O126" i="103" s="1"/>
  <c r="N126" i="103" a="1"/>
  <c r="N126" i="103" s="1"/>
  <c r="M126" i="103" a="1"/>
  <c r="M126" i="103" s="1"/>
  <c r="L126" i="103" a="1"/>
  <c r="L126" i="103" s="1"/>
  <c r="K126" i="103" a="1"/>
  <c r="K126" i="103" s="1"/>
  <c r="J126" i="103" a="1"/>
  <c r="J126" i="103" s="1"/>
  <c r="I126" i="103" a="1"/>
  <c r="I126" i="103" s="1"/>
  <c r="H126" i="103"/>
  <c r="H126" i="103" a="1"/>
  <c r="G126" i="103" a="1"/>
  <c r="G126" i="103" s="1"/>
  <c r="F126" i="103" a="1"/>
  <c r="F126" i="103" s="1"/>
  <c r="E126" i="103" a="1"/>
  <c r="E126" i="103" s="1"/>
  <c r="D126" i="103" a="1"/>
  <c r="D126" i="103" s="1"/>
  <c r="CD125" i="103" a="1"/>
  <c r="CD125" i="103" s="1"/>
  <c r="CC125" i="103" a="1"/>
  <c r="CC125" i="103" s="1"/>
  <c r="CB125" i="103" a="1"/>
  <c r="CB125" i="103" s="1"/>
  <c r="CA125" i="103"/>
  <c r="CA125" i="103" a="1"/>
  <c r="BZ125" i="103" a="1"/>
  <c r="BZ125" i="103" s="1"/>
  <c r="BY125" i="103" a="1"/>
  <c r="BY125" i="103" s="1"/>
  <c r="BX125" i="103" a="1"/>
  <c r="BX125" i="103" s="1"/>
  <c r="BW125" i="103" a="1"/>
  <c r="BW125" i="103" s="1"/>
  <c r="BV125" i="103" a="1"/>
  <c r="BV125" i="103" s="1"/>
  <c r="BU125" i="103" a="1"/>
  <c r="BU125" i="103" s="1"/>
  <c r="BT125" i="103" a="1"/>
  <c r="BT125" i="103" s="1"/>
  <c r="BS125" i="103"/>
  <c r="BS125" i="103" a="1"/>
  <c r="BR125" i="103" a="1"/>
  <c r="BR125" i="103" s="1"/>
  <c r="BQ125" i="103" a="1"/>
  <c r="BQ125" i="103" s="1"/>
  <c r="BP125" i="103" a="1"/>
  <c r="BP125" i="103" s="1"/>
  <c r="BO125" i="103" a="1"/>
  <c r="BO125" i="103" s="1"/>
  <c r="BN125" i="103" a="1"/>
  <c r="BN125" i="103" s="1"/>
  <c r="BM125" i="103" a="1"/>
  <c r="BM125" i="103" s="1"/>
  <c r="BL125" i="103" a="1"/>
  <c r="BL125" i="103" s="1"/>
  <c r="BK125" i="103"/>
  <c r="BK125" i="103" a="1"/>
  <c r="BJ125" i="103" a="1"/>
  <c r="BJ125" i="103" s="1"/>
  <c r="BI125" i="103" a="1"/>
  <c r="BI125" i="103" s="1"/>
  <c r="BH125" i="103" a="1"/>
  <c r="BH125" i="103" s="1"/>
  <c r="BG125" i="103" a="1"/>
  <c r="BG125" i="103" s="1"/>
  <c r="BF125" i="103" a="1"/>
  <c r="BF125" i="103" s="1"/>
  <c r="BE125" i="103" a="1"/>
  <c r="BE125" i="103" s="1"/>
  <c r="BD125" i="103" a="1"/>
  <c r="BD125" i="103" s="1"/>
  <c r="BC125" i="103"/>
  <c r="BC125" i="103" a="1"/>
  <c r="BB125" i="103" a="1"/>
  <c r="BB125" i="103" s="1"/>
  <c r="BA125" i="103" a="1"/>
  <c r="BA125" i="103" s="1"/>
  <c r="AZ125" i="103" a="1"/>
  <c r="AZ125" i="103" s="1"/>
  <c r="AY125" i="103" a="1"/>
  <c r="AY125" i="103" s="1"/>
  <c r="AX125" i="103" a="1"/>
  <c r="AX125" i="103" s="1"/>
  <c r="AW125" i="103" a="1"/>
  <c r="AW125" i="103" s="1"/>
  <c r="AV125" i="103" a="1"/>
  <c r="AV125" i="103" s="1"/>
  <c r="AU125" i="103"/>
  <c r="AU125" i="103" a="1"/>
  <c r="AT125" i="103" a="1"/>
  <c r="AT125" i="103" s="1"/>
  <c r="AS125" i="103" a="1"/>
  <c r="AS125" i="103" s="1"/>
  <c r="AR125" i="103" a="1"/>
  <c r="AR125" i="103" s="1"/>
  <c r="AQ125" i="103" a="1"/>
  <c r="AQ125" i="103" s="1"/>
  <c r="AP125" i="103" a="1"/>
  <c r="AP125" i="103" s="1"/>
  <c r="AO125" i="103" a="1"/>
  <c r="AO125" i="103" s="1"/>
  <c r="AN125" i="103" a="1"/>
  <c r="AN125" i="103" s="1"/>
  <c r="AM125" i="103"/>
  <c r="AM125" i="103" a="1"/>
  <c r="AL125" i="103" a="1"/>
  <c r="AL125" i="103" s="1"/>
  <c r="AK125" i="103" a="1"/>
  <c r="AK125" i="103" s="1"/>
  <c r="AJ125" i="103" a="1"/>
  <c r="AJ125" i="103" s="1"/>
  <c r="AI125" i="103" a="1"/>
  <c r="AI125" i="103" s="1"/>
  <c r="AH125" i="103" a="1"/>
  <c r="AH125" i="103" s="1"/>
  <c r="AG125" i="103" a="1"/>
  <c r="AG125" i="103" s="1"/>
  <c r="AF125" i="103" a="1"/>
  <c r="AF125" i="103" s="1"/>
  <c r="AE125" i="103"/>
  <c r="AE125" i="103" a="1"/>
  <c r="AD125" i="103" a="1"/>
  <c r="AD125" i="103" s="1"/>
  <c r="AC125" i="103" a="1"/>
  <c r="AC125" i="103" s="1"/>
  <c r="AB125" i="103" a="1"/>
  <c r="AB125" i="103" s="1"/>
  <c r="AA125" i="103" a="1"/>
  <c r="AA125" i="103" s="1"/>
  <c r="Z125" i="103" a="1"/>
  <c r="Z125" i="103" s="1"/>
  <c r="Y125" i="103" a="1"/>
  <c r="Y125" i="103" s="1"/>
  <c r="X125" i="103" a="1"/>
  <c r="X125" i="103" s="1"/>
  <c r="W125" i="103"/>
  <c r="W125" i="103" a="1"/>
  <c r="V125" i="103" a="1"/>
  <c r="V125" i="103" s="1"/>
  <c r="U125" i="103" a="1"/>
  <c r="U125" i="103" s="1"/>
  <c r="T125" i="103" a="1"/>
  <c r="T125" i="103" s="1"/>
  <c r="S125" i="103"/>
  <c r="S125" i="103" a="1"/>
  <c r="R125" i="103" a="1"/>
  <c r="R125" i="103" s="1"/>
  <c r="Q125" i="103" a="1"/>
  <c r="Q125" i="103" s="1"/>
  <c r="P125" i="103" a="1"/>
  <c r="P125" i="103" s="1"/>
  <c r="O125" i="103"/>
  <c r="O125" i="103" a="1"/>
  <c r="N125" i="103" a="1"/>
  <c r="N125" i="103" s="1"/>
  <c r="M125" i="103" a="1"/>
  <c r="M125" i="103" s="1"/>
  <c r="L125" i="103" a="1"/>
  <c r="L125" i="103" s="1"/>
  <c r="K125" i="103" a="1"/>
  <c r="K125" i="103" s="1"/>
  <c r="J125" i="103" a="1"/>
  <c r="J125" i="103" s="1"/>
  <c r="I125" i="103" a="1"/>
  <c r="I125" i="103" s="1"/>
  <c r="H125" i="103" a="1"/>
  <c r="H125" i="103" s="1"/>
  <c r="G125" i="103"/>
  <c r="G125" i="103" a="1"/>
  <c r="F125" i="103" a="1"/>
  <c r="F125" i="103" s="1"/>
  <c r="E125" i="103" a="1"/>
  <c r="E125" i="103" s="1"/>
  <c r="D125" i="103" a="1"/>
  <c r="D125" i="103" s="1"/>
  <c r="CD124" i="103" a="1"/>
  <c r="CD124" i="103" s="1"/>
  <c r="CC124" i="103" a="1"/>
  <c r="CC124" i="103" s="1"/>
  <c r="CB124" i="103" a="1"/>
  <c r="CB124" i="103" s="1"/>
  <c r="CA124" i="103" a="1"/>
  <c r="CA124" i="103" s="1"/>
  <c r="BZ124" i="103"/>
  <c r="BZ124" i="103" a="1"/>
  <c r="BY124" i="103" a="1"/>
  <c r="BY124" i="103" s="1"/>
  <c r="BX124" i="103" a="1"/>
  <c r="BX124" i="103" s="1"/>
  <c r="BW124" i="103" a="1"/>
  <c r="BW124" i="103" s="1"/>
  <c r="BV124" i="103" a="1"/>
  <c r="BV124" i="103" s="1"/>
  <c r="BU124" i="103" a="1"/>
  <c r="BU124" i="103" s="1"/>
  <c r="BT124" i="103" a="1"/>
  <c r="BT124" i="103" s="1"/>
  <c r="BS124" i="103" a="1"/>
  <c r="BS124" i="103" s="1"/>
  <c r="BR124" i="103"/>
  <c r="BR124" i="103" a="1"/>
  <c r="BQ124" i="103" a="1"/>
  <c r="BQ124" i="103" s="1"/>
  <c r="BP124" i="103" a="1"/>
  <c r="BP124" i="103" s="1"/>
  <c r="BO124" i="103" a="1"/>
  <c r="BO124" i="103" s="1"/>
  <c r="BN124" i="103" a="1"/>
  <c r="BN124" i="103" s="1"/>
  <c r="BM124" i="103" a="1"/>
  <c r="BM124" i="103" s="1"/>
  <c r="BL124" i="103" a="1"/>
  <c r="BL124" i="103" s="1"/>
  <c r="BK124" i="103" a="1"/>
  <c r="BK124" i="103" s="1"/>
  <c r="BJ124" i="103"/>
  <c r="BJ124" i="103" a="1"/>
  <c r="BI124" i="103" a="1"/>
  <c r="BI124" i="103" s="1"/>
  <c r="BH124" i="103" a="1"/>
  <c r="BH124" i="103" s="1"/>
  <c r="BG124" i="103" a="1"/>
  <c r="BG124" i="103" s="1"/>
  <c r="BF124" i="103" a="1"/>
  <c r="BF124" i="103" s="1"/>
  <c r="BE124" i="103" a="1"/>
  <c r="BE124" i="103" s="1"/>
  <c r="BD124" i="103" a="1"/>
  <c r="BD124" i="103" s="1"/>
  <c r="BC124" i="103" a="1"/>
  <c r="BC124" i="103" s="1"/>
  <c r="BB124" i="103"/>
  <c r="BB124" i="103" a="1"/>
  <c r="BA124" i="103" a="1"/>
  <c r="BA124" i="103" s="1"/>
  <c r="AZ124" i="103" a="1"/>
  <c r="AZ124" i="103" s="1"/>
  <c r="AY124" i="103" a="1"/>
  <c r="AY124" i="103" s="1"/>
  <c r="AX124" i="103" a="1"/>
  <c r="AX124" i="103" s="1"/>
  <c r="AW124" i="103" a="1"/>
  <c r="AW124" i="103" s="1"/>
  <c r="AV124" i="103" a="1"/>
  <c r="AV124" i="103" s="1"/>
  <c r="AU124" i="103" a="1"/>
  <c r="AU124" i="103" s="1"/>
  <c r="AT124" i="103"/>
  <c r="AT124" i="103" a="1"/>
  <c r="AS124" i="103" a="1"/>
  <c r="AS124" i="103" s="1"/>
  <c r="AR124" i="103" a="1"/>
  <c r="AR124" i="103" s="1"/>
  <c r="AQ124" i="103" a="1"/>
  <c r="AQ124" i="103" s="1"/>
  <c r="AP124" i="103" a="1"/>
  <c r="AP124" i="103" s="1"/>
  <c r="AO124" i="103" a="1"/>
  <c r="AO124" i="103" s="1"/>
  <c r="AN124" i="103" a="1"/>
  <c r="AN124" i="103" s="1"/>
  <c r="AM124" i="103" a="1"/>
  <c r="AM124" i="103" s="1"/>
  <c r="AL124" i="103"/>
  <c r="AL124" i="103" a="1"/>
  <c r="AK124" i="103" a="1"/>
  <c r="AK124" i="103" s="1"/>
  <c r="AJ124" i="103" a="1"/>
  <c r="AJ124" i="103" s="1"/>
  <c r="AI124" i="103" a="1"/>
  <c r="AI124" i="103" s="1"/>
  <c r="AH124" i="103" a="1"/>
  <c r="AH124" i="103" s="1"/>
  <c r="AG124" i="103" a="1"/>
  <c r="AG124" i="103" s="1"/>
  <c r="AF124" i="103" a="1"/>
  <c r="AF124" i="103" s="1"/>
  <c r="AE124" i="103" a="1"/>
  <c r="AE124" i="103" s="1"/>
  <c r="AD124" i="103"/>
  <c r="AD124" i="103" a="1"/>
  <c r="AC124" i="103" a="1"/>
  <c r="AC124" i="103" s="1"/>
  <c r="AB124" i="103" a="1"/>
  <c r="AB124" i="103" s="1"/>
  <c r="AA124" i="103" a="1"/>
  <c r="AA124" i="103" s="1"/>
  <c r="Z124" i="103" a="1"/>
  <c r="Z124" i="103" s="1"/>
  <c r="Y124" i="103" a="1"/>
  <c r="Y124" i="103" s="1"/>
  <c r="X124" i="103" a="1"/>
  <c r="X124" i="103" s="1"/>
  <c r="W124" i="103" a="1"/>
  <c r="W124" i="103" s="1"/>
  <c r="V124" i="103"/>
  <c r="V124" i="103" a="1"/>
  <c r="U124" i="103" a="1"/>
  <c r="U124" i="103" s="1"/>
  <c r="T124" i="103" a="1"/>
  <c r="T124" i="103" s="1"/>
  <c r="S124" i="103" a="1"/>
  <c r="S124" i="103" s="1"/>
  <c r="R124" i="103" a="1"/>
  <c r="R124" i="103" s="1"/>
  <c r="Q124" i="103" a="1"/>
  <c r="Q124" i="103" s="1"/>
  <c r="P124" i="103" a="1"/>
  <c r="P124" i="103" s="1"/>
  <c r="O124" i="103" a="1"/>
  <c r="O124" i="103" s="1"/>
  <c r="N124" i="103"/>
  <c r="N124" i="103" a="1"/>
  <c r="M124" i="103" a="1"/>
  <c r="M124" i="103" s="1"/>
  <c r="L124" i="103" a="1"/>
  <c r="L124" i="103" s="1"/>
  <c r="K124" i="103" a="1"/>
  <c r="K124" i="103" s="1"/>
  <c r="J124" i="103" a="1"/>
  <c r="J124" i="103" s="1"/>
  <c r="I124" i="103" a="1"/>
  <c r="I124" i="103" s="1"/>
  <c r="H124" i="103" a="1"/>
  <c r="H124" i="103" s="1"/>
  <c r="G124" i="103" a="1"/>
  <c r="G124" i="103" s="1"/>
  <c r="F124" i="103"/>
  <c r="F124" i="103" a="1"/>
  <c r="E124" i="103" a="1"/>
  <c r="E124" i="103" s="1"/>
  <c r="D124" i="103" a="1"/>
  <c r="D124" i="103" s="1"/>
  <c r="CD123" i="103" a="1"/>
  <c r="CD123" i="103" s="1"/>
  <c r="CC123" i="103" a="1"/>
  <c r="CC123" i="103" s="1"/>
  <c r="CB123" i="103" a="1"/>
  <c r="CB123" i="103" s="1"/>
  <c r="CA123" i="103" a="1"/>
  <c r="CA123" i="103" s="1"/>
  <c r="BZ123" i="103" a="1"/>
  <c r="BZ123" i="103" s="1"/>
  <c r="BY123" i="103"/>
  <c r="BY123" i="103" a="1"/>
  <c r="BX123" i="103" a="1"/>
  <c r="BX123" i="103" s="1"/>
  <c r="BW123" i="103" a="1"/>
  <c r="BW123" i="103" s="1"/>
  <c r="BV123" i="103" a="1"/>
  <c r="BV123" i="103" s="1"/>
  <c r="BU123" i="103" a="1"/>
  <c r="BU123" i="103" s="1"/>
  <c r="BT123" i="103" a="1"/>
  <c r="BT123" i="103" s="1"/>
  <c r="BS123" i="103" a="1"/>
  <c r="BS123" i="103" s="1"/>
  <c r="BR123" i="103" a="1"/>
  <c r="BR123" i="103" s="1"/>
  <c r="BQ123" i="103"/>
  <c r="BQ123" i="103" a="1"/>
  <c r="BP123" i="103" a="1"/>
  <c r="BP123" i="103" s="1"/>
  <c r="BO123" i="103" a="1"/>
  <c r="BO123" i="103" s="1"/>
  <c r="BN123" i="103" a="1"/>
  <c r="BN123" i="103" s="1"/>
  <c r="BM123" i="103" a="1"/>
  <c r="BM123" i="103" s="1"/>
  <c r="BL123" i="103" a="1"/>
  <c r="BL123" i="103" s="1"/>
  <c r="BK123" i="103" a="1"/>
  <c r="BK123" i="103" s="1"/>
  <c r="BJ123" i="103" a="1"/>
  <c r="BJ123" i="103" s="1"/>
  <c r="BI123" i="103"/>
  <c r="BI123" i="103" a="1"/>
  <c r="BH123" i="103" a="1"/>
  <c r="BH123" i="103" s="1"/>
  <c r="BG123" i="103" a="1"/>
  <c r="BG123" i="103" s="1"/>
  <c r="BF123" i="103" a="1"/>
  <c r="BF123" i="103" s="1"/>
  <c r="BE123" i="103" a="1"/>
  <c r="BE123" i="103" s="1"/>
  <c r="BD123" i="103" a="1"/>
  <c r="BD123" i="103" s="1"/>
  <c r="BC123" i="103" a="1"/>
  <c r="BC123" i="103" s="1"/>
  <c r="BB123" i="103" a="1"/>
  <c r="BB123" i="103" s="1"/>
  <c r="BA123" i="103"/>
  <c r="BA123" i="103" a="1"/>
  <c r="AZ123" i="103" a="1"/>
  <c r="AZ123" i="103" s="1"/>
  <c r="AY123" i="103" a="1"/>
  <c r="AY123" i="103" s="1"/>
  <c r="AX123" i="103" a="1"/>
  <c r="AX123" i="103" s="1"/>
  <c r="AW123" i="103" a="1"/>
  <c r="AW123" i="103" s="1"/>
  <c r="AV123" i="103" a="1"/>
  <c r="AV123" i="103" s="1"/>
  <c r="AU123" i="103" a="1"/>
  <c r="AU123" i="103" s="1"/>
  <c r="AT123" i="103" a="1"/>
  <c r="AT123" i="103" s="1"/>
  <c r="AS123" i="103"/>
  <c r="AS123" i="103" a="1"/>
  <c r="AR123" i="103" a="1"/>
  <c r="AR123" i="103" s="1"/>
  <c r="AQ123" i="103" a="1"/>
  <c r="AQ123" i="103" s="1"/>
  <c r="AP123" i="103" a="1"/>
  <c r="AP123" i="103" s="1"/>
  <c r="AO123" i="103" a="1"/>
  <c r="AO123" i="103" s="1"/>
  <c r="AN123" i="103" a="1"/>
  <c r="AN123" i="103" s="1"/>
  <c r="AM123" i="103" a="1"/>
  <c r="AM123" i="103" s="1"/>
  <c r="AL123" i="103" a="1"/>
  <c r="AL123" i="103" s="1"/>
  <c r="AK123" i="103"/>
  <c r="AK123" i="103" a="1"/>
  <c r="AJ123" i="103" a="1"/>
  <c r="AJ123" i="103" s="1"/>
  <c r="AI123" i="103" a="1"/>
  <c r="AI123" i="103" s="1"/>
  <c r="AH123" i="103" a="1"/>
  <c r="AH123" i="103" s="1"/>
  <c r="AG123" i="103" a="1"/>
  <c r="AG123" i="103" s="1"/>
  <c r="AF123" i="103" a="1"/>
  <c r="AF123" i="103" s="1"/>
  <c r="AE123" i="103" a="1"/>
  <c r="AE123" i="103" s="1"/>
  <c r="AD123" i="103" a="1"/>
  <c r="AD123" i="103" s="1"/>
  <c r="AC123" i="103"/>
  <c r="AC123" i="103" a="1"/>
  <c r="AB123" i="103" a="1"/>
  <c r="AB123" i="103" s="1"/>
  <c r="AA123" i="103" a="1"/>
  <c r="AA123" i="103" s="1"/>
  <c r="Z123" i="103" a="1"/>
  <c r="Z123" i="103" s="1"/>
  <c r="Y123" i="103" a="1"/>
  <c r="Y123" i="103" s="1"/>
  <c r="X123" i="103" a="1"/>
  <c r="X123" i="103" s="1"/>
  <c r="W123" i="103" a="1"/>
  <c r="W123" i="103" s="1"/>
  <c r="V123" i="103" a="1"/>
  <c r="V123" i="103" s="1"/>
  <c r="U123" i="103"/>
  <c r="U123" i="103" a="1"/>
  <c r="T123" i="103" a="1"/>
  <c r="T123" i="103" s="1"/>
  <c r="S123" i="103" a="1"/>
  <c r="S123" i="103" s="1"/>
  <c r="R123" i="103" a="1"/>
  <c r="R123" i="103" s="1"/>
  <c r="Q123" i="103" a="1"/>
  <c r="Q123" i="103" s="1"/>
  <c r="P123" i="103" a="1"/>
  <c r="P123" i="103" s="1"/>
  <c r="O123" i="103" a="1"/>
  <c r="O123" i="103" s="1"/>
  <c r="N123" i="103" a="1"/>
  <c r="N123" i="103" s="1"/>
  <c r="M123" i="103"/>
  <c r="M123" i="103" a="1"/>
  <c r="L123" i="103" a="1"/>
  <c r="L123" i="103" s="1"/>
  <c r="K123" i="103" a="1"/>
  <c r="K123" i="103" s="1"/>
  <c r="J123" i="103" a="1"/>
  <c r="J123" i="103" s="1"/>
  <c r="I123" i="103" a="1"/>
  <c r="I123" i="103" s="1"/>
  <c r="H123" i="103" a="1"/>
  <c r="H123" i="103" s="1"/>
  <c r="G123" i="103" a="1"/>
  <c r="G123" i="103" s="1"/>
  <c r="F123" i="103" a="1"/>
  <c r="F123" i="103" s="1"/>
  <c r="E123" i="103"/>
  <c r="E123" i="103" a="1"/>
  <c r="D123" i="103" a="1"/>
  <c r="D123" i="103" s="1"/>
  <c r="CD122" i="103" a="1"/>
  <c r="CD122" i="103" s="1"/>
  <c r="CC122" i="103" a="1"/>
  <c r="CC122" i="103" s="1"/>
  <c r="CB122" i="103" a="1"/>
  <c r="CB122" i="103" s="1"/>
  <c r="CA122" i="103" a="1"/>
  <c r="CA122" i="103" s="1"/>
  <c r="BZ122" i="103" a="1"/>
  <c r="BZ122" i="103" s="1"/>
  <c r="BY122" i="103" a="1"/>
  <c r="BY122" i="103" s="1"/>
  <c r="BX122" i="103"/>
  <c r="BX122" i="103" a="1"/>
  <c r="BW122" i="103" a="1"/>
  <c r="BW122" i="103" s="1"/>
  <c r="BV122" i="103" a="1"/>
  <c r="BV122" i="103" s="1"/>
  <c r="BU122" i="103" a="1"/>
  <c r="BU122" i="103" s="1"/>
  <c r="BT122" i="103" a="1"/>
  <c r="BT122" i="103" s="1"/>
  <c r="BS122" i="103" a="1"/>
  <c r="BS122" i="103" s="1"/>
  <c r="BR122" i="103" a="1"/>
  <c r="BR122" i="103" s="1"/>
  <c r="BQ122" i="103" a="1"/>
  <c r="BQ122" i="103" s="1"/>
  <c r="BP122" i="103"/>
  <c r="BP122" i="103" a="1"/>
  <c r="BO122" i="103" a="1"/>
  <c r="BO122" i="103" s="1"/>
  <c r="BN122" i="103" a="1"/>
  <c r="BN122" i="103" s="1"/>
  <c r="BM122" i="103" a="1"/>
  <c r="BM122" i="103" s="1"/>
  <c r="BL122" i="103" a="1"/>
  <c r="BL122" i="103" s="1"/>
  <c r="BK122" i="103" a="1"/>
  <c r="BK122" i="103" s="1"/>
  <c r="BJ122" i="103" a="1"/>
  <c r="BJ122" i="103" s="1"/>
  <c r="BI122" i="103" a="1"/>
  <c r="BI122" i="103" s="1"/>
  <c r="BH122" i="103"/>
  <c r="BH122" i="103" a="1"/>
  <c r="BG122" i="103" a="1"/>
  <c r="BG122" i="103" s="1"/>
  <c r="BF122" i="103" a="1"/>
  <c r="BF122" i="103" s="1"/>
  <c r="BE122" i="103" a="1"/>
  <c r="BE122" i="103" s="1"/>
  <c r="BD122" i="103" a="1"/>
  <c r="BD122" i="103" s="1"/>
  <c r="BC122" i="103" a="1"/>
  <c r="BC122" i="103" s="1"/>
  <c r="BB122" i="103" a="1"/>
  <c r="BB122" i="103" s="1"/>
  <c r="BA122" i="103" a="1"/>
  <c r="BA122" i="103" s="1"/>
  <c r="AZ122" i="103"/>
  <c r="AZ122" i="103" a="1"/>
  <c r="AY122" i="103" a="1"/>
  <c r="AY122" i="103" s="1"/>
  <c r="AX122" i="103" a="1"/>
  <c r="AX122" i="103" s="1"/>
  <c r="AW122" i="103" a="1"/>
  <c r="AW122" i="103" s="1"/>
  <c r="AV122" i="103" a="1"/>
  <c r="AV122" i="103" s="1"/>
  <c r="AU122" i="103" a="1"/>
  <c r="AU122" i="103" s="1"/>
  <c r="AT122" i="103" a="1"/>
  <c r="AT122" i="103" s="1"/>
  <c r="AS122" i="103" a="1"/>
  <c r="AS122" i="103" s="1"/>
  <c r="AR122" i="103"/>
  <c r="AR122" i="103" a="1"/>
  <c r="AQ122" i="103" a="1"/>
  <c r="AQ122" i="103" s="1"/>
  <c r="AP122" i="103" a="1"/>
  <c r="AP122" i="103" s="1"/>
  <c r="AO122" i="103" a="1"/>
  <c r="AO122" i="103" s="1"/>
  <c r="AN122" i="103" a="1"/>
  <c r="AN122" i="103" s="1"/>
  <c r="AM122" i="103" a="1"/>
  <c r="AM122" i="103" s="1"/>
  <c r="AL122" i="103" a="1"/>
  <c r="AL122" i="103" s="1"/>
  <c r="AK122" i="103" a="1"/>
  <c r="AK122" i="103" s="1"/>
  <c r="AJ122" i="103"/>
  <c r="AJ122" i="103" a="1"/>
  <c r="AI122" i="103" a="1"/>
  <c r="AI122" i="103" s="1"/>
  <c r="AH122" i="103" a="1"/>
  <c r="AH122" i="103" s="1"/>
  <c r="AG122" i="103" a="1"/>
  <c r="AG122" i="103" s="1"/>
  <c r="AF122" i="103" a="1"/>
  <c r="AF122" i="103" s="1"/>
  <c r="AE122" i="103" a="1"/>
  <c r="AE122" i="103" s="1"/>
  <c r="AD122" i="103" a="1"/>
  <c r="AD122" i="103" s="1"/>
  <c r="AC122" i="103" a="1"/>
  <c r="AC122" i="103" s="1"/>
  <c r="AB122" i="103"/>
  <c r="AB122" i="103" a="1"/>
  <c r="AA122" i="103" a="1"/>
  <c r="AA122" i="103" s="1"/>
  <c r="Z122" i="103" a="1"/>
  <c r="Z122" i="103" s="1"/>
  <c r="Y122" i="103" a="1"/>
  <c r="Y122" i="103" s="1"/>
  <c r="X122" i="103" a="1"/>
  <c r="X122" i="103" s="1"/>
  <c r="W122" i="103" a="1"/>
  <c r="W122" i="103" s="1"/>
  <c r="V122" i="103" a="1"/>
  <c r="V122" i="103" s="1"/>
  <c r="U122" i="103" a="1"/>
  <c r="U122" i="103" s="1"/>
  <c r="T122" i="103"/>
  <c r="T122" i="103" a="1"/>
  <c r="S122" i="103" a="1"/>
  <c r="S122" i="103" s="1"/>
  <c r="R122" i="103" a="1"/>
  <c r="R122" i="103" s="1"/>
  <c r="Q122" i="103" a="1"/>
  <c r="Q122" i="103" s="1"/>
  <c r="P122" i="103" a="1"/>
  <c r="P122" i="103" s="1"/>
  <c r="O122" i="103" a="1"/>
  <c r="O122" i="103" s="1"/>
  <c r="N122" i="103" a="1"/>
  <c r="N122" i="103" s="1"/>
  <c r="M122" i="103" a="1"/>
  <c r="M122" i="103" s="1"/>
  <c r="L122" i="103"/>
  <c r="L122" i="103" a="1"/>
  <c r="K122" i="103" a="1"/>
  <c r="K122" i="103" s="1"/>
  <c r="J122" i="103" a="1"/>
  <c r="J122" i="103" s="1"/>
  <c r="I122" i="103" a="1"/>
  <c r="I122" i="103" s="1"/>
  <c r="H122" i="103" a="1"/>
  <c r="H122" i="103" s="1"/>
  <c r="G122" i="103" a="1"/>
  <c r="G122" i="103" s="1"/>
  <c r="F122" i="103" a="1"/>
  <c r="F122" i="103" s="1"/>
  <c r="E122" i="103" a="1"/>
  <c r="E122" i="103" s="1"/>
  <c r="D122" i="103"/>
  <c r="D122" i="103" a="1"/>
  <c r="CD121" i="103" a="1"/>
  <c r="CD121" i="103" s="1"/>
  <c r="CC121" i="103" a="1"/>
  <c r="CC121" i="103" s="1"/>
  <c r="CB121" i="103" a="1"/>
  <c r="CB121" i="103" s="1"/>
  <c r="CA121" i="103" a="1"/>
  <c r="CA121" i="103" s="1"/>
  <c r="BZ121" i="103" a="1"/>
  <c r="BZ121" i="103" s="1"/>
  <c r="BY121" i="103" a="1"/>
  <c r="BY121" i="103" s="1"/>
  <c r="BX121" i="103" a="1"/>
  <c r="BX121" i="103" s="1"/>
  <c r="BW121" i="103"/>
  <c r="BW121" i="103" a="1"/>
  <c r="BV121" i="103" a="1"/>
  <c r="BV121" i="103" s="1"/>
  <c r="BU121" i="103" a="1"/>
  <c r="BU121" i="103" s="1"/>
  <c r="BT121" i="103" a="1"/>
  <c r="BT121" i="103" s="1"/>
  <c r="BS121" i="103" a="1"/>
  <c r="BS121" i="103" s="1"/>
  <c r="BR121" i="103" a="1"/>
  <c r="BR121" i="103" s="1"/>
  <c r="BQ121" i="103" a="1"/>
  <c r="BQ121" i="103" s="1"/>
  <c r="BP121" i="103" a="1"/>
  <c r="BP121" i="103" s="1"/>
  <c r="BO121" i="103"/>
  <c r="BO121" i="103" a="1"/>
  <c r="BN121" i="103" a="1"/>
  <c r="BN121" i="103" s="1"/>
  <c r="BM121" i="103" a="1"/>
  <c r="BM121" i="103" s="1"/>
  <c r="BL121" i="103" a="1"/>
  <c r="BL121" i="103" s="1"/>
  <c r="BK121" i="103" a="1"/>
  <c r="BK121" i="103" s="1"/>
  <c r="BJ121" i="103" a="1"/>
  <c r="BJ121" i="103" s="1"/>
  <c r="BI121" i="103" a="1"/>
  <c r="BI121" i="103" s="1"/>
  <c r="BH121" i="103" a="1"/>
  <c r="BH121" i="103" s="1"/>
  <c r="BG121" i="103"/>
  <c r="BG121" i="103" a="1"/>
  <c r="BF121" i="103" a="1"/>
  <c r="BF121" i="103" s="1"/>
  <c r="BE121" i="103" a="1"/>
  <c r="BE121" i="103" s="1"/>
  <c r="BD121" i="103" a="1"/>
  <c r="BD121" i="103" s="1"/>
  <c r="BC121" i="103" a="1"/>
  <c r="BC121" i="103" s="1"/>
  <c r="BB121" i="103" a="1"/>
  <c r="BB121" i="103" s="1"/>
  <c r="BA121" i="103" a="1"/>
  <c r="BA121" i="103" s="1"/>
  <c r="AZ121" i="103" a="1"/>
  <c r="AZ121" i="103" s="1"/>
  <c r="AY121" i="103"/>
  <c r="AY121" i="103" a="1"/>
  <c r="AX121" i="103" a="1"/>
  <c r="AX121" i="103" s="1"/>
  <c r="AW121" i="103" a="1"/>
  <c r="AW121" i="103" s="1"/>
  <c r="AV121" i="103" a="1"/>
  <c r="AV121" i="103" s="1"/>
  <c r="AU121" i="103" a="1"/>
  <c r="AU121" i="103" s="1"/>
  <c r="AT121" i="103" a="1"/>
  <c r="AT121" i="103" s="1"/>
  <c r="AS121" i="103" a="1"/>
  <c r="AS121" i="103" s="1"/>
  <c r="AR121" i="103" a="1"/>
  <c r="AR121" i="103" s="1"/>
  <c r="AQ121" i="103"/>
  <c r="AQ121" i="103" a="1"/>
  <c r="AP121" i="103" a="1"/>
  <c r="AP121" i="103" s="1"/>
  <c r="AO121" i="103" a="1"/>
  <c r="AO121" i="103" s="1"/>
  <c r="AN121" i="103" a="1"/>
  <c r="AN121" i="103" s="1"/>
  <c r="AM121" i="103" a="1"/>
  <c r="AM121" i="103" s="1"/>
  <c r="AL121" i="103" a="1"/>
  <c r="AL121" i="103" s="1"/>
  <c r="AK121" i="103" a="1"/>
  <c r="AK121" i="103" s="1"/>
  <c r="AJ121" i="103" a="1"/>
  <c r="AJ121" i="103" s="1"/>
  <c r="AI121" i="103"/>
  <c r="AI121" i="103" a="1"/>
  <c r="AH121" i="103" a="1"/>
  <c r="AH121" i="103" s="1"/>
  <c r="AG121" i="103" a="1"/>
  <c r="AG121" i="103" s="1"/>
  <c r="AF121" i="103" a="1"/>
  <c r="AF121" i="103" s="1"/>
  <c r="AE121" i="103" a="1"/>
  <c r="AE121" i="103" s="1"/>
  <c r="AD121" i="103" a="1"/>
  <c r="AD121" i="103" s="1"/>
  <c r="AC121" i="103" a="1"/>
  <c r="AC121" i="103" s="1"/>
  <c r="AB121" i="103" a="1"/>
  <c r="AB121" i="103" s="1"/>
  <c r="AA121" i="103" a="1"/>
  <c r="AA121" i="103" s="1"/>
  <c r="Z121" i="103" a="1"/>
  <c r="Z121" i="103" s="1"/>
  <c r="Y121" i="103" a="1"/>
  <c r="Y121" i="103" s="1"/>
  <c r="X121" i="103" a="1"/>
  <c r="X121" i="103" s="1"/>
  <c r="W121" i="103" a="1"/>
  <c r="W121" i="103" s="1"/>
  <c r="V121" i="103" a="1"/>
  <c r="V121" i="103" s="1"/>
  <c r="U121" i="103" a="1"/>
  <c r="U121" i="103" s="1"/>
  <c r="T121" i="103" a="1"/>
  <c r="T121" i="103" s="1"/>
  <c r="S121" i="103" a="1"/>
  <c r="S121" i="103" s="1"/>
  <c r="R121" i="103" a="1"/>
  <c r="R121" i="103" s="1"/>
  <c r="Q121" i="103" a="1"/>
  <c r="Q121" i="103" s="1"/>
  <c r="P121" i="103" a="1"/>
  <c r="P121" i="103" s="1"/>
  <c r="O121" i="103" a="1"/>
  <c r="O121" i="103" s="1"/>
  <c r="N121" i="103" a="1"/>
  <c r="N121" i="103" s="1"/>
  <c r="M121" i="103" a="1"/>
  <c r="M121" i="103" s="1"/>
  <c r="L121" i="103" a="1"/>
  <c r="L121" i="103" s="1"/>
  <c r="K121" i="103" a="1"/>
  <c r="K121" i="103" s="1"/>
  <c r="J121" i="103" a="1"/>
  <c r="J121" i="103" s="1"/>
  <c r="I121" i="103" a="1"/>
  <c r="I121" i="103" s="1"/>
  <c r="H121" i="103" a="1"/>
  <c r="H121" i="103" s="1"/>
  <c r="G121" i="103" a="1"/>
  <c r="G121" i="103" s="1"/>
  <c r="F121" i="103" a="1"/>
  <c r="F121" i="103" s="1"/>
  <c r="E121" i="103" a="1"/>
  <c r="E121" i="103" s="1"/>
  <c r="D121" i="103" a="1"/>
  <c r="D121" i="103" s="1"/>
  <c r="CD120" i="103" a="1"/>
  <c r="CD120" i="103" s="1"/>
  <c r="CC120" i="103" a="1"/>
  <c r="CC120" i="103" s="1"/>
  <c r="CB120" i="103" a="1"/>
  <c r="CB120" i="103" s="1"/>
  <c r="CA120" i="103" a="1"/>
  <c r="CA120" i="103" s="1"/>
  <c r="BZ120" i="103" a="1"/>
  <c r="BZ120" i="103" s="1"/>
  <c r="BY120" i="103" a="1"/>
  <c r="BY120" i="103" s="1"/>
  <c r="BX120" i="103" a="1"/>
  <c r="BX120" i="103" s="1"/>
  <c r="BW120" i="103" a="1"/>
  <c r="BW120" i="103" s="1"/>
  <c r="BV120" i="103" a="1"/>
  <c r="BV120" i="103" s="1"/>
  <c r="BU120" i="103" a="1"/>
  <c r="BU120" i="103" s="1"/>
  <c r="BT120" i="103" a="1"/>
  <c r="BT120" i="103" s="1"/>
  <c r="BS120" i="103" a="1"/>
  <c r="BS120" i="103" s="1"/>
  <c r="BR120" i="103" a="1"/>
  <c r="BR120" i="103" s="1"/>
  <c r="BQ120" i="103" a="1"/>
  <c r="BQ120" i="103" s="1"/>
  <c r="BP120" i="103" a="1"/>
  <c r="BP120" i="103" s="1"/>
  <c r="BO120" i="103" a="1"/>
  <c r="BO120" i="103" s="1"/>
  <c r="BN120" i="103" a="1"/>
  <c r="BN120" i="103" s="1"/>
  <c r="BM120" i="103" a="1"/>
  <c r="BM120" i="103" s="1"/>
  <c r="BL120" i="103" a="1"/>
  <c r="BL120" i="103" s="1"/>
  <c r="BK120" i="103" a="1"/>
  <c r="BK120" i="103" s="1"/>
  <c r="BJ120" i="103" a="1"/>
  <c r="BJ120" i="103" s="1"/>
  <c r="BI120" i="103" a="1"/>
  <c r="BI120" i="103" s="1"/>
  <c r="BH120" i="103" a="1"/>
  <c r="BH120" i="103" s="1"/>
  <c r="BG120" i="103" a="1"/>
  <c r="BG120" i="103" s="1"/>
  <c r="BF120" i="103" a="1"/>
  <c r="BF120" i="103" s="1"/>
  <c r="BE120" i="103" a="1"/>
  <c r="BE120" i="103" s="1"/>
  <c r="BD120" i="103" a="1"/>
  <c r="BD120" i="103" s="1"/>
  <c r="BC120" i="103" a="1"/>
  <c r="BC120" i="103" s="1"/>
  <c r="BB120" i="103" a="1"/>
  <c r="BB120" i="103" s="1"/>
  <c r="BA120" i="103" a="1"/>
  <c r="BA120" i="103" s="1"/>
  <c r="AZ120" i="103" a="1"/>
  <c r="AZ120" i="103" s="1"/>
  <c r="AY120" i="103" a="1"/>
  <c r="AY120" i="103" s="1"/>
  <c r="AX120" i="103" a="1"/>
  <c r="AX120" i="103" s="1"/>
  <c r="AW120" i="103" a="1"/>
  <c r="AW120" i="103" s="1"/>
  <c r="AV120" i="103" a="1"/>
  <c r="AV120" i="103" s="1"/>
  <c r="AU120" i="103" a="1"/>
  <c r="AU120" i="103" s="1"/>
  <c r="AT120" i="103" a="1"/>
  <c r="AT120" i="103" s="1"/>
  <c r="AS120" i="103" a="1"/>
  <c r="AS120" i="103" s="1"/>
  <c r="AR120" i="103" a="1"/>
  <c r="AR120" i="103" s="1"/>
  <c r="AQ120" i="103" a="1"/>
  <c r="AQ120" i="103" s="1"/>
  <c r="AP120" i="103" a="1"/>
  <c r="AP120" i="103" s="1"/>
  <c r="AO120" i="103" a="1"/>
  <c r="AO120" i="103" s="1"/>
  <c r="AN120" i="103" a="1"/>
  <c r="AN120" i="103" s="1"/>
  <c r="AM120" i="103" a="1"/>
  <c r="AM120" i="103" s="1"/>
  <c r="AL120" i="103" a="1"/>
  <c r="AL120" i="103" s="1"/>
  <c r="AK120" i="103" a="1"/>
  <c r="AK120" i="103" s="1"/>
  <c r="AJ120" i="103" a="1"/>
  <c r="AJ120" i="103" s="1"/>
  <c r="AI120" i="103" a="1"/>
  <c r="AI120" i="103" s="1"/>
  <c r="AH120" i="103" a="1"/>
  <c r="AH120" i="103" s="1"/>
  <c r="AG120" i="103" a="1"/>
  <c r="AG120" i="103" s="1"/>
  <c r="AF120" i="103" a="1"/>
  <c r="AF120" i="103" s="1"/>
  <c r="AE120" i="103" a="1"/>
  <c r="AE120" i="103" s="1"/>
  <c r="AD120" i="103" a="1"/>
  <c r="AD120" i="103" s="1"/>
  <c r="AC120" i="103" a="1"/>
  <c r="AC120" i="103" s="1"/>
  <c r="AB120" i="103" a="1"/>
  <c r="AB120" i="103" s="1"/>
  <c r="AA120" i="103" a="1"/>
  <c r="AA120" i="103" s="1"/>
  <c r="Z120" i="103" a="1"/>
  <c r="Z120" i="103" s="1"/>
  <c r="Y120" i="103" a="1"/>
  <c r="Y120" i="103" s="1"/>
  <c r="X120" i="103" a="1"/>
  <c r="X120" i="103" s="1"/>
  <c r="W120" i="103" a="1"/>
  <c r="W120" i="103" s="1"/>
  <c r="V120" i="103" a="1"/>
  <c r="V120" i="103" s="1"/>
  <c r="U120" i="103" a="1"/>
  <c r="U120" i="103" s="1"/>
  <c r="T120" i="103" a="1"/>
  <c r="T120" i="103" s="1"/>
  <c r="S120" i="103" a="1"/>
  <c r="S120" i="103" s="1"/>
  <c r="R120" i="103" a="1"/>
  <c r="R120" i="103" s="1"/>
  <c r="Q120" i="103" a="1"/>
  <c r="Q120" i="103" s="1"/>
  <c r="P120" i="103" a="1"/>
  <c r="P120" i="103" s="1"/>
  <c r="O120" i="103" a="1"/>
  <c r="O120" i="103" s="1"/>
  <c r="N120" i="103" a="1"/>
  <c r="N120" i="103" s="1"/>
  <c r="M120" i="103" a="1"/>
  <c r="M120" i="103" s="1"/>
  <c r="L120" i="103" a="1"/>
  <c r="L120" i="103" s="1"/>
  <c r="K120" i="103" a="1"/>
  <c r="K120" i="103" s="1"/>
  <c r="J120" i="103" a="1"/>
  <c r="J120" i="103" s="1"/>
  <c r="I120" i="103" a="1"/>
  <c r="I120" i="103" s="1"/>
  <c r="H120" i="103" a="1"/>
  <c r="H120" i="103" s="1"/>
  <c r="G120" i="103" a="1"/>
  <c r="G120" i="103" s="1"/>
  <c r="F120" i="103" a="1"/>
  <c r="F120" i="103" s="1"/>
  <c r="E120" i="103" a="1"/>
  <c r="E120" i="103" s="1"/>
  <c r="D120" i="103" a="1"/>
  <c r="D120" i="103" s="1"/>
  <c r="CD119" i="103" a="1"/>
  <c r="CD119" i="103" s="1"/>
  <c r="CC119" i="103" a="1"/>
  <c r="CC119" i="103" s="1"/>
  <c r="CB119" i="103" a="1"/>
  <c r="CB119" i="103" s="1"/>
  <c r="CA119" i="103" a="1"/>
  <c r="CA119" i="103" s="1"/>
  <c r="BZ119" i="103" a="1"/>
  <c r="BZ119" i="103" s="1"/>
  <c r="BY119" i="103" a="1"/>
  <c r="BY119" i="103" s="1"/>
  <c r="BX119" i="103" a="1"/>
  <c r="BX119" i="103" s="1"/>
  <c r="BW119" i="103" a="1"/>
  <c r="BW119" i="103" s="1"/>
  <c r="BV119" i="103" a="1"/>
  <c r="BV119" i="103" s="1"/>
  <c r="BU119" i="103" a="1"/>
  <c r="BU119" i="103" s="1"/>
  <c r="BT119" i="103" a="1"/>
  <c r="BT119" i="103" s="1"/>
  <c r="BS119" i="103" a="1"/>
  <c r="BS119" i="103" s="1"/>
  <c r="BR119" i="103" a="1"/>
  <c r="BR119" i="103" s="1"/>
  <c r="BQ119" i="103" a="1"/>
  <c r="BQ119" i="103" s="1"/>
  <c r="BP119" i="103" a="1"/>
  <c r="BP119" i="103" s="1"/>
  <c r="BO119" i="103" a="1"/>
  <c r="BO119" i="103" s="1"/>
  <c r="BN119" i="103" a="1"/>
  <c r="BN119" i="103" s="1"/>
  <c r="BM119" i="103" a="1"/>
  <c r="BM119" i="103" s="1"/>
  <c r="BL119" i="103" a="1"/>
  <c r="BL119" i="103" s="1"/>
  <c r="BK119" i="103" a="1"/>
  <c r="BK119" i="103" s="1"/>
  <c r="BJ119" i="103" a="1"/>
  <c r="BJ119" i="103" s="1"/>
  <c r="BI119" i="103" a="1"/>
  <c r="BI119" i="103" s="1"/>
  <c r="BH119" i="103" a="1"/>
  <c r="BH119" i="103" s="1"/>
  <c r="BG119" i="103" a="1"/>
  <c r="BG119" i="103" s="1"/>
  <c r="BF119" i="103" a="1"/>
  <c r="BF119" i="103" s="1"/>
  <c r="BE119" i="103" a="1"/>
  <c r="BE119" i="103" s="1"/>
  <c r="BD119" i="103" a="1"/>
  <c r="BD119" i="103" s="1"/>
  <c r="BC119" i="103" a="1"/>
  <c r="BC119" i="103" s="1"/>
  <c r="BB119" i="103" a="1"/>
  <c r="BB119" i="103" s="1"/>
  <c r="BA119" i="103" a="1"/>
  <c r="BA119" i="103" s="1"/>
  <c r="AZ119" i="103" a="1"/>
  <c r="AZ119" i="103" s="1"/>
  <c r="AY119" i="103" a="1"/>
  <c r="AY119" i="103" s="1"/>
  <c r="AX119" i="103" a="1"/>
  <c r="AX119" i="103" s="1"/>
  <c r="AW119" i="103" a="1"/>
  <c r="AW119" i="103" s="1"/>
  <c r="AV119" i="103" a="1"/>
  <c r="AV119" i="103" s="1"/>
  <c r="AU119" i="103" a="1"/>
  <c r="AU119" i="103" s="1"/>
  <c r="AT119" i="103" a="1"/>
  <c r="AT119" i="103" s="1"/>
  <c r="AS119" i="103" a="1"/>
  <c r="AS119" i="103" s="1"/>
  <c r="AR119" i="103" a="1"/>
  <c r="AR119" i="103" s="1"/>
  <c r="AQ119" i="103" a="1"/>
  <c r="AQ119" i="103" s="1"/>
  <c r="AP119" i="103" a="1"/>
  <c r="AP119" i="103" s="1"/>
  <c r="AO119" i="103" a="1"/>
  <c r="AO119" i="103" s="1"/>
  <c r="AN119" i="103" a="1"/>
  <c r="AN119" i="103" s="1"/>
  <c r="AM119" i="103" a="1"/>
  <c r="AM119" i="103" s="1"/>
  <c r="AL119" i="103" a="1"/>
  <c r="AL119" i="103" s="1"/>
  <c r="AK119" i="103" a="1"/>
  <c r="AK119" i="103" s="1"/>
  <c r="AJ119" i="103" a="1"/>
  <c r="AJ119" i="103" s="1"/>
  <c r="AI119" i="103" a="1"/>
  <c r="AI119" i="103" s="1"/>
  <c r="AH119" i="103" a="1"/>
  <c r="AH119" i="103" s="1"/>
  <c r="AG119" i="103" a="1"/>
  <c r="AG119" i="103" s="1"/>
  <c r="AF119" i="103" a="1"/>
  <c r="AF119" i="103" s="1"/>
  <c r="AE119" i="103" a="1"/>
  <c r="AE119" i="103" s="1"/>
  <c r="AD119" i="103" a="1"/>
  <c r="AD119" i="103" s="1"/>
  <c r="AC119" i="103" a="1"/>
  <c r="AC119" i="103" s="1"/>
  <c r="AB119" i="103" a="1"/>
  <c r="AB119" i="103" s="1"/>
  <c r="AA119" i="103" a="1"/>
  <c r="AA119" i="103" s="1"/>
  <c r="Z119" i="103" a="1"/>
  <c r="Z119" i="103" s="1"/>
  <c r="Y119" i="103" a="1"/>
  <c r="Y119" i="103" s="1"/>
  <c r="X119" i="103" a="1"/>
  <c r="X119" i="103" s="1"/>
  <c r="W119" i="103" a="1"/>
  <c r="W119" i="103" s="1"/>
  <c r="V119" i="103" a="1"/>
  <c r="V119" i="103" s="1"/>
  <c r="U119" i="103" a="1"/>
  <c r="U119" i="103" s="1"/>
  <c r="T119" i="103" a="1"/>
  <c r="T119" i="103" s="1"/>
  <c r="S119" i="103" a="1"/>
  <c r="S119" i="103" s="1"/>
  <c r="R119" i="103" a="1"/>
  <c r="R119" i="103" s="1"/>
  <c r="Q119" i="103" a="1"/>
  <c r="Q119" i="103" s="1"/>
  <c r="P119" i="103" a="1"/>
  <c r="P119" i="103" s="1"/>
  <c r="O119" i="103" a="1"/>
  <c r="O119" i="103" s="1"/>
  <c r="N119" i="103" a="1"/>
  <c r="N119" i="103" s="1"/>
  <c r="M119" i="103" a="1"/>
  <c r="M119" i="103" s="1"/>
  <c r="L119" i="103" a="1"/>
  <c r="L119" i="103" s="1"/>
  <c r="K119" i="103" a="1"/>
  <c r="K119" i="103" s="1"/>
  <c r="J119" i="103" a="1"/>
  <c r="J119" i="103" s="1"/>
  <c r="I119" i="103" a="1"/>
  <c r="I119" i="103" s="1"/>
  <c r="H119" i="103" a="1"/>
  <c r="H119" i="103" s="1"/>
  <c r="G119" i="103" a="1"/>
  <c r="G119" i="103" s="1"/>
  <c r="F119" i="103" a="1"/>
  <c r="F119" i="103" s="1"/>
  <c r="E119" i="103" a="1"/>
  <c r="E119" i="103" s="1"/>
  <c r="D119" i="103" a="1"/>
  <c r="D119" i="103" s="1"/>
  <c r="CD118" i="103" a="1"/>
  <c r="CD118" i="103" s="1"/>
  <c r="CC118" i="103" a="1"/>
  <c r="CC118" i="103" s="1"/>
  <c r="CB118" i="103" a="1"/>
  <c r="CB118" i="103" s="1"/>
  <c r="CA118" i="103" a="1"/>
  <c r="CA118" i="103" s="1"/>
  <c r="BZ118" i="103" a="1"/>
  <c r="BZ118" i="103" s="1"/>
  <c r="BY118" i="103" a="1"/>
  <c r="BY118" i="103" s="1"/>
  <c r="BX118" i="103" a="1"/>
  <c r="BX118" i="103" s="1"/>
  <c r="BW118" i="103" a="1"/>
  <c r="BW118" i="103" s="1"/>
  <c r="BV118" i="103" a="1"/>
  <c r="BV118" i="103" s="1"/>
  <c r="BU118" i="103" a="1"/>
  <c r="BU118" i="103" s="1"/>
  <c r="BT118" i="103" a="1"/>
  <c r="BT118" i="103" s="1"/>
  <c r="BS118" i="103" a="1"/>
  <c r="BS118" i="103" s="1"/>
  <c r="BR118" i="103" a="1"/>
  <c r="BR118" i="103" s="1"/>
  <c r="BQ118" i="103" a="1"/>
  <c r="BQ118" i="103" s="1"/>
  <c r="BP118" i="103" a="1"/>
  <c r="BP118" i="103" s="1"/>
  <c r="BO118" i="103" a="1"/>
  <c r="BO118" i="103" s="1"/>
  <c r="BN118" i="103" a="1"/>
  <c r="BN118" i="103" s="1"/>
  <c r="BM118" i="103" a="1"/>
  <c r="BM118" i="103" s="1"/>
  <c r="BL118" i="103" a="1"/>
  <c r="BL118" i="103" s="1"/>
  <c r="BK118" i="103" a="1"/>
  <c r="BK118" i="103" s="1"/>
  <c r="BJ118" i="103" a="1"/>
  <c r="BJ118" i="103" s="1"/>
  <c r="BI118" i="103" a="1"/>
  <c r="BI118" i="103" s="1"/>
  <c r="BH118" i="103" a="1"/>
  <c r="BH118" i="103" s="1"/>
  <c r="BG118" i="103" a="1"/>
  <c r="BG118" i="103" s="1"/>
  <c r="BF118" i="103" a="1"/>
  <c r="BF118" i="103" s="1"/>
  <c r="BE118" i="103" a="1"/>
  <c r="BE118" i="103" s="1"/>
  <c r="BD118" i="103" a="1"/>
  <c r="BD118" i="103" s="1"/>
  <c r="BC118" i="103" a="1"/>
  <c r="BC118" i="103" s="1"/>
  <c r="BB118" i="103" a="1"/>
  <c r="BB118" i="103" s="1"/>
  <c r="BA118" i="103" a="1"/>
  <c r="BA118" i="103" s="1"/>
  <c r="AZ118" i="103" a="1"/>
  <c r="AZ118" i="103" s="1"/>
  <c r="AY118" i="103" a="1"/>
  <c r="AY118" i="103" s="1"/>
  <c r="AX118" i="103" a="1"/>
  <c r="AX118" i="103" s="1"/>
  <c r="AW118" i="103" a="1"/>
  <c r="AW118" i="103" s="1"/>
  <c r="AV118" i="103" a="1"/>
  <c r="AV118" i="103" s="1"/>
  <c r="AU118" i="103" a="1"/>
  <c r="AU118" i="103" s="1"/>
  <c r="AT118" i="103" a="1"/>
  <c r="AT118" i="103" s="1"/>
  <c r="AS118" i="103" a="1"/>
  <c r="AS118" i="103" s="1"/>
  <c r="AR118" i="103" a="1"/>
  <c r="AR118" i="103" s="1"/>
  <c r="AQ118" i="103" a="1"/>
  <c r="AQ118" i="103" s="1"/>
  <c r="AP118" i="103" a="1"/>
  <c r="AP118" i="103" s="1"/>
  <c r="AO118" i="103" a="1"/>
  <c r="AO118" i="103" s="1"/>
  <c r="AN118" i="103" a="1"/>
  <c r="AN118" i="103" s="1"/>
  <c r="AM118" i="103" a="1"/>
  <c r="AM118" i="103" s="1"/>
  <c r="AL118" i="103" a="1"/>
  <c r="AL118" i="103" s="1"/>
  <c r="AK118" i="103" a="1"/>
  <c r="AK118" i="103" s="1"/>
  <c r="AJ118" i="103" a="1"/>
  <c r="AJ118" i="103" s="1"/>
  <c r="AI118" i="103" a="1"/>
  <c r="AI118" i="103" s="1"/>
  <c r="AH118" i="103" a="1"/>
  <c r="AH118" i="103" s="1"/>
  <c r="AG118" i="103" a="1"/>
  <c r="AG118" i="103" s="1"/>
  <c r="AF118" i="103" a="1"/>
  <c r="AF118" i="103" s="1"/>
  <c r="AE118" i="103" a="1"/>
  <c r="AE118" i="103" s="1"/>
  <c r="AD118" i="103" a="1"/>
  <c r="AD118" i="103" s="1"/>
  <c r="AC118" i="103" a="1"/>
  <c r="AC118" i="103" s="1"/>
  <c r="AB118" i="103" a="1"/>
  <c r="AB118" i="103" s="1"/>
  <c r="AA118" i="103" a="1"/>
  <c r="AA118" i="103" s="1"/>
  <c r="Z118" i="103" a="1"/>
  <c r="Z118" i="103" s="1"/>
  <c r="Y118" i="103" a="1"/>
  <c r="Y118" i="103" s="1"/>
  <c r="X118" i="103" a="1"/>
  <c r="X118" i="103" s="1"/>
  <c r="W118" i="103" a="1"/>
  <c r="W118" i="103" s="1"/>
  <c r="V118" i="103" a="1"/>
  <c r="V118" i="103" s="1"/>
  <c r="U118" i="103" a="1"/>
  <c r="U118" i="103" s="1"/>
  <c r="T118" i="103" a="1"/>
  <c r="T118" i="103" s="1"/>
  <c r="S118" i="103" a="1"/>
  <c r="S118" i="103" s="1"/>
  <c r="R118" i="103" a="1"/>
  <c r="R118" i="103" s="1"/>
  <c r="Q118" i="103" a="1"/>
  <c r="Q118" i="103" s="1"/>
  <c r="P118" i="103" a="1"/>
  <c r="P118" i="103" s="1"/>
  <c r="O118" i="103" a="1"/>
  <c r="O118" i="103" s="1"/>
  <c r="N118" i="103" a="1"/>
  <c r="N118" i="103" s="1"/>
  <c r="M118" i="103" a="1"/>
  <c r="M118" i="103" s="1"/>
  <c r="L118" i="103" a="1"/>
  <c r="L118" i="103" s="1"/>
  <c r="K118" i="103" a="1"/>
  <c r="K118" i="103" s="1"/>
  <c r="J118" i="103" a="1"/>
  <c r="J118" i="103" s="1"/>
  <c r="I118" i="103" a="1"/>
  <c r="I118" i="103" s="1"/>
  <c r="H118" i="103" a="1"/>
  <c r="H118" i="103" s="1"/>
  <c r="G118" i="103" a="1"/>
  <c r="G118" i="103" s="1"/>
  <c r="F118" i="103" a="1"/>
  <c r="F118" i="103" s="1"/>
  <c r="E118" i="103" a="1"/>
  <c r="E118" i="103" s="1"/>
  <c r="D118" i="103" a="1"/>
  <c r="D118" i="103" s="1"/>
  <c r="CD117" i="103" a="1"/>
  <c r="CD117" i="103" s="1"/>
  <c r="CC117" i="103" a="1"/>
  <c r="CC117" i="103" s="1"/>
  <c r="CB117" i="103" a="1"/>
  <c r="CB117" i="103" s="1"/>
  <c r="CA117" i="103" a="1"/>
  <c r="CA117" i="103" s="1"/>
  <c r="BZ117" i="103" a="1"/>
  <c r="BZ117" i="103" s="1"/>
  <c r="BY117" i="103" a="1"/>
  <c r="BY117" i="103" s="1"/>
  <c r="BX117" i="103" a="1"/>
  <c r="BX117" i="103" s="1"/>
  <c r="BW117" i="103" a="1"/>
  <c r="BW117" i="103" s="1"/>
  <c r="BV117" i="103" a="1"/>
  <c r="BV117" i="103" s="1"/>
  <c r="BU117" i="103" a="1"/>
  <c r="BU117" i="103" s="1"/>
  <c r="BT117" i="103" a="1"/>
  <c r="BT117" i="103" s="1"/>
  <c r="BS117" i="103" a="1"/>
  <c r="BS117" i="103" s="1"/>
  <c r="BR117" i="103" a="1"/>
  <c r="BR117" i="103" s="1"/>
  <c r="BQ117" i="103" a="1"/>
  <c r="BQ117" i="103" s="1"/>
  <c r="BP117" i="103" a="1"/>
  <c r="BP117" i="103" s="1"/>
  <c r="BO117" i="103" a="1"/>
  <c r="BO117" i="103" s="1"/>
  <c r="BN117" i="103" a="1"/>
  <c r="BN117" i="103" s="1"/>
  <c r="BM117" i="103" a="1"/>
  <c r="BM117" i="103" s="1"/>
  <c r="BL117" i="103" a="1"/>
  <c r="BL117" i="103" s="1"/>
  <c r="BK117" i="103" a="1"/>
  <c r="BK117" i="103" s="1"/>
  <c r="BJ117" i="103" a="1"/>
  <c r="BJ117" i="103" s="1"/>
  <c r="BI117" i="103" a="1"/>
  <c r="BI117" i="103" s="1"/>
  <c r="BH117" i="103" a="1"/>
  <c r="BH117" i="103" s="1"/>
  <c r="BG117" i="103" a="1"/>
  <c r="BG117" i="103" s="1"/>
  <c r="BF117" i="103" a="1"/>
  <c r="BF117" i="103" s="1"/>
  <c r="BE117" i="103" a="1"/>
  <c r="BE117" i="103" s="1"/>
  <c r="BD117" i="103" a="1"/>
  <c r="BD117" i="103" s="1"/>
  <c r="BC117" i="103" a="1"/>
  <c r="BC117" i="103" s="1"/>
  <c r="BB117" i="103" a="1"/>
  <c r="BB117" i="103" s="1"/>
  <c r="BA117" i="103" a="1"/>
  <c r="BA117" i="103" s="1"/>
  <c r="AZ117" i="103" a="1"/>
  <c r="AZ117" i="103" s="1"/>
  <c r="AY117" i="103" a="1"/>
  <c r="AY117" i="103" s="1"/>
  <c r="AX117" i="103" a="1"/>
  <c r="AX117" i="103" s="1"/>
  <c r="AW117" i="103" a="1"/>
  <c r="AW117" i="103" s="1"/>
  <c r="AV117" i="103" a="1"/>
  <c r="AV117" i="103" s="1"/>
  <c r="AU117" i="103" a="1"/>
  <c r="AU117" i="103" s="1"/>
  <c r="AT117" i="103" a="1"/>
  <c r="AT117" i="103" s="1"/>
  <c r="AS117" i="103" a="1"/>
  <c r="AS117" i="103" s="1"/>
  <c r="AR117" i="103" a="1"/>
  <c r="AR117" i="103" s="1"/>
  <c r="AQ117" i="103" a="1"/>
  <c r="AQ117" i="103" s="1"/>
  <c r="AP117" i="103" a="1"/>
  <c r="AP117" i="103" s="1"/>
  <c r="AO117" i="103" a="1"/>
  <c r="AO117" i="103" s="1"/>
  <c r="AN117" i="103" a="1"/>
  <c r="AN117" i="103" s="1"/>
  <c r="AM117" i="103" a="1"/>
  <c r="AM117" i="103" s="1"/>
  <c r="AL117" i="103" a="1"/>
  <c r="AL117" i="103" s="1"/>
  <c r="AK117" i="103" a="1"/>
  <c r="AK117" i="103" s="1"/>
  <c r="AJ117" i="103" a="1"/>
  <c r="AJ117" i="103" s="1"/>
  <c r="AI117" i="103" a="1"/>
  <c r="AI117" i="103" s="1"/>
  <c r="AH117" i="103" a="1"/>
  <c r="AH117" i="103" s="1"/>
  <c r="AG117" i="103" a="1"/>
  <c r="AG117" i="103" s="1"/>
  <c r="AF117" i="103" a="1"/>
  <c r="AF117" i="103" s="1"/>
  <c r="AE117" i="103" a="1"/>
  <c r="AE117" i="103" s="1"/>
  <c r="AD117" i="103" a="1"/>
  <c r="AD117" i="103" s="1"/>
  <c r="AC117" i="103" a="1"/>
  <c r="AC117" i="103" s="1"/>
  <c r="AB117" i="103" a="1"/>
  <c r="AB117" i="103" s="1"/>
  <c r="AA117" i="103" a="1"/>
  <c r="AA117" i="103" s="1"/>
  <c r="Z117" i="103" a="1"/>
  <c r="Z117" i="103" s="1"/>
  <c r="Y117" i="103" a="1"/>
  <c r="Y117" i="103" s="1"/>
  <c r="X117" i="103" a="1"/>
  <c r="X117" i="103" s="1"/>
  <c r="W117" i="103" a="1"/>
  <c r="W117" i="103" s="1"/>
  <c r="V117" i="103" a="1"/>
  <c r="V117" i="103" s="1"/>
  <c r="U117" i="103" a="1"/>
  <c r="U117" i="103" s="1"/>
  <c r="T117" i="103" a="1"/>
  <c r="T117" i="103" s="1"/>
  <c r="S117" i="103" a="1"/>
  <c r="S117" i="103" s="1"/>
  <c r="R117" i="103" a="1"/>
  <c r="R117" i="103" s="1"/>
  <c r="Q117" i="103" a="1"/>
  <c r="Q117" i="103" s="1"/>
  <c r="P117" i="103" a="1"/>
  <c r="P117" i="103" s="1"/>
  <c r="O117" i="103" a="1"/>
  <c r="O117" i="103" s="1"/>
  <c r="N117" i="103" a="1"/>
  <c r="N117" i="103" s="1"/>
  <c r="M117" i="103" a="1"/>
  <c r="M117" i="103" s="1"/>
  <c r="L117" i="103" a="1"/>
  <c r="L117" i="103" s="1"/>
  <c r="K117" i="103" a="1"/>
  <c r="K117" i="103" s="1"/>
  <c r="J117" i="103" a="1"/>
  <c r="J117" i="103" s="1"/>
  <c r="I117" i="103" a="1"/>
  <c r="I117" i="103" s="1"/>
  <c r="H117" i="103" a="1"/>
  <c r="H117" i="103" s="1"/>
  <c r="G117" i="103" a="1"/>
  <c r="G117" i="103" s="1"/>
  <c r="F117" i="103" a="1"/>
  <c r="F117" i="103" s="1"/>
  <c r="E117" i="103" a="1"/>
  <c r="E117" i="103" s="1"/>
  <c r="D117" i="103" a="1"/>
  <c r="D117" i="103" s="1"/>
  <c r="CD116" i="103" a="1"/>
  <c r="CD116" i="103" s="1"/>
  <c r="CC116" i="103" a="1"/>
  <c r="CC116" i="103" s="1"/>
  <c r="CB116" i="103" a="1"/>
  <c r="CB116" i="103" s="1"/>
  <c r="CA116" i="103" a="1"/>
  <c r="CA116" i="103" s="1"/>
  <c r="BZ116" i="103" a="1"/>
  <c r="BZ116" i="103" s="1"/>
  <c r="BY116" i="103" a="1"/>
  <c r="BY116" i="103" s="1"/>
  <c r="BX116" i="103" a="1"/>
  <c r="BX116" i="103" s="1"/>
  <c r="BW116" i="103" a="1"/>
  <c r="BW116" i="103" s="1"/>
  <c r="BV116" i="103" a="1"/>
  <c r="BV116" i="103" s="1"/>
  <c r="BU116" i="103" a="1"/>
  <c r="BU116" i="103" s="1"/>
  <c r="BT116" i="103" a="1"/>
  <c r="BT116" i="103" s="1"/>
  <c r="BS116" i="103" a="1"/>
  <c r="BS116" i="103" s="1"/>
  <c r="BR116" i="103" a="1"/>
  <c r="BR116" i="103" s="1"/>
  <c r="BQ116" i="103" a="1"/>
  <c r="BQ116" i="103" s="1"/>
  <c r="BP116" i="103" a="1"/>
  <c r="BP116" i="103" s="1"/>
  <c r="BO116" i="103" a="1"/>
  <c r="BO116" i="103" s="1"/>
  <c r="BN116" i="103" a="1"/>
  <c r="BN116" i="103" s="1"/>
  <c r="BM116" i="103" a="1"/>
  <c r="BM116" i="103" s="1"/>
  <c r="BL116" i="103" a="1"/>
  <c r="BL116" i="103" s="1"/>
  <c r="BK116" i="103" a="1"/>
  <c r="BK116" i="103" s="1"/>
  <c r="BJ116" i="103" a="1"/>
  <c r="BJ116" i="103" s="1"/>
  <c r="BI116" i="103" a="1"/>
  <c r="BI116" i="103" s="1"/>
  <c r="BH116" i="103" a="1"/>
  <c r="BH116" i="103" s="1"/>
  <c r="BG116" i="103" a="1"/>
  <c r="BG116" i="103" s="1"/>
  <c r="BF116" i="103" a="1"/>
  <c r="BF116" i="103" s="1"/>
  <c r="BE116" i="103" a="1"/>
  <c r="BE116" i="103" s="1"/>
  <c r="BD116" i="103" a="1"/>
  <c r="BD116" i="103" s="1"/>
  <c r="BC116" i="103" a="1"/>
  <c r="BC116" i="103" s="1"/>
  <c r="BB116" i="103" a="1"/>
  <c r="BB116" i="103" s="1"/>
  <c r="BA116" i="103" a="1"/>
  <c r="BA116" i="103" s="1"/>
  <c r="AZ116" i="103" a="1"/>
  <c r="AZ116" i="103" s="1"/>
  <c r="AY116" i="103" a="1"/>
  <c r="AY116" i="103" s="1"/>
  <c r="AX116" i="103" a="1"/>
  <c r="AX116" i="103" s="1"/>
  <c r="AW116" i="103" a="1"/>
  <c r="AW116" i="103" s="1"/>
  <c r="AV116" i="103" a="1"/>
  <c r="AV116" i="103" s="1"/>
  <c r="AU116" i="103" a="1"/>
  <c r="AU116" i="103" s="1"/>
  <c r="AT116" i="103" a="1"/>
  <c r="AT116" i="103" s="1"/>
  <c r="AS116" i="103" a="1"/>
  <c r="AS116" i="103" s="1"/>
  <c r="AR116" i="103" a="1"/>
  <c r="AR116" i="103" s="1"/>
  <c r="AQ116" i="103" a="1"/>
  <c r="AQ116" i="103" s="1"/>
  <c r="AP116" i="103" a="1"/>
  <c r="AP116" i="103" s="1"/>
  <c r="AO116" i="103" a="1"/>
  <c r="AO116" i="103" s="1"/>
  <c r="AN116" i="103" a="1"/>
  <c r="AN116" i="103" s="1"/>
  <c r="AM116" i="103" a="1"/>
  <c r="AM116" i="103" s="1"/>
  <c r="AL116" i="103" a="1"/>
  <c r="AL116" i="103" s="1"/>
  <c r="AK116" i="103" a="1"/>
  <c r="AK116" i="103" s="1"/>
  <c r="AJ116" i="103" a="1"/>
  <c r="AJ116" i="103" s="1"/>
  <c r="AI116" i="103" a="1"/>
  <c r="AI116" i="103" s="1"/>
  <c r="AH116" i="103" a="1"/>
  <c r="AH116" i="103" s="1"/>
  <c r="AG116" i="103" a="1"/>
  <c r="AG116" i="103" s="1"/>
  <c r="AF116" i="103" a="1"/>
  <c r="AF116" i="103" s="1"/>
  <c r="AE116" i="103" a="1"/>
  <c r="AE116" i="103" s="1"/>
  <c r="AD116" i="103" a="1"/>
  <c r="AD116" i="103" s="1"/>
  <c r="AC116" i="103" a="1"/>
  <c r="AC116" i="103" s="1"/>
  <c r="AB116" i="103" a="1"/>
  <c r="AB116" i="103" s="1"/>
  <c r="AA116" i="103" a="1"/>
  <c r="AA116" i="103" s="1"/>
  <c r="Z116" i="103" a="1"/>
  <c r="Z116" i="103" s="1"/>
  <c r="Y116" i="103" a="1"/>
  <c r="Y116" i="103" s="1"/>
  <c r="X116" i="103" a="1"/>
  <c r="X116" i="103" s="1"/>
  <c r="W116" i="103" a="1"/>
  <c r="W116" i="103" s="1"/>
  <c r="V116" i="103" a="1"/>
  <c r="V116" i="103" s="1"/>
  <c r="U116" i="103" a="1"/>
  <c r="U116" i="103" s="1"/>
  <c r="T116" i="103" a="1"/>
  <c r="T116" i="103" s="1"/>
  <c r="S116" i="103" a="1"/>
  <c r="S116" i="103" s="1"/>
  <c r="R116" i="103" a="1"/>
  <c r="R116" i="103" s="1"/>
  <c r="Q116" i="103" a="1"/>
  <c r="Q116" i="103" s="1"/>
  <c r="P116" i="103" a="1"/>
  <c r="P116" i="103" s="1"/>
  <c r="O116" i="103" a="1"/>
  <c r="O116" i="103" s="1"/>
  <c r="N116" i="103" a="1"/>
  <c r="N116" i="103" s="1"/>
  <c r="M116" i="103" a="1"/>
  <c r="M116" i="103" s="1"/>
  <c r="L116" i="103" a="1"/>
  <c r="L116" i="103" s="1"/>
  <c r="K116" i="103" a="1"/>
  <c r="K116" i="103" s="1"/>
  <c r="J116" i="103" a="1"/>
  <c r="J116" i="103" s="1"/>
  <c r="I116" i="103" a="1"/>
  <c r="I116" i="103" s="1"/>
  <c r="H116" i="103" a="1"/>
  <c r="H116" i="103" s="1"/>
  <c r="G116" i="103" a="1"/>
  <c r="G116" i="103" s="1"/>
  <c r="F116" i="103" a="1"/>
  <c r="F116" i="103" s="1"/>
  <c r="E116" i="103" a="1"/>
  <c r="E116" i="103" s="1"/>
  <c r="D116" i="103" a="1"/>
  <c r="D116" i="103" s="1"/>
  <c r="CD115" i="103" a="1"/>
  <c r="CD115" i="103" s="1"/>
  <c r="CC115" i="103" a="1"/>
  <c r="CC115" i="103" s="1"/>
  <c r="CB115" i="103" a="1"/>
  <c r="CB115" i="103" s="1"/>
  <c r="CA115" i="103" a="1"/>
  <c r="CA115" i="103" s="1"/>
  <c r="BZ115" i="103" a="1"/>
  <c r="BZ115" i="103" s="1"/>
  <c r="BY115" i="103" a="1"/>
  <c r="BY115" i="103" s="1"/>
  <c r="BX115" i="103" a="1"/>
  <c r="BX115" i="103" s="1"/>
  <c r="BW115" i="103" a="1"/>
  <c r="BW115" i="103" s="1"/>
  <c r="BV115" i="103" a="1"/>
  <c r="BV115" i="103" s="1"/>
  <c r="BU115" i="103" a="1"/>
  <c r="BU115" i="103" s="1"/>
  <c r="BT115" i="103" a="1"/>
  <c r="BT115" i="103" s="1"/>
  <c r="BS115" i="103" a="1"/>
  <c r="BS115" i="103" s="1"/>
  <c r="BR115" i="103" a="1"/>
  <c r="BR115" i="103" s="1"/>
  <c r="BQ115" i="103" a="1"/>
  <c r="BQ115" i="103" s="1"/>
  <c r="BP115" i="103" a="1"/>
  <c r="BP115" i="103" s="1"/>
  <c r="BO115" i="103" a="1"/>
  <c r="BO115" i="103" s="1"/>
  <c r="BN115" i="103" a="1"/>
  <c r="BN115" i="103" s="1"/>
  <c r="BM115" i="103" a="1"/>
  <c r="BM115" i="103" s="1"/>
  <c r="BL115" i="103" a="1"/>
  <c r="BL115" i="103" s="1"/>
  <c r="BK115" i="103" a="1"/>
  <c r="BK115" i="103" s="1"/>
  <c r="BJ115" i="103" a="1"/>
  <c r="BJ115" i="103" s="1"/>
  <c r="BI115" i="103" a="1"/>
  <c r="BI115" i="103" s="1"/>
  <c r="BH115" i="103" a="1"/>
  <c r="BH115" i="103" s="1"/>
  <c r="BG115" i="103" a="1"/>
  <c r="BG115" i="103" s="1"/>
  <c r="BF115" i="103" a="1"/>
  <c r="BF115" i="103" s="1"/>
  <c r="BE115" i="103" a="1"/>
  <c r="BE115" i="103" s="1"/>
  <c r="BD115" i="103" a="1"/>
  <c r="BD115" i="103" s="1"/>
  <c r="BC115" i="103" a="1"/>
  <c r="BC115" i="103" s="1"/>
  <c r="BB115" i="103" a="1"/>
  <c r="BB115" i="103" s="1"/>
  <c r="BA115" i="103" a="1"/>
  <c r="BA115" i="103" s="1"/>
  <c r="AZ115" i="103" a="1"/>
  <c r="AZ115" i="103" s="1"/>
  <c r="AY115" i="103" a="1"/>
  <c r="AY115" i="103" s="1"/>
  <c r="AX115" i="103" a="1"/>
  <c r="AX115" i="103" s="1"/>
  <c r="AW115" i="103" a="1"/>
  <c r="AW115" i="103" s="1"/>
  <c r="AV115" i="103" a="1"/>
  <c r="AV115" i="103" s="1"/>
  <c r="AU115" i="103" a="1"/>
  <c r="AU115" i="103" s="1"/>
  <c r="AT115" i="103" a="1"/>
  <c r="AT115" i="103" s="1"/>
  <c r="AS115" i="103" a="1"/>
  <c r="AS115" i="103" s="1"/>
  <c r="AR115" i="103" a="1"/>
  <c r="AR115" i="103" s="1"/>
  <c r="AQ115" i="103" a="1"/>
  <c r="AQ115" i="103" s="1"/>
  <c r="AP115" i="103" a="1"/>
  <c r="AP115" i="103" s="1"/>
  <c r="AO115" i="103" a="1"/>
  <c r="AO115" i="103" s="1"/>
  <c r="AN115" i="103" a="1"/>
  <c r="AN115" i="103" s="1"/>
  <c r="AM115" i="103" a="1"/>
  <c r="AM115" i="103" s="1"/>
  <c r="AL115" i="103" a="1"/>
  <c r="AL115" i="103" s="1"/>
  <c r="AK115" i="103" a="1"/>
  <c r="AK115" i="103" s="1"/>
  <c r="AJ115" i="103" a="1"/>
  <c r="AJ115" i="103" s="1"/>
  <c r="AI115" i="103" a="1"/>
  <c r="AI115" i="103" s="1"/>
  <c r="AH115" i="103" a="1"/>
  <c r="AH115" i="103" s="1"/>
  <c r="AG115" i="103" a="1"/>
  <c r="AG115" i="103" s="1"/>
  <c r="AF115" i="103" a="1"/>
  <c r="AF115" i="103" s="1"/>
  <c r="AE115" i="103" a="1"/>
  <c r="AE115" i="103" s="1"/>
  <c r="AD115" i="103" a="1"/>
  <c r="AD115" i="103" s="1"/>
  <c r="AC115" i="103" a="1"/>
  <c r="AC115" i="103" s="1"/>
  <c r="AB115" i="103" a="1"/>
  <c r="AB115" i="103" s="1"/>
  <c r="AA115" i="103" a="1"/>
  <c r="AA115" i="103" s="1"/>
  <c r="Z115" i="103" a="1"/>
  <c r="Z115" i="103" s="1"/>
  <c r="Y115" i="103" a="1"/>
  <c r="Y115" i="103" s="1"/>
  <c r="X115" i="103" a="1"/>
  <c r="X115" i="103" s="1"/>
  <c r="W115" i="103" a="1"/>
  <c r="W115" i="103" s="1"/>
  <c r="V115" i="103" a="1"/>
  <c r="V115" i="103" s="1"/>
  <c r="U115" i="103" a="1"/>
  <c r="U115" i="103" s="1"/>
  <c r="T115" i="103" a="1"/>
  <c r="T115" i="103" s="1"/>
  <c r="S115" i="103" a="1"/>
  <c r="S115" i="103" s="1"/>
  <c r="R115" i="103" a="1"/>
  <c r="R115" i="103" s="1"/>
  <c r="Q115" i="103" a="1"/>
  <c r="Q115" i="103" s="1"/>
  <c r="P115" i="103" a="1"/>
  <c r="P115" i="103" s="1"/>
  <c r="O115" i="103" a="1"/>
  <c r="O115" i="103" s="1"/>
  <c r="N115" i="103" a="1"/>
  <c r="N115" i="103" s="1"/>
  <c r="M115" i="103" a="1"/>
  <c r="M115" i="103" s="1"/>
  <c r="L115" i="103" a="1"/>
  <c r="L115" i="103" s="1"/>
  <c r="K115" i="103" a="1"/>
  <c r="K115" i="103" s="1"/>
  <c r="J115" i="103" a="1"/>
  <c r="J115" i="103" s="1"/>
  <c r="I115" i="103" a="1"/>
  <c r="I115" i="103" s="1"/>
  <c r="H115" i="103" a="1"/>
  <c r="H115" i="103" s="1"/>
  <c r="G115" i="103" a="1"/>
  <c r="G115" i="103" s="1"/>
  <c r="F115" i="103" a="1"/>
  <c r="F115" i="103" s="1"/>
  <c r="E115" i="103" a="1"/>
  <c r="E115" i="103" s="1"/>
  <c r="D115" i="103" a="1"/>
  <c r="D115" i="103" s="1"/>
  <c r="CD114" i="103" a="1"/>
  <c r="CD114" i="103" s="1"/>
  <c r="CC114" i="103" a="1"/>
  <c r="CC114" i="103" s="1"/>
  <c r="CB114" i="103" a="1"/>
  <c r="CB114" i="103" s="1"/>
  <c r="CA114" i="103" a="1"/>
  <c r="CA114" i="103" s="1"/>
  <c r="BZ114" i="103" a="1"/>
  <c r="BZ114" i="103" s="1"/>
  <c r="BY114" i="103" a="1"/>
  <c r="BY114" i="103" s="1"/>
  <c r="BX114" i="103" a="1"/>
  <c r="BX114" i="103" s="1"/>
  <c r="BW114" i="103" a="1"/>
  <c r="BW114" i="103" s="1"/>
  <c r="BV114" i="103" a="1"/>
  <c r="BV114" i="103" s="1"/>
  <c r="BU114" i="103" a="1"/>
  <c r="BU114" i="103" s="1"/>
  <c r="BT114" i="103" a="1"/>
  <c r="BT114" i="103" s="1"/>
  <c r="BS114" i="103" a="1"/>
  <c r="BS114" i="103" s="1"/>
  <c r="BR114" i="103" a="1"/>
  <c r="BR114" i="103" s="1"/>
  <c r="BQ114" i="103" a="1"/>
  <c r="BQ114" i="103" s="1"/>
  <c r="BP114" i="103" a="1"/>
  <c r="BP114" i="103" s="1"/>
  <c r="BO114" i="103" a="1"/>
  <c r="BO114" i="103" s="1"/>
  <c r="BN114" i="103" a="1"/>
  <c r="BN114" i="103" s="1"/>
  <c r="BM114" i="103" a="1"/>
  <c r="BM114" i="103" s="1"/>
  <c r="BL114" i="103" a="1"/>
  <c r="BL114" i="103" s="1"/>
  <c r="BK114" i="103" a="1"/>
  <c r="BK114" i="103" s="1"/>
  <c r="BJ114" i="103" a="1"/>
  <c r="BJ114" i="103" s="1"/>
  <c r="BI114" i="103" a="1"/>
  <c r="BI114" i="103" s="1"/>
  <c r="BH114" i="103" a="1"/>
  <c r="BH114" i="103" s="1"/>
  <c r="BG114" i="103" a="1"/>
  <c r="BG114" i="103" s="1"/>
  <c r="BF114" i="103" a="1"/>
  <c r="BF114" i="103" s="1"/>
  <c r="BE114" i="103" a="1"/>
  <c r="BE114" i="103" s="1"/>
  <c r="BD114" i="103" a="1"/>
  <c r="BD114" i="103" s="1"/>
  <c r="BC114" i="103" a="1"/>
  <c r="BC114" i="103" s="1"/>
  <c r="BB114" i="103" a="1"/>
  <c r="BB114" i="103" s="1"/>
  <c r="BA114" i="103" a="1"/>
  <c r="BA114" i="103" s="1"/>
  <c r="AZ114" i="103" a="1"/>
  <c r="AZ114" i="103" s="1"/>
  <c r="AY114" i="103" a="1"/>
  <c r="AY114" i="103" s="1"/>
  <c r="AX114" i="103" a="1"/>
  <c r="AX114" i="103" s="1"/>
  <c r="AW114" i="103" a="1"/>
  <c r="AW114" i="103" s="1"/>
  <c r="AV114" i="103" a="1"/>
  <c r="AV114" i="103" s="1"/>
  <c r="AU114" i="103" a="1"/>
  <c r="AU114" i="103" s="1"/>
  <c r="AT114" i="103" a="1"/>
  <c r="AT114" i="103" s="1"/>
  <c r="AS114" i="103" a="1"/>
  <c r="AS114" i="103" s="1"/>
  <c r="AR114" i="103" a="1"/>
  <c r="AR114" i="103" s="1"/>
  <c r="AQ114" i="103" a="1"/>
  <c r="AQ114" i="103" s="1"/>
  <c r="AP114" i="103" a="1"/>
  <c r="AP114" i="103" s="1"/>
  <c r="AO114" i="103" a="1"/>
  <c r="AO114" i="103" s="1"/>
  <c r="AN114" i="103" a="1"/>
  <c r="AN114" i="103" s="1"/>
  <c r="AM114" i="103" a="1"/>
  <c r="AM114" i="103" s="1"/>
  <c r="AL114" i="103" a="1"/>
  <c r="AL114" i="103" s="1"/>
  <c r="AK114" i="103" a="1"/>
  <c r="AK114" i="103" s="1"/>
  <c r="AJ114" i="103" a="1"/>
  <c r="AJ114" i="103" s="1"/>
  <c r="AI114" i="103" a="1"/>
  <c r="AI114" i="103" s="1"/>
  <c r="AH114" i="103" a="1"/>
  <c r="AH114" i="103" s="1"/>
  <c r="AG114" i="103" a="1"/>
  <c r="AG114" i="103" s="1"/>
  <c r="AF114" i="103" a="1"/>
  <c r="AF114" i="103" s="1"/>
  <c r="AE114" i="103" a="1"/>
  <c r="AE114" i="103" s="1"/>
  <c r="AD114" i="103" a="1"/>
  <c r="AD114" i="103" s="1"/>
  <c r="AC114" i="103" a="1"/>
  <c r="AC114" i="103" s="1"/>
  <c r="AB114" i="103" a="1"/>
  <c r="AB114" i="103" s="1"/>
  <c r="AA114" i="103" a="1"/>
  <c r="AA114" i="103" s="1"/>
  <c r="Z114" i="103" a="1"/>
  <c r="Z114" i="103" s="1"/>
  <c r="Y114" i="103" a="1"/>
  <c r="Y114" i="103" s="1"/>
  <c r="X114" i="103" a="1"/>
  <c r="X114" i="103" s="1"/>
  <c r="W114" i="103" a="1"/>
  <c r="W114" i="103" s="1"/>
  <c r="V114" i="103" a="1"/>
  <c r="V114" i="103" s="1"/>
  <c r="U114" i="103" a="1"/>
  <c r="U114" i="103" s="1"/>
  <c r="T114" i="103" a="1"/>
  <c r="T114" i="103" s="1"/>
  <c r="S114" i="103" a="1"/>
  <c r="S114" i="103" s="1"/>
  <c r="R114" i="103" a="1"/>
  <c r="R114" i="103" s="1"/>
  <c r="Q114" i="103" a="1"/>
  <c r="Q114" i="103" s="1"/>
  <c r="P114" i="103" a="1"/>
  <c r="P114" i="103" s="1"/>
  <c r="O114" i="103" a="1"/>
  <c r="O114" i="103" s="1"/>
  <c r="N114" i="103" a="1"/>
  <c r="N114" i="103" s="1"/>
  <c r="M114" i="103" a="1"/>
  <c r="M114" i="103" s="1"/>
  <c r="L114" i="103" a="1"/>
  <c r="L114" i="103" s="1"/>
  <c r="K114" i="103" a="1"/>
  <c r="K114" i="103" s="1"/>
  <c r="J114" i="103" a="1"/>
  <c r="J114" i="103" s="1"/>
  <c r="I114" i="103" a="1"/>
  <c r="I114" i="103" s="1"/>
  <c r="H114" i="103" a="1"/>
  <c r="H114" i="103" s="1"/>
  <c r="G114" i="103" a="1"/>
  <c r="G114" i="103" s="1"/>
  <c r="F114" i="103" a="1"/>
  <c r="F114" i="103" s="1"/>
  <c r="E114" i="103" a="1"/>
  <c r="E114" i="103" s="1"/>
  <c r="D114" i="103" a="1"/>
  <c r="D114" i="103" s="1"/>
  <c r="CD113" i="103" a="1"/>
  <c r="CD113" i="103" s="1"/>
  <c r="CC113" i="103" a="1"/>
  <c r="CC113" i="103" s="1"/>
  <c r="CB113" i="103" a="1"/>
  <c r="CB113" i="103" s="1"/>
  <c r="CA113" i="103" a="1"/>
  <c r="CA113" i="103" s="1"/>
  <c r="BZ113" i="103" a="1"/>
  <c r="BZ113" i="103" s="1"/>
  <c r="BY113" i="103" a="1"/>
  <c r="BY113" i="103" s="1"/>
  <c r="BX113" i="103" a="1"/>
  <c r="BX113" i="103" s="1"/>
  <c r="BW113" i="103" a="1"/>
  <c r="BW113" i="103" s="1"/>
  <c r="BV113" i="103" a="1"/>
  <c r="BV113" i="103" s="1"/>
  <c r="BU113" i="103" a="1"/>
  <c r="BU113" i="103" s="1"/>
  <c r="BT113" i="103" a="1"/>
  <c r="BT113" i="103" s="1"/>
  <c r="BS113" i="103" a="1"/>
  <c r="BS113" i="103" s="1"/>
  <c r="BR113" i="103" a="1"/>
  <c r="BR113" i="103" s="1"/>
  <c r="BQ113" i="103" a="1"/>
  <c r="BQ113" i="103" s="1"/>
  <c r="BP113" i="103" a="1"/>
  <c r="BP113" i="103" s="1"/>
  <c r="BO113" i="103" a="1"/>
  <c r="BO113" i="103" s="1"/>
  <c r="BN113" i="103" a="1"/>
  <c r="BN113" i="103" s="1"/>
  <c r="BM113" i="103" a="1"/>
  <c r="BM113" i="103" s="1"/>
  <c r="BL113" i="103" a="1"/>
  <c r="BL113" i="103" s="1"/>
  <c r="BK113" i="103" a="1"/>
  <c r="BK113" i="103" s="1"/>
  <c r="BJ113" i="103" a="1"/>
  <c r="BJ113" i="103" s="1"/>
  <c r="BI113" i="103" a="1"/>
  <c r="BI113" i="103" s="1"/>
  <c r="BH113" i="103" a="1"/>
  <c r="BH113" i="103" s="1"/>
  <c r="BG113" i="103" a="1"/>
  <c r="BG113" i="103" s="1"/>
  <c r="BF113" i="103" a="1"/>
  <c r="BF113" i="103" s="1"/>
  <c r="BE113" i="103" a="1"/>
  <c r="BE113" i="103" s="1"/>
  <c r="BD113" i="103" a="1"/>
  <c r="BD113" i="103" s="1"/>
  <c r="BC113" i="103" a="1"/>
  <c r="BC113" i="103" s="1"/>
  <c r="BB113" i="103" a="1"/>
  <c r="BB113" i="103" s="1"/>
  <c r="BA113" i="103" a="1"/>
  <c r="BA113" i="103" s="1"/>
  <c r="AZ113" i="103" a="1"/>
  <c r="AZ113" i="103" s="1"/>
  <c r="AY113" i="103" a="1"/>
  <c r="AY113" i="103" s="1"/>
  <c r="AX113" i="103" a="1"/>
  <c r="AX113" i="103" s="1"/>
  <c r="AW113" i="103" a="1"/>
  <c r="AW113" i="103" s="1"/>
  <c r="AV113" i="103" a="1"/>
  <c r="AV113" i="103" s="1"/>
  <c r="AU113" i="103" a="1"/>
  <c r="AU113" i="103" s="1"/>
  <c r="AT113" i="103" a="1"/>
  <c r="AT113" i="103" s="1"/>
  <c r="AS113" i="103" a="1"/>
  <c r="AS113" i="103" s="1"/>
  <c r="AR113" i="103" a="1"/>
  <c r="AR113" i="103" s="1"/>
  <c r="AQ113" i="103" a="1"/>
  <c r="AQ113" i="103" s="1"/>
  <c r="AP113" i="103" a="1"/>
  <c r="AP113" i="103" s="1"/>
  <c r="AO113" i="103" a="1"/>
  <c r="AO113" i="103" s="1"/>
  <c r="AN113" i="103" a="1"/>
  <c r="AN113" i="103" s="1"/>
  <c r="AM113" i="103" a="1"/>
  <c r="AM113" i="103" s="1"/>
  <c r="AL113" i="103" a="1"/>
  <c r="AL113" i="103" s="1"/>
  <c r="AK113" i="103" a="1"/>
  <c r="AK113" i="103" s="1"/>
  <c r="AJ113" i="103" a="1"/>
  <c r="AJ113" i="103" s="1"/>
  <c r="AI113" i="103" a="1"/>
  <c r="AI113" i="103" s="1"/>
  <c r="AH113" i="103" a="1"/>
  <c r="AH113" i="103" s="1"/>
  <c r="AG113" i="103" a="1"/>
  <c r="AG113" i="103" s="1"/>
  <c r="AF113" i="103" a="1"/>
  <c r="AF113" i="103" s="1"/>
  <c r="AE113" i="103" a="1"/>
  <c r="AE113" i="103" s="1"/>
  <c r="AD113" i="103" a="1"/>
  <c r="AD113" i="103" s="1"/>
  <c r="AC113" i="103" a="1"/>
  <c r="AC113" i="103" s="1"/>
  <c r="AB113" i="103" a="1"/>
  <c r="AB113" i="103" s="1"/>
  <c r="AA113" i="103" a="1"/>
  <c r="AA113" i="103" s="1"/>
  <c r="Z113" i="103" a="1"/>
  <c r="Z113" i="103" s="1"/>
  <c r="Y113" i="103" a="1"/>
  <c r="Y113" i="103" s="1"/>
  <c r="X113" i="103" a="1"/>
  <c r="X113" i="103" s="1"/>
  <c r="W113" i="103" a="1"/>
  <c r="W113" i="103" s="1"/>
  <c r="V113" i="103" a="1"/>
  <c r="V113" i="103" s="1"/>
  <c r="U113" i="103" a="1"/>
  <c r="U113" i="103" s="1"/>
  <c r="T113" i="103" a="1"/>
  <c r="T113" i="103" s="1"/>
  <c r="S113" i="103" a="1"/>
  <c r="S113" i="103" s="1"/>
  <c r="R113" i="103" a="1"/>
  <c r="R113" i="103" s="1"/>
  <c r="Q113" i="103" a="1"/>
  <c r="Q113" i="103" s="1"/>
  <c r="P113" i="103" a="1"/>
  <c r="P113" i="103" s="1"/>
  <c r="O113" i="103" a="1"/>
  <c r="O113" i="103" s="1"/>
  <c r="N113" i="103" a="1"/>
  <c r="N113" i="103" s="1"/>
  <c r="M113" i="103" a="1"/>
  <c r="M113" i="103" s="1"/>
  <c r="L113" i="103" a="1"/>
  <c r="L113" i="103" s="1"/>
  <c r="K113" i="103" a="1"/>
  <c r="K113" i="103" s="1"/>
  <c r="J113" i="103" a="1"/>
  <c r="J113" i="103" s="1"/>
  <c r="I113" i="103" a="1"/>
  <c r="I113" i="103" s="1"/>
  <c r="H113" i="103" a="1"/>
  <c r="H113" i="103" s="1"/>
  <c r="G113" i="103" a="1"/>
  <c r="G113" i="103" s="1"/>
  <c r="F113" i="103" a="1"/>
  <c r="F113" i="103" s="1"/>
  <c r="E113" i="103" a="1"/>
  <c r="E113" i="103" s="1"/>
  <c r="D113" i="103" a="1"/>
  <c r="D113" i="103" s="1"/>
  <c r="CD112" i="103" a="1"/>
  <c r="CD112" i="103" s="1"/>
  <c r="CC112" i="103" a="1"/>
  <c r="CC112" i="103" s="1"/>
  <c r="CB112" i="103" a="1"/>
  <c r="CB112" i="103" s="1"/>
  <c r="CA112" i="103" a="1"/>
  <c r="CA112" i="103" s="1"/>
  <c r="BZ112" i="103" a="1"/>
  <c r="BZ112" i="103" s="1"/>
  <c r="BY112" i="103" a="1"/>
  <c r="BY112" i="103" s="1"/>
  <c r="BX112" i="103" a="1"/>
  <c r="BX112" i="103" s="1"/>
  <c r="BW112" i="103" a="1"/>
  <c r="BW112" i="103" s="1"/>
  <c r="BV112" i="103" a="1"/>
  <c r="BV112" i="103" s="1"/>
  <c r="BU112" i="103" a="1"/>
  <c r="BU112" i="103" s="1"/>
  <c r="BT112" i="103" a="1"/>
  <c r="BT112" i="103" s="1"/>
  <c r="BS112" i="103" a="1"/>
  <c r="BS112" i="103" s="1"/>
  <c r="BR112" i="103" a="1"/>
  <c r="BR112" i="103" s="1"/>
  <c r="BQ112" i="103" a="1"/>
  <c r="BQ112" i="103" s="1"/>
  <c r="BP112" i="103" a="1"/>
  <c r="BP112" i="103" s="1"/>
  <c r="BO112" i="103" a="1"/>
  <c r="BO112" i="103" s="1"/>
  <c r="BN112" i="103" a="1"/>
  <c r="BN112" i="103" s="1"/>
  <c r="BM112" i="103" a="1"/>
  <c r="BM112" i="103" s="1"/>
  <c r="BL112" i="103" a="1"/>
  <c r="BL112" i="103" s="1"/>
  <c r="BK112" i="103" a="1"/>
  <c r="BK112" i="103" s="1"/>
  <c r="BJ112" i="103" a="1"/>
  <c r="BJ112" i="103" s="1"/>
  <c r="BI112" i="103" a="1"/>
  <c r="BI112" i="103" s="1"/>
  <c r="BH112" i="103" a="1"/>
  <c r="BH112" i="103" s="1"/>
  <c r="BG112" i="103" a="1"/>
  <c r="BG112" i="103" s="1"/>
  <c r="BF112" i="103" a="1"/>
  <c r="BF112" i="103" s="1"/>
  <c r="BE112" i="103" a="1"/>
  <c r="BE112" i="103" s="1"/>
  <c r="BD112" i="103" a="1"/>
  <c r="BD112" i="103" s="1"/>
  <c r="BC112" i="103" a="1"/>
  <c r="BC112" i="103" s="1"/>
  <c r="BB112" i="103" a="1"/>
  <c r="BB112" i="103" s="1"/>
  <c r="BA112" i="103" a="1"/>
  <c r="BA112" i="103" s="1"/>
  <c r="AZ112" i="103" a="1"/>
  <c r="AZ112" i="103" s="1"/>
  <c r="AY112" i="103" a="1"/>
  <c r="AY112" i="103" s="1"/>
  <c r="AX112" i="103" a="1"/>
  <c r="AX112" i="103" s="1"/>
  <c r="AW112" i="103" a="1"/>
  <c r="AW112" i="103" s="1"/>
  <c r="AV112" i="103" a="1"/>
  <c r="AV112" i="103" s="1"/>
  <c r="AU112" i="103" a="1"/>
  <c r="AU112" i="103" s="1"/>
  <c r="AT112" i="103" a="1"/>
  <c r="AT112" i="103" s="1"/>
  <c r="AS112" i="103" a="1"/>
  <c r="AS112" i="103" s="1"/>
  <c r="AR112" i="103" a="1"/>
  <c r="AR112" i="103" s="1"/>
  <c r="AQ112" i="103" a="1"/>
  <c r="AQ112" i="103" s="1"/>
  <c r="AP112" i="103" a="1"/>
  <c r="AP112" i="103" s="1"/>
  <c r="AO112" i="103" a="1"/>
  <c r="AO112" i="103" s="1"/>
  <c r="AN112" i="103" a="1"/>
  <c r="AN112" i="103" s="1"/>
  <c r="AM112" i="103" a="1"/>
  <c r="AM112" i="103" s="1"/>
  <c r="AL112" i="103" a="1"/>
  <c r="AL112" i="103" s="1"/>
  <c r="AK112" i="103" a="1"/>
  <c r="AK112" i="103" s="1"/>
  <c r="AJ112" i="103" a="1"/>
  <c r="AJ112" i="103" s="1"/>
  <c r="AI112" i="103" a="1"/>
  <c r="AI112" i="103" s="1"/>
  <c r="AH112" i="103" a="1"/>
  <c r="AH112" i="103" s="1"/>
  <c r="AG112" i="103" a="1"/>
  <c r="AG112" i="103" s="1"/>
  <c r="AF112" i="103" a="1"/>
  <c r="AF112" i="103" s="1"/>
  <c r="AE112" i="103" a="1"/>
  <c r="AE112" i="103" s="1"/>
  <c r="AD112" i="103" a="1"/>
  <c r="AD112" i="103" s="1"/>
  <c r="AC112" i="103" a="1"/>
  <c r="AC112" i="103" s="1"/>
  <c r="AB112" i="103" a="1"/>
  <c r="AB112" i="103" s="1"/>
  <c r="AA112" i="103" a="1"/>
  <c r="AA112" i="103" s="1"/>
  <c r="Z112" i="103" a="1"/>
  <c r="Z112" i="103" s="1"/>
  <c r="Y112" i="103" a="1"/>
  <c r="Y112" i="103" s="1"/>
  <c r="X112" i="103" a="1"/>
  <c r="X112" i="103" s="1"/>
  <c r="W112" i="103" a="1"/>
  <c r="W112" i="103" s="1"/>
  <c r="V112" i="103" a="1"/>
  <c r="V112" i="103" s="1"/>
  <c r="U112" i="103" a="1"/>
  <c r="U112" i="103" s="1"/>
  <c r="T112" i="103" a="1"/>
  <c r="T112" i="103" s="1"/>
  <c r="S112" i="103" a="1"/>
  <c r="S112" i="103" s="1"/>
  <c r="R112" i="103" a="1"/>
  <c r="R112" i="103" s="1"/>
  <c r="Q112" i="103" a="1"/>
  <c r="Q112" i="103" s="1"/>
  <c r="P112" i="103" a="1"/>
  <c r="P112" i="103" s="1"/>
  <c r="O112" i="103" a="1"/>
  <c r="O112" i="103" s="1"/>
  <c r="N112" i="103" a="1"/>
  <c r="N112" i="103" s="1"/>
  <c r="M112" i="103" a="1"/>
  <c r="M112" i="103" s="1"/>
  <c r="L112" i="103" a="1"/>
  <c r="L112" i="103" s="1"/>
  <c r="K112" i="103" a="1"/>
  <c r="K112" i="103" s="1"/>
  <c r="J112" i="103" a="1"/>
  <c r="J112" i="103" s="1"/>
  <c r="I112" i="103" a="1"/>
  <c r="I112" i="103" s="1"/>
  <c r="H112" i="103" a="1"/>
  <c r="H112" i="103" s="1"/>
  <c r="G112" i="103" a="1"/>
  <c r="G112" i="103" s="1"/>
  <c r="F112" i="103" a="1"/>
  <c r="F112" i="103" s="1"/>
  <c r="E112" i="103" a="1"/>
  <c r="E112" i="103" s="1"/>
  <c r="D112" i="103" a="1"/>
  <c r="D112" i="103" s="1"/>
  <c r="CD111" i="103" a="1"/>
  <c r="CD111" i="103" s="1"/>
  <c r="CC111" i="103" a="1"/>
  <c r="CC111" i="103" s="1"/>
  <c r="CB111" i="103" a="1"/>
  <c r="CB111" i="103" s="1"/>
  <c r="CA111" i="103" a="1"/>
  <c r="CA111" i="103" s="1"/>
  <c r="BZ111" i="103" a="1"/>
  <c r="BZ111" i="103" s="1"/>
  <c r="BY111" i="103" a="1"/>
  <c r="BY111" i="103" s="1"/>
  <c r="BX111" i="103" a="1"/>
  <c r="BX111" i="103" s="1"/>
  <c r="BW111" i="103" a="1"/>
  <c r="BW111" i="103" s="1"/>
  <c r="BV111" i="103" a="1"/>
  <c r="BV111" i="103" s="1"/>
  <c r="BU111" i="103" a="1"/>
  <c r="BU111" i="103" s="1"/>
  <c r="BT111" i="103" a="1"/>
  <c r="BT111" i="103" s="1"/>
  <c r="BS111" i="103" a="1"/>
  <c r="BS111" i="103" s="1"/>
  <c r="BR111" i="103" a="1"/>
  <c r="BR111" i="103" s="1"/>
  <c r="BQ111" i="103" a="1"/>
  <c r="BQ111" i="103" s="1"/>
  <c r="BP111" i="103" a="1"/>
  <c r="BP111" i="103" s="1"/>
  <c r="BO111" i="103" a="1"/>
  <c r="BO111" i="103" s="1"/>
  <c r="BN111" i="103" a="1"/>
  <c r="BN111" i="103" s="1"/>
  <c r="BM111" i="103" a="1"/>
  <c r="BM111" i="103" s="1"/>
  <c r="BL111" i="103" a="1"/>
  <c r="BL111" i="103" s="1"/>
  <c r="BK111" i="103" a="1"/>
  <c r="BK111" i="103" s="1"/>
  <c r="BJ111" i="103" a="1"/>
  <c r="BJ111" i="103" s="1"/>
  <c r="BI111" i="103" a="1"/>
  <c r="BI111" i="103" s="1"/>
  <c r="BH111" i="103" a="1"/>
  <c r="BH111" i="103" s="1"/>
  <c r="BG111" i="103" a="1"/>
  <c r="BG111" i="103" s="1"/>
  <c r="BF111" i="103" a="1"/>
  <c r="BF111" i="103" s="1"/>
  <c r="BE111" i="103" a="1"/>
  <c r="BE111" i="103" s="1"/>
  <c r="BD111" i="103" a="1"/>
  <c r="BD111" i="103" s="1"/>
  <c r="BC111" i="103" a="1"/>
  <c r="BC111" i="103" s="1"/>
  <c r="BB111" i="103" a="1"/>
  <c r="BB111" i="103" s="1"/>
  <c r="BA111" i="103" a="1"/>
  <c r="BA111" i="103" s="1"/>
  <c r="AZ111" i="103" a="1"/>
  <c r="AZ111" i="103" s="1"/>
  <c r="AY111" i="103" a="1"/>
  <c r="AY111" i="103" s="1"/>
  <c r="AX111" i="103" a="1"/>
  <c r="AX111" i="103" s="1"/>
  <c r="AW111" i="103" a="1"/>
  <c r="AW111" i="103" s="1"/>
  <c r="AV111" i="103" a="1"/>
  <c r="AV111" i="103" s="1"/>
  <c r="AU111" i="103" a="1"/>
  <c r="AU111" i="103" s="1"/>
  <c r="AT111" i="103" a="1"/>
  <c r="AT111" i="103" s="1"/>
  <c r="AS111" i="103" a="1"/>
  <c r="AS111" i="103" s="1"/>
  <c r="AR111" i="103" a="1"/>
  <c r="AR111" i="103" s="1"/>
  <c r="AQ111" i="103" a="1"/>
  <c r="AQ111" i="103" s="1"/>
  <c r="AP111" i="103" a="1"/>
  <c r="AP111" i="103" s="1"/>
  <c r="AO111" i="103" a="1"/>
  <c r="AO111" i="103" s="1"/>
  <c r="AN111" i="103" a="1"/>
  <c r="AN111" i="103" s="1"/>
  <c r="AM111" i="103" a="1"/>
  <c r="AM111" i="103" s="1"/>
  <c r="AL111" i="103" a="1"/>
  <c r="AL111" i="103" s="1"/>
  <c r="AK111" i="103" a="1"/>
  <c r="AK111" i="103" s="1"/>
  <c r="AJ111" i="103" a="1"/>
  <c r="AJ111" i="103" s="1"/>
  <c r="AI111" i="103" a="1"/>
  <c r="AI111" i="103" s="1"/>
  <c r="AH111" i="103" a="1"/>
  <c r="AH111" i="103" s="1"/>
  <c r="AG111" i="103" a="1"/>
  <c r="AG111" i="103" s="1"/>
  <c r="AF111" i="103" a="1"/>
  <c r="AF111" i="103" s="1"/>
  <c r="AE111" i="103" a="1"/>
  <c r="AE111" i="103" s="1"/>
  <c r="AD111" i="103" a="1"/>
  <c r="AD111" i="103" s="1"/>
  <c r="AC111" i="103" a="1"/>
  <c r="AC111" i="103" s="1"/>
  <c r="AB111" i="103" a="1"/>
  <c r="AB111" i="103" s="1"/>
  <c r="AA111" i="103" a="1"/>
  <c r="AA111" i="103" s="1"/>
  <c r="Z111" i="103" a="1"/>
  <c r="Z111" i="103" s="1"/>
  <c r="Y111" i="103" a="1"/>
  <c r="Y111" i="103" s="1"/>
  <c r="X111" i="103" a="1"/>
  <c r="X111" i="103" s="1"/>
  <c r="W111" i="103" a="1"/>
  <c r="W111" i="103" s="1"/>
  <c r="V111" i="103" a="1"/>
  <c r="V111" i="103" s="1"/>
  <c r="U111" i="103" a="1"/>
  <c r="U111" i="103" s="1"/>
  <c r="T111" i="103" a="1"/>
  <c r="T111" i="103" s="1"/>
  <c r="S111" i="103" a="1"/>
  <c r="S111" i="103" s="1"/>
  <c r="R111" i="103" a="1"/>
  <c r="R111" i="103" s="1"/>
  <c r="Q111" i="103" a="1"/>
  <c r="Q111" i="103" s="1"/>
  <c r="P111" i="103" a="1"/>
  <c r="P111" i="103" s="1"/>
  <c r="O111" i="103" a="1"/>
  <c r="O111" i="103" s="1"/>
  <c r="N111" i="103" a="1"/>
  <c r="N111" i="103" s="1"/>
  <c r="M111" i="103" a="1"/>
  <c r="M111" i="103" s="1"/>
  <c r="L111" i="103" a="1"/>
  <c r="L111" i="103" s="1"/>
  <c r="K111" i="103" a="1"/>
  <c r="K111" i="103" s="1"/>
  <c r="J111" i="103" a="1"/>
  <c r="J111" i="103" s="1"/>
  <c r="I111" i="103" a="1"/>
  <c r="I111" i="103" s="1"/>
  <c r="H111" i="103" a="1"/>
  <c r="H111" i="103" s="1"/>
  <c r="G111" i="103" a="1"/>
  <c r="G111" i="103" s="1"/>
  <c r="F111" i="103" a="1"/>
  <c r="F111" i="103" s="1"/>
  <c r="E111" i="103" a="1"/>
  <c r="E111" i="103" s="1"/>
  <c r="D111" i="103" a="1"/>
  <c r="D111" i="103" s="1"/>
  <c r="CD110" i="103" a="1"/>
  <c r="CD110" i="103" s="1"/>
  <c r="CC110" i="103" a="1"/>
  <c r="CC110" i="103" s="1"/>
  <c r="CB110" i="103" a="1"/>
  <c r="CB110" i="103" s="1"/>
  <c r="CA110" i="103" a="1"/>
  <c r="CA110" i="103" s="1"/>
  <c r="BZ110" i="103" a="1"/>
  <c r="BZ110" i="103" s="1"/>
  <c r="BY110" i="103" a="1"/>
  <c r="BY110" i="103" s="1"/>
  <c r="BX110" i="103" a="1"/>
  <c r="BX110" i="103" s="1"/>
  <c r="BW110" i="103" a="1"/>
  <c r="BW110" i="103" s="1"/>
  <c r="BV110" i="103" a="1"/>
  <c r="BV110" i="103" s="1"/>
  <c r="BU110" i="103" a="1"/>
  <c r="BU110" i="103" s="1"/>
  <c r="BT110" i="103" a="1"/>
  <c r="BT110" i="103" s="1"/>
  <c r="BS110" i="103" a="1"/>
  <c r="BS110" i="103" s="1"/>
  <c r="BR110" i="103" a="1"/>
  <c r="BR110" i="103" s="1"/>
  <c r="BQ110" i="103" a="1"/>
  <c r="BQ110" i="103" s="1"/>
  <c r="BP110" i="103" a="1"/>
  <c r="BP110" i="103" s="1"/>
  <c r="BO110" i="103" a="1"/>
  <c r="BO110" i="103" s="1"/>
  <c r="BN110" i="103" a="1"/>
  <c r="BN110" i="103" s="1"/>
  <c r="BM110" i="103" a="1"/>
  <c r="BM110" i="103" s="1"/>
  <c r="BL110" i="103" a="1"/>
  <c r="BL110" i="103" s="1"/>
  <c r="BK110" i="103" a="1"/>
  <c r="BK110" i="103" s="1"/>
  <c r="BJ110" i="103" a="1"/>
  <c r="BJ110" i="103" s="1"/>
  <c r="BI110" i="103" a="1"/>
  <c r="BI110" i="103" s="1"/>
  <c r="BH110" i="103" a="1"/>
  <c r="BH110" i="103" s="1"/>
  <c r="BG110" i="103" a="1"/>
  <c r="BG110" i="103" s="1"/>
  <c r="BF110" i="103" a="1"/>
  <c r="BF110" i="103" s="1"/>
  <c r="BE110" i="103" a="1"/>
  <c r="BE110" i="103" s="1"/>
  <c r="BD110" i="103" a="1"/>
  <c r="BD110" i="103" s="1"/>
  <c r="BC110" i="103" a="1"/>
  <c r="BC110" i="103" s="1"/>
  <c r="BB110" i="103" a="1"/>
  <c r="BB110" i="103" s="1"/>
  <c r="BA110" i="103" a="1"/>
  <c r="BA110" i="103" s="1"/>
  <c r="AZ110" i="103" a="1"/>
  <c r="AZ110" i="103" s="1"/>
  <c r="AY110" i="103" a="1"/>
  <c r="AY110" i="103" s="1"/>
  <c r="AX110" i="103" a="1"/>
  <c r="AX110" i="103" s="1"/>
  <c r="AW110" i="103" a="1"/>
  <c r="AW110" i="103" s="1"/>
  <c r="AV110" i="103" a="1"/>
  <c r="AV110" i="103" s="1"/>
  <c r="AU110" i="103" a="1"/>
  <c r="AU110" i="103" s="1"/>
  <c r="AT110" i="103" a="1"/>
  <c r="AT110" i="103" s="1"/>
  <c r="AS110" i="103" a="1"/>
  <c r="AS110" i="103" s="1"/>
  <c r="AR110" i="103" a="1"/>
  <c r="AR110" i="103" s="1"/>
  <c r="AQ110" i="103" a="1"/>
  <c r="AQ110" i="103" s="1"/>
  <c r="AP110" i="103" a="1"/>
  <c r="AP110" i="103" s="1"/>
  <c r="AO110" i="103" a="1"/>
  <c r="AO110" i="103" s="1"/>
  <c r="AN110" i="103" a="1"/>
  <c r="AN110" i="103" s="1"/>
  <c r="AM110" i="103" a="1"/>
  <c r="AM110" i="103" s="1"/>
  <c r="AL110" i="103" a="1"/>
  <c r="AL110" i="103" s="1"/>
  <c r="AK110" i="103" a="1"/>
  <c r="AK110" i="103" s="1"/>
  <c r="AJ110" i="103" a="1"/>
  <c r="AJ110" i="103" s="1"/>
  <c r="AI110" i="103" a="1"/>
  <c r="AI110" i="103" s="1"/>
  <c r="AH110" i="103" a="1"/>
  <c r="AH110" i="103" s="1"/>
  <c r="AG110" i="103" a="1"/>
  <c r="AG110" i="103" s="1"/>
  <c r="AF110" i="103" a="1"/>
  <c r="AF110" i="103" s="1"/>
  <c r="AE110" i="103" a="1"/>
  <c r="AE110" i="103" s="1"/>
  <c r="AD110" i="103" a="1"/>
  <c r="AD110" i="103" s="1"/>
  <c r="AC110" i="103" a="1"/>
  <c r="AC110" i="103" s="1"/>
  <c r="AB110" i="103" a="1"/>
  <c r="AB110" i="103" s="1"/>
  <c r="AA110" i="103" a="1"/>
  <c r="AA110" i="103" s="1"/>
  <c r="Z110" i="103" a="1"/>
  <c r="Z110" i="103" s="1"/>
  <c r="Y110" i="103" a="1"/>
  <c r="Y110" i="103" s="1"/>
  <c r="X110" i="103" a="1"/>
  <c r="X110" i="103" s="1"/>
  <c r="W110" i="103" a="1"/>
  <c r="W110" i="103" s="1"/>
  <c r="V110" i="103" a="1"/>
  <c r="V110" i="103" s="1"/>
  <c r="U110" i="103" a="1"/>
  <c r="U110" i="103" s="1"/>
  <c r="T110" i="103" a="1"/>
  <c r="T110" i="103" s="1"/>
  <c r="S110" i="103" a="1"/>
  <c r="S110" i="103" s="1"/>
  <c r="R110" i="103" a="1"/>
  <c r="R110" i="103" s="1"/>
  <c r="Q110" i="103" a="1"/>
  <c r="Q110" i="103" s="1"/>
  <c r="P110" i="103" a="1"/>
  <c r="P110" i="103" s="1"/>
  <c r="O110" i="103" a="1"/>
  <c r="O110" i="103" s="1"/>
  <c r="N110" i="103" a="1"/>
  <c r="N110" i="103" s="1"/>
  <c r="M110" i="103" a="1"/>
  <c r="M110" i="103" s="1"/>
  <c r="L110" i="103" a="1"/>
  <c r="L110" i="103" s="1"/>
  <c r="K110" i="103" a="1"/>
  <c r="K110" i="103" s="1"/>
  <c r="J110" i="103" a="1"/>
  <c r="J110" i="103" s="1"/>
  <c r="I110" i="103" a="1"/>
  <c r="I110" i="103" s="1"/>
  <c r="H110" i="103" a="1"/>
  <c r="H110" i="103" s="1"/>
  <c r="G110" i="103" a="1"/>
  <c r="G110" i="103" s="1"/>
  <c r="F110" i="103" a="1"/>
  <c r="F110" i="103" s="1"/>
  <c r="E110" i="103" a="1"/>
  <c r="E110" i="103" s="1"/>
  <c r="D110" i="103" a="1"/>
  <c r="D110" i="103" s="1"/>
  <c r="CD109" i="103" a="1"/>
  <c r="CD109" i="103" s="1"/>
  <c r="CC109" i="103" a="1"/>
  <c r="CC109" i="103" s="1"/>
  <c r="CB109" i="103" a="1"/>
  <c r="CB109" i="103" s="1"/>
  <c r="CA109" i="103" a="1"/>
  <c r="CA109" i="103" s="1"/>
  <c r="BZ109" i="103" a="1"/>
  <c r="BZ109" i="103" s="1"/>
  <c r="BY109" i="103" a="1"/>
  <c r="BY109" i="103" s="1"/>
  <c r="BX109" i="103" a="1"/>
  <c r="BX109" i="103" s="1"/>
  <c r="BW109" i="103" a="1"/>
  <c r="BW109" i="103" s="1"/>
  <c r="BV109" i="103" a="1"/>
  <c r="BV109" i="103" s="1"/>
  <c r="BU109" i="103" a="1"/>
  <c r="BU109" i="103" s="1"/>
  <c r="BT109" i="103" a="1"/>
  <c r="BT109" i="103" s="1"/>
  <c r="BS109" i="103" a="1"/>
  <c r="BS109" i="103" s="1"/>
  <c r="BR109" i="103" a="1"/>
  <c r="BR109" i="103" s="1"/>
  <c r="BQ109" i="103" a="1"/>
  <c r="BQ109" i="103" s="1"/>
  <c r="BP109" i="103" a="1"/>
  <c r="BP109" i="103" s="1"/>
  <c r="BO109" i="103" a="1"/>
  <c r="BO109" i="103" s="1"/>
  <c r="BN109" i="103" a="1"/>
  <c r="BN109" i="103" s="1"/>
  <c r="BM109" i="103" a="1"/>
  <c r="BM109" i="103" s="1"/>
  <c r="BL109" i="103" a="1"/>
  <c r="BL109" i="103" s="1"/>
  <c r="BK109" i="103" a="1"/>
  <c r="BK109" i="103" s="1"/>
  <c r="BJ109" i="103" a="1"/>
  <c r="BJ109" i="103" s="1"/>
  <c r="BI109" i="103" a="1"/>
  <c r="BI109" i="103" s="1"/>
  <c r="BH109" i="103" a="1"/>
  <c r="BH109" i="103" s="1"/>
  <c r="BG109" i="103" a="1"/>
  <c r="BG109" i="103" s="1"/>
  <c r="BF109" i="103" a="1"/>
  <c r="BF109" i="103" s="1"/>
  <c r="BE109" i="103" a="1"/>
  <c r="BE109" i="103" s="1"/>
  <c r="BD109" i="103" a="1"/>
  <c r="BD109" i="103" s="1"/>
  <c r="BC109" i="103" a="1"/>
  <c r="BC109" i="103" s="1"/>
  <c r="BB109" i="103" a="1"/>
  <c r="BB109" i="103" s="1"/>
  <c r="BA109" i="103" a="1"/>
  <c r="BA109" i="103" s="1"/>
  <c r="AZ109" i="103" a="1"/>
  <c r="AZ109" i="103" s="1"/>
  <c r="AY109" i="103" a="1"/>
  <c r="AY109" i="103" s="1"/>
  <c r="AX109" i="103" a="1"/>
  <c r="AX109" i="103" s="1"/>
  <c r="AW109" i="103" a="1"/>
  <c r="AW109" i="103" s="1"/>
  <c r="AV109" i="103" a="1"/>
  <c r="AV109" i="103" s="1"/>
  <c r="AU109" i="103" a="1"/>
  <c r="AU109" i="103" s="1"/>
  <c r="AT109" i="103" a="1"/>
  <c r="AT109" i="103" s="1"/>
  <c r="AS109" i="103" a="1"/>
  <c r="AS109" i="103" s="1"/>
  <c r="AR109" i="103" a="1"/>
  <c r="AR109" i="103" s="1"/>
  <c r="AQ109" i="103" a="1"/>
  <c r="AQ109" i="103" s="1"/>
  <c r="AP109" i="103" a="1"/>
  <c r="AP109" i="103" s="1"/>
  <c r="AO109" i="103" a="1"/>
  <c r="AO109" i="103" s="1"/>
  <c r="AN109" i="103" a="1"/>
  <c r="AN109" i="103" s="1"/>
  <c r="AM109" i="103" a="1"/>
  <c r="AM109" i="103" s="1"/>
  <c r="AL109" i="103" a="1"/>
  <c r="AL109" i="103" s="1"/>
  <c r="AK109" i="103" a="1"/>
  <c r="AK109" i="103" s="1"/>
  <c r="AJ109" i="103" a="1"/>
  <c r="AJ109" i="103" s="1"/>
  <c r="AI109" i="103" a="1"/>
  <c r="AI109" i="103" s="1"/>
  <c r="AH109" i="103" a="1"/>
  <c r="AH109" i="103" s="1"/>
  <c r="AG109" i="103" a="1"/>
  <c r="AG109" i="103" s="1"/>
  <c r="AF109" i="103" a="1"/>
  <c r="AF109" i="103" s="1"/>
  <c r="AE109" i="103" a="1"/>
  <c r="AE109" i="103" s="1"/>
  <c r="AD109" i="103" a="1"/>
  <c r="AD109" i="103" s="1"/>
  <c r="AC109" i="103" a="1"/>
  <c r="AC109" i="103" s="1"/>
  <c r="AB109" i="103" a="1"/>
  <c r="AB109" i="103" s="1"/>
  <c r="AA109" i="103" a="1"/>
  <c r="AA109" i="103" s="1"/>
  <c r="Z109" i="103" a="1"/>
  <c r="Z109" i="103" s="1"/>
  <c r="Y109" i="103" a="1"/>
  <c r="Y109" i="103" s="1"/>
  <c r="X109" i="103" a="1"/>
  <c r="X109" i="103" s="1"/>
  <c r="W109" i="103" a="1"/>
  <c r="W109" i="103" s="1"/>
  <c r="V109" i="103" a="1"/>
  <c r="V109" i="103" s="1"/>
  <c r="U109" i="103" a="1"/>
  <c r="U109" i="103" s="1"/>
  <c r="T109" i="103" a="1"/>
  <c r="T109" i="103" s="1"/>
  <c r="S109" i="103" a="1"/>
  <c r="S109" i="103" s="1"/>
  <c r="R109" i="103" a="1"/>
  <c r="R109" i="103" s="1"/>
  <c r="Q109" i="103" a="1"/>
  <c r="Q109" i="103" s="1"/>
  <c r="P109" i="103" a="1"/>
  <c r="P109" i="103" s="1"/>
  <c r="O109" i="103" a="1"/>
  <c r="O109" i="103" s="1"/>
  <c r="N109" i="103" a="1"/>
  <c r="N109" i="103" s="1"/>
  <c r="M109" i="103" a="1"/>
  <c r="M109" i="103" s="1"/>
  <c r="L109" i="103" a="1"/>
  <c r="L109" i="103" s="1"/>
  <c r="K109" i="103" a="1"/>
  <c r="K109" i="103" s="1"/>
  <c r="J109" i="103" a="1"/>
  <c r="J109" i="103" s="1"/>
  <c r="I109" i="103" a="1"/>
  <c r="I109" i="103" s="1"/>
  <c r="H109" i="103" a="1"/>
  <c r="H109" i="103" s="1"/>
  <c r="G109" i="103" a="1"/>
  <c r="G109" i="103" s="1"/>
  <c r="F109" i="103" a="1"/>
  <c r="F109" i="103" s="1"/>
  <c r="E109" i="103" a="1"/>
  <c r="E109" i="103" s="1"/>
  <c r="D109" i="103" a="1"/>
  <c r="D109" i="103" s="1"/>
  <c r="CD108" i="103" a="1"/>
  <c r="CD108" i="103" s="1"/>
  <c r="CC108" i="103" a="1"/>
  <c r="CC108" i="103" s="1"/>
  <c r="CB108" i="103" a="1"/>
  <c r="CB108" i="103" s="1"/>
  <c r="CA108" i="103" a="1"/>
  <c r="CA108" i="103" s="1"/>
  <c r="BZ108" i="103" a="1"/>
  <c r="BZ108" i="103" s="1"/>
  <c r="BY108" i="103" a="1"/>
  <c r="BY108" i="103" s="1"/>
  <c r="BX108" i="103" a="1"/>
  <c r="BX108" i="103" s="1"/>
  <c r="BW108" i="103" a="1"/>
  <c r="BW108" i="103" s="1"/>
  <c r="BV108" i="103" a="1"/>
  <c r="BV108" i="103" s="1"/>
  <c r="BU108" i="103" a="1"/>
  <c r="BU108" i="103" s="1"/>
  <c r="BT108" i="103" a="1"/>
  <c r="BT108" i="103" s="1"/>
  <c r="BS108" i="103" a="1"/>
  <c r="BS108" i="103" s="1"/>
  <c r="BR108" i="103" a="1"/>
  <c r="BR108" i="103" s="1"/>
  <c r="BQ108" i="103" a="1"/>
  <c r="BQ108" i="103" s="1"/>
  <c r="BP108" i="103" a="1"/>
  <c r="BP108" i="103" s="1"/>
  <c r="BO108" i="103" a="1"/>
  <c r="BO108" i="103" s="1"/>
  <c r="BN108" i="103" a="1"/>
  <c r="BN108" i="103" s="1"/>
  <c r="BM108" i="103" a="1"/>
  <c r="BM108" i="103" s="1"/>
  <c r="BL108" i="103" a="1"/>
  <c r="BL108" i="103" s="1"/>
  <c r="BK108" i="103" a="1"/>
  <c r="BK108" i="103" s="1"/>
  <c r="BJ108" i="103" a="1"/>
  <c r="BJ108" i="103" s="1"/>
  <c r="BI108" i="103" a="1"/>
  <c r="BI108" i="103" s="1"/>
  <c r="BH108" i="103" a="1"/>
  <c r="BH108" i="103" s="1"/>
  <c r="BG108" i="103" a="1"/>
  <c r="BG108" i="103" s="1"/>
  <c r="BF108" i="103" a="1"/>
  <c r="BF108" i="103" s="1"/>
  <c r="BE108" i="103" a="1"/>
  <c r="BE108" i="103" s="1"/>
  <c r="BD108" i="103" a="1"/>
  <c r="BD108" i="103" s="1"/>
  <c r="BC108" i="103" a="1"/>
  <c r="BC108" i="103" s="1"/>
  <c r="BB108" i="103" a="1"/>
  <c r="BB108" i="103" s="1"/>
  <c r="BA108" i="103" a="1"/>
  <c r="BA108" i="103" s="1"/>
  <c r="AZ108" i="103" a="1"/>
  <c r="AZ108" i="103" s="1"/>
  <c r="AY108" i="103" a="1"/>
  <c r="AY108" i="103" s="1"/>
  <c r="AX108" i="103" a="1"/>
  <c r="AX108" i="103" s="1"/>
  <c r="AW108" i="103" a="1"/>
  <c r="AW108" i="103" s="1"/>
  <c r="AV108" i="103" a="1"/>
  <c r="AV108" i="103" s="1"/>
  <c r="AU108" i="103" a="1"/>
  <c r="AU108" i="103" s="1"/>
  <c r="AT108" i="103" a="1"/>
  <c r="AT108" i="103" s="1"/>
  <c r="AS108" i="103" a="1"/>
  <c r="AS108" i="103" s="1"/>
  <c r="AR108" i="103" a="1"/>
  <c r="AR108" i="103" s="1"/>
  <c r="AQ108" i="103" a="1"/>
  <c r="AQ108" i="103" s="1"/>
  <c r="AP108" i="103" a="1"/>
  <c r="AP108" i="103" s="1"/>
  <c r="AO108" i="103" a="1"/>
  <c r="AO108" i="103" s="1"/>
  <c r="AN108" i="103" a="1"/>
  <c r="AN108" i="103" s="1"/>
  <c r="AM108" i="103" a="1"/>
  <c r="AM108" i="103" s="1"/>
  <c r="AL108" i="103" a="1"/>
  <c r="AL108" i="103" s="1"/>
  <c r="AK108" i="103" a="1"/>
  <c r="AK108" i="103" s="1"/>
  <c r="AJ108" i="103" a="1"/>
  <c r="AJ108" i="103" s="1"/>
  <c r="AI108" i="103" a="1"/>
  <c r="AI108" i="103" s="1"/>
  <c r="AH108" i="103" a="1"/>
  <c r="AH108" i="103" s="1"/>
  <c r="AG108" i="103" a="1"/>
  <c r="AG108" i="103" s="1"/>
  <c r="AF108" i="103" a="1"/>
  <c r="AF108" i="103" s="1"/>
  <c r="AE108" i="103" a="1"/>
  <c r="AE108" i="103" s="1"/>
  <c r="AD108" i="103" a="1"/>
  <c r="AD108" i="103" s="1"/>
  <c r="AC108" i="103" a="1"/>
  <c r="AC108" i="103" s="1"/>
  <c r="AB108" i="103" a="1"/>
  <c r="AB108" i="103" s="1"/>
  <c r="AA108" i="103" a="1"/>
  <c r="AA108" i="103" s="1"/>
  <c r="Z108" i="103" a="1"/>
  <c r="Z108" i="103" s="1"/>
  <c r="Y108" i="103" a="1"/>
  <c r="Y108" i="103" s="1"/>
  <c r="X108" i="103" a="1"/>
  <c r="X108" i="103" s="1"/>
  <c r="W108" i="103" a="1"/>
  <c r="W108" i="103" s="1"/>
  <c r="V108" i="103" a="1"/>
  <c r="V108" i="103" s="1"/>
  <c r="U108" i="103" a="1"/>
  <c r="U108" i="103" s="1"/>
  <c r="T108" i="103" a="1"/>
  <c r="T108" i="103" s="1"/>
  <c r="S108" i="103" a="1"/>
  <c r="S108" i="103" s="1"/>
  <c r="R108" i="103" a="1"/>
  <c r="R108" i="103" s="1"/>
  <c r="Q108" i="103" a="1"/>
  <c r="Q108" i="103" s="1"/>
  <c r="P108" i="103" a="1"/>
  <c r="P108" i="103" s="1"/>
  <c r="O108" i="103" a="1"/>
  <c r="O108" i="103" s="1"/>
  <c r="N108" i="103" a="1"/>
  <c r="N108" i="103" s="1"/>
  <c r="M108" i="103" a="1"/>
  <c r="M108" i="103" s="1"/>
  <c r="L108" i="103" a="1"/>
  <c r="L108" i="103" s="1"/>
  <c r="K108" i="103" a="1"/>
  <c r="K108" i="103" s="1"/>
  <c r="J108" i="103" a="1"/>
  <c r="J108" i="103" s="1"/>
  <c r="I108" i="103" a="1"/>
  <c r="I108" i="103" s="1"/>
  <c r="H108" i="103" a="1"/>
  <c r="H108" i="103" s="1"/>
  <c r="G108" i="103" a="1"/>
  <c r="G108" i="103" s="1"/>
  <c r="F108" i="103" a="1"/>
  <c r="F108" i="103" s="1"/>
  <c r="E108" i="103" a="1"/>
  <c r="E108" i="103" s="1"/>
  <c r="D108" i="103" a="1"/>
  <c r="D108" i="103" s="1"/>
  <c r="CD107" i="103" a="1"/>
  <c r="CD107" i="103" s="1"/>
  <c r="CC107" i="103" a="1"/>
  <c r="CC107" i="103" s="1"/>
  <c r="CB107" i="103" a="1"/>
  <c r="CB107" i="103" s="1"/>
  <c r="CA107" i="103" a="1"/>
  <c r="CA107" i="103" s="1"/>
  <c r="BZ107" i="103" a="1"/>
  <c r="BZ107" i="103" s="1"/>
  <c r="BY107" i="103" a="1"/>
  <c r="BY107" i="103" s="1"/>
  <c r="BX107" i="103" a="1"/>
  <c r="BX107" i="103" s="1"/>
  <c r="BW107" i="103" a="1"/>
  <c r="BW107" i="103" s="1"/>
  <c r="BV107" i="103" a="1"/>
  <c r="BV107" i="103" s="1"/>
  <c r="BU107" i="103" a="1"/>
  <c r="BU107" i="103" s="1"/>
  <c r="BT107" i="103" a="1"/>
  <c r="BT107" i="103" s="1"/>
  <c r="BS107" i="103" a="1"/>
  <c r="BS107" i="103" s="1"/>
  <c r="BR107" i="103" a="1"/>
  <c r="BR107" i="103" s="1"/>
  <c r="BQ107" i="103" a="1"/>
  <c r="BQ107" i="103" s="1"/>
  <c r="BP107" i="103" a="1"/>
  <c r="BP107" i="103" s="1"/>
  <c r="BO107" i="103" a="1"/>
  <c r="BO107" i="103" s="1"/>
  <c r="BN107" i="103" a="1"/>
  <c r="BN107" i="103" s="1"/>
  <c r="BM107" i="103" a="1"/>
  <c r="BM107" i="103" s="1"/>
  <c r="BL107" i="103" a="1"/>
  <c r="BL107" i="103" s="1"/>
  <c r="BK107" i="103" a="1"/>
  <c r="BK107" i="103" s="1"/>
  <c r="BJ107" i="103" a="1"/>
  <c r="BJ107" i="103" s="1"/>
  <c r="BI107" i="103" a="1"/>
  <c r="BI107" i="103" s="1"/>
  <c r="BH107" i="103" a="1"/>
  <c r="BH107" i="103" s="1"/>
  <c r="BG107" i="103" a="1"/>
  <c r="BG107" i="103" s="1"/>
  <c r="BF107" i="103" a="1"/>
  <c r="BF107" i="103" s="1"/>
  <c r="BE107" i="103" a="1"/>
  <c r="BE107" i="103" s="1"/>
  <c r="BD107" i="103" a="1"/>
  <c r="BD107" i="103" s="1"/>
  <c r="BC107" i="103" a="1"/>
  <c r="BC107" i="103" s="1"/>
  <c r="BB107" i="103" a="1"/>
  <c r="BB107" i="103" s="1"/>
  <c r="BA107" i="103" a="1"/>
  <c r="BA107" i="103" s="1"/>
  <c r="AZ107" i="103" a="1"/>
  <c r="AZ107" i="103" s="1"/>
  <c r="AY107" i="103" a="1"/>
  <c r="AY107" i="103" s="1"/>
  <c r="AX107" i="103" a="1"/>
  <c r="AX107" i="103" s="1"/>
  <c r="AW107" i="103" a="1"/>
  <c r="AW107" i="103" s="1"/>
  <c r="AV107" i="103" a="1"/>
  <c r="AV107" i="103" s="1"/>
  <c r="AU107" i="103" a="1"/>
  <c r="AU107" i="103" s="1"/>
  <c r="AT107" i="103" a="1"/>
  <c r="AT107" i="103" s="1"/>
  <c r="AS107" i="103" a="1"/>
  <c r="AS107" i="103" s="1"/>
  <c r="AR107" i="103" a="1"/>
  <c r="AR107" i="103" s="1"/>
  <c r="AQ107" i="103" a="1"/>
  <c r="AQ107" i="103" s="1"/>
  <c r="AP107" i="103" a="1"/>
  <c r="AP107" i="103" s="1"/>
  <c r="AO107" i="103" a="1"/>
  <c r="AO107" i="103" s="1"/>
  <c r="AN107" i="103" a="1"/>
  <c r="AN107" i="103" s="1"/>
  <c r="AM107" i="103" a="1"/>
  <c r="AM107" i="103" s="1"/>
  <c r="AL107" i="103" a="1"/>
  <c r="AL107" i="103" s="1"/>
  <c r="AK107" i="103" a="1"/>
  <c r="AK107" i="103" s="1"/>
  <c r="AJ107" i="103" a="1"/>
  <c r="AJ107" i="103" s="1"/>
  <c r="AI107" i="103" a="1"/>
  <c r="AI107" i="103" s="1"/>
  <c r="AH107" i="103" a="1"/>
  <c r="AH107" i="103" s="1"/>
  <c r="AG107" i="103" a="1"/>
  <c r="AG107" i="103" s="1"/>
  <c r="AF107" i="103" a="1"/>
  <c r="AF107" i="103" s="1"/>
  <c r="AE107" i="103" a="1"/>
  <c r="AE107" i="103" s="1"/>
  <c r="AD107" i="103" a="1"/>
  <c r="AD107" i="103" s="1"/>
  <c r="AC107" i="103" a="1"/>
  <c r="AC107" i="103" s="1"/>
  <c r="AB107" i="103" a="1"/>
  <c r="AB107" i="103" s="1"/>
  <c r="AA107" i="103" a="1"/>
  <c r="AA107" i="103" s="1"/>
  <c r="Z107" i="103" a="1"/>
  <c r="Z107" i="103" s="1"/>
  <c r="Y107" i="103" a="1"/>
  <c r="Y107" i="103" s="1"/>
  <c r="X107" i="103" a="1"/>
  <c r="X107" i="103" s="1"/>
  <c r="W107" i="103" a="1"/>
  <c r="W107" i="103" s="1"/>
  <c r="V107" i="103" a="1"/>
  <c r="V107" i="103" s="1"/>
  <c r="U107" i="103" a="1"/>
  <c r="U107" i="103" s="1"/>
  <c r="T107" i="103" a="1"/>
  <c r="T107" i="103" s="1"/>
  <c r="S107" i="103" a="1"/>
  <c r="S107" i="103" s="1"/>
  <c r="R107" i="103" a="1"/>
  <c r="R107" i="103" s="1"/>
  <c r="Q107" i="103" a="1"/>
  <c r="Q107" i="103" s="1"/>
  <c r="P107" i="103" a="1"/>
  <c r="P107" i="103" s="1"/>
  <c r="O107" i="103" a="1"/>
  <c r="O107" i="103" s="1"/>
  <c r="N107" i="103" a="1"/>
  <c r="N107" i="103" s="1"/>
  <c r="M107" i="103" a="1"/>
  <c r="M107" i="103" s="1"/>
  <c r="L107" i="103" a="1"/>
  <c r="L107" i="103" s="1"/>
  <c r="K107" i="103" a="1"/>
  <c r="K107" i="103" s="1"/>
  <c r="J107" i="103" a="1"/>
  <c r="J107" i="103" s="1"/>
  <c r="I107" i="103" a="1"/>
  <c r="I107" i="103" s="1"/>
  <c r="H107" i="103" a="1"/>
  <c r="H107" i="103" s="1"/>
  <c r="G107" i="103" a="1"/>
  <c r="G107" i="103" s="1"/>
  <c r="F107" i="103" a="1"/>
  <c r="F107" i="103" s="1"/>
  <c r="E107" i="103" a="1"/>
  <c r="E107" i="103" s="1"/>
  <c r="D107" i="103" a="1"/>
  <c r="D107" i="103" s="1"/>
  <c r="CD106" i="103" a="1"/>
  <c r="CD106" i="103" s="1"/>
  <c r="CC106" i="103" a="1"/>
  <c r="CC106" i="103" s="1"/>
  <c r="CB106" i="103" a="1"/>
  <c r="CB106" i="103" s="1"/>
  <c r="CA106" i="103" a="1"/>
  <c r="CA106" i="103" s="1"/>
  <c r="BZ106" i="103" a="1"/>
  <c r="BZ106" i="103" s="1"/>
  <c r="BY106" i="103" a="1"/>
  <c r="BY106" i="103" s="1"/>
  <c r="BX106" i="103" a="1"/>
  <c r="BX106" i="103" s="1"/>
  <c r="BW106" i="103" a="1"/>
  <c r="BW106" i="103" s="1"/>
  <c r="BV106" i="103" a="1"/>
  <c r="BV106" i="103" s="1"/>
  <c r="BU106" i="103"/>
  <c r="BU106" i="103" a="1"/>
  <c r="BT106" i="103" a="1"/>
  <c r="BT106" i="103" s="1"/>
  <c r="BS106" i="103" a="1"/>
  <c r="BS106" i="103" s="1"/>
  <c r="BR106" i="103" a="1"/>
  <c r="BR106" i="103" s="1"/>
  <c r="BQ106" i="103" a="1"/>
  <c r="BQ106" i="103" s="1"/>
  <c r="BP106" i="103" a="1"/>
  <c r="BP106" i="103" s="1"/>
  <c r="BO106" i="103" a="1"/>
  <c r="BO106" i="103" s="1"/>
  <c r="BN106" i="103" a="1"/>
  <c r="BN106" i="103" s="1"/>
  <c r="BM106" i="103"/>
  <c r="BM106" i="103" a="1"/>
  <c r="BL106" i="103" a="1"/>
  <c r="BL106" i="103" s="1"/>
  <c r="BK106" i="103" a="1"/>
  <c r="BK106" i="103" s="1"/>
  <c r="BJ106" i="103" a="1"/>
  <c r="BJ106" i="103" s="1"/>
  <c r="BI106" i="103" a="1"/>
  <c r="BI106" i="103" s="1"/>
  <c r="BH106" i="103" a="1"/>
  <c r="BH106" i="103" s="1"/>
  <c r="BG106" i="103"/>
  <c r="BG106" i="103" a="1"/>
  <c r="BF106" i="103" a="1"/>
  <c r="BF106" i="103" s="1"/>
  <c r="BE106" i="103"/>
  <c r="BE106" i="103" a="1"/>
  <c r="BD106" i="103" a="1"/>
  <c r="BD106" i="103" s="1"/>
  <c r="BC106" i="103" a="1"/>
  <c r="BC106" i="103" s="1"/>
  <c r="BB106" i="103" a="1"/>
  <c r="BB106" i="103" s="1"/>
  <c r="BA106" i="103" a="1"/>
  <c r="BA106" i="103" s="1"/>
  <c r="AZ106" i="103" a="1"/>
  <c r="AZ106" i="103" s="1"/>
  <c r="AY106" i="103" a="1"/>
  <c r="AY106" i="103" s="1"/>
  <c r="AX106" i="103" a="1"/>
  <c r="AX106" i="103" s="1"/>
  <c r="AW106" i="103"/>
  <c r="AW106" i="103" a="1"/>
  <c r="AV106" i="103" a="1"/>
  <c r="AV106" i="103" s="1"/>
  <c r="AU106" i="103" a="1"/>
  <c r="AU106" i="103" s="1"/>
  <c r="AT106" i="103" a="1"/>
  <c r="AT106" i="103" s="1"/>
  <c r="AS106" i="103" a="1"/>
  <c r="AS106" i="103" s="1"/>
  <c r="AR106" i="103" a="1"/>
  <c r="AR106" i="103" s="1"/>
  <c r="AQ106" i="103"/>
  <c r="AQ106" i="103" a="1"/>
  <c r="AP106" i="103" a="1"/>
  <c r="AP106" i="103" s="1"/>
  <c r="AO106" i="103"/>
  <c r="AO106" i="103" a="1"/>
  <c r="AN106" i="103" a="1"/>
  <c r="AN106" i="103" s="1"/>
  <c r="AM106" i="103" a="1"/>
  <c r="AM106" i="103" s="1"/>
  <c r="AL106" i="103" a="1"/>
  <c r="AL106" i="103" s="1"/>
  <c r="AK106" i="103" a="1"/>
  <c r="AK106" i="103" s="1"/>
  <c r="AJ106" i="103" a="1"/>
  <c r="AJ106" i="103" s="1"/>
  <c r="AI106" i="103" a="1"/>
  <c r="AI106" i="103" s="1"/>
  <c r="AH106" i="103" a="1"/>
  <c r="AH106" i="103" s="1"/>
  <c r="AG106" i="103"/>
  <c r="AG106" i="103" a="1"/>
  <c r="AF106" i="103" a="1"/>
  <c r="AF106" i="103" s="1"/>
  <c r="AE106" i="103" a="1"/>
  <c r="AE106" i="103" s="1"/>
  <c r="AD106" i="103" a="1"/>
  <c r="AD106" i="103" s="1"/>
  <c r="AC106" i="103" a="1"/>
  <c r="AC106" i="103" s="1"/>
  <c r="AB106" i="103" a="1"/>
  <c r="AB106" i="103" s="1"/>
  <c r="AA106" i="103"/>
  <c r="AA106" i="103" a="1"/>
  <c r="Z106" i="103" a="1"/>
  <c r="Z106" i="103" s="1"/>
  <c r="Y106" i="103"/>
  <c r="Y106" i="103" a="1"/>
  <c r="X106" i="103" a="1"/>
  <c r="X106" i="103" s="1"/>
  <c r="W106" i="103" a="1"/>
  <c r="W106" i="103" s="1"/>
  <c r="V106" i="103" a="1"/>
  <c r="V106" i="103" s="1"/>
  <c r="U106" i="103" a="1"/>
  <c r="U106" i="103" s="1"/>
  <c r="T106" i="103" a="1"/>
  <c r="T106" i="103" s="1"/>
  <c r="S106" i="103" a="1"/>
  <c r="S106" i="103" s="1"/>
  <c r="R106" i="103" a="1"/>
  <c r="R106" i="103" s="1"/>
  <c r="Q106" i="103"/>
  <c r="Q106" i="103" a="1"/>
  <c r="P106" i="103" a="1"/>
  <c r="P106" i="103" s="1"/>
  <c r="O106" i="103"/>
  <c r="O106" i="103" a="1"/>
  <c r="N106" i="103" a="1"/>
  <c r="N106" i="103" s="1"/>
  <c r="M106" i="103" a="1"/>
  <c r="M106" i="103" s="1"/>
  <c r="L106" i="103" a="1"/>
  <c r="L106" i="103" s="1"/>
  <c r="K106" i="103"/>
  <c r="K106" i="103" a="1"/>
  <c r="J106" i="103" a="1"/>
  <c r="J106" i="103" s="1"/>
  <c r="I106" i="103"/>
  <c r="I106" i="103" a="1"/>
  <c r="H106" i="103" a="1"/>
  <c r="H106" i="103" s="1"/>
  <c r="G106" i="103" a="1"/>
  <c r="G106" i="103" s="1"/>
  <c r="F106" i="103" a="1"/>
  <c r="F106" i="103" s="1"/>
  <c r="E106" i="103" a="1"/>
  <c r="E106" i="103" s="1"/>
  <c r="D106" i="103" a="1"/>
  <c r="D106" i="103" s="1"/>
  <c r="CD105" i="103" a="1"/>
  <c r="CD105" i="103" s="1"/>
  <c r="CC105" i="103" a="1"/>
  <c r="CC105" i="103" s="1"/>
  <c r="CB105" i="103"/>
  <c r="CB105" i="103" a="1"/>
  <c r="CA105" i="103" a="1"/>
  <c r="CA105" i="103" s="1"/>
  <c r="BZ105" i="103" a="1"/>
  <c r="BZ105" i="103" s="1"/>
  <c r="BY105" i="103" a="1"/>
  <c r="BY105" i="103" s="1"/>
  <c r="BX105" i="103" a="1"/>
  <c r="BX105" i="103" s="1"/>
  <c r="BW105" i="103" a="1"/>
  <c r="BW105" i="103" s="1"/>
  <c r="BV105" i="103"/>
  <c r="BV105" i="103" a="1"/>
  <c r="BU105" i="103" a="1"/>
  <c r="BU105" i="103" s="1"/>
  <c r="BT105" i="103"/>
  <c r="BT105" i="103" a="1"/>
  <c r="BS105" i="103" a="1"/>
  <c r="BS105" i="103" s="1"/>
  <c r="BR105" i="103" a="1"/>
  <c r="BR105" i="103" s="1"/>
  <c r="BQ105" i="103" a="1"/>
  <c r="BQ105" i="103" s="1"/>
  <c r="BP105" i="103" a="1"/>
  <c r="BP105" i="103" s="1"/>
  <c r="BO105" i="103" a="1"/>
  <c r="BO105" i="103" s="1"/>
  <c r="BN105" i="103" a="1"/>
  <c r="BN105" i="103" s="1"/>
  <c r="BM105" i="103" a="1"/>
  <c r="BM105" i="103" s="1"/>
  <c r="BL105" i="103"/>
  <c r="BL105" i="103" a="1"/>
  <c r="BK105" i="103" a="1"/>
  <c r="BK105" i="103" s="1"/>
  <c r="BJ105" i="103" a="1"/>
  <c r="BJ105" i="103" s="1"/>
  <c r="BI105" i="103" a="1"/>
  <c r="BI105" i="103" s="1"/>
  <c r="BH105" i="103" a="1"/>
  <c r="BH105" i="103" s="1"/>
  <c r="BG105" i="103" a="1"/>
  <c r="BG105" i="103" s="1"/>
  <c r="BF105" i="103"/>
  <c r="BF105" i="103" a="1"/>
  <c r="BE105" i="103" a="1"/>
  <c r="BE105" i="103" s="1"/>
  <c r="BD105" i="103"/>
  <c r="BD105" i="103" a="1"/>
  <c r="BC105" i="103" a="1"/>
  <c r="BC105" i="103" s="1"/>
  <c r="BB105" i="103" a="1"/>
  <c r="BB105" i="103" s="1"/>
  <c r="BA105" i="103" a="1"/>
  <c r="BA105" i="103" s="1"/>
  <c r="AZ105" i="103" a="1"/>
  <c r="AZ105" i="103" s="1"/>
  <c r="AY105" i="103" a="1"/>
  <c r="AY105" i="103" s="1"/>
  <c r="AX105" i="103" a="1"/>
  <c r="AX105" i="103" s="1"/>
  <c r="AW105" i="103" a="1"/>
  <c r="AW105" i="103" s="1"/>
  <c r="AV105" i="103"/>
  <c r="AV105" i="103" a="1"/>
  <c r="AU105" i="103" a="1"/>
  <c r="AU105" i="103" s="1"/>
  <c r="AT105" i="103" a="1"/>
  <c r="AT105" i="103" s="1"/>
  <c r="AS105" i="103" a="1"/>
  <c r="AS105" i="103" s="1"/>
  <c r="AR105" i="103" a="1"/>
  <c r="AR105" i="103" s="1"/>
  <c r="AQ105" i="103" a="1"/>
  <c r="AQ105" i="103" s="1"/>
  <c r="AP105" i="103"/>
  <c r="AP105" i="103" a="1"/>
  <c r="AO105" i="103" a="1"/>
  <c r="AO105" i="103" s="1"/>
  <c r="AN105" i="103"/>
  <c r="AN105" i="103" a="1"/>
  <c r="AM105" i="103" a="1"/>
  <c r="AM105" i="103" s="1"/>
  <c r="AL105" i="103" a="1"/>
  <c r="AL105" i="103" s="1"/>
  <c r="AK105" i="103" a="1"/>
  <c r="AK105" i="103" s="1"/>
  <c r="AJ105" i="103" a="1"/>
  <c r="AJ105" i="103" s="1"/>
  <c r="AI105" i="103" a="1"/>
  <c r="AI105" i="103" s="1"/>
  <c r="AH105" i="103" a="1"/>
  <c r="AH105" i="103" s="1"/>
  <c r="AG105" i="103" a="1"/>
  <c r="AG105" i="103" s="1"/>
  <c r="AF105" i="103"/>
  <c r="AF105" i="103" a="1"/>
  <c r="AE105" i="103" a="1"/>
  <c r="AE105" i="103" s="1"/>
  <c r="AD105" i="103" a="1"/>
  <c r="AD105" i="103" s="1"/>
  <c r="AC105" i="103" a="1"/>
  <c r="AC105" i="103" s="1"/>
  <c r="AB105" i="103" a="1"/>
  <c r="AB105" i="103" s="1"/>
  <c r="AA105" i="103" a="1"/>
  <c r="AA105" i="103" s="1"/>
  <c r="Z105" i="103"/>
  <c r="Z105" i="103" a="1"/>
  <c r="Y105" i="103" a="1"/>
  <c r="Y105" i="103" s="1"/>
  <c r="X105" i="103"/>
  <c r="X105" i="103" a="1"/>
  <c r="W105" i="103" a="1"/>
  <c r="W105" i="103" s="1"/>
  <c r="V105" i="103" a="1"/>
  <c r="V105" i="103" s="1"/>
  <c r="U105" i="103" a="1"/>
  <c r="U105" i="103" s="1"/>
  <c r="T105" i="103" a="1"/>
  <c r="T105" i="103" s="1"/>
  <c r="S105" i="103" a="1"/>
  <c r="S105" i="103" s="1"/>
  <c r="R105" i="103" a="1"/>
  <c r="R105" i="103" s="1"/>
  <c r="Q105" i="103" a="1"/>
  <c r="Q105" i="103" s="1"/>
  <c r="P105" i="103"/>
  <c r="P105" i="103" a="1"/>
  <c r="O105" i="103" a="1"/>
  <c r="O105" i="103" s="1"/>
  <c r="N105" i="103" a="1"/>
  <c r="N105" i="103" s="1"/>
  <c r="M105" i="103" a="1"/>
  <c r="M105" i="103" s="1"/>
  <c r="L105" i="103" a="1"/>
  <c r="L105" i="103" s="1"/>
  <c r="K105" i="103" a="1"/>
  <c r="K105" i="103" s="1"/>
  <c r="J105" i="103"/>
  <c r="J105" i="103" a="1"/>
  <c r="I105" i="103" a="1"/>
  <c r="I105" i="103" s="1"/>
  <c r="H105" i="103"/>
  <c r="H105" i="103" a="1"/>
  <c r="G105" i="103" a="1"/>
  <c r="G105" i="103" s="1"/>
  <c r="F105" i="103" a="1"/>
  <c r="F105" i="103" s="1"/>
  <c r="E105" i="103" a="1"/>
  <c r="E105" i="103" s="1"/>
  <c r="D105" i="103" a="1"/>
  <c r="D105" i="103" s="1"/>
  <c r="CD104" i="103" a="1"/>
  <c r="CD104" i="103" s="1"/>
  <c r="CC104" i="103" a="1"/>
  <c r="CC104" i="103" s="1"/>
  <c r="CB104" i="103" a="1"/>
  <c r="CB104" i="103" s="1"/>
  <c r="CA104" i="103"/>
  <c r="CA104" i="103" a="1"/>
  <c r="BZ104" i="103" a="1"/>
  <c r="BZ104" i="103" s="1"/>
  <c r="BY104" i="103" a="1"/>
  <c r="BY104" i="103" s="1"/>
  <c r="BX104" i="103" a="1"/>
  <c r="BX104" i="103" s="1"/>
  <c r="BW104" i="103" a="1"/>
  <c r="BW104" i="103" s="1"/>
  <c r="BV104" i="103" a="1"/>
  <c r="BV104" i="103" s="1"/>
  <c r="BU104" i="103"/>
  <c r="BU104" i="103" a="1"/>
  <c r="BT104" i="103" a="1"/>
  <c r="BT104" i="103" s="1"/>
  <c r="BS104" i="103"/>
  <c r="BS104" i="103" a="1"/>
  <c r="BR104" i="103" a="1"/>
  <c r="BR104" i="103" s="1"/>
  <c r="BQ104" i="103" a="1"/>
  <c r="BQ104" i="103" s="1"/>
  <c r="BP104" i="103" a="1"/>
  <c r="BP104" i="103" s="1"/>
  <c r="BO104" i="103" a="1"/>
  <c r="BO104" i="103" s="1"/>
  <c r="BN104" i="103" a="1"/>
  <c r="BN104" i="103" s="1"/>
  <c r="BM104" i="103" a="1"/>
  <c r="BM104" i="103" s="1"/>
  <c r="BL104" i="103" a="1"/>
  <c r="BL104" i="103" s="1"/>
  <c r="BK104" i="103"/>
  <c r="BK104" i="103" a="1"/>
  <c r="BJ104" i="103" a="1"/>
  <c r="BJ104" i="103" s="1"/>
  <c r="BI104" i="103" a="1"/>
  <c r="BI104" i="103" s="1"/>
  <c r="BH104" i="103" a="1"/>
  <c r="BH104" i="103" s="1"/>
  <c r="BG104" i="103" a="1"/>
  <c r="BG104" i="103" s="1"/>
  <c r="BF104" i="103" a="1"/>
  <c r="BF104" i="103" s="1"/>
  <c r="BE104" i="103"/>
  <c r="BE104" i="103" a="1"/>
  <c r="BD104" i="103" a="1"/>
  <c r="BD104" i="103" s="1"/>
  <c r="BC104" i="103"/>
  <c r="BC104" i="103" a="1"/>
  <c r="BB104" i="103" a="1"/>
  <c r="BB104" i="103" s="1"/>
  <c r="BA104" i="103" a="1"/>
  <c r="BA104" i="103" s="1"/>
  <c r="AZ104" i="103" a="1"/>
  <c r="AZ104" i="103" s="1"/>
  <c r="AY104" i="103" a="1"/>
  <c r="AY104" i="103" s="1"/>
  <c r="AX104" i="103" a="1"/>
  <c r="AX104" i="103" s="1"/>
  <c r="AW104" i="103" a="1"/>
  <c r="AW104" i="103" s="1"/>
  <c r="AV104" i="103" a="1"/>
  <c r="AV104" i="103" s="1"/>
  <c r="AU104" i="103"/>
  <c r="AU104" i="103" a="1"/>
  <c r="AT104" i="103" a="1"/>
  <c r="AT104" i="103" s="1"/>
  <c r="AS104" i="103" a="1"/>
  <c r="AS104" i="103" s="1"/>
  <c r="AR104" i="103" a="1"/>
  <c r="AR104" i="103" s="1"/>
  <c r="AQ104" i="103" a="1"/>
  <c r="AQ104" i="103" s="1"/>
  <c r="AP104" i="103" a="1"/>
  <c r="AP104" i="103" s="1"/>
  <c r="AO104" i="103"/>
  <c r="AO104" i="103" a="1"/>
  <c r="AN104" i="103" a="1"/>
  <c r="AN104" i="103" s="1"/>
  <c r="AM104" i="103"/>
  <c r="AM104" i="103" a="1"/>
  <c r="AL104" i="103" a="1"/>
  <c r="AL104" i="103" s="1"/>
  <c r="AK104" i="103" a="1"/>
  <c r="AK104" i="103" s="1"/>
  <c r="AJ104" i="103" a="1"/>
  <c r="AJ104" i="103" s="1"/>
  <c r="AI104" i="103" a="1"/>
  <c r="AI104" i="103" s="1"/>
  <c r="AH104" i="103" a="1"/>
  <c r="AH104" i="103" s="1"/>
  <c r="AG104" i="103" a="1"/>
  <c r="AG104" i="103" s="1"/>
  <c r="AF104" i="103" a="1"/>
  <c r="AF104" i="103" s="1"/>
  <c r="AE104" i="103"/>
  <c r="AE104" i="103" a="1"/>
  <c r="AD104" i="103" a="1"/>
  <c r="AD104" i="103" s="1"/>
  <c r="AC104" i="103" a="1"/>
  <c r="AC104" i="103" s="1"/>
  <c r="AB104" i="103" a="1"/>
  <c r="AB104" i="103" s="1"/>
  <c r="AA104" i="103" a="1"/>
  <c r="AA104" i="103" s="1"/>
  <c r="Z104" i="103" a="1"/>
  <c r="Z104" i="103" s="1"/>
  <c r="Y104" i="103"/>
  <c r="Y104" i="103" a="1"/>
  <c r="X104" i="103" a="1"/>
  <c r="X104" i="103" s="1"/>
  <c r="W104" i="103"/>
  <c r="W104" i="103" a="1"/>
  <c r="V104" i="103" a="1"/>
  <c r="V104" i="103" s="1"/>
  <c r="U104" i="103" a="1"/>
  <c r="U104" i="103" s="1"/>
  <c r="T104" i="103" a="1"/>
  <c r="T104" i="103" s="1"/>
  <c r="S104" i="103" a="1"/>
  <c r="S104" i="103" s="1"/>
  <c r="R104" i="103" a="1"/>
  <c r="R104" i="103" s="1"/>
  <c r="Q104" i="103" a="1"/>
  <c r="Q104" i="103" s="1"/>
  <c r="P104" i="103" a="1"/>
  <c r="P104" i="103" s="1"/>
  <c r="O104" i="103"/>
  <c r="O104" i="103" a="1"/>
  <c r="N104" i="103" a="1"/>
  <c r="N104" i="103" s="1"/>
  <c r="M104" i="103" a="1"/>
  <c r="M104" i="103" s="1"/>
  <c r="L104" i="103" a="1"/>
  <c r="L104" i="103" s="1"/>
  <c r="K104" i="103" a="1"/>
  <c r="K104" i="103" s="1"/>
  <c r="J104" i="103" a="1"/>
  <c r="J104" i="103" s="1"/>
  <c r="I104" i="103"/>
  <c r="I104" i="103" a="1"/>
  <c r="H104" i="103" a="1"/>
  <c r="H104" i="103" s="1"/>
  <c r="G104" i="103"/>
  <c r="G104" i="103" a="1"/>
  <c r="F104" i="103" a="1"/>
  <c r="F104" i="103" s="1"/>
  <c r="E104" i="103" a="1"/>
  <c r="E104" i="103" s="1"/>
  <c r="D104" i="103" a="1"/>
  <c r="D104" i="103" s="1"/>
  <c r="CD103" i="103" a="1"/>
  <c r="CD103" i="103" s="1"/>
  <c r="CC103" i="103" a="1"/>
  <c r="CC103" i="103" s="1"/>
  <c r="CB103" i="103" a="1"/>
  <c r="CB103" i="103" s="1"/>
  <c r="CA103" i="103" a="1"/>
  <c r="CA103" i="103" s="1"/>
  <c r="BZ103" i="103"/>
  <c r="BZ103" i="103" a="1"/>
  <c r="BY103" i="103" a="1"/>
  <c r="BY103" i="103" s="1"/>
  <c r="BX103" i="103" a="1"/>
  <c r="BX103" i="103" s="1"/>
  <c r="BW103" i="103" a="1"/>
  <c r="BW103" i="103" s="1"/>
  <c r="BV103" i="103" a="1"/>
  <c r="BV103" i="103" s="1"/>
  <c r="BU103" i="103" a="1"/>
  <c r="BU103" i="103" s="1"/>
  <c r="BT103" i="103"/>
  <c r="BT103" i="103" a="1"/>
  <c r="BS103" i="103" a="1"/>
  <c r="BS103" i="103" s="1"/>
  <c r="BR103" i="103"/>
  <c r="BR103" i="103" a="1"/>
  <c r="BQ103" i="103" a="1"/>
  <c r="BQ103" i="103" s="1"/>
  <c r="BP103" i="103" a="1"/>
  <c r="BP103" i="103" s="1"/>
  <c r="BO103" i="103" a="1"/>
  <c r="BO103" i="103" s="1"/>
  <c r="BN103" i="103" a="1"/>
  <c r="BN103" i="103" s="1"/>
  <c r="BM103" i="103" a="1"/>
  <c r="BM103" i="103" s="1"/>
  <c r="BL103" i="103" a="1"/>
  <c r="BL103" i="103" s="1"/>
  <c r="BK103" i="103" a="1"/>
  <c r="BK103" i="103" s="1"/>
  <c r="BJ103" i="103"/>
  <c r="BJ103" i="103" a="1"/>
  <c r="BI103" i="103" a="1"/>
  <c r="BI103" i="103" s="1"/>
  <c r="BH103" i="103" a="1"/>
  <c r="BH103" i="103" s="1"/>
  <c r="BG103" i="103" a="1"/>
  <c r="BG103" i="103" s="1"/>
  <c r="BF103" i="103" a="1"/>
  <c r="BF103" i="103" s="1"/>
  <c r="BE103" i="103" a="1"/>
  <c r="BE103" i="103" s="1"/>
  <c r="BD103" i="103"/>
  <c r="BD103" i="103" a="1"/>
  <c r="BC103" i="103" a="1"/>
  <c r="BC103" i="103" s="1"/>
  <c r="BB103" i="103"/>
  <c r="BB103" i="103" a="1"/>
  <c r="BA103" i="103" a="1"/>
  <c r="BA103" i="103" s="1"/>
  <c r="AZ103" i="103" a="1"/>
  <c r="AZ103" i="103" s="1"/>
  <c r="AY103" i="103" a="1"/>
  <c r="AY103" i="103" s="1"/>
  <c r="AX103" i="103" a="1"/>
  <c r="AX103" i="103" s="1"/>
  <c r="AW103" i="103" a="1"/>
  <c r="AW103" i="103" s="1"/>
  <c r="AV103" i="103" a="1"/>
  <c r="AV103" i="103" s="1"/>
  <c r="AU103" i="103" a="1"/>
  <c r="AU103" i="103" s="1"/>
  <c r="AT103" i="103"/>
  <c r="AT103" i="103" a="1"/>
  <c r="AS103" i="103" a="1"/>
  <c r="AS103" i="103" s="1"/>
  <c r="AR103" i="103" a="1"/>
  <c r="AR103" i="103" s="1"/>
  <c r="AQ103" i="103" a="1"/>
  <c r="AQ103" i="103" s="1"/>
  <c r="AP103" i="103" a="1"/>
  <c r="AP103" i="103" s="1"/>
  <c r="AO103" i="103" a="1"/>
  <c r="AO103" i="103" s="1"/>
  <c r="AN103" i="103"/>
  <c r="AN103" i="103" a="1"/>
  <c r="AM103" i="103" a="1"/>
  <c r="AM103" i="103" s="1"/>
  <c r="AL103" i="103"/>
  <c r="AL103" i="103" a="1"/>
  <c r="AK103" i="103" a="1"/>
  <c r="AK103" i="103" s="1"/>
  <c r="AJ103" i="103" a="1"/>
  <c r="AJ103" i="103" s="1"/>
  <c r="AI103" i="103" a="1"/>
  <c r="AI103" i="103" s="1"/>
  <c r="AH103" i="103" a="1"/>
  <c r="AH103" i="103" s="1"/>
  <c r="AG103" i="103" a="1"/>
  <c r="AG103" i="103" s="1"/>
  <c r="AF103" i="103" a="1"/>
  <c r="AF103" i="103" s="1"/>
  <c r="AE103" i="103" a="1"/>
  <c r="AE103" i="103" s="1"/>
  <c r="AD103" i="103"/>
  <c r="AD103" i="103" a="1"/>
  <c r="AC103" i="103" a="1"/>
  <c r="AC103" i="103" s="1"/>
  <c r="AB103" i="103" a="1"/>
  <c r="AB103" i="103" s="1"/>
  <c r="AA103" i="103" a="1"/>
  <c r="AA103" i="103" s="1"/>
  <c r="Z103" i="103" a="1"/>
  <c r="Z103" i="103" s="1"/>
  <c r="Y103" i="103" a="1"/>
  <c r="Y103" i="103" s="1"/>
  <c r="X103" i="103"/>
  <c r="X103" i="103" a="1"/>
  <c r="W103" i="103" a="1"/>
  <c r="W103" i="103" s="1"/>
  <c r="V103" i="103"/>
  <c r="V103" i="103" a="1"/>
  <c r="U103" i="103" a="1"/>
  <c r="U103" i="103" s="1"/>
  <c r="T103" i="103" a="1"/>
  <c r="T103" i="103" s="1"/>
  <c r="S103" i="103" a="1"/>
  <c r="S103" i="103" s="1"/>
  <c r="R103" i="103" a="1"/>
  <c r="R103" i="103" s="1"/>
  <c r="Q103" i="103" a="1"/>
  <c r="Q103" i="103" s="1"/>
  <c r="P103" i="103" a="1"/>
  <c r="P103" i="103" s="1"/>
  <c r="O103" i="103" a="1"/>
  <c r="O103" i="103" s="1"/>
  <c r="N103" i="103"/>
  <c r="N103" i="103" a="1"/>
  <c r="M103" i="103" a="1"/>
  <c r="M103" i="103" s="1"/>
  <c r="L103" i="103" a="1"/>
  <c r="L103" i="103" s="1"/>
  <c r="K103" i="103" a="1"/>
  <c r="K103" i="103" s="1"/>
  <c r="J103" i="103" a="1"/>
  <c r="J103" i="103" s="1"/>
  <c r="I103" i="103" a="1"/>
  <c r="I103" i="103" s="1"/>
  <c r="H103" i="103"/>
  <c r="H103" i="103" a="1"/>
  <c r="G103" i="103" a="1"/>
  <c r="G103" i="103" s="1"/>
  <c r="F103" i="103"/>
  <c r="F103" i="103" a="1"/>
  <c r="E103" i="103" a="1"/>
  <c r="E103" i="103" s="1"/>
  <c r="D103" i="103" a="1"/>
  <c r="D103" i="103" s="1"/>
  <c r="CD102" i="103" a="1"/>
  <c r="CD102" i="103" s="1"/>
  <c r="CC102" i="103" a="1"/>
  <c r="CC102" i="103" s="1"/>
  <c r="CB102" i="103" a="1"/>
  <c r="CB102" i="103" s="1"/>
  <c r="CA102" i="103" a="1"/>
  <c r="CA102" i="103" s="1"/>
  <c r="BZ102" i="103" a="1"/>
  <c r="BZ102" i="103" s="1"/>
  <c r="BY102" i="103"/>
  <c r="BY102" i="103" a="1"/>
  <c r="BX102" i="103" a="1"/>
  <c r="BX102" i="103" s="1"/>
  <c r="BW102" i="103" a="1"/>
  <c r="BW102" i="103" s="1"/>
  <c r="BV102" i="103" a="1"/>
  <c r="BV102" i="103" s="1"/>
  <c r="BU102" i="103" a="1"/>
  <c r="BU102" i="103" s="1"/>
  <c r="BT102" i="103" a="1"/>
  <c r="BT102" i="103" s="1"/>
  <c r="BS102" i="103"/>
  <c r="BS102" i="103" a="1"/>
  <c r="BR102" i="103" a="1"/>
  <c r="BR102" i="103" s="1"/>
  <c r="BQ102" i="103"/>
  <c r="BQ102" i="103" a="1"/>
  <c r="BP102" i="103" a="1"/>
  <c r="BP102" i="103" s="1"/>
  <c r="BO102" i="103" a="1"/>
  <c r="BO102" i="103" s="1"/>
  <c r="BN102" i="103" a="1"/>
  <c r="BN102" i="103" s="1"/>
  <c r="BM102" i="103" a="1"/>
  <c r="BM102" i="103" s="1"/>
  <c r="BL102" i="103" a="1"/>
  <c r="BL102" i="103" s="1"/>
  <c r="BK102" i="103" a="1"/>
  <c r="BK102" i="103" s="1"/>
  <c r="BJ102" i="103" a="1"/>
  <c r="BJ102" i="103" s="1"/>
  <c r="BI102" i="103"/>
  <c r="BI102" i="103" a="1"/>
  <c r="BH102" i="103" a="1"/>
  <c r="BH102" i="103" s="1"/>
  <c r="BG102" i="103" a="1"/>
  <c r="BG102" i="103" s="1"/>
  <c r="BF102" i="103" a="1"/>
  <c r="BF102" i="103" s="1"/>
  <c r="BE102" i="103" a="1"/>
  <c r="BE102" i="103" s="1"/>
  <c r="BD102" i="103" a="1"/>
  <c r="BD102" i="103" s="1"/>
  <c r="BC102" i="103"/>
  <c r="BC102" i="103" a="1"/>
  <c r="BB102" i="103" a="1"/>
  <c r="BB102" i="103" s="1"/>
  <c r="BA102" i="103"/>
  <c r="BA102" i="103" a="1"/>
  <c r="AZ102" i="103" a="1"/>
  <c r="AZ102" i="103" s="1"/>
  <c r="AY102" i="103" a="1"/>
  <c r="AY102" i="103" s="1"/>
  <c r="AX102" i="103" a="1"/>
  <c r="AX102" i="103" s="1"/>
  <c r="AW102" i="103" a="1"/>
  <c r="AW102" i="103" s="1"/>
  <c r="AV102" i="103" a="1"/>
  <c r="AV102" i="103" s="1"/>
  <c r="AU102" i="103" a="1"/>
  <c r="AU102" i="103" s="1"/>
  <c r="AT102" i="103" a="1"/>
  <c r="AT102" i="103" s="1"/>
  <c r="AS102" i="103"/>
  <c r="AS102" i="103" a="1"/>
  <c r="AR102" i="103" a="1"/>
  <c r="AR102" i="103" s="1"/>
  <c r="AQ102" i="103" a="1"/>
  <c r="AQ102" i="103" s="1"/>
  <c r="AP102" i="103" a="1"/>
  <c r="AP102" i="103" s="1"/>
  <c r="AO102" i="103" a="1"/>
  <c r="AO102" i="103" s="1"/>
  <c r="AN102" i="103" a="1"/>
  <c r="AN102" i="103" s="1"/>
  <c r="AM102" i="103"/>
  <c r="AM102" i="103" a="1"/>
  <c r="AL102" i="103" a="1"/>
  <c r="AL102" i="103" s="1"/>
  <c r="AK102" i="103"/>
  <c r="AK102" i="103" a="1"/>
  <c r="AJ102" i="103" a="1"/>
  <c r="AJ102" i="103" s="1"/>
  <c r="AI102" i="103" a="1"/>
  <c r="AI102" i="103" s="1"/>
  <c r="AH102" i="103" a="1"/>
  <c r="AH102" i="103" s="1"/>
  <c r="AG102" i="103" a="1"/>
  <c r="AG102" i="103" s="1"/>
  <c r="AF102" i="103" a="1"/>
  <c r="AF102" i="103" s="1"/>
  <c r="AE102" i="103" a="1"/>
  <c r="AE102" i="103" s="1"/>
  <c r="AD102" i="103" a="1"/>
  <c r="AD102" i="103" s="1"/>
  <c r="AC102" i="103"/>
  <c r="AC102" i="103" a="1"/>
  <c r="AB102" i="103" a="1"/>
  <c r="AB102" i="103" s="1"/>
  <c r="AA102" i="103" a="1"/>
  <c r="AA102" i="103" s="1"/>
  <c r="Z102" i="103" a="1"/>
  <c r="Z102" i="103" s="1"/>
  <c r="Y102" i="103" a="1"/>
  <c r="Y102" i="103" s="1"/>
  <c r="X102" i="103" a="1"/>
  <c r="X102" i="103" s="1"/>
  <c r="W102" i="103"/>
  <c r="W102" i="103" a="1"/>
  <c r="V102" i="103" a="1"/>
  <c r="V102" i="103" s="1"/>
  <c r="U102" i="103"/>
  <c r="U102" i="103" a="1"/>
  <c r="T102" i="103" a="1"/>
  <c r="T102" i="103" s="1"/>
  <c r="S102" i="103" a="1"/>
  <c r="S102" i="103" s="1"/>
  <c r="R102" i="103" a="1"/>
  <c r="R102" i="103" s="1"/>
  <c r="Q102" i="103" a="1"/>
  <c r="Q102" i="103" s="1"/>
  <c r="P102" i="103" a="1"/>
  <c r="P102" i="103" s="1"/>
  <c r="O102" i="103" a="1"/>
  <c r="O102" i="103" s="1"/>
  <c r="N102" i="103" a="1"/>
  <c r="N102" i="103" s="1"/>
  <c r="M102" i="103"/>
  <c r="M102" i="103" a="1"/>
  <c r="L102" i="103" a="1"/>
  <c r="L102" i="103" s="1"/>
  <c r="K102" i="103" a="1"/>
  <c r="K102" i="103" s="1"/>
  <c r="J102" i="103" a="1"/>
  <c r="J102" i="103" s="1"/>
  <c r="I102" i="103" a="1"/>
  <c r="I102" i="103" s="1"/>
  <c r="H102" i="103" a="1"/>
  <c r="H102" i="103" s="1"/>
  <c r="G102" i="103"/>
  <c r="G102" i="103" a="1"/>
  <c r="F102" i="103" a="1"/>
  <c r="F102" i="103" s="1"/>
  <c r="E102" i="103"/>
  <c r="E102" i="103" a="1"/>
  <c r="D102" i="103" a="1"/>
  <c r="D102" i="103" s="1"/>
  <c r="CD101" i="103" a="1"/>
  <c r="CD101" i="103" s="1"/>
  <c r="CC101" i="103" a="1"/>
  <c r="CC101" i="103" s="1"/>
  <c r="CB101" i="103" a="1"/>
  <c r="CB101" i="103" s="1"/>
  <c r="CA101" i="103" a="1"/>
  <c r="CA101" i="103" s="1"/>
  <c r="BZ101" i="103" a="1"/>
  <c r="BZ101" i="103" s="1"/>
  <c r="BY101" i="103" a="1"/>
  <c r="BY101" i="103" s="1"/>
  <c r="BX101" i="103"/>
  <c r="BX101" i="103" a="1"/>
  <c r="BW101" i="103" a="1"/>
  <c r="BW101" i="103" s="1"/>
  <c r="BV101" i="103" a="1"/>
  <c r="BV101" i="103" s="1"/>
  <c r="BU101" i="103" a="1"/>
  <c r="BU101" i="103" s="1"/>
  <c r="BT101" i="103" a="1"/>
  <c r="BT101" i="103" s="1"/>
  <c r="BS101" i="103" a="1"/>
  <c r="BS101" i="103" s="1"/>
  <c r="BR101" i="103"/>
  <c r="BR101" i="103" a="1"/>
  <c r="BQ101" i="103" a="1"/>
  <c r="BQ101" i="103" s="1"/>
  <c r="BP101" i="103"/>
  <c r="BP101" i="103" a="1"/>
  <c r="BO101" i="103" a="1"/>
  <c r="BO101" i="103" s="1"/>
  <c r="BN101" i="103" a="1"/>
  <c r="BN101" i="103" s="1"/>
  <c r="BM101" i="103" a="1"/>
  <c r="BM101" i="103" s="1"/>
  <c r="BL101" i="103" a="1"/>
  <c r="BL101" i="103" s="1"/>
  <c r="BK101" i="103" a="1"/>
  <c r="BK101" i="103" s="1"/>
  <c r="BJ101" i="103" a="1"/>
  <c r="BJ101" i="103" s="1"/>
  <c r="BI101" i="103" a="1"/>
  <c r="BI101" i="103" s="1"/>
  <c r="BH101" i="103"/>
  <c r="BH101" i="103" a="1"/>
  <c r="BG101" i="103" a="1"/>
  <c r="BG101" i="103" s="1"/>
  <c r="BF101" i="103" a="1"/>
  <c r="BF101" i="103" s="1"/>
  <c r="BE101" i="103" a="1"/>
  <c r="BE101" i="103" s="1"/>
  <c r="BD101" i="103" a="1"/>
  <c r="BD101" i="103" s="1"/>
  <c r="BC101" i="103" a="1"/>
  <c r="BC101" i="103" s="1"/>
  <c r="BB101" i="103"/>
  <c r="BB101" i="103" a="1"/>
  <c r="BA101" i="103" a="1"/>
  <c r="BA101" i="103" s="1"/>
  <c r="AZ101" i="103"/>
  <c r="AZ101" i="103" a="1"/>
  <c r="AY101" i="103" a="1"/>
  <c r="AY101" i="103" s="1"/>
  <c r="AX101" i="103" a="1"/>
  <c r="AX101" i="103" s="1"/>
  <c r="AW101" i="103" a="1"/>
  <c r="AW101" i="103" s="1"/>
  <c r="AV101" i="103" a="1"/>
  <c r="AV101" i="103" s="1"/>
  <c r="AU101" i="103" a="1"/>
  <c r="AU101" i="103" s="1"/>
  <c r="AT101" i="103" a="1"/>
  <c r="AT101" i="103" s="1"/>
  <c r="AS101" i="103" a="1"/>
  <c r="AS101" i="103" s="1"/>
  <c r="AR101" i="103"/>
  <c r="AR101" i="103" a="1"/>
  <c r="AQ101" i="103" a="1"/>
  <c r="AQ101" i="103" s="1"/>
  <c r="AP101" i="103" a="1"/>
  <c r="AP101" i="103" s="1"/>
  <c r="AO101" i="103" a="1"/>
  <c r="AO101" i="103" s="1"/>
  <c r="AN101" i="103" a="1"/>
  <c r="AN101" i="103" s="1"/>
  <c r="AM101" i="103" a="1"/>
  <c r="AM101" i="103" s="1"/>
  <c r="AL101" i="103"/>
  <c r="AL101" i="103" a="1"/>
  <c r="AK101" i="103" a="1"/>
  <c r="AK101" i="103" s="1"/>
  <c r="AJ101" i="103"/>
  <c r="AJ101" i="103" a="1"/>
  <c r="AI101" i="103" a="1"/>
  <c r="AI101" i="103" s="1"/>
  <c r="AH101" i="103" a="1"/>
  <c r="AH101" i="103" s="1"/>
  <c r="AG101" i="103" a="1"/>
  <c r="AG101" i="103" s="1"/>
  <c r="AF101" i="103" a="1"/>
  <c r="AF101" i="103" s="1"/>
  <c r="AE101" i="103" a="1"/>
  <c r="AE101" i="103" s="1"/>
  <c r="AD101" i="103" a="1"/>
  <c r="AD101" i="103" s="1"/>
  <c r="AC101" i="103" a="1"/>
  <c r="AC101" i="103" s="1"/>
  <c r="AB101" i="103"/>
  <c r="AB101" i="103" a="1"/>
  <c r="AA101" i="103" a="1"/>
  <c r="AA101" i="103" s="1"/>
  <c r="Z101" i="103" a="1"/>
  <c r="Z101" i="103" s="1"/>
  <c r="Y101" i="103" a="1"/>
  <c r="Y101" i="103" s="1"/>
  <c r="X101" i="103" a="1"/>
  <c r="X101" i="103" s="1"/>
  <c r="W101" i="103" a="1"/>
  <c r="W101" i="103" s="1"/>
  <c r="V101" i="103"/>
  <c r="V101" i="103" a="1"/>
  <c r="U101" i="103" a="1"/>
  <c r="U101" i="103" s="1"/>
  <c r="T101" i="103"/>
  <c r="T101" i="103" a="1"/>
  <c r="S101" i="103" a="1"/>
  <c r="S101" i="103" s="1"/>
  <c r="R101" i="103" a="1"/>
  <c r="R101" i="103" s="1"/>
  <c r="Q101" i="103" a="1"/>
  <c r="Q101" i="103" s="1"/>
  <c r="P101" i="103" a="1"/>
  <c r="P101" i="103" s="1"/>
  <c r="O101" i="103" a="1"/>
  <c r="O101" i="103" s="1"/>
  <c r="N101" i="103" a="1"/>
  <c r="N101" i="103" s="1"/>
  <c r="M101" i="103" a="1"/>
  <c r="M101" i="103" s="1"/>
  <c r="L101" i="103"/>
  <c r="L101" i="103" a="1"/>
  <c r="K101" i="103" a="1"/>
  <c r="K101" i="103" s="1"/>
  <c r="J101" i="103" a="1"/>
  <c r="J101" i="103" s="1"/>
  <c r="I101" i="103" a="1"/>
  <c r="I101" i="103" s="1"/>
  <c r="H101" i="103" a="1"/>
  <c r="H101" i="103" s="1"/>
  <c r="G101" i="103" a="1"/>
  <c r="G101" i="103" s="1"/>
  <c r="F101" i="103"/>
  <c r="F101" i="103" a="1"/>
  <c r="E101" i="103" a="1"/>
  <c r="E101" i="103" s="1"/>
  <c r="D101" i="103"/>
  <c r="D101" i="103" a="1"/>
  <c r="CD100" i="103" a="1"/>
  <c r="CD100" i="103" s="1"/>
  <c r="CC100" i="103" a="1"/>
  <c r="CC100" i="103" s="1"/>
  <c r="CB100" i="103" a="1"/>
  <c r="CB100" i="103" s="1"/>
  <c r="CA100" i="103" a="1"/>
  <c r="CA100" i="103" s="1"/>
  <c r="BZ100" i="103" a="1"/>
  <c r="BZ100" i="103" s="1"/>
  <c r="BY100" i="103" a="1"/>
  <c r="BY100" i="103" s="1"/>
  <c r="BX100" i="103" a="1"/>
  <c r="BX100" i="103" s="1"/>
  <c r="BW100" i="103"/>
  <c r="BW100" i="103" a="1"/>
  <c r="BV100" i="103" a="1"/>
  <c r="BV100" i="103" s="1"/>
  <c r="BU100" i="103" a="1"/>
  <c r="BU100" i="103" s="1"/>
  <c r="BT100" i="103" a="1"/>
  <c r="BT100" i="103" s="1"/>
  <c r="BS100" i="103" a="1"/>
  <c r="BS100" i="103" s="1"/>
  <c r="BR100" i="103" a="1"/>
  <c r="BR100" i="103" s="1"/>
  <c r="BQ100" i="103"/>
  <c r="BQ100" i="103" a="1"/>
  <c r="BP100" i="103" a="1"/>
  <c r="BP100" i="103" s="1"/>
  <c r="BO100" i="103"/>
  <c r="BO100" i="103" a="1"/>
  <c r="BN100" i="103" a="1"/>
  <c r="BN100" i="103" s="1"/>
  <c r="BM100" i="103" a="1"/>
  <c r="BM100" i="103" s="1"/>
  <c r="BL100" i="103" a="1"/>
  <c r="BL100" i="103" s="1"/>
  <c r="BK100" i="103" a="1"/>
  <c r="BK100" i="103" s="1"/>
  <c r="BJ100" i="103" a="1"/>
  <c r="BJ100" i="103" s="1"/>
  <c r="BI100" i="103" a="1"/>
  <c r="BI100" i="103" s="1"/>
  <c r="BH100" i="103" a="1"/>
  <c r="BH100" i="103" s="1"/>
  <c r="BG100" i="103"/>
  <c r="BG100" i="103" a="1"/>
  <c r="BF100" i="103" a="1"/>
  <c r="BF100" i="103" s="1"/>
  <c r="BE100" i="103" a="1"/>
  <c r="BE100" i="103" s="1"/>
  <c r="BD100" i="103" a="1"/>
  <c r="BD100" i="103" s="1"/>
  <c r="BC100" i="103" a="1"/>
  <c r="BC100" i="103" s="1"/>
  <c r="BB100" i="103" a="1"/>
  <c r="BB100" i="103" s="1"/>
  <c r="BA100" i="103"/>
  <c r="BA100" i="103" a="1"/>
  <c r="AZ100" i="103" a="1"/>
  <c r="AZ100" i="103" s="1"/>
  <c r="AY100" i="103"/>
  <c r="AY100" i="103" a="1"/>
  <c r="AX100" i="103" a="1"/>
  <c r="AX100" i="103" s="1"/>
  <c r="AW100" i="103" a="1"/>
  <c r="AW100" i="103" s="1"/>
  <c r="AV100" i="103" a="1"/>
  <c r="AV100" i="103" s="1"/>
  <c r="AU100" i="103" a="1"/>
  <c r="AU100" i="103" s="1"/>
  <c r="AT100" i="103" a="1"/>
  <c r="AT100" i="103" s="1"/>
  <c r="AS100" i="103" a="1"/>
  <c r="AS100" i="103" s="1"/>
  <c r="AR100" i="103" a="1"/>
  <c r="AR100" i="103" s="1"/>
  <c r="AQ100" i="103"/>
  <c r="AQ100" i="103" a="1"/>
  <c r="AP100" i="103" a="1"/>
  <c r="AP100" i="103" s="1"/>
  <c r="AO100" i="103" a="1"/>
  <c r="AO100" i="103" s="1"/>
  <c r="AN100" i="103" a="1"/>
  <c r="AN100" i="103" s="1"/>
  <c r="AM100" i="103" a="1"/>
  <c r="AM100" i="103" s="1"/>
  <c r="AL100" i="103" a="1"/>
  <c r="AL100" i="103" s="1"/>
  <c r="AK100" i="103"/>
  <c r="AK100" i="103" a="1"/>
  <c r="AJ100" i="103" a="1"/>
  <c r="AJ100" i="103" s="1"/>
  <c r="AI100" i="103"/>
  <c r="AI100" i="103" a="1"/>
  <c r="AH100" i="103" a="1"/>
  <c r="AH100" i="103" s="1"/>
  <c r="AG100" i="103" a="1"/>
  <c r="AG100" i="103" s="1"/>
  <c r="AF100" i="103" a="1"/>
  <c r="AF100" i="103" s="1"/>
  <c r="AE100" i="103" a="1"/>
  <c r="AE100" i="103" s="1"/>
  <c r="AD100" i="103" a="1"/>
  <c r="AD100" i="103" s="1"/>
  <c r="AC100" i="103" a="1"/>
  <c r="AC100" i="103" s="1"/>
  <c r="AB100" i="103" a="1"/>
  <c r="AB100" i="103" s="1"/>
  <c r="AA100" i="103"/>
  <c r="AA100" i="103" a="1"/>
  <c r="Z100" i="103" a="1"/>
  <c r="Z100" i="103" s="1"/>
  <c r="Y100" i="103" a="1"/>
  <c r="Y100" i="103" s="1"/>
  <c r="X100" i="103" a="1"/>
  <c r="X100" i="103" s="1"/>
  <c r="W100" i="103" a="1"/>
  <c r="W100" i="103" s="1"/>
  <c r="V100" i="103" a="1"/>
  <c r="V100" i="103" s="1"/>
  <c r="U100" i="103"/>
  <c r="U100" i="103" a="1"/>
  <c r="T100" i="103" a="1"/>
  <c r="T100" i="103" s="1"/>
  <c r="S100" i="103"/>
  <c r="S100" i="103" a="1"/>
  <c r="R100" i="103" a="1"/>
  <c r="R100" i="103" s="1"/>
  <c r="Q100" i="103" a="1"/>
  <c r="Q100" i="103" s="1"/>
  <c r="P100" i="103" a="1"/>
  <c r="P100" i="103" s="1"/>
  <c r="O100" i="103" a="1"/>
  <c r="O100" i="103" s="1"/>
  <c r="N100" i="103" a="1"/>
  <c r="N100" i="103" s="1"/>
  <c r="M100" i="103" a="1"/>
  <c r="M100" i="103" s="1"/>
  <c r="L100" i="103" a="1"/>
  <c r="L100" i="103" s="1"/>
  <c r="K100" i="103"/>
  <c r="K100" i="103" a="1"/>
  <c r="J100" i="103" a="1"/>
  <c r="J100" i="103" s="1"/>
  <c r="I100" i="103" a="1"/>
  <c r="I100" i="103" s="1"/>
  <c r="H100" i="103" a="1"/>
  <c r="H100" i="103" s="1"/>
  <c r="G100" i="103" a="1"/>
  <c r="G100" i="103" s="1"/>
  <c r="F100" i="103" a="1"/>
  <c r="F100" i="103" s="1"/>
  <c r="E100" i="103"/>
  <c r="E100" i="103" a="1"/>
  <c r="D100" i="103" a="1"/>
  <c r="D100" i="103" s="1"/>
  <c r="CD99" i="103"/>
  <c r="CD99" i="103" a="1"/>
  <c r="CC99" i="103" a="1"/>
  <c r="CC99" i="103" s="1"/>
  <c r="CB99" i="103" a="1"/>
  <c r="CB99" i="103" s="1"/>
  <c r="CA99" i="103" a="1"/>
  <c r="CA99" i="103" s="1"/>
  <c r="BZ99" i="103" a="1"/>
  <c r="BZ99" i="103" s="1"/>
  <c r="BY99" i="103" a="1"/>
  <c r="BY99" i="103" s="1"/>
  <c r="BX99" i="103" a="1"/>
  <c r="BX99" i="103" s="1"/>
  <c r="BW99" i="103" a="1"/>
  <c r="BW99" i="103" s="1"/>
  <c r="BV99" i="103"/>
  <c r="BV99" i="103" a="1"/>
  <c r="BU99" i="103" a="1"/>
  <c r="BU99" i="103" s="1"/>
  <c r="BT99" i="103" a="1"/>
  <c r="BT99" i="103" s="1"/>
  <c r="BS99" i="103" a="1"/>
  <c r="BS99" i="103" s="1"/>
  <c r="BR99" i="103" a="1"/>
  <c r="BR99" i="103" s="1"/>
  <c r="BQ99" i="103" a="1"/>
  <c r="BQ99" i="103" s="1"/>
  <c r="BP99" i="103"/>
  <c r="BP99" i="103" a="1"/>
  <c r="BO99" i="103" a="1"/>
  <c r="BO99" i="103" s="1"/>
  <c r="BN99" i="103"/>
  <c r="BN99" i="103" a="1"/>
  <c r="BM99" i="103" a="1"/>
  <c r="BM99" i="103" s="1"/>
  <c r="BL99" i="103" a="1"/>
  <c r="BL99" i="103" s="1"/>
  <c r="BK99" i="103" a="1"/>
  <c r="BK99" i="103" s="1"/>
  <c r="BJ99" i="103" a="1"/>
  <c r="BJ99" i="103" s="1"/>
  <c r="BI99" i="103" a="1"/>
  <c r="BI99" i="103" s="1"/>
  <c r="BH99" i="103" a="1"/>
  <c r="BH99" i="103" s="1"/>
  <c r="BG99" i="103" a="1"/>
  <c r="BG99" i="103" s="1"/>
  <c r="BF99" i="103"/>
  <c r="BF99" i="103" a="1"/>
  <c r="BE99" i="103" a="1"/>
  <c r="BE99" i="103" s="1"/>
  <c r="BD99" i="103" a="1"/>
  <c r="BD99" i="103" s="1"/>
  <c r="BC99" i="103" a="1"/>
  <c r="BC99" i="103" s="1"/>
  <c r="BB99" i="103" a="1"/>
  <c r="BB99" i="103" s="1"/>
  <c r="BA99" i="103" a="1"/>
  <c r="BA99" i="103" s="1"/>
  <c r="AZ99" i="103"/>
  <c r="AZ99" i="103" a="1"/>
  <c r="AY99" i="103" a="1"/>
  <c r="AY99" i="103" s="1"/>
  <c r="AX99" i="103"/>
  <c r="AX99" i="103" a="1"/>
  <c r="AW99" i="103" a="1"/>
  <c r="AW99" i="103" s="1"/>
  <c r="AV99" i="103" a="1"/>
  <c r="AV99" i="103" s="1"/>
  <c r="AU99" i="103" a="1"/>
  <c r="AU99" i="103" s="1"/>
  <c r="AT99" i="103" a="1"/>
  <c r="AT99" i="103" s="1"/>
  <c r="AS99" i="103" a="1"/>
  <c r="AS99" i="103" s="1"/>
  <c r="AR99" i="103" a="1"/>
  <c r="AR99" i="103" s="1"/>
  <c r="AQ99" i="103" a="1"/>
  <c r="AQ99" i="103" s="1"/>
  <c r="AP99" i="103"/>
  <c r="AP99" i="103" a="1"/>
  <c r="AO99" i="103" a="1"/>
  <c r="AO99" i="103" s="1"/>
  <c r="AN99" i="103" a="1"/>
  <c r="AN99" i="103" s="1"/>
  <c r="AM99" i="103" a="1"/>
  <c r="AM99" i="103" s="1"/>
  <c r="AL99" i="103" a="1"/>
  <c r="AL99" i="103" s="1"/>
  <c r="AK99" i="103" a="1"/>
  <c r="AK99" i="103" s="1"/>
  <c r="AJ99" i="103"/>
  <c r="AJ99" i="103" a="1"/>
  <c r="AI99" i="103" a="1"/>
  <c r="AI99" i="103" s="1"/>
  <c r="AH99" i="103"/>
  <c r="AH99" i="103" a="1"/>
  <c r="AG99" i="103" a="1"/>
  <c r="AG99" i="103" s="1"/>
  <c r="AF99" i="103" a="1"/>
  <c r="AF99" i="103" s="1"/>
  <c r="AE99" i="103" a="1"/>
  <c r="AE99" i="103" s="1"/>
  <c r="AD99" i="103" a="1"/>
  <c r="AD99" i="103" s="1"/>
  <c r="AC99" i="103" a="1"/>
  <c r="AC99" i="103" s="1"/>
  <c r="AB99" i="103" a="1"/>
  <c r="AB99" i="103" s="1"/>
  <c r="AA99" i="103" a="1"/>
  <c r="AA99" i="103" s="1"/>
  <c r="Z99" i="103"/>
  <c r="Z99" i="103" a="1"/>
  <c r="Y99" i="103" a="1"/>
  <c r="Y99" i="103" s="1"/>
  <c r="X99" i="103" a="1"/>
  <c r="X99" i="103" s="1"/>
  <c r="W99" i="103" a="1"/>
  <c r="W99" i="103" s="1"/>
  <c r="V99" i="103" a="1"/>
  <c r="V99" i="103" s="1"/>
  <c r="U99" i="103" a="1"/>
  <c r="U99" i="103" s="1"/>
  <c r="T99" i="103"/>
  <c r="T99" i="103" a="1"/>
  <c r="S99" i="103" a="1"/>
  <c r="S99" i="103" s="1"/>
  <c r="R99" i="103"/>
  <c r="R99" i="103" a="1"/>
  <c r="Q99" i="103" a="1"/>
  <c r="Q99" i="103" s="1"/>
  <c r="P99" i="103" a="1"/>
  <c r="P99" i="103" s="1"/>
  <c r="O99" i="103" a="1"/>
  <c r="O99" i="103" s="1"/>
  <c r="N99" i="103" a="1"/>
  <c r="N99" i="103" s="1"/>
  <c r="M99" i="103" a="1"/>
  <c r="M99" i="103" s="1"/>
  <c r="L99" i="103" a="1"/>
  <c r="L99" i="103" s="1"/>
  <c r="K99" i="103" a="1"/>
  <c r="K99" i="103" s="1"/>
  <c r="J99" i="103"/>
  <c r="J99" i="103" a="1"/>
  <c r="I99" i="103" a="1"/>
  <c r="I99" i="103" s="1"/>
  <c r="H99" i="103" a="1"/>
  <c r="H99" i="103" s="1"/>
  <c r="G99" i="103" a="1"/>
  <c r="G99" i="103" s="1"/>
  <c r="F99" i="103" a="1"/>
  <c r="F99" i="103" s="1"/>
  <c r="E99" i="103" a="1"/>
  <c r="E99" i="103" s="1"/>
  <c r="D99" i="103"/>
  <c r="D99" i="103" a="1"/>
  <c r="CD98" i="103" a="1"/>
  <c r="CD98" i="103" s="1"/>
  <c r="CC98" i="103"/>
  <c r="CC98" i="103" a="1"/>
  <c r="CB98" i="103" a="1"/>
  <c r="CB98" i="103" s="1"/>
  <c r="CA98" i="103" a="1"/>
  <c r="CA98" i="103" s="1"/>
  <c r="BZ98" i="103" a="1"/>
  <c r="BZ98" i="103" s="1"/>
  <c r="BY98" i="103" a="1"/>
  <c r="BY98" i="103" s="1"/>
  <c r="BX98" i="103" a="1"/>
  <c r="BX98" i="103" s="1"/>
  <c r="BW98" i="103" a="1"/>
  <c r="BW98" i="103" s="1"/>
  <c r="BV98" i="103" a="1"/>
  <c r="BV98" i="103" s="1"/>
  <c r="BU98" i="103"/>
  <c r="BU98" i="103" a="1"/>
  <c r="BT98" i="103" a="1"/>
  <c r="BT98" i="103" s="1"/>
  <c r="BS98" i="103" a="1"/>
  <c r="BS98" i="103" s="1"/>
  <c r="BR98" i="103" a="1"/>
  <c r="BR98" i="103" s="1"/>
  <c r="BQ98" i="103" a="1"/>
  <c r="BQ98" i="103" s="1"/>
  <c r="BP98" i="103" a="1"/>
  <c r="BP98" i="103" s="1"/>
  <c r="BO98" i="103"/>
  <c r="BO98" i="103" a="1"/>
  <c r="BN98" i="103" a="1"/>
  <c r="BN98" i="103" s="1"/>
  <c r="BM98" i="103"/>
  <c r="BM98" i="103" a="1"/>
  <c r="BL98" i="103" a="1"/>
  <c r="BL98" i="103" s="1"/>
  <c r="BK98" i="103" a="1"/>
  <c r="BK98" i="103" s="1"/>
  <c r="BJ98" i="103" a="1"/>
  <c r="BJ98" i="103" s="1"/>
  <c r="BI98" i="103" a="1"/>
  <c r="BI98" i="103" s="1"/>
  <c r="BH98" i="103" a="1"/>
  <c r="BH98" i="103" s="1"/>
  <c r="BG98" i="103" a="1"/>
  <c r="BG98" i="103" s="1"/>
  <c r="BF98" i="103" a="1"/>
  <c r="BF98" i="103" s="1"/>
  <c r="BE98" i="103"/>
  <c r="BE98" i="103" a="1"/>
  <c r="BD98" i="103" a="1"/>
  <c r="BD98" i="103" s="1"/>
  <c r="BC98" i="103" a="1"/>
  <c r="BC98" i="103" s="1"/>
  <c r="BB98" i="103" a="1"/>
  <c r="BB98" i="103" s="1"/>
  <c r="BA98" i="103" a="1"/>
  <c r="BA98" i="103" s="1"/>
  <c r="AZ98" i="103" a="1"/>
  <c r="AZ98" i="103" s="1"/>
  <c r="AY98" i="103"/>
  <c r="AY98" i="103" a="1"/>
  <c r="AX98" i="103" a="1"/>
  <c r="AX98" i="103" s="1"/>
  <c r="AW98" i="103"/>
  <c r="AW98" i="103" a="1"/>
  <c r="AV98" i="103" a="1"/>
  <c r="AV98" i="103" s="1"/>
  <c r="AU98" i="103" a="1"/>
  <c r="AU98" i="103" s="1"/>
  <c r="AT98" i="103" a="1"/>
  <c r="AT98" i="103" s="1"/>
  <c r="AS98" i="103" a="1"/>
  <c r="AS98" i="103" s="1"/>
  <c r="AR98" i="103" a="1"/>
  <c r="AR98" i="103" s="1"/>
  <c r="AQ98" i="103" a="1"/>
  <c r="AQ98" i="103" s="1"/>
  <c r="AP98" i="103" a="1"/>
  <c r="AP98" i="103" s="1"/>
  <c r="AO98" i="103"/>
  <c r="AO98" i="103" a="1"/>
  <c r="AN98" i="103" a="1"/>
  <c r="AN98" i="103" s="1"/>
  <c r="AM98" i="103" a="1"/>
  <c r="AM98" i="103" s="1"/>
  <c r="AL98" i="103" a="1"/>
  <c r="AL98" i="103" s="1"/>
  <c r="AK98" i="103" a="1"/>
  <c r="AK98" i="103" s="1"/>
  <c r="AJ98" i="103" a="1"/>
  <c r="AJ98" i="103" s="1"/>
  <c r="AI98" i="103"/>
  <c r="AI98" i="103" a="1"/>
  <c r="AH98" i="103" a="1"/>
  <c r="AH98" i="103" s="1"/>
  <c r="AG98" i="103"/>
  <c r="AG98" i="103" a="1"/>
  <c r="AF98" i="103" a="1"/>
  <c r="AF98" i="103" s="1"/>
  <c r="AE98" i="103" a="1"/>
  <c r="AE98" i="103" s="1"/>
  <c r="AD98" i="103" a="1"/>
  <c r="AD98" i="103" s="1"/>
  <c r="AC98" i="103" a="1"/>
  <c r="AC98" i="103" s="1"/>
  <c r="AB98" i="103" a="1"/>
  <c r="AB98" i="103" s="1"/>
  <c r="AA98" i="103" a="1"/>
  <c r="AA98" i="103" s="1"/>
  <c r="Z98" i="103" a="1"/>
  <c r="Z98" i="103" s="1"/>
  <c r="Y98" i="103"/>
  <c r="Y98" i="103" a="1"/>
  <c r="X98" i="103" a="1"/>
  <c r="X98" i="103" s="1"/>
  <c r="W98" i="103" a="1"/>
  <c r="W98" i="103" s="1"/>
  <c r="V98" i="103" a="1"/>
  <c r="V98" i="103" s="1"/>
  <c r="U98" i="103" a="1"/>
  <c r="U98" i="103" s="1"/>
  <c r="T98" i="103" a="1"/>
  <c r="T98" i="103" s="1"/>
  <c r="S98" i="103"/>
  <c r="S98" i="103" a="1"/>
  <c r="R98" i="103" a="1"/>
  <c r="R98" i="103" s="1"/>
  <c r="Q98" i="103"/>
  <c r="Q98" i="103" a="1"/>
  <c r="P98" i="103" a="1"/>
  <c r="P98" i="103" s="1"/>
  <c r="O98" i="103" a="1"/>
  <c r="O98" i="103" s="1"/>
  <c r="N98" i="103" a="1"/>
  <c r="N98" i="103" s="1"/>
  <c r="M98" i="103" a="1"/>
  <c r="M98" i="103" s="1"/>
  <c r="L98" i="103" a="1"/>
  <c r="L98" i="103" s="1"/>
  <c r="K98" i="103" a="1"/>
  <c r="K98" i="103" s="1"/>
  <c r="J98" i="103" a="1"/>
  <c r="J98" i="103" s="1"/>
  <c r="I98" i="103"/>
  <c r="I98" i="103" a="1"/>
  <c r="H98" i="103" a="1"/>
  <c r="H98" i="103" s="1"/>
  <c r="G98" i="103" a="1"/>
  <c r="G98" i="103" s="1"/>
  <c r="F98" i="103" a="1"/>
  <c r="F98" i="103" s="1"/>
  <c r="E98" i="103" a="1"/>
  <c r="E98" i="103" s="1"/>
  <c r="D98" i="103" a="1"/>
  <c r="D98" i="103" s="1"/>
  <c r="CD97" i="103"/>
  <c r="CD97" i="103" a="1"/>
  <c r="CC97" i="103" a="1"/>
  <c r="CC97" i="103" s="1"/>
  <c r="CB97" i="103"/>
  <c r="CB97" i="103" a="1"/>
  <c r="CA97" i="103" a="1"/>
  <c r="CA97" i="103" s="1"/>
  <c r="BZ97" i="103" a="1"/>
  <c r="BZ97" i="103" s="1"/>
  <c r="BY97" i="103" a="1"/>
  <c r="BY97" i="103" s="1"/>
  <c r="BX97" i="103" a="1"/>
  <c r="BX97" i="103" s="1"/>
  <c r="BW97" i="103" a="1"/>
  <c r="BW97" i="103" s="1"/>
  <c r="BV97" i="103" a="1"/>
  <c r="BV97" i="103" s="1"/>
  <c r="BU97" i="103" a="1"/>
  <c r="BU97" i="103" s="1"/>
  <c r="BT97" i="103"/>
  <c r="BT97" i="103" a="1"/>
  <c r="BS97" i="103" a="1"/>
  <c r="BS97" i="103" s="1"/>
  <c r="BR97" i="103" a="1"/>
  <c r="BR97" i="103" s="1"/>
  <c r="BQ97" i="103" a="1"/>
  <c r="BQ97" i="103" s="1"/>
  <c r="BP97" i="103" a="1"/>
  <c r="BP97" i="103" s="1"/>
  <c r="BO97" i="103" a="1"/>
  <c r="BO97" i="103" s="1"/>
  <c r="BN97" i="103"/>
  <c r="BN97" i="103" a="1"/>
  <c r="BM97" i="103" a="1"/>
  <c r="BM97" i="103" s="1"/>
  <c r="BL97" i="103"/>
  <c r="BL97" i="103" a="1"/>
  <c r="BK97" i="103" a="1"/>
  <c r="BK97" i="103" s="1"/>
  <c r="BJ97" i="103" a="1"/>
  <c r="BJ97" i="103" s="1"/>
  <c r="BI97" i="103" a="1"/>
  <c r="BI97" i="103" s="1"/>
  <c r="BH97" i="103" a="1"/>
  <c r="BH97" i="103" s="1"/>
  <c r="BG97" i="103" a="1"/>
  <c r="BG97" i="103" s="1"/>
  <c r="BF97" i="103" a="1"/>
  <c r="BF97" i="103" s="1"/>
  <c r="BE97" i="103" a="1"/>
  <c r="BE97" i="103" s="1"/>
  <c r="BD97" i="103"/>
  <c r="BD97" i="103" a="1"/>
  <c r="BC97" i="103" a="1"/>
  <c r="BC97" i="103" s="1"/>
  <c r="BB97" i="103" a="1"/>
  <c r="BB97" i="103" s="1"/>
  <c r="BA97" i="103" a="1"/>
  <c r="BA97" i="103" s="1"/>
  <c r="AZ97" i="103" a="1"/>
  <c r="AZ97" i="103" s="1"/>
  <c r="AY97" i="103" a="1"/>
  <c r="AY97" i="103" s="1"/>
  <c r="AX97" i="103"/>
  <c r="AX97" i="103" a="1"/>
  <c r="AW97" i="103" a="1"/>
  <c r="AW97" i="103" s="1"/>
  <c r="AV97" i="103"/>
  <c r="AV97" i="103" a="1"/>
  <c r="AU97" i="103" a="1"/>
  <c r="AU97" i="103" s="1"/>
  <c r="AT97" i="103" a="1"/>
  <c r="AT97" i="103" s="1"/>
  <c r="AS97" i="103" a="1"/>
  <c r="AS97" i="103" s="1"/>
  <c r="AR97" i="103" a="1"/>
  <c r="AR97" i="103" s="1"/>
  <c r="AQ97" i="103" a="1"/>
  <c r="AQ97" i="103" s="1"/>
  <c r="AP97" i="103" a="1"/>
  <c r="AP97" i="103" s="1"/>
  <c r="AO97" i="103" a="1"/>
  <c r="AO97" i="103" s="1"/>
  <c r="AN97" i="103"/>
  <c r="AN97" i="103" a="1"/>
  <c r="AM97" i="103" a="1"/>
  <c r="AM97" i="103" s="1"/>
  <c r="AL97" i="103" a="1"/>
  <c r="AL97" i="103" s="1"/>
  <c r="AK97" i="103" a="1"/>
  <c r="AK97" i="103" s="1"/>
  <c r="AJ97" i="103" a="1"/>
  <c r="AJ97" i="103" s="1"/>
  <c r="AI97" i="103" a="1"/>
  <c r="AI97" i="103" s="1"/>
  <c r="AH97" i="103"/>
  <c r="AH97" i="103" a="1"/>
  <c r="AG97" i="103" a="1"/>
  <c r="AG97" i="103" s="1"/>
  <c r="AF97" i="103"/>
  <c r="AF97" i="103" a="1"/>
  <c r="AE97" i="103" a="1"/>
  <c r="AE97" i="103" s="1"/>
  <c r="AD97" i="103" a="1"/>
  <c r="AD97" i="103" s="1"/>
  <c r="AC97" i="103" a="1"/>
  <c r="AC97" i="103" s="1"/>
  <c r="AB97" i="103" a="1"/>
  <c r="AB97" i="103" s="1"/>
  <c r="AA97" i="103" a="1"/>
  <c r="AA97" i="103" s="1"/>
  <c r="Z97" i="103" a="1"/>
  <c r="Z97" i="103" s="1"/>
  <c r="Y97" i="103" a="1"/>
  <c r="Y97" i="103" s="1"/>
  <c r="X97" i="103"/>
  <c r="X97" i="103" a="1"/>
  <c r="W97" i="103" a="1"/>
  <c r="W97" i="103" s="1"/>
  <c r="V97" i="103" a="1"/>
  <c r="V97" i="103" s="1"/>
  <c r="U97" i="103" a="1"/>
  <c r="U97" i="103" s="1"/>
  <c r="T97" i="103" a="1"/>
  <c r="T97" i="103" s="1"/>
  <c r="S97" i="103" a="1"/>
  <c r="S97" i="103" s="1"/>
  <c r="R97" i="103"/>
  <c r="R97" i="103" a="1"/>
  <c r="Q97" i="103" a="1"/>
  <c r="Q97" i="103" s="1"/>
  <c r="P97" i="103"/>
  <c r="P97" i="103" a="1"/>
  <c r="O97" i="103" a="1"/>
  <c r="O97" i="103" s="1"/>
  <c r="N97" i="103" a="1"/>
  <c r="N97" i="103" s="1"/>
  <c r="M97" i="103" a="1"/>
  <c r="M97" i="103" s="1"/>
  <c r="L97" i="103" a="1"/>
  <c r="L97" i="103" s="1"/>
  <c r="K97" i="103" a="1"/>
  <c r="K97" i="103" s="1"/>
  <c r="J97" i="103" a="1"/>
  <c r="J97" i="103" s="1"/>
  <c r="I97" i="103" a="1"/>
  <c r="I97" i="103" s="1"/>
  <c r="H97" i="103"/>
  <c r="H97" i="103" a="1"/>
  <c r="G97" i="103" a="1"/>
  <c r="G97" i="103" s="1"/>
  <c r="F97" i="103" a="1"/>
  <c r="F97" i="103" s="1"/>
  <c r="E97" i="103" a="1"/>
  <c r="E97" i="103" s="1"/>
  <c r="D97" i="103" a="1"/>
  <c r="D97" i="103" s="1"/>
  <c r="CD96" i="103" a="1"/>
  <c r="CD96" i="103" s="1"/>
  <c r="CC96" i="103"/>
  <c r="CC96" i="103" a="1"/>
  <c r="CB96" i="103" a="1"/>
  <c r="CB96" i="103" s="1"/>
  <c r="CA96" i="103"/>
  <c r="CA96" i="103" a="1"/>
  <c r="BZ96" i="103" a="1"/>
  <c r="BZ96" i="103" s="1"/>
  <c r="BY96" i="103" a="1"/>
  <c r="BY96" i="103" s="1"/>
  <c r="BX96" i="103" a="1"/>
  <c r="BX96" i="103" s="1"/>
  <c r="BW96" i="103" a="1"/>
  <c r="BW96" i="103" s="1"/>
  <c r="BV96" i="103" a="1"/>
  <c r="BV96" i="103" s="1"/>
  <c r="BU96" i="103" a="1"/>
  <c r="BU96" i="103" s="1"/>
  <c r="BT96" i="103" a="1"/>
  <c r="BT96" i="103" s="1"/>
  <c r="BS96" i="103"/>
  <c r="BS96" i="103" a="1"/>
  <c r="BR96" i="103" a="1"/>
  <c r="BR96" i="103" s="1"/>
  <c r="BQ96" i="103" a="1"/>
  <c r="BQ96" i="103" s="1"/>
  <c r="BP96" i="103" a="1"/>
  <c r="BP96" i="103" s="1"/>
  <c r="BO96" i="103" a="1"/>
  <c r="BO96" i="103" s="1"/>
  <c r="BN96" i="103" a="1"/>
  <c r="BN96" i="103" s="1"/>
  <c r="BM96" i="103"/>
  <c r="BM96" i="103" a="1"/>
  <c r="BL96" i="103" a="1"/>
  <c r="BL96" i="103" s="1"/>
  <c r="BK96" i="103"/>
  <c r="BK96" i="103" a="1"/>
  <c r="BJ96" i="103" a="1"/>
  <c r="BJ96" i="103" s="1"/>
  <c r="BI96" i="103" a="1"/>
  <c r="BI96" i="103" s="1"/>
  <c r="BH96" i="103" a="1"/>
  <c r="BH96" i="103" s="1"/>
  <c r="BG96" i="103" a="1"/>
  <c r="BG96" i="103" s="1"/>
  <c r="BF96" i="103" a="1"/>
  <c r="BF96" i="103" s="1"/>
  <c r="BE96" i="103" a="1"/>
  <c r="BE96" i="103" s="1"/>
  <c r="BD96" i="103" a="1"/>
  <c r="BD96" i="103" s="1"/>
  <c r="BC96" i="103"/>
  <c r="BC96" i="103" a="1"/>
  <c r="BB96" i="103" a="1"/>
  <c r="BB96" i="103" s="1"/>
  <c r="BA96" i="103" a="1"/>
  <c r="BA96" i="103" s="1"/>
  <c r="AZ96" i="103" a="1"/>
  <c r="AZ96" i="103" s="1"/>
  <c r="AY96" i="103" a="1"/>
  <c r="AY96" i="103" s="1"/>
  <c r="AX96" i="103" a="1"/>
  <c r="AX96" i="103" s="1"/>
  <c r="AW96" i="103"/>
  <c r="AW96" i="103" a="1"/>
  <c r="AV96" i="103" a="1"/>
  <c r="AV96" i="103" s="1"/>
  <c r="AU96" i="103"/>
  <c r="AU96" i="103" a="1"/>
  <c r="AT96" i="103" a="1"/>
  <c r="AT96" i="103" s="1"/>
  <c r="AS96" i="103" a="1"/>
  <c r="AS96" i="103" s="1"/>
  <c r="AR96" i="103" a="1"/>
  <c r="AR96" i="103" s="1"/>
  <c r="AQ96" i="103" a="1"/>
  <c r="AQ96" i="103" s="1"/>
  <c r="AP96" i="103" a="1"/>
  <c r="AP96" i="103" s="1"/>
  <c r="AO96" i="103" a="1"/>
  <c r="AO96" i="103" s="1"/>
  <c r="AN96" i="103" a="1"/>
  <c r="AN96" i="103" s="1"/>
  <c r="AM96" i="103"/>
  <c r="AM96" i="103" a="1"/>
  <c r="AL96" i="103" a="1"/>
  <c r="AL96" i="103" s="1"/>
  <c r="AK96" i="103" a="1"/>
  <c r="AK96" i="103" s="1"/>
  <c r="AJ96" i="103" a="1"/>
  <c r="AJ96" i="103" s="1"/>
  <c r="AI96" i="103" a="1"/>
  <c r="AI96" i="103" s="1"/>
  <c r="AH96" i="103"/>
  <c r="AH96" i="103" a="1"/>
  <c r="AG96" i="103" a="1"/>
  <c r="AG96" i="103" s="1"/>
  <c r="AF96" i="103"/>
  <c r="AF96" i="103" a="1"/>
  <c r="AE96" i="103" a="1"/>
  <c r="AE96" i="103" s="1"/>
  <c r="AD96" i="103"/>
  <c r="AD96" i="103" a="1"/>
  <c r="AC96" i="103" a="1"/>
  <c r="AC96" i="103" s="1"/>
  <c r="AB96" i="103"/>
  <c r="AB96" i="103" a="1"/>
  <c r="AA96" i="103" a="1"/>
  <c r="AA96" i="103" s="1"/>
  <c r="Z96" i="103"/>
  <c r="Z96" i="103" a="1"/>
  <c r="Y96" i="103" a="1"/>
  <c r="Y96" i="103" s="1"/>
  <c r="X96" i="103"/>
  <c r="X96" i="103" a="1"/>
  <c r="W96" i="103" a="1"/>
  <c r="W96" i="103" s="1"/>
  <c r="V96" i="103"/>
  <c r="V96" i="103" a="1"/>
  <c r="U96" i="103" a="1"/>
  <c r="U96" i="103" s="1"/>
  <c r="T96" i="103"/>
  <c r="T96" i="103" a="1"/>
  <c r="S96" i="103" a="1"/>
  <c r="S96" i="103" s="1"/>
  <c r="R96" i="103" a="1"/>
  <c r="R96" i="103" s="1"/>
  <c r="Q96" i="103" a="1"/>
  <c r="Q96" i="103" s="1"/>
  <c r="P96" i="103"/>
  <c r="P96" i="103" a="1"/>
  <c r="O96" i="103" a="1"/>
  <c r="O96" i="103" s="1"/>
  <c r="N96" i="103" a="1"/>
  <c r="N96" i="103" s="1"/>
  <c r="M96" i="103" a="1"/>
  <c r="M96" i="103" s="1"/>
  <c r="L96" i="103"/>
  <c r="L96" i="103" a="1"/>
  <c r="K96" i="103" a="1"/>
  <c r="K96" i="103" s="1"/>
  <c r="J96" i="103" a="1"/>
  <c r="J96" i="103" s="1"/>
  <c r="I96" i="103" a="1"/>
  <c r="I96" i="103" s="1"/>
  <c r="H96" i="103"/>
  <c r="H96" i="103" a="1"/>
  <c r="G96" i="103" a="1"/>
  <c r="G96" i="103" s="1"/>
  <c r="F96" i="103" a="1"/>
  <c r="F96" i="103" s="1"/>
  <c r="E96" i="103" a="1"/>
  <c r="E96" i="103" s="1"/>
  <c r="D96" i="103" a="1"/>
  <c r="D96" i="103" s="1"/>
  <c r="CD95" i="103" a="1"/>
  <c r="CD95" i="103" s="1"/>
  <c r="CC95" i="103" a="1"/>
  <c r="CC95" i="103" s="1"/>
  <c r="CB95" i="103" a="1"/>
  <c r="CB95" i="103" s="1"/>
  <c r="CA95" i="103" a="1"/>
  <c r="CA95" i="103" s="1"/>
  <c r="BZ95" i="103" a="1"/>
  <c r="BZ95" i="103" s="1"/>
  <c r="BY95" i="103" a="1"/>
  <c r="BY95" i="103" s="1"/>
  <c r="BX95" i="103" a="1"/>
  <c r="BX95" i="103" s="1"/>
  <c r="BW95" i="103" a="1"/>
  <c r="BW95" i="103" s="1"/>
  <c r="BV95" i="103" a="1"/>
  <c r="BV95" i="103" s="1"/>
  <c r="BU95" i="103" a="1"/>
  <c r="BU95" i="103" s="1"/>
  <c r="BT95" i="103" a="1"/>
  <c r="BT95" i="103" s="1"/>
  <c r="BS95" i="103" a="1"/>
  <c r="BS95" i="103" s="1"/>
  <c r="BR95" i="103" a="1"/>
  <c r="BR95" i="103" s="1"/>
  <c r="BQ95" i="103" a="1"/>
  <c r="BQ95" i="103" s="1"/>
  <c r="BP95" i="103" a="1"/>
  <c r="BP95" i="103" s="1"/>
  <c r="BO95" i="103" a="1"/>
  <c r="BO95" i="103" s="1"/>
  <c r="BN95" i="103" a="1"/>
  <c r="BN95" i="103" s="1"/>
  <c r="BM95" i="103" a="1"/>
  <c r="BM95" i="103" s="1"/>
  <c r="BL95" i="103" a="1"/>
  <c r="BL95" i="103" s="1"/>
  <c r="BK95" i="103" a="1"/>
  <c r="BK95" i="103" s="1"/>
  <c r="BJ95" i="103" a="1"/>
  <c r="BJ95" i="103" s="1"/>
  <c r="BI95" i="103" a="1"/>
  <c r="BI95" i="103" s="1"/>
  <c r="BH95" i="103" a="1"/>
  <c r="BH95" i="103" s="1"/>
  <c r="BG95" i="103" a="1"/>
  <c r="BG95" i="103" s="1"/>
  <c r="BF95" i="103" a="1"/>
  <c r="BF95" i="103" s="1"/>
  <c r="BE95" i="103" a="1"/>
  <c r="BE95" i="103" s="1"/>
  <c r="BD95" i="103" a="1"/>
  <c r="BD95" i="103" s="1"/>
  <c r="BC95" i="103" a="1"/>
  <c r="BC95" i="103" s="1"/>
  <c r="BB95" i="103" a="1"/>
  <c r="BB95" i="103" s="1"/>
  <c r="BA95" i="103" a="1"/>
  <c r="BA95" i="103" s="1"/>
  <c r="AZ95" i="103" a="1"/>
  <c r="AZ95" i="103" s="1"/>
  <c r="AY95" i="103" a="1"/>
  <c r="AY95" i="103" s="1"/>
  <c r="AX95" i="103" a="1"/>
  <c r="AX95" i="103" s="1"/>
  <c r="AW95" i="103" a="1"/>
  <c r="AW95" i="103" s="1"/>
  <c r="AV95" i="103" a="1"/>
  <c r="AV95" i="103" s="1"/>
  <c r="AU95" i="103" a="1"/>
  <c r="AU95" i="103" s="1"/>
  <c r="AT95" i="103" a="1"/>
  <c r="AT95" i="103" s="1"/>
  <c r="AS95" i="103" a="1"/>
  <c r="AS95" i="103" s="1"/>
  <c r="AR95" i="103" a="1"/>
  <c r="AR95" i="103" s="1"/>
  <c r="AQ95" i="103" a="1"/>
  <c r="AQ95" i="103" s="1"/>
  <c r="AP95" i="103" a="1"/>
  <c r="AP95" i="103" s="1"/>
  <c r="AO95" i="103" a="1"/>
  <c r="AO95" i="103" s="1"/>
  <c r="AN95" i="103" a="1"/>
  <c r="AN95" i="103" s="1"/>
  <c r="AM95" i="103" a="1"/>
  <c r="AM95" i="103" s="1"/>
  <c r="AL95" i="103" a="1"/>
  <c r="AL95" i="103" s="1"/>
  <c r="AK95" i="103" a="1"/>
  <c r="AK95" i="103" s="1"/>
  <c r="AJ95" i="103" a="1"/>
  <c r="AJ95" i="103" s="1"/>
  <c r="AI95" i="103" a="1"/>
  <c r="AI95" i="103" s="1"/>
  <c r="AH95" i="103" a="1"/>
  <c r="AH95" i="103" s="1"/>
  <c r="AG95" i="103" a="1"/>
  <c r="AG95" i="103" s="1"/>
  <c r="AF95" i="103" a="1"/>
  <c r="AF95" i="103" s="1"/>
  <c r="AE95" i="103" a="1"/>
  <c r="AE95" i="103" s="1"/>
  <c r="AD95" i="103" a="1"/>
  <c r="AD95" i="103" s="1"/>
  <c r="AC95" i="103" a="1"/>
  <c r="AC95" i="103" s="1"/>
  <c r="AB95" i="103" a="1"/>
  <c r="AB95" i="103" s="1"/>
  <c r="AA95" i="103" a="1"/>
  <c r="AA95" i="103" s="1"/>
  <c r="Z95" i="103" a="1"/>
  <c r="Z95" i="103" s="1"/>
  <c r="Y95" i="103" a="1"/>
  <c r="Y95" i="103" s="1"/>
  <c r="X95" i="103" a="1"/>
  <c r="X95" i="103" s="1"/>
  <c r="W95" i="103" a="1"/>
  <c r="W95" i="103" s="1"/>
  <c r="V95" i="103" a="1"/>
  <c r="V95" i="103" s="1"/>
  <c r="U95" i="103" a="1"/>
  <c r="U95" i="103" s="1"/>
  <c r="T95" i="103" a="1"/>
  <c r="T95" i="103" s="1"/>
  <c r="S95" i="103" a="1"/>
  <c r="S95" i="103" s="1"/>
  <c r="R95" i="103" a="1"/>
  <c r="R95" i="103" s="1"/>
  <c r="Q95" i="103" a="1"/>
  <c r="Q95" i="103" s="1"/>
  <c r="P95" i="103" a="1"/>
  <c r="P95" i="103" s="1"/>
  <c r="O95" i="103" a="1"/>
  <c r="O95" i="103" s="1"/>
  <c r="N95" i="103" a="1"/>
  <c r="N95" i="103" s="1"/>
  <c r="M95" i="103" a="1"/>
  <c r="M95" i="103" s="1"/>
  <c r="L95" i="103" a="1"/>
  <c r="L95" i="103" s="1"/>
  <c r="K95" i="103" a="1"/>
  <c r="K95" i="103" s="1"/>
  <c r="J95" i="103" a="1"/>
  <c r="J95" i="103" s="1"/>
  <c r="I95" i="103" a="1"/>
  <c r="I95" i="103" s="1"/>
  <c r="H95" i="103" a="1"/>
  <c r="H95" i="103" s="1"/>
  <c r="G95" i="103" a="1"/>
  <c r="G95" i="103" s="1"/>
  <c r="F95" i="103" a="1"/>
  <c r="F95" i="103" s="1"/>
  <c r="E95" i="103" a="1"/>
  <c r="E95" i="103" s="1"/>
  <c r="D95" i="103" a="1"/>
  <c r="D95" i="103" s="1"/>
  <c r="CD94" i="103" a="1"/>
  <c r="CD94" i="103" s="1"/>
  <c r="CC94" i="103" a="1"/>
  <c r="CC94" i="103" s="1"/>
  <c r="CB94" i="103" a="1"/>
  <c r="CB94" i="103" s="1"/>
  <c r="CA94" i="103" a="1"/>
  <c r="CA94" i="103" s="1"/>
  <c r="BZ94" i="103" a="1"/>
  <c r="BZ94" i="103" s="1"/>
  <c r="BY94" i="103" a="1"/>
  <c r="BY94" i="103" s="1"/>
  <c r="BX94" i="103" a="1"/>
  <c r="BX94" i="103" s="1"/>
  <c r="BW94" i="103" a="1"/>
  <c r="BW94" i="103" s="1"/>
  <c r="BV94" i="103" a="1"/>
  <c r="BV94" i="103" s="1"/>
  <c r="BU94" i="103" a="1"/>
  <c r="BU94" i="103" s="1"/>
  <c r="BT94" i="103" a="1"/>
  <c r="BT94" i="103" s="1"/>
  <c r="BS94" i="103" a="1"/>
  <c r="BS94" i="103" s="1"/>
  <c r="BR94" i="103" a="1"/>
  <c r="BR94" i="103" s="1"/>
  <c r="BQ94" i="103" a="1"/>
  <c r="BQ94" i="103" s="1"/>
  <c r="BP94" i="103" a="1"/>
  <c r="BP94" i="103" s="1"/>
  <c r="BO94" i="103" a="1"/>
  <c r="BO94" i="103" s="1"/>
  <c r="BN94" i="103" a="1"/>
  <c r="BN94" i="103" s="1"/>
  <c r="BM94" i="103" a="1"/>
  <c r="BM94" i="103" s="1"/>
  <c r="BL94" i="103" a="1"/>
  <c r="BL94" i="103" s="1"/>
  <c r="BK94" i="103" a="1"/>
  <c r="BK94" i="103" s="1"/>
  <c r="BJ94" i="103" a="1"/>
  <c r="BJ94" i="103" s="1"/>
  <c r="BI94" i="103" a="1"/>
  <c r="BI94" i="103" s="1"/>
  <c r="BH94" i="103" a="1"/>
  <c r="BH94" i="103" s="1"/>
  <c r="BG94" i="103" a="1"/>
  <c r="BG94" i="103" s="1"/>
  <c r="BF94" i="103" a="1"/>
  <c r="BF94" i="103" s="1"/>
  <c r="BE94" i="103" a="1"/>
  <c r="BE94" i="103" s="1"/>
  <c r="BD94" i="103" a="1"/>
  <c r="BD94" i="103" s="1"/>
  <c r="BC94" i="103" a="1"/>
  <c r="BC94" i="103" s="1"/>
  <c r="BB94" i="103" a="1"/>
  <c r="BB94" i="103" s="1"/>
  <c r="BA94" i="103" a="1"/>
  <c r="BA94" i="103" s="1"/>
  <c r="AZ94" i="103" a="1"/>
  <c r="AZ94" i="103" s="1"/>
  <c r="AY94" i="103" a="1"/>
  <c r="AY94" i="103" s="1"/>
  <c r="AX94" i="103" a="1"/>
  <c r="AX94" i="103" s="1"/>
  <c r="AW94" i="103" a="1"/>
  <c r="AW94" i="103" s="1"/>
  <c r="AV94" i="103" a="1"/>
  <c r="AV94" i="103" s="1"/>
  <c r="AU94" i="103" a="1"/>
  <c r="AU94" i="103" s="1"/>
  <c r="AT94" i="103" a="1"/>
  <c r="AT94" i="103" s="1"/>
  <c r="AS94" i="103" a="1"/>
  <c r="AS94" i="103" s="1"/>
  <c r="AR94" i="103" a="1"/>
  <c r="AR94" i="103" s="1"/>
  <c r="AQ94" i="103" a="1"/>
  <c r="AQ94" i="103" s="1"/>
  <c r="AP94" i="103" a="1"/>
  <c r="AP94" i="103" s="1"/>
  <c r="AO94" i="103" a="1"/>
  <c r="AO94" i="103" s="1"/>
  <c r="AN94" i="103" a="1"/>
  <c r="AN94" i="103" s="1"/>
  <c r="AM94" i="103" a="1"/>
  <c r="AM94" i="103" s="1"/>
  <c r="AL94" i="103" a="1"/>
  <c r="AL94" i="103" s="1"/>
  <c r="AK94" i="103" a="1"/>
  <c r="AK94" i="103" s="1"/>
  <c r="AJ94" i="103" a="1"/>
  <c r="AJ94" i="103" s="1"/>
  <c r="AI94" i="103" a="1"/>
  <c r="AI94" i="103" s="1"/>
  <c r="AH94" i="103" a="1"/>
  <c r="AH94" i="103" s="1"/>
  <c r="AG94" i="103" a="1"/>
  <c r="AG94" i="103" s="1"/>
  <c r="AF94" i="103" a="1"/>
  <c r="AF94" i="103" s="1"/>
  <c r="AE94" i="103" a="1"/>
  <c r="AE94" i="103" s="1"/>
  <c r="AD94" i="103" a="1"/>
  <c r="AD94" i="103" s="1"/>
  <c r="AC94" i="103" a="1"/>
  <c r="AC94" i="103" s="1"/>
  <c r="AB94" i="103" a="1"/>
  <c r="AB94" i="103" s="1"/>
  <c r="AA94" i="103" a="1"/>
  <c r="AA94" i="103" s="1"/>
  <c r="Z94" i="103" a="1"/>
  <c r="Z94" i="103" s="1"/>
  <c r="Y94" i="103" a="1"/>
  <c r="Y94" i="103" s="1"/>
  <c r="X94" i="103" a="1"/>
  <c r="X94" i="103" s="1"/>
  <c r="W94" i="103" a="1"/>
  <c r="W94" i="103" s="1"/>
  <c r="V94" i="103" a="1"/>
  <c r="V94" i="103" s="1"/>
  <c r="U94" i="103" a="1"/>
  <c r="U94" i="103" s="1"/>
  <c r="T94" i="103" a="1"/>
  <c r="T94" i="103" s="1"/>
  <c r="S94" i="103" a="1"/>
  <c r="S94" i="103" s="1"/>
  <c r="R94" i="103" a="1"/>
  <c r="R94" i="103" s="1"/>
  <c r="Q94" i="103" a="1"/>
  <c r="Q94" i="103" s="1"/>
  <c r="P94" i="103" a="1"/>
  <c r="P94" i="103" s="1"/>
  <c r="O94" i="103" a="1"/>
  <c r="O94" i="103" s="1"/>
  <c r="N94" i="103" a="1"/>
  <c r="N94" i="103" s="1"/>
  <c r="M94" i="103" a="1"/>
  <c r="M94" i="103" s="1"/>
  <c r="L94" i="103" a="1"/>
  <c r="L94" i="103" s="1"/>
  <c r="K94" i="103" a="1"/>
  <c r="K94" i="103" s="1"/>
  <c r="J94" i="103" a="1"/>
  <c r="J94" i="103" s="1"/>
  <c r="I94" i="103" a="1"/>
  <c r="I94" i="103" s="1"/>
  <c r="H94" i="103" a="1"/>
  <c r="H94" i="103" s="1"/>
  <c r="G94" i="103" a="1"/>
  <c r="G94" i="103" s="1"/>
  <c r="F94" i="103" a="1"/>
  <c r="F94" i="103" s="1"/>
  <c r="E94" i="103" a="1"/>
  <c r="E94" i="103" s="1"/>
  <c r="D94" i="103" a="1"/>
  <c r="D94" i="103" s="1"/>
  <c r="CD93" i="103" a="1"/>
  <c r="CD93" i="103" s="1"/>
  <c r="CC93" i="103" a="1"/>
  <c r="CC93" i="103" s="1"/>
  <c r="CB93" i="103" a="1"/>
  <c r="CB93" i="103" s="1"/>
  <c r="CA93" i="103" a="1"/>
  <c r="CA93" i="103" s="1"/>
  <c r="BZ93" i="103" a="1"/>
  <c r="BZ93" i="103" s="1"/>
  <c r="BY93" i="103" a="1"/>
  <c r="BY93" i="103" s="1"/>
  <c r="BX93" i="103" a="1"/>
  <c r="BX93" i="103" s="1"/>
  <c r="BW93" i="103" a="1"/>
  <c r="BW93" i="103" s="1"/>
  <c r="BV93" i="103" a="1"/>
  <c r="BV93" i="103" s="1"/>
  <c r="BU93" i="103" a="1"/>
  <c r="BU93" i="103" s="1"/>
  <c r="BT93" i="103" a="1"/>
  <c r="BT93" i="103" s="1"/>
  <c r="BS93" i="103" a="1"/>
  <c r="BS93" i="103" s="1"/>
  <c r="BR93" i="103" a="1"/>
  <c r="BR93" i="103" s="1"/>
  <c r="BQ93" i="103" a="1"/>
  <c r="BQ93" i="103" s="1"/>
  <c r="BP93" i="103" a="1"/>
  <c r="BP93" i="103" s="1"/>
  <c r="BO93" i="103" a="1"/>
  <c r="BO93" i="103" s="1"/>
  <c r="BN93" i="103" a="1"/>
  <c r="BN93" i="103" s="1"/>
  <c r="BM93" i="103" a="1"/>
  <c r="BM93" i="103" s="1"/>
  <c r="BL93" i="103" a="1"/>
  <c r="BL93" i="103" s="1"/>
  <c r="BK93" i="103" a="1"/>
  <c r="BK93" i="103" s="1"/>
  <c r="BJ93" i="103" a="1"/>
  <c r="BJ93" i="103" s="1"/>
  <c r="BI93" i="103" a="1"/>
  <c r="BI93" i="103" s="1"/>
  <c r="BH93" i="103" a="1"/>
  <c r="BH93" i="103" s="1"/>
  <c r="BG93" i="103" a="1"/>
  <c r="BG93" i="103" s="1"/>
  <c r="BF93" i="103" a="1"/>
  <c r="BF93" i="103" s="1"/>
  <c r="BE93" i="103" a="1"/>
  <c r="BE93" i="103" s="1"/>
  <c r="BD93" i="103" a="1"/>
  <c r="BD93" i="103" s="1"/>
  <c r="BC93" i="103" a="1"/>
  <c r="BC93" i="103" s="1"/>
  <c r="BB93" i="103" a="1"/>
  <c r="BB93" i="103" s="1"/>
  <c r="BA93" i="103" a="1"/>
  <c r="BA93" i="103" s="1"/>
  <c r="AZ93" i="103" a="1"/>
  <c r="AZ93" i="103" s="1"/>
  <c r="AY93" i="103" a="1"/>
  <c r="AY93" i="103" s="1"/>
  <c r="AX93" i="103" a="1"/>
  <c r="AX93" i="103" s="1"/>
  <c r="AW93" i="103" a="1"/>
  <c r="AW93" i="103" s="1"/>
  <c r="AV93" i="103" a="1"/>
  <c r="AV93" i="103" s="1"/>
  <c r="AU93" i="103" a="1"/>
  <c r="AU93" i="103" s="1"/>
  <c r="AT93" i="103" a="1"/>
  <c r="AT93" i="103" s="1"/>
  <c r="AS93" i="103" a="1"/>
  <c r="AS93" i="103" s="1"/>
  <c r="AR93" i="103" a="1"/>
  <c r="AR93" i="103" s="1"/>
  <c r="AQ93" i="103" a="1"/>
  <c r="AQ93" i="103" s="1"/>
  <c r="AP93" i="103" a="1"/>
  <c r="AP93" i="103" s="1"/>
  <c r="AO93" i="103" a="1"/>
  <c r="AO93" i="103" s="1"/>
  <c r="AN93" i="103" a="1"/>
  <c r="AN93" i="103" s="1"/>
  <c r="AM93" i="103" a="1"/>
  <c r="AM93" i="103" s="1"/>
  <c r="AL93" i="103" a="1"/>
  <c r="AL93" i="103" s="1"/>
  <c r="AK93" i="103" a="1"/>
  <c r="AK93" i="103" s="1"/>
  <c r="AJ93" i="103" a="1"/>
  <c r="AJ93" i="103" s="1"/>
  <c r="AI93" i="103" a="1"/>
  <c r="AI93" i="103" s="1"/>
  <c r="AH93" i="103" a="1"/>
  <c r="AH93" i="103" s="1"/>
  <c r="AG93" i="103" a="1"/>
  <c r="AG93" i="103" s="1"/>
  <c r="AF93" i="103" a="1"/>
  <c r="AF93" i="103" s="1"/>
  <c r="AE93" i="103" a="1"/>
  <c r="AE93" i="103" s="1"/>
  <c r="AD93" i="103" a="1"/>
  <c r="AD93" i="103" s="1"/>
  <c r="AC93" i="103" a="1"/>
  <c r="AC93" i="103" s="1"/>
  <c r="AB93" i="103" a="1"/>
  <c r="AB93" i="103" s="1"/>
  <c r="AA93" i="103" a="1"/>
  <c r="AA93" i="103" s="1"/>
  <c r="Z93" i="103" a="1"/>
  <c r="Z93" i="103" s="1"/>
  <c r="Y93" i="103" a="1"/>
  <c r="Y93" i="103" s="1"/>
  <c r="X93" i="103" a="1"/>
  <c r="X93" i="103" s="1"/>
  <c r="W93" i="103" a="1"/>
  <c r="W93" i="103" s="1"/>
  <c r="V93" i="103" a="1"/>
  <c r="V93" i="103" s="1"/>
  <c r="U93" i="103" a="1"/>
  <c r="U93" i="103" s="1"/>
  <c r="T93" i="103" a="1"/>
  <c r="T93" i="103" s="1"/>
  <c r="S93" i="103" a="1"/>
  <c r="S93" i="103" s="1"/>
  <c r="R93" i="103" a="1"/>
  <c r="R93" i="103" s="1"/>
  <c r="Q93" i="103" a="1"/>
  <c r="Q93" i="103" s="1"/>
  <c r="P93" i="103" a="1"/>
  <c r="P93" i="103" s="1"/>
  <c r="O93" i="103" a="1"/>
  <c r="O93" i="103" s="1"/>
  <c r="N93" i="103" a="1"/>
  <c r="N93" i="103" s="1"/>
  <c r="M93" i="103" a="1"/>
  <c r="M93" i="103" s="1"/>
  <c r="L93" i="103" a="1"/>
  <c r="L93" i="103" s="1"/>
  <c r="K93" i="103" a="1"/>
  <c r="K93" i="103" s="1"/>
  <c r="J93" i="103" a="1"/>
  <c r="J93" i="103" s="1"/>
  <c r="I93" i="103" a="1"/>
  <c r="I93" i="103" s="1"/>
  <c r="H93" i="103" a="1"/>
  <c r="H93" i="103" s="1"/>
  <c r="G93" i="103" a="1"/>
  <c r="G93" i="103" s="1"/>
  <c r="F93" i="103" a="1"/>
  <c r="F93" i="103" s="1"/>
  <c r="E93" i="103" a="1"/>
  <c r="E93" i="103" s="1"/>
  <c r="D93" i="103" a="1"/>
  <c r="D93" i="103" s="1"/>
  <c r="CD92" i="103" a="1"/>
  <c r="CD92" i="103" s="1"/>
  <c r="CC92" i="103" a="1"/>
  <c r="CC92" i="103" s="1"/>
  <c r="CB92" i="103" a="1"/>
  <c r="CB92" i="103" s="1"/>
  <c r="CA92" i="103" a="1"/>
  <c r="CA92" i="103" s="1"/>
  <c r="BZ92" i="103" a="1"/>
  <c r="BZ92" i="103" s="1"/>
  <c r="BY92" i="103" a="1"/>
  <c r="BY92" i="103" s="1"/>
  <c r="BX92" i="103" a="1"/>
  <c r="BX92" i="103" s="1"/>
  <c r="BW92" i="103" a="1"/>
  <c r="BW92" i="103" s="1"/>
  <c r="BV92" i="103" a="1"/>
  <c r="BV92" i="103" s="1"/>
  <c r="BU92" i="103" a="1"/>
  <c r="BU92" i="103" s="1"/>
  <c r="BT92" i="103" a="1"/>
  <c r="BT92" i="103" s="1"/>
  <c r="BS92" i="103" a="1"/>
  <c r="BS92" i="103" s="1"/>
  <c r="BR92" i="103" a="1"/>
  <c r="BR92" i="103" s="1"/>
  <c r="BQ92" i="103" a="1"/>
  <c r="BQ92" i="103" s="1"/>
  <c r="BP92" i="103" a="1"/>
  <c r="BP92" i="103" s="1"/>
  <c r="BO92" i="103" a="1"/>
  <c r="BO92" i="103" s="1"/>
  <c r="BN92" i="103" a="1"/>
  <c r="BN92" i="103" s="1"/>
  <c r="BM92" i="103" a="1"/>
  <c r="BM92" i="103" s="1"/>
  <c r="BL92" i="103" a="1"/>
  <c r="BL92" i="103" s="1"/>
  <c r="BK92" i="103" a="1"/>
  <c r="BK92" i="103" s="1"/>
  <c r="BJ92" i="103" a="1"/>
  <c r="BJ92" i="103" s="1"/>
  <c r="BI92" i="103" a="1"/>
  <c r="BI92" i="103" s="1"/>
  <c r="BH92" i="103" a="1"/>
  <c r="BH92" i="103" s="1"/>
  <c r="BG92" i="103" a="1"/>
  <c r="BG92" i="103" s="1"/>
  <c r="BF92" i="103" a="1"/>
  <c r="BF92" i="103" s="1"/>
  <c r="BE92" i="103" a="1"/>
  <c r="BE92" i="103" s="1"/>
  <c r="BD92" i="103" a="1"/>
  <c r="BD92" i="103" s="1"/>
  <c r="BC92" i="103" a="1"/>
  <c r="BC92" i="103" s="1"/>
  <c r="BB92" i="103" a="1"/>
  <c r="BB92" i="103" s="1"/>
  <c r="BA92" i="103" a="1"/>
  <c r="BA92" i="103" s="1"/>
  <c r="AZ92" i="103" a="1"/>
  <c r="AZ92" i="103" s="1"/>
  <c r="AY92" i="103" a="1"/>
  <c r="AY92" i="103" s="1"/>
  <c r="AX92" i="103" a="1"/>
  <c r="AX92" i="103" s="1"/>
  <c r="AW92" i="103" a="1"/>
  <c r="AW92" i="103" s="1"/>
  <c r="AV92" i="103" a="1"/>
  <c r="AV92" i="103" s="1"/>
  <c r="AU92" i="103" a="1"/>
  <c r="AU92" i="103" s="1"/>
  <c r="AT92" i="103" a="1"/>
  <c r="AT92" i="103" s="1"/>
  <c r="AS92" i="103" a="1"/>
  <c r="AS92" i="103" s="1"/>
  <c r="AR92" i="103" a="1"/>
  <c r="AR92" i="103" s="1"/>
  <c r="AQ92" i="103" a="1"/>
  <c r="AQ92" i="103" s="1"/>
  <c r="AP92" i="103" a="1"/>
  <c r="AP92" i="103" s="1"/>
  <c r="AO92" i="103" a="1"/>
  <c r="AO92" i="103" s="1"/>
  <c r="AN92" i="103" a="1"/>
  <c r="AN92" i="103" s="1"/>
  <c r="AM92" i="103" a="1"/>
  <c r="AM92" i="103" s="1"/>
  <c r="AL92" i="103" a="1"/>
  <c r="AL92" i="103" s="1"/>
  <c r="AK92" i="103" a="1"/>
  <c r="AK92" i="103" s="1"/>
  <c r="AJ92" i="103" a="1"/>
  <c r="AJ92" i="103" s="1"/>
  <c r="AI92" i="103" a="1"/>
  <c r="AI92" i="103" s="1"/>
  <c r="AH92" i="103" a="1"/>
  <c r="AH92" i="103" s="1"/>
  <c r="AG92" i="103" a="1"/>
  <c r="AG92" i="103" s="1"/>
  <c r="AF92" i="103" a="1"/>
  <c r="AF92" i="103" s="1"/>
  <c r="AE92" i="103" a="1"/>
  <c r="AE92" i="103" s="1"/>
  <c r="AD92" i="103" a="1"/>
  <c r="AD92" i="103" s="1"/>
  <c r="AC92" i="103" a="1"/>
  <c r="AC92" i="103" s="1"/>
  <c r="AB92" i="103" a="1"/>
  <c r="AB92" i="103" s="1"/>
  <c r="AA92" i="103" a="1"/>
  <c r="AA92" i="103" s="1"/>
  <c r="Z92" i="103" a="1"/>
  <c r="Z92" i="103" s="1"/>
  <c r="Y92" i="103" a="1"/>
  <c r="Y92" i="103" s="1"/>
  <c r="X92" i="103"/>
  <c r="X92" i="103" a="1"/>
  <c r="W92" i="103" a="1"/>
  <c r="W92" i="103" s="1"/>
  <c r="V92" i="103" a="1"/>
  <c r="V92" i="103" s="1"/>
  <c r="U92" i="103" a="1"/>
  <c r="U92" i="103" s="1"/>
  <c r="T92" i="103" a="1"/>
  <c r="T92" i="103" s="1"/>
  <c r="S92" i="103" a="1"/>
  <c r="S92" i="103" s="1"/>
  <c r="R92" i="103"/>
  <c r="R92" i="103" a="1"/>
  <c r="Q92" i="103" a="1"/>
  <c r="Q92" i="103" s="1"/>
  <c r="P92" i="103"/>
  <c r="P92" i="103" a="1"/>
  <c r="O92" i="103" a="1"/>
  <c r="O92" i="103" s="1"/>
  <c r="N92" i="103"/>
  <c r="N92" i="103" a="1"/>
  <c r="M92" i="103" a="1"/>
  <c r="M92" i="103" s="1"/>
  <c r="L92" i="103" a="1"/>
  <c r="L92" i="103" s="1"/>
  <c r="K92" i="103" a="1"/>
  <c r="K92" i="103" s="1"/>
  <c r="J92" i="103" a="1"/>
  <c r="J92" i="103" s="1"/>
  <c r="I92" i="103" a="1"/>
  <c r="I92" i="103" s="1"/>
  <c r="H92" i="103"/>
  <c r="H92" i="103" a="1"/>
  <c r="G92" i="103" a="1"/>
  <c r="G92" i="103" s="1"/>
  <c r="F92" i="103" a="1"/>
  <c r="F92" i="103" s="1"/>
  <c r="E92" i="103" a="1"/>
  <c r="E92" i="103" s="1"/>
  <c r="D92" i="103" a="1"/>
  <c r="D92" i="103" s="1"/>
  <c r="CD91" i="103" a="1"/>
  <c r="CD91" i="103" s="1"/>
  <c r="CC91" i="103"/>
  <c r="CC91" i="103" a="1"/>
  <c r="CB91" i="103" a="1"/>
  <c r="CB91" i="103" s="1"/>
  <c r="CA91" i="103"/>
  <c r="CA91" i="103" a="1"/>
  <c r="BZ91" i="103" a="1"/>
  <c r="BZ91" i="103" s="1"/>
  <c r="BY91" i="103" a="1"/>
  <c r="BY91" i="103" s="1"/>
  <c r="BX91" i="103" a="1"/>
  <c r="BX91" i="103" s="1"/>
  <c r="BW91" i="103" a="1"/>
  <c r="BW91" i="103" s="1"/>
  <c r="BV91" i="103" a="1"/>
  <c r="BV91" i="103" s="1"/>
  <c r="BU91" i="103" a="1"/>
  <c r="BU91" i="103" s="1"/>
  <c r="BT91" i="103" a="1"/>
  <c r="BT91" i="103" s="1"/>
  <c r="BS91" i="103"/>
  <c r="BS91" i="103" a="1"/>
  <c r="BR91" i="103" a="1"/>
  <c r="BR91" i="103" s="1"/>
  <c r="BQ91" i="103" a="1"/>
  <c r="BQ91" i="103" s="1"/>
  <c r="BP91" i="103" a="1"/>
  <c r="BP91" i="103" s="1"/>
  <c r="BO91" i="103" a="1"/>
  <c r="BO91" i="103" s="1"/>
  <c r="BN91" i="103" a="1"/>
  <c r="BN91" i="103" s="1"/>
  <c r="BM91" i="103"/>
  <c r="BM91" i="103" a="1"/>
  <c r="BL91" i="103" a="1"/>
  <c r="BL91" i="103" s="1"/>
  <c r="BK91" i="103"/>
  <c r="BK91" i="103" a="1"/>
  <c r="BJ91" i="103" a="1"/>
  <c r="BJ91" i="103" s="1"/>
  <c r="BI91" i="103" a="1"/>
  <c r="BI91" i="103" s="1"/>
  <c r="BH91" i="103" a="1"/>
  <c r="BH91" i="103" s="1"/>
  <c r="BG91" i="103" a="1"/>
  <c r="BG91" i="103" s="1"/>
  <c r="BF91" i="103" a="1"/>
  <c r="BF91" i="103" s="1"/>
  <c r="BE91" i="103" a="1"/>
  <c r="BE91" i="103" s="1"/>
  <c r="BD91" i="103" a="1"/>
  <c r="BD91" i="103" s="1"/>
  <c r="BC91" i="103"/>
  <c r="BC91" i="103" a="1"/>
  <c r="BB91" i="103" a="1"/>
  <c r="BB91" i="103" s="1"/>
  <c r="BA91" i="103" a="1"/>
  <c r="BA91" i="103" s="1"/>
  <c r="AZ91" i="103" a="1"/>
  <c r="AZ91" i="103" s="1"/>
  <c r="AY91" i="103" a="1"/>
  <c r="AY91" i="103" s="1"/>
  <c r="AX91" i="103" a="1"/>
  <c r="AX91" i="103" s="1"/>
  <c r="AW91" i="103"/>
  <c r="AW91" i="103" a="1"/>
  <c r="AV91" i="103" a="1"/>
  <c r="AV91" i="103" s="1"/>
  <c r="AU91" i="103"/>
  <c r="AU91" i="103" a="1"/>
  <c r="AT91" i="103" a="1"/>
  <c r="AT91" i="103" s="1"/>
  <c r="AS91" i="103" a="1"/>
  <c r="AS91" i="103" s="1"/>
  <c r="AR91" i="103" a="1"/>
  <c r="AR91" i="103" s="1"/>
  <c r="AQ91" i="103" a="1"/>
  <c r="AQ91" i="103" s="1"/>
  <c r="AP91" i="103" a="1"/>
  <c r="AP91" i="103" s="1"/>
  <c r="AO91" i="103" a="1"/>
  <c r="AO91" i="103" s="1"/>
  <c r="AN91" i="103" a="1"/>
  <c r="AN91" i="103" s="1"/>
  <c r="AM91" i="103"/>
  <c r="AM91" i="103" a="1"/>
  <c r="AL91" i="103" a="1"/>
  <c r="AL91" i="103" s="1"/>
  <c r="AK91" i="103" a="1"/>
  <c r="AK91" i="103" s="1"/>
  <c r="AJ91" i="103" a="1"/>
  <c r="AJ91" i="103" s="1"/>
  <c r="AI91" i="103" a="1"/>
  <c r="AI91" i="103" s="1"/>
  <c r="AH91" i="103" a="1"/>
  <c r="AH91" i="103" s="1"/>
  <c r="AG91" i="103"/>
  <c r="AG91" i="103" a="1"/>
  <c r="AF91" i="103" a="1"/>
  <c r="AF91" i="103" s="1"/>
  <c r="AE91" i="103"/>
  <c r="AE91" i="103" a="1"/>
  <c r="AD91" i="103" a="1"/>
  <c r="AD91" i="103" s="1"/>
  <c r="AC91" i="103" a="1"/>
  <c r="AC91" i="103" s="1"/>
  <c r="AB91" i="103" a="1"/>
  <c r="AB91" i="103" s="1"/>
  <c r="AA91" i="103" a="1"/>
  <c r="AA91" i="103" s="1"/>
  <c r="Z91" i="103" a="1"/>
  <c r="Z91" i="103" s="1"/>
  <c r="Y91" i="103" a="1"/>
  <c r="Y91" i="103" s="1"/>
  <c r="X91" i="103" a="1"/>
  <c r="X91" i="103" s="1"/>
  <c r="W91" i="103"/>
  <c r="W91" i="103" a="1"/>
  <c r="V91" i="103" a="1"/>
  <c r="V91" i="103" s="1"/>
  <c r="U91" i="103" a="1"/>
  <c r="U91" i="103" s="1"/>
  <c r="T91" i="103" a="1"/>
  <c r="T91" i="103" s="1"/>
  <c r="S91" i="103" a="1"/>
  <c r="S91" i="103" s="1"/>
  <c r="R91" i="103" a="1"/>
  <c r="R91" i="103" s="1"/>
  <c r="Q91" i="103"/>
  <c r="Q91" i="103" a="1"/>
  <c r="P91" i="103" a="1"/>
  <c r="P91" i="103" s="1"/>
  <c r="O91" i="103"/>
  <c r="O91" i="103" a="1"/>
  <c r="N91" i="103" a="1"/>
  <c r="N91" i="103" s="1"/>
  <c r="M91" i="103" a="1"/>
  <c r="M91" i="103" s="1"/>
  <c r="L91" i="103" a="1"/>
  <c r="L91" i="103" s="1"/>
  <c r="K91" i="103" a="1"/>
  <c r="K91" i="103" s="1"/>
  <c r="J91" i="103" a="1"/>
  <c r="J91" i="103" s="1"/>
  <c r="I91" i="103" a="1"/>
  <c r="I91" i="103" s="1"/>
  <c r="H91" i="103" a="1"/>
  <c r="H91" i="103" s="1"/>
  <c r="G91" i="103"/>
  <c r="G91" i="103" a="1"/>
  <c r="F91" i="103" a="1"/>
  <c r="F91" i="103" s="1"/>
  <c r="E91" i="103" a="1"/>
  <c r="E91" i="103" s="1"/>
  <c r="D91" i="103" a="1"/>
  <c r="D91" i="103" s="1"/>
  <c r="CD90" i="103" a="1"/>
  <c r="CD90" i="103" s="1"/>
  <c r="CC90" i="103" a="1"/>
  <c r="CC90" i="103" s="1"/>
  <c r="CB90" i="103"/>
  <c r="CB90" i="103" a="1"/>
  <c r="CA90" i="103" a="1"/>
  <c r="CA90" i="103" s="1"/>
  <c r="BZ90" i="103"/>
  <c r="BZ90" i="103" a="1"/>
  <c r="BY90" i="103" a="1"/>
  <c r="BY90" i="103" s="1"/>
  <c r="BX90" i="103" a="1"/>
  <c r="BX90" i="103" s="1"/>
  <c r="BW90" i="103" a="1"/>
  <c r="BW90" i="103" s="1"/>
  <c r="BV90" i="103" a="1"/>
  <c r="BV90" i="103" s="1"/>
  <c r="BU90" i="103" a="1"/>
  <c r="BU90" i="103" s="1"/>
  <c r="BT90" i="103" a="1"/>
  <c r="BT90" i="103" s="1"/>
  <c r="BS90" i="103" a="1"/>
  <c r="BS90" i="103" s="1"/>
  <c r="BR90" i="103"/>
  <c r="BR90" i="103" a="1"/>
  <c r="BQ90" i="103" a="1"/>
  <c r="BQ90" i="103" s="1"/>
  <c r="BP90" i="103" a="1"/>
  <c r="BP90" i="103" s="1"/>
  <c r="BO90" i="103" a="1"/>
  <c r="BO90" i="103" s="1"/>
  <c r="BN90" i="103" a="1"/>
  <c r="BN90" i="103" s="1"/>
  <c r="BM90" i="103" a="1"/>
  <c r="BM90" i="103" s="1"/>
  <c r="BL90" i="103"/>
  <c r="BL90" i="103" a="1"/>
  <c r="BK90" i="103" a="1"/>
  <c r="BK90" i="103" s="1"/>
  <c r="BJ90" i="103"/>
  <c r="BJ90" i="103" a="1"/>
  <c r="BI90" i="103" a="1"/>
  <c r="BI90" i="103" s="1"/>
  <c r="BH90" i="103" a="1"/>
  <c r="BH90" i="103" s="1"/>
  <c r="BG90" i="103" a="1"/>
  <c r="BG90" i="103" s="1"/>
  <c r="BF90" i="103" a="1"/>
  <c r="BF90" i="103" s="1"/>
  <c r="BE90" i="103" a="1"/>
  <c r="BE90" i="103" s="1"/>
  <c r="BD90" i="103" a="1"/>
  <c r="BD90" i="103" s="1"/>
  <c r="BC90" i="103" a="1"/>
  <c r="BC90" i="103" s="1"/>
  <c r="BB90" i="103"/>
  <c r="BB90" i="103" a="1"/>
  <c r="BA90" i="103" a="1"/>
  <c r="BA90" i="103" s="1"/>
  <c r="AZ90" i="103" a="1"/>
  <c r="AZ90" i="103" s="1"/>
  <c r="AY90" i="103" a="1"/>
  <c r="AY90" i="103" s="1"/>
  <c r="AX90" i="103" a="1"/>
  <c r="AX90" i="103" s="1"/>
  <c r="AW90" i="103" a="1"/>
  <c r="AW90" i="103" s="1"/>
  <c r="AV90" i="103"/>
  <c r="AV90" i="103" a="1"/>
  <c r="AU90" i="103" a="1"/>
  <c r="AU90" i="103" s="1"/>
  <c r="AT90" i="103"/>
  <c r="AT90" i="103" a="1"/>
  <c r="AS90" i="103" a="1"/>
  <c r="AS90" i="103" s="1"/>
  <c r="AR90" i="103" a="1"/>
  <c r="AR90" i="103" s="1"/>
  <c r="AQ90" i="103" a="1"/>
  <c r="AQ90" i="103" s="1"/>
  <c r="AP90" i="103" a="1"/>
  <c r="AP90" i="103" s="1"/>
  <c r="AO90" i="103" a="1"/>
  <c r="AO90" i="103" s="1"/>
  <c r="AN90" i="103" a="1"/>
  <c r="AN90" i="103" s="1"/>
  <c r="AM90" i="103" a="1"/>
  <c r="AM90" i="103" s="1"/>
  <c r="AL90" i="103"/>
  <c r="AL90" i="103" a="1"/>
  <c r="AK90" i="103" a="1"/>
  <c r="AK90" i="103" s="1"/>
  <c r="AJ90" i="103" a="1"/>
  <c r="AJ90" i="103" s="1"/>
  <c r="AI90" i="103" a="1"/>
  <c r="AI90" i="103" s="1"/>
  <c r="AH90" i="103" a="1"/>
  <c r="AH90" i="103" s="1"/>
  <c r="AG90" i="103" a="1"/>
  <c r="AG90" i="103" s="1"/>
  <c r="AF90" i="103"/>
  <c r="AF90" i="103" a="1"/>
  <c r="AE90" i="103" a="1"/>
  <c r="AE90" i="103" s="1"/>
  <c r="AD90" i="103"/>
  <c r="AD90" i="103" a="1"/>
  <c r="AC90" i="103" a="1"/>
  <c r="AC90" i="103" s="1"/>
  <c r="AB90" i="103" a="1"/>
  <c r="AB90" i="103" s="1"/>
  <c r="AA90" i="103" a="1"/>
  <c r="AA90" i="103" s="1"/>
  <c r="Z90" i="103" a="1"/>
  <c r="Z90" i="103" s="1"/>
  <c r="Y90" i="103" a="1"/>
  <c r="Y90" i="103" s="1"/>
  <c r="X90" i="103" a="1"/>
  <c r="X90" i="103" s="1"/>
  <c r="W90" i="103" a="1"/>
  <c r="W90" i="103" s="1"/>
  <c r="V90" i="103"/>
  <c r="V90" i="103" a="1"/>
  <c r="U90" i="103" a="1"/>
  <c r="U90" i="103" s="1"/>
  <c r="T90" i="103" a="1"/>
  <c r="T90" i="103" s="1"/>
  <c r="S90" i="103" a="1"/>
  <c r="S90" i="103" s="1"/>
  <c r="R90" i="103" a="1"/>
  <c r="R90" i="103" s="1"/>
  <c r="Q90" i="103" a="1"/>
  <c r="Q90" i="103" s="1"/>
  <c r="P90" i="103"/>
  <c r="P90" i="103" a="1"/>
  <c r="O90" i="103" a="1"/>
  <c r="O90" i="103" s="1"/>
  <c r="N90" i="103"/>
  <c r="N90" i="103" a="1"/>
  <c r="M90" i="103" a="1"/>
  <c r="M90" i="103" s="1"/>
  <c r="L90" i="103"/>
  <c r="L90" i="103" a="1"/>
  <c r="K90" i="103" a="1"/>
  <c r="K90" i="103" s="1"/>
  <c r="J90" i="103" a="1"/>
  <c r="J90" i="103" s="1"/>
  <c r="I90" i="103" a="1"/>
  <c r="I90" i="103" s="1"/>
  <c r="H90" i="103" a="1"/>
  <c r="H90" i="103" s="1"/>
  <c r="G90" i="103" a="1"/>
  <c r="G90" i="103" s="1"/>
  <c r="F90" i="103"/>
  <c r="F90" i="103" a="1"/>
  <c r="E90" i="103" a="1"/>
  <c r="E90" i="103" s="1"/>
  <c r="D90" i="103" a="1"/>
  <c r="D90" i="103" s="1"/>
  <c r="CD89" i="103" a="1"/>
  <c r="CD89" i="103" s="1"/>
  <c r="CC89" i="103" a="1"/>
  <c r="CC89" i="103" s="1"/>
  <c r="CB89" i="103" a="1"/>
  <c r="CB89" i="103" s="1"/>
  <c r="CA89" i="103"/>
  <c r="CA89" i="103" a="1"/>
  <c r="BZ89" i="103" a="1"/>
  <c r="BZ89" i="103" s="1"/>
  <c r="BY89" i="103"/>
  <c r="BY89" i="103" a="1"/>
  <c r="BX89" i="103" a="1"/>
  <c r="BX89" i="103" s="1"/>
  <c r="BW89" i="103" a="1"/>
  <c r="BW89" i="103" s="1"/>
  <c r="BV89" i="103" a="1"/>
  <c r="BV89" i="103" s="1"/>
  <c r="BU89" i="103" a="1"/>
  <c r="BU89" i="103" s="1"/>
  <c r="BT89" i="103" a="1"/>
  <c r="BT89" i="103" s="1"/>
  <c r="BS89" i="103" a="1"/>
  <c r="BS89" i="103" s="1"/>
  <c r="BR89" i="103" a="1"/>
  <c r="BR89" i="103" s="1"/>
  <c r="BQ89" i="103"/>
  <c r="BQ89" i="103" a="1"/>
  <c r="BP89" i="103" a="1"/>
  <c r="BP89" i="103" s="1"/>
  <c r="BO89" i="103" a="1"/>
  <c r="BO89" i="103" s="1"/>
  <c r="BN89" i="103" a="1"/>
  <c r="BN89" i="103" s="1"/>
  <c r="BM89" i="103" a="1"/>
  <c r="BM89" i="103" s="1"/>
  <c r="BL89" i="103" a="1"/>
  <c r="BL89" i="103" s="1"/>
  <c r="BK89" i="103"/>
  <c r="BK89" i="103" a="1"/>
  <c r="BJ89" i="103" a="1"/>
  <c r="BJ89" i="103" s="1"/>
  <c r="BI89" i="103"/>
  <c r="BI89" i="103" a="1"/>
  <c r="BH89" i="103" a="1"/>
  <c r="BH89" i="103" s="1"/>
  <c r="BG89" i="103" a="1"/>
  <c r="BG89" i="103" s="1"/>
  <c r="BF89" i="103" a="1"/>
  <c r="BF89" i="103" s="1"/>
  <c r="BE89" i="103" a="1"/>
  <c r="BE89" i="103" s="1"/>
  <c r="BD89" i="103" a="1"/>
  <c r="BD89" i="103" s="1"/>
  <c r="BC89" i="103" a="1"/>
  <c r="BC89" i="103" s="1"/>
  <c r="BB89" i="103" a="1"/>
  <c r="BB89" i="103" s="1"/>
  <c r="BA89" i="103"/>
  <c r="BA89" i="103" a="1"/>
  <c r="AZ89" i="103" a="1"/>
  <c r="AZ89" i="103" s="1"/>
  <c r="AY89" i="103" a="1"/>
  <c r="AY89" i="103" s="1"/>
  <c r="AX89" i="103" a="1"/>
  <c r="AX89" i="103" s="1"/>
  <c r="AW89" i="103" a="1"/>
  <c r="AW89" i="103" s="1"/>
  <c r="AV89" i="103" a="1"/>
  <c r="AV89" i="103" s="1"/>
  <c r="AU89" i="103"/>
  <c r="AU89" i="103" a="1"/>
  <c r="AT89" i="103" a="1"/>
  <c r="AT89" i="103" s="1"/>
  <c r="AS89" i="103"/>
  <c r="AS89" i="103" a="1"/>
  <c r="AR89" i="103" a="1"/>
  <c r="AR89" i="103" s="1"/>
  <c r="AQ89" i="103" a="1"/>
  <c r="AQ89" i="103" s="1"/>
  <c r="AP89" i="103" a="1"/>
  <c r="AP89" i="103" s="1"/>
  <c r="AO89" i="103" a="1"/>
  <c r="AO89" i="103" s="1"/>
  <c r="AN89" i="103" a="1"/>
  <c r="AN89" i="103" s="1"/>
  <c r="AM89" i="103" a="1"/>
  <c r="AM89" i="103" s="1"/>
  <c r="AL89" i="103" a="1"/>
  <c r="AL89" i="103" s="1"/>
  <c r="AK89" i="103"/>
  <c r="AK89" i="103" a="1"/>
  <c r="AJ89" i="103" a="1"/>
  <c r="AJ89" i="103" s="1"/>
  <c r="AI89" i="103" a="1"/>
  <c r="AI89" i="103" s="1"/>
  <c r="AH89" i="103" a="1"/>
  <c r="AH89" i="103" s="1"/>
  <c r="AG89" i="103" a="1"/>
  <c r="AG89" i="103" s="1"/>
  <c r="AF89" i="103" a="1"/>
  <c r="AF89" i="103" s="1"/>
  <c r="AE89" i="103"/>
  <c r="AE89" i="103" a="1"/>
  <c r="AD89" i="103" a="1"/>
  <c r="AD89" i="103" s="1"/>
  <c r="AC89" i="103"/>
  <c r="AC89" i="103" a="1"/>
  <c r="AB89" i="103" a="1"/>
  <c r="AB89" i="103" s="1"/>
  <c r="AA89" i="103" a="1"/>
  <c r="AA89" i="103" s="1"/>
  <c r="Z89" i="103" a="1"/>
  <c r="Z89" i="103" s="1"/>
  <c r="Y89" i="103" a="1"/>
  <c r="Y89" i="103" s="1"/>
  <c r="X89" i="103" a="1"/>
  <c r="X89" i="103" s="1"/>
  <c r="W89" i="103" a="1"/>
  <c r="W89" i="103" s="1"/>
  <c r="V89" i="103" a="1"/>
  <c r="V89" i="103" s="1"/>
  <c r="U89" i="103"/>
  <c r="U89" i="103" a="1"/>
  <c r="T89" i="103" a="1"/>
  <c r="T89" i="103" s="1"/>
  <c r="S89" i="103" a="1"/>
  <c r="S89" i="103" s="1"/>
  <c r="R89" i="103" a="1"/>
  <c r="R89" i="103" s="1"/>
  <c r="Q89" i="103" a="1"/>
  <c r="Q89" i="103" s="1"/>
  <c r="P89" i="103" a="1"/>
  <c r="P89" i="103" s="1"/>
  <c r="O89" i="103"/>
  <c r="O89" i="103" a="1"/>
  <c r="N89" i="103" a="1"/>
  <c r="N89" i="103" s="1"/>
  <c r="M89" i="103"/>
  <c r="M89" i="103" a="1"/>
  <c r="L89" i="103" a="1"/>
  <c r="L89" i="103" s="1"/>
  <c r="K89" i="103" a="1"/>
  <c r="K89" i="103" s="1"/>
  <c r="J89" i="103" a="1"/>
  <c r="J89" i="103" s="1"/>
  <c r="I89" i="103" a="1"/>
  <c r="I89" i="103" s="1"/>
  <c r="H89" i="103" a="1"/>
  <c r="H89" i="103" s="1"/>
  <c r="G89" i="103" a="1"/>
  <c r="G89" i="103" s="1"/>
  <c r="F89" i="103" a="1"/>
  <c r="F89" i="103" s="1"/>
  <c r="E89" i="103"/>
  <c r="E89" i="103" a="1"/>
  <c r="D89" i="103" a="1"/>
  <c r="D89" i="103" s="1"/>
  <c r="CD88" i="103" a="1"/>
  <c r="CD88" i="103" s="1"/>
  <c r="CC88" i="103" a="1"/>
  <c r="CC88" i="103" s="1"/>
  <c r="CB88" i="103" a="1"/>
  <c r="CB88" i="103" s="1"/>
  <c r="CA88" i="103" a="1"/>
  <c r="CA88" i="103" s="1"/>
  <c r="BZ88" i="103"/>
  <c r="BZ88" i="103" a="1"/>
  <c r="BY88" i="103" a="1"/>
  <c r="BY88" i="103" s="1"/>
  <c r="BX88" i="103"/>
  <c r="BX88" i="103" a="1"/>
  <c r="BW88" i="103" a="1"/>
  <c r="BW88" i="103" s="1"/>
  <c r="BV88" i="103" a="1"/>
  <c r="BV88" i="103" s="1"/>
  <c r="BU88" i="103" a="1"/>
  <c r="BU88" i="103" s="1"/>
  <c r="BT88" i="103" a="1"/>
  <c r="BT88" i="103" s="1"/>
  <c r="BS88" i="103" a="1"/>
  <c r="BS88" i="103" s="1"/>
  <c r="BR88" i="103" a="1"/>
  <c r="BR88" i="103" s="1"/>
  <c r="BQ88" i="103" a="1"/>
  <c r="BQ88" i="103" s="1"/>
  <c r="BP88" i="103"/>
  <c r="BP88" i="103" a="1"/>
  <c r="BO88" i="103" a="1"/>
  <c r="BO88" i="103" s="1"/>
  <c r="BN88" i="103" a="1"/>
  <c r="BN88" i="103" s="1"/>
  <c r="BM88" i="103" a="1"/>
  <c r="BM88" i="103" s="1"/>
  <c r="BL88" i="103" a="1"/>
  <c r="BL88" i="103" s="1"/>
  <c r="BK88" i="103" a="1"/>
  <c r="BK88" i="103" s="1"/>
  <c r="BJ88" i="103"/>
  <c r="BJ88" i="103" a="1"/>
  <c r="BI88" i="103" a="1"/>
  <c r="BI88" i="103" s="1"/>
  <c r="BH88" i="103"/>
  <c r="BH88" i="103" a="1"/>
  <c r="BG88" i="103" a="1"/>
  <c r="BG88" i="103" s="1"/>
  <c r="BF88" i="103" a="1"/>
  <c r="BF88" i="103" s="1"/>
  <c r="BE88" i="103" a="1"/>
  <c r="BE88" i="103" s="1"/>
  <c r="BD88" i="103" a="1"/>
  <c r="BD88" i="103" s="1"/>
  <c r="BC88" i="103" a="1"/>
  <c r="BC88" i="103" s="1"/>
  <c r="BB88" i="103" a="1"/>
  <c r="BB88" i="103" s="1"/>
  <c r="BA88" i="103" a="1"/>
  <c r="BA88" i="103" s="1"/>
  <c r="AZ88" i="103"/>
  <c r="AZ88" i="103" a="1"/>
  <c r="AY88" i="103" a="1"/>
  <c r="AY88" i="103" s="1"/>
  <c r="AX88" i="103" a="1"/>
  <c r="AX88" i="103" s="1"/>
  <c r="AW88" i="103" a="1"/>
  <c r="AW88" i="103" s="1"/>
  <c r="AV88" i="103" a="1"/>
  <c r="AV88" i="103" s="1"/>
  <c r="AU88" i="103" a="1"/>
  <c r="AU88" i="103" s="1"/>
  <c r="AT88" i="103"/>
  <c r="AT88" i="103" a="1"/>
  <c r="AS88" i="103" a="1"/>
  <c r="AS88" i="103" s="1"/>
  <c r="AR88" i="103"/>
  <c r="AR88" i="103" a="1"/>
  <c r="AQ88" i="103" a="1"/>
  <c r="AQ88" i="103" s="1"/>
  <c r="AP88" i="103" a="1"/>
  <c r="AP88" i="103" s="1"/>
  <c r="AO88" i="103" a="1"/>
  <c r="AO88" i="103" s="1"/>
  <c r="AN88" i="103" a="1"/>
  <c r="AN88" i="103" s="1"/>
  <c r="AM88" i="103" a="1"/>
  <c r="AM88" i="103" s="1"/>
  <c r="AL88" i="103" a="1"/>
  <c r="AL88" i="103" s="1"/>
  <c r="AK88" i="103" a="1"/>
  <c r="AK88" i="103" s="1"/>
  <c r="AJ88" i="103"/>
  <c r="AJ88" i="103" a="1"/>
  <c r="AI88" i="103" a="1"/>
  <c r="AI88" i="103" s="1"/>
  <c r="AH88" i="103" a="1"/>
  <c r="AH88" i="103" s="1"/>
  <c r="AG88" i="103" a="1"/>
  <c r="AG88" i="103" s="1"/>
  <c r="AF88" i="103" a="1"/>
  <c r="AF88" i="103" s="1"/>
  <c r="AE88" i="103" a="1"/>
  <c r="AE88" i="103" s="1"/>
  <c r="AD88" i="103"/>
  <c r="AD88" i="103" a="1"/>
  <c r="AC88" i="103" a="1"/>
  <c r="AC88" i="103" s="1"/>
  <c r="AB88" i="103"/>
  <c r="AB88" i="103" a="1"/>
  <c r="AA88" i="103" a="1"/>
  <c r="AA88" i="103" s="1"/>
  <c r="Z88" i="103" a="1"/>
  <c r="Z88" i="103" s="1"/>
  <c r="Y88" i="103" a="1"/>
  <c r="Y88" i="103" s="1"/>
  <c r="X88" i="103" a="1"/>
  <c r="X88" i="103" s="1"/>
  <c r="W88" i="103" a="1"/>
  <c r="W88" i="103" s="1"/>
  <c r="V88" i="103" a="1"/>
  <c r="V88" i="103" s="1"/>
  <c r="U88" i="103" a="1"/>
  <c r="U88" i="103" s="1"/>
  <c r="T88" i="103"/>
  <c r="T88" i="103" a="1"/>
  <c r="S88" i="103" a="1"/>
  <c r="S88" i="103" s="1"/>
  <c r="R88" i="103" a="1"/>
  <c r="R88" i="103" s="1"/>
  <c r="Q88" i="103" a="1"/>
  <c r="Q88" i="103" s="1"/>
  <c r="P88" i="103" a="1"/>
  <c r="P88" i="103" s="1"/>
  <c r="O88" i="103" a="1"/>
  <c r="O88" i="103" s="1"/>
  <c r="N88" i="103"/>
  <c r="N88" i="103" a="1"/>
  <c r="M88" i="103" a="1"/>
  <c r="M88" i="103" s="1"/>
  <c r="L88" i="103"/>
  <c r="L88" i="103" a="1"/>
  <c r="K88" i="103" a="1"/>
  <c r="K88" i="103" s="1"/>
  <c r="J88" i="103" a="1"/>
  <c r="J88" i="103" s="1"/>
  <c r="I88" i="103" a="1"/>
  <c r="I88" i="103" s="1"/>
  <c r="H88" i="103" a="1"/>
  <c r="H88" i="103" s="1"/>
  <c r="G88" i="103" a="1"/>
  <c r="G88" i="103" s="1"/>
  <c r="F88" i="103" a="1"/>
  <c r="F88" i="103" s="1"/>
  <c r="E88" i="103" a="1"/>
  <c r="E88" i="103" s="1"/>
  <c r="D88" i="103"/>
  <c r="D88" i="103" a="1"/>
  <c r="CD87" i="103" a="1"/>
  <c r="CD87" i="103" s="1"/>
  <c r="CC87" i="103" a="1"/>
  <c r="CC87" i="103" s="1"/>
  <c r="CB87" i="103" a="1"/>
  <c r="CB87" i="103" s="1"/>
  <c r="CA87" i="103" a="1"/>
  <c r="CA87" i="103" s="1"/>
  <c r="BZ87" i="103" a="1"/>
  <c r="BZ87" i="103" s="1"/>
  <c r="BY87" i="103" a="1"/>
  <c r="BY87" i="103" s="1"/>
  <c r="BX87" i="103" a="1"/>
  <c r="BX87" i="103" s="1"/>
  <c r="BW87" i="103"/>
  <c r="BW87" i="103" a="1"/>
  <c r="BV87" i="103" a="1"/>
  <c r="BV87" i="103" s="1"/>
  <c r="BU87" i="103" a="1"/>
  <c r="BU87" i="103" s="1"/>
  <c r="BT87" i="103" a="1"/>
  <c r="BT87" i="103" s="1"/>
  <c r="BS87" i="103" a="1"/>
  <c r="BS87" i="103" s="1"/>
  <c r="BR87" i="103" a="1"/>
  <c r="BR87" i="103" s="1"/>
  <c r="BQ87" i="103" a="1"/>
  <c r="BQ87" i="103" s="1"/>
  <c r="BP87" i="103" a="1"/>
  <c r="BP87" i="103" s="1"/>
  <c r="BO87" i="103"/>
  <c r="BO87" i="103" a="1"/>
  <c r="BN87" i="103" a="1"/>
  <c r="BN87" i="103" s="1"/>
  <c r="BM87" i="103" a="1"/>
  <c r="BM87" i="103" s="1"/>
  <c r="BL87" i="103" a="1"/>
  <c r="BL87" i="103" s="1"/>
  <c r="BK87" i="103" a="1"/>
  <c r="BK87" i="103" s="1"/>
  <c r="BJ87" i="103" a="1"/>
  <c r="BJ87" i="103" s="1"/>
  <c r="BI87" i="103" a="1"/>
  <c r="BI87" i="103" s="1"/>
  <c r="BH87" i="103" a="1"/>
  <c r="BH87" i="103" s="1"/>
  <c r="BG87" i="103"/>
  <c r="BG87" i="103" a="1"/>
  <c r="BF87" i="103" a="1"/>
  <c r="BF87" i="103" s="1"/>
  <c r="BE87" i="103" a="1"/>
  <c r="BE87" i="103" s="1"/>
  <c r="BD87" i="103" a="1"/>
  <c r="BD87" i="103" s="1"/>
  <c r="BC87" i="103" a="1"/>
  <c r="BC87" i="103" s="1"/>
  <c r="BB87" i="103" a="1"/>
  <c r="BB87" i="103" s="1"/>
  <c r="BA87" i="103" a="1"/>
  <c r="BA87" i="103" s="1"/>
  <c r="AZ87" i="103" a="1"/>
  <c r="AZ87" i="103" s="1"/>
  <c r="AY87" i="103"/>
  <c r="AY87" i="103" a="1"/>
  <c r="AX87" i="103" a="1"/>
  <c r="AX87" i="103" s="1"/>
  <c r="AW87" i="103" a="1"/>
  <c r="AW87" i="103" s="1"/>
  <c r="AV87" i="103" a="1"/>
  <c r="AV87" i="103" s="1"/>
  <c r="AU87" i="103" a="1"/>
  <c r="AU87" i="103" s="1"/>
  <c r="AT87" i="103" a="1"/>
  <c r="AT87" i="103" s="1"/>
  <c r="AS87" i="103"/>
  <c r="AS87" i="103" a="1"/>
  <c r="AR87" i="103" a="1"/>
  <c r="AR87" i="103" s="1"/>
  <c r="AQ87" i="103"/>
  <c r="AQ87" i="103" a="1"/>
  <c r="AP87" i="103" a="1"/>
  <c r="AP87" i="103" s="1"/>
  <c r="AO87" i="103" a="1"/>
  <c r="AO87" i="103" s="1"/>
  <c r="AN87" i="103" a="1"/>
  <c r="AN87" i="103" s="1"/>
  <c r="AM87" i="103" a="1"/>
  <c r="AM87" i="103" s="1"/>
  <c r="AL87" i="103" a="1"/>
  <c r="AL87" i="103" s="1"/>
  <c r="AK87" i="103" a="1"/>
  <c r="AK87" i="103" s="1"/>
  <c r="AJ87" i="103" a="1"/>
  <c r="AJ87" i="103" s="1"/>
  <c r="AI87" i="103"/>
  <c r="AI87" i="103" a="1"/>
  <c r="AH87" i="103" a="1"/>
  <c r="AH87" i="103" s="1"/>
  <c r="AG87" i="103" a="1"/>
  <c r="AG87" i="103" s="1"/>
  <c r="AF87" i="103" a="1"/>
  <c r="AF87" i="103" s="1"/>
  <c r="AE87" i="103" a="1"/>
  <c r="AE87" i="103" s="1"/>
  <c r="AD87" i="103" a="1"/>
  <c r="AD87" i="103" s="1"/>
  <c r="AC87" i="103" a="1"/>
  <c r="AC87" i="103" s="1"/>
  <c r="AB87" i="103" a="1"/>
  <c r="AB87" i="103" s="1"/>
  <c r="AA87" i="103"/>
  <c r="AA87" i="103" a="1"/>
  <c r="Z87" i="103" a="1"/>
  <c r="Z87" i="103" s="1"/>
  <c r="Y87" i="103" a="1"/>
  <c r="Y87" i="103" s="1"/>
  <c r="X87" i="103" a="1"/>
  <c r="X87" i="103" s="1"/>
  <c r="W87" i="103" a="1"/>
  <c r="W87" i="103" s="1"/>
  <c r="V87" i="103" a="1"/>
  <c r="V87" i="103" s="1"/>
  <c r="U87" i="103" a="1"/>
  <c r="U87" i="103" s="1"/>
  <c r="T87" i="103" a="1"/>
  <c r="T87" i="103" s="1"/>
  <c r="S87" i="103"/>
  <c r="S87" i="103" a="1"/>
  <c r="R87" i="103" a="1"/>
  <c r="R87" i="103" s="1"/>
  <c r="Q87" i="103" a="1"/>
  <c r="Q87" i="103" s="1"/>
  <c r="P87" i="103" a="1"/>
  <c r="P87" i="103" s="1"/>
  <c r="O87" i="103" a="1"/>
  <c r="O87" i="103" s="1"/>
  <c r="N87" i="103" a="1"/>
  <c r="N87" i="103" s="1"/>
  <c r="M87" i="103"/>
  <c r="M87" i="103" a="1"/>
  <c r="L87" i="103" a="1"/>
  <c r="L87" i="103" s="1"/>
  <c r="K87" i="103"/>
  <c r="K87" i="103" a="1"/>
  <c r="J87" i="103" a="1"/>
  <c r="J87" i="103" s="1"/>
  <c r="I87" i="103" a="1"/>
  <c r="I87" i="103" s="1"/>
  <c r="H87" i="103" a="1"/>
  <c r="H87" i="103" s="1"/>
  <c r="G87" i="103" a="1"/>
  <c r="G87" i="103" s="1"/>
  <c r="F87" i="103" a="1"/>
  <c r="F87" i="103" s="1"/>
  <c r="E87" i="103" a="1"/>
  <c r="E87" i="103" s="1"/>
  <c r="D87" i="103" a="1"/>
  <c r="D87" i="103" s="1"/>
  <c r="CD86" i="103"/>
  <c r="CD86" i="103" a="1"/>
  <c r="CC86" i="103" a="1"/>
  <c r="CC86" i="103" s="1"/>
  <c r="CB86" i="103" a="1"/>
  <c r="CB86" i="103" s="1"/>
  <c r="CA86" i="103" a="1"/>
  <c r="CA86" i="103" s="1"/>
  <c r="BZ86" i="103" a="1"/>
  <c r="BZ86" i="103" s="1"/>
  <c r="BY86" i="103" a="1"/>
  <c r="BY86" i="103" s="1"/>
  <c r="BX86" i="103" a="1"/>
  <c r="BX86" i="103" s="1"/>
  <c r="BW86" i="103" a="1"/>
  <c r="BW86" i="103" s="1"/>
  <c r="BV86" i="103"/>
  <c r="BV86" i="103" a="1"/>
  <c r="BU86" i="103" a="1"/>
  <c r="BU86" i="103" s="1"/>
  <c r="BT86" i="103" a="1"/>
  <c r="BT86" i="103" s="1"/>
  <c r="BS86" i="103" a="1"/>
  <c r="BS86" i="103" s="1"/>
  <c r="BR86" i="103" a="1"/>
  <c r="BR86" i="103" s="1"/>
  <c r="BQ86" i="103" a="1"/>
  <c r="BQ86" i="103" s="1"/>
  <c r="BP86" i="103" a="1"/>
  <c r="BP86" i="103" s="1"/>
  <c r="BO86" i="103" a="1"/>
  <c r="BO86" i="103" s="1"/>
  <c r="BN86" i="103"/>
  <c r="BN86" i="103" a="1"/>
  <c r="BM86" i="103" a="1"/>
  <c r="BM86" i="103" s="1"/>
  <c r="BL86" i="103" a="1"/>
  <c r="BL86" i="103" s="1"/>
  <c r="BK86" i="103" a="1"/>
  <c r="BK86" i="103" s="1"/>
  <c r="BJ86" i="103" a="1"/>
  <c r="BJ86" i="103" s="1"/>
  <c r="BI86" i="103" a="1"/>
  <c r="BI86" i="103" s="1"/>
  <c r="BH86" i="103" a="1"/>
  <c r="BH86" i="103" s="1"/>
  <c r="BG86" i="103" a="1"/>
  <c r="BG86" i="103" s="1"/>
  <c r="BF86" i="103"/>
  <c r="BF86" i="103" a="1"/>
  <c r="BE86" i="103" a="1"/>
  <c r="BE86" i="103" s="1"/>
  <c r="BD86" i="103" a="1"/>
  <c r="BD86" i="103" s="1"/>
  <c r="BC86" i="103" a="1"/>
  <c r="BC86" i="103" s="1"/>
  <c r="BB86" i="103" a="1"/>
  <c r="BB86" i="103" s="1"/>
  <c r="BA86" i="103" a="1"/>
  <c r="BA86" i="103" s="1"/>
  <c r="AZ86" i="103" a="1"/>
  <c r="AZ86" i="103" s="1"/>
  <c r="AY86" i="103" a="1"/>
  <c r="AY86" i="103" s="1"/>
  <c r="AX86" i="103"/>
  <c r="AX86" i="103" a="1"/>
  <c r="AW86" i="103" a="1"/>
  <c r="AW86" i="103" s="1"/>
  <c r="AV86" i="103" a="1"/>
  <c r="AV86" i="103" s="1"/>
  <c r="AU86" i="103" a="1"/>
  <c r="AU86" i="103" s="1"/>
  <c r="AT86" i="103" a="1"/>
  <c r="AT86" i="103" s="1"/>
  <c r="AS86" i="103" a="1"/>
  <c r="AS86" i="103" s="1"/>
  <c r="AR86" i="103"/>
  <c r="AR86" i="103" a="1"/>
  <c r="AQ86" i="103" a="1"/>
  <c r="AQ86" i="103" s="1"/>
  <c r="AP86" i="103"/>
  <c r="AP86" i="103" a="1"/>
  <c r="AO86" i="103" a="1"/>
  <c r="AO86" i="103" s="1"/>
  <c r="AN86" i="103" a="1"/>
  <c r="AN86" i="103" s="1"/>
  <c r="AM86" i="103" a="1"/>
  <c r="AM86" i="103" s="1"/>
  <c r="AL86" i="103" a="1"/>
  <c r="AL86" i="103" s="1"/>
  <c r="AK86" i="103" a="1"/>
  <c r="AK86" i="103" s="1"/>
  <c r="AJ86" i="103" a="1"/>
  <c r="AJ86" i="103" s="1"/>
  <c r="AI86" i="103" a="1"/>
  <c r="AI86" i="103" s="1"/>
  <c r="AH86" i="103"/>
  <c r="AH86" i="103" a="1"/>
  <c r="AG86" i="103" a="1"/>
  <c r="AG86" i="103" s="1"/>
  <c r="AF86" i="103" a="1"/>
  <c r="AF86" i="103" s="1"/>
  <c r="AE86" i="103" a="1"/>
  <c r="AE86" i="103" s="1"/>
  <c r="AD86" i="103" a="1"/>
  <c r="AD86" i="103" s="1"/>
  <c r="AC86" i="103" a="1"/>
  <c r="AC86" i="103" s="1"/>
  <c r="AB86" i="103"/>
  <c r="AB86" i="103" a="1"/>
  <c r="AA86" i="103" a="1"/>
  <c r="AA86" i="103" s="1"/>
  <c r="Z86" i="103"/>
  <c r="Z86" i="103" a="1"/>
  <c r="Y86" i="103" a="1"/>
  <c r="Y86" i="103" s="1"/>
  <c r="X86" i="103" a="1"/>
  <c r="X86" i="103" s="1"/>
  <c r="W86" i="103" a="1"/>
  <c r="W86" i="103" s="1"/>
  <c r="V86" i="103" a="1"/>
  <c r="V86" i="103" s="1"/>
  <c r="U86" i="103" a="1"/>
  <c r="U86" i="103" s="1"/>
  <c r="T86" i="103" a="1"/>
  <c r="T86" i="103" s="1"/>
  <c r="S86" i="103" a="1"/>
  <c r="S86" i="103" s="1"/>
  <c r="R86" i="103"/>
  <c r="R86" i="103" a="1"/>
  <c r="Q86" i="103" a="1"/>
  <c r="Q86" i="103" s="1"/>
  <c r="P86" i="103" a="1"/>
  <c r="P86" i="103" s="1"/>
  <c r="O86" i="103" a="1"/>
  <c r="O86" i="103" s="1"/>
  <c r="N86" i="103" a="1"/>
  <c r="N86" i="103" s="1"/>
  <c r="M86" i="103" a="1"/>
  <c r="M86" i="103" s="1"/>
  <c r="L86" i="103"/>
  <c r="L86" i="103" a="1"/>
  <c r="K86" i="103" a="1"/>
  <c r="K86" i="103" s="1"/>
  <c r="J86" i="103"/>
  <c r="J86" i="103" a="1"/>
  <c r="I86" i="103" a="1"/>
  <c r="I86" i="103" s="1"/>
  <c r="H86" i="103"/>
  <c r="H86" i="103" a="1"/>
  <c r="G86" i="103" a="1"/>
  <c r="G86" i="103" s="1"/>
  <c r="F86" i="103" a="1"/>
  <c r="F86" i="103" s="1"/>
  <c r="E86" i="103" a="1"/>
  <c r="E86" i="103" s="1"/>
  <c r="D86" i="103" a="1"/>
  <c r="D86" i="103" s="1"/>
  <c r="CD85" i="103" a="1"/>
  <c r="CD85" i="103" s="1"/>
  <c r="CC85" i="103"/>
  <c r="CC85" i="103" a="1"/>
  <c r="CB85" i="103" a="1"/>
  <c r="CB85" i="103" s="1"/>
  <c r="CA85" i="103" a="1"/>
  <c r="CA85" i="103" s="1"/>
  <c r="BZ85" i="103" a="1"/>
  <c r="BZ85" i="103" s="1"/>
  <c r="BY85" i="103" a="1"/>
  <c r="BY85" i="103" s="1"/>
  <c r="BX85" i="103" a="1"/>
  <c r="BX85" i="103" s="1"/>
  <c r="BW85" i="103" a="1"/>
  <c r="BW85" i="103" s="1"/>
  <c r="BV85" i="103" a="1"/>
  <c r="BV85" i="103" s="1"/>
  <c r="BU85" i="103"/>
  <c r="BU85" i="103" a="1"/>
  <c r="BT85" i="103" a="1"/>
  <c r="BT85" i="103" s="1"/>
  <c r="BS85" i="103"/>
  <c r="BS85" i="103" a="1"/>
  <c r="BR85" i="103" a="1"/>
  <c r="BR85" i="103" s="1"/>
  <c r="BQ85" i="103" a="1"/>
  <c r="BQ85" i="103" s="1"/>
  <c r="BP85" i="103" a="1"/>
  <c r="BP85" i="103" s="1"/>
  <c r="BO85" i="103" a="1"/>
  <c r="BO85" i="103" s="1"/>
  <c r="BN85" i="103" a="1"/>
  <c r="BN85" i="103" s="1"/>
  <c r="BM85" i="103"/>
  <c r="BM85" i="103" a="1"/>
  <c r="BL85" i="103" a="1"/>
  <c r="BL85" i="103" s="1"/>
  <c r="BK85" i="103" a="1"/>
  <c r="BK85" i="103" s="1"/>
  <c r="BJ85" i="103" a="1"/>
  <c r="BJ85" i="103" s="1"/>
  <c r="BI85" i="103" a="1"/>
  <c r="BI85" i="103" s="1"/>
  <c r="BH85" i="103" a="1"/>
  <c r="BH85" i="103" s="1"/>
  <c r="BG85" i="103" a="1"/>
  <c r="BG85" i="103" s="1"/>
  <c r="BF85" i="103" a="1"/>
  <c r="BF85" i="103" s="1"/>
  <c r="BE85" i="103"/>
  <c r="BE85" i="103" a="1"/>
  <c r="BD85" i="103" a="1"/>
  <c r="BD85" i="103" s="1"/>
  <c r="BC85" i="103"/>
  <c r="BC85" i="103" a="1"/>
  <c r="BB85" i="103" a="1"/>
  <c r="BB85" i="103" s="1"/>
  <c r="BA85" i="103" a="1"/>
  <c r="BA85" i="103" s="1"/>
  <c r="AZ85" i="103" a="1"/>
  <c r="AZ85" i="103" s="1"/>
  <c r="AY85" i="103" a="1"/>
  <c r="AY85" i="103" s="1"/>
  <c r="AX85" i="103" a="1"/>
  <c r="AX85" i="103" s="1"/>
  <c r="AW85" i="103"/>
  <c r="AW85" i="103" a="1"/>
  <c r="AV85" i="103" a="1"/>
  <c r="AV85" i="103" s="1"/>
  <c r="AU85" i="103" a="1"/>
  <c r="AU85" i="103" s="1"/>
  <c r="AT85" i="103" a="1"/>
  <c r="AT85" i="103" s="1"/>
  <c r="AS85" i="103" a="1"/>
  <c r="AS85" i="103" s="1"/>
  <c r="AR85" i="103" a="1"/>
  <c r="AR85" i="103" s="1"/>
  <c r="AQ85" i="103" a="1"/>
  <c r="AQ85" i="103" s="1"/>
  <c r="AP85" i="103" a="1"/>
  <c r="AP85" i="103" s="1"/>
  <c r="AO85" i="103"/>
  <c r="AO85" i="103" a="1"/>
  <c r="AN85" i="103" a="1"/>
  <c r="AN85" i="103" s="1"/>
  <c r="AM85" i="103"/>
  <c r="AM85" i="103" a="1"/>
  <c r="AL85" i="103" a="1"/>
  <c r="AL85" i="103" s="1"/>
  <c r="AK85" i="103" a="1"/>
  <c r="AK85" i="103" s="1"/>
  <c r="AJ85" i="103" a="1"/>
  <c r="AJ85" i="103" s="1"/>
  <c r="AI85" i="103" a="1"/>
  <c r="AI85" i="103" s="1"/>
  <c r="AH85" i="103" a="1"/>
  <c r="AH85" i="103" s="1"/>
  <c r="AG85" i="103"/>
  <c r="AG85" i="103" a="1"/>
  <c r="AF85" i="103" a="1"/>
  <c r="AF85" i="103" s="1"/>
  <c r="AE85" i="103" a="1"/>
  <c r="AE85" i="103" s="1"/>
  <c r="AD85" i="103" a="1"/>
  <c r="AD85" i="103" s="1"/>
  <c r="AC85" i="103" a="1"/>
  <c r="AC85" i="103" s="1"/>
  <c r="AB85" i="103" a="1"/>
  <c r="AB85" i="103" s="1"/>
  <c r="AA85" i="103" a="1"/>
  <c r="AA85" i="103" s="1"/>
  <c r="Z85" i="103" a="1"/>
  <c r="Z85" i="103" s="1"/>
  <c r="Y85" i="103"/>
  <c r="Y85" i="103" a="1"/>
  <c r="X85" i="103" a="1"/>
  <c r="X85" i="103" s="1"/>
  <c r="W85" i="103"/>
  <c r="W85" i="103" a="1"/>
  <c r="V85" i="103" a="1"/>
  <c r="V85" i="103" s="1"/>
  <c r="U85" i="103" a="1"/>
  <c r="U85" i="103" s="1"/>
  <c r="T85" i="103" a="1"/>
  <c r="T85" i="103" s="1"/>
  <c r="S85" i="103" a="1"/>
  <c r="S85" i="103" s="1"/>
  <c r="R85" i="103" a="1"/>
  <c r="R85" i="103" s="1"/>
  <c r="Q85" i="103"/>
  <c r="Q85" i="103" a="1"/>
  <c r="P85" i="103" a="1"/>
  <c r="P85" i="103" s="1"/>
  <c r="O85" i="103" a="1"/>
  <c r="O85" i="103" s="1"/>
  <c r="N85" i="103" a="1"/>
  <c r="N85" i="103" s="1"/>
  <c r="M85" i="103" a="1"/>
  <c r="M85" i="103" s="1"/>
  <c r="L85" i="103" a="1"/>
  <c r="L85" i="103" s="1"/>
  <c r="K85" i="103" a="1"/>
  <c r="K85" i="103" s="1"/>
  <c r="J85" i="103" a="1"/>
  <c r="J85" i="103" s="1"/>
  <c r="I85" i="103"/>
  <c r="I85" i="103" a="1"/>
  <c r="H85" i="103" a="1"/>
  <c r="H85" i="103" s="1"/>
  <c r="G85" i="103"/>
  <c r="G85" i="103" a="1"/>
  <c r="F85" i="103" a="1"/>
  <c r="F85" i="103" s="1"/>
  <c r="E85" i="103" a="1"/>
  <c r="E85" i="103" s="1"/>
  <c r="D85" i="103" a="1"/>
  <c r="D85" i="103" s="1"/>
  <c r="CD84" i="103" a="1"/>
  <c r="CD84" i="103" s="1"/>
  <c r="CC84" i="103" a="1"/>
  <c r="CC84" i="103" s="1"/>
  <c r="CB84" i="103"/>
  <c r="CB84" i="103" a="1"/>
  <c r="CA84" i="103" a="1"/>
  <c r="CA84" i="103" s="1"/>
  <c r="BZ84" i="103" a="1"/>
  <c r="BZ84" i="103" s="1"/>
  <c r="BY84" i="103" a="1"/>
  <c r="BY84" i="103" s="1"/>
  <c r="BX84" i="103" a="1"/>
  <c r="BX84" i="103" s="1"/>
  <c r="BW84" i="103" a="1"/>
  <c r="BW84" i="103" s="1"/>
  <c r="BV84" i="103" a="1"/>
  <c r="BV84" i="103" s="1"/>
  <c r="BU84" i="103" a="1"/>
  <c r="BU84" i="103" s="1"/>
  <c r="BT84" i="103"/>
  <c r="BT84" i="103" a="1"/>
  <c r="BS84" i="103" a="1"/>
  <c r="BS84" i="103" s="1"/>
  <c r="BR84" i="103"/>
  <c r="BR84" i="103" a="1"/>
  <c r="BQ84" i="103" a="1"/>
  <c r="BQ84" i="103" s="1"/>
  <c r="BP84" i="103" a="1"/>
  <c r="BP84" i="103" s="1"/>
  <c r="BO84" i="103" a="1"/>
  <c r="BO84" i="103" s="1"/>
  <c r="BN84" i="103" a="1"/>
  <c r="BN84" i="103" s="1"/>
  <c r="BM84" i="103" a="1"/>
  <c r="BM84" i="103" s="1"/>
  <c r="BL84" i="103"/>
  <c r="BL84" i="103" a="1"/>
  <c r="BK84" i="103" a="1"/>
  <c r="BK84" i="103" s="1"/>
  <c r="BJ84" i="103" a="1"/>
  <c r="BJ84" i="103" s="1"/>
  <c r="BI84" i="103" a="1"/>
  <c r="BI84" i="103" s="1"/>
  <c r="BH84" i="103" a="1"/>
  <c r="BH84" i="103" s="1"/>
  <c r="BG84" i="103" a="1"/>
  <c r="BG84" i="103" s="1"/>
  <c r="BF84" i="103" a="1"/>
  <c r="BF84" i="103" s="1"/>
  <c r="BE84" i="103" a="1"/>
  <c r="BE84" i="103" s="1"/>
  <c r="BD84" i="103"/>
  <c r="BD84" i="103" a="1"/>
  <c r="BC84" i="103" a="1"/>
  <c r="BC84" i="103" s="1"/>
  <c r="BB84" i="103"/>
  <c r="BB84" i="103" a="1"/>
  <c r="BA84" i="103" a="1"/>
  <c r="BA84" i="103" s="1"/>
  <c r="AZ84" i="103" a="1"/>
  <c r="AZ84" i="103" s="1"/>
  <c r="AY84" i="103" a="1"/>
  <c r="AY84" i="103" s="1"/>
  <c r="AX84" i="103" a="1"/>
  <c r="AX84" i="103" s="1"/>
  <c r="AW84" i="103" a="1"/>
  <c r="AW84" i="103" s="1"/>
  <c r="AV84" i="103"/>
  <c r="AV84" i="103" a="1"/>
  <c r="AU84" i="103" a="1"/>
  <c r="AU84" i="103" s="1"/>
  <c r="AT84" i="103" a="1"/>
  <c r="AT84" i="103" s="1"/>
  <c r="AS84" i="103" a="1"/>
  <c r="AS84" i="103" s="1"/>
  <c r="AR84" i="103" a="1"/>
  <c r="AR84" i="103" s="1"/>
  <c r="AQ84" i="103" a="1"/>
  <c r="AQ84" i="103" s="1"/>
  <c r="AP84" i="103" a="1"/>
  <c r="AP84" i="103" s="1"/>
  <c r="AO84" i="103" a="1"/>
  <c r="AO84" i="103" s="1"/>
  <c r="AN84" i="103"/>
  <c r="AN84" i="103" a="1"/>
  <c r="AM84" i="103" a="1"/>
  <c r="AM84" i="103" s="1"/>
  <c r="AL84" i="103"/>
  <c r="AL84" i="103" a="1"/>
  <c r="AK84" i="103" a="1"/>
  <c r="AK84" i="103" s="1"/>
  <c r="AJ84" i="103" a="1"/>
  <c r="AJ84" i="103" s="1"/>
  <c r="AI84" i="103" a="1"/>
  <c r="AI84" i="103" s="1"/>
  <c r="AH84" i="103" a="1"/>
  <c r="AH84" i="103" s="1"/>
  <c r="AG84" i="103" a="1"/>
  <c r="AG84" i="103" s="1"/>
  <c r="AF84" i="103"/>
  <c r="AF84" i="103" a="1"/>
  <c r="AE84" i="103" a="1"/>
  <c r="AE84" i="103" s="1"/>
  <c r="AD84" i="103" a="1"/>
  <c r="AD84" i="103" s="1"/>
  <c r="AC84" i="103" a="1"/>
  <c r="AC84" i="103" s="1"/>
  <c r="AB84" i="103" a="1"/>
  <c r="AB84" i="103" s="1"/>
  <c r="AA84" i="103" a="1"/>
  <c r="AA84" i="103" s="1"/>
  <c r="Z84" i="103" a="1"/>
  <c r="Z84" i="103" s="1"/>
  <c r="Y84" i="103" a="1"/>
  <c r="Y84" i="103" s="1"/>
  <c r="X84" i="103"/>
  <c r="X84" i="103" a="1"/>
  <c r="W84" i="103" a="1"/>
  <c r="W84" i="103" s="1"/>
  <c r="V84" i="103"/>
  <c r="V84" i="103" a="1"/>
  <c r="U84" i="103" a="1"/>
  <c r="U84" i="103" s="1"/>
  <c r="T84" i="103" a="1"/>
  <c r="T84" i="103" s="1"/>
  <c r="S84" i="103" a="1"/>
  <c r="S84" i="103" s="1"/>
  <c r="R84" i="103" a="1"/>
  <c r="R84" i="103" s="1"/>
  <c r="Q84" i="103" a="1"/>
  <c r="Q84" i="103" s="1"/>
  <c r="P84" i="103"/>
  <c r="P84" i="103" a="1"/>
  <c r="O84" i="103" a="1"/>
  <c r="O84" i="103" s="1"/>
  <c r="N84" i="103" a="1"/>
  <c r="N84" i="103" s="1"/>
  <c r="M84" i="103" a="1"/>
  <c r="M84" i="103" s="1"/>
  <c r="L84" i="103" a="1"/>
  <c r="L84" i="103" s="1"/>
  <c r="K84" i="103" a="1"/>
  <c r="K84" i="103" s="1"/>
  <c r="J84" i="103" a="1"/>
  <c r="J84" i="103" s="1"/>
  <c r="I84" i="103" a="1"/>
  <c r="I84" i="103" s="1"/>
  <c r="H84" i="103"/>
  <c r="H84" i="103" a="1"/>
  <c r="G84" i="103" a="1"/>
  <c r="G84" i="103" s="1"/>
  <c r="F84" i="103"/>
  <c r="F84" i="103" a="1"/>
  <c r="E84" i="103" a="1"/>
  <c r="E84" i="103" s="1"/>
  <c r="D84" i="103" a="1"/>
  <c r="D84" i="103" s="1"/>
  <c r="CD83" i="103" a="1"/>
  <c r="CD83" i="103" s="1"/>
  <c r="CC83" i="103" a="1"/>
  <c r="CC83" i="103" s="1"/>
  <c r="CB83" i="103" a="1"/>
  <c r="CB83" i="103" s="1"/>
  <c r="CA83" i="103"/>
  <c r="CA83" i="103" a="1"/>
  <c r="BZ83" i="103" a="1"/>
  <c r="BZ83" i="103" s="1"/>
  <c r="BY83" i="103" a="1"/>
  <c r="BY83" i="103" s="1"/>
  <c r="BX83" i="103" a="1"/>
  <c r="BX83" i="103" s="1"/>
  <c r="BW83" i="103" a="1"/>
  <c r="BW83" i="103" s="1"/>
  <c r="BV83" i="103" a="1"/>
  <c r="BV83" i="103" s="1"/>
  <c r="BU83" i="103" a="1"/>
  <c r="BU83" i="103" s="1"/>
  <c r="BT83" i="103" a="1"/>
  <c r="BT83" i="103" s="1"/>
  <c r="BS83" i="103"/>
  <c r="BS83" i="103" a="1"/>
  <c r="BR83" i="103" a="1"/>
  <c r="BR83" i="103" s="1"/>
  <c r="BQ83" i="103"/>
  <c r="BQ83" i="103" a="1"/>
  <c r="BP83" i="103" a="1"/>
  <c r="BP83" i="103" s="1"/>
  <c r="BO83" i="103" a="1"/>
  <c r="BO83" i="103" s="1"/>
  <c r="BN83" i="103" a="1"/>
  <c r="BN83" i="103" s="1"/>
  <c r="BM83" i="103" a="1"/>
  <c r="BM83" i="103" s="1"/>
  <c r="BL83" i="103" a="1"/>
  <c r="BL83" i="103" s="1"/>
  <c r="BK83" i="103"/>
  <c r="BK83" i="103" a="1"/>
  <c r="BJ83" i="103" a="1"/>
  <c r="BJ83" i="103" s="1"/>
  <c r="BI83" i="103" a="1"/>
  <c r="BI83" i="103" s="1"/>
  <c r="BH83" i="103" a="1"/>
  <c r="BH83" i="103" s="1"/>
  <c r="BG83" i="103" a="1"/>
  <c r="BG83" i="103" s="1"/>
  <c r="BF83" i="103" a="1"/>
  <c r="BF83" i="103" s="1"/>
  <c r="BE83" i="103" a="1"/>
  <c r="BE83" i="103" s="1"/>
  <c r="BD83" i="103" a="1"/>
  <c r="BD83" i="103" s="1"/>
  <c r="BC83" i="103"/>
  <c r="BC83" i="103" a="1"/>
  <c r="BB83" i="103" a="1"/>
  <c r="BB83" i="103" s="1"/>
  <c r="BA83" i="103"/>
  <c r="BA83" i="103" a="1"/>
  <c r="AZ83" i="103" a="1"/>
  <c r="AZ83" i="103" s="1"/>
  <c r="AY83" i="103" a="1"/>
  <c r="AY83" i="103" s="1"/>
  <c r="AX83" i="103" a="1"/>
  <c r="AX83" i="103" s="1"/>
  <c r="AW83" i="103" a="1"/>
  <c r="AW83" i="103" s="1"/>
  <c r="AV83" i="103" a="1"/>
  <c r="AV83" i="103" s="1"/>
  <c r="AU83" i="103"/>
  <c r="AU83" i="103" a="1"/>
  <c r="AT83" i="103" a="1"/>
  <c r="AT83" i="103" s="1"/>
  <c r="AS83" i="103" a="1"/>
  <c r="AS83" i="103" s="1"/>
  <c r="AR83" i="103" a="1"/>
  <c r="AR83" i="103" s="1"/>
  <c r="AQ83" i="103" a="1"/>
  <c r="AQ83" i="103" s="1"/>
  <c r="AP83" i="103" a="1"/>
  <c r="AP83" i="103" s="1"/>
  <c r="AO83" i="103" a="1"/>
  <c r="AO83" i="103" s="1"/>
  <c r="AN83" i="103" a="1"/>
  <c r="AN83" i="103" s="1"/>
  <c r="AM83" i="103"/>
  <c r="AM83" i="103" a="1"/>
  <c r="AL83" i="103" a="1"/>
  <c r="AL83" i="103" s="1"/>
  <c r="AK83" i="103"/>
  <c r="AK83" i="103" a="1"/>
  <c r="AJ83" i="103" a="1"/>
  <c r="AJ83" i="103" s="1"/>
  <c r="AI83" i="103" a="1"/>
  <c r="AI83" i="103" s="1"/>
  <c r="AH83" i="103" a="1"/>
  <c r="AH83" i="103" s="1"/>
  <c r="AG83" i="103" a="1"/>
  <c r="AG83" i="103" s="1"/>
  <c r="AF83" i="103" a="1"/>
  <c r="AF83" i="103" s="1"/>
  <c r="AE83" i="103"/>
  <c r="AE83" i="103" a="1"/>
  <c r="AD83" i="103" a="1"/>
  <c r="AD83" i="103" s="1"/>
  <c r="AC83" i="103" a="1"/>
  <c r="AC83" i="103" s="1"/>
  <c r="AB83" i="103" a="1"/>
  <c r="AB83" i="103" s="1"/>
  <c r="AA83" i="103" a="1"/>
  <c r="AA83" i="103" s="1"/>
  <c r="Z83" i="103" a="1"/>
  <c r="Z83" i="103" s="1"/>
  <c r="Y83" i="103"/>
  <c r="Y83" i="103" a="1"/>
  <c r="X83" i="103" a="1"/>
  <c r="X83" i="103" s="1"/>
  <c r="W83" i="103"/>
  <c r="W83" i="103" a="1"/>
  <c r="V83" i="103" a="1"/>
  <c r="V83" i="103" s="1"/>
  <c r="U83" i="103"/>
  <c r="U83" i="103" a="1"/>
  <c r="T83" i="103" a="1"/>
  <c r="T83" i="103" s="1"/>
  <c r="S83" i="103" a="1"/>
  <c r="S83" i="103" s="1"/>
  <c r="R83" i="103" a="1"/>
  <c r="R83" i="103" s="1"/>
  <c r="Q83" i="103" a="1"/>
  <c r="Q83" i="103" s="1"/>
  <c r="P83" i="103" a="1"/>
  <c r="P83" i="103" s="1"/>
  <c r="O83" i="103"/>
  <c r="O83" i="103" a="1"/>
  <c r="N83" i="103" a="1"/>
  <c r="N83" i="103" s="1"/>
  <c r="M83" i="103" a="1"/>
  <c r="M83" i="103" s="1"/>
  <c r="L83" i="103" a="1"/>
  <c r="L83" i="103" s="1"/>
  <c r="K83" i="103" a="1"/>
  <c r="K83" i="103" s="1"/>
  <c r="J83" i="103" a="1"/>
  <c r="J83" i="103" s="1"/>
  <c r="I83" i="103"/>
  <c r="I83" i="103" a="1"/>
  <c r="H83" i="103" a="1"/>
  <c r="H83" i="103" s="1"/>
  <c r="G83" i="103"/>
  <c r="G83" i="103" a="1"/>
  <c r="F83" i="103" a="1"/>
  <c r="F83" i="103" s="1"/>
  <c r="E83" i="103"/>
  <c r="E83" i="103" a="1"/>
  <c r="D83" i="103" a="1"/>
  <c r="D83" i="103" s="1"/>
  <c r="CD82" i="103" a="1"/>
  <c r="CD82" i="103" s="1"/>
  <c r="CC82" i="103" a="1"/>
  <c r="CC82" i="103" s="1"/>
  <c r="CB82" i="103" a="1"/>
  <c r="CB82" i="103" s="1"/>
  <c r="CA82" i="103" a="1"/>
  <c r="CA82" i="103" s="1"/>
  <c r="BZ82" i="103"/>
  <c r="BZ82" i="103" a="1"/>
  <c r="BY82" i="103" a="1"/>
  <c r="BY82" i="103" s="1"/>
  <c r="BX82" i="103" a="1"/>
  <c r="BX82" i="103" s="1"/>
  <c r="BW82" i="103" a="1"/>
  <c r="BW82" i="103" s="1"/>
  <c r="BV82" i="103" a="1"/>
  <c r="BV82" i="103" s="1"/>
  <c r="BU82" i="103" a="1"/>
  <c r="BU82" i="103" s="1"/>
  <c r="BT82" i="103" a="1"/>
  <c r="BT82" i="103" s="1"/>
  <c r="BS82" i="103" a="1"/>
  <c r="BS82" i="103" s="1"/>
  <c r="BR82" i="103"/>
  <c r="BR82" i="103" a="1"/>
  <c r="BQ82" i="103" a="1"/>
  <c r="BQ82" i="103" s="1"/>
  <c r="BP82" i="103"/>
  <c r="BP82" i="103" a="1"/>
  <c r="BO82" i="103" a="1"/>
  <c r="BO82" i="103" s="1"/>
  <c r="BN82" i="103" a="1"/>
  <c r="BN82" i="103" s="1"/>
  <c r="BM82" i="103" a="1"/>
  <c r="BM82" i="103" s="1"/>
  <c r="BL82" i="103" a="1"/>
  <c r="BL82" i="103" s="1"/>
  <c r="BK82" i="103" a="1"/>
  <c r="BK82" i="103" s="1"/>
  <c r="BJ82" i="103"/>
  <c r="BJ82" i="103" a="1"/>
  <c r="BI82" i="103" a="1"/>
  <c r="BI82" i="103" s="1"/>
  <c r="BH82" i="103" a="1"/>
  <c r="BH82" i="103" s="1"/>
  <c r="BG82" i="103" a="1"/>
  <c r="BG82" i="103" s="1"/>
  <c r="BF82" i="103" a="1"/>
  <c r="BF82" i="103" s="1"/>
  <c r="BE82" i="103" a="1"/>
  <c r="BE82" i="103" s="1"/>
  <c r="BD82" i="103" a="1"/>
  <c r="BD82" i="103" s="1"/>
  <c r="BC82" i="103" a="1"/>
  <c r="BC82" i="103" s="1"/>
  <c r="BB82" i="103"/>
  <c r="BB82" i="103" a="1"/>
  <c r="BA82" i="103" a="1"/>
  <c r="BA82" i="103" s="1"/>
  <c r="AZ82" i="103"/>
  <c r="AZ82" i="103" a="1"/>
  <c r="AY82" i="103" a="1"/>
  <c r="AY82" i="103" s="1"/>
  <c r="AX82" i="103" a="1"/>
  <c r="AX82" i="103" s="1"/>
  <c r="AW82" i="103" a="1"/>
  <c r="AW82" i="103" s="1"/>
  <c r="AV82" i="103" a="1"/>
  <c r="AV82" i="103" s="1"/>
  <c r="AU82" i="103" a="1"/>
  <c r="AU82" i="103" s="1"/>
  <c r="AT82" i="103"/>
  <c r="AT82" i="103" a="1"/>
  <c r="AS82" i="103" a="1"/>
  <c r="AS82" i="103" s="1"/>
  <c r="AR82" i="103" a="1"/>
  <c r="AR82" i="103" s="1"/>
  <c r="AQ82" i="103" a="1"/>
  <c r="AQ82" i="103" s="1"/>
  <c r="AP82" i="103" a="1"/>
  <c r="AP82" i="103" s="1"/>
  <c r="AO82" i="103" a="1"/>
  <c r="AO82" i="103" s="1"/>
  <c r="AN82" i="103" a="1"/>
  <c r="AN82" i="103" s="1"/>
  <c r="AM82" i="103" a="1"/>
  <c r="AM82" i="103" s="1"/>
  <c r="AL82" i="103"/>
  <c r="AL82" i="103" a="1"/>
  <c r="AK82" i="103" a="1"/>
  <c r="AK82" i="103" s="1"/>
  <c r="AJ82" i="103"/>
  <c r="AJ82" i="103" a="1"/>
  <c r="AI82" i="103" a="1"/>
  <c r="AI82" i="103" s="1"/>
  <c r="AH82" i="103" a="1"/>
  <c r="AH82" i="103" s="1"/>
  <c r="AG82" i="103" a="1"/>
  <c r="AG82" i="103" s="1"/>
  <c r="AF82" i="103" a="1"/>
  <c r="AF82" i="103" s="1"/>
  <c r="AE82" i="103" a="1"/>
  <c r="AE82" i="103" s="1"/>
  <c r="AD82" i="103"/>
  <c r="AD82" i="103" a="1"/>
  <c r="AC82" i="103" a="1"/>
  <c r="AC82" i="103" s="1"/>
  <c r="AB82" i="103" a="1"/>
  <c r="AB82" i="103" s="1"/>
  <c r="AA82" i="103" a="1"/>
  <c r="AA82" i="103" s="1"/>
  <c r="Z82" i="103" a="1"/>
  <c r="Z82" i="103" s="1"/>
  <c r="Y82" i="103" a="1"/>
  <c r="Y82" i="103" s="1"/>
  <c r="X82" i="103" a="1"/>
  <c r="X82" i="103" s="1"/>
  <c r="W82" i="103" a="1"/>
  <c r="W82" i="103" s="1"/>
  <c r="V82" i="103"/>
  <c r="V82" i="103" a="1"/>
  <c r="U82" i="103" a="1"/>
  <c r="U82" i="103" s="1"/>
  <c r="T82" i="103"/>
  <c r="T82" i="103" a="1"/>
  <c r="S82" i="103" a="1"/>
  <c r="S82" i="103" s="1"/>
  <c r="R82" i="103" a="1"/>
  <c r="R82" i="103" s="1"/>
  <c r="Q82" i="103" a="1"/>
  <c r="Q82" i="103" s="1"/>
  <c r="P82" i="103" a="1"/>
  <c r="P82" i="103" s="1"/>
  <c r="O82" i="103" a="1"/>
  <c r="O82" i="103" s="1"/>
  <c r="N82" i="103"/>
  <c r="N82" i="103" a="1"/>
  <c r="M82" i="103" a="1"/>
  <c r="M82" i="103" s="1"/>
  <c r="L82" i="103" a="1"/>
  <c r="L82" i="103" s="1"/>
  <c r="K82" i="103" a="1"/>
  <c r="K82" i="103" s="1"/>
  <c r="J82" i="103" a="1"/>
  <c r="J82" i="103" s="1"/>
  <c r="I82" i="103" a="1"/>
  <c r="I82" i="103" s="1"/>
  <c r="H82" i="103" a="1"/>
  <c r="H82" i="103" s="1"/>
  <c r="G82" i="103" a="1"/>
  <c r="G82" i="103" s="1"/>
  <c r="F82" i="103"/>
  <c r="F82" i="103" a="1"/>
  <c r="E82" i="103" a="1"/>
  <c r="E82" i="103" s="1"/>
  <c r="D82" i="103"/>
  <c r="D82" i="103" a="1"/>
  <c r="CD81" i="103" a="1"/>
  <c r="CD81" i="103" s="1"/>
  <c r="CC81" i="103" a="1"/>
  <c r="CC81" i="103" s="1"/>
  <c r="CB81" i="103" a="1"/>
  <c r="CB81" i="103" s="1"/>
  <c r="CA81" i="103" a="1"/>
  <c r="CA81" i="103" s="1"/>
  <c r="BZ81" i="103" a="1"/>
  <c r="BZ81" i="103" s="1"/>
  <c r="BY81" i="103"/>
  <c r="BY81" i="103" a="1"/>
  <c r="BX81" i="103" a="1"/>
  <c r="BX81" i="103" s="1"/>
  <c r="BW81" i="103" a="1"/>
  <c r="BW81" i="103" s="1"/>
  <c r="BV81" i="103" a="1"/>
  <c r="BV81" i="103" s="1"/>
  <c r="BU81" i="103" a="1"/>
  <c r="BU81" i="103" s="1"/>
  <c r="BT81" i="103" a="1"/>
  <c r="BT81" i="103" s="1"/>
  <c r="BS81" i="103" a="1"/>
  <c r="BS81" i="103" s="1"/>
  <c r="BR81" i="103" a="1"/>
  <c r="BR81" i="103" s="1"/>
  <c r="BQ81" i="103"/>
  <c r="BQ81" i="103" a="1"/>
  <c r="BP81" i="103" a="1"/>
  <c r="BP81" i="103" s="1"/>
  <c r="BO81" i="103"/>
  <c r="BO81" i="103" a="1"/>
  <c r="BN81" i="103" a="1"/>
  <c r="BN81" i="103" s="1"/>
  <c r="BM81" i="103" a="1"/>
  <c r="BM81" i="103" s="1"/>
  <c r="BL81" i="103" a="1"/>
  <c r="BL81" i="103" s="1"/>
  <c r="BK81" i="103"/>
  <c r="BK81" i="103" a="1"/>
  <c r="BJ81" i="103" a="1"/>
  <c r="BJ81" i="103" s="1"/>
  <c r="BI81" i="103" a="1"/>
  <c r="BI81" i="103" s="1"/>
  <c r="BH81" i="103" a="1"/>
  <c r="BH81" i="103" s="1"/>
  <c r="BG81" i="103"/>
  <c r="BG81" i="103" a="1"/>
  <c r="BF81" i="103" a="1"/>
  <c r="BF81" i="103" s="1"/>
  <c r="BE81" i="103" a="1"/>
  <c r="BE81" i="103" s="1"/>
  <c r="BD81" i="103" a="1"/>
  <c r="BD81" i="103" s="1"/>
  <c r="BC81" i="103" a="1"/>
  <c r="BC81" i="103" s="1"/>
  <c r="BB81" i="103" a="1"/>
  <c r="BB81" i="103" s="1"/>
  <c r="BA81" i="103" a="1"/>
  <c r="BA81" i="103" s="1"/>
  <c r="AZ81" i="103" a="1"/>
  <c r="AZ81" i="103" s="1"/>
  <c r="AY81" i="103" a="1"/>
  <c r="AY81" i="103" s="1"/>
  <c r="AX81" i="103" a="1"/>
  <c r="AX81" i="103" s="1"/>
  <c r="AW81" i="103" a="1"/>
  <c r="AW81" i="103" s="1"/>
  <c r="AV81" i="103" a="1"/>
  <c r="AV81" i="103" s="1"/>
  <c r="AU81" i="103" a="1"/>
  <c r="AU81" i="103" s="1"/>
  <c r="AT81" i="103" a="1"/>
  <c r="AT81" i="103" s="1"/>
  <c r="AS81" i="103" a="1"/>
  <c r="AS81" i="103" s="1"/>
  <c r="AR81" i="103" a="1"/>
  <c r="AR81" i="103" s="1"/>
  <c r="AQ81" i="103" a="1"/>
  <c r="AQ81" i="103" s="1"/>
  <c r="AP81" i="103" a="1"/>
  <c r="AP81" i="103" s="1"/>
  <c r="AO81" i="103" a="1"/>
  <c r="AO81" i="103" s="1"/>
  <c r="AN81" i="103" a="1"/>
  <c r="AN81" i="103" s="1"/>
  <c r="AM81" i="103" a="1"/>
  <c r="AM81" i="103" s="1"/>
  <c r="AL81" i="103" a="1"/>
  <c r="AL81" i="103" s="1"/>
  <c r="AK81" i="103" a="1"/>
  <c r="AK81" i="103" s="1"/>
  <c r="AJ81" i="103" a="1"/>
  <c r="AJ81" i="103" s="1"/>
  <c r="AI81" i="103" a="1"/>
  <c r="AI81" i="103" s="1"/>
  <c r="AH81" i="103" a="1"/>
  <c r="AH81" i="103" s="1"/>
  <c r="AG81" i="103" a="1"/>
  <c r="AG81" i="103" s="1"/>
  <c r="AF81" i="103" a="1"/>
  <c r="AF81" i="103" s="1"/>
  <c r="AE81" i="103" a="1"/>
  <c r="AE81" i="103" s="1"/>
  <c r="AD81" i="103" a="1"/>
  <c r="AD81" i="103" s="1"/>
  <c r="AC81" i="103" a="1"/>
  <c r="AC81" i="103" s="1"/>
  <c r="AB81" i="103" a="1"/>
  <c r="AB81" i="103" s="1"/>
  <c r="AA81" i="103" a="1"/>
  <c r="AA81" i="103" s="1"/>
  <c r="Z81" i="103" a="1"/>
  <c r="Z81" i="103" s="1"/>
  <c r="Y81" i="103" a="1"/>
  <c r="Y81" i="103" s="1"/>
  <c r="X81" i="103" a="1"/>
  <c r="X81" i="103" s="1"/>
  <c r="W81" i="103" a="1"/>
  <c r="W81" i="103" s="1"/>
  <c r="V81" i="103" a="1"/>
  <c r="V81" i="103" s="1"/>
  <c r="U81" i="103" a="1"/>
  <c r="U81" i="103" s="1"/>
  <c r="T81" i="103" a="1"/>
  <c r="T81" i="103" s="1"/>
  <c r="S81" i="103" a="1"/>
  <c r="S81" i="103" s="1"/>
  <c r="R81" i="103" a="1"/>
  <c r="R81" i="103" s="1"/>
  <c r="Q81" i="103" a="1"/>
  <c r="Q81" i="103" s="1"/>
  <c r="P81" i="103" a="1"/>
  <c r="P81" i="103" s="1"/>
  <c r="O81" i="103" a="1"/>
  <c r="O81" i="103" s="1"/>
  <c r="N81" i="103" a="1"/>
  <c r="N81" i="103" s="1"/>
  <c r="M81" i="103" a="1"/>
  <c r="M81" i="103" s="1"/>
  <c r="L81" i="103" a="1"/>
  <c r="L81" i="103" s="1"/>
  <c r="K81" i="103" a="1"/>
  <c r="K81" i="103" s="1"/>
  <c r="J81" i="103" a="1"/>
  <c r="J81" i="103" s="1"/>
  <c r="I81" i="103" a="1"/>
  <c r="I81" i="103" s="1"/>
  <c r="H81" i="103" a="1"/>
  <c r="H81" i="103" s="1"/>
  <c r="G81" i="103" a="1"/>
  <c r="G81" i="103" s="1"/>
  <c r="F81" i="103" a="1"/>
  <c r="F81" i="103" s="1"/>
  <c r="E81" i="103" a="1"/>
  <c r="E81" i="103" s="1"/>
  <c r="D81" i="103" a="1"/>
  <c r="D81" i="103" s="1"/>
  <c r="CD80" i="103" a="1"/>
  <c r="CD80" i="103" s="1"/>
  <c r="CC80" i="103" a="1"/>
  <c r="CC80" i="103" s="1"/>
  <c r="CB80" i="103" a="1"/>
  <c r="CB80" i="103" s="1"/>
  <c r="CA80" i="103" a="1"/>
  <c r="CA80" i="103" s="1"/>
  <c r="BZ80" i="103" a="1"/>
  <c r="BZ80" i="103" s="1"/>
  <c r="BY80" i="103" a="1"/>
  <c r="BY80" i="103" s="1"/>
  <c r="BX80" i="103" a="1"/>
  <c r="BX80" i="103" s="1"/>
  <c r="BW80" i="103" a="1"/>
  <c r="BW80" i="103" s="1"/>
  <c r="BV80" i="103" a="1"/>
  <c r="BV80" i="103" s="1"/>
  <c r="BU80" i="103" a="1"/>
  <c r="BU80" i="103" s="1"/>
  <c r="BT80" i="103" a="1"/>
  <c r="BT80" i="103" s="1"/>
  <c r="BS80" i="103" a="1"/>
  <c r="BS80" i="103" s="1"/>
  <c r="BR80" i="103" a="1"/>
  <c r="BR80" i="103" s="1"/>
  <c r="BQ80" i="103" a="1"/>
  <c r="BQ80" i="103" s="1"/>
  <c r="BP80" i="103" a="1"/>
  <c r="BP80" i="103" s="1"/>
  <c r="BO80" i="103" a="1"/>
  <c r="BO80" i="103" s="1"/>
  <c r="BN80" i="103" a="1"/>
  <c r="BN80" i="103" s="1"/>
  <c r="BM80" i="103" a="1"/>
  <c r="BM80" i="103" s="1"/>
  <c r="BL80" i="103" a="1"/>
  <c r="BL80" i="103" s="1"/>
  <c r="BK80" i="103" a="1"/>
  <c r="BK80" i="103" s="1"/>
  <c r="BJ80" i="103" a="1"/>
  <c r="BJ80" i="103" s="1"/>
  <c r="BI80" i="103" a="1"/>
  <c r="BI80" i="103" s="1"/>
  <c r="BH80" i="103" a="1"/>
  <c r="BH80" i="103" s="1"/>
  <c r="BG80" i="103" a="1"/>
  <c r="BG80" i="103" s="1"/>
  <c r="BF80" i="103" a="1"/>
  <c r="BF80" i="103" s="1"/>
  <c r="BE80" i="103" a="1"/>
  <c r="BE80" i="103" s="1"/>
  <c r="BD80" i="103" a="1"/>
  <c r="BD80" i="103" s="1"/>
  <c r="BC80" i="103" a="1"/>
  <c r="BC80" i="103" s="1"/>
  <c r="BB80" i="103" a="1"/>
  <c r="BB80" i="103" s="1"/>
  <c r="BA80" i="103" a="1"/>
  <c r="BA80" i="103" s="1"/>
  <c r="AZ80" i="103" a="1"/>
  <c r="AZ80" i="103" s="1"/>
  <c r="AY80" i="103" a="1"/>
  <c r="AY80" i="103" s="1"/>
  <c r="AX80" i="103" a="1"/>
  <c r="AX80" i="103" s="1"/>
  <c r="AW80" i="103" a="1"/>
  <c r="AW80" i="103" s="1"/>
  <c r="AV80" i="103" a="1"/>
  <c r="AV80" i="103" s="1"/>
  <c r="AU80" i="103" a="1"/>
  <c r="AU80" i="103" s="1"/>
  <c r="AT80" i="103" a="1"/>
  <c r="AT80" i="103" s="1"/>
  <c r="AS80" i="103" a="1"/>
  <c r="AS80" i="103" s="1"/>
  <c r="AR80" i="103" a="1"/>
  <c r="AR80" i="103" s="1"/>
  <c r="AQ80" i="103" a="1"/>
  <c r="AQ80" i="103" s="1"/>
  <c r="AP80" i="103" a="1"/>
  <c r="AP80" i="103" s="1"/>
  <c r="AO80" i="103" a="1"/>
  <c r="AO80" i="103" s="1"/>
  <c r="AN80" i="103" a="1"/>
  <c r="AN80" i="103" s="1"/>
  <c r="AM80" i="103" a="1"/>
  <c r="AM80" i="103" s="1"/>
  <c r="AL80" i="103" a="1"/>
  <c r="AL80" i="103" s="1"/>
  <c r="AK80" i="103" a="1"/>
  <c r="AK80" i="103" s="1"/>
  <c r="AJ80" i="103" a="1"/>
  <c r="AJ80" i="103" s="1"/>
  <c r="AI80" i="103" a="1"/>
  <c r="AI80" i="103" s="1"/>
  <c r="AH80" i="103" a="1"/>
  <c r="AH80" i="103" s="1"/>
  <c r="AG80" i="103" a="1"/>
  <c r="AG80" i="103" s="1"/>
  <c r="AF80" i="103" a="1"/>
  <c r="AF80" i="103" s="1"/>
  <c r="AE80" i="103" a="1"/>
  <c r="AE80" i="103" s="1"/>
  <c r="AD80" i="103" a="1"/>
  <c r="AD80" i="103" s="1"/>
  <c r="AC80" i="103" a="1"/>
  <c r="AC80" i="103" s="1"/>
  <c r="AB80" i="103" a="1"/>
  <c r="AB80" i="103" s="1"/>
  <c r="AA80" i="103" a="1"/>
  <c r="AA80" i="103" s="1"/>
  <c r="Z80" i="103" a="1"/>
  <c r="Z80" i="103" s="1"/>
  <c r="Y80" i="103" a="1"/>
  <c r="Y80" i="103" s="1"/>
  <c r="X80" i="103" a="1"/>
  <c r="X80" i="103" s="1"/>
  <c r="W80" i="103" a="1"/>
  <c r="W80" i="103" s="1"/>
  <c r="V80" i="103" a="1"/>
  <c r="V80" i="103" s="1"/>
  <c r="U80" i="103" a="1"/>
  <c r="U80" i="103" s="1"/>
  <c r="T80" i="103" a="1"/>
  <c r="T80" i="103" s="1"/>
  <c r="S80" i="103" a="1"/>
  <c r="S80" i="103" s="1"/>
  <c r="R80" i="103" a="1"/>
  <c r="R80" i="103" s="1"/>
  <c r="Q80" i="103" a="1"/>
  <c r="Q80" i="103" s="1"/>
  <c r="P80" i="103" a="1"/>
  <c r="P80" i="103" s="1"/>
  <c r="O80" i="103" a="1"/>
  <c r="O80" i="103" s="1"/>
  <c r="N80" i="103" a="1"/>
  <c r="N80" i="103" s="1"/>
  <c r="M80" i="103" a="1"/>
  <c r="M80" i="103" s="1"/>
  <c r="L80" i="103" a="1"/>
  <c r="L80" i="103" s="1"/>
  <c r="K80" i="103" a="1"/>
  <c r="K80" i="103" s="1"/>
  <c r="J80" i="103" a="1"/>
  <c r="J80" i="103" s="1"/>
  <c r="I80" i="103" a="1"/>
  <c r="I80" i="103" s="1"/>
  <c r="H80" i="103" a="1"/>
  <c r="H80" i="103" s="1"/>
  <c r="G80" i="103" a="1"/>
  <c r="G80" i="103" s="1"/>
  <c r="F80" i="103" a="1"/>
  <c r="F80" i="103" s="1"/>
  <c r="E80" i="103" a="1"/>
  <c r="E80" i="103" s="1"/>
  <c r="D80" i="103" a="1"/>
  <c r="D80" i="103" s="1"/>
  <c r="CD79" i="103" a="1"/>
  <c r="CD79" i="103" s="1"/>
  <c r="CC79" i="103" a="1"/>
  <c r="CC79" i="103" s="1"/>
  <c r="CB79" i="103" a="1"/>
  <c r="CB79" i="103" s="1"/>
  <c r="CA79" i="103" a="1"/>
  <c r="CA79" i="103" s="1"/>
  <c r="BZ79" i="103" a="1"/>
  <c r="BZ79" i="103" s="1"/>
  <c r="BY79" i="103" a="1"/>
  <c r="BY79" i="103" s="1"/>
  <c r="BX79" i="103" a="1"/>
  <c r="BX79" i="103" s="1"/>
  <c r="BW79" i="103" a="1"/>
  <c r="BW79" i="103" s="1"/>
  <c r="BV79" i="103" a="1"/>
  <c r="BV79" i="103" s="1"/>
  <c r="BU79" i="103" a="1"/>
  <c r="BU79" i="103" s="1"/>
  <c r="BT79" i="103" a="1"/>
  <c r="BT79" i="103" s="1"/>
  <c r="BS79" i="103" a="1"/>
  <c r="BS79" i="103" s="1"/>
  <c r="BR79" i="103" a="1"/>
  <c r="BR79" i="103" s="1"/>
  <c r="BQ79" i="103" a="1"/>
  <c r="BQ79" i="103" s="1"/>
  <c r="BP79" i="103" a="1"/>
  <c r="BP79" i="103" s="1"/>
  <c r="BO79" i="103" a="1"/>
  <c r="BO79" i="103" s="1"/>
  <c r="BN79" i="103" a="1"/>
  <c r="BN79" i="103" s="1"/>
  <c r="BM79" i="103" a="1"/>
  <c r="BM79" i="103" s="1"/>
  <c r="BL79" i="103" a="1"/>
  <c r="BL79" i="103" s="1"/>
  <c r="BK79" i="103" a="1"/>
  <c r="BK79" i="103" s="1"/>
  <c r="BJ79" i="103" a="1"/>
  <c r="BJ79" i="103" s="1"/>
  <c r="BI79" i="103" a="1"/>
  <c r="BI79" i="103" s="1"/>
  <c r="BH79" i="103" a="1"/>
  <c r="BH79" i="103" s="1"/>
  <c r="BG79" i="103" a="1"/>
  <c r="BG79" i="103" s="1"/>
  <c r="BF79" i="103" a="1"/>
  <c r="BF79" i="103" s="1"/>
  <c r="BE79" i="103" a="1"/>
  <c r="BE79" i="103" s="1"/>
  <c r="BD79" i="103" a="1"/>
  <c r="BD79" i="103" s="1"/>
  <c r="BC79" i="103" a="1"/>
  <c r="BC79" i="103" s="1"/>
  <c r="BB79" i="103" a="1"/>
  <c r="BB79" i="103" s="1"/>
  <c r="BA79" i="103" a="1"/>
  <c r="BA79" i="103" s="1"/>
  <c r="AZ79" i="103" a="1"/>
  <c r="AZ79" i="103" s="1"/>
  <c r="AY79" i="103" a="1"/>
  <c r="AY79" i="103" s="1"/>
  <c r="AX79" i="103" a="1"/>
  <c r="AX79" i="103" s="1"/>
  <c r="AW79" i="103" a="1"/>
  <c r="AW79" i="103" s="1"/>
  <c r="AV79" i="103" a="1"/>
  <c r="AV79" i="103" s="1"/>
  <c r="AU79" i="103" a="1"/>
  <c r="AU79" i="103" s="1"/>
  <c r="AT79" i="103" a="1"/>
  <c r="AT79" i="103" s="1"/>
  <c r="AS79" i="103" a="1"/>
  <c r="AS79" i="103" s="1"/>
  <c r="AR79" i="103" a="1"/>
  <c r="AR79" i="103" s="1"/>
  <c r="AQ79" i="103" a="1"/>
  <c r="AQ79" i="103" s="1"/>
  <c r="AP79" i="103" a="1"/>
  <c r="AP79" i="103" s="1"/>
  <c r="AO79" i="103" a="1"/>
  <c r="AO79" i="103" s="1"/>
  <c r="AN79" i="103" a="1"/>
  <c r="AN79" i="103" s="1"/>
  <c r="AM79" i="103" a="1"/>
  <c r="AM79" i="103" s="1"/>
  <c r="AL79" i="103" a="1"/>
  <c r="AL79" i="103" s="1"/>
  <c r="AK79" i="103" a="1"/>
  <c r="AK79" i="103" s="1"/>
  <c r="AJ79" i="103" a="1"/>
  <c r="AJ79" i="103" s="1"/>
  <c r="AI79" i="103" a="1"/>
  <c r="AI79" i="103" s="1"/>
  <c r="AH79" i="103" a="1"/>
  <c r="AH79" i="103" s="1"/>
  <c r="AG79" i="103" a="1"/>
  <c r="AG79" i="103" s="1"/>
  <c r="AF79" i="103" a="1"/>
  <c r="AF79" i="103" s="1"/>
  <c r="AE79" i="103" a="1"/>
  <c r="AE79" i="103" s="1"/>
  <c r="AD79" i="103" a="1"/>
  <c r="AD79" i="103" s="1"/>
  <c r="AC79" i="103" a="1"/>
  <c r="AC79" i="103" s="1"/>
  <c r="AB79" i="103" a="1"/>
  <c r="AB79" i="103" s="1"/>
  <c r="AA79" i="103" a="1"/>
  <c r="AA79" i="103" s="1"/>
  <c r="Z79" i="103" a="1"/>
  <c r="Z79" i="103" s="1"/>
  <c r="Y79" i="103" a="1"/>
  <c r="Y79" i="103" s="1"/>
  <c r="X79" i="103" a="1"/>
  <c r="X79" i="103" s="1"/>
  <c r="W79" i="103" a="1"/>
  <c r="W79" i="103" s="1"/>
  <c r="V79" i="103" a="1"/>
  <c r="V79" i="103" s="1"/>
  <c r="U79" i="103" a="1"/>
  <c r="U79" i="103" s="1"/>
  <c r="T79" i="103" a="1"/>
  <c r="T79" i="103" s="1"/>
  <c r="S79" i="103" a="1"/>
  <c r="S79" i="103" s="1"/>
  <c r="R79" i="103" a="1"/>
  <c r="R79" i="103" s="1"/>
  <c r="Q79" i="103" a="1"/>
  <c r="Q79" i="103" s="1"/>
  <c r="P79" i="103" a="1"/>
  <c r="P79" i="103" s="1"/>
  <c r="O79" i="103" a="1"/>
  <c r="O79" i="103" s="1"/>
  <c r="N79" i="103" a="1"/>
  <c r="N79" i="103" s="1"/>
  <c r="M79" i="103" a="1"/>
  <c r="M79" i="103" s="1"/>
  <c r="L79" i="103" a="1"/>
  <c r="L79" i="103" s="1"/>
  <c r="K79" i="103" a="1"/>
  <c r="K79" i="103" s="1"/>
  <c r="J79" i="103" a="1"/>
  <c r="J79" i="103" s="1"/>
  <c r="I79" i="103" a="1"/>
  <c r="I79" i="103" s="1"/>
  <c r="H79" i="103" a="1"/>
  <c r="H79" i="103" s="1"/>
  <c r="G79" i="103" a="1"/>
  <c r="G79" i="103" s="1"/>
  <c r="F79" i="103" a="1"/>
  <c r="F79" i="103" s="1"/>
  <c r="E79" i="103" a="1"/>
  <c r="E79" i="103" s="1"/>
  <c r="D79" i="103" a="1"/>
  <c r="D79" i="103" s="1"/>
  <c r="CD78" i="103" a="1"/>
  <c r="CD78" i="103" s="1"/>
  <c r="CC78" i="103" a="1"/>
  <c r="CC78" i="103" s="1"/>
  <c r="CB78" i="103" a="1"/>
  <c r="CB78" i="103" s="1"/>
  <c r="CA78" i="103" a="1"/>
  <c r="CA78" i="103" s="1"/>
  <c r="BZ78" i="103" a="1"/>
  <c r="BZ78" i="103" s="1"/>
  <c r="BY78" i="103" a="1"/>
  <c r="BY78" i="103" s="1"/>
  <c r="BX78" i="103" a="1"/>
  <c r="BX78" i="103" s="1"/>
  <c r="BW78" i="103" a="1"/>
  <c r="BW78" i="103" s="1"/>
  <c r="BV78" i="103" a="1"/>
  <c r="BV78" i="103" s="1"/>
  <c r="BU78" i="103" a="1"/>
  <c r="BU78" i="103" s="1"/>
  <c r="BT78" i="103" a="1"/>
  <c r="BT78" i="103" s="1"/>
  <c r="BS78" i="103" a="1"/>
  <c r="BS78" i="103" s="1"/>
  <c r="BR78" i="103" a="1"/>
  <c r="BR78" i="103" s="1"/>
  <c r="BQ78" i="103" a="1"/>
  <c r="BQ78" i="103" s="1"/>
  <c r="BP78" i="103" a="1"/>
  <c r="BP78" i="103" s="1"/>
  <c r="BO78" i="103" a="1"/>
  <c r="BO78" i="103" s="1"/>
  <c r="BN78" i="103" a="1"/>
  <c r="BN78" i="103" s="1"/>
  <c r="BM78" i="103" a="1"/>
  <c r="BM78" i="103" s="1"/>
  <c r="BL78" i="103" a="1"/>
  <c r="BL78" i="103" s="1"/>
  <c r="BK78" i="103" a="1"/>
  <c r="BK78" i="103" s="1"/>
  <c r="BJ78" i="103" a="1"/>
  <c r="BJ78" i="103" s="1"/>
  <c r="BI78" i="103" a="1"/>
  <c r="BI78" i="103" s="1"/>
  <c r="BH78" i="103" a="1"/>
  <c r="BH78" i="103" s="1"/>
  <c r="BG78" i="103" a="1"/>
  <c r="BG78" i="103" s="1"/>
  <c r="BF78" i="103" a="1"/>
  <c r="BF78" i="103" s="1"/>
  <c r="BE78" i="103" a="1"/>
  <c r="BE78" i="103" s="1"/>
  <c r="BD78" i="103" a="1"/>
  <c r="BD78" i="103" s="1"/>
  <c r="BC78" i="103" a="1"/>
  <c r="BC78" i="103" s="1"/>
  <c r="BB78" i="103" a="1"/>
  <c r="BB78" i="103" s="1"/>
  <c r="BA78" i="103" a="1"/>
  <c r="BA78" i="103" s="1"/>
  <c r="AZ78" i="103" a="1"/>
  <c r="AZ78" i="103" s="1"/>
  <c r="AY78" i="103" a="1"/>
  <c r="AY78" i="103" s="1"/>
  <c r="AX78" i="103" a="1"/>
  <c r="AX78" i="103" s="1"/>
  <c r="AW78" i="103" a="1"/>
  <c r="AW78" i="103" s="1"/>
  <c r="AV78" i="103" a="1"/>
  <c r="AV78" i="103" s="1"/>
  <c r="AU78" i="103" a="1"/>
  <c r="AU78" i="103" s="1"/>
  <c r="AT78" i="103" a="1"/>
  <c r="AT78" i="103" s="1"/>
  <c r="AS78" i="103" a="1"/>
  <c r="AS78" i="103" s="1"/>
  <c r="AR78" i="103" a="1"/>
  <c r="AR78" i="103" s="1"/>
  <c r="AQ78" i="103" a="1"/>
  <c r="AQ78" i="103" s="1"/>
  <c r="AP78" i="103" a="1"/>
  <c r="AP78" i="103" s="1"/>
  <c r="AO78" i="103" a="1"/>
  <c r="AO78" i="103" s="1"/>
  <c r="AN78" i="103" a="1"/>
  <c r="AN78" i="103" s="1"/>
  <c r="AM78" i="103" a="1"/>
  <c r="AM78" i="103" s="1"/>
  <c r="AL78" i="103" a="1"/>
  <c r="AL78" i="103" s="1"/>
  <c r="AK78" i="103" a="1"/>
  <c r="AK78" i="103" s="1"/>
  <c r="AJ78" i="103" a="1"/>
  <c r="AJ78" i="103" s="1"/>
  <c r="AI78" i="103" a="1"/>
  <c r="AI78" i="103" s="1"/>
  <c r="AH78" i="103" a="1"/>
  <c r="AH78" i="103" s="1"/>
  <c r="AG78" i="103" a="1"/>
  <c r="AG78" i="103" s="1"/>
  <c r="AF78" i="103" a="1"/>
  <c r="AF78" i="103" s="1"/>
  <c r="AE78" i="103" a="1"/>
  <c r="AE78" i="103" s="1"/>
  <c r="AD78" i="103" a="1"/>
  <c r="AD78" i="103" s="1"/>
  <c r="AC78" i="103" a="1"/>
  <c r="AC78" i="103" s="1"/>
  <c r="AB78" i="103" a="1"/>
  <c r="AB78" i="103" s="1"/>
  <c r="AA78" i="103" a="1"/>
  <c r="AA78" i="103" s="1"/>
  <c r="Z78" i="103" a="1"/>
  <c r="Z78" i="103" s="1"/>
  <c r="Y78" i="103" a="1"/>
  <c r="Y78" i="103" s="1"/>
  <c r="X78" i="103" a="1"/>
  <c r="X78" i="103" s="1"/>
  <c r="W78" i="103" a="1"/>
  <c r="W78" i="103" s="1"/>
  <c r="V78" i="103" a="1"/>
  <c r="V78" i="103" s="1"/>
  <c r="U78" i="103" a="1"/>
  <c r="U78" i="103" s="1"/>
  <c r="T78" i="103" a="1"/>
  <c r="T78" i="103" s="1"/>
  <c r="S78" i="103" a="1"/>
  <c r="S78" i="103" s="1"/>
  <c r="R78" i="103" a="1"/>
  <c r="R78" i="103" s="1"/>
  <c r="Q78" i="103" a="1"/>
  <c r="Q78" i="103" s="1"/>
  <c r="P78" i="103" a="1"/>
  <c r="P78" i="103" s="1"/>
  <c r="O78" i="103" a="1"/>
  <c r="O78" i="103" s="1"/>
  <c r="N78" i="103" a="1"/>
  <c r="N78" i="103" s="1"/>
  <c r="M78" i="103" a="1"/>
  <c r="M78" i="103" s="1"/>
  <c r="L78" i="103" a="1"/>
  <c r="L78" i="103" s="1"/>
  <c r="K78" i="103" a="1"/>
  <c r="K78" i="103" s="1"/>
  <c r="J78" i="103" a="1"/>
  <c r="J78" i="103" s="1"/>
  <c r="I78" i="103" a="1"/>
  <c r="I78" i="103" s="1"/>
  <c r="H78" i="103" a="1"/>
  <c r="H78" i="103" s="1"/>
  <c r="G78" i="103" a="1"/>
  <c r="G78" i="103" s="1"/>
  <c r="F78" i="103" a="1"/>
  <c r="F78" i="103" s="1"/>
  <c r="E78" i="103" a="1"/>
  <c r="E78" i="103" s="1"/>
  <c r="D78" i="103" a="1"/>
  <c r="D78" i="103" s="1"/>
  <c r="CD77" i="103" a="1"/>
  <c r="CD77" i="103" s="1"/>
  <c r="CC77" i="103" a="1"/>
  <c r="CC77" i="103" s="1"/>
  <c r="CB77" i="103" a="1"/>
  <c r="CB77" i="103" s="1"/>
  <c r="CA77" i="103" a="1"/>
  <c r="CA77" i="103" s="1"/>
  <c r="BZ77" i="103" a="1"/>
  <c r="BZ77" i="103" s="1"/>
  <c r="BY77" i="103" a="1"/>
  <c r="BY77" i="103" s="1"/>
  <c r="BX77" i="103" a="1"/>
  <c r="BX77" i="103" s="1"/>
  <c r="BW77" i="103" a="1"/>
  <c r="BW77" i="103" s="1"/>
  <c r="BV77" i="103" a="1"/>
  <c r="BV77" i="103" s="1"/>
  <c r="BU77" i="103" a="1"/>
  <c r="BU77" i="103" s="1"/>
  <c r="BT77" i="103" a="1"/>
  <c r="BT77" i="103" s="1"/>
  <c r="BS77" i="103" a="1"/>
  <c r="BS77" i="103" s="1"/>
  <c r="BR77" i="103" a="1"/>
  <c r="BR77" i="103" s="1"/>
  <c r="BQ77" i="103" a="1"/>
  <c r="BQ77" i="103" s="1"/>
  <c r="BP77" i="103" a="1"/>
  <c r="BP77" i="103" s="1"/>
  <c r="BO77" i="103" a="1"/>
  <c r="BO77" i="103" s="1"/>
  <c r="BN77" i="103" a="1"/>
  <c r="BN77" i="103" s="1"/>
  <c r="BM77" i="103" a="1"/>
  <c r="BM77" i="103" s="1"/>
  <c r="BL77" i="103" a="1"/>
  <c r="BL77" i="103" s="1"/>
  <c r="BK77" i="103" a="1"/>
  <c r="BK77" i="103" s="1"/>
  <c r="BJ77" i="103" a="1"/>
  <c r="BJ77" i="103" s="1"/>
  <c r="BI77" i="103" a="1"/>
  <c r="BI77" i="103" s="1"/>
  <c r="BH77" i="103" a="1"/>
  <c r="BH77" i="103" s="1"/>
  <c r="BG77" i="103" a="1"/>
  <c r="BG77" i="103" s="1"/>
  <c r="BF77" i="103" a="1"/>
  <c r="BF77" i="103" s="1"/>
  <c r="BE77" i="103" a="1"/>
  <c r="BE77" i="103" s="1"/>
  <c r="BD77" i="103" a="1"/>
  <c r="BD77" i="103" s="1"/>
  <c r="BC77" i="103" a="1"/>
  <c r="BC77" i="103" s="1"/>
  <c r="BB77" i="103" a="1"/>
  <c r="BB77" i="103" s="1"/>
  <c r="BA77" i="103" a="1"/>
  <c r="BA77" i="103" s="1"/>
  <c r="AZ77" i="103" a="1"/>
  <c r="AZ77" i="103" s="1"/>
  <c r="AY77" i="103" a="1"/>
  <c r="AY77" i="103" s="1"/>
  <c r="AX77" i="103" a="1"/>
  <c r="AX77" i="103" s="1"/>
  <c r="AW77" i="103" a="1"/>
  <c r="AW77" i="103" s="1"/>
  <c r="AV77" i="103" a="1"/>
  <c r="AV77" i="103" s="1"/>
  <c r="AU77" i="103" a="1"/>
  <c r="AU77" i="103" s="1"/>
  <c r="AT77" i="103" a="1"/>
  <c r="AT77" i="103" s="1"/>
  <c r="AS77" i="103" a="1"/>
  <c r="AS77" i="103" s="1"/>
  <c r="AR77" i="103" a="1"/>
  <c r="AR77" i="103" s="1"/>
  <c r="AQ77" i="103" a="1"/>
  <c r="AQ77" i="103" s="1"/>
  <c r="AP77" i="103" a="1"/>
  <c r="AP77" i="103" s="1"/>
  <c r="AO77" i="103" a="1"/>
  <c r="AO77" i="103" s="1"/>
  <c r="AN77" i="103" a="1"/>
  <c r="AN77" i="103" s="1"/>
  <c r="AM77" i="103" a="1"/>
  <c r="AM77" i="103" s="1"/>
  <c r="AL77" i="103" a="1"/>
  <c r="AL77" i="103" s="1"/>
  <c r="AK77" i="103" a="1"/>
  <c r="AK77" i="103" s="1"/>
  <c r="AJ77" i="103" a="1"/>
  <c r="AJ77" i="103" s="1"/>
  <c r="AI77" i="103" a="1"/>
  <c r="AI77" i="103" s="1"/>
  <c r="AH77" i="103" a="1"/>
  <c r="AH77" i="103" s="1"/>
  <c r="AG77" i="103" a="1"/>
  <c r="AG77" i="103" s="1"/>
  <c r="AF77" i="103" a="1"/>
  <c r="AF77" i="103" s="1"/>
  <c r="AE77" i="103" a="1"/>
  <c r="AE77" i="103" s="1"/>
  <c r="AD77" i="103" a="1"/>
  <c r="AD77" i="103" s="1"/>
  <c r="AC77" i="103" a="1"/>
  <c r="AC77" i="103" s="1"/>
  <c r="AB77" i="103" a="1"/>
  <c r="AB77" i="103" s="1"/>
  <c r="AA77" i="103" a="1"/>
  <c r="AA77" i="103" s="1"/>
  <c r="Z77" i="103" a="1"/>
  <c r="Z77" i="103" s="1"/>
  <c r="Y77" i="103" a="1"/>
  <c r="Y77" i="103" s="1"/>
  <c r="X77" i="103" a="1"/>
  <c r="X77" i="103" s="1"/>
  <c r="W77" i="103" a="1"/>
  <c r="W77" i="103" s="1"/>
  <c r="V77" i="103" a="1"/>
  <c r="V77" i="103" s="1"/>
  <c r="U77" i="103" a="1"/>
  <c r="U77" i="103" s="1"/>
  <c r="T77" i="103" a="1"/>
  <c r="T77" i="103" s="1"/>
  <c r="S77" i="103" a="1"/>
  <c r="S77" i="103" s="1"/>
  <c r="R77" i="103" a="1"/>
  <c r="R77" i="103" s="1"/>
  <c r="Q77" i="103" a="1"/>
  <c r="Q77" i="103" s="1"/>
  <c r="P77" i="103" a="1"/>
  <c r="P77" i="103" s="1"/>
  <c r="O77" i="103" a="1"/>
  <c r="O77" i="103" s="1"/>
  <c r="N77" i="103" a="1"/>
  <c r="N77" i="103" s="1"/>
  <c r="M77" i="103" a="1"/>
  <c r="M77" i="103" s="1"/>
  <c r="L77" i="103" a="1"/>
  <c r="L77" i="103" s="1"/>
  <c r="K77" i="103" a="1"/>
  <c r="K77" i="103" s="1"/>
  <c r="J77" i="103" a="1"/>
  <c r="J77" i="103" s="1"/>
  <c r="I77" i="103" a="1"/>
  <c r="I77" i="103" s="1"/>
  <c r="H77" i="103" a="1"/>
  <c r="H77" i="103" s="1"/>
  <c r="G77" i="103" a="1"/>
  <c r="G77" i="103" s="1"/>
  <c r="F77" i="103" a="1"/>
  <c r="F77" i="103" s="1"/>
  <c r="E77" i="103" a="1"/>
  <c r="E77" i="103" s="1"/>
  <c r="D77" i="103" a="1"/>
  <c r="D77" i="103" s="1"/>
  <c r="CD76" i="103" a="1"/>
  <c r="CD76" i="103" s="1"/>
  <c r="CC76" i="103" a="1"/>
  <c r="CC76" i="103" s="1"/>
  <c r="CB76" i="103" a="1"/>
  <c r="CB76" i="103" s="1"/>
  <c r="CA76" i="103" a="1"/>
  <c r="CA76" i="103" s="1"/>
  <c r="BZ76" i="103" a="1"/>
  <c r="BZ76" i="103" s="1"/>
  <c r="BY76" i="103" a="1"/>
  <c r="BY76" i="103" s="1"/>
  <c r="BX76" i="103" a="1"/>
  <c r="BX76" i="103" s="1"/>
  <c r="BW76" i="103" a="1"/>
  <c r="BW76" i="103" s="1"/>
  <c r="BV76" i="103" a="1"/>
  <c r="BV76" i="103" s="1"/>
  <c r="BU76" i="103" a="1"/>
  <c r="BU76" i="103" s="1"/>
  <c r="BT76" i="103" a="1"/>
  <c r="BT76" i="103" s="1"/>
  <c r="BS76" i="103" a="1"/>
  <c r="BS76" i="103" s="1"/>
  <c r="BR76" i="103" a="1"/>
  <c r="BR76" i="103" s="1"/>
  <c r="BQ76" i="103" a="1"/>
  <c r="BQ76" i="103" s="1"/>
  <c r="BP76" i="103" a="1"/>
  <c r="BP76" i="103" s="1"/>
  <c r="BO76" i="103" a="1"/>
  <c r="BO76" i="103" s="1"/>
  <c r="BN76" i="103" a="1"/>
  <c r="BN76" i="103" s="1"/>
  <c r="BM76" i="103" a="1"/>
  <c r="BM76" i="103" s="1"/>
  <c r="BL76" i="103" a="1"/>
  <c r="BL76" i="103" s="1"/>
  <c r="BK76" i="103" a="1"/>
  <c r="BK76" i="103" s="1"/>
  <c r="BJ76" i="103" a="1"/>
  <c r="BJ76" i="103" s="1"/>
  <c r="BI76" i="103" a="1"/>
  <c r="BI76" i="103" s="1"/>
  <c r="BH76" i="103" a="1"/>
  <c r="BH76" i="103" s="1"/>
  <c r="BG76" i="103" a="1"/>
  <c r="BG76" i="103" s="1"/>
  <c r="BF76" i="103" a="1"/>
  <c r="BF76" i="103" s="1"/>
  <c r="BE76" i="103" a="1"/>
  <c r="BE76" i="103" s="1"/>
  <c r="BD76" i="103" a="1"/>
  <c r="BD76" i="103" s="1"/>
  <c r="BC76" i="103" a="1"/>
  <c r="BC76" i="103" s="1"/>
  <c r="BB76" i="103" a="1"/>
  <c r="BB76" i="103" s="1"/>
  <c r="BA76" i="103" a="1"/>
  <c r="BA76" i="103" s="1"/>
  <c r="AZ76" i="103" a="1"/>
  <c r="AZ76" i="103" s="1"/>
  <c r="AY76" i="103" a="1"/>
  <c r="AY76" i="103" s="1"/>
  <c r="AX76" i="103" a="1"/>
  <c r="AX76" i="103" s="1"/>
  <c r="AW76" i="103" a="1"/>
  <c r="AW76" i="103" s="1"/>
  <c r="AV76" i="103" a="1"/>
  <c r="AV76" i="103" s="1"/>
  <c r="AU76" i="103" a="1"/>
  <c r="AU76" i="103" s="1"/>
  <c r="AT76" i="103" a="1"/>
  <c r="AT76" i="103" s="1"/>
  <c r="AS76" i="103" a="1"/>
  <c r="AS76" i="103" s="1"/>
  <c r="AR76" i="103" a="1"/>
  <c r="AR76" i="103" s="1"/>
  <c r="AQ76" i="103" a="1"/>
  <c r="AQ76" i="103" s="1"/>
  <c r="AP76" i="103" a="1"/>
  <c r="AP76" i="103" s="1"/>
  <c r="AO76" i="103" a="1"/>
  <c r="AO76" i="103" s="1"/>
  <c r="AN76" i="103" a="1"/>
  <c r="AN76" i="103" s="1"/>
  <c r="AM76" i="103" a="1"/>
  <c r="AM76" i="103" s="1"/>
  <c r="AL76" i="103" a="1"/>
  <c r="AL76" i="103" s="1"/>
  <c r="AK76" i="103" a="1"/>
  <c r="AK76" i="103" s="1"/>
  <c r="AJ76" i="103" a="1"/>
  <c r="AJ76" i="103" s="1"/>
  <c r="AI76" i="103" a="1"/>
  <c r="AI76" i="103" s="1"/>
  <c r="AH76" i="103" a="1"/>
  <c r="AH76" i="103" s="1"/>
  <c r="AG76" i="103" a="1"/>
  <c r="AG76" i="103" s="1"/>
  <c r="AF76" i="103" a="1"/>
  <c r="AF76" i="103" s="1"/>
  <c r="AE76" i="103" a="1"/>
  <c r="AE76" i="103" s="1"/>
  <c r="AD76" i="103" a="1"/>
  <c r="AD76" i="103" s="1"/>
  <c r="AC76" i="103" a="1"/>
  <c r="AC76" i="103" s="1"/>
  <c r="AB76" i="103" a="1"/>
  <c r="AB76" i="103" s="1"/>
  <c r="AA76" i="103" a="1"/>
  <c r="AA76" i="103" s="1"/>
  <c r="Z76" i="103" a="1"/>
  <c r="Z76" i="103" s="1"/>
  <c r="Y76" i="103" a="1"/>
  <c r="Y76" i="103" s="1"/>
  <c r="X76" i="103" a="1"/>
  <c r="X76" i="103" s="1"/>
  <c r="W76" i="103" a="1"/>
  <c r="W76" i="103" s="1"/>
  <c r="V76" i="103" a="1"/>
  <c r="V76" i="103" s="1"/>
  <c r="U76" i="103" a="1"/>
  <c r="U76" i="103" s="1"/>
  <c r="T76" i="103" a="1"/>
  <c r="T76" i="103" s="1"/>
  <c r="S76" i="103" a="1"/>
  <c r="S76" i="103" s="1"/>
  <c r="R76" i="103" a="1"/>
  <c r="R76" i="103" s="1"/>
  <c r="Q76" i="103" a="1"/>
  <c r="Q76" i="103" s="1"/>
  <c r="P76" i="103" a="1"/>
  <c r="P76" i="103" s="1"/>
  <c r="O76" i="103" a="1"/>
  <c r="O76" i="103" s="1"/>
  <c r="N76" i="103" a="1"/>
  <c r="N76" i="103" s="1"/>
  <c r="M76" i="103" a="1"/>
  <c r="M76" i="103" s="1"/>
  <c r="L76" i="103" a="1"/>
  <c r="L76" i="103" s="1"/>
  <c r="K76" i="103" a="1"/>
  <c r="K76" i="103" s="1"/>
  <c r="J76" i="103" a="1"/>
  <c r="J76" i="103" s="1"/>
  <c r="I76" i="103" a="1"/>
  <c r="I76" i="103" s="1"/>
  <c r="H76" i="103" a="1"/>
  <c r="H76" i="103" s="1"/>
  <c r="G76" i="103" a="1"/>
  <c r="G76" i="103" s="1"/>
  <c r="F76" i="103" a="1"/>
  <c r="F76" i="103" s="1"/>
  <c r="E76" i="103" a="1"/>
  <c r="E76" i="103" s="1"/>
  <c r="D76" i="103" a="1"/>
  <c r="D76" i="103" s="1"/>
  <c r="CD75" i="103" a="1"/>
  <c r="CD75" i="103" s="1"/>
  <c r="CC75" i="103" a="1"/>
  <c r="CC75" i="103" s="1"/>
  <c r="CB75" i="103" a="1"/>
  <c r="CB75" i="103" s="1"/>
  <c r="CA75" i="103" a="1"/>
  <c r="CA75" i="103" s="1"/>
  <c r="BZ75" i="103" a="1"/>
  <c r="BZ75" i="103" s="1"/>
  <c r="BY75" i="103" a="1"/>
  <c r="BY75" i="103" s="1"/>
  <c r="BX75" i="103" a="1"/>
  <c r="BX75" i="103" s="1"/>
  <c r="BW75" i="103" a="1"/>
  <c r="BW75" i="103" s="1"/>
  <c r="BV75" i="103" a="1"/>
  <c r="BV75" i="103" s="1"/>
  <c r="BU75" i="103" a="1"/>
  <c r="BU75" i="103" s="1"/>
  <c r="BT75" i="103" a="1"/>
  <c r="BT75" i="103" s="1"/>
  <c r="BS75" i="103" a="1"/>
  <c r="BS75" i="103" s="1"/>
  <c r="BR75" i="103" a="1"/>
  <c r="BR75" i="103" s="1"/>
  <c r="BQ75" i="103" a="1"/>
  <c r="BQ75" i="103" s="1"/>
  <c r="BP75" i="103" a="1"/>
  <c r="BP75" i="103" s="1"/>
  <c r="BO75" i="103" a="1"/>
  <c r="BO75" i="103" s="1"/>
  <c r="BN75" i="103" a="1"/>
  <c r="BN75" i="103" s="1"/>
  <c r="BM75" i="103" a="1"/>
  <c r="BM75" i="103" s="1"/>
  <c r="BL75" i="103" a="1"/>
  <c r="BL75" i="103" s="1"/>
  <c r="BK75" i="103" a="1"/>
  <c r="BK75" i="103" s="1"/>
  <c r="BJ75" i="103" a="1"/>
  <c r="BJ75" i="103" s="1"/>
  <c r="BI75" i="103" a="1"/>
  <c r="BI75" i="103" s="1"/>
  <c r="BH75" i="103" a="1"/>
  <c r="BH75" i="103" s="1"/>
  <c r="BG75" i="103" a="1"/>
  <c r="BG75" i="103" s="1"/>
  <c r="BF75" i="103" a="1"/>
  <c r="BF75" i="103" s="1"/>
  <c r="BE75" i="103" a="1"/>
  <c r="BE75" i="103" s="1"/>
  <c r="BD75" i="103" a="1"/>
  <c r="BD75" i="103" s="1"/>
  <c r="BC75" i="103" a="1"/>
  <c r="BC75" i="103" s="1"/>
  <c r="BB75" i="103" a="1"/>
  <c r="BB75" i="103" s="1"/>
  <c r="BA75" i="103" a="1"/>
  <c r="BA75" i="103" s="1"/>
  <c r="AZ75" i="103" a="1"/>
  <c r="AZ75" i="103" s="1"/>
  <c r="AY75" i="103" a="1"/>
  <c r="AY75" i="103" s="1"/>
  <c r="AX75" i="103" a="1"/>
  <c r="AX75" i="103" s="1"/>
  <c r="AW75" i="103" a="1"/>
  <c r="AW75" i="103" s="1"/>
  <c r="AV75" i="103" a="1"/>
  <c r="AV75" i="103" s="1"/>
  <c r="AU75" i="103" a="1"/>
  <c r="AU75" i="103" s="1"/>
  <c r="AT75" i="103" a="1"/>
  <c r="AT75" i="103" s="1"/>
  <c r="AS75" i="103" a="1"/>
  <c r="AS75" i="103" s="1"/>
  <c r="AR75" i="103" a="1"/>
  <c r="AR75" i="103" s="1"/>
  <c r="AQ75" i="103" a="1"/>
  <c r="AQ75" i="103" s="1"/>
  <c r="AP75" i="103" a="1"/>
  <c r="AP75" i="103" s="1"/>
  <c r="AO75" i="103" a="1"/>
  <c r="AO75" i="103" s="1"/>
  <c r="AN75" i="103" a="1"/>
  <c r="AN75" i="103" s="1"/>
  <c r="AM75" i="103" a="1"/>
  <c r="AM75" i="103" s="1"/>
  <c r="AL75" i="103" a="1"/>
  <c r="AL75" i="103" s="1"/>
  <c r="AK75" i="103" a="1"/>
  <c r="AK75" i="103" s="1"/>
  <c r="AJ75" i="103" a="1"/>
  <c r="AJ75" i="103" s="1"/>
  <c r="AI75" i="103" a="1"/>
  <c r="AI75" i="103" s="1"/>
  <c r="AH75" i="103" a="1"/>
  <c r="AH75" i="103" s="1"/>
  <c r="AG75" i="103" a="1"/>
  <c r="AG75" i="103" s="1"/>
  <c r="AF75" i="103" a="1"/>
  <c r="AF75" i="103" s="1"/>
  <c r="AE75" i="103" a="1"/>
  <c r="AE75" i="103" s="1"/>
  <c r="AD75" i="103" a="1"/>
  <c r="AD75" i="103" s="1"/>
  <c r="AC75" i="103" a="1"/>
  <c r="AC75" i="103" s="1"/>
  <c r="AB75" i="103" a="1"/>
  <c r="AB75" i="103" s="1"/>
  <c r="AA75" i="103" a="1"/>
  <c r="AA75" i="103" s="1"/>
  <c r="Z75" i="103" a="1"/>
  <c r="Z75" i="103" s="1"/>
  <c r="Y75" i="103" a="1"/>
  <c r="Y75" i="103" s="1"/>
  <c r="X75" i="103" a="1"/>
  <c r="X75" i="103" s="1"/>
  <c r="W75" i="103" a="1"/>
  <c r="W75" i="103" s="1"/>
  <c r="V75" i="103" a="1"/>
  <c r="V75" i="103" s="1"/>
  <c r="U75" i="103" a="1"/>
  <c r="U75" i="103" s="1"/>
  <c r="T75" i="103" a="1"/>
  <c r="T75" i="103" s="1"/>
  <c r="S75" i="103" a="1"/>
  <c r="S75" i="103" s="1"/>
  <c r="R75" i="103" a="1"/>
  <c r="R75" i="103" s="1"/>
  <c r="Q75" i="103" a="1"/>
  <c r="Q75" i="103" s="1"/>
  <c r="P75" i="103" a="1"/>
  <c r="P75" i="103" s="1"/>
  <c r="O75" i="103" a="1"/>
  <c r="O75" i="103" s="1"/>
  <c r="N75" i="103" a="1"/>
  <c r="N75" i="103" s="1"/>
  <c r="M75" i="103" a="1"/>
  <c r="M75" i="103" s="1"/>
  <c r="L75" i="103" a="1"/>
  <c r="L75" i="103" s="1"/>
  <c r="K75" i="103" a="1"/>
  <c r="K75" i="103" s="1"/>
  <c r="J75" i="103" a="1"/>
  <c r="J75" i="103" s="1"/>
  <c r="I75" i="103" a="1"/>
  <c r="I75" i="103" s="1"/>
  <c r="H75" i="103" a="1"/>
  <c r="H75" i="103" s="1"/>
  <c r="G75" i="103" a="1"/>
  <c r="G75" i="103" s="1"/>
  <c r="F75" i="103" a="1"/>
  <c r="F75" i="103" s="1"/>
  <c r="E75" i="103" a="1"/>
  <c r="E75" i="103" s="1"/>
  <c r="D75" i="103" a="1"/>
  <c r="D75" i="103" s="1"/>
  <c r="CD74" i="103" a="1"/>
  <c r="CD74" i="103" s="1"/>
  <c r="CC74" i="103" a="1"/>
  <c r="CC74" i="103" s="1"/>
  <c r="CB74" i="103" a="1"/>
  <c r="CB74" i="103" s="1"/>
  <c r="CA74" i="103" a="1"/>
  <c r="CA74" i="103" s="1"/>
  <c r="BZ74" i="103" a="1"/>
  <c r="BZ74" i="103" s="1"/>
  <c r="BY74" i="103" a="1"/>
  <c r="BY74" i="103" s="1"/>
  <c r="BX74" i="103" a="1"/>
  <c r="BX74" i="103" s="1"/>
  <c r="BW74" i="103" a="1"/>
  <c r="BW74" i="103" s="1"/>
  <c r="BV74" i="103" a="1"/>
  <c r="BV74" i="103" s="1"/>
  <c r="BU74" i="103" a="1"/>
  <c r="BU74" i="103" s="1"/>
  <c r="BT74" i="103" a="1"/>
  <c r="BT74" i="103" s="1"/>
  <c r="BS74" i="103" a="1"/>
  <c r="BS74" i="103" s="1"/>
  <c r="BR74" i="103" a="1"/>
  <c r="BR74" i="103" s="1"/>
  <c r="BQ74" i="103" a="1"/>
  <c r="BQ74" i="103" s="1"/>
  <c r="BP74" i="103" a="1"/>
  <c r="BP74" i="103" s="1"/>
  <c r="BO74" i="103" a="1"/>
  <c r="BO74" i="103" s="1"/>
  <c r="BN74" i="103" a="1"/>
  <c r="BN74" i="103" s="1"/>
  <c r="BM74" i="103" a="1"/>
  <c r="BM74" i="103" s="1"/>
  <c r="BL74" i="103" a="1"/>
  <c r="BL74" i="103" s="1"/>
  <c r="BK74" i="103" a="1"/>
  <c r="BK74" i="103" s="1"/>
  <c r="BJ74" i="103" a="1"/>
  <c r="BJ74" i="103" s="1"/>
  <c r="BI74" i="103" a="1"/>
  <c r="BI74" i="103" s="1"/>
  <c r="BH74" i="103" a="1"/>
  <c r="BH74" i="103" s="1"/>
  <c r="BG74" i="103" a="1"/>
  <c r="BG74" i="103" s="1"/>
  <c r="BF74" i="103" a="1"/>
  <c r="BF74" i="103" s="1"/>
  <c r="BE74" i="103" a="1"/>
  <c r="BE74" i="103" s="1"/>
  <c r="BD74" i="103" a="1"/>
  <c r="BD74" i="103" s="1"/>
  <c r="BC74" i="103" a="1"/>
  <c r="BC74" i="103" s="1"/>
  <c r="BB74" i="103" a="1"/>
  <c r="BB74" i="103" s="1"/>
  <c r="BA74" i="103" a="1"/>
  <c r="BA74" i="103" s="1"/>
  <c r="AZ74" i="103" a="1"/>
  <c r="AZ74" i="103" s="1"/>
  <c r="AY74" i="103" a="1"/>
  <c r="AY74" i="103" s="1"/>
  <c r="AX74" i="103" a="1"/>
  <c r="AX74" i="103" s="1"/>
  <c r="AW74" i="103" a="1"/>
  <c r="AW74" i="103" s="1"/>
  <c r="AV74" i="103" a="1"/>
  <c r="AV74" i="103" s="1"/>
  <c r="AU74" i="103" a="1"/>
  <c r="AU74" i="103" s="1"/>
  <c r="AT74" i="103" a="1"/>
  <c r="AT74" i="103" s="1"/>
  <c r="AS74" i="103" a="1"/>
  <c r="AS74" i="103" s="1"/>
  <c r="AR74" i="103" a="1"/>
  <c r="AR74" i="103" s="1"/>
  <c r="AQ74" i="103" a="1"/>
  <c r="AQ74" i="103" s="1"/>
  <c r="AP74" i="103" a="1"/>
  <c r="AP74" i="103" s="1"/>
  <c r="AO74" i="103" a="1"/>
  <c r="AO74" i="103" s="1"/>
  <c r="AN74" i="103" a="1"/>
  <c r="AN74" i="103" s="1"/>
  <c r="AM74" i="103" a="1"/>
  <c r="AM74" i="103" s="1"/>
  <c r="AL74" i="103" a="1"/>
  <c r="AL74" i="103" s="1"/>
  <c r="AK74" i="103" a="1"/>
  <c r="AK74" i="103" s="1"/>
  <c r="AJ74" i="103" a="1"/>
  <c r="AJ74" i="103" s="1"/>
  <c r="AI74" i="103" a="1"/>
  <c r="AI74" i="103" s="1"/>
  <c r="AH74" i="103" a="1"/>
  <c r="AH74" i="103" s="1"/>
  <c r="AG74" i="103" a="1"/>
  <c r="AG74" i="103" s="1"/>
  <c r="AF74" i="103" a="1"/>
  <c r="AF74" i="103" s="1"/>
  <c r="AE74" i="103" a="1"/>
  <c r="AE74" i="103" s="1"/>
  <c r="AD74" i="103" a="1"/>
  <c r="AD74" i="103" s="1"/>
  <c r="AC74" i="103" a="1"/>
  <c r="AC74" i="103" s="1"/>
  <c r="AB74" i="103" a="1"/>
  <c r="AB74" i="103" s="1"/>
  <c r="AA74" i="103" a="1"/>
  <c r="AA74" i="103" s="1"/>
  <c r="Z74" i="103" a="1"/>
  <c r="Z74" i="103" s="1"/>
  <c r="Y74" i="103" a="1"/>
  <c r="Y74" i="103" s="1"/>
  <c r="X74" i="103" a="1"/>
  <c r="X74" i="103" s="1"/>
  <c r="W74" i="103" a="1"/>
  <c r="W74" i="103" s="1"/>
  <c r="V74" i="103" a="1"/>
  <c r="V74" i="103" s="1"/>
  <c r="U74" i="103" a="1"/>
  <c r="U74" i="103" s="1"/>
  <c r="T74" i="103" a="1"/>
  <c r="T74" i="103" s="1"/>
  <c r="S74" i="103" a="1"/>
  <c r="S74" i="103" s="1"/>
  <c r="R74" i="103" a="1"/>
  <c r="R74" i="103" s="1"/>
  <c r="Q74" i="103" a="1"/>
  <c r="Q74" i="103" s="1"/>
  <c r="P74" i="103" a="1"/>
  <c r="P74" i="103" s="1"/>
  <c r="O74" i="103" a="1"/>
  <c r="O74" i="103" s="1"/>
  <c r="N74" i="103" a="1"/>
  <c r="N74" i="103" s="1"/>
  <c r="M74" i="103" a="1"/>
  <c r="M74" i="103" s="1"/>
  <c r="L74" i="103" a="1"/>
  <c r="L74" i="103" s="1"/>
  <c r="K74" i="103" a="1"/>
  <c r="K74" i="103" s="1"/>
  <c r="J74" i="103" a="1"/>
  <c r="J74" i="103" s="1"/>
  <c r="I74" i="103" a="1"/>
  <c r="I74" i="103" s="1"/>
  <c r="H74" i="103" a="1"/>
  <c r="H74" i="103" s="1"/>
  <c r="G74" i="103" a="1"/>
  <c r="G74" i="103" s="1"/>
  <c r="F74" i="103" a="1"/>
  <c r="F74" i="103" s="1"/>
  <c r="E74" i="103" a="1"/>
  <c r="E74" i="103" s="1"/>
  <c r="D74" i="103" a="1"/>
  <c r="D74" i="103" s="1"/>
  <c r="CD73" i="103" a="1"/>
  <c r="CD73" i="103" s="1"/>
  <c r="CC73" i="103" a="1"/>
  <c r="CC73" i="103" s="1"/>
  <c r="CB73" i="103" a="1"/>
  <c r="CB73" i="103" s="1"/>
  <c r="CA73" i="103" a="1"/>
  <c r="CA73" i="103" s="1"/>
  <c r="BZ73" i="103" a="1"/>
  <c r="BZ73" i="103" s="1"/>
  <c r="BY73" i="103" a="1"/>
  <c r="BY73" i="103" s="1"/>
  <c r="BX73" i="103" a="1"/>
  <c r="BX73" i="103" s="1"/>
  <c r="BW73" i="103" a="1"/>
  <c r="BW73" i="103" s="1"/>
  <c r="BV73" i="103" a="1"/>
  <c r="BV73" i="103" s="1"/>
  <c r="BU73" i="103" a="1"/>
  <c r="BU73" i="103" s="1"/>
  <c r="BT73" i="103" a="1"/>
  <c r="BT73" i="103" s="1"/>
  <c r="BS73" i="103" a="1"/>
  <c r="BS73" i="103" s="1"/>
  <c r="BR73" i="103" a="1"/>
  <c r="BR73" i="103" s="1"/>
  <c r="BQ73" i="103" a="1"/>
  <c r="BQ73" i="103" s="1"/>
  <c r="BP73" i="103" a="1"/>
  <c r="BP73" i="103" s="1"/>
  <c r="BO73" i="103" a="1"/>
  <c r="BO73" i="103" s="1"/>
  <c r="BN73" i="103" a="1"/>
  <c r="BN73" i="103" s="1"/>
  <c r="BM73" i="103" a="1"/>
  <c r="BM73" i="103" s="1"/>
  <c r="BL73" i="103" a="1"/>
  <c r="BL73" i="103" s="1"/>
  <c r="BK73" i="103" a="1"/>
  <c r="BK73" i="103" s="1"/>
  <c r="BJ73" i="103" a="1"/>
  <c r="BJ73" i="103" s="1"/>
  <c r="BI73" i="103" a="1"/>
  <c r="BI73" i="103" s="1"/>
  <c r="BH73" i="103" a="1"/>
  <c r="BH73" i="103" s="1"/>
  <c r="BG73" i="103"/>
  <c r="BG73" i="103" a="1"/>
  <c r="BF73" i="103" a="1"/>
  <c r="BF73" i="103" s="1"/>
  <c r="BE73" i="103" a="1"/>
  <c r="BE73" i="103" s="1"/>
  <c r="BD73" i="103" a="1"/>
  <c r="BD73" i="103" s="1"/>
  <c r="BC73" i="103" a="1"/>
  <c r="BC73" i="103" s="1"/>
  <c r="BB73" i="103" a="1"/>
  <c r="BB73" i="103" s="1"/>
  <c r="BA73" i="103" a="1"/>
  <c r="BA73" i="103" s="1"/>
  <c r="AZ73" i="103" a="1"/>
  <c r="AZ73" i="103" s="1"/>
  <c r="AY73" i="103" a="1"/>
  <c r="AY73" i="103" s="1"/>
  <c r="AX73" i="103" a="1"/>
  <c r="AX73" i="103" s="1"/>
  <c r="AW73" i="103" a="1"/>
  <c r="AW73" i="103" s="1"/>
  <c r="AV73" i="103" a="1"/>
  <c r="AV73" i="103" s="1"/>
  <c r="AU73" i="103" a="1"/>
  <c r="AU73" i="103" s="1"/>
  <c r="AT73" i="103" a="1"/>
  <c r="AT73" i="103" s="1"/>
  <c r="AS73" i="103" a="1"/>
  <c r="AS73" i="103" s="1"/>
  <c r="AR73" i="103" a="1"/>
  <c r="AR73" i="103" s="1"/>
  <c r="AQ73" i="103"/>
  <c r="AQ73" i="103" a="1"/>
  <c r="AP73" i="103" a="1"/>
  <c r="AP73" i="103" s="1"/>
  <c r="AO73" i="103" a="1"/>
  <c r="AO73" i="103" s="1"/>
  <c r="AN73" i="103" a="1"/>
  <c r="AN73" i="103" s="1"/>
  <c r="AM73" i="103"/>
  <c r="AM73" i="103" a="1"/>
  <c r="AL73" i="103" a="1"/>
  <c r="AL73" i="103" s="1"/>
  <c r="AK73" i="103" a="1"/>
  <c r="AK73" i="103" s="1"/>
  <c r="AJ73" i="103" a="1"/>
  <c r="AJ73" i="103" s="1"/>
  <c r="AI73" i="103" a="1"/>
  <c r="AI73" i="103" s="1"/>
  <c r="AH73" i="103" a="1"/>
  <c r="AH73" i="103" s="1"/>
  <c r="AG73" i="103" a="1"/>
  <c r="AG73" i="103" s="1"/>
  <c r="AF73" i="103" a="1"/>
  <c r="AF73" i="103" s="1"/>
  <c r="AE73" i="103" a="1"/>
  <c r="AE73" i="103" s="1"/>
  <c r="AD73" i="103" a="1"/>
  <c r="AD73" i="103" s="1"/>
  <c r="AC73" i="103" a="1"/>
  <c r="AC73" i="103" s="1"/>
  <c r="AB73" i="103" a="1"/>
  <c r="AB73" i="103" s="1"/>
  <c r="AA73" i="103"/>
  <c r="AA73" i="103" a="1"/>
  <c r="Z73" i="103" a="1"/>
  <c r="Z73" i="103" s="1"/>
  <c r="Y73" i="103" a="1"/>
  <c r="Y73" i="103" s="1"/>
  <c r="X73" i="103" a="1"/>
  <c r="X73" i="103" s="1"/>
  <c r="W73" i="103" a="1"/>
  <c r="W73" i="103" s="1"/>
  <c r="V73" i="103" a="1"/>
  <c r="V73" i="103" s="1"/>
  <c r="U73" i="103" a="1"/>
  <c r="U73" i="103" s="1"/>
  <c r="T73" i="103" a="1"/>
  <c r="T73" i="103" s="1"/>
  <c r="S73" i="103" a="1"/>
  <c r="S73" i="103" s="1"/>
  <c r="R73" i="103" a="1"/>
  <c r="R73" i="103" s="1"/>
  <c r="Q73" i="103" a="1"/>
  <c r="Q73" i="103" s="1"/>
  <c r="P73" i="103" a="1"/>
  <c r="P73" i="103" s="1"/>
  <c r="O73" i="103" a="1"/>
  <c r="O73" i="103" s="1"/>
  <c r="N73" i="103" a="1"/>
  <c r="N73" i="103" s="1"/>
  <c r="M73" i="103" a="1"/>
  <c r="M73" i="103" s="1"/>
  <c r="L73" i="103" a="1"/>
  <c r="L73" i="103" s="1"/>
  <c r="K73" i="103"/>
  <c r="K73" i="103" a="1"/>
  <c r="J73" i="103" a="1"/>
  <c r="J73" i="103" s="1"/>
  <c r="I73" i="103" a="1"/>
  <c r="I73" i="103" s="1"/>
  <c r="H73" i="103" a="1"/>
  <c r="H73" i="103" s="1"/>
  <c r="G73" i="103"/>
  <c r="G73" i="103" a="1"/>
  <c r="F73" i="103" a="1"/>
  <c r="F73" i="103" s="1"/>
  <c r="E73" i="103" a="1"/>
  <c r="E73" i="103" s="1"/>
  <c r="D73" i="103" a="1"/>
  <c r="D73" i="103" s="1"/>
  <c r="CD72" i="103" a="1"/>
  <c r="CD72" i="103" s="1"/>
  <c r="CC72" i="103" a="1"/>
  <c r="CC72" i="103" s="1"/>
  <c r="CB72" i="103" a="1"/>
  <c r="CB72" i="103" s="1"/>
  <c r="CA72" i="103" a="1"/>
  <c r="CA72" i="103" s="1"/>
  <c r="BZ72" i="103" a="1"/>
  <c r="BZ72" i="103" s="1"/>
  <c r="BY72" i="103" a="1"/>
  <c r="BY72" i="103" s="1"/>
  <c r="BX72" i="103" a="1"/>
  <c r="BX72" i="103" s="1"/>
  <c r="BW72" i="103" a="1"/>
  <c r="BW72" i="103" s="1"/>
  <c r="BV72" i="103"/>
  <c r="BV72" i="103" a="1"/>
  <c r="BU72" i="103" a="1"/>
  <c r="BU72" i="103" s="1"/>
  <c r="BT72" i="103" a="1"/>
  <c r="BT72" i="103" s="1"/>
  <c r="BS72" i="103" a="1"/>
  <c r="BS72" i="103" s="1"/>
  <c r="BR72" i="103" a="1"/>
  <c r="BR72" i="103" s="1"/>
  <c r="BQ72" i="103" a="1"/>
  <c r="BQ72" i="103" s="1"/>
  <c r="BP72" i="103" a="1"/>
  <c r="BP72" i="103" s="1"/>
  <c r="BO72" i="103" a="1"/>
  <c r="BO72" i="103" s="1"/>
  <c r="BN72" i="103" a="1"/>
  <c r="BN72" i="103" s="1"/>
  <c r="BM72" i="103" a="1"/>
  <c r="BM72" i="103" s="1"/>
  <c r="BL72" i="103" a="1"/>
  <c r="BL72" i="103" s="1"/>
  <c r="BK72" i="103" a="1"/>
  <c r="BK72" i="103" s="1"/>
  <c r="BJ72" i="103" a="1"/>
  <c r="BJ72" i="103" s="1"/>
  <c r="BI72" i="103" a="1"/>
  <c r="BI72" i="103" s="1"/>
  <c r="BH72" i="103" a="1"/>
  <c r="BH72" i="103" s="1"/>
  <c r="BG72" i="103" a="1"/>
  <c r="BG72" i="103" s="1"/>
  <c r="BF72" i="103"/>
  <c r="BF72" i="103" a="1"/>
  <c r="BE72" i="103" a="1"/>
  <c r="BE72" i="103" s="1"/>
  <c r="BD72" i="103" a="1"/>
  <c r="BD72" i="103" s="1"/>
  <c r="BC72" i="103" a="1"/>
  <c r="BC72" i="103" s="1"/>
  <c r="BB72" i="103"/>
  <c r="BB72" i="103" a="1"/>
  <c r="BA72" i="103" a="1"/>
  <c r="BA72" i="103" s="1"/>
  <c r="AZ72" i="103" a="1"/>
  <c r="AZ72" i="103" s="1"/>
  <c r="AY72" i="103" a="1"/>
  <c r="AY72" i="103" s="1"/>
  <c r="AX72" i="103" a="1"/>
  <c r="AX72" i="103" s="1"/>
  <c r="AW72" i="103" a="1"/>
  <c r="AW72" i="103" s="1"/>
  <c r="AV72" i="103" a="1"/>
  <c r="AV72" i="103" s="1"/>
  <c r="AU72" i="103" a="1"/>
  <c r="AU72" i="103" s="1"/>
  <c r="AT72" i="103" a="1"/>
  <c r="AT72" i="103" s="1"/>
  <c r="AS72" i="103" a="1"/>
  <c r="AS72" i="103" s="1"/>
  <c r="AR72" i="103" a="1"/>
  <c r="AR72" i="103" s="1"/>
  <c r="AQ72" i="103" a="1"/>
  <c r="AQ72" i="103" s="1"/>
  <c r="AP72" i="103"/>
  <c r="AP72" i="103" a="1"/>
  <c r="AO72" i="103" a="1"/>
  <c r="AO72" i="103" s="1"/>
  <c r="AN72" i="103" a="1"/>
  <c r="AN72" i="103" s="1"/>
  <c r="AM72" i="103" a="1"/>
  <c r="AM72" i="103" s="1"/>
  <c r="AL72" i="103" a="1"/>
  <c r="AL72" i="103" s="1"/>
  <c r="AK72" i="103" a="1"/>
  <c r="AK72" i="103" s="1"/>
  <c r="AJ72" i="103" a="1"/>
  <c r="AJ72" i="103" s="1"/>
  <c r="AI72" i="103" a="1"/>
  <c r="AI72" i="103" s="1"/>
  <c r="AH72" i="103" a="1"/>
  <c r="AH72" i="103" s="1"/>
  <c r="AG72" i="103" a="1"/>
  <c r="AG72" i="103" s="1"/>
  <c r="AF72" i="103" a="1"/>
  <c r="AF72" i="103" s="1"/>
  <c r="AE72" i="103" a="1"/>
  <c r="AE72" i="103" s="1"/>
  <c r="AD72" i="103" a="1"/>
  <c r="AD72" i="103" s="1"/>
  <c r="AC72" i="103" a="1"/>
  <c r="AC72" i="103" s="1"/>
  <c r="AB72" i="103" a="1"/>
  <c r="AB72" i="103" s="1"/>
  <c r="AA72" i="103" a="1"/>
  <c r="AA72" i="103" s="1"/>
  <c r="Z72" i="103"/>
  <c r="Z72" i="103" a="1"/>
  <c r="Y72" i="103" a="1"/>
  <c r="Y72" i="103" s="1"/>
  <c r="X72" i="103" a="1"/>
  <c r="X72" i="103" s="1"/>
  <c r="W72" i="103" a="1"/>
  <c r="W72" i="103" s="1"/>
  <c r="V72" i="103"/>
  <c r="V72" i="103" a="1"/>
  <c r="U72" i="103" a="1"/>
  <c r="U72" i="103" s="1"/>
  <c r="T72" i="103" a="1"/>
  <c r="T72" i="103" s="1"/>
  <c r="S72" i="103" a="1"/>
  <c r="S72" i="103" s="1"/>
  <c r="R72" i="103" a="1"/>
  <c r="R72" i="103" s="1"/>
  <c r="Q72" i="103" a="1"/>
  <c r="Q72" i="103" s="1"/>
  <c r="P72" i="103" a="1"/>
  <c r="P72" i="103" s="1"/>
  <c r="O72" i="103" a="1"/>
  <c r="O72" i="103" s="1"/>
  <c r="N72" i="103" a="1"/>
  <c r="N72" i="103" s="1"/>
  <c r="M72" i="103" a="1"/>
  <c r="M72" i="103" s="1"/>
  <c r="L72" i="103" a="1"/>
  <c r="L72" i="103" s="1"/>
  <c r="K72" i="103" a="1"/>
  <c r="K72" i="103" s="1"/>
  <c r="J72" i="103"/>
  <c r="J72" i="103" a="1"/>
  <c r="I72" i="103" a="1"/>
  <c r="I72" i="103" s="1"/>
  <c r="H72" i="103" a="1"/>
  <c r="H72" i="103" s="1"/>
  <c r="G72" i="103" a="1"/>
  <c r="G72" i="103" s="1"/>
  <c r="F72" i="103" a="1"/>
  <c r="F72" i="103" s="1"/>
  <c r="E72" i="103" a="1"/>
  <c r="E72" i="103" s="1"/>
  <c r="D72" i="103" a="1"/>
  <c r="D72" i="103" s="1"/>
  <c r="CD71" i="103" a="1"/>
  <c r="CD71" i="103" s="1"/>
  <c r="CC71" i="103" a="1"/>
  <c r="CC71" i="103" s="1"/>
  <c r="CB71" i="103" a="1"/>
  <c r="CB71" i="103" s="1"/>
  <c r="CA71" i="103" a="1"/>
  <c r="CA71" i="103" s="1"/>
  <c r="BZ71" i="103" a="1"/>
  <c r="BZ71" i="103" s="1"/>
  <c r="BY71" i="103" a="1"/>
  <c r="BY71" i="103" s="1"/>
  <c r="BX71" i="103" a="1"/>
  <c r="BX71" i="103" s="1"/>
  <c r="BW71" i="103" a="1"/>
  <c r="BW71" i="103" s="1"/>
  <c r="BV71" i="103" a="1"/>
  <c r="BV71" i="103" s="1"/>
  <c r="BU71" i="103"/>
  <c r="BU71" i="103" a="1"/>
  <c r="BT71" i="103" a="1"/>
  <c r="BT71" i="103" s="1"/>
  <c r="BS71" i="103" a="1"/>
  <c r="BS71" i="103" s="1"/>
  <c r="BR71" i="103" a="1"/>
  <c r="BR71" i="103" s="1"/>
  <c r="BQ71" i="103"/>
  <c r="BQ71" i="103" a="1"/>
  <c r="BP71" i="103" a="1"/>
  <c r="BP71" i="103" s="1"/>
  <c r="BO71" i="103" a="1"/>
  <c r="BO71" i="103" s="1"/>
  <c r="BN71" i="103" a="1"/>
  <c r="BN71" i="103" s="1"/>
  <c r="BM71" i="103" a="1"/>
  <c r="BM71" i="103" s="1"/>
  <c r="BL71" i="103" a="1"/>
  <c r="BL71" i="103" s="1"/>
  <c r="BK71" i="103" a="1"/>
  <c r="BK71" i="103" s="1"/>
  <c r="BJ71" i="103" a="1"/>
  <c r="BJ71" i="103" s="1"/>
  <c r="BI71" i="103" a="1"/>
  <c r="BI71" i="103" s="1"/>
  <c r="BH71" i="103" a="1"/>
  <c r="BH71" i="103" s="1"/>
  <c r="BG71" i="103" a="1"/>
  <c r="BG71" i="103" s="1"/>
  <c r="BF71" i="103" a="1"/>
  <c r="BF71" i="103" s="1"/>
  <c r="BE71" i="103"/>
  <c r="BE71" i="103" a="1"/>
  <c r="BD71" i="103" a="1"/>
  <c r="BD71" i="103" s="1"/>
  <c r="BC71" i="103" a="1"/>
  <c r="BC71" i="103" s="1"/>
  <c r="BB71" i="103" a="1"/>
  <c r="BB71" i="103" s="1"/>
  <c r="BA71" i="103" a="1"/>
  <c r="BA71" i="103" s="1"/>
  <c r="AZ71" i="103" a="1"/>
  <c r="AZ71" i="103" s="1"/>
  <c r="AY71" i="103" a="1"/>
  <c r="AY71" i="103" s="1"/>
  <c r="AX71" i="103" a="1"/>
  <c r="AX71" i="103" s="1"/>
  <c r="AW71" i="103" a="1"/>
  <c r="AW71" i="103" s="1"/>
  <c r="AV71" i="103" a="1"/>
  <c r="AV71" i="103" s="1"/>
  <c r="AU71" i="103" a="1"/>
  <c r="AU71" i="103" s="1"/>
  <c r="AT71" i="103" a="1"/>
  <c r="AT71" i="103" s="1"/>
  <c r="AS71" i="103" a="1"/>
  <c r="AS71" i="103" s="1"/>
  <c r="AR71" i="103" a="1"/>
  <c r="AR71" i="103" s="1"/>
  <c r="AQ71" i="103" a="1"/>
  <c r="AQ71" i="103" s="1"/>
  <c r="AP71" i="103" a="1"/>
  <c r="AP71" i="103" s="1"/>
  <c r="AO71" i="103" a="1"/>
  <c r="AO71" i="103" s="1"/>
  <c r="AN71" i="103" a="1"/>
  <c r="AN71" i="103" s="1"/>
  <c r="AM71" i="103" a="1"/>
  <c r="AM71" i="103" s="1"/>
  <c r="AL71" i="103" a="1"/>
  <c r="AL71" i="103" s="1"/>
  <c r="AK71" i="103" a="1"/>
  <c r="AK71" i="103" s="1"/>
  <c r="AJ71" i="103" a="1"/>
  <c r="AJ71" i="103" s="1"/>
  <c r="AI71" i="103" a="1"/>
  <c r="AI71" i="103" s="1"/>
  <c r="AH71" i="103" a="1"/>
  <c r="AH71" i="103" s="1"/>
  <c r="AG71" i="103"/>
  <c r="AG71" i="103" a="1"/>
  <c r="AF71" i="103" a="1"/>
  <c r="AF71" i="103" s="1"/>
  <c r="AE71" i="103"/>
  <c r="AE71" i="103" a="1"/>
  <c r="AD71" i="103" a="1"/>
  <c r="AD71" i="103" s="1"/>
  <c r="AC71" i="103" a="1"/>
  <c r="AC71" i="103" s="1"/>
  <c r="AB71" i="103" a="1"/>
  <c r="AB71" i="103" s="1"/>
  <c r="AA71" i="103" a="1"/>
  <c r="AA71" i="103" s="1"/>
  <c r="Z71" i="103" a="1"/>
  <c r="Z71" i="103" s="1"/>
  <c r="Y71" i="103" a="1"/>
  <c r="Y71" i="103" s="1"/>
  <c r="X71" i="103" a="1"/>
  <c r="X71" i="103" s="1"/>
  <c r="W71" i="103"/>
  <c r="W71" i="103" a="1"/>
  <c r="V71" i="103" a="1"/>
  <c r="V71" i="103" s="1"/>
  <c r="U71" i="103" a="1"/>
  <c r="U71" i="103" s="1"/>
  <c r="T71" i="103" a="1"/>
  <c r="T71" i="103" s="1"/>
  <c r="S71" i="103" a="1"/>
  <c r="S71" i="103" s="1"/>
  <c r="R71" i="103" a="1"/>
  <c r="R71" i="103" s="1"/>
  <c r="Q71" i="103"/>
  <c r="Q71" i="103" a="1"/>
  <c r="P71" i="103" a="1"/>
  <c r="P71" i="103" s="1"/>
  <c r="O71" i="103"/>
  <c r="O71" i="103" a="1"/>
  <c r="N71" i="103" a="1"/>
  <c r="N71" i="103" s="1"/>
  <c r="M71" i="103" a="1"/>
  <c r="M71" i="103" s="1"/>
  <c r="L71" i="103" a="1"/>
  <c r="L71" i="103" s="1"/>
  <c r="K71" i="103" a="1"/>
  <c r="K71" i="103" s="1"/>
  <c r="J71" i="103" a="1"/>
  <c r="J71" i="103" s="1"/>
  <c r="I71" i="103" a="1"/>
  <c r="I71" i="103" s="1"/>
  <c r="H71" i="103" a="1"/>
  <c r="H71" i="103" s="1"/>
  <c r="G71" i="103"/>
  <c r="G71" i="103" a="1"/>
  <c r="F71" i="103" a="1"/>
  <c r="F71" i="103" s="1"/>
  <c r="E71" i="103" a="1"/>
  <c r="E71" i="103" s="1"/>
  <c r="D71" i="103" a="1"/>
  <c r="D71" i="103" s="1"/>
  <c r="CD70" i="103" a="1"/>
  <c r="CD70" i="103" s="1"/>
  <c r="CC70" i="103" a="1"/>
  <c r="CC70" i="103" s="1"/>
  <c r="CB70" i="103"/>
  <c r="CB70" i="103" a="1"/>
  <c r="CA70" i="103" a="1"/>
  <c r="CA70" i="103" s="1"/>
  <c r="BZ70" i="103"/>
  <c r="BZ70" i="103" a="1"/>
  <c r="BY70" i="103" a="1"/>
  <c r="BY70" i="103" s="1"/>
  <c r="BX70" i="103" a="1"/>
  <c r="BX70" i="103" s="1"/>
  <c r="BW70" i="103" a="1"/>
  <c r="BW70" i="103" s="1"/>
  <c r="BV70" i="103" a="1"/>
  <c r="BV70" i="103" s="1"/>
  <c r="BU70" i="103" a="1"/>
  <c r="BU70" i="103" s="1"/>
  <c r="BT70" i="103" a="1"/>
  <c r="BT70" i="103" s="1"/>
  <c r="BS70" i="103" a="1"/>
  <c r="BS70" i="103" s="1"/>
  <c r="BR70" i="103"/>
  <c r="BR70" i="103" a="1"/>
  <c r="BQ70" i="103" a="1"/>
  <c r="BQ70" i="103" s="1"/>
  <c r="BP70" i="103" a="1"/>
  <c r="BP70" i="103" s="1"/>
  <c r="BO70" i="103" a="1"/>
  <c r="BO70" i="103" s="1"/>
  <c r="BN70" i="103" a="1"/>
  <c r="BN70" i="103" s="1"/>
  <c r="BM70" i="103" a="1"/>
  <c r="BM70" i="103" s="1"/>
  <c r="BL70" i="103"/>
  <c r="BL70" i="103" a="1"/>
  <c r="BK70" i="103" a="1"/>
  <c r="BK70" i="103" s="1"/>
  <c r="BJ70" i="103"/>
  <c r="BJ70" i="103" a="1"/>
  <c r="BI70" i="103" a="1"/>
  <c r="BI70" i="103" s="1"/>
  <c r="BH70" i="103" a="1"/>
  <c r="BH70" i="103" s="1"/>
  <c r="BG70" i="103" a="1"/>
  <c r="BG70" i="103" s="1"/>
  <c r="BF70" i="103" a="1"/>
  <c r="BF70" i="103" s="1"/>
  <c r="BE70" i="103" a="1"/>
  <c r="BE70" i="103" s="1"/>
  <c r="BD70" i="103" a="1"/>
  <c r="BD70" i="103" s="1"/>
  <c r="BC70" i="103" a="1"/>
  <c r="BC70" i="103" s="1"/>
  <c r="BB70" i="103"/>
  <c r="BB70" i="103" a="1"/>
  <c r="BA70" i="103" a="1"/>
  <c r="BA70" i="103" s="1"/>
  <c r="AZ70" i="103" a="1"/>
  <c r="AZ70" i="103" s="1"/>
  <c r="AY70" i="103" a="1"/>
  <c r="AY70" i="103" s="1"/>
  <c r="AX70" i="103" a="1"/>
  <c r="AX70" i="103" s="1"/>
  <c r="AW70" i="103" a="1"/>
  <c r="AW70" i="103" s="1"/>
  <c r="AV70" i="103"/>
  <c r="AV70" i="103" a="1"/>
  <c r="AU70" i="103" a="1"/>
  <c r="AU70" i="103" s="1"/>
  <c r="AT70" i="103"/>
  <c r="AT70" i="103" a="1"/>
  <c r="AS70" i="103" a="1"/>
  <c r="AS70" i="103" s="1"/>
  <c r="AR70" i="103" a="1"/>
  <c r="AR70" i="103" s="1"/>
  <c r="AQ70" i="103" a="1"/>
  <c r="AQ70" i="103" s="1"/>
  <c r="AP70" i="103" a="1"/>
  <c r="AP70" i="103" s="1"/>
  <c r="AO70" i="103" a="1"/>
  <c r="AO70" i="103" s="1"/>
  <c r="AN70" i="103" a="1"/>
  <c r="AN70" i="103" s="1"/>
  <c r="AM70" i="103" a="1"/>
  <c r="AM70" i="103" s="1"/>
  <c r="AL70" i="103"/>
  <c r="AL70" i="103" a="1"/>
  <c r="AK70" i="103" a="1"/>
  <c r="AK70" i="103" s="1"/>
  <c r="AJ70" i="103" a="1"/>
  <c r="AJ70" i="103" s="1"/>
  <c r="AI70" i="103" a="1"/>
  <c r="AI70" i="103" s="1"/>
  <c r="AH70" i="103" a="1"/>
  <c r="AH70" i="103" s="1"/>
  <c r="AG70" i="103" a="1"/>
  <c r="AG70" i="103" s="1"/>
  <c r="AF70" i="103"/>
  <c r="AF70" i="103" a="1"/>
  <c r="AE70" i="103" a="1"/>
  <c r="AE70" i="103" s="1"/>
  <c r="AD70" i="103"/>
  <c r="AD70" i="103" a="1"/>
  <c r="AC70" i="103" a="1"/>
  <c r="AC70" i="103" s="1"/>
  <c r="AB70" i="103" a="1"/>
  <c r="AB70" i="103" s="1"/>
  <c r="AA70" i="103" a="1"/>
  <c r="AA70" i="103" s="1"/>
  <c r="Z70" i="103" a="1"/>
  <c r="Z70" i="103" s="1"/>
  <c r="Y70" i="103" a="1"/>
  <c r="Y70" i="103" s="1"/>
  <c r="X70" i="103" a="1"/>
  <c r="X70" i="103" s="1"/>
  <c r="W70" i="103" a="1"/>
  <c r="W70" i="103" s="1"/>
  <c r="V70" i="103"/>
  <c r="V70" i="103" a="1"/>
  <c r="U70" i="103" a="1"/>
  <c r="U70" i="103" s="1"/>
  <c r="T70" i="103" a="1"/>
  <c r="T70" i="103" s="1"/>
  <c r="S70" i="103" a="1"/>
  <c r="S70" i="103" s="1"/>
  <c r="R70" i="103" a="1"/>
  <c r="R70" i="103" s="1"/>
  <c r="Q70" i="103" a="1"/>
  <c r="Q70" i="103" s="1"/>
  <c r="P70" i="103"/>
  <c r="P70" i="103" a="1"/>
  <c r="O70" i="103" a="1"/>
  <c r="O70" i="103" s="1"/>
  <c r="N70" i="103"/>
  <c r="N70" i="103" a="1"/>
  <c r="M70" i="103" a="1"/>
  <c r="M70" i="103" s="1"/>
  <c r="L70" i="103" a="1"/>
  <c r="L70" i="103" s="1"/>
  <c r="K70" i="103" a="1"/>
  <c r="K70" i="103" s="1"/>
  <c r="J70" i="103" a="1"/>
  <c r="J70" i="103" s="1"/>
  <c r="I70" i="103" a="1"/>
  <c r="I70" i="103" s="1"/>
  <c r="H70" i="103" a="1"/>
  <c r="H70" i="103" s="1"/>
  <c r="G70" i="103" a="1"/>
  <c r="G70" i="103" s="1"/>
  <c r="F70" i="103"/>
  <c r="F70" i="103" a="1"/>
  <c r="E70" i="103" a="1"/>
  <c r="E70" i="103" s="1"/>
  <c r="D70" i="103" a="1"/>
  <c r="D70" i="103" s="1"/>
  <c r="CD69" i="103" a="1"/>
  <c r="CD69" i="103" s="1"/>
  <c r="CC69" i="103" a="1"/>
  <c r="CC69" i="103" s="1"/>
  <c r="CB69" i="103" a="1"/>
  <c r="CB69" i="103" s="1"/>
  <c r="CA69" i="103"/>
  <c r="CA69" i="103" a="1"/>
  <c r="BZ69" i="103" a="1"/>
  <c r="BZ69" i="103" s="1"/>
  <c r="BY69" i="103"/>
  <c r="BY69" i="103" a="1"/>
  <c r="BX69" i="103" a="1"/>
  <c r="BX69" i="103" s="1"/>
  <c r="BW69" i="103" a="1"/>
  <c r="BW69" i="103" s="1"/>
  <c r="BV69" i="103" a="1"/>
  <c r="BV69" i="103" s="1"/>
  <c r="BU69" i="103" a="1"/>
  <c r="BU69" i="103" s="1"/>
  <c r="BT69" i="103" a="1"/>
  <c r="BT69" i="103" s="1"/>
  <c r="BS69" i="103" a="1"/>
  <c r="BS69" i="103" s="1"/>
  <c r="BR69" i="103" a="1"/>
  <c r="BR69" i="103" s="1"/>
  <c r="BQ69" i="103"/>
  <c r="BQ69" i="103" a="1"/>
  <c r="BP69" i="103" a="1"/>
  <c r="BP69" i="103" s="1"/>
  <c r="BO69" i="103" a="1"/>
  <c r="BO69" i="103" s="1"/>
  <c r="BN69" i="103" a="1"/>
  <c r="BN69" i="103" s="1"/>
  <c r="BM69" i="103" a="1"/>
  <c r="BM69" i="103" s="1"/>
  <c r="BL69" i="103" a="1"/>
  <c r="BL69" i="103" s="1"/>
  <c r="BK69" i="103"/>
  <c r="BK69" i="103" a="1"/>
  <c r="BJ69" i="103" a="1"/>
  <c r="BJ69" i="103" s="1"/>
  <c r="BI69" i="103"/>
  <c r="BI69" i="103" a="1"/>
  <c r="BH69" i="103" a="1"/>
  <c r="BH69" i="103" s="1"/>
  <c r="BG69" i="103" a="1"/>
  <c r="BG69" i="103" s="1"/>
  <c r="BF69" i="103" a="1"/>
  <c r="BF69" i="103" s="1"/>
  <c r="BE69" i="103" a="1"/>
  <c r="BE69" i="103" s="1"/>
  <c r="BD69" i="103" a="1"/>
  <c r="BD69" i="103" s="1"/>
  <c r="BC69" i="103" a="1"/>
  <c r="BC69" i="103" s="1"/>
  <c r="BB69" i="103" a="1"/>
  <c r="BB69" i="103" s="1"/>
  <c r="BA69" i="103"/>
  <c r="BA69" i="103" a="1"/>
  <c r="AZ69" i="103" a="1"/>
  <c r="AZ69" i="103" s="1"/>
  <c r="AY69" i="103" a="1"/>
  <c r="AY69" i="103" s="1"/>
  <c r="AX69" i="103" a="1"/>
  <c r="AX69" i="103" s="1"/>
  <c r="AW69" i="103" a="1"/>
  <c r="AW69" i="103" s="1"/>
  <c r="AV69" i="103" a="1"/>
  <c r="AV69" i="103" s="1"/>
  <c r="AU69" i="103"/>
  <c r="AU69" i="103" a="1"/>
  <c r="AT69" i="103" a="1"/>
  <c r="AT69" i="103" s="1"/>
  <c r="AS69" i="103"/>
  <c r="AS69" i="103" a="1"/>
  <c r="AR69" i="103" a="1"/>
  <c r="AR69" i="103" s="1"/>
  <c r="AQ69" i="103" a="1"/>
  <c r="AQ69" i="103" s="1"/>
  <c r="AP69" i="103" a="1"/>
  <c r="AP69" i="103" s="1"/>
  <c r="AO69" i="103" a="1"/>
  <c r="AO69" i="103" s="1"/>
  <c r="AN69" i="103" a="1"/>
  <c r="AN69" i="103" s="1"/>
  <c r="AM69" i="103" a="1"/>
  <c r="AM69" i="103" s="1"/>
  <c r="AL69" i="103" a="1"/>
  <c r="AL69" i="103" s="1"/>
  <c r="AK69" i="103"/>
  <c r="AK69" i="103" a="1"/>
  <c r="AJ69" i="103" a="1"/>
  <c r="AJ69" i="103" s="1"/>
  <c r="AI69" i="103" a="1"/>
  <c r="AI69" i="103" s="1"/>
  <c r="AH69" i="103" a="1"/>
  <c r="AH69" i="103" s="1"/>
  <c r="AG69" i="103" a="1"/>
  <c r="AG69" i="103" s="1"/>
  <c r="AF69" i="103" a="1"/>
  <c r="AF69" i="103" s="1"/>
  <c r="AE69" i="103"/>
  <c r="AE69" i="103" a="1"/>
  <c r="AD69" i="103" a="1"/>
  <c r="AD69" i="103" s="1"/>
  <c r="AC69" i="103"/>
  <c r="AC69" i="103" a="1"/>
  <c r="AB69" i="103" a="1"/>
  <c r="AB69" i="103" s="1"/>
  <c r="AA69" i="103" a="1"/>
  <c r="AA69" i="103" s="1"/>
  <c r="Z69" i="103" a="1"/>
  <c r="Z69" i="103" s="1"/>
  <c r="Y69" i="103" a="1"/>
  <c r="Y69" i="103" s="1"/>
  <c r="X69" i="103" a="1"/>
  <c r="X69" i="103" s="1"/>
  <c r="W69" i="103" a="1"/>
  <c r="W69" i="103" s="1"/>
  <c r="V69" i="103" a="1"/>
  <c r="V69" i="103" s="1"/>
  <c r="U69" i="103"/>
  <c r="U69" i="103" a="1"/>
  <c r="T69" i="103" a="1"/>
  <c r="T69" i="103" s="1"/>
  <c r="S69" i="103" a="1"/>
  <c r="S69" i="103" s="1"/>
  <c r="R69" i="103" a="1"/>
  <c r="R69" i="103" s="1"/>
  <c r="Q69" i="103" a="1"/>
  <c r="Q69" i="103" s="1"/>
  <c r="P69" i="103" a="1"/>
  <c r="P69" i="103" s="1"/>
  <c r="O69" i="103"/>
  <c r="O69" i="103" a="1"/>
  <c r="N69" i="103" a="1"/>
  <c r="N69" i="103" s="1"/>
  <c r="M69" i="103"/>
  <c r="M69" i="103" a="1"/>
  <c r="L69" i="103" a="1"/>
  <c r="L69" i="103" s="1"/>
  <c r="K69" i="103" a="1"/>
  <c r="K69" i="103" s="1"/>
  <c r="J69" i="103" a="1"/>
  <c r="J69" i="103" s="1"/>
  <c r="I69" i="103" a="1"/>
  <c r="I69" i="103" s="1"/>
  <c r="H69" i="103" a="1"/>
  <c r="H69" i="103" s="1"/>
  <c r="G69" i="103" a="1"/>
  <c r="G69" i="103" s="1"/>
  <c r="F69" i="103" a="1"/>
  <c r="F69" i="103" s="1"/>
  <c r="E69" i="103"/>
  <c r="E69" i="103" a="1"/>
  <c r="D69" i="103" a="1"/>
  <c r="D69" i="103" s="1"/>
  <c r="CD68" i="103" a="1"/>
  <c r="CD68" i="103" s="1"/>
  <c r="CC68" i="103" a="1"/>
  <c r="CC68" i="103" s="1"/>
  <c r="CB68" i="103" a="1"/>
  <c r="CB68" i="103" s="1"/>
  <c r="CA68" i="103" a="1"/>
  <c r="CA68" i="103" s="1"/>
  <c r="BZ68" i="103"/>
  <c r="BZ68" i="103" a="1"/>
  <c r="BY68" i="103" a="1"/>
  <c r="BY68" i="103" s="1"/>
  <c r="BX68" i="103"/>
  <c r="BX68" i="103" a="1"/>
  <c r="BW68" i="103" a="1"/>
  <c r="BW68" i="103" s="1"/>
  <c r="BV68" i="103" a="1"/>
  <c r="BV68" i="103" s="1"/>
  <c r="BU68" i="103" a="1"/>
  <c r="BU68" i="103" s="1"/>
  <c r="BT68" i="103" a="1"/>
  <c r="BT68" i="103" s="1"/>
  <c r="BS68" i="103" a="1"/>
  <c r="BS68" i="103" s="1"/>
  <c r="BR68" i="103" a="1"/>
  <c r="BR68" i="103" s="1"/>
  <c r="BQ68" i="103" a="1"/>
  <c r="BQ68" i="103" s="1"/>
  <c r="BP68" i="103"/>
  <c r="BP68" i="103" a="1"/>
  <c r="BO68" i="103" a="1"/>
  <c r="BO68" i="103" s="1"/>
  <c r="BN68" i="103" a="1"/>
  <c r="BN68" i="103" s="1"/>
  <c r="BM68" i="103" a="1"/>
  <c r="BM68" i="103" s="1"/>
  <c r="BL68" i="103" a="1"/>
  <c r="BL68" i="103" s="1"/>
  <c r="BK68" i="103" a="1"/>
  <c r="BK68" i="103" s="1"/>
  <c r="BJ68" i="103"/>
  <c r="BJ68" i="103" a="1"/>
  <c r="BI68" i="103" a="1"/>
  <c r="BI68" i="103" s="1"/>
  <c r="BH68" i="103"/>
  <c r="BH68" i="103" a="1"/>
  <c r="BG68" i="103" a="1"/>
  <c r="BG68" i="103" s="1"/>
  <c r="BF68" i="103" a="1"/>
  <c r="BF68" i="103" s="1"/>
  <c r="BE68" i="103" a="1"/>
  <c r="BE68" i="103" s="1"/>
  <c r="BD68" i="103" a="1"/>
  <c r="BD68" i="103" s="1"/>
  <c r="BC68" i="103" a="1"/>
  <c r="BC68" i="103" s="1"/>
  <c r="BB68" i="103" a="1"/>
  <c r="BB68" i="103" s="1"/>
  <c r="BA68" i="103" a="1"/>
  <c r="BA68" i="103" s="1"/>
  <c r="AZ68" i="103"/>
  <c r="AZ68" i="103" a="1"/>
  <c r="AY68" i="103" a="1"/>
  <c r="AY68" i="103" s="1"/>
  <c r="AX68" i="103" a="1"/>
  <c r="AX68" i="103" s="1"/>
  <c r="AW68" i="103" a="1"/>
  <c r="AW68" i="103" s="1"/>
  <c r="AV68" i="103" a="1"/>
  <c r="AV68" i="103" s="1"/>
  <c r="AU68" i="103" a="1"/>
  <c r="AU68" i="103" s="1"/>
  <c r="AT68" i="103"/>
  <c r="AT68" i="103" a="1"/>
  <c r="AS68" i="103" a="1"/>
  <c r="AS68" i="103" s="1"/>
  <c r="AR68" i="103"/>
  <c r="AR68" i="103" a="1"/>
  <c r="AQ68" i="103" a="1"/>
  <c r="AQ68" i="103" s="1"/>
  <c r="AP68" i="103" a="1"/>
  <c r="AP68" i="103" s="1"/>
  <c r="AO68" i="103" a="1"/>
  <c r="AO68" i="103" s="1"/>
  <c r="AN68" i="103" a="1"/>
  <c r="AN68" i="103" s="1"/>
  <c r="AM68" i="103" a="1"/>
  <c r="AM68" i="103" s="1"/>
  <c r="AL68" i="103" a="1"/>
  <c r="AL68" i="103" s="1"/>
  <c r="AK68" i="103" a="1"/>
  <c r="AK68" i="103" s="1"/>
  <c r="AJ68" i="103"/>
  <c r="AJ68" i="103" a="1"/>
  <c r="AI68" i="103" a="1"/>
  <c r="AI68" i="103" s="1"/>
  <c r="AH68" i="103" a="1"/>
  <c r="AH68" i="103" s="1"/>
  <c r="AG68" i="103" a="1"/>
  <c r="AG68" i="103" s="1"/>
  <c r="AF68" i="103" a="1"/>
  <c r="AF68" i="103" s="1"/>
  <c r="AE68" i="103" a="1"/>
  <c r="AE68" i="103" s="1"/>
  <c r="AD68" i="103"/>
  <c r="AD68" i="103" a="1"/>
  <c r="AC68" i="103" a="1"/>
  <c r="AC68" i="103" s="1"/>
  <c r="AB68" i="103"/>
  <c r="AB68" i="103" a="1"/>
  <c r="AA68" i="103" a="1"/>
  <c r="AA68" i="103" s="1"/>
  <c r="Z68" i="103" a="1"/>
  <c r="Z68" i="103" s="1"/>
  <c r="Y68" i="103" a="1"/>
  <c r="Y68" i="103" s="1"/>
  <c r="X68" i="103" a="1"/>
  <c r="X68" i="103" s="1"/>
  <c r="W68" i="103" a="1"/>
  <c r="W68" i="103" s="1"/>
  <c r="V68" i="103" a="1"/>
  <c r="V68" i="103" s="1"/>
  <c r="U68" i="103" a="1"/>
  <c r="U68" i="103" s="1"/>
  <c r="T68" i="103"/>
  <c r="T68" i="103" a="1"/>
  <c r="S68" i="103" a="1"/>
  <c r="S68" i="103" s="1"/>
  <c r="R68" i="103" a="1"/>
  <c r="R68" i="103" s="1"/>
  <c r="Q68" i="103" a="1"/>
  <c r="Q68" i="103" s="1"/>
  <c r="P68" i="103" a="1"/>
  <c r="P68" i="103" s="1"/>
  <c r="O68" i="103" a="1"/>
  <c r="O68" i="103" s="1"/>
  <c r="N68" i="103"/>
  <c r="N68" i="103" a="1"/>
  <c r="M68" i="103" a="1"/>
  <c r="M68" i="103" s="1"/>
  <c r="L68" i="103"/>
  <c r="L68" i="103" a="1"/>
  <c r="K68" i="103" a="1"/>
  <c r="K68" i="103" s="1"/>
  <c r="J68" i="103" a="1"/>
  <c r="J68" i="103" s="1"/>
  <c r="I68" i="103" a="1"/>
  <c r="I68" i="103" s="1"/>
  <c r="H68" i="103" a="1"/>
  <c r="H68" i="103" s="1"/>
  <c r="G68" i="103" a="1"/>
  <c r="G68" i="103" s="1"/>
  <c r="F68" i="103" a="1"/>
  <c r="F68" i="103" s="1"/>
  <c r="E68" i="103" a="1"/>
  <c r="E68" i="103" s="1"/>
  <c r="D68" i="103"/>
  <c r="D68" i="103" a="1"/>
  <c r="CD67" i="103" a="1"/>
  <c r="CD67" i="103" s="1"/>
  <c r="CC67" i="103" a="1"/>
  <c r="CC67" i="103" s="1"/>
  <c r="CB67" i="103" a="1"/>
  <c r="CB67" i="103" s="1"/>
  <c r="CA67" i="103" a="1"/>
  <c r="CA67" i="103" s="1"/>
  <c r="BZ67" i="103" a="1"/>
  <c r="BZ67" i="103" s="1"/>
  <c r="BY67" i="103"/>
  <c r="BY67" i="103" a="1"/>
  <c r="BX67" i="103" a="1"/>
  <c r="BX67" i="103" s="1"/>
  <c r="BW67" i="103"/>
  <c r="BW67" i="103" a="1"/>
  <c r="BV67" i="103" a="1"/>
  <c r="BV67" i="103" s="1"/>
  <c r="BU67" i="103" a="1"/>
  <c r="BU67" i="103" s="1"/>
  <c r="BT67" i="103" a="1"/>
  <c r="BT67" i="103" s="1"/>
  <c r="BS67" i="103" a="1"/>
  <c r="BS67" i="103" s="1"/>
  <c r="BR67" i="103" a="1"/>
  <c r="BR67" i="103" s="1"/>
  <c r="BQ67" i="103" a="1"/>
  <c r="BQ67" i="103" s="1"/>
  <c r="BP67" i="103" a="1"/>
  <c r="BP67" i="103" s="1"/>
  <c r="BO67" i="103"/>
  <c r="BO67" i="103" a="1"/>
  <c r="BN67" i="103" a="1"/>
  <c r="BN67" i="103" s="1"/>
  <c r="BM67" i="103" a="1"/>
  <c r="BM67" i="103" s="1"/>
  <c r="BL67" i="103" a="1"/>
  <c r="BL67" i="103" s="1"/>
  <c r="BK67" i="103" a="1"/>
  <c r="BK67" i="103" s="1"/>
  <c r="BJ67" i="103" a="1"/>
  <c r="BJ67" i="103" s="1"/>
  <c r="BI67" i="103"/>
  <c r="BI67" i="103" a="1"/>
  <c r="BH67" i="103" a="1"/>
  <c r="BH67" i="103" s="1"/>
  <c r="BG67" i="103"/>
  <c r="BG67" i="103" a="1"/>
  <c r="BF67" i="103" a="1"/>
  <c r="BF67" i="103" s="1"/>
  <c r="BE67" i="103" a="1"/>
  <c r="BE67" i="103" s="1"/>
  <c r="BD67" i="103" a="1"/>
  <c r="BD67" i="103" s="1"/>
  <c r="BC67" i="103" a="1"/>
  <c r="BC67" i="103" s="1"/>
  <c r="BB67" i="103" a="1"/>
  <c r="BB67" i="103" s="1"/>
  <c r="BA67" i="103" a="1"/>
  <c r="BA67" i="103" s="1"/>
  <c r="AZ67" i="103" a="1"/>
  <c r="AZ67" i="103" s="1"/>
  <c r="AY67" i="103"/>
  <c r="AY67" i="103" a="1"/>
  <c r="AX67" i="103" a="1"/>
  <c r="AX67" i="103" s="1"/>
  <c r="AW67" i="103" a="1"/>
  <c r="AW67" i="103" s="1"/>
  <c r="AV67" i="103" a="1"/>
  <c r="AV67" i="103" s="1"/>
  <c r="AU67" i="103" a="1"/>
  <c r="AU67" i="103" s="1"/>
  <c r="AT67" i="103" a="1"/>
  <c r="AT67" i="103" s="1"/>
  <c r="AS67" i="103"/>
  <c r="AS67" i="103" a="1"/>
  <c r="AR67" i="103" a="1"/>
  <c r="AR67" i="103" s="1"/>
  <c r="AQ67" i="103"/>
  <c r="AQ67" i="103" a="1"/>
  <c r="AP67" i="103" a="1"/>
  <c r="AP67" i="103" s="1"/>
  <c r="AO67" i="103" a="1"/>
  <c r="AO67" i="103" s="1"/>
  <c r="AN67" i="103" a="1"/>
  <c r="AN67" i="103" s="1"/>
  <c r="AM67" i="103" a="1"/>
  <c r="AM67" i="103" s="1"/>
  <c r="AL67" i="103" a="1"/>
  <c r="AL67" i="103" s="1"/>
  <c r="AK67" i="103"/>
  <c r="AK67" i="103" a="1"/>
  <c r="AJ67" i="103" a="1"/>
  <c r="AJ67" i="103" s="1"/>
  <c r="AI67" i="103"/>
  <c r="AI67" i="103" a="1"/>
  <c r="AH67" i="103" a="1"/>
  <c r="AH67" i="103" s="1"/>
  <c r="AG67" i="103" a="1"/>
  <c r="AG67" i="103" s="1"/>
  <c r="AF67" i="103" a="1"/>
  <c r="AF67" i="103" s="1"/>
  <c r="AE67" i="103" a="1"/>
  <c r="AE67" i="103" s="1"/>
  <c r="AD67" i="103" a="1"/>
  <c r="AD67" i="103" s="1"/>
  <c r="AC67" i="103"/>
  <c r="AC67" i="103" a="1"/>
  <c r="AB67" i="103" a="1"/>
  <c r="AB67" i="103" s="1"/>
  <c r="AA67" i="103"/>
  <c r="AA67" i="103" a="1"/>
  <c r="Z67" i="103" a="1"/>
  <c r="Z67" i="103" s="1"/>
  <c r="Y67" i="103" a="1"/>
  <c r="Y67" i="103" s="1"/>
  <c r="X67" i="103" a="1"/>
  <c r="X67" i="103" s="1"/>
  <c r="W67" i="103" a="1"/>
  <c r="W67" i="103" s="1"/>
  <c r="V67" i="103" a="1"/>
  <c r="V67" i="103" s="1"/>
  <c r="U67" i="103"/>
  <c r="U67" i="103" a="1"/>
  <c r="T67" i="103" a="1"/>
  <c r="T67" i="103" s="1"/>
  <c r="S67" i="103"/>
  <c r="S67" i="103" a="1"/>
  <c r="R67" i="103" a="1"/>
  <c r="R67" i="103" s="1"/>
  <c r="Q67" i="103" a="1"/>
  <c r="Q67" i="103" s="1"/>
  <c r="P67" i="103" a="1"/>
  <c r="P67" i="103" s="1"/>
  <c r="O67" i="103" a="1"/>
  <c r="O67" i="103" s="1"/>
  <c r="N67" i="103" a="1"/>
  <c r="N67" i="103" s="1"/>
  <c r="M67" i="103"/>
  <c r="M67" i="103" a="1"/>
  <c r="L67" i="103" a="1"/>
  <c r="L67" i="103" s="1"/>
  <c r="K67" i="103"/>
  <c r="K67" i="103" a="1"/>
  <c r="J67" i="103" a="1"/>
  <c r="J67" i="103" s="1"/>
  <c r="I67" i="103" a="1"/>
  <c r="I67" i="103" s="1"/>
  <c r="H67" i="103" a="1"/>
  <c r="H67" i="103" s="1"/>
  <c r="G67" i="103" a="1"/>
  <c r="G67" i="103" s="1"/>
  <c r="F67" i="103" a="1"/>
  <c r="F67" i="103" s="1"/>
  <c r="E67" i="103"/>
  <c r="E67" i="103" a="1"/>
  <c r="D67" i="103" a="1"/>
  <c r="D67" i="103" s="1"/>
  <c r="CD66" i="103"/>
  <c r="CD66" i="103" a="1"/>
  <c r="CC66" i="103" a="1"/>
  <c r="CC66" i="103" s="1"/>
  <c r="CB66" i="103" a="1"/>
  <c r="CB66" i="103" s="1"/>
  <c r="CA66" i="103" a="1"/>
  <c r="CA66" i="103" s="1"/>
  <c r="BZ66" i="103" a="1"/>
  <c r="BZ66" i="103" s="1"/>
  <c r="BY66" i="103" a="1"/>
  <c r="BY66" i="103" s="1"/>
  <c r="BX66" i="103" a="1"/>
  <c r="BX66" i="103" s="1"/>
  <c r="BW66" i="103" a="1"/>
  <c r="BW66" i="103" s="1"/>
  <c r="BV66" i="103"/>
  <c r="BV66" i="103" a="1"/>
  <c r="BU66" i="103" a="1"/>
  <c r="BU66" i="103" s="1"/>
  <c r="BT66" i="103" a="1"/>
  <c r="BT66" i="103" s="1"/>
  <c r="BS66" i="103" a="1"/>
  <c r="BS66" i="103" s="1"/>
  <c r="BR66" i="103" a="1"/>
  <c r="BR66" i="103" s="1"/>
  <c r="BQ66" i="103" a="1"/>
  <c r="BQ66" i="103" s="1"/>
  <c r="BP66" i="103"/>
  <c r="BP66" i="103" a="1"/>
  <c r="BO66" i="103" a="1"/>
  <c r="BO66" i="103" s="1"/>
  <c r="BN66" i="103"/>
  <c r="BN66" i="103" a="1"/>
  <c r="BM66" i="103" a="1"/>
  <c r="BM66" i="103" s="1"/>
  <c r="BL66" i="103" a="1"/>
  <c r="BL66" i="103" s="1"/>
  <c r="BK66" i="103" a="1"/>
  <c r="BK66" i="103" s="1"/>
  <c r="BJ66" i="103" a="1"/>
  <c r="BJ66" i="103" s="1"/>
  <c r="BI66" i="103" a="1"/>
  <c r="BI66" i="103" s="1"/>
  <c r="BH66" i="103"/>
  <c r="BH66" i="103" a="1"/>
  <c r="BG66" i="103" a="1"/>
  <c r="BG66" i="103" s="1"/>
  <c r="BF66" i="103"/>
  <c r="BF66" i="103" a="1"/>
  <c r="BE66" i="103" a="1"/>
  <c r="BE66" i="103" s="1"/>
  <c r="BD66" i="103" a="1"/>
  <c r="BD66" i="103" s="1"/>
  <c r="BC66" i="103" a="1"/>
  <c r="BC66" i="103" s="1"/>
  <c r="BB66" i="103" a="1"/>
  <c r="BB66" i="103" s="1"/>
  <c r="BA66" i="103" a="1"/>
  <c r="BA66" i="103" s="1"/>
  <c r="AZ66" i="103"/>
  <c r="AZ66" i="103" a="1"/>
  <c r="AY66" i="103" a="1"/>
  <c r="AY66" i="103" s="1"/>
  <c r="AX66" i="103"/>
  <c r="AX66" i="103" a="1"/>
  <c r="AW66" i="103" a="1"/>
  <c r="AW66" i="103" s="1"/>
  <c r="AV66" i="103" a="1"/>
  <c r="AV66" i="103" s="1"/>
  <c r="AU66" i="103" a="1"/>
  <c r="AU66" i="103" s="1"/>
  <c r="AT66" i="103" a="1"/>
  <c r="AT66" i="103" s="1"/>
  <c r="AS66" i="103" a="1"/>
  <c r="AS66" i="103" s="1"/>
  <c r="AR66" i="103"/>
  <c r="AR66" i="103" a="1"/>
  <c r="AQ66" i="103" a="1"/>
  <c r="AQ66" i="103" s="1"/>
  <c r="AP66" i="103"/>
  <c r="AP66" i="103" a="1"/>
  <c r="AO66" i="103" a="1"/>
  <c r="AO66" i="103" s="1"/>
  <c r="AN66" i="103" a="1"/>
  <c r="AN66" i="103" s="1"/>
  <c r="AM66" i="103" a="1"/>
  <c r="AM66" i="103" s="1"/>
  <c r="AL66" i="103" a="1"/>
  <c r="AL66" i="103" s="1"/>
  <c r="AK66" i="103" a="1"/>
  <c r="AK66" i="103" s="1"/>
  <c r="AJ66" i="103"/>
  <c r="AJ66" i="103" a="1"/>
  <c r="AI66" i="103" a="1"/>
  <c r="AI66" i="103" s="1"/>
  <c r="AH66" i="103"/>
  <c r="AH66" i="103" a="1"/>
  <c r="AG66" i="103" a="1"/>
  <c r="AG66" i="103" s="1"/>
  <c r="AF66" i="103" a="1"/>
  <c r="AF66" i="103" s="1"/>
  <c r="AE66" i="103" a="1"/>
  <c r="AE66" i="103" s="1"/>
  <c r="AD66" i="103" a="1"/>
  <c r="AD66" i="103" s="1"/>
  <c r="AC66" i="103" a="1"/>
  <c r="AC66" i="103" s="1"/>
  <c r="AB66" i="103"/>
  <c r="AB66" i="103" a="1"/>
  <c r="AA66" i="103" a="1"/>
  <c r="AA66" i="103" s="1"/>
  <c r="Z66" i="103"/>
  <c r="Z66" i="103" a="1"/>
  <c r="Y66" i="103" a="1"/>
  <c r="Y66" i="103" s="1"/>
  <c r="X66" i="103" a="1"/>
  <c r="X66" i="103" s="1"/>
  <c r="W66" i="103" a="1"/>
  <c r="W66" i="103" s="1"/>
  <c r="V66" i="103" a="1"/>
  <c r="V66" i="103" s="1"/>
  <c r="U66" i="103" a="1"/>
  <c r="U66" i="103" s="1"/>
  <c r="T66" i="103"/>
  <c r="T66" i="103" a="1"/>
  <c r="S66" i="103" a="1"/>
  <c r="S66" i="103" s="1"/>
  <c r="R66" i="103"/>
  <c r="R66" i="103" a="1"/>
  <c r="Q66" i="103" a="1"/>
  <c r="Q66" i="103" s="1"/>
  <c r="P66" i="103" a="1"/>
  <c r="P66" i="103" s="1"/>
  <c r="O66" i="103" a="1"/>
  <c r="O66" i="103" s="1"/>
  <c r="N66" i="103" a="1"/>
  <c r="N66" i="103" s="1"/>
  <c r="M66" i="103" a="1"/>
  <c r="M66" i="103" s="1"/>
  <c r="L66" i="103"/>
  <c r="L66" i="103" a="1"/>
  <c r="K66" i="103" a="1"/>
  <c r="K66" i="103" s="1"/>
  <c r="J66" i="103"/>
  <c r="J66" i="103" a="1"/>
  <c r="I66" i="103" a="1"/>
  <c r="I66" i="103" s="1"/>
  <c r="H66" i="103" a="1"/>
  <c r="H66" i="103" s="1"/>
  <c r="G66" i="103" a="1"/>
  <c r="G66" i="103" s="1"/>
  <c r="F66" i="103" a="1"/>
  <c r="F66" i="103" s="1"/>
  <c r="E66" i="103" a="1"/>
  <c r="E66" i="103" s="1"/>
  <c r="D66" i="103"/>
  <c r="D66" i="103" a="1"/>
  <c r="CD65" i="103" a="1"/>
  <c r="CD65" i="103" s="1"/>
  <c r="CC65" i="103"/>
  <c r="CC65" i="103" a="1"/>
  <c r="CB65" i="103" a="1"/>
  <c r="CB65" i="103" s="1"/>
  <c r="CA65" i="103" a="1"/>
  <c r="CA65" i="103" s="1"/>
  <c r="BZ65" i="103" a="1"/>
  <c r="BZ65" i="103" s="1"/>
  <c r="BY65" i="103" a="1"/>
  <c r="BY65" i="103" s="1"/>
  <c r="BX65" i="103" a="1"/>
  <c r="BX65" i="103" s="1"/>
  <c r="BW65" i="103"/>
  <c r="BW65" i="103" a="1"/>
  <c r="BV65" i="103" a="1"/>
  <c r="BV65" i="103" s="1"/>
  <c r="BU65" i="103"/>
  <c r="BU65" i="103" a="1"/>
  <c r="BT65" i="103" a="1"/>
  <c r="BT65" i="103" s="1"/>
  <c r="BS65" i="103" a="1"/>
  <c r="BS65" i="103" s="1"/>
  <c r="BR65" i="103" a="1"/>
  <c r="BR65" i="103" s="1"/>
  <c r="BQ65" i="103" a="1"/>
  <c r="BQ65" i="103" s="1"/>
  <c r="BP65" i="103" a="1"/>
  <c r="BP65" i="103" s="1"/>
  <c r="BO65" i="103"/>
  <c r="BO65" i="103" a="1"/>
  <c r="BN65" i="103" a="1"/>
  <c r="BN65" i="103" s="1"/>
  <c r="BM65" i="103"/>
  <c r="BM65" i="103" a="1"/>
  <c r="BL65" i="103" a="1"/>
  <c r="BL65" i="103" s="1"/>
  <c r="BK65" i="103" a="1"/>
  <c r="BK65" i="103" s="1"/>
  <c r="BJ65" i="103" a="1"/>
  <c r="BJ65" i="103" s="1"/>
  <c r="BI65" i="103" a="1"/>
  <c r="BI65" i="103" s="1"/>
  <c r="BH65" i="103"/>
  <c r="BH65" i="103" a="1"/>
  <c r="BG65" i="103" a="1"/>
  <c r="BG65" i="103" s="1"/>
  <c r="BF65" i="103" a="1"/>
  <c r="BF65" i="103" s="1"/>
  <c r="BE65" i="103" a="1"/>
  <c r="BE65" i="103" s="1"/>
  <c r="BD65" i="103" a="1"/>
  <c r="BD65" i="103" s="1"/>
  <c r="BC65" i="103" a="1"/>
  <c r="BC65" i="103" s="1"/>
  <c r="BB65" i="103" a="1"/>
  <c r="BB65" i="103" s="1"/>
  <c r="BA65" i="103" a="1"/>
  <c r="BA65" i="103" s="1"/>
  <c r="AZ65" i="103" a="1"/>
  <c r="AZ65" i="103" s="1"/>
  <c r="AY65" i="103" a="1"/>
  <c r="AY65" i="103" s="1"/>
  <c r="AX65" i="103" a="1"/>
  <c r="AX65" i="103" s="1"/>
  <c r="AW65" i="103" a="1"/>
  <c r="AW65" i="103" s="1"/>
  <c r="AV65" i="103" a="1"/>
  <c r="AV65" i="103" s="1"/>
  <c r="AU65" i="103" a="1"/>
  <c r="AU65" i="103" s="1"/>
  <c r="AT65" i="103" a="1"/>
  <c r="AT65" i="103" s="1"/>
  <c r="AS65" i="103" a="1"/>
  <c r="AS65" i="103" s="1"/>
  <c r="AR65" i="103" a="1"/>
  <c r="AR65" i="103" s="1"/>
  <c r="AQ65" i="103" a="1"/>
  <c r="AQ65" i="103" s="1"/>
  <c r="AP65" i="103" a="1"/>
  <c r="AP65" i="103" s="1"/>
  <c r="AO65" i="103" a="1"/>
  <c r="AO65" i="103" s="1"/>
  <c r="AN65" i="103" a="1"/>
  <c r="AN65" i="103" s="1"/>
  <c r="AM65" i="103" a="1"/>
  <c r="AM65" i="103" s="1"/>
  <c r="AL65" i="103" a="1"/>
  <c r="AL65" i="103" s="1"/>
  <c r="AK65" i="103" a="1"/>
  <c r="AK65" i="103" s="1"/>
  <c r="AJ65" i="103" a="1"/>
  <c r="AJ65" i="103" s="1"/>
  <c r="AI65" i="103" a="1"/>
  <c r="AI65" i="103" s="1"/>
  <c r="AH65" i="103" a="1"/>
  <c r="AH65" i="103" s="1"/>
  <c r="AG65" i="103" a="1"/>
  <c r="AG65" i="103" s="1"/>
  <c r="AF65" i="103" a="1"/>
  <c r="AF65" i="103" s="1"/>
  <c r="AE65" i="103" a="1"/>
  <c r="AE65" i="103" s="1"/>
  <c r="AD65" i="103" a="1"/>
  <c r="AD65" i="103" s="1"/>
  <c r="AC65" i="103" a="1"/>
  <c r="AC65" i="103" s="1"/>
  <c r="AB65" i="103" a="1"/>
  <c r="AB65" i="103" s="1"/>
  <c r="AA65" i="103" a="1"/>
  <c r="AA65" i="103" s="1"/>
  <c r="Z65" i="103" a="1"/>
  <c r="Z65" i="103" s="1"/>
  <c r="Y65" i="103" a="1"/>
  <c r="Y65" i="103" s="1"/>
  <c r="X65" i="103" a="1"/>
  <c r="X65" i="103" s="1"/>
  <c r="W65" i="103" a="1"/>
  <c r="W65" i="103" s="1"/>
  <c r="V65" i="103" a="1"/>
  <c r="V65" i="103" s="1"/>
  <c r="U65" i="103" a="1"/>
  <c r="U65" i="103" s="1"/>
  <c r="T65" i="103" a="1"/>
  <c r="T65" i="103" s="1"/>
  <c r="S65" i="103" a="1"/>
  <c r="S65" i="103" s="1"/>
  <c r="R65" i="103" a="1"/>
  <c r="R65" i="103" s="1"/>
  <c r="Q65" i="103" a="1"/>
  <c r="Q65" i="103" s="1"/>
  <c r="P65" i="103" a="1"/>
  <c r="P65" i="103" s="1"/>
  <c r="O65" i="103" a="1"/>
  <c r="O65" i="103" s="1"/>
  <c r="N65" i="103" a="1"/>
  <c r="N65" i="103" s="1"/>
  <c r="M65" i="103" a="1"/>
  <c r="M65" i="103" s="1"/>
  <c r="L65" i="103" a="1"/>
  <c r="L65" i="103" s="1"/>
  <c r="K65" i="103" a="1"/>
  <c r="K65" i="103" s="1"/>
  <c r="J65" i="103" a="1"/>
  <c r="J65" i="103" s="1"/>
  <c r="I65" i="103" a="1"/>
  <c r="I65" i="103" s="1"/>
  <c r="H65" i="103" a="1"/>
  <c r="H65" i="103" s="1"/>
  <c r="G65" i="103" a="1"/>
  <c r="G65" i="103" s="1"/>
  <c r="F65" i="103" a="1"/>
  <c r="F65" i="103" s="1"/>
  <c r="E65" i="103" a="1"/>
  <c r="E65" i="103" s="1"/>
  <c r="D65" i="103" a="1"/>
  <c r="D65" i="103" s="1"/>
  <c r="CD64" i="103" a="1"/>
  <c r="CD64" i="103" s="1"/>
  <c r="CC64" i="103" a="1"/>
  <c r="CC64" i="103" s="1"/>
  <c r="CB64" i="103" a="1"/>
  <c r="CB64" i="103" s="1"/>
  <c r="CA64" i="103" a="1"/>
  <c r="CA64" i="103" s="1"/>
  <c r="BZ64" i="103" a="1"/>
  <c r="BZ64" i="103" s="1"/>
  <c r="BY64" i="103" a="1"/>
  <c r="BY64" i="103" s="1"/>
  <c r="BX64" i="103" a="1"/>
  <c r="BX64" i="103" s="1"/>
  <c r="BW64" i="103" a="1"/>
  <c r="BW64" i="103" s="1"/>
  <c r="BV64" i="103" a="1"/>
  <c r="BV64" i="103" s="1"/>
  <c r="BU64" i="103" a="1"/>
  <c r="BU64" i="103" s="1"/>
  <c r="BT64" i="103" a="1"/>
  <c r="BT64" i="103" s="1"/>
  <c r="BS64" i="103" a="1"/>
  <c r="BS64" i="103" s="1"/>
  <c r="BR64" i="103" a="1"/>
  <c r="BR64" i="103" s="1"/>
  <c r="BQ64" i="103" a="1"/>
  <c r="BQ64" i="103" s="1"/>
  <c r="BP64" i="103" a="1"/>
  <c r="BP64" i="103" s="1"/>
  <c r="BO64" i="103" a="1"/>
  <c r="BO64" i="103" s="1"/>
  <c r="BN64" i="103" a="1"/>
  <c r="BN64" i="103" s="1"/>
  <c r="BM64" i="103" a="1"/>
  <c r="BM64" i="103" s="1"/>
  <c r="BL64" i="103" a="1"/>
  <c r="BL64" i="103" s="1"/>
  <c r="BK64" i="103" a="1"/>
  <c r="BK64" i="103" s="1"/>
  <c r="BJ64" i="103" a="1"/>
  <c r="BJ64" i="103" s="1"/>
  <c r="BI64" i="103" a="1"/>
  <c r="BI64" i="103" s="1"/>
  <c r="BH64" i="103" a="1"/>
  <c r="BH64" i="103" s="1"/>
  <c r="BG64" i="103" a="1"/>
  <c r="BG64" i="103" s="1"/>
  <c r="BF64" i="103" a="1"/>
  <c r="BF64" i="103" s="1"/>
  <c r="BE64" i="103" a="1"/>
  <c r="BE64" i="103" s="1"/>
  <c r="BD64" i="103" a="1"/>
  <c r="BD64" i="103" s="1"/>
  <c r="BC64" i="103" a="1"/>
  <c r="BC64" i="103" s="1"/>
  <c r="BB64" i="103" a="1"/>
  <c r="BB64" i="103" s="1"/>
  <c r="BA64" i="103" a="1"/>
  <c r="BA64" i="103" s="1"/>
  <c r="AZ64" i="103" a="1"/>
  <c r="AZ64" i="103" s="1"/>
  <c r="AY64" i="103" a="1"/>
  <c r="AY64" i="103" s="1"/>
  <c r="AX64" i="103" a="1"/>
  <c r="AX64" i="103" s="1"/>
  <c r="AW64" i="103" a="1"/>
  <c r="AW64" i="103" s="1"/>
  <c r="AV64" i="103" a="1"/>
  <c r="AV64" i="103" s="1"/>
  <c r="AU64" i="103" a="1"/>
  <c r="AU64" i="103" s="1"/>
  <c r="AT64" i="103" a="1"/>
  <c r="AT64" i="103" s="1"/>
  <c r="AS64" i="103" a="1"/>
  <c r="AS64" i="103" s="1"/>
  <c r="AR64" i="103" a="1"/>
  <c r="AR64" i="103" s="1"/>
  <c r="AQ64" i="103" a="1"/>
  <c r="AQ64" i="103" s="1"/>
  <c r="AP64" i="103" a="1"/>
  <c r="AP64" i="103" s="1"/>
  <c r="AO64" i="103" a="1"/>
  <c r="AO64" i="103" s="1"/>
  <c r="AN64" i="103" a="1"/>
  <c r="AN64" i="103" s="1"/>
  <c r="AM64" i="103" a="1"/>
  <c r="AM64" i="103" s="1"/>
  <c r="AL64" i="103" a="1"/>
  <c r="AL64" i="103" s="1"/>
  <c r="AK64" i="103" a="1"/>
  <c r="AK64" i="103" s="1"/>
  <c r="AJ64" i="103" a="1"/>
  <c r="AJ64" i="103" s="1"/>
  <c r="AI64" i="103" a="1"/>
  <c r="AI64" i="103" s="1"/>
  <c r="AH64" i="103" a="1"/>
  <c r="AH64" i="103" s="1"/>
  <c r="AG64" i="103" a="1"/>
  <c r="AG64" i="103" s="1"/>
  <c r="AF64" i="103" a="1"/>
  <c r="AF64" i="103" s="1"/>
  <c r="AE64" i="103" a="1"/>
  <c r="AE64" i="103" s="1"/>
  <c r="AD64" i="103" a="1"/>
  <c r="AD64" i="103" s="1"/>
  <c r="AC64" i="103" a="1"/>
  <c r="AC64" i="103" s="1"/>
  <c r="AB64" i="103" a="1"/>
  <c r="AB64" i="103" s="1"/>
  <c r="AA64" i="103" a="1"/>
  <c r="AA64" i="103" s="1"/>
  <c r="Z64" i="103" a="1"/>
  <c r="Z64" i="103" s="1"/>
  <c r="Y64" i="103" a="1"/>
  <c r="Y64" i="103" s="1"/>
  <c r="X64" i="103" a="1"/>
  <c r="X64" i="103" s="1"/>
  <c r="W64" i="103" a="1"/>
  <c r="W64" i="103" s="1"/>
  <c r="V64" i="103" a="1"/>
  <c r="V64" i="103" s="1"/>
  <c r="U64" i="103" a="1"/>
  <c r="U64" i="103" s="1"/>
  <c r="T64" i="103" a="1"/>
  <c r="T64" i="103" s="1"/>
  <c r="S64" i="103" a="1"/>
  <c r="S64" i="103" s="1"/>
  <c r="R64" i="103" a="1"/>
  <c r="R64" i="103" s="1"/>
  <c r="Q64" i="103" a="1"/>
  <c r="Q64" i="103" s="1"/>
  <c r="P64" i="103" a="1"/>
  <c r="P64" i="103" s="1"/>
  <c r="O64" i="103" a="1"/>
  <c r="O64" i="103" s="1"/>
  <c r="N64" i="103" a="1"/>
  <c r="N64" i="103" s="1"/>
  <c r="M64" i="103" a="1"/>
  <c r="M64" i="103" s="1"/>
  <c r="L64" i="103" a="1"/>
  <c r="L64" i="103" s="1"/>
  <c r="K64" i="103" a="1"/>
  <c r="K64" i="103" s="1"/>
  <c r="J64" i="103" a="1"/>
  <c r="J64" i="103" s="1"/>
  <c r="I64" i="103" a="1"/>
  <c r="I64" i="103" s="1"/>
  <c r="H64" i="103" a="1"/>
  <c r="H64" i="103" s="1"/>
  <c r="G64" i="103" a="1"/>
  <c r="G64" i="103" s="1"/>
  <c r="F64" i="103" a="1"/>
  <c r="F64" i="103" s="1"/>
  <c r="E64" i="103" a="1"/>
  <c r="E64" i="103" s="1"/>
  <c r="D64" i="103" a="1"/>
  <c r="D64" i="103" s="1"/>
  <c r="CD63" i="103" a="1"/>
  <c r="CD63" i="103" s="1"/>
  <c r="CC63" i="103" a="1"/>
  <c r="CC63" i="103" s="1"/>
  <c r="CB63" i="103" a="1"/>
  <c r="CB63" i="103" s="1"/>
  <c r="CA63" i="103" a="1"/>
  <c r="CA63" i="103" s="1"/>
  <c r="BZ63" i="103" a="1"/>
  <c r="BZ63" i="103" s="1"/>
  <c r="BY63" i="103" a="1"/>
  <c r="BY63" i="103" s="1"/>
  <c r="BX63" i="103" a="1"/>
  <c r="BX63" i="103" s="1"/>
  <c r="BW63" i="103" a="1"/>
  <c r="BW63" i="103" s="1"/>
  <c r="BV63" i="103" a="1"/>
  <c r="BV63" i="103" s="1"/>
  <c r="BU63" i="103" a="1"/>
  <c r="BU63" i="103" s="1"/>
  <c r="BT63" i="103" a="1"/>
  <c r="BT63" i="103" s="1"/>
  <c r="BS63" i="103" a="1"/>
  <c r="BS63" i="103" s="1"/>
  <c r="BR63" i="103" a="1"/>
  <c r="BR63" i="103" s="1"/>
  <c r="BQ63" i="103" a="1"/>
  <c r="BQ63" i="103" s="1"/>
  <c r="BP63" i="103" a="1"/>
  <c r="BP63" i="103" s="1"/>
  <c r="BO63" i="103" a="1"/>
  <c r="BO63" i="103" s="1"/>
  <c r="BN63" i="103" a="1"/>
  <c r="BN63" i="103" s="1"/>
  <c r="BM63" i="103" a="1"/>
  <c r="BM63" i="103" s="1"/>
  <c r="BL63" i="103" a="1"/>
  <c r="BL63" i="103" s="1"/>
  <c r="BK63" i="103" a="1"/>
  <c r="BK63" i="103" s="1"/>
  <c r="BJ63" i="103" a="1"/>
  <c r="BJ63" i="103" s="1"/>
  <c r="BI63" i="103" a="1"/>
  <c r="BI63" i="103" s="1"/>
  <c r="BH63" i="103" a="1"/>
  <c r="BH63" i="103" s="1"/>
  <c r="BG63" i="103" a="1"/>
  <c r="BG63" i="103" s="1"/>
  <c r="BF63" i="103" a="1"/>
  <c r="BF63" i="103" s="1"/>
  <c r="BE63" i="103" a="1"/>
  <c r="BE63" i="103" s="1"/>
  <c r="BD63" i="103" a="1"/>
  <c r="BD63" i="103" s="1"/>
  <c r="BC63" i="103" a="1"/>
  <c r="BC63" i="103" s="1"/>
  <c r="BB63" i="103" a="1"/>
  <c r="BB63" i="103" s="1"/>
  <c r="BA63" i="103" a="1"/>
  <c r="BA63" i="103" s="1"/>
  <c r="AZ63" i="103" a="1"/>
  <c r="AZ63" i="103" s="1"/>
  <c r="AY63" i="103" a="1"/>
  <c r="AY63" i="103" s="1"/>
  <c r="AX63" i="103" a="1"/>
  <c r="AX63" i="103" s="1"/>
  <c r="AW63" i="103" a="1"/>
  <c r="AW63" i="103" s="1"/>
  <c r="AV63" i="103" a="1"/>
  <c r="AV63" i="103" s="1"/>
  <c r="AU63" i="103" a="1"/>
  <c r="AU63" i="103" s="1"/>
  <c r="AT63" i="103" a="1"/>
  <c r="AT63" i="103" s="1"/>
  <c r="AS63" i="103" a="1"/>
  <c r="AS63" i="103" s="1"/>
  <c r="AR63" i="103" a="1"/>
  <c r="AR63" i="103" s="1"/>
  <c r="AQ63" i="103" a="1"/>
  <c r="AQ63" i="103" s="1"/>
  <c r="AP63" i="103" a="1"/>
  <c r="AP63" i="103" s="1"/>
  <c r="AO63" i="103" a="1"/>
  <c r="AO63" i="103" s="1"/>
  <c r="AN63" i="103" a="1"/>
  <c r="AN63" i="103" s="1"/>
  <c r="AM63" i="103" a="1"/>
  <c r="AM63" i="103" s="1"/>
  <c r="AL63" i="103" a="1"/>
  <c r="AL63" i="103" s="1"/>
  <c r="AK63" i="103" a="1"/>
  <c r="AK63" i="103" s="1"/>
  <c r="AJ63" i="103" a="1"/>
  <c r="AJ63" i="103" s="1"/>
  <c r="AI63" i="103" a="1"/>
  <c r="AI63" i="103" s="1"/>
  <c r="AH63" i="103" a="1"/>
  <c r="AH63" i="103" s="1"/>
  <c r="AG63" i="103" a="1"/>
  <c r="AG63" i="103" s="1"/>
  <c r="AF63" i="103" a="1"/>
  <c r="AF63" i="103" s="1"/>
  <c r="AE63" i="103" a="1"/>
  <c r="AE63" i="103" s="1"/>
  <c r="AD63" i="103" a="1"/>
  <c r="AD63" i="103" s="1"/>
  <c r="AC63" i="103" a="1"/>
  <c r="AC63" i="103" s="1"/>
  <c r="AB63" i="103" a="1"/>
  <c r="AB63" i="103" s="1"/>
  <c r="AA63" i="103" a="1"/>
  <c r="AA63" i="103" s="1"/>
  <c r="Z63" i="103" a="1"/>
  <c r="Z63" i="103" s="1"/>
  <c r="Y63" i="103" a="1"/>
  <c r="Y63" i="103" s="1"/>
  <c r="X63" i="103" a="1"/>
  <c r="X63" i="103" s="1"/>
  <c r="W63" i="103" a="1"/>
  <c r="W63" i="103" s="1"/>
  <c r="V63" i="103" a="1"/>
  <c r="V63" i="103" s="1"/>
  <c r="U63" i="103" a="1"/>
  <c r="U63" i="103" s="1"/>
  <c r="T63" i="103" a="1"/>
  <c r="T63" i="103" s="1"/>
  <c r="S63" i="103" a="1"/>
  <c r="S63" i="103" s="1"/>
  <c r="R63" i="103" a="1"/>
  <c r="R63" i="103" s="1"/>
  <c r="Q63" i="103" a="1"/>
  <c r="Q63" i="103" s="1"/>
  <c r="P63" i="103" a="1"/>
  <c r="P63" i="103" s="1"/>
  <c r="O63" i="103" a="1"/>
  <c r="O63" i="103" s="1"/>
  <c r="N63" i="103" a="1"/>
  <c r="N63" i="103" s="1"/>
  <c r="M63" i="103" a="1"/>
  <c r="M63" i="103" s="1"/>
  <c r="L63" i="103" a="1"/>
  <c r="L63" i="103" s="1"/>
  <c r="K63" i="103" a="1"/>
  <c r="K63" i="103" s="1"/>
  <c r="J63" i="103" a="1"/>
  <c r="J63" i="103" s="1"/>
  <c r="I63" i="103" a="1"/>
  <c r="I63" i="103" s="1"/>
  <c r="H63" i="103" a="1"/>
  <c r="H63" i="103" s="1"/>
  <c r="G63" i="103" a="1"/>
  <c r="G63" i="103" s="1"/>
  <c r="F63" i="103" a="1"/>
  <c r="F63" i="103" s="1"/>
  <c r="E63" i="103" a="1"/>
  <c r="E63" i="103" s="1"/>
  <c r="D63" i="103" a="1"/>
  <c r="D63" i="103" s="1"/>
  <c r="CD62" i="103" a="1"/>
  <c r="CD62" i="103" s="1"/>
  <c r="CC62" i="103" a="1"/>
  <c r="CC62" i="103" s="1"/>
  <c r="CB62" i="103" a="1"/>
  <c r="CB62" i="103" s="1"/>
  <c r="CA62" i="103" a="1"/>
  <c r="CA62" i="103" s="1"/>
  <c r="BZ62" i="103" a="1"/>
  <c r="BZ62" i="103" s="1"/>
  <c r="BY62" i="103" a="1"/>
  <c r="BY62" i="103" s="1"/>
  <c r="BX62" i="103" a="1"/>
  <c r="BX62" i="103" s="1"/>
  <c r="BW62" i="103" a="1"/>
  <c r="BW62" i="103" s="1"/>
  <c r="BV62" i="103" a="1"/>
  <c r="BV62" i="103" s="1"/>
  <c r="BU62" i="103" a="1"/>
  <c r="BU62" i="103" s="1"/>
  <c r="BT62" i="103" a="1"/>
  <c r="BT62" i="103" s="1"/>
  <c r="BS62" i="103" a="1"/>
  <c r="BS62" i="103" s="1"/>
  <c r="BR62" i="103" a="1"/>
  <c r="BR62" i="103" s="1"/>
  <c r="BQ62" i="103" a="1"/>
  <c r="BQ62" i="103" s="1"/>
  <c r="BP62" i="103" a="1"/>
  <c r="BP62" i="103" s="1"/>
  <c r="BO62" i="103" a="1"/>
  <c r="BO62" i="103" s="1"/>
  <c r="BN62" i="103" a="1"/>
  <c r="BN62" i="103" s="1"/>
  <c r="BM62" i="103" a="1"/>
  <c r="BM62" i="103" s="1"/>
  <c r="BL62" i="103" a="1"/>
  <c r="BL62" i="103" s="1"/>
  <c r="BK62" i="103" a="1"/>
  <c r="BK62" i="103" s="1"/>
  <c r="BJ62" i="103" a="1"/>
  <c r="BJ62" i="103" s="1"/>
  <c r="BI62" i="103" a="1"/>
  <c r="BI62" i="103" s="1"/>
  <c r="BH62" i="103" a="1"/>
  <c r="BH62" i="103" s="1"/>
  <c r="BG62" i="103" a="1"/>
  <c r="BG62" i="103" s="1"/>
  <c r="BF62" i="103" a="1"/>
  <c r="BF62" i="103" s="1"/>
  <c r="BE62" i="103" a="1"/>
  <c r="BE62" i="103" s="1"/>
  <c r="BD62" i="103" a="1"/>
  <c r="BD62" i="103" s="1"/>
  <c r="BC62" i="103" a="1"/>
  <c r="BC62" i="103" s="1"/>
  <c r="BB62" i="103" a="1"/>
  <c r="BB62" i="103" s="1"/>
  <c r="BA62" i="103" a="1"/>
  <c r="BA62" i="103" s="1"/>
  <c r="AZ62" i="103" a="1"/>
  <c r="AZ62" i="103" s="1"/>
  <c r="AY62" i="103" a="1"/>
  <c r="AY62" i="103" s="1"/>
  <c r="AX62" i="103" a="1"/>
  <c r="AX62" i="103" s="1"/>
  <c r="AW62" i="103" a="1"/>
  <c r="AW62" i="103" s="1"/>
  <c r="AV62" i="103" a="1"/>
  <c r="AV62" i="103" s="1"/>
  <c r="AU62" i="103" a="1"/>
  <c r="AU62" i="103" s="1"/>
  <c r="AT62" i="103" a="1"/>
  <c r="AT62" i="103" s="1"/>
  <c r="AS62" i="103" a="1"/>
  <c r="AS62" i="103" s="1"/>
  <c r="AR62" i="103" a="1"/>
  <c r="AR62" i="103" s="1"/>
  <c r="AQ62" i="103" a="1"/>
  <c r="AQ62" i="103" s="1"/>
  <c r="AP62" i="103" a="1"/>
  <c r="AP62" i="103" s="1"/>
  <c r="AO62" i="103" a="1"/>
  <c r="AO62" i="103" s="1"/>
  <c r="AN62" i="103" a="1"/>
  <c r="AN62" i="103" s="1"/>
  <c r="AM62" i="103" a="1"/>
  <c r="AM62" i="103" s="1"/>
  <c r="AL62" i="103" a="1"/>
  <c r="AL62" i="103" s="1"/>
  <c r="AK62" i="103" a="1"/>
  <c r="AK62" i="103" s="1"/>
  <c r="AJ62" i="103" a="1"/>
  <c r="AJ62" i="103" s="1"/>
  <c r="AI62" i="103" a="1"/>
  <c r="AI62" i="103" s="1"/>
  <c r="AH62" i="103" a="1"/>
  <c r="AH62" i="103" s="1"/>
  <c r="AG62" i="103" a="1"/>
  <c r="AG62" i="103" s="1"/>
  <c r="AF62" i="103" a="1"/>
  <c r="AF62" i="103" s="1"/>
  <c r="AE62" i="103" a="1"/>
  <c r="AE62" i="103" s="1"/>
  <c r="AD62" i="103" a="1"/>
  <c r="AD62" i="103" s="1"/>
  <c r="AC62" i="103" a="1"/>
  <c r="AC62" i="103" s="1"/>
  <c r="AB62" i="103" a="1"/>
  <c r="AB62" i="103" s="1"/>
  <c r="AA62" i="103" a="1"/>
  <c r="AA62" i="103" s="1"/>
  <c r="Z62" i="103" a="1"/>
  <c r="Z62" i="103" s="1"/>
  <c r="Y62" i="103" a="1"/>
  <c r="Y62" i="103" s="1"/>
  <c r="X62" i="103" a="1"/>
  <c r="X62" i="103" s="1"/>
  <c r="W62" i="103" a="1"/>
  <c r="W62" i="103" s="1"/>
  <c r="V62" i="103" a="1"/>
  <c r="V62" i="103" s="1"/>
  <c r="U62" i="103" a="1"/>
  <c r="U62" i="103" s="1"/>
  <c r="T62" i="103" a="1"/>
  <c r="T62" i="103" s="1"/>
  <c r="S62" i="103" a="1"/>
  <c r="S62" i="103" s="1"/>
  <c r="R62" i="103" a="1"/>
  <c r="R62" i="103" s="1"/>
  <c r="Q62" i="103" a="1"/>
  <c r="Q62" i="103" s="1"/>
  <c r="P62" i="103" a="1"/>
  <c r="P62" i="103" s="1"/>
  <c r="O62" i="103" a="1"/>
  <c r="O62" i="103" s="1"/>
  <c r="N62" i="103" a="1"/>
  <c r="N62" i="103" s="1"/>
  <c r="M62" i="103" a="1"/>
  <c r="M62" i="103" s="1"/>
  <c r="L62" i="103" a="1"/>
  <c r="L62" i="103" s="1"/>
  <c r="K62" i="103" a="1"/>
  <c r="K62" i="103" s="1"/>
  <c r="J62" i="103" a="1"/>
  <c r="J62" i="103" s="1"/>
  <c r="I62" i="103" a="1"/>
  <c r="I62" i="103" s="1"/>
  <c r="H62" i="103" a="1"/>
  <c r="H62" i="103" s="1"/>
  <c r="G62" i="103" a="1"/>
  <c r="G62" i="103" s="1"/>
  <c r="F62" i="103" a="1"/>
  <c r="F62" i="103" s="1"/>
  <c r="E62" i="103" a="1"/>
  <c r="E62" i="103" s="1"/>
  <c r="D62" i="103" a="1"/>
  <c r="D62" i="103" s="1"/>
  <c r="CD61" i="103" a="1"/>
  <c r="CD61" i="103" s="1"/>
  <c r="CC61" i="103" a="1"/>
  <c r="CC61" i="103" s="1"/>
  <c r="CB61" i="103" a="1"/>
  <c r="CB61" i="103" s="1"/>
  <c r="CA61" i="103" a="1"/>
  <c r="CA61" i="103" s="1"/>
  <c r="BZ61" i="103" a="1"/>
  <c r="BZ61" i="103" s="1"/>
  <c r="BY61" i="103" a="1"/>
  <c r="BY61" i="103" s="1"/>
  <c r="BX61" i="103" a="1"/>
  <c r="BX61" i="103" s="1"/>
  <c r="BW61" i="103" a="1"/>
  <c r="BW61" i="103" s="1"/>
  <c r="BV61" i="103" a="1"/>
  <c r="BV61" i="103" s="1"/>
  <c r="BU61" i="103" a="1"/>
  <c r="BU61" i="103" s="1"/>
  <c r="BT61" i="103" a="1"/>
  <c r="BT61" i="103" s="1"/>
  <c r="BS61" i="103" a="1"/>
  <c r="BS61" i="103" s="1"/>
  <c r="BR61" i="103" a="1"/>
  <c r="BR61" i="103" s="1"/>
  <c r="BQ61" i="103" a="1"/>
  <c r="BQ61" i="103" s="1"/>
  <c r="BP61" i="103" a="1"/>
  <c r="BP61" i="103" s="1"/>
  <c r="BO61" i="103" a="1"/>
  <c r="BO61" i="103" s="1"/>
  <c r="BN61" i="103" a="1"/>
  <c r="BN61" i="103" s="1"/>
  <c r="BM61" i="103" a="1"/>
  <c r="BM61" i="103" s="1"/>
  <c r="BL61" i="103" a="1"/>
  <c r="BL61" i="103" s="1"/>
  <c r="BK61" i="103" a="1"/>
  <c r="BK61" i="103" s="1"/>
  <c r="BJ61" i="103" a="1"/>
  <c r="BJ61" i="103" s="1"/>
  <c r="BI61" i="103" a="1"/>
  <c r="BI61" i="103" s="1"/>
  <c r="BH61" i="103" a="1"/>
  <c r="BH61" i="103" s="1"/>
  <c r="BG61" i="103" a="1"/>
  <c r="BG61" i="103" s="1"/>
  <c r="BF61" i="103" a="1"/>
  <c r="BF61" i="103" s="1"/>
  <c r="BE61" i="103" a="1"/>
  <c r="BE61" i="103" s="1"/>
  <c r="BD61" i="103" a="1"/>
  <c r="BD61" i="103" s="1"/>
  <c r="BC61" i="103" a="1"/>
  <c r="BC61" i="103" s="1"/>
  <c r="BB61" i="103" a="1"/>
  <c r="BB61" i="103" s="1"/>
  <c r="BA61" i="103" a="1"/>
  <c r="BA61" i="103" s="1"/>
  <c r="AZ61" i="103" a="1"/>
  <c r="AZ61" i="103" s="1"/>
  <c r="AY61" i="103" a="1"/>
  <c r="AY61" i="103" s="1"/>
  <c r="AX61" i="103" a="1"/>
  <c r="AX61" i="103" s="1"/>
  <c r="AW61" i="103" a="1"/>
  <c r="AW61" i="103" s="1"/>
  <c r="AV61" i="103" a="1"/>
  <c r="AV61" i="103" s="1"/>
  <c r="AU61" i="103" a="1"/>
  <c r="AU61" i="103" s="1"/>
  <c r="AT61" i="103" a="1"/>
  <c r="AT61" i="103" s="1"/>
  <c r="AS61" i="103" a="1"/>
  <c r="AS61" i="103" s="1"/>
  <c r="AR61" i="103" a="1"/>
  <c r="AR61" i="103" s="1"/>
  <c r="AQ61" i="103" a="1"/>
  <c r="AQ61" i="103" s="1"/>
  <c r="AP61" i="103" a="1"/>
  <c r="AP61" i="103" s="1"/>
  <c r="AO61" i="103" a="1"/>
  <c r="AO61" i="103" s="1"/>
  <c r="AN61" i="103" a="1"/>
  <c r="AN61" i="103" s="1"/>
  <c r="AM61" i="103" a="1"/>
  <c r="AM61" i="103" s="1"/>
  <c r="AL61" i="103" a="1"/>
  <c r="AL61" i="103" s="1"/>
  <c r="AK61" i="103" a="1"/>
  <c r="AK61" i="103" s="1"/>
  <c r="AJ61" i="103" a="1"/>
  <c r="AJ61" i="103" s="1"/>
  <c r="AI61" i="103" a="1"/>
  <c r="AI61" i="103" s="1"/>
  <c r="AH61" i="103" a="1"/>
  <c r="AH61" i="103" s="1"/>
  <c r="AG61" i="103" a="1"/>
  <c r="AG61" i="103" s="1"/>
  <c r="AF61" i="103" a="1"/>
  <c r="AF61" i="103" s="1"/>
  <c r="AE61" i="103" a="1"/>
  <c r="AE61" i="103" s="1"/>
  <c r="AD61" i="103" a="1"/>
  <c r="AD61" i="103" s="1"/>
  <c r="AC61" i="103" a="1"/>
  <c r="AC61" i="103" s="1"/>
  <c r="AB61" i="103" a="1"/>
  <c r="AB61" i="103" s="1"/>
  <c r="AA61" i="103" a="1"/>
  <c r="AA61" i="103" s="1"/>
  <c r="Z61" i="103" a="1"/>
  <c r="Z61" i="103" s="1"/>
  <c r="Y61" i="103" a="1"/>
  <c r="Y61" i="103" s="1"/>
  <c r="X61" i="103" a="1"/>
  <c r="X61" i="103" s="1"/>
  <c r="W61" i="103" a="1"/>
  <c r="W61" i="103" s="1"/>
  <c r="V61" i="103" a="1"/>
  <c r="V61" i="103" s="1"/>
  <c r="U61" i="103" a="1"/>
  <c r="U61" i="103" s="1"/>
  <c r="T61" i="103" a="1"/>
  <c r="T61" i="103" s="1"/>
  <c r="S61" i="103" a="1"/>
  <c r="S61" i="103" s="1"/>
  <c r="R61" i="103" a="1"/>
  <c r="R61" i="103" s="1"/>
  <c r="Q61" i="103" a="1"/>
  <c r="Q61" i="103" s="1"/>
  <c r="P61" i="103" a="1"/>
  <c r="P61" i="103" s="1"/>
  <c r="O61" i="103" a="1"/>
  <c r="O61" i="103" s="1"/>
  <c r="N61" i="103" a="1"/>
  <c r="N61" i="103" s="1"/>
  <c r="M61" i="103" a="1"/>
  <c r="M61" i="103" s="1"/>
  <c r="L61" i="103" a="1"/>
  <c r="L61" i="103" s="1"/>
  <c r="K61" i="103" a="1"/>
  <c r="K61" i="103" s="1"/>
  <c r="J61" i="103" a="1"/>
  <c r="J61" i="103" s="1"/>
  <c r="I61" i="103" a="1"/>
  <c r="I61" i="103" s="1"/>
  <c r="H61" i="103" a="1"/>
  <c r="H61" i="103" s="1"/>
  <c r="G61" i="103" a="1"/>
  <c r="G61" i="103" s="1"/>
  <c r="F61" i="103" a="1"/>
  <c r="F61" i="103" s="1"/>
  <c r="E61" i="103" a="1"/>
  <c r="E61" i="103" s="1"/>
  <c r="D61" i="103" a="1"/>
  <c r="D61" i="103" s="1"/>
  <c r="CD60" i="103" a="1"/>
  <c r="CD60" i="103" s="1"/>
  <c r="CC60" i="103" a="1"/>
  <c r="CC60" i="103" s="1"/>
  <c r="CB60" i="103" a="1"/>
  <c r="CB60" i="103" s="1"/>
  <c r="CA60" i="103" a="1"/>
  <c r="CA60" i="103" s="1"/>
  <c r="BZ60" i="103" a="1"/>
  <c r="BZ60" i="103" s="1"/>
  <c r="BY60" i="103" a="1"/>
  <c r="BY60" i="103" s="1"/>
  <c r="BX60" i="103" a="1"/>
  <c r="BX60" i="103" s="1"/>
  <c r="BW60" i="103" a="1"/>
  <c r="BW60" i="103" s="1"/>
  <c r="BV60" i="103" a="1"/>
  <c r="BV60" i="103" s="1"/>
  <c r="BU60" i="103" a="1"/>
  <c r="BU60" i="103" s="1"/>
  <c r="BT60" i="103" a="1"/>
  <c r="BT60" i="103" s="1"/>
  <c r="BS60" i="103" a="1"/>
  <c r="BS60" i="103" s="1"/>
  <c r="BR60" i="103" a="1"/>
  <c r="BR60" i="103" s="1"/>
  <c r="BQ60" i="103" a="1"/>
  <c r="BQ60" i="103" s="1"/>
  <c r="BP60" i="103" a="1"/>
  <c r="BP60" i="103" s="1"/>
  <c r="BO60" i="103" a="1"/>
  <c r="BO60" i="103" s="1"/>
  <c r="BN60" i="103" a="1"/>
  <c r="BN60" i="103" s="1"/>
  <c r="BM60" i="103" a="1"/>
  <c r="BM60" i="103" s="1"/>
  <c r="BL60" i="103" a="1"/>
  <c r="BL60" i="103" s="1"/>
  <c r="BK60" i="103" a="1"/>
  <c r="BK60" i="103" s="1"/>
  <c r="BJ60" i="103" a="1"/>
  <c r="BJ60" i="103" s="1"/>
  <c r="BI60" i="103" a="1"/>
  <c r="BI60" i="103" s="1"/>
  <c r="BH60" i="103" a="1"/>
  <c r="BH60" i="103" s="1"/>
  <c r="BG60" i="103" a="1"/>
  <c r="BG60" i="103" s="1"/>
  <c r="BF60" i="103" a="1"/>
  <c r="BF60" i="103" s="1"/>
  <c r="BE60" i="103" a="1"/>
  <c r="BE60" i="103" s="1"/>
  <c r="BD60" i="103" a="1"/>
  <c r="BD60" i="103" s="1"/>
  <c r="BC60" i="103" a="1"/>
  <c r="BC60" i="103" s="1"/>
  <c r="BB60" i="103" a="1"/>
  <c r="BB60" i="103" s="1"/>
  <c r="BA60" i="103" a="1"/>
  <c r="BA60" i="103" s="1"/>
  <c r="AZ60" i="103" a="1"/>
  <c r="AZ60" i="103" s="1"/>
  <c r="AY60" i="103" a="1"/>
  <c r="AY60" i="103" s="1"/>
  <c r="AX60" i="103" a="1"/>
  <c r="AX60" i="103" s="1"/>
  <c r="AW60" i="103" a="1"/>
  <c r="AW60" i="103" s="1"/>
  <c r="AV60" i="103" a="1"/>
  <c r="AV60" i="103" s="1"/>
  <c r="AU60" i="103" a="1"/>
  <c r="AU60" i="103" s="1"/>
  <c r="AT60" i="103" a="1"/>
  <c r="AT60" i="103" s="1"/>
  <c r="AS60" i="103" a="1"/>
  <c r="AS60" i="103" s="1"/>
  <c r="AR60" i="103" a="1"/>
  <c r="AR60" i="103" s="1"/>
  <c r="AQ60" i="103" a="1"/>
  <c r="AQ60" i="103" s="1"/>
  <c r="AP60" i="103" a="1"/>
  <c r="AP60" i="103" s="1"/>
  <c r="AO60" i="103" a="1"/>
  <c r="AO60" i="103" s="1"/>
  <c r="AN60" i="103" a="1"/>
  <c r="AN60" i="103" s="1"/>
  <c r="AM60" i="103" a="1"/>
  <c r="AM60" i="103" s="1"/>
  <c r="AL60" i="103" a="1"/>
  <c r="AL60" i="103" s="1"/>
  <c r="AK60" i="103" a="1"/>
  <c r="AK60" i="103" s="1"/>
  <c r="AJ60" i="103" a="1"/>
  <c r="AJ60" i="103" s="1"/>
  <c r="AI60" i="103" a="1"/>
  <c r="AI60" i="103" s="1"/>
  <c r="AH60" i="103" a="1"/>
  <c r="AH60" i="103" s="1"/>
  <c r="AG60" i="103" a="1"/>
  <c r="AG60" i="103" s="1"/>
  <c r="AF60" i="103" a="1"/>
  <c r="AF60" i="103" s="1"/>
  <c r="AE60" i="103" a="1"/>
  <c r="AE60" i="103" s="1"/>
  <c r="AD60" i="103" a="1"/>
  <c r="AD60" i="103" s="1"/>
  <c r="AC60" i="103" a="1"/>
  <c r="AC60" i="103" s="1"/>
  <c r="AB60" i="103" a="1"/>
  <c r="AB60" i="103" s="1"/>
  <c r="AA60" i="103" a="1"/>
  <c r="AA60" i="103" s="1"/>
  <c r="Z60" i="103" a="1"/>
  <c r="Z60" i="103" s="1"/>
  <c r="Y60" i="103" a="1"/>
  <c r="Y60" i="103" s="1"/>
  <c r="X60" i="103" a="1"/>
  <c r="X60" i="103" s="1"/>
  <c r="W60" i="103" a="1"/>
  <c r="W60" i="103" s="1"/>
  <c r="V60" i="103" a="1"/>
  <c r="V60" i="103" s="1"/>
  <c r="U60" i="103" a="1"/>
  <c r="U60" i="103" s="1"/>
  <c r="T60" i="103" a="1"/>
  <c r="T60" i="103" s="1"/>
  <c r="S60" i="103" a="1"/>
  <c r="S60" i="103" s="1"/>
  <c r="R60" i="103" a="1"/>
  <c r="R60" i="103" s="1"/>
  <c r="Q60" i="103" a="1"/>
  <c r="Q60" i="103" s="1"/>
  <c r="P60" i="103" a="1"/>
  <c r="P60" i="103" s="1"/>
  <c r="O60" i="103" a="1"/>
  <c r="O60" i="103" s="1"/>
  <c r="N60" i="103" a="1"/>
  <c r="N60" i="103" s="1"/>
  <c r="M60" i="103" a="1"/>
  <c r="M60" i="103" s="1"/>
  <c r="L60" i="103" a="1"/>
  <c r="L60" i="103" s="1"/>
  <c r="K60" i="103" a="1"/>
  <c r="K60" i="103" s="1"/>
  <c r="J60" i="103" a="1"/>
  <c r="J60" i="103" s="1"/>
  <c r="I60" i="103" a="1"/>
  <c r="I60" i="103" s="1"/>
  <c r="H60" i="103" a="1"/>
  <c r="H60" i="103" s="1"/>
  <c r="G60" i="103" a="1"/>
  <c r="G60" i="103" s="1"/>
  <c r="F60" i="103" a="1"/>
  <c r="F60" i="103" s="1"/>
  <c r="E60" i="103" a="1"/>
  <c r="E60" i="103" s="1"/>
  <c r="D60" i="103" a="1"/>
  <c r="D60" i="103" s="1"/>
  <c r="CD59" i="103" a="1"/>
  <c r="CD59" i="103" s="1"/>
  <c r="CC59" i="103" a="1"/>
  <c r="CC59" i="103" s="1"/>
  <c r="CB59" i="103" a="1"/>
  <c r="CB59" i="103" s="1"/>
  <c r="CA59" i="103" a="1"/>
  <c r="CA59" i="103" s="1"/>
  <c r="BZ59" i="103" a="1"/>
  <c r="BZ59" i="103" s="1"/>
  <c r="BY59" i="103" a="1"/>
  <c r="BY59" i="103" s="1"/>
  <c r="BX59" i="103" a="1"/>
  <c r="BX59" i="103" s="1"/>
  <c r="BW59" i="103" a="1"/>
  <c r="BW59" i="103" s="1"/>
  <c r="BV59" i="103" a="1"/>
  <c r="BV59" i="103" s="1"/>
  <c r="BU59" i="103" a="1"/>
  <c r="BU59" i="103" s="1"/>
  <c r="BT59" i="103" a="1"/>
  <c r="BT59" i="103" s="1"/>
  <c r="BS59" i="103" a="1"/>
  <c r="BS59" i="103" s="1"/>
  <c r="BR59" i="103" a="1"/>
  <c r="BR59" i="103" s="1"/>
  <c r="BQ59" i="103" a="1"/>
  <c r="BQ59" i="103" s="1"/>
  <c r="BP59" i="103" a="1"/>
  <c r="BP59" i="103" s="1"/>
  <c r="BO59" i="103" a="1"/>
  <c r="BO59" i="103" s="1"/>
  <c r="BN59" i="103" a="1"/>
  <c r="BN59" i="103" s="1"/>
  <c r="BM59" i="103" a="1"/>
  <c r="BM59" i="103" s="1"/>
  <c r="BL59" i="103" a="1"/>
  <c r="BL59" i="103" s="1"/>
  <c r="BK59" i="103" a="1"/>
  <c r="BK59" i="103" s="1"/>
  <c r="BJ59" i="103" a="1"/>
  <c r="BJ59" i="103" s="1"/>
  <c r="BI59" i="103" a="1"/>
  <c r="BI59" i="103" s="1"/>
  <c r="BH59" i="103" a="1"/>
  <c r="BH59" i="103" s="1"/>
  <c r="BG59" i="103" a="1"/>
  <c r="BG59" i="103" s="1"/>
  <c r="BF59" i="103" a="1"/>
  <c r="BF59" i="103" s="1"/>
  <c r="BE59" i="103" a="1"/>
  <c r="BE59" i="103" s="1"/>
  <c r="BD59" i="103" a="1"/>
  <c r="BD59" i="103" s="1"/>
  <c r="BC59" i="103" a="1"/>
  <c r="BC59" i="103" s="1"/>
  <c r="BB59" i="103" a="1"/>
  <c r="BB59" i="103" s="1"/>
  <c r="BA59" i="103" a="1"/>
  <c r="BA59" i="103" s="1"/>
  <c r="AZ59" i="103" a="1"/>
  <c r="AZ59" i="103" s="1"/>
  <c r="AY59" i="103" a="1"/>
  <c r="AY59" i="103" s="1"/>
  <c r="AX59" i="103" a="1"/>
  <c r="AX59" i="103" s="1"/>
  <c r="AW59" i="103" a="1"/>
  <c r="AW59" i="103" s="1"/>
  <c r="AV59" i="103" a="1"/>
  <c r="AV59" i="103" s="1"/>
  <c r="AU59" i="103" a="1"/>
  <c r="AU59" i="103" s="1"/>
  <c r="AT59" i="103" a="1"/>
  <c r="AT59" i="103" s="1"/>
  <c r="AS59" i="103" a="1"/>
  <c r="AS59" i="103" s="1"/>
  <c r="AR59" i="103" a="1"/>
  <c r="AR59" i="103" s="1"/>
  <c r="AQ59" i="103" a="1"/>
  <c r="AQ59" i="103" s="1"/>
  <c r="AP59" i="103" a="1"/>
  <c r="AP59" i="103" s="1"/>
  <c r="AO59" i="103" a="1"/>
  <c r="AO59" i="103" s="1"/>
  <c r="AN59" i="103" a="1"/>
  <c r="AN59" i="103" s="1"/>
  <c r="AM59" i="103" a="1"/>
  <c r="AM59" i="103" s="1"/>
  <c r="AL59" i="103" a="1"/>
  <c r="AL59" i="103" s="1"/>
  <c r="AK59" i="103" a="1"/>
  <c r="AK59" i="103" s="1"/>
  <c r="AJ59" i="103" a="1"/>
  <c r="AJ59" i="103" s="1"/>
  <c r="AI59" i="103" a="1"/>
  <c r="AI59" i="103" s="1"/>
  <c r="AH59" i="103" a="1"/>
  <c r="AH59" i="103" s="1"/>
  <c r="AG59" i="103" a="1"/>
  <c r="AG59" i="103" s="1"/>
  <c r="AF59" i="103" a="1"/>
  <c r="AF59" i="103" s="1"/>
  <c r="AE59" i="103" a="1"/>
  <c r="AE59" i="103" s="1"/>
  <c r="AD59" i="103" a="1"/>
  <c r="AD59" i="103" s="1"/>
  <c r="AC59" i="103" a="1"/>
  <c r="AC59" i="103" s="1"/>
  <c r="AB59" i="103" a="1"/>
  <c r="AB59" i="103" s="1"/>
  <c r="AA59" i="103" a="1"/>
  <c r="AA59" i="103" s="1"/>
  <c r="Z59" i="103" a="1"/>
  <c r="Z59" i="103" s="1"/>
  <c r="Y59" i="103" a="1"/>
  <c r="Y59" i="103" s="1"/>
  <c r="X59" i="103" a="1"/>
  <c r="X59" i="103" s="1"/>
  <c r="W59" i="103" a="1"/>
  <c r="W59" i="103" s="1"/>
  <c r="V59" i="103" a="1"/>
  <c r="V59" i="103" s="1"/>
  <c r="U59" i="103" a="1"/>
  <c r="U59" i="103" s="1"/>
  <c r="T59" i="103" a="1"/>
  <c r="T59" i="103" s="1"/>
  <c r="S59" i="103" a="1"/>
  <c r="S59" i="103" s="1"/>
  <c r="R59" i="103" a="1"/>
  <c r="R59" i="103" s="1"/>
  <c r="Q59" i="103" a="1"/>
  <c r="Q59" i="103" s="1"/>
  <c r="P59" i="103" a="1"/>
  <c r="P59" i="103" s="1"/>
  <c r="O59" i="103" a="1"/>
  <c r="O59" i="103" s="1"/>
  <c r="N59" i="103" a="1"/>
  <c r="N59" i="103" s="1"/>
  <c r="M59" i="103" a="1"/>
  <c r="M59" i="103" s="1"/>
  <c r="L59" i="103" a="1"/>
  <c r="L59" i="103" s="1"/>
  <c r="K59" i="103" a="1"/>
  <c r="K59" i="103" s="1"/>
  <c r="J59" i="103" a="1"/>
  <c r="J59" i="103" s="1"/>
  <c r="I59" i="103" a="1"/>
  <c r="I59" i="103" s="1"/>
  <c r="H59" i="103" a="1"/>
  <c r="H59" i="103" s="1"/>
  <c r="G59" i="103" a="1"/>
  <c r="G59" i="103" s="1"/>
  <c r="F59" i="103" a="1"/>
  <c r="F59" i="103" s="1"/>
  <c r="E59" i="103" a="1"/>
  <c r="E59" i="103" s="1"/>
  <c r="D59" i="103" a="1"/>
  <c r="D59" i="103" s="1"/>
  <c r="CD58" i="103" a="1"/>
  <c r="CD58" i="103" s="1"/>
  <c r="CC58" i="103" a="1"/>
  <c r="CC58" i="103" s="1"/>
  <c r="CB58" i="103" a="1"/>
  <c r="CB58" i="103" s="1"/>
  <c r="CA58" i="103" a="1"/>
  <c r="CA58" i="103" s="1"/>
  <c r="BZ58" i="103" a="1"/>
  <c r="BZ58" i="103" s="1"/>
  <c r="BY58" i="103" a="1"/>
  <c r="BY58" i="103" s="1"/>
  <c r="BX58" i="103" a="1"/>
  <c r="BX58" i="103" s="1"/>
  <c r="BW58" i="103" a="1"/>
  <c r="BW58" i="103" s="1"/>
  <c r="BV58" i="103" a="1"/>
  <c r="BV58" i="103" s="1"/>
  <c r="BU58" i="103" a="1"/>
  <c r="BU58" i="103" s="1"/>
  <c r="BT58" i="103" a="1"/>
  <c r="BT58" i="103" s="1"/>
  <c r="BS58" i="103" a="1"/>
  <c r="BS58" i="103" s="1"/>
  <c r="BR58" i="103" a="1"/>
  <c r="BR58" i="103" s="1"/>
  <c r="BQ58" i="103" a="1"/>
  <c r="BQ58" i="103" s="1"/>
  <c r="BP58" i="103" a="1"/>
  <c r="BP58" i="103" s="1"/>
  <c r="BO58" i="103" a="1"/>
  <c r="BO58" i="103" s="1"/>
  <c r="BN58" i="103" a="1"/>
  <c r="BN58" i="103" s="1"/>
  <c r="BM58" i="103" a="1"/>
  <c r="BM58" i="103" s="1"/>
  <c r="BL58" i="103" a="1"/>
  <c r="BL58" i="103" s="1"/>
  <c r="BK58" i="103" a="1"/>
  <c r="BK58" i="103" s="1"/>
  <c r="BJ58" i="103" a="1"/>
  <c r="BJ58" i="103" s="1"/>
  <c r="BI58" i="103" a="1"/>
  <c r="BI58" i="103" s="1"/>
  <c r="BH58" i="103" a="1"/>
  <c r="BH58" i="103" s="1"/>
  <c r="BG58" i="103" a="1"/>
  <c r="BG58" i="103" s="1"/>
  <c r="BF58" i="103" a="1"/>
  <c r="BF58" i="103" s="1"/>
  <c r="BE58" i="103" a="1"/>
  <c r="BE58" i="103" s="1"/>
  <c r="BD58" i="103" a="1"/>
  <c r="BD58" i="103" s="1"/>
  <c r="BC58" i="103" a="1"/>
  <c r="BC58" i="103" s="1"/>
  <c r="BB58" i="103" a="1"/>
  <c r="BB58" i="103" s="1"/>
  <c r="BA58" i="103" a="1"/>
  <c r="BA58" i="103" s="1"/>
  <c r="AZ58" i="103" a="1"/>
  <c r="AZ58" i="103" s="1"/>
  <c r="AY58" i="103" a="1"/>
  <c r="AY58" i="103" s="1"/>
  <c r="AX58" i="103" a="1"/>
  <c r="AX58" i="103" s="1"/>
  <c r="AW58" i="103" a="1"/>
  <c r="AW58" i="103" s="1"/>
  <c r="AV58" i="103" a="1"/>
  <c r="AV58" i="103" s="1"/>
  <c r="AU58" i="103" a="1"/>
  <c r="AU58" i="103" s="1"/>
  <c r="AT58" i="103" a="1"/>
  <c r="AT58" i="103" s="1"/>
  <c r="AS58" i="103" a="1"/>
  <c r="AS58" i="103" s="1"/>
  <c r="AR58" i="103" a="1"/>
  <c r="AR58" i="103" s="1"/>
  <c r="AQ58" i="103" a="1"/>
  <c r="AQ58" i="103" s="1"/>
  <c r="AP58" i="103" a="1"/>
  <c r="AP58" i="103" s="1"/>
  <c r="AO58" i="103" a="1"/>
  <c r="AO58" i="103" s="1"/>
  <c r="AN58" i="103" a="1"/>
  <c r="AN58" i="103" s="1"/>
  <c r="AM58" i="103" a="1"/>
  <c r="AM58" i="103" s="1"/>
  <c r="AL58" i="103" a="1"/>
  <c r="AL58" i="103" s="1"/>
  <c r="AK58" i="103" a="1"/>
  <c r="AK58" i="103" s="1"/>
  <c r="AJ58" i="103" a="1"/>
  <c r="AJ58" i="103" s="1"/>
  <c r="AI58" i="103" a="1"/>
  <c r="AI58" i="103" s="1"/>
  <c r="AH58" i="103" a="1"/>
  <c r="AH58" i="103" s="1"/>
  <c r="AG58" i="103" a="1"/>
  <c r="AG58" i="103" s="1"/>
  <c r="AF58" i="103" a="1"/>
  <c r="AF58" i="103" s="1"/>
  <c r="AE58" i="103" a="1"/>
  <c r="AE58" i="103" s="1"/>
  <c r="AD58" i="103" a="1"/>
  <c r="AD58" i="103" s="1"/>
  <c r="AC58" i="103" a="1"/>
  <c r="AC58" i="103" s="1"/>
  <c r="AB58" i="103" a="1"/>
  <c r="AB58" i="103" s="1"/>
  <c r="AA58" i="103" a="1"/>
  <c r="AA58" i="103" s="1"/>
  <c r="Z58" i="103" a="1"/>
  <c r="Z58" i="103" s="1"/>
  <c r="Y58" i="103" a="1"/>
  <c r="Y58" i="103" s="1"/>
  <c r="X58" i="103" a="1"/>
  <c r="X58" i="103" s="1"/>
  <c r="W58" i="103" a="1"/>
  <c r="W58" i="103" s="1"/>
  <c r="V58" i="103" a="1"/>
  <c r="V58" i="103" s="1"/>
  <c r="U58" i="103" a="1"/>
  <c r="U58" i="103" s="1"/>
  <c r="T58" i="103" a="1"/>
  <c r="T58" i="103" s="1"/>
  <c r="S58" i="103" a="1"/>
  <c r="S58" i="103" s="1"/>
  <c r="R58" i="103" a="1"/>
  <c r="R58" i="103" s="1"/>
  <c r="Q58" i="103" a="1"/>
  <c r="Q58" i="103" s="1"/>
  <c r="P58" i="103" a="1"/>
  <c r="P58" i="103" s="1"/>
  <c r="O58" i="103" a="1"/>
  <c r="O58" i="103" s="1"/>
  <c r="N58" i="103" a="1"/>
  <c r="N58" i="103" s="1"/>
  <c r="M58" i="103" a="1"/>
  <c r="M58" i="103" s="1"/>
  <c r="L58" i="103" a="1"/>
  <c r="L58" i="103" s="1"/>
  <c r="K58" i="103" a="1"/>
  <c r="K58" i="103" s="1"/>
  <c r="J58" i="103" a="1"/>
  <c r="J58" i="103" s="1"/>
  <c r="I58" i="103" a="1"/>
  <c r="I58" i="103" s="1"/>
  <c r="H58" i="103" a="1"/>
  <c r="H58" i="103" s="1"/>
  <c r="G58" i="103" a="1"/>
  <c r="G58" i="103" s="1"/>
  <c r="F58" i="103" a="1"/>
  <c r="F58" i="103" s="1"/>
  <c r="E58" i="103" a="1"/>
  <c r="E58" i="103" s="1"/>
  <c r="D58" i="103" a="1"/>
  <c r="D58" i="103" s="1"/>
  <c r="CD57" i="103" a="1"/>
  <c r="CD57" i="103" s="1"/>
  <c r="CC57" i="103" a="1"/>
  <c r="CC57" i="103" s="1"/>
  <c r="CB57" i="103" a="1"/>
  <c r="CB57" i="103" s="1"/>
  <c r="CA57" i="103" a="1"/>
  <c r="CA57" i="103" s="1"/>
  <c r="BZ57" i="103" a="1"/>
  <c r="BZ57" i="103" s="1"/>
  <c r="BY57" i="103" a="1"/>
  <c r="BY57" i="103" s="1"/>
  <c r="BX57" i="103" a="1"/>
  <c r="BX57" i="103" s="1"/>
  <c r="BW57" i="103" a="1"/>
  <c r="BW57" i="103" s="1"/>
  <c r="BV57" i="103" a="1"/>
  <c r="BV57" i="103" s="1"/>
  <c r="BU57" i="103" a="1"/>
  <c r="BU57" i="103" s="1"/>
  <c r="BT57" i="103" a="1"/>
  <c r="BT57" i="103" s="1"/>
  <c r="BS57" i="103" a="1"/>
  <c r="BS57" i="103" s="1"/>
  <c r="BR57" i="103" a="1"/>
  <c r="BR57" i="103" s="1"/>
  <c r="BQ57" i="103" a="1"/>
  <c r="BQ57" i="103" s="1"/>
  <c r="BP57" i="103" a="1"/>
  <c r="BP57" i="103" s="1"/>
  <c r="BO57" i="103" a="1"/>
  <c r="BO57" i="103" s="1"/>
  <c r="BN57" i="103" a="1"/>
  <c r="BN57" i="103" s="1"/>
  <c r="BM57" i="103" a="1"/>
  <c r="BM57" i="103" s="1"/>
  <c r="BL57" i="103" a="1"/>
  <c r="BL57" i="103" s="1"/>
  <c r="BK57" i="103" a="1"/>
  <c r="BK57" i="103" s="1"/>
  <c r="BJ57" i="103" a="1"/>
  <c r="BJ57" i="103" s="1"/>
  <c r="BI57" i="103" a="1"/>
  <c r="BI57" i="103" s="1"/>
  <c r="BH57" i="103" a="1"/>
  <c r="BH57" i="103" s="1"/>
  <c r="BG57" i="103" a="1"/>
  <c r="BG57" i="103" s="1"/>
  <c r="BF57" i="103" a="1"/>
  <c r="BF57" i="103" s="1"/>
  <c r="BE57" i="103" a="1"/>
  <c r="BE57" i="103" s="1"/>
  <c r="BD57" i="103" a="1"/>
  <c r="BD57" i="103" s="1"/>
  <c r="BC57" i="103" a="1"/>
  <c r="BC57" i="103" s="1"/>
  <c r="BB57" i="103" a="1"/>
  <c r="BB57" i="103" s="1"/>
  <c r="BA57" i="103" a="1"/>
  <c r="BA57" i="103" s="1"/>
  <c r="AZ57" i="103" a="1"/>
  <c r="AZ57" i="103" s="1"/>
  <c r="AY57" i="103" a="1"/>
  <c r="AY57" i="103" s="1"/>
  <c r="AX57" i="103" a="1"/>
  <c r="AX57" i="103" s="1"/>
  <c r="AW57" i="103" a="1"/>
  <c r="AW57" i="103" s="1"/>
  <c r="AV57" i="103" a="1"/>
  <c r="AV57" i="103" s="1"/>
  <c r="AU57" i="103" a="1"/>
  <c r="AU57" i="103" s="1"/>
  <c r="AT57" i="103" a="1"/>
  <c r="AT57" i="103" s="1"/>
  <c r="AS57" i="103" a="1"/>
  <c r="AS57" i="103" s="1"/>
  <c r="AR57" i="103" a="1"/>
  <c r="AR57" i="103" s="1"/>
  <c r="AQ57" i="103" a="1"/>
  <c r="AQ57" i="103" s="1"/>
  <c r="AP57" i="103" a="1"/>
  <c r="AP57" i="103" s="1"/>
  <c r="AO57" i="103" a="1"/>
  <c r="AO57" i="103" s="1"/>
  <c r="AN57" i="103" a="1"/>
  <c r="AN57" i="103" s="1"/>
  <c r="AM57" i="103" a="1"/>
  <c r="AM57" i="103" s="1"/>
  <c r="AL57" i="103" a="1"/>
  <c r="AL57" i="103" s="1"/>
  <c r="AK57" i="103" a="1"/>
  <c r="AK57" i="103" s="1"/>
  <c r="AJ57" i="103" a="1"/>
  <c r="AJ57" i="103" s="1"/>
  <c r="AI57" i="103" a="1"/>
  <c r="AI57" i="103" s="1"/>
  <c r="AH57" i="103" a="1"/>
  <c r="AH57" i="103" s="1"/>
  <c r="AG57" i="103" a="1"/>
  <c r="AG57" i="103" s="1"/>
  <c r="AF57" i="103" a="1"/>
  <c r="AF57" i="103" s="1"/>
  <c r="AE57" i="103" a="1"/>
  <c r="AE57" i="103" s="1"/>
  <c r="AD57" i="103" a="1"/>
  <c r="AD57" i="103" s="1"/>
  <c r="AC57" i="103" a="1"/>
  <c r="AC57" i="103" s="1"/>
  <c r="AB57" i="103" a="1"/>
  <c r="AB57" i="103" s="1"/>
  <c r="AA57" i="103" a="1"/>
  <c r="AA57" i="103" s="1"/>
  <c r="Z57" i="103" a="1"/>
  <c r="Z57" i="103" s="1"/>
  <c r="Y57" i="103" a="1"/>
  <c r="Y57" i="103" s="1"/>
  <c r="X57" i="103" a="1"/>
  <c r="X57" i="103" s="1"/>
  <c r="W57" i="103" a="1"/>
  <c r="W57" i="103" s="1"/>
  <c r="V57" i="103" a="1"/>
  <c r="V57" i="103" s="1"/>
  <c r="U57" i="103" a="1"/>
  <c r="U57" i="103" s="1"/>
  <c r="T57" i="103" a="1"/>
  <c r="T57" i="103" s="1"/>
  <c r="S57" i="103" a="1"/>
  <c r="S57" i="103" s="1"/>
  <c r="R57" i="103" a="1"/>
  <c r="R57" i="103" s="1"/>
  <c r="Q57" i="103" a="1"/>
  <c r="Q57" i="103" s="1"/>
  <c r="P57" i="103" a="1"/>
  <c r="P57" i="103" s="1"/>
  <c r="O57" i="103" a="1"/>
  <c r="O57" i="103" s="1"/>
  <c r="N57" i="103" a="1"/>
  <c r="N57" i="103" s="1"/>
  <c r="M57" i="103" a="1"/>
  <c r="M57" i="103" s="1"/>
  <c r="L57" i="103" a="1"/>
  <c r="L57" i="103" s="1"/>
  <c r="K57" i="103" a="1"/>
  <c r="K57" i="103" s="1"/>
  <c r="J57" i="103" a="1"/>
  <c r="J57" i="103" s="1"/>
  <c r="I57" i="103" a="1"/>
  <c r="I57" i="103" s="1"/>
  <c r="H57" i="103" a="1"/>
  <c r="H57" i="103" s="1"/>
  <c r="G57" i="103" a="1"/>
  <c r="G57" i="103" s="1"/>
  <c r="F57" i="103" a="1"/>
  <c r="F57" i="103" s="1"/>
  <c r="E57" i="103" a="1"/>
  <c r="E57" i="103" s="1"/>
  <c r="D57" i="103" a="1"/>
  <c r="D57" i="103" s="1"/>
  <c r="CD56" i="103" a="1"/>
  <c r="CD56" i="103" s="1"/>
  <c r="CC56" i="103" a="1"/>
  <c r="CC56" i="103" s="1"/>
  <c r="CB56" i="103" a="1"/>
  <c r="CB56" i="103" s="1"/>
  <c r="CA56" i="103" a="1"/>
  <c r="CA56" i="103" s="1"/>
  <c r="BZ56" i="103" a="1"/>
  <c r="BZ56" i="103" s="1"/>
  <c r="BY56" i="103" a="1"/>
  <c r="BY56" i="103" s="1"/>
  <c r="BX56" i="103" a="1"/>
  <c r="BX56" i="103" s="1"/>
  <c r="BW56" i="103" a="1"/>
  <c r="BW56" i="103" s="1"/>
  <c r="BV56" i="103" a="1"/>
  <c r="BV56" i="103" s="1"/>
  <c r="BU56" i="103" a="1"/>
  <c r="BU56" i="103" s="1"/>
  <c r="BT56" i="103" a="1"/>
  <c r="BT56" i="103" s="1"/>
  <c r="BS56" i="103" a="1"/>
  <c r="BS56" i="103" s="1"/>
  <c r="BR56" i="103" a="1"/>
  <c r="BR56" i="103" s="1"/>
  <c r="BQ56" i="103" a="1"/>
  <c r="BQ56" i="103" s="1"/>
  <c r="BP56" i="103" a="1"/>
  <c r="BP56" i="103" s="1"/>
  <c r="BO56" i="103" a="1"/>
  <c r="BO56" i="103" s="1"/>
  <c r="BN56" i="103" a="1"/>
  <c r="BN56" i="103" s="1"/>
  <c r="BM56" i="103" a="1"/>
  <c r="BM56" i="103" s="1"/>
  <c r="BL56" i="103" a="1"/>
  <c r="BL56" i="103" s="1"/>
  <c r="BK56" i="103" a="1"/>
  <c r="BK56" i="103" s="1"/>
  <c r="BJ56" i="103" a="1"/>
  <c r="BJ56" i="103" s="1"/>
  <c r="BI56" i="103" a="1"/>
  <c r="BI56" i="103" s="1"/>
  <c r="BH56" i="103" a="1"/>
  <c r="BH56" i="103" s="1"/>
  <c r="BG56" i="103" a="1"/>
  <c r="BG56" i="103" s="1"/>
  <c r="BF56" i="103" a="1"/>
  <c r="BF56" i="103" s="1"/>
  <c r="BE56" i="103" a="1"/>
  <c r="BE56" i="103" s="1"/>
  <c r="BD56" i="103" a="1"/>
  <c r="BD56" i="103" s="1"/>
  <c r="BC56" i="103" a="1"/>
  <c r="BC56" i="103" s="1"/>
  <c r="BB56" i="103" a="1"/>
  <c r="BB56" i="103" s="1"/>
  <c r="BA56" i="103" a="1"/>
  <c r="BA56" i="103" s="1"/>
  <c r="AZ56" i="103" a="1"/>
  <c r="AZ56" i="103" s="1"/>
  <c r="AY56" i="103" a="1"/>
  <c r="AY56" i="103" s="1"/>
  <c r="AX56" i="103" a="1"/>
  <c r="AX56" i="103" s="1"/>
  <c r="AW56" i="103" a="1"/>
  <c r="AW56" i="103" s="1"/>
  <c r="AV56" i="103" a="1"/>
  <c r="AV56" i="103" s="1"/>
  <c r="AU56" i="103" a="1"/>
  <c r="AU56" i="103" s="1"/>
  <c r="AT56" i="103" a="1"/>
  <c r="AT56" i="103" s="1"/>
  <c r="AS56" i="103" a="1"/>
  <c r="AS56" i="103" s="1"/>
  <c r="AR56" i="103" a="1"/>
  <c r="AR56" i="103" s="1"/>
  <c r="AQ56" i="103" a="1"/>
  <c r="AQ56" i="103" s="1"/>
  <c r="AP56" i="103" a="1"/>
  <c r="AP56" i="103" s="1"/>
  <c r="AO56" i="103" a="1"/>
  <c r="AO56" i="103" s="1"/>
  <c r="AN56" i="103" a="1"/>
  <c r="AN56" i="103" s="1"/>
  <c r="AM56" i="103" a="1"/>
  <c r="AM56" i="103" s="1"/>
  <c r="AL56" i="103" a="1"/>
  <c r="AL56" i="103" s="1"/>
  <c r="AK56" i="103" a="1"/>
  <c r="AK56" i="103" s="1"/>
  <c r="AJ56" i="103" a="1"/>
  <c r="AJ56" i="103" s="1"/>
  <c r="AI56" i="103" a="1"/>
  <c r="AI56" i="103" s="1"/>
  <c r="AH56" i="103" a="1"/>
  <c r="AH56" i="103" s="1"/>
  <c r="AG56" i="103" a="1"/>
  <c r="AG56" i="103" s="1"/>
  <c r="AF56" i="103" a="1"/>
  <c r="AF56" i="103" s="1"/>
  <c r="AE56" i="103" a="1"/>
  <c r="AE56" i="103" s="1"/>
  <c r="AD56" i="103" a="1"/>
  <c r="AD56" i="103" s="1"/>
  <c r="AC56" i="103" a="1"/>
  <c r="AC56" i="103" s="1"/>
  <c r="AB56" i="103" a="1"/>
  <c r="AB56" i="103" s="1"/>
  <c r="AA56" i="103" a="1"/>
  <c r="AA56" i="103" s="1"/>
  <c r="Z56" i="103" a="1"/>
  <c r="Z56" i="103" s="1"/>
  <c r="Y56" i="103" a="1"/>
  <c r="Y56" i="103" s="1"/>
  <c r="X56" i="103" a="1"/>
  <c r="X56" i="103" s="1"/>
  <c r="W56" i="103" a="1"/>
  <c r="W56" i="103" s="1"/>
  <c r="V56" i="103" a="1"/>
  <c r="V56" i="103" s="1"/>
  <c r="U56" i="103" a="1"/>
  <c r="U56" i="103" s="1"/>
  <c r="T56" i="103" a="1"/>
  <c r="T56" i="103" s="1"/>
  <c r="S56" i="103" a="1"/>
  <c r="S56" i="103" s="1"/>
  <c r="R56" i="103" a="1"/>
  <c r="R56" i="103" s="1"/>
  <c r="Q56" i="103" a="1"/>
  <c r="Q56" i="103" s="1"/>
  <c r="P56" i="103" a="1"/>
  <c r="P56" i="103" s="1"/>
  <c r="O56" i="103" a="1"/>
  <c r="O56" i="103" s="1"/>
  <c r="N56" i="103" a="1"/>
  <c r="N56" i="103" s="1"/>
  <c r="M56" i="103" a="1"/>
  <c r="M56" i="103" s="1"/>
  <c r="L56" i="103" a="1"/>
  <c r="L56" i="103" s="1"/>
  <c r="K56" i="103" a="1"/>
  <c r="K56" i="103" s="1"/>
  <c r="J56" i="103" a="1"/>
  <c r="J56" i="103" s="1"/>
  <c r="I56" i="103" a="1"/>
  <c r="I56" i="103" s="1"/>
  <c r="H56" i="103" a="1"/>
  <c r="H56" i="103" s="1"/>
  <c r="G56" i="103" a="1"/>
  <c r="G56" i="103" s="1"/>
  <c r="F56" i="103" a="1"/>
  <c r="F56" i="103" s="1"/>
  <c r="E56" i="103" a="1"/>
  <c r="E56" i="103" s="1"/>
  <c r="D56" i="103" a="1"/>
  <c r="D56" i="103" s="1"/>
  <c r="CD55" i="103" a="1"/>
  <c r="CD55" i="103" s="1"/>
  <c r="CC55" i="103" a="1"/>
  <c r="CC55" i="103" s="1"/>
  <c r="CB55" i="103" a="1"/>
  <c r="CB55" i="103" s="1"/>
  <c r="CA55" i="103" a="1"/>
  <c r="CA55" i="103" s="1"/>
  <c r="BZ55" i="103" a="1"/>
  <c r="BZ55" i="103" s="1"/>
  <c r="BY55" i="103" a="1"/>
  <c r="BY55" i="103" s="1"/>
  <c r="BX55" i="103" a="1"/>
  <c r="BX55" i="103" s="1"/>
  <c r="BW55" i="103" a="1"/>
  <c r="BW55" i="103" s="1"/>
  <c r="BV55" i="103" a="1"/>
  <c r="BV55" i="103" s="1"/>
  <c r="BU55" i="103" a="1"/>
  <c r="BU55" i="103" s="1"/>
  <c r="BT55" i="103" a="1"/>
  <c r="BT55" i="103" s="1"/>
  <c r="BS55" i="103" a="1"/>
  <c r="BS55" i="103" s="1"/>
  <c r="BR55" i="103" a="1"/>
  <c r="BR55" i="103" s="1"/>
  <c r="BQ55" i="103" a="1"/>
  <c r="BQ55" i="103" s="1"/>
  <c r="BP55" i="103" a="1"/>
  <c r="BP55" i="103" s="1"/>
  <c r="BO55" i="103" a="1"/>
  <c r="BO55" i="103" s="1"/>
  <c r="BN55" i="103" a="1"/>
  <c r="BN55" i="103" s="1"/>
  <c r="BM55" i="103" a="1"/>
  <c r="BM55" i="103" s="1"/>
  <c r="BL55" i="103" a="1"/>
  <c r="BL55" i="103" s="1"/>
  <c r="BK55" i="103" a="1"/>
  <c r="BK55" i="103" s="1"/>
  <c r="BJ55" i="103" a="1"/>
  <c r="BJ55" i="103" s="1"/>
  <c r="BI55" i="103" a="1"/>
  <c r="BI55" i="103" s="1"/>
  <c r="BH55" i="103" a="1"/>
  <c r="BH55" i="103" s="1"/>
  <c r="BG55" i="103" a="1"/>
  <c r="BG55" i="103" s="1"/>
  <c r="BF55" i="103" a="1"/>
  <c r="BF55" i="103" s="1"/>
  <c r="BE55" i="103" a="1"/>
  <c r="BE55" i="103" s="1"/>
  <c r="BD55" i="103" a="1"/>
  <c r="BD55" i="103" s="1"/>
  <c r="BC55" i="103" a="1"/>
  <c r="BC55" i="103" s="1"/>
  <c r="BB55" i="103" a="1"/>
  <c r="BB55" i="103" s="1"/>
  <c r="BA55" i="103" a="1"/>
  <c r="BA55" i="103" s="1"/>
  <c r="AZ55" i="103" a="1"/>
  <c r="AZ55" i="103" s="1"/>
  <c r="AY55" i="103" a="1"/>
  <c r="AY55" i="103" s="1"/>
  <c r="AX55" i="103" a="1"/>
  <c r="AX55" i="103" s="1"/>
  <c r="AW55" i="103" a="1"/>
  <c r="AW55" i="103" s="1"/>
  <c r="AV55" i="103" a="1"/>
  <c r="AV55" i="103" s="1"/>
  <c r="AU55" i="103" a="1"/>
  <c r="AU55" i="103" s="1"/>
  <c r="AT55" i="103" a="1"/>
  <c r="AT55" i="103" s="1"/>
  <c r="AS55" i="103" a="1"/>
  <c r="AS55" i="103" s="1"/>
  <c r="AR55" i="103" a="1"/>
  <c r="AR55" i="103" s="1"/>
  <c r="AQ55" i="103" a="1"/>
  <c r="AQ55" i="103" s="1"/>
  <c r="AP55" i="103" a="1"/>
  <c r="AP55" i="103" s="1"/>
  <c r="AO55" i="103" a="1"/>
  <c r="AO55" i="103" s="1"/>
  <c r="AN55" i="103" a="1"/>
  <c r="AN55" i="103" s="1"/>
  <c r="AM55" i="103" a="1"/>
  <c r="AM55" i="103" s="1"/>
  <c r="AL55" i="103" a="1"/>
  <c r="AL55" i="103" s="1"/>
  <c r="AK55" i="103" a="1"/>
  <c r="AK55" i="103" s="1"/>
  <c r="AJ55" i="103" a="1"/>
  <c r="AJ55" i="103" s="1"/>
  <c r="AI55" i="103" a="1"/>
  <c r="AI55" i="103" s="1"/>
  <c r="AH55" i="103" a="1"/>
  <c r="AH55" i="103" s="1"/>
  <c r="AG55" i="103" a="1"/>
  <c r="AG55" i="103" s="1"/>
  <c r="AF55" i="103" a="1"/>
  <c r="AF55" i="103" s="1"/>
  <c r="AE55" i="103" a="1"/>
  <c r="AE55" i="103" s="1"/>
  <c r="AD55" i="103" a="1"/>
  <c r="AD55" i="103" s="1"/>
  <c r="AC55" i="103" a="1"/>
  <c r="AC55" i="103" s="1"/>
  <c r="AB55" i="103" a="1"/>
  <c r="AB55" i="103" s="1"/>
  <c r="AA55" i="103" a="1"/>
  <c r="AA55" i="103" s="1"/>
  <c r="Z55" i="103" a="1"/>
  <c r="Z55" i="103" s="1"/>
  <c r="Y55" i="103" a="1"/>
  <c r="Y55" i="103" s="1"/>
  <c r="X55" i="103" a="1"/>
  <c r="X55" i="103" s="1"/>
  <c r="W55" i="103" a="1"/>
  <c r="W55" i="103" s="1"/>
  <c r="V55" i="103" a="1"/>
  <c r="V55" i="103" s="1"/>
  <c r="U55" i="103" a="1"/>
  <c r="U55" i="103" s="1"/>
  <c r="T55" i="103" a="1"/>
  <c r="T55" i="103" s="1"/>
  <c r="S55" i="103" a="1"/>
  <c r="S55" i="103" s="1"/>
  <c r="R55" i="103" a="1"/>
  <c r="R55" i="103" s="1"/>
  <c r="Q55" i="103" a="1"/>
  <c r="Q55" i="103" s="1"/>
  <c r="P55" i="103" a="1"/>
  <c r="P55" i="103" s="1"/>
  <c r="O55" i="103" a="1"/>
  <c r="O55" i="103" s="1"/>
  <c r="N55" i="103" a="1"/>
  <c r="N55" i="103" s="1"/>
  <c r="M55" i="103" a="1"/>
  <c r="M55" i="103" s="1"/>
  <c r="L55" i="103" a="1"/>
  <c r="L55" i="103" s="1"/>
  <c r="K55" i="103" a="1"/>
  <c r="K55" i="103" s="1"/>
  <c r="J55" i="103" a="1"/>
  <c r="J55" i="103" s="1"/>
  <c r="I55" i="103" a="1"/>
  <c r="I55" i="103" s="1"/>
  <c r="H55" i="103" a="1"/>
  <c r="H55" i="103" s="1"/>
  <c r="G55" i="103" a="1"/>
  <c r="G55" i="103" s="1"/>
  <c r="F55" i="103" a="1"/>
  <c r="F55" i="103" s="1"/>
  <c r="E55" i="103" a="1"/>
  <c r="E55" i="103" s="1"/>
  <c r="D55" i="103" a="1"/>
  <c r="D55" i="103" s="1"/>
  <c r="CD54" i="103" a="1"/>
  <c r="CD54" i="103" s="1"/>
  <c r="CC54" i="103" a="1"/>
  <c r="CC54" i="103" s="1"/>
  <c r="CB54" i="103" a="1"/>
  <c r="CB54" i="103" s="1"/>
  <c r="CA54" i="103" a="1"/>
  <c r="CA54" i="103" s="1"/>
  <c r="BZ54" i="103" a="1"/>
  <c r="BZ54" i="103" s="1"/>
  <c r="BY54" i="103" a="1"/>
  <c r="BY54" i="103" s="1"/>
  <c r="BX54" i="103" a="1"/>
  <c r="BX54" i="103" s="1"/>
  <c r="BW54" i="103" a="1"/>
  <c r="BW54" i="103" s="1"/>
  <c r="BV54" i="103" a="1"/>
  <c r="BV54" i="103" s="1"/>
  <c r="BU54" i="103" a="1"/>
  <c r="BU54" i="103" s="1"/>
  <c r="BT54" i="103" a="1"/>
  <c r="BT54" i="103" s="1"/>
  <c r="BS54" i="103" a="1"/>
  <c r="BS54" i="103" s="1"/>
  <c r="BR54" i="103" a="1"/>
  <c r="BR54" i="103" s="1"/>
  <c r="BQ54" i="103" a="1"/>
  <c r="BQ54" i="103" s="1"/>
  <c r="BP54" i="103" a="1"/>
  <c r="BP54" i="103" s="1"/>
  <c r="BO54" i="103" a="1"/>
  <c r="BO54" i="103" s="1"/>
  <c r="BN54" i="103" a="1"/>
  <c r="BN54" i="103" s="1"/>
  <c r="BM54" i="103" a="1"/>
  <c r="BM54" i="103" s="1"/>
  <c r="BL54" i="103" a="1"/>
  <c r="BL54" i="103" s="1"/>
  <c r="BK54" i="103" a="1"/>
  <c r="BK54" i="103" s="1"/>
  <c r="BJ54" i="103" a="1"/>
  <c r="BJ54" i="103" s="1"/>
  <c r="BI54" i="103" a="1"/>
  <c r="BI54" i="103" s="1"/>
  <c r="BH54" i="103" a="1"/>
  <c r="BH54" i="103" s="1"/>
  <c r="BG54" i="103" a="1"/>
  <c r="BG54" i="103" s="1"/>
  <c r="BF54" i="103" a="1"/>
  <c r="BF54" i="103" s="1"/>
  <c r="BE54" i="103" a="1"/>
  <c r="BE54" i="103" s="1"/>
  <c r="BD54" i="103" a="1"/>
  <c r="BD54" i="103" s="1"/>
  <c r="BC54" i="103" a="1"/>
  <c r="BC54" i="103" s="1"/>
  <c r="BB54" i="103" a="1"/>
  <c r="BB54" i="103" s="1"/>
  <c r="BA54" i="103" a="1"/>
  <c r="BA54" i="103" s="1"/>
  <c r="AZ54" i="103" a="1"/>
  <c r="AZ54" i="103" s="1"/>
  <c r="AY54" i="103" a="1"/>
  <c r="AY54" i="103" s="1"/>
  <c r="AX54" i="103" a="1"/>
  <c r="AX54" i="103" s="1"/>
  <c r="AW54" i="103" a="1"/>
  <c r="AW54" i="103" s="1"/>
  <c r="AV54" i="103" a="1"/>
  <c r="AV54" i="103" s="1"/>
  <c r="AU54" i="103" a="1"/>
  <c r="AU54" i="103" s="1"/>
  <c r="AT54" i="103" a="1"/>
  <c r="AT54" i="103" s="1"/>
  <c r="AS54" i="103" a="1"/>
  <c r="AS54" i="103" s="1"/>
  <c r="AR54" i="103" a="1"/>
  <c r="AR54" i="103" s="1"/>
  <c r="AQ54" i="103" a="1"/>
  <c r="AQ54" i="103" s="1"/>
  <c r="AP54" i="103" a="1"/>
  <c r="AP54" i="103" s="1"/>
  <c r="AO54" i="103" a="1"/>
  <c r="AO54" i="103" s="1"/>
  <c r="AN54" i="103" a="1"/>
  <c r="AN54" i="103" s="1"/>
  <c r="AM54" i="103" a="1"/>
  <c r="AM54" i="103" s="1"/>
  <c r="AL54" i="103" a="1"/>
  <c r="AL54" i="103" s="1"/>
  <c r="AK54" i="103" a="1"/>
  <c r="AK54" i="103" s="1"/>
  <c r="AJ54" i="103" a="1"/>
  <c r="AJ54" i="103" s="1"/>
  <c r="AI54" i="103" a="1"/>
  <c r="AI54" i="103" s="1"/>
  <c r="AH54" i="103" a="1"/>
  <c r="AH54" i="103" s="1"/>
  <c r="AG54" i="103" a="1"/>
  <c r="AG54" i="103" s="1"/>
  <c r="AF54" i="103" a="1"/>
  <c r="AF54" i="103" s="1"/>
  <c r="AE54" i="103" a="1"/>
  <c r="AE54" i="103" s="1"/>
  <c r="AD54" i="103" a="1"/>
  <c r="AD54" i="103" s="1"/>
  <c r="AC54" i="103" a="1"/>
  <c r="AC54" i="103" s="1"/>
  <c r="AB54" i="103" a="1"/>
  <c r="AB54" i="103" s="1"/>
  <c r="AA54" i="103" a="1"/>
  <c r="AA54" i="103" s="1"/>
  <c r="Z54" i="103" a="1"/>
  <c r="Z54" i="103" s="1"/>
  <c r="Y54" i="103" a="1"/>
  <c r="Y54" i="103" s="1"/>
  <c r="X54" i="103" a="1"/>
  <c r="X54" i="103" s="1"/>
  <c r="W54" i="103" a="1"/>
  <c r="W54" i="103" s="1"/>
  <c r="V54" i="103" a="1"/>
  <c r="V54" i="103" s="1"/>
  <c r="U54" i="103" a="1"/>
  <c r="U54" i="103" s="1"/>
  <c r="T54" i="103" a="1"/>
  <c r="T54" i="103" s="1"/>
  <c r="S54" i="103" a="1"/>
  <c r="S54" i="103" s="1"/>
  <c r="R54" i="103" a="1"/>
  <c r="R54" i="103" s="1"/>
  <c r="Q54" i="103" a="1"/>
  <c r="Q54" i="103" s="1"/>
  <c r="P54" i="103" a="1"/>
  <c r="P54" i="103" s="1"/>
  <c r="O54" i="103" a="1"/>
  <c r="O54" i="103" s="1"/>
  <c r="N54" i="103" a="1"/>
  <c r="N54" i="103" s="1"/>
  <c r="M54" i="103" a="1"/>
  <c r="M54" i="103" s="1"/>
  <c r="L54" i="103" a="1"/>
  <c r="L54" i="103" s="1"/>
  <c r="K54" i="103" a="1"/>
  <c r="K54" i="103" s="1"/>
  <c r="J54" i="103" a="1"/>
  <c r="J54" i="103" s="1"/>
  <c r="I54" i="103" a="1"/>
  <c r="I54" i="103" s="1"/>
  <c r="H54" i="103" a="1"/>
  <c r="H54" i="103" s="1"/>
  <c r="G54" i="103" a="1"/>
  <c r="G54" i="103" s="1"/>
  <c r="F54" i="103" a="1"/>
  <c r="F54" i="103" s="1"/>
  <c r="E54" i="103" a="1"/>
  <c r="E54" i="103" s="1"/>
  <c r="D54" i="103" a="1"/>
  <c r="D54" i="103" s="1"/>
  <c r="CD53" i="103" a="1"/>
  <c r="CD53" i="103" s="1"/>
  <c r="CC53" i="103" a="1"/>
  <c r="CC53" i="103" s="1"/>
  <c r="CB53" i="103" a="1"/>
  <c r="CB53" i="103" s="1"/>
  <c r="CA53" i="103" a="1"/>
  <c r="CA53" i="103" s="1"/>
  <c r="BZ53" i="103" a="1"/>
  <c r="BZ53" i="103" s="1"/>
  <c r="BY53" i="103" a="1"/>
  <c r="BY53" i="103" s="1"/>
  <c r="BX53" i="103" a="1"/>
  <c r="BX53" i="103" s="1"/>
  <c r="BW53" i="103" a="1"/>
  <c r="BW53" i="103" s="1"/>
  <c r="BV53" i="103" a="1"/>
  <c r="BV53" i="103" s="1"/>
  <c r="BU53" i="103" a="1"/>
  <c r="BU53" i="103" s="1"/>
  <c r="BT53" i="103" a="1"/>
  <c r="BT53" i="103" s="1"/>
  <c r="BS53" i="103" a="1"/>
  <c r="BS53" i="103" s="1"/>
  <c r="BR53" i="103" a="1"/>
  <c r="BR53" i="103" s="1"/>
  <c r="BQ53" i="103" a="1"/>
  <c r="BQ53" i="103" s="1"/>
  <c r="BP53" i="103" a="1"/>
  <c r="BP53" i="103" s="1"/>
  <c r="BO53" i="103" a="1"/>
  <c r="BO53" i="103" s="1"/>
  <c r="BN53" i="103" a="1"/>
  <c r="BN53" i="103" s="1"/>
  <c r="BM53" i="103" a="1"/>
  <c r="BM53" i="103" s="1"/>
  <c r="BL53" i="103" a="1"/>
  <c r="BL53" i="103" s="1"/>
  <c r="BK53" i="103" a="1"/>
  <c r="BK53" i="103" s="1"/>
  <c r="BJ53" i="103" a="1"/>
  <c r="BJ53" i="103" s="1"/>
  <c r="BI53" i="103" a="1"/>
  <c r="BI53" i="103" s="1"/>
  <c r="BH53" i="103" a="1"/>
  <c r="BH53" i="103" s="1"/>
  <c r="BG53" i="103" a="1"/>
  <c r="BG53" i="103" s="1"/>
  <c r="BF53" i="103" a="1"/>
  <c r="BF53" i="103" s="1"/>
  <c r="BE53" i="103" a="1"/>
  <c r="BE53" i="103" s="1"/>
  <c r="BD53" i="103" a="1"/>
  <c r="BD53" i="103" s="1"/>
  <c r="BC53" i="103" a="1"/>
  <c r="BC53" i="103" s="1"/>
  <c r="BB53" i="103" a="1"/>
  <c r="BB53" i="103" s="1"/>
  <c r="BA53" i="103" a="1"/>
  <c r="BA53" i="103" s="1"/>
  <c r="AZ53" i="103" a="1"/>
  <c r="AZ53" i="103" s="1"/>
  <c r="AY53" i="103" a="1"/>
  <c r="AY53" i="103" s="1"/>
  <c r="AX53" i="103" a="1"/>
  <c r="AX53" i="103" s="1"/>
  <c r="AW53" i="103" a="1"/>
  <c r="AW53" i="103" s="1"/>
  <c r="AV53" i="103" a="1"/>
  <c r="AV53" i="103" s="1"/>
  <c r="AU53" i="103" a="1"/>
  <c r="AU53" i="103" s="1"/>
  <c r="AT53" i="103" a="1"/>
  <c r="AT53" i="103" s="1"/>
  <c r="AS53" i="103" a="1"/>
  <c r="AS53" i="103" s="1"/>
  <c r="AR53" i="103" a="1"/>
  <c r="AR53" i="103" s="1"/>
  <c r="AQ53" i="103" a="1"/>
  <c r="AQ53" i="103" s="1"/>
  <c r="AP53" i="103" a="1"/>
  <c r="AP53" i="103" s="1"/>
  <c r="AO53" i="103" a="1"/>
  <c r="AO53" i="103" s="1"/>
  <c r="AN53" i="103" a="1"/>
  <c r="AN53" i="103" s="1"/>
  <c r="AM53" i="103" a="1"/>
  <c r="AM53" i="103" s="1"/>
  <c r="AL53" i="103" a="1"/>
  <c r="AL53" i="103" s="1"/>
  <c r="AK53" i="103" a="1"/>
  <c r="AK53" i="103" s="1"/>
  <c r="AJ53" i="103" a="1"/>
  <c r="AJ53" i="103" s="1"/>
  <c r="AI53" i="103" a="1"/>
  <c r="AI53" i="103" s="1"/>
  <c r="AH53" i="103" a="1"/>
  <c r="AH53" i="103" s="1"/>
  <c r="AG53" i="103" a="1"/>
  <c r="AG53" i="103" s="1"/>
  <c r="AF53" i="103" a="1"/>
  <c r="AF53" i="103" s="1"/>
  <c r="AE53" i="103" a="1"/>
  <c r="AE53" i="103" s="1"/>
  <c r="AD53" i="103" a="1"/>
  <c r="AD53" i="103" s="1"/>
  <c r="AC53" i="103" a="1"/>
  <c r="AC53" i="103" s="1"/>
  <c r="AB53" i="103" a="1"/>
  <c r="AB53" i="103" s="1"/>
  <c r="AA53" i="103" a="1"/>
  <c r="AA53" i="103" s="1"/>
  <c r="Z53" i="103" a="1"/>
  <c r="Z53" i="103" s="1"/>
  <c r="Y53" i="103" a="1"/>
  <c r="Y53" i="103" s="1"/>
  <c r="X53" i="103" a="1"/>
  <c r="X53" i="103" s="1"/>
  <c r="W53" i="103" a="1"/>
  <c r="W53" i="103" s="1"/>
  <c r="V53" i="103" a="1"/>
  <c r="V53" i="103" s="1"/>
  <c r="U53" i="103" a="1"/>
  <c r="U53" i="103" s="1"/>
  <c r="T53" i="103" a="1"/>
  <c r="T53" i="103" s="1"/>
  <c r="S53" i="103" a="1"/>
  <c r="S53" i="103" s="1"/>
  <c r="R53" i="103" a="1"/>
  <c r="R53" i="103" s="1"/>
  <c r="Q53" i="103" a="1"/>
  <c r="Q53" i="103" s="1"/>
  <c r="P53" i="103" a="1"/>
  <c r="P53" i="103" s="1"/>
  <c r="O53" i="103" a="1"/>
  <c r="O53" i="103" s="1"/>
  <c r="N53" i="103" a="1"/>
  <c r="N53" i="103" s="1"/>
  <c r="M53" i="103" a="1"/>
  <c r="M53" i="103" s="1"/>
  <c r="L53" i="103" a="1"/>
  <c r="L53" i="103" s="1"/>
  <c r="K53" i="103" a="1"/>
  <c r="K53" i="103" s="1"/>
  <c r="J53" i="103" a="1"/>
  <c r="J53" i="103" s="1"/>
  <c r="I53" i="103" a="1"/>
  <c r="I53" i="103" s="1"/>
  <c r="H53" i="103" a="1"/>
  <c r="H53" i="103" s="1"/>
  <c r="G53" i="103" a="1"/>
  <c r="G53" i="103" s="1"/>
  <c r="F53" i="103" a="1"/>
  <c r="F53" i="103" s="1"/>
  <c r="E53" i="103" a="1"/>
  <c r="E53" i="103" s="1"/>
  <c r="D53" i="103" a="1"/>
  <c r="D53" i="103" s="1"/>
  <c r="CD52" i="103" a="1"/>
  <c r="CD52" i="103" s="1"/>
  <c r="CC52" i="103" a="1"/>
  <c r="CC52" i="103" s="1"/>
  <c r="CB52" i="103" a="1"/>
  <c r="CB52" i="103" s="1"/>
  <c r="CA52" i="103" a="1"/>
  <c r="CA52" i="103" s="1"/>
  <c r="BZ52" i="103" a="1"/>
  <c r="BZ52" i="103" s="1"/>
  <c r="BY52" i="103" a="1"/>
  <c r="BY52" i="103" s="1"/>
  <c r="BX52" i="103" a="1"/>
  <c r="BX52" i="103" s="1"/>
  <c r="BW52" i="103" a="1"/>
  <c r="BW52" i="103" s="1"/>
  <c r="BV52" i="103" a="1"/>
  <c r="BV52" i="103" s="1"/>
  <c r="BU52" i="103" a="1"/>
  <c r="BU52" i="103" s="1"/>
  <c r="BT52" i="103" a="1"/>
  <c r="BT52" i="103" s="1"/>
  <c r="BS52" i="103" a="1"/>
  <c r="BS52" i="103" s="1"/>
  <c r="BR52" i="103" a="1"/>
  <c r="BR52" i="103" s="1"/>
  <c r="BQ52" i="103" a="1"/>
  <c r="BQ52" i="103" s="1"/>
  <c r="BP52" i="103" a="1"/>
  <c r="BP52" i="103" s="1"/>
  <c r="BO52" i="103" a="1"/>
  <c r="BO52" i="103" s="1"/>
  <c r="BN52" i="103" a="1"/>
  <c r="BN52" i="103" s="1"/>
  <c r="BM52" i="103" a="1"/>
  <c r="BM52" i="103" s="1"/>
  <c r="BL52" i="103" a="1"/>
  <c r="BL52" i="103" s="1"/>
  <c r="BK52" i="103" a="1"/>
  <c r="BK52" i="103" s="1"/>
  <c r="BJ52" i="103" a="1"/>
  <c r="BJ52" i="103" s="1"/>
  <c r="BI52" i="103" a="1"/>
  <c r="BI52" i="103" s="1"/>
  <c r="BH52" i="103" a="1"/>
  <c r="BH52" i="103" s="1"/>
  <c r="BG52" i="103" a="1"/>
  <c r="BG52" i="103" s="1"/>
  <c r="BF52" i="103" a="1"/>
  <c r="BF52" i="103" s="1"/>
  <c r="BE52" i="103" a="1"/>
  <c r="BE52" i="103" s="1"/>
  <c r="BD52" i="103" a="1"/>
  <c r="BD52" i="103" s="1"/>
  <c r="BC52" i="103" a="1"/>
  <c r="BC52" i="103" s="1"/>
  <c r="BB52" i="103" a="1"/>
  <c r="BB52" i="103" s="1"/>
  <c r="BA52" i="103" a="1"/>
  <c r="BA52" i="103" s="1"/>
  <c r="AZ52" i="103" a="1"/>
  <c r="AZ52" i="103" s="1"/>
  <c r="AY52" i="103" a="1"/>
  <c r="AY52" i="103" s="1"/>
  <c r="AX52" i="103" a="1"/>
  <c r="AX52" i="103" s="1"/>
  <c r="AW52" i="103" a="1"/>
  <c r="AW52" i="103" s="1"/>
  <c r="AV52" i="103" a="1"/>
  <c r="AV52" i="103" s="1"/>
  <c r="AU52" i="103" a="1"/>
  <c r="AU52" i="103" s="1"/>
  <c r="AT52" i="103" a="1"/>
  <c r="AT52" i="103" s="1"/>
  <c r="AS52" i="103" a="1"/>
  <c r="AS52" i="103" s="1"/>
  <c r="AR52" i="103" a="1"/>
  <c r="AR52" i="103" s="1"/>
  <c r="AQ52" i="103" a="1"/>
  <c r="AQ52" i="103" s="1"/>
  <c r="AP52" i="103" a="1"/>
  <c r="AP52" i="103" s="1"/>
  <c r="AO52" i="103" a="1"/>
  <c r="AO52" i="103" s="1"/>
  <c r="AN52" i="103" a="1"/>
  <c r="AN52" i="103" s="1"/>
  <c r="AM52" i="103" a="1"/>
  <c r="AM52" i="103" s="1"/>
  <c r="AL52" i="103" a="1"/>
  <c r="AL52" i="103" s="1"/>
  <c r="AK52" i="103" a="1"/>
  <c r="AK52" i="103" s="1"/>
  <c r="AJ52" i="103" a="1"/>
  <c r="AJ52" i="103" s="1"/>
  <c r="AI52" i="103" a="1"/>
  <c r="AI52" i="103" s="1"/>
  <c r="AH52" i="103" a="1"/>
  <c r="AH52" i="103" s="1"/>
  <c r="AG52" i="103" a="1"/>
  <c r="AG52" i="103" s="1"/>
  <c r="AF52" i="103" a="1"/>
  <c r="AF52" i="103" s="1"/>
  <c r="AE52" i="103" a="1"/>
  <c r="AE52" i="103" s="1"/>
  <c r="AD52" i="103" a="1"/>
  <c r="AD52" i="103" s="1"/>
  <c r="AC52" i="103" a="1"/>
  <c r="AC52" i="103" s="1"/>
  <c r="AB52" i="103" a="1"/>
  <c r="AB52" i="103" s="1"/>
  <c r="AA52" i="103" a="1"/>
  <c r="AA52" i="103" s="1"/>
  <c r="Z52" i="103" a="1"/>
  <c r="Z52" i="103" s="1"/>
  <c r="Y52" i="103" a="1"/>
  <c r="Y52" i="103" s="1"/>
  <c r="X52" i="103" a="1"/>
  <c r="X52" i="103" s="1"/>
  <c r="W52" i="103" a="1"/>
  <c r="W52" i="103" s="1"/>
  <c r="V52" i="103" a="1"/>
  <c r="V52" i="103" s="1"/>
  <c r="U52" i="103" a="1"/>
  <c r="U52" i="103" s="1"/>
  <c r="T52" i="103" a="1"/>
  <c r="T52" i="103" s="1"/>
  <c r="S52" i="103" a="1"/>
  <c r="S52" i="103" s="1"/>
  <c r="R52" i="103" a="1"/>
  <c r="R52" i="103" s="1"/>
  <c r="Q52" i="103" a="1"/>
  <c r="Q52" i="103" s="1"/>
  <c r="P52" i="103" a="1"/>
  <c r="P52" i="103" s="1"/>
  <c r="O52" i="103" a="1"/>
  <c r="O52" i="103" s="1"/>
  <c r="N52" i="103" a="1"/>
  <c r="N52" i="103" s="1"/>
  <c r="M52" i="103" a="1"/>
  <c r="M52" i="103" s="1"/>
  <c r="L52" i="103" a="1"/>
  <c r="L52" i="103" s="1"/>
  <c r="K52" i="103" a="1"/>
  <c r="K52" i="103" s="1"/>
  <c r="J52" i="103" a="1"/>
  <c r="J52" i="103" s="1"/>
  <c r="I52" i="103" a="1"/>
  <c r="I52" i="103" s="1"/>
  <c r="H52" i="103" a="1"/>
  <c r="H52" i="103" s="1"/>
  <c r="G52" i="103" a="1"/>
  <c r="G52" i="103" s="1"/>
  <c r="F52" i="103" a="1"/>
  <c r="F52" i="103" s="1"/>
  <c r="E52" i="103" a="1"/>
  <c r="E52" i="103" s="1"/>
  <c r="D52" i="103" a="1"/>
  <c r="D52" i="103" s="1"/>
  <c r="CD51" i="103" a="1"/>
  <c r="CD51" i="103" s="1"/>
  <c r="CC51" i="103" a="1"/>
  <c r="CC51" i="103" s="1"/>
  <c r="CB51" i="103" a="1"/>
  <c r="CB51" i="103" s="1"/>
  <c r="CA51" i="103" a="1"/>
  <c r="CA51" i="103" s="1"/>
  <c r="BZ51" i="103" a="1"/>
  <c r="BZ51" i="103" s="1"/>
  <c r="BY51" i="103" a="1"/>
  <c r="BY51" i="103" s="1"/>
  <c r="BX51" i="103" a="1"/>
  <c r="BX51" i="103" s="1"/>
  <c r="BW51" i="103" a="1"/>
  <c r="BW51" i="103" s="1"/>
  <c r="BV51" i="103" a="1"/>
  <c r="BV51" i="103" s="1"/>
  <c r="BU51" i="103" a="1"/>
  <c r="BU51" i="103" s="1"/>
  <c r="BT51" i="103" a="1"/>
  <c r="BT51" i="103" s="1"/>
  <c r="BS51" i="103" a="1"/>
  <c r="BS51" i="103" s="1"/>
  <c r="BR51" i="103" a="1"/>
  <c r="BR51" i="103" s="1"/>
  <c r="BQ51" i="103" a="1"/>
  <c r="BQ51" i="103" s="1"/>
  <c r="BP51" i="103" a="1"/>
  <c r="BP51" i="103" s="1"/>
  <c r="BO51" i="103" a="1"/>
  <c r="BO51" i="103" s="1"/>
  <c r="BN51" i="103" a="1"/>
  <c r="BN51" i="103" s="1"/>
  <c r="BM51" i="103" a="1"/>
  <c r="BM51" i="103" s="1"/>
  <c r="BL51" i="103" a="1"/>
  <c r="BL51" i="103" s="1"/>
  <c r="BK51" i="103" a="1"/>
  <c r="BK51" i="103" s="1"/>
  <c r="BJ51" i="103" a="1"/>
  <c r="BJ51" i="103" s="1"/>
  <c r="BI51" i="103" a="1"/>
  <c r="BI51" i="103" s="1"/>
  <c r="BH51" i="103" a="1"/>
  <c r="BH51" i="103" s="1"/>
  <c r="BG51" i="103" a="1"/>
  <c r="BG51" i="103" s="1"/>
  <c r="BF51" i="103" a="1"/>
  <c r="BF51" i="103" s="1"/>
  <c r="BE51" i="103" a="1"/>
  <c r="BE51" i="103" s="1"/>
  <c r="BD51" i="103" a="1"/>
  <c r="BD51" i="103" s="1"/>
  <c r="BC51" i="103" a="1"/>
  <c r="BC51" i="103" s="1"/>
  <c r="BB51" i="103" a="1"/>
  <c r="BB51" i="103" s="1"/>
  <c r="BA51" i="103" a="1"/>
  <c r="BA51" i="103" s="1"/>
  <c r="AZ51" i="103" a="1"/>
  <c r="AZ51" i="103" s="1"/>
  <c r="AY51" i="103" a="1"/>
  <c r="AY51" i="103" s="1"/>
  <c r="AX51" i="103" a="1"/>
  <c r="AX51" i="103" s="1"/>
  <c r="AW51" i="103" a="1"/>
  <c r="AW51" i="103" s="1"/>
  <c r="AV51" i="103" a="1"/>
  <c r="AV51" i="103" s="1"/>
  <c r="AU51" i="103" a="1"/>
  <c r="AU51" i="103" s="1"/>
  <c r="AT51" i="103" a="1"/>
  <c r="AT51" i="103" s="1"/>
  <c r="AS51" i="103" a="1"/>
  <c r="AS51" i="103" s="1"/>
  <c r="AR51" i="103" a="1"/>
  <c r="AR51" i="103" s="1"/>
  <c r="AQ51" i="103" a="1"/>
  <c r="AQ51" i="103" s="1"/>
  <c r="AP51" i="103" a="1"/>
  <c r="AP51" i="103" s="1"/>
  <c r="AO51" i="103" a="1"/>
  <c r="AO51" i="103" s="1"/>
  <c r="AN51" i="103" a="1"/>
  <c r="AN51" i="103" s="1"/>
  <c r="AM51" i="103" a="1"/>
  <c r="AM51" i="103" s="1"/>
  <c r="AL51" i="103" a="1"/>
  <c r="AL51" i="103" s="1"/>
  <c r="AK51" i="103" a="1"/>
  <c r="AK51" i="103" s="1"/>
  <c r="AJ51" i="103" a="1"/>
  <c r="AJ51" i="103" s="1"/>
  <c r="AI51" i="103" a="1"/>
  <c r="AI51" i="103" s="1"/>
  <c r="AH51" i="103" a="1"/>
  <c r="AH51" i="103" s="1"/>
  <c r="AG51" i="103" a="1"/>
  <c r="AG51" i="103" s="1"/>
  <c r="AF51" i="103" a="1"/>
  <c r="AF51" i="103" s="1"/>
  <c r="AE51" i="103" a="1"/>
  <c r="AE51" i="103" s="1"/>
  <c r="AD51" i="103" a="1"/>
  <c r="AD51" i="103" s="1"/>
  <c r="AC51" i="103" a="1"/>
  <c r="AC51" i="103" s="1"/>
  <c r="AB51" i="103" a="1"/>
  <c r="AB51" i="103" s="1"/>
  <c r="AA51" i="103" a="1"/>
  <c r="AA51" i="103" s="1"/>
  <c r="Z51" i="103" a="1"/>
  <c r="Z51" i="103" s="1"/>
  <c r="Y51" i="103" a="1"/>
  <c r="Y51" i="103" s="1"/>
  <c r="X51" i="103" a="1"/>
  <c r="X51" i="103" s="1"/>
  <c r="W51" i="103" a="1"/>
  <c r="W51" i="103" s="1"/>
  <c r="V51" i="103" a="1"/>
  <c r="V51" i="103" s="1"/>
  <c r="U51" i="103" a="1"/>
  <c r="U51" i="103" s="1"/>
  <c r="T51" i="103" a="1"/>
  <c r="T51" i="103" s="1"/>
  <c r="S51" i="103" a="1"/>
  <c r="S51" i="103" s="1"/>
  <c r="R51" i="103" a="1"/>
  <c r="R51" i="103" s="1"/>
  <c r="Q51" i="103" a="1"/>
  <c r="Q51" i="103" s="1"/>
  <c r="P51" i="103" a="1"/>
  <c r="P51" i="103" s="1"/>
  <c r="O51" i="103" a="1"/>
  <c r="O51" i="103" s="1"/>
  <c r="N51" i="103" a="1"/>
  <c r="N51" i="103" s="1"/>
  <c r="M51" i="103" a="1"/>
  <c r="M51" i="103" s="1"/>
  <c r="L51" i="103" a="1"/>
  <c r="L51" i="103" s="1"/>
  <c r="K51" i="103" a="1"/>
  <c r="K51" i="103" s="1"/>
  <c r="J51" i="103" a="1"/>
  <c r="J51" i="103" s="1"/>
  <c r="I51" i="103" a="1"/>
  <c r="I51" i="103" s="1"/>
  <c r="H51" i="103" a="1"/>
  <c r="H51" i="103" s="1"/>
  <c r="G51" i="103" a="1"/>
  <c r="G51" i="103" s="1"/>
  <c r="F51" i="103" a="1"/>
  <c r="F51" i="103" s="1"/>
  <c r="E51" i="103" a="1"/>
  <c r="E51" i="103" s="1"/>
  <c r="D51" i="103" a="1"/>
  <c r="D51" i="103" s="1"/>
  <c r="CD50" i="103" a="1"/>
  <c r="CD50" i="103" s="1"/>
  <c r="CC50" i="103" a="1"/>
  <c r="CC50" i="103" s="1"/>
  <c r="CB50" i="103" a="1"/>
  <c r="CB50" i="103" s="1"/>
  <c r="CA50" i="103" a="1"/>
  <c r="CA50" i="103" s="1"/>
  <c r="BZ50" i="103" a="1"/>
  <c r="BZ50" i="103" s="1"/>
  <c r="BY50" i="103" a="1"/>
  <c r="BY50" i="103" s="1"/>
  <c r="BX50" i="103" a="1"/>
  <c r="BX50" i="103" s="1"/>
  <c r="BW50" i="103" a="1"/>
  <c r="BW50" i="103" s="1"/>
  <c r="BV50" i="103" a="1"/>
  <c r="BV50" i="103" s="1"/>
  <c r="BU50" i="103" a="1"/>
  <c r="BU50" i="103" s="1"/>
  <c r="BT50" i="103" a="1"/>
  <c r="BT50" i="103" s="1"/>
  <c r="BS50" i="103" a="1"/>
  <c r="BS50" i="103" s="1"/>
  <c r="BR50" i="103" a="1"/>
  <c r="BR50" i="103" s="1"/>
  <c r="BQ50" i="103" a="1"/>
  <c r="BQ50" i="103" s="1"/>
  <c r="BP50" i="103" a="1"/>
  <c r="BP50" i="103" s="1"/>
  <c r="BO50" i="103" a="1"/>
  <c r="BO50" i="103" s="1"/>
  <c r="BN50" i="103" a="1"/>
  <c r="BN50" i="103" s="1"/>
  <c r="BM50" i="103" a="1"/>
  <c r="BM50" i="103" s="1"/>
  <c r="BL50" i="103" a="1"/>
  <c r="BL50" i="103" s="1"/>
  <c r="BK50" i="103" a="1"/>
  <c r="BK50" i="103" s="1"/>
  <c r="BJ50" i="103" a="1"/>
  <c r="BJ50" i="103" s="1"/>
  <c r="BI50" i="103" a="1"/>
  <c r="BI50" i="103" s="1"/>
  <c r="BH50" i="103" a="1"/>
  <c r="BH50" i="103" s="1"/>
  <c r="BG50" i="103" a="1"/>
  <c r="BG50" i="103" s="1"/>
  <c r="BF50" i="103" a="1"/>
  <c r="BF50" i="103" s="1"/>
  <c r="BE50" i="103" a="1"/>
  <c r="BE50" i="103" s="1"/>
  <c r="BD50" i="103" a="1"/>
  <c r="BD50" i="103" s="1"/>
  <c r="BC50" i="103" a="1"/>
  <c r="BC50" i="103" s="1"/>
  <c r="BB50" i="103" a="1"/>
  <c r="BB50" i="103" s="1"/>
  <c r="BA50" i="103" a="1"/>
  <c r="BA50" i="103" s="1"/>
  <c r="AZ50" i="103" a="1"/>
  <c r="AZ50" i="103" s="1"/>
  <c r="AY50" i="103" a="1"/>
  <c r="AY50" i="103" s="1"/>
  <c r="AX50" i="103" a="1"/>
  <c r="AX50" i="103" s="1"/>
  <c r="AW50" i="103" a="1"/>
  <c r="AW50" i="103" s="1"/>
  <c r="AV50" i="103" a="1"/>
  <c r="AV50" i="103" s="1"/>
  <c r="AU50" i="103" a="1"/>
  <c r="AU50" i="103" s="1"/>
  <c r="AT50" i="103" a="1"/>
  <c r="AT50" i="103" s="1"/>
  <c r="AS50" i="103" a="1"/>
  <c r="AS50" i="103" s="1"/>
  <c r="AR50" i="103" a="1"/>
  <c r="AR50" i="103" s="1"/>
  <c r="AQ50" i="103" a="1"/>
  <c r="AQ50" i="103" s="1"/>
  <c r="AP50" i="103" a="1"/>
  <c r="AP50" i="103" s="1"/>
  <c r="AO50" i="103" a="1"/>
  <c r="AO50" i="103" s="1"/>
  <c r="AN50" i="103" a="1"/>
  <c r="AN50" i="103" s="1"/>
  <c r="AM50" i="103" a="1"/>
  <c r="AM50" i="103" s="1"/>
  <c r="AL50" i="103" a="1"/>
  <c r="AL50" i="103" s="1"/>
  <c r="AK50" i="103" a="1"/>
  <c r="AK50" i="103" s="1"/>
  <c r="AJ50" i="103" a="1"/>
  <c r="AJ50" i="103" s="1"/>
  <c r="AI50" i="103" a="1"/>
  <c r="AI50" i="103" s="1"/>
  <c r="AH50" i="103" a="1"/>
  <c r="AH50" i="103" s="1"/>
  <c r="AG50" i="103" a="1"/>
  <c r="AG50" i="103" s="1"/>
  <c r="AF50" i="103" a="1"/>
  <c r="AF50" i="103" s="1"/>
  <c r="AE50" i="103" a="1"/>
  <c r="AE50" i="103" s="1"/>
  <c r="AD50" i="103" a="1"/>
  <c r="AD50" i="103" s="1"/>
  <c r="AC50" i="103" a="1"/>
  <c r="AC50" i="103" s="1"/>
  <c r="AB50" i="103" a="1"/>
  <c r="AB50" i="103" s="1"/>
  <c r="AA50" i="103" a="1"/>
  <c r="AA50" i="103" s="1"/>
  <c r="Z50" i="103" a="1"/>
  <c r="Z50" i="103" s="1"/>
  <c r="Y50" i="103" a="1"/>
  <c r="Y50" i="103" s="1"/>
  <c r="X50" i="103" a="1"/>
  <c r="X50" i="103" s="1"/>
  <c r="W50" i="103" a="1"/>
  <c r="W50" i="103" s="1"/>
  <c r="V50" i="103" a="1"/>
  <c r="V50" i="103" s="1"/>
  <c r="U50" i="103" a="1"/>
  <c r="U50" i="103" s="1"/>
  <c r="T50" i="103"/>
  <c r="T50" i="103" a="1"/>
  <c r="S50" i="103" a="1"/>
  <c r="S50" i="103" s="1"/>
  <c r="R50" i="103"/>
  <c r="R50" i="103" a="1"/>
  <c r="Q50" i="103" a="1"/>
  <c r="Q50" i="103" s="1"/>
  <c r="P50" i="103"/>
  <c r="P50" i="103" a="1"/>
  <c r="O50" i="103" a="1"/>
  <c r="O50" i="103" s="1"/>
  <c r="N50" i="103"/>
  <c r="N50" i="103" a="1"/>
  <c r="M50" i="103" a="1"/>
  <c r="M50" i="103" s="1"/>
  <c r="L50" i="103"/>
  <c r="L50" i="103" a="1"/>
  <c r="K50" i="103" a="1"/>
  <c r="K50" i="103" s="1"/>
  <c r="J50" i="103"/>
  <c r="J50" i="103" a="1"/>
  <c r="I50" i="103" a="1"/>
  <c r="I50" i="103" s="1"/>
  <c r="H50" i="103"/>
  <c r="H50" i="103" a="1"/>
  <c r="G50" i="103" a="1"/>
  <c r="G50" i="103" s="1"/>
  <c r="F50" i="103"/>
  <c r="F50" i="103" a="1"/>
  <c r="E50" i="103" a="1"/>
  <c r="E50" i="103" s="1"/>
  <c r="D50" i="103"/>
  <c r="D50" i="103" a="1"/>
  <c r="CD49" i="103" a="1"/>
  <c r="CD49" i="103" s="1"/>
  <c r="CC49" i="103"/>
  <c r="CC49" i="103" a="1"/>
  <c r="CB49" i="103" a="1"/>
  <c r="CB49" i="103" s="1"/>
  <c r="CA49" i="103"/>
  <c r="CA49" i="103" a="1"/>
  <c r="BZ49" i="103" a="1"/>
  <c r="BZ49" i="103" s="1"/>
  <c r="BY49" i="103"/>
  <c r="BY49" i="103" a="1"/>
  <c r="BX49" i="103" a="1"/>
  <c r="BX49" i="103" s="1"/>
  <c r="BW49" i="103"/>
  <c r="BW49" i="103" a="1"/>
  <c r="BV49" i="103" a="1"/>
  <c r="BV49" i="103" s="1"/>
  <c r="BU49" i="103"/>
  <c r="BU49" i="103" a="1"/>
  <c r="BT49" i="103" a="1"/>
  <c r="BT49" i="103" s="1"/>
  <c r="BS49" i="103"/>
  <c r="BS49" i="103" a="1"/>
  <c r="BR49" i="103" a="1"/>
  <c r="BR49" i="103" s="1"/>
  <c r="BQ49" i="103"/>
  <c r="BQ49" i="103" a="1"/>
  <c r="BP49" i="103" a="1"/>
  <c r="BP49" i="103" s="1"/>
  <c r="BO49" i="103"/>
  <c r="BO49" i="103" a="1"/>
  <c r="BN49" i="103" a="1"/>
  <c r="BN49" i="103" s="1"/>
  <c r="BM49" i="103"/>
  <c r="BM49" i="103" a="1"/>
  <c r="BL49" i="103" a="1"/>
  <c r="BL49" i="103" s="1"/>
  <c r="BK49" i="103"/>
  <c r="BK49" i="103" a="1"/>
  <c r="BJ49" i="103" a="1"/>
  <c r="BJ49" i="103" s="1"/>
  <c r="BI49" i="103" a="1"/>
  <c r="BI49" i="103" s="1"/>
  <c r="BH49" i="103" a="1"/>
  <c r="BH49" i="103" s="1"/>
  <c r="BG49" i="103"/>
  <c r="BG49" i="103" a="1"/>
  <c r="BF49" i="103" a="1"/>
  <c r="BF49" i="103" s="1"/>
  <c r="BE49" i="103" a="1"/>
  <c r="BE49" i="103" s="1"/>
  <c r="BD49" i="103" a="1"/>
  <c r="BD49" i="103" s="1"/>
  <c r="BC49" i="103" a="1"/>
  <c r="BC49" i="103" s="1"/>
  <c r="BB49" i="103" a="1"/>
  <c r="BB49" i="103" s="1"/>
  <c r="BA49" i="103" a="1"/>
  <c r="BA49" i="103" s="1"/>
  <c r="AZ49" i="103" a="1"/>
  <c r="AZ49" i="103" s="1"/>
  <c r="AY49" i="103" a="1"/>
  <c r="AY49" i="103" s="1"/>
  <c r="AX49" i="103" a="1"/>
  <c r="AX49" i="103" s="1"/>
  <c r="AW49" i="103" a="1"/>
  <c r="AW49" i="103" s="1"/>
  <c r="AV49" i="103" a="1"/>
  <c r="AV49" i="103" s="1"/>
  <c r="AU49" i="103" a="1"/>
  <c r="AU49" i="103" s="1"/>
  <c r="AT49" i="103" a="1"/>
  <c r="AT49" i="103" s="1"/>
  <c r="AS49" i="103" a="1"/>
  <c r="AS49" i="103" s="1"/>
  <c r="AR49" i="103" a="1"/>
  <c r="AR49" i="103" s="1"/>
  <c r="AQ49" i="103" a="1"/>
  <c r="AQ49" i="103" s="1"/>
  <c r="AP49" i="103" a="1"/>
  <c r="AP49" i="103" s="1"/>
  <c r="AO49" i="103" a="1"/>
  <c r="AO49" i="103" s="1"/>
  <c r="AN49" i="103" a="1"/>
  <c r="AN49" i="103" s="1"/>
  <c r="AM49" i="103" a="1"/>
  <c r="AM49" i="103" s="1"/>
  <c r="AL49" i="103" a="1"/>
  <c r="AL49" i="103" s="1"/>
  <c r="AK49" i="103" a="1"/>
  <c r="AK49" i="103" s="1"/>
  <c r="AJ49" i="103" a="1"/>
  <c r="AJ49" i="103" s="1"/>
  <c r="AI49" i="103" a="1"/>
  <c r="AI49" i="103" s="1"/>
  <c r="AH49" i="103" a="1"/>
  <c r="AH49" i="103" s="1"/>
  <c r="AG49" i="103" a="1"/>
  <c r="AG49" i="103" s="1"/>
  <c r="AF49" i="103" a="1"/>
  <c r="AF49" i="103" s="1"/>
  <c r="AE49" i="103" a="1"/>
  <c r="AE49" i="103" s="1"/>
  <c r="AD49" i="103" a="1"/>
  <c r="AD49" i="103" s="1"/>
  <c r="AC49" i="103" a="1"/>
  <c r="AC49" i="103" s="1"/>
  <c r="AB49" i="103" a="1"/>
  <c r="AB49" i="103" s="1"/>
  <c r="AA49" i="103" a="1"/>
  <c r="AA49" i="103" s="1"/>
  <c r="Z49" i="103" a="1"/>
  <c r="Z49" i="103" s="1"/>
  <c r="Y49" i="103" a="1"/>
  <c r="Y49" i="103" s="1"/>
  <c r="X49" i="103" a="1"/>
  <c r="X49" i="103" s="1"/>
  <c r="W49" i="103" a="1"/>
  <c r="W49" i="103" s="1"/>
  <c r="V49" i="103" a="1"/>
  <c r="V49" i="103" s="1"/>
  <c r="U49" i="103" a="1"/>
  <c r="U49" i="103" s="1"/>
  <c r="T49" i="103" a="1"/>
  <c r="T49" i="103" s="1"/>
  <c r="S49" i="103" a="1"/>
  <c r="S49" i="103" s="1"/>
  <c r="R49" i="103" a="1"/>
  <c r="R49" i="103" s="1"/>
  <c r="Q49" i="103" a="1"/>
  <c r="Q49" i="103" s="1"/>
  <c r="P49" i="103" a="1"/>
  <c r="P49" i="103" s="1"/>
  <c r="O49" i="103" a="1"/>
  <c r="O49" i="103" s="1"/>
  <c r="N49" i="103" a="1"/>
  <c r="N49" i="103" s="1"/>
  <c r="M49" i="103" a="1"/>
  <c r="M49" i="103" s="1"/>
  <c r="L49" i="103" a="1"/>
  <c r="L49" i="103" s="1"/>
  <c r="K49" i="103" a="1"/>
  <c r="K49" i="103" s="1"/>
  <c r="J49" i="103" a="1"/>
  <c r="J49" i="103" s="1"/>
  <c r="I49" i="103" a="1"/>
  <c r="I49" i="103" s="1"/>
  <c r="H49" i="103" a="1"/>
  <c r="H49" i="103" s="1"/>
  <c r="G49" i="103" a="1"/>
  <c r="G49" i="103" s="1"/>
  <c r="F49" i="103" a="1"/>
  <c r="F49" i="103" s="1"/>
  <c r="E49" i="103" a="1"/>
  <c r="E49" i="103" s="1"/>
  <c r="D49" i="103" a="1"/>
  <c r="D49" i="103" s="1"/>
  <c r="CD48" i="103" a="1"/>
  <c r="CD48" i="103" s="1"/>
  <c r="CC48" i="103" a="1"/>
  <c r="CC48" i="103" s="1"/>
  <c r="CB48" i="103" a="1"/>
  <c r="CB48" i="103" s="1"/>
  <c r="CA48" i="103" a="1"/>
  <c r="CA48" i="103" s="1"/>
  <c r="BZ48" i="103" a="1"/>
  <c r="BZ48" i="103" s="1"/>
  <c r="BY48" i="103" a="1"/>
  <c r="BY48" i="103" s="1"/>
  <c r="BX48" i="103" a="1"/>
  <c r="BX48" i="103" s="1"/>
  <c r="BW48" i="103" a="1"/>
  <c r="BW48" i="103" s="1"/>
  <c r="BV48" i="103" a="1"/>
  <c r="BV48" i="103" s="1"/>
  <c r="BU48" i="103" a="1"/>
  <c r="BU48" i="103" s="1"/>
  <c r="BT48" i="103" a="1"/>
  <c r="BT48" i="103" s="1"/>
  <c r="BS48" i="103" a="1"/>
  <c r="BS48" i="103" s="1"/>
  <c r="BR48" i="103" a="1"/>
  <c r="BR48" i="103" s="1"/>
  <c r="BQ48" i="103" a="1"/>
  <c r="BQ48" i="103" s="1"/>
  <c r="BP48" i="103" a="1"/>
  <c r="BP48" i="103" s="1"/>
  <c r="BO48" i="103" a="1"/>
  <c r="BO48" i="103" s="1"/>
  <c r="BN48" i="103" a="1"/>
  <c r="BN48" i="103" s="1"/>
  <c r="BM48" i="103" a="1"/>
  <c r="BM48" i="103" s="1"/>
  <c r="BL48" i="103" a="1"/>
  <c r="BL48" i="103" s="1"/>
  <c r="BK48" i="103" a="1"/>
  <c r="BK48" i="103" s="1"/>
  <c r="BJ48" i="103" a="1"/>
  <c r="BJ48" i="103" s="1"/>
  <c r="BI48" i="103" a="1"/>
  <c r="BI48" i="103" s="1"/>
  <c r="BH48" i="103" a="1"/>
  <c r="BH48" i="103" s="1"/>
  <c r="BG48" i="103" a="1"/>
  <c r="BG48" i="103" s="1"/>
  <c r="BF48" i="103" a="1"/>
  <c r="BF48" i="103" s="1"/>
  <c r="BE48" i="103" a="1"/>
  <c r="BE48" i="103" s="1"/>
  <c r="BD48" i="103" a="1"/>
  <c r="BD48" i="103" s="1"/>
  <c r="BC48" i="103" a="1"/>
  <c r="BC48" i="103" s="1"/>
  <c r="BB48" i="103" a="1"/>
  <c r="BB48" i="103" s="1"/>
  <c r="BA48" i="103" a="1"/>
  <c r="BA48" i="103" s="1"/>
  <c r="AZ48" i="103" a="1"/>
  <c r="AZ48" i="103" s="1"/>
  <c r="AY48" i="103" a="1"/>
  <c r="AY48" i="103" s="1"/>
  <c r="AX48" i="103" a="1"/>
  <c r="AX48" i="103" s="1"/>
  <c r="AW48" i="103" a="1"/>
  <c r="AW48" i="103" s="1"/>
  <c r="AV48" i="103" a="1"/>
  <c r="AV48" i="103" s="1"/>
  <c r="AU48" i="103" a="1"/>
  <c r="AU48" i="103" s="1"/>
  <c r="AT48" i="103" a="1"/>
  <c r="AT48" i="103" s="1"/>
  <c r="AS48" i="103" a="1"/>
  <c r="AS48" i="103" s="1"/>
  <c r="AR48" i="103" a="1"/>
  <c r="AR48" i="103" s="1"/>
  <c r="AQ48" i="103" a="1"/>
  <c r="AQ48" i="103" s="1"/>
  <c r="AP48" i="103" a="1"/>
  <c r="AP48" i="103" s="1"/>
  <c r="AO48" i="103" a="1"/>
  <c r="AO48" i="103" s="1"/>
  <c r="AN48" i="103" a="1"/>
  <c r="AN48" i="103" s="1"/>
  <c r="AM48" i="103" a="1"/>
  <c r="AM48" i="103" s="1"/>
  <c r="AL48" i="103" a="1"/>
  <c r="AL48" i="103" s="1"/>
  <c r="AK48" i="103" a="1"/>
  <c r="AK48" i="103" s="1"/>
  <c r="AJ48" i="103" a="1"/>
  <c r="AJ48" i="103" s="1"/>
  <c r="AI48" i="103" a="1"/>
  <c r="AI48" i="103" s="1"/>
  <c r="AH48" i="103" a="1"/>
  <c r="AH48" i="103" s="1"/>
  <c r="AG48" i="103" a="1"/>
  <c r="AG48" i="103" s="1"/>
  <c r="AF48" i="103" a="1"/>
  <c r="AF48" i="103" s="1"/>
  <c r="AE48" i="103" a="1"/>
  <c r="AE48" i="103" s="1"/>
  <c r="AD48" i="103" a="1"/>
  <c r="AD48" i="103" s="1"/>
  <c r="AC48" i="103" a="1"/>
  <c r="AC48" i="103" s="1"/>
  <c r="AB48" i="103" a="1"/>
  <c r="AB48" i="103" s="1"/>
  <c r="AA48" i="103" a="1"/>
  <c r="AA48" i="103" s="1"/>
  <c r="Z48" i="103" a="1"/>
  <c r="Z48" i="103" s="1"/>
  <c r="Y48" i="103" a="1"/>
  <c r="Y48" i="103" s="1"/>
  <c r="X48" i="103" a="1"/>
  <c r="X48" i="103" s="1"/>
  <c r="W48" i="103" a="1"/>
  <c r="W48" i="103" s="1"/>
  <c r="V48" i="103" a="1"/>
  <c r="V48" i="103" s="1"/>
  <c r="U48" i="103" a="1"/>
  <c r="U48" i="103" s="1"/>
  <c r="T48" i="103" a="1"/>
  <c r="T48" i="103" s="1"/>
  <c r="S48" i="103" a="1"/>
  <c r="S48" i="103" s="1"/>
  <c r="R48" i="103" a="1"/>
  <c r="R48" i="103" s="1"/>
  <c r="Q48" i="103" a="1"/>
  <c r="Q48" i="103" s="1"/>
  <c r="P48" i="103" a="1"/>
  <c r="P48" i="103" s="1"/>
  <c r="O48" i="103" a="1"/>
  <c r="O48" i="103" s="1"/>
  <c r="N48" i="103" a="1"/>
  <c r="N48" i="103" s="1"/>
  <c r="M48" i="103" a="1"/>
  <c r="M48" i="103" s="1"/>
  <c r="L48" i="103" a="1"/>
  <c r="L48" i="103" s="1"/>
  <c r="K48" i="103" a="1"/>
  <c r="K48" i="103" s="1"/>
  <c r="J48" i="103" a="1"/>
  <c r="J48" i="103" s="1"/>
  <c r="I48" i="103" a="1"/>
  <c r="I48" i="103" s="1"/>
  <c r="H48" i="103" a="1"/>
  <c r="H48" i="103" s="1"/>
  <c r="G48" i="103" a="1"/>
  <c r="G48" i="103" s="1"/>
  <c r="F48" i="103" a="1"/>
  <c r="F48" i="103" s="1"/>
  <c r="E48" i="103" a="1"/>
  <c r="E48" i="103" s="1"/>
  <c r="D48" i="103" a="1"/>
  <c r="D48" i="103" s="1"/>
  <c r="CD47" i="103" a="1"/>
  <c r="CD47" i="103" s="1"/>
  <c r="CC47" i="103" a="1"/>
  <c r="CC47" i="103" s="1"/>
  <c r="CB47" i="103" a="1"/>
  <c r="CB47" i="103" s="1"/>
  <c r="CA47" i="103" a="1"/>
  <c r="CA47" i="103" s="1"/>
  <c r="BZ47" i="103" a="1"/>
  <c r="BZ47" i="103" s="1"/>
  <c r="BY47" i="103" a="1"/>
  <c r="BY47" i="103" s="1"/>
  <c r="BX47" i="103" a="1"/>
  <c r="BX47" i="103" s="1"/>
  <c r="BW47" i="103" a="1"/>
  <c r="BW47" i="103" s="1"/>
  <c r="BV47" i="103" a="1"/>
  <c r="BV47" i="103" s="1"/>
  <c r="BU47" i="103" a="1"/>
  <c r="BU47" i="103" s="1"/>
  <c r="BT47" i="103" a="1"/>
  <c r="BT47" i="103" s="1"/>
  <c r="BS47" i="103" a="1"/>
  <c r="BS47" i="103" s="1"/>
  <c r="BR47" i="103" a="1"/>
  <c r="BR47" i="103" s="1"/>
  <c r="BQ47" i="103" a="1"/>
  <c r="BQ47" i="103" s="1"/>
  <c r="BP47" i="103" a="1"/>
  <c r="BP47" i="103" s="1"/>
  <c r="BO47" i="103" a="1"/>
  <c r="BO47" i="103" s="1"/>
  <c r="BN47" i="103" a="1"/>
  <c r="BN47" i="103" s="1"/>
  <c r="BM47" i="103" a="1"/>
  <c r="BM47" i="103" s="1"/>
  <c r="BL47" i="103" a="1"/>
  <c r="BL47" i="103" s="1"/>
  <c r="BK47" i="103" a="1"/>
  <c r="BK47" i="103" s="1"/>
  <c r="BJ47" i="103" a="1"/>
  <c r="BJ47" i="103" s="1"/>
  <c r="BI47" i="103" a="1"/>
  <c r="BI47" i="103" s="1"/>
  <c r="BH47" i="103" a="1"/>
  <c r="BH47" i="103" s="1"/>
  <c r="BG47" i="103" a="1"/>
  <c r="BG47" i="103" s="1"/>
  <c r="BF47" i="103" a="1"/>
  <c r="BF47" i="103" s="1"/>
  <c r="BE47" i="103" a="1"/>
  <c r="BE47" i="103" s="1"/>
  <c r="BD47" i="103" a="1"/>
  <c r="BD47" i="103" s="1"/>
  <c r="BC47" i="103" a="1"/>
  <c r="BC47" i="103" s="1"/>
  <c r="BB47" i="103" a="1"/>
  <c r="BB47" i="103" s="1"/>
  <c r="BA47" i="103" a="1"/>
  <c r="BA47" i="103" s="1"/>
  <c r="AZ47" i="103" a="1"/>
  <c r="AZ47" i="103" s="1"/>
  <c r="AY47" i="103" a="1"/>
  <c r="AY47" i="103" s="1"/>
  <c r="AX47" i="103" a="1"/>
  <c r="AX47" i="103" s="1"/>
  <c r="AW47" i="103" a="1"/>
  <c r="AW47" i="103" s="1"/>
  <c r="AV47" i="103" a="1"/>
  <c r="AV47" i="103" s="1"/>
  <c r="AU47" i="103" a="1"/>
  <c r="AU47" i="103" s="1"/>
  <c r="AT47" i="103" a="1"/>
  <c r="AT47" i="103" s="1"/>
  <c r="AS47" i="103" a="1"/>
  <c r="AS47" i="103" s="1"/>
  <c r="AR47" i="103" a="1"/>
  <c r="AR47" i="103" s="1"/>
  <c r="AQ47" i="103" a="1"/>
  <c r="AQ47" i="103" s="1"/>
  <c r="AP47" i="103" a="1"/>
  <c r="AP47" i="103" s="1"/>
  <c r="AO47" i="103" a="1"/>
  <c r="AO47" i="103" s="1"/>
  <c r="AN47" i="103" a="1"/>
  <c r="AN47" i="103" s="1"/>
  <c r="AM47" i="103" a="1"/>
  <c r="AM47" i="103" s="1"/>
  <c r="AL47" i="103" a="1"/>
  <c r="AL47" i="103" s="1"/>
  <c r="AK47" i="103" a="1"/>
  <c r="AK47" i="103" s="1"/>
  <c r="AJ47" i="103" a="1"/>
  <c r="AJ47" i="103" s="1"/>
  <c r="AI47" i="103" a="1"/>
  <c r="AI47" i="103" s="1"/>
  <c r="AH47" i="103" a="1"/>
  <c r="AH47" i="103" s="1"/>
  <c r="AG47" i="103" a="1"/>
  <c r="AG47" i="103" s="1"/>
  <c r="AF47" i="103" a="1"/>
  <c r="AF47" i="103" s="1"/>
  <c r="AE47" i="103" a="1"/>
  <c r="AE47" i="103" s="1"/>
  <c r="AD47" i="103" a="1"/>
  <c r="AD47" i="103" s="1"/>
  <c r="AC47" i="103" a="1"/>
  <c r="AC47" i="103" s="1"/>
  <c r="AB47" i="103" a="1"/>
  <c r="AB47" i="103" s="1"/>
  <c r="AA47" i="103" a="1"/>
  <c r="AA47" i="103" s="1"/>
  <c r="Z47" i="103" a="1"/>
  <c r="Z47" i="103" s="1"/>
  <c r="Y47" i="103" a="1"/>
  <c r="Y47" i="103" s="1"/>
  <c r="X47" i="103" a="1"/>
  <c r="X47" i="103" s="1"/>
  <c r="W47" i="103" a="1"/>
  <c r="W47" i="103" s="1"/>
  <c r="V47" i="103" a="1"/>
  <c r="V47" i="103" s="1"/>
  <c r="U47" i="103" a="1"/>
  <c r="U47" i="103" s="1"/>
  <c r="T47" i="103" a="1"/>
  <c r="T47" i="103" s="1"/>
  <c r="S47" i="103" a="1"/>
  <c r="S47" i="103" s="1"/>
  <c r="R47" i="103" a="1"/>
  <c r="R47" i="103" s="1"/>
  <c r="Q47" i="103" a="1"/>
  <c r="Q47" i="103" s="1"/>
  <c r="P47" i="103" a="1"/>
  <c r="P47" i="103" s="1"/>
  <c r="O47" i="103" a="1"/>
  <c r="O47" i="103" s="1"/>
  <c r="N47" i="103" a="1"/>
  <c r="N47" i="103" s="1"/>
  <c r="M47" i="103" a="1"/>
  <c r="M47" i="103" s="1"/>
  <c r="L47" i="103" a="1"/>
  <c r="L47" i="103" s="1"/>
  <c r="K47" i="103" a="1"/>
  <c r="K47" i="103" s="1"/>
  <c r="J47" i="103" a="1"/>
  <c r="J47" i="103" s="1"/>
  <c r="I47" i="103" a="1"/>
  <c r="I47" i="103" s="1"/>
  <c r="H47" i="103" a="1"/>
  <c r="H47" i="103" s="1"/>
  <c r="G47" i="103" a="1"/>
  <c r="G47" i="103" s="1"/>
  <c r="F47" i="103" a="1"/>
  <c r="F47" i="103" s="1"/>
  <c r="E47" i="103" a="1"/>
  <c r="E47" i="103" s="1"/>
  <c r="D47" i="103" a="1"/>
  <c r="D47" i="103" s="1"/>
  <c r="CD46" i="103" a="1"/>
  <c r="CD46" i="103" s="1"/>
  <c r="CC46" i="103" a="1"/>
  <c r="CC46" i="103" s="1"/>
  <c r="CB46" i="103" a="1"/>
  <c r="CB46" i="103" s="1"/>
  <c r="CA46" i="103" a="1"/>
  <c r="CA46" i="103" s="1"/>
  <c r="BZ46" i="103" a="1"/>
  <c r="BZ46" i="103" s="1"/>
  <c r="BY46" i="103" a="1"/>
  <c r="BY46" i="103" s="1"/>
  <c r="BX46" i="103" a="1"/>
  <c r="BX46" i="103" s="1"/>
  <c r="BW46" i="103" a="1"/>
  <c r="BW46" i="103" s="1"/>
  <c r="BV46" i="103" a="1"/>
  <c r="BV46" i="103" s="1"/>
  <c r="BU46" i="103" a="1"/>
  <c r="BU46" i="103" s="1"/>
  <c r="BT46" i="103" a="1"/>
  <c r="BT46" i="103" s="1"/>
  <c r="BS46" i="103" a="1"/>
  <c r="BS46" i="103" s="1"/>
  <c r="BR46" i="103" a="1"/>
  <c r="BR46" i="103" s="1"/>
  <c r="BQ46" i="103" a="1"/>
  <c r="BQ46" i="103" s="1"/>
  <c r="BP46" i="103" a="1"/>
  <c r="BP46" i="103" s="1"/>
  <c r="BO46" i="103" a="1"/>
  <c r="BO46" i="103" s="1"/>
  <c r="BN46" i="103" a="1"/>
  <c r="BN46" i="103" s="1"/>
  <c r="BM46" i="103" a="1"/>
  <c r="BM46" i="103" s="1"/>
  <c r="BL46" i="103" a="1"/>
  <c r="BL46" i="103" s="1"/>
  <c r="BK46" i="103" a="1"/>
  <c r="BK46" i="103" s="1"/>
  <c r="BJ46" i="103" a="1"/>
  <c r="BJ46" i="103" s="1"/>
  <c r="BI46" i="103" a="1"/>
  <c r="BI46" i="103" s="1"/>
  <c r="BH46" i="103" a="1"/>
  <c r="BH46" i="103" s="1"/>
  <c r="BG46" i="103" a="1"/>
  <c r="BG46" i="103" s="1"/>
  <c r="BF46" i="103" a="1"/>
  <c r="BF46" i="103" s="1"/>
  <c r="BE46" i="103" a="1"/>
  <c r="BE46" i="103" s="1"/>
  <c r="BD46" i="103" a="1"/>
  <c r="BD46" i="103" s="1"/>
  <c r="BC46" i="103" a="1"/>
  <c r="BC46" i="103" s="1"/>
  <c r="BB46" i="103" a="1"/>
  <c r="BB46" i="103" s="1"/>
  <c r="BA46" i="103" a="1"/>
  <c r="BA46" i="103" s="1"/>
  <c r="AZ46" i="103" a="1"/>
  <c r="AZ46" i="103" s="1"/>
  <c r="AY46" i="103" a="1"/>
  <c r="AY46" i="103" s="1"/>
  <c r="AX46" i="103" a="1"/>
  <c r="AX46" i="103" s="1"/>
  <c r="AW46" i="103" a="1"/>
  <c r="AW46" i="103" s="1"/>
  <c r="AV46" i="103" a="1"/>
  <c r="AV46" i="103" s="1"/>
  <c r="AU46" i="103" a="1"/>
  <c r="AU46" i="103" s="1"/>
  <c r="AT46" i="103" a="1"/>
  <c r="AT46" i="103" s="1"/>
  <c r="AS46" i="103" a="1"/>
  <c r="AS46" i="103" s="1"/>
  <c r="AR46" i="103" a="1"/>
  <c r="AR46" i="103" s="1"/>
  <c r="AQ46" i="103" a="1"/>
  <c r="AQ46" i="103" s="1"/>
  <c r="AP46" i="103" a="1"/>
  <c r="AP46" i="103" s="1"/>
  <c r="AO46" i="103" a="1"/>
  <c r="AO46" i="103" s="1"/>
  <c r="AN46" i="103" a="1"/>
  <c r="AN46" i="103" s="1"/>
  <c r="AM46" i="103" a="1"/>
  <c r="AM46" i="103" s="1"/>
  <c r="AL46" i="103" a="1"/>
  <c r="AL46" i="103" s="1"/>
  <c r="AK46" i="103" a="1"/>
  <c r="AK46" i="103" s="1"/>
  <c r="AJ46" i="103" a="1"/>
  <c r="AJ46" i="103" s="1"/>
  <c r="AI46" i="103" a="1"/>
  <c r="AI46" i="103" s="1"/>
  <c r="AH46" i="103" a="1"/>
  <c r="AH46" i="103" s="1"/>
  <c r="AG46" i="103" a="1"/>
  <c r="AG46" i="103" s="1"/>
  <c r="AF46" i="103" a="1"/>
  <c r="AF46" i="103" s="1"/>
  <c r="AE46" i="103" a="1"/>
  <c r="AE46" i="103" s="1"/>
  <c r="AD46" i="103" a="1"/>
  <c r="AD46" i="103" s="1"/>
  <c r="AC46" i="103" a="1"/>
  <c r="AC46" i="103" s="1"/>
  <c r="AB46" i="103" a="1"/>
  <c r="AB46" i="103" s="1"/>
  <c r="AA46" i="103" a="1"/>
  <c r="AA46" i="103" s="1"/>
  <c r="Z46" i="103" a="1"/>
  <c r="Z46" i="103" s="1"/>
  <c r="Y46" i="103" a="1"/>
  <c r="Y46" i="103" s="1"/>
  <c r="X46" i="103" a="1"/>
  <c r="X46" i="103" s="1"/>
  <c r="W46" i="103" a="1"/>
  <c r="W46" i="103" s="1"/>
  <c r="V46" i="103" a="1"/>
  <c r="V46" i="103" s="1"/>
  <c r="U46" i="103" a="1"/>
  <c r="U46" i="103" s="1"/>
  <c r="T46" i="103" a="1"/>
  <c r="T46" i="103" s="1"/>
  <c r="S46" i="103" a="1"/>
  <c r="S46" i="103" s="1"/>
  <c r="R46" i="103" a="1"/>
  <c r="R46" i="103" s="1"/>
  <c r="Q46" i="103" a="1"/>
  <c r="Q46" i="103" s="1"/>
  <c r="P46" i="103" a="1"/>
  <c r="P46" i="103" s="1"/>
  <c r="O46" i="103" a="1"/>
  <c r="O46" i="103" s="1"/>
  <c r="N46" i="103" a="1"/>
  <c r="N46" i="103" s="1"/>
  <c r="M46" i="103" a="1"/>
  <c r="M46" i="103" s="1"/>
  <c r="L46" i="103" a="1"/>
  <c r="L46" i="103" s="1"/>
  <c r="K46" i="103" a="1"/>
  <c r="K46" i="103" s="1"/>
  <c r="J46" i="103" a="1"/>
  <c r="J46" i="103" s="1"/>
  <c r="I46" i="103" a="1"/>
  <c r="I46" i="103" s="1"/>
  <c r="H46" i="103" a="1"/>
  <c r="H46" i="103" s="1"/>
  <c r="G46" i="103" a="1"/>
  <c r="G46" i="103" s="1"/>
  <c r="F46" i="103" a="1"/>
  <c r="F46" i="103" s="1"/>
  <c r="E46" i="103" a="1"/>
  <c r="E46" i="103" s="1"/>
  <c r="D46" i="103" a="1"/>
  <c r="D46" i="103" s="1"/>
  <c r="CD45" i="103" a="1"/>
  <c r="CD45" i="103" s="1"/>
  <c r="CC45" i="103" a="1"/>
  <c r="CC45" i="103" s="1"/>
  <c r="CB45" i="103" a="1"/>
  <c r="CB45" i="103" s="1"/>
  <c r="CA45" i="103" a="1"/>
  <c r="CA45" i="103" s="1"/>
  <c r="BZ45" i="103" a="1"/>
  <c r="BZ45" i="103" s="1"/>
  <c r="BY45" i="103" a="1"/>
  <c r="BY45" i="103" s="1"/>
  <c r="BX45" i="103" a="1"/>
  <c r="BX45" i="103" s="1"/>
  <c r="BW45" i="103" a="1"/>
  <c r="BW45" i="103" s="1"/>
  <c r="BV45" i="103" a="1"/>
  <c r="BV45" i="103" s="1"/>
  <c r="BU45" i="103" a="1"/>
  <c r="BU45" i="103" s="1"/>
  <c r="BT45" i="103" a="1"/>
  <c r="BT45" i="103" s="1"/>
  <c r="BS45" i="103" a="1"/>
  <c r="BS45" i="103" s="1"/>
  <c r="BR45" i="103" a="1"/>
  <c r="BR45" i="103" s="1"/>
  <c r="BQ45" i="103" a="1"/>
  <c r="BQ45" i="103" s="1"/>
  <c r="BP45" i="103" a="1"/>
  <c r="BP45" i="103" s="1"/>
  <c r="BO45" i="103" a="1"/>
  <c r="BO45" i="103" s="1"/>
  <c r="BN45" i="103" a="1"/>
  <c r="BN45" i="103" s="1"/>
  <c r="BM45" i="103" a="1"/>
  <c r="BM45" i="103" s="1"/>
  <c r="BL45" i="103" a="1"/>
  <c r="BL45" i="103" s="1"/>
  <c r="BK45" i="103" a="1"/>
  <c r="BK45" i="103" s="1"/>
  <c r="BJ45" i="103" a="1"/>
  <c r="BJ45" i="103" s="1"/>
  <c r="BI45" i="103" a="1"/>
  <c r="BI45" i="103" s="1"/>
  <c r="BH45" i="103" a="1"/>
  <c r="BH45" i="103" s="1"/>
  <c r="BG45" i="103" a="1"/>
  <c r="BG45" i="103" s="1"/>
  <c r="BF45" i="103" a="1"/>
  <c r="BF45" i="103" s="1"/>
  <c r="BE45" i="103" a="1"/>
  <c r="BE45" i="103" s="1"/>
  <c r="BD45" i="103" a="1"/>
  <c r="BD45" i="103" s="1"/>
  <c r="BC45" i="103" a="1"/>
  <c r="BC45" i="103" s="1"/>
  <c r="BB45" i="103" a="1"/>
  <c r="BB45" i="103" s="1"/>
  <c r="BA45" i="103" a="1"/>
  <c r="BA45" i="103" s="1"/>
  <c r="AZ45" i="103" a="1"/>
  <c r="AZ45" i="103" s="1"/>
  <c r="AY45" i="103" a="1"/>
  <c r="AY45" i="103" s="1"/>
  <c r="AX45" i="103" a="1"/>
  <c r="AX45" i="103" s="1"/>
  <c r="AW45" i="103" a="1"/>
  <c r="AW45" i="103" s="1"/>
  <c r="AV45" i="103" a="1"/>
  <c r="AV45" i="103" s="1"/>
  <c r="AU45" i="103" a="1"/>
  <c r="AU45" i="103" s="1"/>
  <c r="AT45" i="103" a="1"/>
  <c r="AT45" i="103" s="1"/>
  <c r="AS45" i="103" a="1"/>
  <c r="AS45" i="103" s="1"/>
  <c r="AR45" i="103" a="1"/>
  <c r="AR45" i="103" s="1"/>
  <c r="AQ45" i="103" a="1"/>
  <c r="AQ45" i="103" s="1"/>
  <c r="AP45" i="103" a="1"/>
  <c r="AP45" i="103" s="1"/>
  <c r="AO45" i="103" a="1"/>
  <c r="AO45" i="103" s="1"/>
  <c r="AN45" i="103" a="1"/>
  <c r="AN45" i="103" s="1"/>
  <c r="AM45" i="103" a="1"/>
  <c r="AM45" i="103" s="1"/>
  <c r="AL45" i="103" a="1"/>
  <c r="AL45" i="103" s="1"/>
  <c r="AK45" i="103" a="1"/>
  <c r="AK45" i="103" s="1"/>
  <c r="AJ45" i="103" a="1"/>
  <c r="AJ45" i="103" s="1"/>
  <c r="AI45" i="103" a="1"/>
  <c r="AI45" i="103" s="1"/>
  <c r="AH45" i="103" a="1"/>
  <c r="AH45" i="103" s="1"/>
  <c r="AG45" i="103" a="1"/>
  <c r="AG45" i="103" s="1"/>
  <c r="AF45" i="103" a="1"/>
  <c r="AF45" i="103" s="1"/>
  <c r="AE45" i="103" a="1"/>
  <c r="AE45" i="103" s="1"/>
  <c r="AD45" i="103" a="1"/>
  <c r="AD45" i="103" s="1"/>
  <c r="AC45" i="103" a="1"/>
  <c r="AC45" i="103" s="1"/>
  <c r="AB45" i="103" a="1"/>
  <c r="AB45" i="103" s="1"/>
  <c r="AA45" i="103" a="1"/>
  <c r="AA45" i="103" s="1"/>
  <c r="Z45" i="103" a="1"/>
  <c r="Z45" i="103" s="1"/>
  <c r="Y45" i="103" a="1"/>
  <c r="Y45" i="103" s="1"/>
  <c r="X45" i="103" a="1"/>
  <c r="X45" i="103" s="1"/>
  <c r="W45" i="103" a="1"/>
  <c r="W45" i="103" s="1"/>
  <c r="V45" i="103" a="1"/>
  <c r="V45" i="103" s="1"/>
  <c r="U45" i="103" a="1"/>
  <c r="U45" i="103" s="1"/>
  <c r="T45" i="103" a="1"/>
  <c r="T45" i="103" s="1"/>
  <c r="S45" i="103" a="1"/>
  <c r="S45" i="103" s="1"/>
  <c r="R45" i="103" a="1"/>
  <c r="R45" i="103" s="1"/>
  <c r="Q45" i="103" a="1"/>
  <c r="Q45" i="103" s="1"/>
  <c r="P45" i="103" a="1"/>
  <c r="P45" i="103" s="1"/>
  <c r="O45" i="103" a="1"/>
  <c r="O45" i="103" s="1"/>
  <c r="N45" i="103" a="1"/>
  <c r="N45" i="103" s="1"/>
  <c r="M45" i="103" a="1"/>
  <c r="M45" i="103" s="1"/>
  <c r="L45" i="103" a="1"/>
  <c r="L45" i="103" s="1"/>
  <c r="K45" i="103" a="1"/>
  <c r="K45" i="103" s="1"/>
  <c r="J45" i="103" a="1"/>
  <c r="J45" i="103" s="1"/>
  <c r="I45" i="103" a="1"/>
  <c r="I45" i="103" s="1"/>
  <c r="H45" i="103" a="1"/>
  <c r="H45" i="103" s="1"/>
  <c r="G45" i="103" a="1"/>
  <c r="G45" i="103" s="1"/>
  <c r="F45" i="103" a="1"/>
  <c r="F45" i="103" s="1"/>
  <c r="E45" i="103" a="1"/>
  <c r="E45" i="103" s="1"/>
  <c r="D45" i="103" a="1"/>
  <c r="D45" i="103" s="1"/>
  <c r="CD44" i="103" a="1"/>
  <c r="CD44" i="103" s="1"/>
  <c r="CC44" i="103" a="1"/>
  <c r="CC44" i="103" s="1"/>
  <c r="CB44" i="103" a="1"/>
  <c r="CB44" i="103" s="1"/>
  <c r="CA44" i="103" a="1"/>
  <c r="CA44" i="103" s="1"/>
  <c r="BZ44" i="103" a="1"/>
  <c r="BZ44" i="103" s="1"/>
  <c r="BY44" i="103" a="1"/>
  <c r="BY44" i="103" s="1"/>
  <c r="BX44" i="103" a="1"/>
  <c r="BX44" i="103" s="1"/>
  <c r="BW44" i="103" a="1"/>
  <c r="BW44" i="103" s="1"/>
  <c r="BV44" i="103" a="1"/>
  <c r="BV44" i="103" s="1"/>
  <c r="BU44" i="103" a="1"/>
  <c r="BU44" i="103" s="1"/>
  <c r="BT44" i="103" a="1"/>
  <c r="BT44" i="103" s="1"/>
  <c r="BS44" i="103" a="1"/>
  <c r="BS44" i="103" s="1"/>
  <c r="BR44" i="103" a="1"/>
  <c r="BR44" i="103" s="1"/>
  <c r="BQ44" i="103" a="1"/>
  <c r="BQ44" i="103" s="1"/>
  <c r="BP44" i="103" a="1"/>
  <c r="BP44" i="103" s="1"/>
  <c r="BO44" i="103" a="1"/>
  <c r="BO44" i="103" s="1"/>
  <c r="BN44" i="103" a="1"/>
  <c r="BN44" i="103" s="1"/>
  <c r="BM44" i="103" a="1"/>
  <c r="BM44" i="103" s="1"/>
  <c r="BL44" i="103" a="1"/>
  <c r="BL44" i="103" s="1"/>
  <c r="BK44" i="103" a="1"/>
  <c r="BK44" i="103" s="1"/>
  <c r="BJ44" i="103" a="1"/>
  <c r="BJ44" i="103" s="1"/>
  <c r="BI44" i="103" a="1"/>
  <c r="BI44" i="103" s="1"/>
  <c r="BH44" i="103" a="1"/>
  <c r="BH44" i="103" s="1"/>
  <c r="BG44" i="103" a="1"/>
  <c r="BG44" i="103" s="1"/>
  <c r="BF44" i="103" a="1"/>
  <c r="BF44" i="103" s="1"/>
  <c r="BE44" i="103" a="1"/>
  <c r="BE44" i="103" s="1"/>
  <c r="BD44" i="103" a="1"/>
  <c r="BD44" i="103" s="1"/>
  <c r="BC44" i="103" a="1"/>
  <c r="BC44" i="103" s="1"/>
  <c r="BB44" i="103" a="1"/>
  <c r="BB44" i="103" s="1"/>
  <c r="BA44" i="103" a="1"/>
  <c r="BA44" i="103" s="1"/>
  <c r="AZ44" i="103" a="1"/>
  <c r="AZ44" i="103" s="1"/>
  <c r="AY44" i="103" a="1"/>
  <c r="AY44" i="103" s="1"/>
  <c r="AX44" i="103" a="1"/>
  <c r="AX44" i="103" s="1"/>
  <c r="AW44" i="103" a="1"/>
  <c r="AW44" i="103" s="1"/>
  <c r="AV44" i="103" a="1"/>
  <c r="AV44" i="103" s="1"/>
  <c r="AU44" i="103" a="1"/>
  <c r="AU44" i="103" s="1"/>
  <c r="AT44" i="103" a="1"/>
  <c r="AT44" i="103" s="1"/>
  <c r="AS44" i="103" a="1"/>
  <c r="AS44" i="103" s="1"/>
  <c r="AR44" i="103" a="1"/>
  <c r="AR44" i="103" s="1"/>
  <c r="AQ44" i="103" a="1"/>
  <c r="AQ44" i="103" s="1"/>
  <c r="AP44" i="103" a="1"/>
  <c r="AP44" i="103" s="1"/>
  <c r="AO44" i="103" a="1"/>
  <c r="AO44" i="103" s="1"/>
  <c r="AN44" i="103" a="1"/>
  <c r="AN44" i="103" s="1"/>
  <c r="AM44" i="103" a="1"/>
  <c r="AM44" i="103" s="1"/>
  <c r="AL44" i="103" a="1"/>
  <c r="AL44" i="103" s="1"/>
  <c r="AK44" i="103" a="1"/>
  <c r="AK44" i="103" s="1"/>
  <c r="AJ44" i="103" a="1"/>
  <c r="AJ44" i="103" s="1"/>
  <c r="AI44" i="103" a="1"/>
  <c r="AI44" i="103" s="1"/>
  <c r="AH44" i="103" a="1"/>
  <c r="AH44" i="103" s="1"/>
  <c r="AG44" i="103" a="1"/>
  <c r="AG44" i="103" s="1"/>
  <c r="AF44" i="103" a="1"/>
  <c r="AF44" i="103" s="1"/>
  <c r="AE44" i="103" a="1"/>
  <c r="AE44" i="103" s="1"/>
  <c r="AD44" i="103" a="1"/>
  <c r="AD44" i="103" s="1"/>
  <c r="AC44" i="103" a="1"/>
  <c r="AC44" i="103" s="1"/>
  <c r="AB44" i="103" a="1"/>
  <c r="AB44" i="103" s="1"/>
  <c r="AA44" i="103" a="1"/>
  <c r="AA44" i="103" s="1"/>
  <c r="Z44" i="103" a="1"/>
  <c r="Z44" i="103" s="1"/>
  <c r="Y44" i="103" a="1"/>
  <c r="Y44" i="103" s="1"/>
  <c r="X44" i="103" a="1"/>
  <c r="X44" i="103" s="1"/>
  <c r="W44" i="103" a="1"/>
  <c r="W44" i="103" s="1"/>
  <c r="V44" i="103" a="1"/>
  <c r="V44" i="103" s="1"/>
  <c r="U44" i="103" a="1"/>
  <c r="U44" i="103" s="1"/>
  <c r="T44" i="103" a="1"/>
  <c r="T44" i="103" s="1"/>
  <c r="S44" i="103" a="1"/>
  <c r="S44" i="103" s="1"/>
  <c r="R44" i="103" a="1"/>
  <c r="R44" i="103" s="1"/>
  <c r="Q44" i="103" a="1"/>
  <c r="Q44" i="103" s="1"/>
  <c r="P44" i="103" a="1"/>
  <c r="P44" i="103" s="1"/>
  <c r="O44" i="103" a="1"/>
  <c r="O44" i="103" s="1"/>
  <c r="N44" i="103" a="1"/>
  <c r="N44" i="103" s="1"/>
  <c r="M44" i="103" a="1"/>
  <c r="M44" i="103" s="1"/>
  <c r="L44" i="103" a="1"/>
  <c r="L44" i="103" s="1"/>
  <c r="K44" i="103" a="1"/>
  <c r="K44" i="103" s="1"/>
  <c r="J44" i="103" a="1"/>
  <c r="J44" i="103" s="1"/>
  <c r="I44" i="103" a="1"/>
  <c r="I44" i="103" s="1"/>
  <c r="H44" i="103" a="1"/>
  <c r="H44" i="103" s="1"/>
  <c r="G44" i="103" a="1"/>
  <c r="G44" i="103" s="1"/>
  <c r="F44" i="103" a="1"/>
  <c r="F44" i="103" s="1"/>
  <c r="E44" i="103" a="1"/>
  <c r="E44" i="103" s="1"/>
  <c r="D44" i="103" a="1"/>
  <c r="D44" i="103" s="1"/>
  <c r="CD43" i="103" a="1"/>
  <c r="CD43" i="103" s="1"/>
  <c r="CC43" i="103" a="1"/>
  <c r="CC43" i="103" s="1"/>
  <c r="CB43" i="103" a="1"/>
  <c r="CB43" i="103" s="1"/>
  <c r="CA43" i="103" a="1"/>
  <c r="CA43" i="103" s="1"/>
  <c r="BZ43" i="103" a="1"/>
  <c r="BZ43" i="103" s="1"/>
  <c r="BY43" i="103" a="1"/>
  <c r="BY43" i="103" s="1"/>
  <c r="BX43" i="103" a="1"/>
  <c r="BX43" i="103" s="1"/>
  <c r="BW43" i="103" a="1"/>
  <c r="BW43" i="103" s="1"/>
  <c r="BV43" i="103" a="1"/>
  <c r="BV43" i="103" s="1"/>
  <c r="BU43" i="103" a="1"/>
  <c r="BU43" i="103" s="1"/>
  <c r="BT43" i="103" a="1"/>
  <c r="BT43" i="103" s="1"/>
  <c r="BS43" i="103" a="1"/>
  <c r="BS43" i="103" s="1"/>
  <c r="BR43" i="103" a="1"/>
  <c r="BR43" i="103" s="1"/>
  <c r="BQ43" i="103" a="1"/>
  <c r="BQ43" i="103" s="1"/>
  <c r="BP43" i="103" a="1"/>
  <c r="BP43" i="103" s="1"/>
  <c r="BO43" i="103" a="1"/>
  <c r="BO43" i="103" s="1"/>
  <c r="BN43" i="103" a="1"/>
  <c r="BN43" i="103" s="1"/>
  <c r="BM43" i="103" a="1"/>
  <c r="BM43" i="103" s="1"/>
  <c r="BL43" i="103" a="1"/>
  <c r="BL43" i="103" s="1"/>
  <c r="BK43" i="103" a="1"/>
  <c r="BK43" i="103" s="1"/>
  <c r="BJ43" i="103" a="1"/>
  <c r="BJ43" i="103" s="1"/>
  <c r="BI43" i="103" a="1"/>
  <c r="BI43" i="103" s="1"/>
  <c r="BH43" i="103" a="1"/>
  <c r="BH43" i="103" s="1"/>
  <c r="BG43" i="103" a="1"/>
  <c r="BG43" i="103" s="1"/>
  <c r="BF43" i="103" a="1"/>
  <c r="BF43" i="103" s="1"/>
  <c r="BE43" i="103" a="1"/>
  <c r="BE43" i="103" s="1"/>
  <c r="BD43" i="103" a="1"/>
  <c r="BD43" i="103" s="1"/>
  <c r="BC43" i="103" a="1"/>
  <c r="BC43" i="103" s="1"/>
  <c r="BB43" i="103" a="1"/>
  <c r="BB43" i="103" s="1"/>
  <c r="BA43" i="103" a="1"/>
  <c r="BA43" i="103" s="1"/>
  <c r="AZ43" i="103" a="1"/>
  <c r="AZ43" i="103" s="1"/>
  <c r="AY43" i="103" a="1"/>
  <c r="AY43" i="103" s="1"/>
  <c r="AX43" i="103" a="1"/>
  <c r="AX43" i="103" s="1"/>
  <c r="AW43" i="103" a="1"/>
  <c r="AW43" i="103" s="1"/>
  <c r="AV43" i="103" a="1"/>
  <c r="AV43" i="103" s="1"/>
  <c r="AU43" i="103" a="1"/>
  <c r="AU43" i="103" s="1"/>
  <c r="AT43" i="103" a="1"/>
  <c r="AT43" i="103" s="1"/>
  <c r="AS43" i="103" a="1"/>
  <c r="AS43" i="103" s="1"/>
  <c r="AR43" i="103" a="1"/>
  <c r="AR43" i="103" s="1"/>
  <c r="AQ43" i="103" a="1"/>
  <c r="AQ43" i="103" s="1"/>
  <c r="AP43" i="103" a="1"/>
  <c r="AP43" i="103" s="1"/>
  <c r="AO43" i="103" a="1"/>
  <c r="AO43" i="103" s="1"/>
  <c r="AN43" i="103" a="1"/>
  <c r="AN43" i="103" s="1"/>
  <c r="AM43" i="103" a="1"/>
  <c r="AM43" i="103" s="1"/>
  <c r="AL43" i="103" a="1"/>
  <c r="AL43" i="103" s="1"/>
  <c r="AK43" i="103" a="1"/>
  <c r="AK43" i="103" s="1"/>
  <c r="AJ43" i="103" a="1"/>
  <c r="AJ43" i="103" s="1"/>
  <c r="AI43" i="103" a="1"/>
  <c r="AI43" i="103" s="1"/>
  <c r="AH43" i="103" a="1"/>
  <c r="AH43" i="103" s="1"/>
  <c r="AG43" i="103" a="1"/>
  <c r="AG43" i="103" s="1"/>
  <c r="AF43" i="103" a="1"/>
  <c r="AF43" i="103" s="1"/>
  <c r="AE43" i="103" a="1"/>
  <c r="AE43" i="103" s="1"/>
  <c r="AD43" i="103" a="1"/>
  <c r="AD43" i="103" s="1"/>
  <c r="AC43" i="103" a="1"/>
  <c r="AC43" i="103" s="1"/>
  <c r="AB43" i="103" a="1"/>
  <c r="AB43" i="103" s="1"/>
  <c r="AA43" i="103" a="1"/>
  <c r="AA43" i="103" s="1"/>
  <c r="Z43" i="103" a="1"/>
  <c r="Z43" i="103" s="1"/>
  <c r="Y43" i="103" a="1"/>
  <c r="Y43" i="103" s="1"/>
  <c r="X43" i="103" a="1"/>
  <c r="X43" i="103" s="1"/>
  <c r="W43" i="103" a="1"/>
  <c r="W43" i="103" s="1"/>
  <c r="V43" i="103" a="1"/>
  <c r="V43" i="103" s="1"/>
  <c r="U43" i="103" a="1"/>
  <c r="U43" i="103" s="1"/>
  <c r="T43" i="103" a="1"/>
  <c r="T43" i="103" s="1"/>
  <c r="S43" i="103" a="1"/>
  <c r="S43" i="103" s="1"/>
  <c r="R43" i="103" a="1"/>
  <c r="R43" i="103" s="1"/>
  <c r="Q43" i="103" a="1"/>
  <c r="Q43" i="103" s="1"/>
  <c r="P43" i="103" a="1"/>
  <c r="P43" i="103" s="1"/>
  <c r="O43" i="103" a="1"/>
  <c r="O43" i="103" s="1"/>
  <c r="N43" i="103" a="1"/>
  <c r="N43" i="103" s="1"/>
  <c r="M43" i="103" a="1"/>
  <c r="M43" i="103" s="1"/>
  <c r="L43" i="103" a="1"/>
  <c r="L43" i="103" s="1"/>
  <c r="K43" i="103" a="1"/>
  <c r="K43" i="103" s="1"/>
  <c r="J43" i="103" a="1"/>
  <c r="J43" i="103" s="1"/>
  <c r="I43" i="103" a="1"/>
  <c r="I43" i="103" s="1"/>
  <c r="H43" i="103" a="1"/>
  <c r="H43" i="103" s="1"/>
  <c r="G43" i="103" a="1"/>
  <c r="G43" i="103" s="1"/>
  <c r="F43" i="103" a="1"/>
  <c r="F43" i="103" s="1"/>
  <c r="E43" i="103" a="1"/>
  <c r="E43" i="103" s="1"/>
  <c r="D43" i="103" a="1"/>
  <c r="D43" i="103" s="1"/>
  <c r="CD42" i="103" a="1"/>
  <c r="CD42" i="103" s="1"/>
  <c r="CC42" i="103" a="1"/>
  <c r="CC42" i="103" s="1"/>
  <c r="CB42" i="103" a="1"/>
  <c r="CB42" i="103" s="1"/>
  <c r="CA42" i="103" a="1"/>
  <c r="CA42" i="103" s="1"/>
  <c r="BZ42" i="103" a="1"/>
  <c r="BZ42" i="103" s="1"/>
  <c r="BY42" i="103" a="1"/>
  <c r="BY42" i="103" s="1"/>
  <c r="BX42" i="103" a="1"/>
  <c r="BX42" i="103" s="1"/>
  <c r="BW42" i="103" a="1"/>
  <c r="BW42" i="103" s="1"/>
  <c r="BV42" i="103" a="1"/>
  <c r="BV42" i="103" s="1"/>
  <c r="BU42" i="103" a="1"/>
  <c r="BU42" i="103" s="1"/>
  <c r="BT42" i="103" a="1"/>
  <c r="BT42" i="103" s="1"/>
  <c r="BS42" i="103" a="1"/>
  <c r="BS42" i="103" s="1"/>
  <c r="BR42" i="103" a="1"/>
  <c r="BR42" i="103" s="1"/>
  <c r="BQ42" i="103" a="1"/>
  <c r="BQ42" i="103" s="1"/>
  <c r="BP42" i="103" a="1"/>
  <c r="BP42" i="103" s="1"/>
  <c r="BO42" i="103" a="1"/>
  <c r="BO42" i="103" s="1"/>
  <c r="BN42" i="103" a="1"/>
  <c r="BN42" i="103" s="1"/>
  <c r="BM42" i="103" a="1"/>
  <c r="BM42" i="103" s="1"/>
  <c r="BL42" i="103" a="1"/>
  <c r="BL42" i="103" s="1"/>
  <c r="BK42" i="103" a="1"/>
  <c r="BK42" i="103" s="1"/>
  <c r="BJ42" i="103" a="1"/>
  <c r="BJ42" i="103" s="1"/>
  <c r="BI42" i="103" a="1"/>
  <c r="BI42" i="103" s="1"/>
  <c r="BH42" i="103" a="1"/>
  <c r="BH42" i="103" s="1"/>
  <c r="BG42" i="103" a="1"/>
  <c r="BG42" i="103" s="1"/>
  <c r="BF42" i="103" a="1"/>
  <c r="BF42" i="103" s="1"/>
  <c r="BE42" i="103" a="1"/>
  <c r="BE42" i="103" s="1"/>
  <c r="BD42" i="103" a="1"/>
  <c r="BD42" i="103" s="1"/>
  <c r="BC42" i="103" a="1"/>
  <c r="BC42" i="103" s="1"/>
  <c r="BB42" i="103" a="1"/>
  <c r="BB42" i="103" s="1"/>
  <c r="BA42" i="103" a="1"/>
  <c r="BA42" i="103" s="1"/>
  <c r="AZ42" i="103" a="1"/>
  <c r="AZ42" i="103" s="1"/>
  <c r="AY42" i="103" a="1"/>
  <c r="AY42" i="103" s="1"/>
  <c r="AX42" i="103" a="1"/>
  <c r="AX42" i="103" s="1"/>
  <c r="AW42" i="103" a="1"/>
  <c r="AW42" i="103" s="1"/>
  <c r="AV42" i="103" a="1"/>
  <c r="AV42" i="103" s="1"/>
  <c r="AU42" i="103" a="1"/>
  <c r="AU42" i="103" s="1"/>
  <c r="AT42" i="103" a="1"/>
  <c r="AT42" i="103" s="1"/>
  <c r="AS42" i="103" a="1"/>
  <c r="AS42" i="103" s="1"/>
  <c r="AR42" i="103" a="1"/>
  <c r="AR42" i="103" s="1"/>
  <c r="AQ42" i="103" a="1"/>
  <c r="AQ42" i="103" s="1"/>
  <c r="AP42" i="103" a="1"/>
  <c r="AP42" i="103" s="1"/>
  <c r="AO42" i="103" a="1"/>
  <c r="AO42" i="103" s="1"/>
  <c r="AN42" i="103" a="1"/>
  <c r="AN42" i="103" s="1"/>
  <c r="AM42" i="103" a="1"/>
  <c r="AM42" i="103" s="1"/>
  <c r="AL42" i="103" a="1"/>
  <c r="AL42" i="103" s="1"/>
  <c r="AK42" i="103" a="1"/>
  <c r="AK42" i="103" s="1"/>
  <c r="AJ42" i="103" a="1"/>
  <c r="AJ42" i="103" s="1"/>
  <c r="AI42" i="103" a="1"/>
  <c r="AI42" i="103" s="1"/>
  <c r="AH42" i="103" a="1"/>
  <c r="AH42" i="103" s="1"/>
  <c r="AG42" i="103" a="1"/>
  <c r="AG42" i="103" s="1"/>
  <c r="AF42" i="103" a="1"/>
  <c r="AF42" i="103" s="1"/>
  <c r="AE42" i="103" a="1"/>
  <c r="AE42" i="103" s="1"/>
  <c r="AD42" i="103" a="1"/>
  <c r="AD42" i="103" s="1"/>
  <c r="AC42" i="103" a="1"/>
  <c r="AC42" i="103" s="1"/>
  <c r="AB42" i="103" a="1"/>
  <c r="AB42" i="103" s="1"/>
  <c r="AA42" i="103" a="1"/>
  <c r="AA42" i="103" s="1"/>
  <c r="Z42" i="103" a="1"/>
  <c r="Z42" i="103" s="1"/>
  <c r="Y42" i="103" a="1"/>
  <c r="Y42" i="103" s="1"/>
  <c r="X42" i="103" a="1"/>
  <c r="X42" i="103" s="1"/>
  <c r="W42" i="103" a="1"/>
  <c r="W42" i="103" s="1"/>
  <c r="V42" i="103" a="1"/>
  <c r="V42" i="103" s="1"/>
  <c r="U42" i="103" a="1"/>
  <c r="U42" i="103" s="1"/>
  <c r="T42" i="103" a="1"/>
  <c r="T42" i="103" s="1"/>
  <c r="S42" i="103" a="1"/>
  <c r="S42" i="103" s="1"/>
  <c r="R42" i="103" a="1"/>
  <c r="R42" i="103" s="1"/>
  <c r="Q42" i="103" a="1"/>
  <c r="Q42" i="103" s="1"/>
  <c r="P42" i="103" a="1"/>
  <c r="P42" i="103" s="1"/>
  <c r="O42" i="103" a="1"/>
  <c r="O42" i="103" s="1"/>
  <c r="N42" i="103" a="1"/>
  <c r="N42" i="103" s="1"/>
  <c r="M42" i="103" a="1"/>
  <c r="M42" i="103" s="1"/>
  <c r="L42" i="103" a="1"/>
  <c r="L42" i="103" s="1"/>
  <c r="K42" i="103" a="1"/>
  <c r="K42" i="103" s="1"/>
  <c r="J42" i="103" a="1"/>
  <c r="J42" i="103" s="1"/>
  <c r="I42" i="103" a="1"/>
  <c r="I42" i="103" s="1"/>
  <c r="H42" i="103" a="1"/>
  <c r="H42" i="103" s="1"/>
  <c r="G42" i="103" a="1"/>
  <c r="G42" i="103" s="1"/>
  <c r="F42" i="103" a="1"/>
  <c r="F42" i="103" s="1"/>
  <c r="E42" i="103" a="1"/>
  <c r="E42" i="103" s="1"/>
  <c r="D42" i="103" a="1"/>
  <c r="D42" i="103" s="1"/>
  <c r="CD41" i="103" a="1"/>
  <c r="CD41" i="103" s="1"/>
  <c r="CC41" i="103" a="1"/>
  <c r="CC41" i="103" s="1"/>
  <c r="CB41" i="103" a="1"/>
  <c r="CB41" i="103" s="1"/>
  <c r="CA41" i="103" a="1"/>
  <c r="CA41" i="103" s="1"/>
  <c r="BZ41" i="103" a="1"/>
  <c r="BZ41" i="103" s="1"/>
  <c r="BY41" i="103" a="1"/>
  <c r="BY41" i="103" s="1"/>
  <c r="BX41" i="103" a="1"/>
  <c r="BX41" i="103" s="1"/>
  <c r="BW41" i="103" a="1"/>
  <c r="BW41" i="103" s="1"/>
  <c r="BV41" i="103" a="1"/>
  <c r="BV41" i="103" s="1"/>
  <c r="BU41" i="103" a="1"/>
  <c r="BU41" i="103" s="1"/>
  <c r="BT41" i="103" a="1"/>
  <c r="BT41" i="103" s="1"/>
  <c r="BS41" i="103" a="1"/>
  <c r="BS41" i="103" s="1"/>
  <c r="BR41" i="103" a="1"/>
  <c r="BR41" i="103" s="1"/>
  <c r="BQ41" i="103" a="1"/>
  <c r="BQ41" i="103" s="1"/>
  <c r="BP41" i="103" a="1"/>
  <c r="BP41" i="103" s="1"/>
  <c r="BO41" i="103" a="1"/>
  <c r="BO41" i="103" s="1"/>
  <c r="BN41" i="103" a="1"/>
  <c r="BN41" i="103" s="1"/>
  <c r="BM41" i="103" a="1"/>
  <c r="BM41" i="103" s="1"/>
  <c r="BL41" i="103" a="1"/>
  <c r="BL41" i="103" s="1"/>
  <c r="BK41" i="103" a="1"/>
  <c r="BK41" i="103" s="1"/>
  <c r="BJ41" i="103" a="1"/>
  <c r="BJ41" i="103" s="1"/>
  <c r="BI41" i="103" a="1"/>
  <c r="BI41" i="103" s="1"/>
  <c r="BH41" i="103" a="1"/>
  <c r="BH41" i="103" s="1"/>
  <c r="BG41" i="103" a="1"/>
  <c r="BG41" i="103" s="1"/>
  <c r="BF41" i="103" a="1"/>
  <c r="BF41" i="103" s="1"/>
  <c r="BE41" i="103" a="1"/>
  <c r="BE41" i="103" s="1"/>
  <c r="BD41" i="103" a="1"/>
  <c r="BD41" i="103" s="1"/>
  <c r="BC41" i="103" a="1"/>
  <c r="BC41" i="103" s="1"/>
  <c r="BB41" i="103" a="1"/>
  <c r="BB41" i="103" s="1"/>
  <c r="BA41" i="103" a="1"/>
  <c r="BA41" i="103" s="1"/>
  <c r="AZ41" i="103" a="1"/>
  <c r="AZ41" i="103" s="1"/>
  <c r="AY41" i="103" a="1"/>
  <c r="AY41" i="103" s="1"/>
  <c r="AX41" i="103" a="1"/>
  <c r="AX41" i="103" s="1"/>
  <c r="AW41" i="103" a="1"/>
  <c r="AW41" i="103" s="1"/>
  <c r="AV41" i="103" a="1"/>
  <c r="AV41" i="103" s="1"/>
  <c r="AU41" i="103" a="1"/>
  <c r="AU41" i="103" s="1"/>
  <c r="AT41" i="103" a="1"/>
  <c r="AT41" i="103" s="1"/>
  <c r="AS41" i="103" a="1"/>
  <c r="AS41" i="103" s="1"/>
  <c r="AR41" i="103" a="1"/>
  <c r="AR41" i="103" s="1"/>
  <c r="AQ41" i="103" a="1"/>
  <c r="AQ41" i="103" s="1"/>
  <c r="AP41" i="103" a="1"/>
  <c r="AP41" i="103" s="1"/>
  <c r="AO41" i="103" a="1"/>
  <c r="AO41" i="103" s="1"/>
  <c r="AN41" i="103" a="1"/>
  <c r="AN41" i="103" s="1"/>
  <c r="AM41" i="103" a="1"/>
  <c r="AM41" i="103" s="1"/>
  <c r="AL41" i="103" a="1"/>
  <c r="AL41" i="103" s="1"/>
  <c r="AK41" i="103" a="1"/>
  <c r="AK41" i="103" s="1"/>
  <c r="AJ41" i="103" a="1"/>
  <c r="AJ41" i="103" s="1"/>
  <c r="AI41" i="103" a="1"/>
  <c r="AI41" i="103" s="1"/>
  <c r="AH41" i="103" a="1"/>
  <c r="AH41" i="103" s="1"/>
  <c r="AG41" i="103" a="1"/>
  <c r="AG41" i="103" s="1"/>
  <c r="AF41" i="103" a="1"/>
  <c r="AF41" i="103" s="1"/>
  <c r="AE41" i="103" a="1"/>
  <c r="AE41" i="103" s="1"/>
  <c r="AD41" i="103" a="1"/>
  <c r="AD41" i="103" s="1"/>
  <c r="AC41" i="103" a="1"/>
  <c r="AC41" i="103" s="1"/>
  <c r="AB41" i="103" a="1"/>
  <c r="AB41" i="103" s="1"/>
  <c r="AA41" i="103" a="1"/>
  <c r="AA41" i="103" s="1"/>
  <c r="Z41" i="103" a="1"/>
  <c r="Z41" i="103" s="1"/>
  <c r="Y41" i="103" a="1"/>
  <c r="Y41" i="103" s="1"/>
  <c r="X41" i="103" a="1"/>
  <c r="X41" i="103" s="1"/>
  <c r="W41" i="103" a="1"/>
  <c r="W41" i="103" s="1"/>
  <c r="V41" i="103" a="1"/>
  <c r="V41" i="103" s="1"/>
  <c r="U41" i="103" a="1"/>
  <c r="U41" i="103" s="1"/>
  <c r="T41" i="103" a="1"/>
  <c r="T41" i="103" s="1"/>
  <c r="S41" i="103" a="1"/>
  <c r="S41" i="103" s="1"/>
  <c r="R41" i="103" a="1"/>
  <c r="R41" i="103" s="1"/>
  <c r="Q41" i="103" a="1"/>
  <c r="Q41" i="103" s="1"/>
  <c r="P41" i="103" a="1"/>
  <c r="P41" i="103" s="1"/>
  <c r="O41" i="103" a="1"/>
  <c r="O41" i="103" s="1"/>
  <c r="N41" i="103" a="1"/>
  <c r="N41" i="103" s="1"/>
  <c r="M41" i="103" a="1"/>
  <c r="M41" i="103" s="1"/>
  <c r="L41" i="103" a="1"/>
  <c r="L41" i="103" s="1"/>
  <c r="K41" i="103" a="1"/>
  <c r="K41" i="103" s="1"/>
  <c r="J41" i="103" a="1"/>
  <c r="J41" i="103" s="1"/>
  <c r="I41" i="103" a="1"/>
  <c r="I41" i="103" s="1"/>
  <c r="H41" i="103" a="1"/>
  <c r="H41" i="103" s="1"/>
  <c r="G41" i="103" a="1"/>
  <c r="G41" i="103" s="1"/>
  <c r="F41" i="103" a="1"/>
  <c r="F41" i="103" s="1"/>
  <c r="E41" i="103" a="1"/>
  <c r="E41" i="103" s="1"/>
  <c r="D41" i="103" a="1"/>
  <c r="D41" i="103" s="1"/>
  <c r="CD40" i="103" a="1"/>
  <c r="CD40" i="103" s="1"/>
  <c r="CC40" i="103" a="1"/>
  <c r="CC40" i="103" s="1"/>
  <c r="CB40" i="103" a="1"/>
  <c r="CB40" i="103" s="1"/>
  <c r="CA40" i="103" a="1"/>
  <c r="CA40" i="103" s="1"/>
  <c r="BZ40" i="103" a="1"/>
  <c r="BZ40" i="103" s="1"/>
  <c r="BY40" i="103" a="1"/>
  <c r="BY40" i="103" s="1"/>
  <c r="BX40" i="103" a="1"/>
  <c r="BX40" i="103" s="1"/>
  <c r="BW40" i="103" a="1"/>
  <c r="BW40" i="103" s="1"/>
  <c r="BV40" i="103" a="1"/>
  <c r="BV40" i="103" s="1"/>
  <c r="BU40" i="103" a="1"/>
  <c r="BU40" i="103" s="1"/>
  <c r="BT40" i="103" a="1"/>
  <c r="BT40" i="103" s="1"/>
  <c r="BS40" i="103" a="1"/>
  <c r="BS40" i="103" s="1"/>
  <c r="BR40" i="103" a="1"/>
  <c r="BR40" i="103" s="1"/>
  <c r="BQ40" i="103" a="1"/>
  <c r="BQ40" i="103" s="1"/>
  <c r="BP40" i="103" a="1"/>
  <c r="BP40" i="103" s="1"/>
  <c r="BO40" i="103" a="1"/>
  <c r="BO40" i="103" s="1"/>
  <c r="BN40" i="103" a="1"/>
  <c r="BN40" i="103" s="1"/>
  <c r="BM40" i="103" a="1"/>
  <c r="BM40" i="103" s="1"/>
  <c r="BL40" i="103" a="1"/>
  <c r="BL40" i="103" s="1"/>
  <c r="BK40" i="103" a="1"/>
  <c r="BK40" i="103" s="1"/>
  <c r="BJ40" i="103" a="1"/>
  <c r="BJ40" i="103" s="1"/>
  <c r="BI40" i="103" a="1"/>
  <c r="BI40" i="103" s="1"/>
  <c r="BH40" i="103" a="1"/>
  <c r="BH40" i="103" s="1"/>
  <c r="BG40" i="103" a="1"/>
  <c r="BG40" i="103" s="1"/>
  <c r="BF40" i="103" a="1"/>
  <c r="BF40" i="103" s="1"/>
  <c r="BE40" i="103" a="1"/>
  <c r="BE40" i="103" s="1"/>
  <c r="BD40" i="103" a="1"/>
  <c r="BD40" i="103" s="1"/>
  <c r="BC40" i="103" a="1"/>
  <c r="BC40" i="103" s="1"/>
  <c r="BB40" i="103" a="1"/>
  <c r="BB40" i="103" s="1"/>
  <c r="BA40" i="103" a="1"/>
  <c r="BA40" i="103" s="1"/>
  <c r="AZ40" i="103" a="1"/>
  <c r="AZ40" i="103" s="1"/>
  <c r="AY40" i="103" a="1"/>
  <c r="AY40" i="103" s="1"/>
  <c r="AX40" i="103" a="1"/>
  <c r="AX40" i="103" s="1"/>
  <c r="AW40" i="103" a="1"/>
  <c r="AW40" i="103" s="1"/>
  <c r="AV40" i="103" a="1"/>
  <c r="AV40" i="103" s="1"/>
  <c r="AU40" i="103" a="1"/>
  <c r="AU40" i="103" s="1"/>
  <c r="AT40" i="103" a="1"/>
  <c r="AT40" i="103" s="1"/>
  <c r="AS40" i="103" a="1"/>
  <c r="AS40" i="103" s="1"/>
  <c r="AR40" i="103" a="1"/>
  <c r="AR40" i="103" s="1"/>
  <c r="AQ40" i="103" a="1"/>
  <c r="AQ40" i="103" s="1"/>
  <c r="AP40" i="103" a="1"/>
  <c r="AP40" i="103" s="1"/>
  <c r="AO40" i="103" a="1"/>
  <c r="AO40" i="103" s="1"/>
  <c r="AN40" i="103" a="1"/>
  <c r="AN40" i="103" s="1"/>
  <c r="AM40" i="103" a="1"/>
  <c r="AM40" i="103" s="1"/>
  <c r="AL40" i="103" a="1"/>
  <c r="AL40" i="103" s="1"/>
  <c r="AK40" i="103" a="1"/>
  <c r="AK40" i="103" s="1"/>
  <c r="AJ40" i="103" a="1"/>
  <c r="AJ40" i="103" s="1"/>
  <c r="AI40" i="103" a="1"/>
  <c r="AI40" i="103" s="1"/>
  <c r="AH40" i="103" a="1"/>
  <c r="AH40" i="103" s="1"/>
  <c r="AG40" i="103" a="1"/>
  <c r="AG40" i="103" s="1"/>
  <c r="AF40" i="103" a="1"/>
  <c r="AF40" i="103" s="1"/>
  <c r="AE40" i="103" a="1"/>
  <c r="AE40" i="103" s="1"/>
  <c r="AD40" i="103" a="1"/>
  <c r="AD40" i="103" s="1"/>
  <c r="AC40" i="103" a="1"/>
  <c r="AC40" i="103" s="1"/>
  <c r="AB40" i="103" a="1"/>
  <c r="AB40" i="103" s="1"/>
  <c r="AA40" i="103" a="1"/>
  <c r="AA40" i="103" s="1"/>
  <c r="Z40" i="103" a="1"/>
  <c r="Z40" i="103" s="1"/>
  <c r="Y40" i="103" a="1"/>
  <c r="Y40" i="103" s="1"/>
  <c r="X40" i="103" a="1"/>
  <c r="X40" i="103" s="1"/>
  <c r="W40" i="103" a="1"/>
  <c r="W40" i="103" s="1"/>
  <c r="V40" i="103" a="1"/>
  <c r="V40" i="103" s="1"/>
  <c r="U40" i="103" a="1"/>
  <c r="U40" i="103" s="1"/>
  <c r="T40" i="103" a="1"/>
  <c r="T40" i="103" s="1"/>
  <c r="S40" i="103" a="1"/>
  <c r="S40" i="103" s="1"/>
  <c r="R40" i="103" a="1"/>
  <c r="R40" i="103" s="1"/>
  <c r="Q40" i="103" a="1"/>
  <c r="Q40" i="103" s="1"/>
  <c r="P40" i="103" a="1"/>
  <c r="P40" i="103" s="1"/>
  <c r="O40" i="103" a="1"/>
  <c r="O40" i="103" s="1"/>
  <c r="N40" i="103" a="1"/>
  <c r="N40" i="103" s="1"/>
  <c r="M40" i="103" a="1"/>
  <c r="M40" i="103" s="1"/>
  <c r="L40" i="103" a="1"/>
  <c r="L40" i="103" s="1"/>
  <c r="K40" i="103" a="1"/>
  <c r="K40" i="103" s="1"/>
  <c r="J40" i="103" a="1"/>
  <c r="J40" i="103" s="1"/>
  <c r="I40" i="103" a="1"/>
  <c r="I40" i="103" s="1"/>
  <c r="H40" i="103" a="1"/>
  <c r="H40" i="103" s="1"/>
  <c r="G40" i="103" a="1"/>
  <c r="G40" i="103" s="1"/>
  <c r="F40" i="103" a="1"/>
  <c r="F40" i="103" s="1"/>
  <c r="E40" i="103" a="1"/>
  <c r="E40" i="103" s="1"/>
  <c r="D40" i="103" a="1"/>
  <c r="D40" i="103" s="1"/>
  <c r="CD39" i="103" a="1"/>
  <c r="CD39" i="103" s="1"/>
  <c r="CC39" i="103" a="1"/>
  <c r="CC39" i="103" s="1"/>
  <c r="CB39" i="103" a="1"/>
  <c r="CB39" i="103" s="1"/>
  <c r="CA39" i="103" a="1"/>
  <c r="CA39" i="103" s="1"/>
  <c r="BZ39" i="103" a="1"/>
  <c r="BZ39" i="103" s="1"/>
  <c r="BY39" i="103" a="1"/>
  <c r="BY39" i="103" s="1"/>
  <c r="BX39" i="103" a="1"/>
  <c r="BX39" i="103" s="1"/>
  <c r="BW39" i="103" a="1"/>
  <c r="BW39" i="103" s="1"/>
  <c r="BV39" i="103" a="1"/>
  <c r="BV39" i="103" s="1"/>
  <c r="BU39" i="103" a="1"/>
  <c r="BU39" i="103" s="1"/>
  <c r="BT39" i="103" a="1"/>
  <c r="BT39" i="103" s="1"/>
  <c r="BS39" i="103" a="1"/>
  <c r="BS39" i="103" s="1"/>
  <c r="BR39" i="103" a="1"/>
  <c r="BR39" i="103" s="1"/>
  <c r="BQ39" i="103" a="1"/>
  <c r="BQ39" i="103" s="1"/>
  <c r="BP39" i="103" a="1"/>
  <c r="BP39" i="103" s="1"/>
  <c r="BO39" i="103" a="1"/>
  <c r="BO39" i="103" s="1"/>
  <c r="BN39" i="103" a="1"/>
  <c r="BN39" i="103" s="1"/>
  <c r="BM39" i="103" a="1"/>
  <c r="BM39" i="103" s="1"/>
  <c r="BL39" i="103" a="1"/>
  <c r="BL39" i="103" s="1"/>
  <c r="BK39" i="103" a="1"/>
  <c r="BK39" i="103" s="1"/>
  <c r="BJ39" i="103" a="1"/>
  <c r="BJ39" i="103" s="1"/>
  <c r="BI39" i="103" a="1"/>
  <c r="BI39" i="103" s="1"/>
  <c r="BH39" i="103" a="1"/>
  <c r="BH39" i="103" s="1"/>
  <c r="BG39" i="103" a="1"/>
  <c r="BG39" i="103" s="1"/>
  <c r="BF39" i="103" a="1"/>
  <c r="BF39" i="103" s="1"/>
  <c r="BE39" i="103" a="1"/>
  <c r="BE39" i="103" s="1"/>
  <c r="BD39" i="103" a="1"/>
  <c r="BD39" i="103" s="1"/>
  <c r="BC39" i="103" a="1"/>
  <c r="BC39" i="103" s="1"/>
  <c r="BB39" i="103" a="1"/>
  <c r="BB39" i="103" s="1"/>
  <c r="BA39" i="103" a="1"/>
  <c r="BA39" i="103" s="1"/>
  <c r="AZ39" i="103" a="1"/>
  <c r="AZ39" i="103" s="1"/>
  <c r="AY39" i="103" a="1"/>
  <c r="AY39" i="103" s="1"/>
  <c r="AX39" i="103" a="1"/>
  <c r="AX39" i="103" s="1"/>
  <c r="AW39" i="103" a="1"/>
  <c r="AW39" i="103" s="1"/>
  <c r="AV39" i="103" a="1"/>
  <c r="AV39" i="103" s="1"/>
  <c r="AU39" i="103" a="1"/>
  <c r="AU39" i="103" s="1"/>
  <c r="AT39" i="103" a="1"/>
  <c r="AT39" i="103" s="1"/>
  <c r="AS39" i="103" a="1"/>
  <c r="AS39" i="103" s="1"/>
  <c r="AR39" i="103" a="1"/>
  <c r="AR39" i="103" s="1"/>
  <c r="AQ39" i="103" a="1"/>
  <c r="AQ39" i="103" s="1"/>
  <c r="AP39" i="103" a="1"/>
  <c r="AP39" i="103" s="1"/>
  <c r="AO39" i="103" a="1"/>
  <c r="AO39" i="103" s="1"/>
  <c r="AN39" i="103" a="1"/>
  <c r="AN39" i="103" s="1"/>
  <c r="AM39" i="103" a="1"/>
  <c r="AM39" i="103" s="1"/>
  <c r="AL39" i="103" a="1"/>
  <c r="AL39" i="103" s="1"/>
  <c r="AK39" i="103" a="1"/>
  <c r="AK39" i="103" s="1"/>
  <c r="AJ39" i="103" a="1"/>
  <c r="AJ39" i="103" s="1"/>
  <c r="AI39" i="103" a="1"/>
  <c r="AI39" i="103" s="1"/>
  <c r="AH39" i="103" a="1"/>
  <c r="AH39" i="103" s="1"/>
  <c r="AG39" i="103" a="1"/>
  <c r="AG39" i="103" s="1"/>
  <c r="AF39" i="103" a="1"/>
  <c r="AF39" i="103" s="1"/>
  <c r="AE39" i="103" a="1"/>
  <c r="AE39" i="103" s="1"/>
  <c r="AD39" i="103" a="1"/>
  <c r="AD39" i="103" s="1"/>
  <c r="AC39" i="103" a="1"/>
  <c r="AC39" i="103" s="1"/>
  <c r="AB39" i="103" a="1"/>
  <c r="AB39" i="103" s="1"/>
  <c r="AA39" i="103" a="1"/>
  <c r="AA39" i="103" s="1"/>
  <c r="Z39" i="103" a="1"/>
  <c r="Z39" i="103" s="1"/>
  <c r="Y39" i="103" a="1"/>
  <c r="Y39" i="103" s="1"/>
  <c r="X39" i="103" a="1"/>
  <c r="X39" i="103" s="1"/>
  <c r="W39" i="103" a="1"/>
  <c r="W39" i="103" s="1"/>
  <c r="V39" i="103" a="1"/>
  <c r="V39" i="103" s="1"/>
  <c r="U39" i="103" a="1"/>
  <c r="U39" i="103" s="1"/>
  <c r="T39" i="103" a="1"/>
  <c r="T39" i="103" s="1"/>
  <c r="S39" i="103" a="1"/>
  <c r="S39" i="103" s="1"/>
  <c r="R39" i="103" a="1"/>
  <c r="R39" i="103" s="1"/>
  <c r="Q39" i="103" a="1"/>
  <c r="Q39" i="103" s="1"/>
  <c r="P39" i="103" a="1"/>
  <c r="P39" i="103" s="1"/>
  <c r="O39" i="103" a="1"/>
  <c r="O39" i="103" s="1"/>
  <c r="N39" i="103" a="1"/>
  <c r="N39" i="103" s="1"/>
  <c r="M39" i="103" a="1"/>
  <c r="M39" i="103" s="1"/>
  <c r="L39" i="103" a="1"/>
  <c r="L39" i="103" s="1"/>
  <c r="K39" i="103" a="1"/>
  <c r="K39" i="103" s="1"/>
  <c r="J39" i="103" a="1"/>
  <c r="J39" i="103" s="1"/>
  <c r="I39" i="103" a="1"/>
  <c r="I39" i="103" s="1"/>
  <c r="H39" i="103" a="1"/>
  <c r="H39" i="103" s="1"/>
  <c r="G39" i="103" a="1"/>
  <c r="G39" i="103" s="1"/>
  <c r="F39" i="103" a="1"/>
  <c r="F39" i="103" s="1"/>
  <c r="E39" i="103" a="1"/>
  <c r="E39" i="103" s="1"/>
  <c r="D39" i="103" a="1"/>
  <c r="D39" i="103" s="1"/>
  <c r="CD38" i="103" a="1"/>
  <c r="CD38" i="103" s="1"/>
  <c r="CC38" i="103" a="1"/>
  <c r="CC38" i="103" s="1"/>
  <c r="CB38" i="103" a="1"/>
  <c r="CB38" i="103" s="1"/>
  <c r="CA38" i="103" a="1"/>
  <c r="CA38" i="103" s="1"/>
  <c r="BZ38" i="103" a="1"/>
  <c r="BZ38" i="103" s="1"/>
  <c r="BY38" i="103" a="1"/>
  <c r="BY38" i="103" s="1"/>
  <c r="BX38" i="103" a="1"/>
  <c r="BX38" i="103" s="1"/>
  <c r="BW38" i="103" a="1"/>
  <c r="BW38" i="103" s="1"/>
  <c r="BV38" i="103" a="1"/>
  <c r="BV38" i="103" s="1"/>
  <c r="BU38" i="103" a="1"/>
  <c r="BU38" i="103" s="1"/>
  <c r="BT38" i="103" a="1"/>
  <c r="BT38" i="103" s="1"/>
  <c r="BS38" i="103" a="1"/>
  <c r="BS38" i="103" s="1"/>
  <c r="BR38" i="103" a="1"/>
  <c r="BR38" i="103" s="1"/>
  <c r="BQ38" i="103" a="1"/>
  <c r="BQ38" i="103" s="1"/>
  <c r="BP38" i="103" a="1"/>
  <c r="BP38" i="103" s="1"/>
  <c r="BO38" i="103" a="1"/>
  <c r="BO38" i="103" s="1"/>
  <c r="BN38" i="103" a="1"/>
  <c r="BN38" i="103" s="1"/>
  <c r="BM38" i="103" a="1"/>
  <c r="BM38" i="103" s="1"/>
  <c r="BL38" i="103" a="1"/>
  <c r="BL38" i="103" s="1"/>
  <c r="BK38" i="103" a="1"/>
  <c r="BK38" i="103" s="1"/>
  <c r="BJ38" i="103" a="1"/>
  <c r="BJ38" i="103" s="1"/>
  <c r="BI38" i="103" a="1"/>
  <c r="BI38" i="103" s="1"/>
  <c r="BH38" i="103" a="1"/>
  <c r="BH38" i="103" s="1"/>
  <c r="BG38" i="103" a="1"/>
  <c r="BG38" i="103" s="1"/>
  <c r="BF38" i="103" a="1"/>
  <c r="BF38" i="103" s="1"/>
  <c r="BE38" i="103" a="1"/>
  <c r="BE38" i="103" s="1"/>
  <c r="BD38" i="103" a="1"/>
  <c r="BD38" i="103" s="1"/>
  <c r="BC38" i="103" a="1"/>
  <c r="BC38" i="103" s="1"/>
  <c r="BB38" i="103" a="1"/>
  <c r="BB38" i="103" s="1"/>
  <c r="BA38" i="103" a="1"/>
  <c r="BA38" i="103" s="1"/>
  <c r="AZ38" i="103" a="1"/>
  <c r="AZ38" i="103" s="1"/>
  <c r="AY38" i="103" a="1"/>
  <c r="AY38" i="103" s="1"/>
  <c r="AX38" i="103" a="1"/>
  <c r="AX38" i="103" s="1"/>
  <c r="AW38" i="103" a="1"/>
  <c r="AW38" i="103" s="1"/>
  <c r="AV38" i="103" a="1"/>
  <c r="AV38" i="103" s="1"/>
  <c r="AU38" i="103" a="1"/>
  <c r="AU38" i="103" s="1"/>
  <c r="AT38" i="103" a="1"/>
  <c r="AT38" i="103" s="1"/>
  <c r="AS38" i="103" a="1"/>
  <c r="AS38" i="103" s="1"/>
  <c r="AR38" i="103" a="1"/>
  <c r="AR38" i="103" s="1"/>
  <c r="AQ38" i="103" a="1"/>
  <c r="AQ38" i="103" s="1"/>
  <c r="AP38" i="103" a="1"/>
  <c r="AP38" i="103" s="1"/>
  <c r="AO38" i="103" a="1"/>
  <c r="AO38" i="103" s="1"/>
  <c r="AN38" i="103" a="1"/>
  <c r="AN38" i="103" s="1"/>
  <c r="AM38" i="103" a="1"/>
  <c r="AM38" i="103" s="1"/>
  <c r="AL38" i="103" a="1"/>
  <c r="AL38" i="103" s="1"/>
  <c r="AK38" i="103" a="1"/>
  <c r="AK38" i="103" s="1"/>
  <c r="AJ38" i="103" a="1"/>
  <c r="AJ38" i="103" s="1"/>
  <c r="AI38" i="103" a="1"/>
  <c r="AI38" i="103" s="1"/>
  <c r="AH38" i="103" a="1"/>
  <c r="AH38" i="103" s="1"/>
  <c r="AG38" i="103" a="1"/>
  <c r="AG38" i="103" s="1"/>
  <c r="AF38" i="103" a="1"/>
  <c r="AF38" i="103" s="1"/>
  <c r="AE38" i="103" a="1"/>
  <c r="AE38" i="103" s="1"/>
  <c r="AD38" i="103" a="1"/>
  <c r="AD38" i="103" s="1"/>
  <c r="AC38" i="103" a="1"/>
  <c r="AC38" i="103" s="1"/>
  <c r="AB38" i="103" a="1"/>
  <c r="AB38" i="103" s="1"/>
  <c r="AA38" i="103" a="1"/>
  <c r="AA38" i="103" s="1"/>
  <c r="Z38" i="103" a="1"/>
  <c r="Z38" i="103" s="1"/>
  <c r="Y38" i="103" a="1"/>
  <c r="Y38" i="103" s="1"/>
  <c r="X38" i="103" a="1"/>
  <c r="X38" i="103" s="1"/>
  <c r="W38" i="103" a="1"/>
  <c r="W38" i="103" s="1"/>
  <c r="V38" i="103" a="1"/>
  <c r="V38" i="103" s="1"/>
  <c r="U38" i="103" a="1"/>
  <c r="U38" i="103" s="1"/>
  <c r="T38" i="103" a="1"/>
  <c r="T38" i="103" s="1"/>
  <c r="S38" i="103" a="1"/>
  <c r="S38" i="103" s="1"/>
  <c r="R38" i="103" a="1"/>
  <c r="R38" i="103" s="1"/>
  <c r="Q38" i="103" a="1"/>
  <c r="Q38" i="103" s="1"/>
  <c r="P38" i="103" a="1"/>
  <c r="P38" i="103" s="1"/>
  <c r="O38" i="103" a="1"/>
  <c r="O38" i="103" s="1"/>
  <c r="N38" i="103" a="1"/>
  <c r="N38" i="103" s="1"/>
  <c r="M38" i="103" a="1"/>
  <c r="M38" i="103" s="1"/>
  <c r="L38" i="103" a="1"/>
  <c r="L38" i="103" s="1"/>
  <c r="K38" i="103" a="1"/>
  <c r="K38" i="103" s="1"/>
  <c r="J38" i="103" a="1"/>
  <c r="J38" i="103" s="1"/>
  <c r="I38" i="103" a="1"/>
  <c r="I38" i="103" s="1"/>
  <c r="H38" i="103" a="1"/>
  <c r="H38" i="103" s="1"/>
  <c r="G38" i="103" a="1"/>
  <c r="G38" i="103" s="1"/>
  <c r="F38" i="103" a="1"/>
  <c r="F38" i="103" s="1"/>
  <c r="E38" i="103" a="1"/>
  <c r="E38" i="103" s="1"/>
  <c r="D38" i="103" a="1"/>
  <c r="D38" i="103" s="1"/>
  <c r="CD37" i="103" a="1"/>
  <c r="CD37" i="103" s="1"/>
  <c r="CC37" i="103" a="1"/>
  <c r="CC37" i="103" s="1"/>
  <c r="CB37" i="103" a="1"/>
  <c r="CB37" i="103" s="1"/>
  <c r="CA37" i="103" a="1"/>
  <c r="CA37" i="103" s="1"/>
  <c r="BZ37" i="103" a="1"/>
  <c r="BZ37" i="103" s="1"/>
  <c r="BY37" i="103" a="1"/>
  <c r="BY37" i="103" s="1"/>
  <c r="BX37" i="103" a="1"/>
  <c r="BX37" i="103" s="1"/>
  <c r="BW37" i="103" a="1"/>
  <c r="BW37" i="103" s="1"/>
  <c r="BV37" i="103" a="1"/>
  <c r="BV37" i="103" s="1"/>
  <c r="BU37" i="103" a="1"/>
  <c r="BU37" i="103" s="1"/>
  <c r="BT37" i="103" a="1"/>
  <c r="BT37" i="103" s="1"/>
  <c r="BS37" i="103" a="1"/>
  <c r="BS37" i="103" s="1"/>
  <c r="BR37" i="103" a="1"/>
  <c r="BR37" i="103" s="1"/>
  <c r="BQ37" i="103" a="1"/>
  <c r="BQ37" i="103" s="1"/>
  <c r="BP37" i="103" a="1"/>
  <c r="BP37" i="103" s="1"/>
  <c r="BO37" i="103" a="1"/>
  <c r="BO37" i="103" s="1"/>
  <c r="BN37" i="103" a="1"/>
  <c r="BN37" i="103" s="1"/>
  <c r="BM37" i="103" a="1"/>
  <c r="BM37" i="103" s="1"/>
  <c r="BL37" i="103" a="1"/>
  <c r="BL37" i="103" s="1"/>
  <c r="BK37" i="103" a="1"/>
  <c r="BK37" i="103" s="1"/>
  <c r="BJ37" i="103" a="1"/>
  <c r="BJ37" i="103" s="1"/>
  <c r="BI37" i="103" a="1"/>
  <c r="BI37" i="103" s="1"/>
  <c r="BH37" i="103" a="1"/>
  <c r="BH37" i="103" s="1"/>
  <c r="BG37" i="103" a="1"/>
  <c r="BG37" i="103" s="1"/>
  <c r="BF37" i="103" a="1"/>
  <c r="BF37" i="103" s="1"/>
  <c r="BE37" i="103" a="1"/>
  <c r="BE37" i="103" s="1"/>
  <c r="BD37" i="103" a="1"/>
  <c r="BD37" i="103" s="1"/>
  <c r="BC37" i="103" a="1"/>
  <c r="BC37" i="103" s="1"/>
  <c r="BB37" i="103" a="1"/>
  <c r="BB37" i="103" s="1"/>
  <c r="BA37" i="103" a="1"/>
  <c r="BA37" i="103" s="1"/>
  <c r="AZ37" i="103" a="1"/>
  <c r="AZ37" i="103" s="1"/>
  <c r="AY37" i="103" a="1"/>
  <c r="AY37" i="103" s="1"/>
  <c r="AX37" i="103" a="1"/>
  <c r="AX37" i="103" s="1"/>
  <c r="AW37" i="103" a="1"/>
  <c r="AW37" i="103" s="1"/>
  <c r="AV37" i="103" a="1"/>
  <c r="AV37" i="103" s="1"/>
  <c r="AU37" i="103" a="1"/>
  <c r="AU37" i="103" s="1"/>
  <c r="AT37" i="103" a="1"/>
  <c r="AT37" i="103" s="1"/>
  <c r="AS37" i="103" a="1"/>
  <c r="AS37" i="103" s="1"/>
  <c r="AR37" i="103" a="1"/>
  <c r="AR37" i="103" s="1"/>
  <c r="AQ37" i="103" a="1"/>
  <c r="AQ37" i="103" s="1"/>
  <c r="AP37" i="103" a="1"/>
  <c r="AP37" i="103" s="1"/>
  <c r="AO37" i="103" a="1"/>
  <c r="AO37" i="103" s="1"/>
  <c r="AN37" i="103" a="1"/>
  <c r="AN37" i="103" s="1"/>
  <c r="AM37" i="103" a="1"/>
  <c r="AM37" i="103" s="1"/>
  <c r="AL37" i="103" a="1"/>
  <c r="AL37" i="103" s="1"/>
  <c r="AK37" i="103" a="1"/>
  <c r="AK37" i="103" s="1"/>
  <c r="AJ37" i="103" a="1"/>
  <c r="AJ37" i="103" s="1"/>
  <c r="AI37" i="103" a="1"/>
  <c r="AI37" i="103" s="1"/>
  <c r="AH37" i="103" a="1"/>
  <c r="AH37" i="103" s="1"/>
  <c r="AG37" i="103" a="1"/>
  <c r="AG37" i="103" s="1"/>
  <c r="AF37" i="103" a="1"/>
  <c r="AF37" i="103" s="1"/>
  <c r="AE37" i="103" a="1"/>
  <c r="AE37" i="103" s="1"/>
  <c r="AD37" i="103" a="1"/>
  <c r="AD37" i="103" s="1"/>
  <c r="AC37" i="103" a="1"/>
  <c r="AC37" i="103" s="1"/>
  <c r="AB37" i="103" a="1"/>
  <c r="AB37" i="103" s="1"/>
  <c r="AA37" i="103" a="1"/>
  <c r="AA37" i="103" s="1"/>
  <c r="Z37" i="103" a="1"/>
  <c r="Z37" i="103" s="1"/>
  <c r="Y37" i="103" a="1"/>
  <c r="Y37" i="103" s="1"/>
  <c r="X37" i="103" a="1"/>
  <c r="X37" i="103" s="1"/>
  <c r="W37" i="103" a="1"/>
  <c r="W37" i="103" s="1"/>
  <c r="V37" i="103" a="1"/>
  <c r="V37" i="103" s="1"/>
  <c r="U37" i="103" a="1"/>
  <c r="U37" i="103" s="1"/>
  <c r="T37" i="103" a="1"/>
  <c r="T37" i="103" s="1"/>
  <c r="S37" i="103" a="1"/>
  <c r="S37" i="103" s="1"/>
  <c r="R37" i="103" a="1"/>
  <c r="R37" i="103" s="1"/>
  <c r="Q37" i="103" a="1"/>
  <c r="Q37" i="103" s="1"/>
  <c r="P37" i="103" a="1"/>
  <c r="P37" i="103" s="1"/>
  <c r="O37" i="103" a="1"/>
  <c r="O37" i="103" s="1"/>
  <c r="N37" i="103" a="1"/>
  <c r="N37" i="103" s="1"/>
  <c r="M37" i="103" a="1"/>
  <c r="M37" i="103" s="1"/>
  <c r="L37" i="103" a="1"/>
  <c r="L37" i="103" s="1"/>
  <c r="K37" i="103" a="1"/>
  <c r="K37" i="103" s="1"/>
  <c r="J37" i="103" a="1"/>
  <c r="J37" i="103" s="1"/>
  <c r="I37" i="103" a="1"/>
  <c r="I37" i="103" s="1"/>
  <c r="H37" i="103" a="1"/>
  <c r="H37" i="103" s="1"/>
  <c r="G37" i="103" a="1"/>
  <c r="G37" i="103" s="1"/>
  <c r="F37" i="103" a="1"/>
  <c r="F37" i="103" s="1"/>
  <c r="E37" i="103" a="1"/>
  <c r="E37" i="103" s="1"/>
  <c r="D37" i="103" a="1"/>
  <c r="D37" i="103" s="1"/>
  <c r="CD36" i="103" a="1"/>
  <c r="CD36" i="103" s="1"/>
  <c r="CC36" i="103" a="1"/>
  <c r="CC36" i="103" s="1"/>
  <c r="CB36" i="103" a="1"/>
  <c r="CB36" i="103" s="1"/>
  <c r="CA36" i="103" a="1"/>
  <c r="CA36" i="103" s="1"/>
  <c r="BZ36" i="103" a="1"/>
  <c r="BZ36" i="103" s="1"/>
  <c r="BY36" i="103" a="1"/>
  <c r="BY36" i="103" s="1"/>
  <c r="BX36" i="103" a="1"/>
  <c r="BX36" i="103" s="1"/>
  <c r="BW36" i="103" a="1"/>
  <c r="BW36" i="103" s="1"/>
  <c r="BV36" i="103" a="1"/>
  <c r="BV36" i="103" s="1"/>
  <c r="BU36" i="103" a="1"/>
  <c r="BU36" i="103" s="1"/>
  <c r="BT36" i="103" a="1"/>
  <c r="BT36" i="103" s="1"/>
  <c r="BS36" i="103" a="1"/>
  <c r="BS36" i="103" s="1"/>
  <c r="BR36" i="103" a="1"/>
  <c r="BR36" i="103" s="1"/>
  <c r="BQ36" i="103" a="1"/>
  <c r="BQ36" i="103" s="1"/>
  <c r="BP36" i="103" a="1"/>
  <c r="BP36" i="103" s="1"/>
  <c r="BO36" i="103" a="1"/>
  <c r="BO36" i="103" s="1"/>
  <c r="BN36" i="103" a="1"/>
  <c r="BN36" i="103" s="1"/>
  <c r="BM36" i="103" a="1"/>
  <c r="BM36" i="103" s="1"/>
  <c r="BL36" i="103" a="1"/>
  <c r="BL36" i="103" s="1"/>
  <c r="BK36" i="103" a="1"/>
  <c r="BK36" i="103" s="1"/>
  <c r="BJ36" i="103" a="1"/>
  <c r="BJ36" i="103" s="1"/>
  <c r="BI36" i="103" a="1"/>
  <c r="BI36" i="103" s="1"/>
  <c r="BH36" i="103" a="1"/>
  <c r="BH36" i="103" s="1"/>
  <c r="BG36" i="103" a="1"/>
  <c r="BG36" i="103" s="1"/>
  <c r="BF36" i="103" a="1"/>
  <c r="BF36" i="103" s="1"/>
  <c r="BE36" i="103" a="1"/>
  <c r="BE36" i="103" s="1"/>
  <c r="BD36" i="103" a="1"/>
  <c r="BD36" i="103" s="1"/>
  <c r="BC36" i="103" a="1"/>
  <c r="BC36" i="103" s="1"/>
  <c r="BB36" i="103" a="1"/>
  <c r="BB36" i="103" s="1"/>
  <c r="BA36" i="103" a="1"/>
  <c r="BA36" i="103" s="1"/>
  <c r="AZ36" i="103" a="1"/>
  <c r="AZ36" i="103" s="1"/>
  <c r="AY36" i="103" a="1"/>
  <c r="AY36" i="103" s="1"/>
  <c r="AX36" i="103" a="1"/>
  <c r="AX36" i="103" s="1"/>
  <c r="AW36" i="103" a="1"/>
  <c r="AW36" i="103" s="1"/>
  <c r="AV36" i="103" a="1"/>
  <c r="AV36" i="103" s="1"/>
  <c r="AU36" i="103" a="1"/>
  <c r="AU36" i="103" s="1"/>
  <c r="AT36" i="103" a="1"/>
  <c r="AT36" i="103" s="1"/>
  <c r="AS36" i="103" a="1"/>
  <c r="AS36" i="103" s="1"/>
  <c r="AR36" i="103" a="1"/>
  <c r="AR36" i="103" s="1"/>
  <c r="AQ36" i="103" a="1"/>
  <c r="AQ36" i="103" s="1"/>
  <c r="AP36" i="103" a="1"/>
  <c r="AP36" i="103" s="1"/>
  <c r="AO36" i="103" a="1"/>
  <c r="AO36" i="103" s="1"/>
  <c r="AN36" i="103" a="1"/>
  <c r="AN36" i="103" s="1"/>
  <c r="AM36" i="103" a="1"/>
  <c r="AM36" i="103" s="1"/>
  <c r="AL36" i="103" a="1"/>
  <c r="AL36" i="103" s="1"/>
  <c r="AK36" i="103" a="1"/>
  <c r="AK36" i="103" s="1"/>
  <c r="AJ36" i="103" a="1"/>
  <c r="AJ36" i="103" s="1"/>
  <c r="AI36" i="103" a="1"/>
  <c r="AI36" i="103" s="1"/>
  <c r="AH36" i="103" a="1"/>
  <c r="AH36" i="103" s="1"/>
  <c r="AG36" i="103" a="1"/>
  <c r="AG36" i="103" s="1"/>
  <c r="AF36" i="103" a="1"/>
  <c r="AF36" i="103" s="1"/>
  <c r="AE36" i="103" a="1"/>
  <c r="AE36" i="103" s="1"/>
  <c r="AD36" i="103" a="1"/>
  <c r="AD36" i="103" s="1"/>
  <c r="AC36" i="103" a="1"/>
  <c r="AC36" i="103" s="1"/>
  <c r="AB36" i="103" a="1"/>
  <c r="AB36" i="103" s="1"/>
  <c r="AA36" i="103" a="1"/>
  <c r="AA36" i="103" s="1"/>
  <c r="Z36" i="103" a="1"/>
  <c r="Z36" i="103" s="1"/>
  <c r="Y36" i="103" a="1"/>
  <c r="Y36" i="103" s="1"/>
  <c r="X36" i="103" a="1"/>
  <c r="X36" i="103" s="1"/>
  <c r="W36" i="103" a="1"/>
  <c r="W36" i="103" s="1"/>
  <c r="V36" i="103" a="1"/>
  <c r="V36" i="103" s="1"/>
  <c r="U36" i="103" a="1"/>
  <c r="U36" i="103" s="1"/>
  <c r="T36" i="103" a="1"/>
  <c r="T36" i="103" s="1"/>
  <c r="S36" i="103" a="1"/>
  <c r="S36" i="103" s="1"/>
  <c r="R36" i="103" a="1"/>
  <c r="R36" i="103" s="1"/>
  <c r="Q36" i="103" a="1"/>
  <c r="Q36" i="103" s="1"/>
  <c r="P36" i="103" a="1"/>
  <c r="P36" i="103" s="1"/>
  <c r="O36" i="103" a="1"/>
  <c r="O36" i="103" s="1"/>
  <c r="N36" i="103" a="1"/>
  <c r="N36" i="103" s="1"/>
  <c r="M36" i="103" a="1"/>
  <c r="M36" i="103" s="1"/>
  <c r="L36" i="103" a="1"/>
  <c r="L36" i="103" s="1"/>
  <c r="K36" i="103" a="1"/>
  <c r="K36" i="103" s="1"/>
  <c r="J36" i="103" a="1"/>
  <c r="J36" i="103" s="1"/>
  <c r="I36" i="103" a="1"/>
  <c r="I36" i="103" s="1"/>
  <c r="H36" i="103" a="1"/>
  <c r="H36" i="103" s="1"/>
  <c r="G36" i="103" a="1"/>
  <c r="G36" i="103" s="1"/>
  <c r="F36" i="103" a="1"/>
  <c r="F36" i="103" s="1"/>
  <c r="E36" i="103" a="1"/>
  <c r="E36" i="103" s="1"/>
  <c r="D36" i="103" a="1"/>
  <c r="D36" i="103" s="1"/>
  <c r="CD35" i="103" a="1"/>
  <c r="CD35" i="103" s="1"/>
  <c r="CC35" i="103" a="1"/>
  <c r="CC35" i="103" s="1"/>
  <c r="CB35" i="103" a="1"/>
  <c r="CB35" i="103" s="1"/>
  <c r="CA35" i="103" a="1"/>
  <c r="CA35" i="103" s="1"/>
  <c r="BZ35" i="103" a="1"/>
  <c r="BZ35" i="103" s="1"/>
  <c r="BY35" i="103" a="1"/>
  <c r="BY35" i="103" s="1"/>
  <c r="BX35" i="103" a="1"/>
  <c r="BX35" i="103" s="1"/>
  <c r="BW35" i="103" a="1"/>
  <c r="BW35" i="103" s="1"/>
  <c r="BV35" i="103" a="1"/>
  <c r="BV35" i="103" s="1"/>
  <c r="BU35" i="103" a="1"/>
  <c r="BU35" i="103" s="1"/>
  <c r="BT35" i="103" a="1"/>
  <c r="BT35" i="103" s="1"/>
  <c r="BS35" i="103" a="1"/>
  <c r="BS35" i="103" s="1"/>
  <c r="BR35" i="103" a="1"/>
  <c r="BR35" i="103" s="1"/>
  <c r="BQ35" i="103" a="1"/>
  <c r="BQ35" i="103" s="1"/>
  <c r="BP35" i="103" a="1"/>
  <c r="BP35" i="103" s="1"/>
  <c r="BO35" i="103" a="1"/>
  <c r="BO35" i="103" s="1"/>
  <c r="BN35" i="103" a="1"/>
  <c r="BN35" i="103" s="1"/>
  <c r="BM35" i="103" a="1"/>
  <c r="BM35" i="103" s="1"/>
  <c r="BL35" i="103" a="1"/>
  <c r="BL35" i="103" s="1"/>
  <c r="BK35" i="103" a="1"/>
  <c r="BK35" i="103" s="1"/>
  <c r="BJ35" i="103" a="1"/>
  <c r="BJ35" i="103" s="1"/>
  <c r="BI35" i="103" a="1"/>
  <c r="BI35" i="103" s="1"/>
  <c r="BH35" i="103" a="1"/>
  <c r="BH35" i="103" s="1"/>
  <c r="BG35" i="103" a="1"/>
  <c r="BG35" i="103" s="1"/>
  <c r="BF35" i="103" a="1"/>
  <c r="BF35" i="103" s="1"/>
  <c r="BE35" i="103" a="1"/>
  <c r="BE35" i="103" s="1"/>
  <c r="BD35" i="103" a="1"/>
  <c r="BD35" i="103" s="1"/>
  <c r="BC35" i="103" a="1"/>
  <c r="BC35" i="103" s="1"/>
  <c r="BB35" i="103" a="1"/>
  <c r="BB35" i="103" s="1"/>
  <c r="BA35" i="103" a="1"/>
  <c r="BA35" i="103" s="1"/>
  <c r="AZ35" i="103" a="1"/>
  <c r="AZ35" i="103" s="1"/>
  <c r="AY35" i="103" a="1"/>
  <c r="AY35" i="103" s="1"/>
  <c r="AX35" i="103" a="1"/>
  <c r="AX35" i="103" s="1"/>
  <c r="AW35" i="103" a="1"/>
  <c r="AW35" i="103" s="1"/>
  <c r="AV35" i="103" a="1"/>
  <c r="AV35" i="103" s="1"/>
  <c r="AU35" i="103" a="1"/>
  <c r="AU35" i="103" s="1"/>
  <c r="AT35" i="103" a="1"/>
  <c r="AT35" i="103" s="1"/>
  <c r="AS35" i="103" a="1"/>
  <c r="AS35" i="103" s="1"/>
  <c r="AR35" i="103" a="1"/>
  <c r="AR35" i="103" s="1"/>
  <c r="AQ35" i="103" a="1"/>
  <c r="AQ35" i="103" s="1"/>
  <c r="AP35" i="103" a="1"/>
  <c r="AP35" i="103" s="1"/>
  <c r="AO35" i="103" a="1"/>
  <c r="AO35" i="103" s="1"/>
  <c r="AN35" i="103" a="1"/>
  <c r="AN35" i="103" s="1"/>
  <c r="AM35" i="103" a="1"/>
  <c r="AM35" i="103" s="1"/>
  <c r="AL35" i="103" a="1"/>
  <c r="AL35" i="103" s="1"/>
  <c r="AK35" i="103" a="1"/>
  <c r="AK35" i="103" s="1"/>
  <c r="AJ35" i="103" a="1"/>
  <c r="AJ35" i="103" s="1"/>
  <c r="AI35" i="103" a="1"/>
  <c r="AI35" i="103" s="1"/>
  <c r="AH35" i="103" a="1"/>
  <c r="AH35" i="103" s="1"/>
  <c r="AG35" i="103" a="1"/>
  <c r="AG35" i="103" s="1"/>
  <c r="AF35" i="103" a="1"/>
  <c r="AF35" i="103" s="1"/>
  <c r="AE35" i="103" a="1"/>
  <c r="AE35" i="103" s="1"/>
  <c r="AD35" i="103" a="1"/>
  <c r="AD35" i="103" s="1"/>
  <c r="AC35" i="103" a="1"/>
  <c r="AC35" i="103" s="1"/>
  <c r="AB35" i="103" a="1"/>
  <c r="AB35" i="103" s="1"/>
  <c r="AA35" i="103" a="1"/>
  <c r="AA35" i="103" s="1"/>
  <c r="Z35" i="103" a="1"/>
  <c r="Z35" i="103" s="1"/>
  <c r="Y35" i="103" a="1"/>
  <c r="Y35" i="103" s="1"/>
  <c r="X35" i="103" a="1"/>
  <c r="X35" i="103" s="1"/>
  <c r="W35" i="103" a="1"/>
  <c r="W35" i="103" s="1"/>
  <c r="V35" i="103" a="1"/>
  <c r="V35" i="103" s="1"/>
  <c r="U35" i="103" a="1"/>
  <c r="U35" i="103" s="1"/>
  <c r="T35" i="103" a="1"/>
  <c r="T35" i="103" s="1"/>
  <c r="S35" i="103" a="1"/>
  <c r="S35" i="103" s="1"/>
  <c r="R35" i="103" a="1"/>
  <c r="R35" i="103" s="1"/>
  <c r="Q35" i="103" a="1"/>
  <c r="Q35" i="103" s="1"/>
  <c r="P35" i="103" a="1"/>
  <c r="P35" i="103" s="1"/>
  <c r="O35" i="103" a="1"/>
  <c r="O35" i="103" s="1"/>
  <c r="N35" i="103" a="1"/>
  <c r="N35" i="103" s="1"/>
  <c r="M35" i="103" a="1"/>
  <c r="M35" i="103" s="1"/>
  <c r="L35" i="103" a="1"/>
  <c r="L35" i="103" s="1"/>
  <c r="K35" i="103" a="1"/>
  <c r="K35" i="103" s="1"/>
  <c r="J35" i="103" a="1"/>
  <c r="J35" i="103" s="1"/>
  <c r="I35" i="103" a="1"/>
  <c r="I35" i="103" s="1"/>
  <c r="H35" i="103" a="1"/>
  <c r="H35" i="103" s="1"/>
  <c r="G35" i="103" a="1"/>
  <c r="G35" i="103" s="1"/>
  <c r="F35" i="103" a="1"/>
  <c r="F35" i="103" s="1"/>
  <c r="E35" i="103" a="1"/>
  <c r="E35" i="103" s="1"/>
  <c r="D35" i="103" a="1"/>
  <c r="D35" i="103" s="1"/>
  <c r="CD34" i="103" a="1"/>
  <c r="CD34" i="103" s="1"/>
  <c r="CC34" i="103" a="1"/>
  <c r="CC34" i="103" s="1"/>
  <c r="CB34" i="103" a="1"/>
  <c r="CB34" i="103" s="1"/>
  <c r="CA34" i="103" a="1"/>
  <c r="CA34" i="103" s="1"/>
  <c r="BZ34" i="103" a="1"/>
  <c r="BZ34" i="103" s="1"/>
  <c r="BY34" i="103" a="1"/>
  <c r="BY34" i="103" s="1"/>
  <c r="BX34" i="103" a="1"/>
  <c r="BX34" i="103" s="1"/>
  <c r="BW34" i="103" a="1"/>
  <c r="BW34" i="103" s="1"/>
  <c r="BV34" i="103" a="1"/>
  <c r="BV34" i="103" s="1"/>
  <c r="BU34" i="103" a="1"/>
  <c r="BU34" i="103" s="1"/>
  <c r="BT34" i="103" a="1"/>
  <c r="BT34" i="103" s="1"/>
  <c r="BS34" i="103" a="1"/>
  <c r="BS34" i="103" s="1"/>
  <c r="BR34" i="103" a="1"/>
  <c r="BR34" i="103" s="1"/>
  <c r="BQ34" i="103" a="1"/>
  <c r="BQ34" i="103" s="1"/>
  <c r="BP34" i="103" a="1"/>
  <c r="BP34" i="103" s="1"/>
  <c r="BO34" i="103" a="1"/>
  <c r="BO34" i="103" s="1"/>
  <c r="BN34" i="103" a="1"/>
  <c r="BN34" i="103" s="1"/>
  <c r="BM34" i="103" a="1"/>
  <c r="BM34" i="103" s="1"/>
  <c r="BL34" i="103" a="1"/>
  <c r="BL34" i="103" s="1"/>
  <c r="BK34" i="103" a="1"/>
  <c r="BK34" i="103" s="1"/>
  <c r="BJ34" i="103" a="1"/>
  <c r="BJ34" i="103" s="1"/>
  <c r="BI34" i="103" a="1"/>
  <c r="BI34" i="103" s="1"/>
  <c r="BH34" i="103" a="1"/>
  <c r="BH34" i="103" s="1"/>
  <c r="BG34" i="103" a="1"/>
  <c r="BG34" i="103" s="1"/>
  <c r="BF34" i="103" a="1"/>
  <c r="BF34" i="103" s="1"/>
  <c r="BE34" i="103" a="1"/>
  <c r="BE34" i="103" s="1"/>
  <c r="BD34" i="103" a="1"/>
  <c r="BD34" i="103" s="1"/>
  <c r="BC34" i="103" a="1"/>
  <c r="BC34" i="103" s="1"/>
  <c r="BB34" i="103" a="1"/>
  <c r="BB34" i="103" s="1"/>
  <c r="BA34" i="103" a="1"/>
  <c r="BA34" i="103" s="1"/>
  <c r="AZ34" i="103" a="1"/>
  <c r="AZ34" i="103" s="1"/>
  <c r="AY34" i="103" a="1"/>
  <c r="AY34" i="103" s="1"/>
  <c r="AX34" i="103" a="1"/>
  <c r="AX34" i="103" s="1"/>
  <c r="AW34" i="103" a="1"/>
  <c r="AW34" i="103" s="1"/>
  <c r="AV34" i="103" a="1"/>
  <c r="AV34" i="103" s="1"/>
  <c r="AU34" i="103" a="1"/>
  <c r="AU34" i="103" s="1"/>
  <c r="AT34" i="103" a="1"/>
  <c r="AT34" i="103" s="1"/>
  <c r="AS34" i="103" a="1"/>
  <c r="AS34" i="103" s="1"/>
  <c r="AR34" i="103" a="1"/>
  <c r="AR34" i="103" s="1"/>
  <c r="AQ34" i="103" a="1"/>
  <c r="AQ34" i="103" s="1"/>
  <c r="AP34" i="103" a="1"/>
  <c r="AP34" i="103" s="1"/>
  <c r="AO34" i="103" a="1"/>
  <c r="AO34" i="103" s="1"/>
  <c r="AN34" i="103" a="1"/>
  <c r="AN34" i="103" s="1"/>
  <c r="AM34" i="103" a="1"/>
  <c r="AM34" i="103" s="1"/>
  <c r="AL34" i="103" a="1"/>
  <c r="AL34" i="103" s="1"/>
  <c r="AK34" i="103" a="1"/>
  <c r="AK34" i="103" s="1"/>
  <c r="AJ34" i="103" a="1"/>
  <c r="AJ34" i="103" s="1"/>
  <c r="AI34" i="103" a="1"/>
  <c r="AI34" i="103" s="1"/>
  <c r="AH34" i="103" a="1"/>
  <c r="AH34" i="103" s="1"/>
  <c r="AG34" i="103" a="1"/>
  <c r="AG34" i="103" s="1"/>
  <c r="AF34" i="103" a="1"/>
  <c r="AF34" i="103" s="1"/>
  <c r="AE34" i="103" a="1"/>
  <c r="AE34" i="103" s="1"/>
  <c r="AD34" i="103" a="1"/>
  <c r="AD34" i="103" s="1"/>
  <c r="AC34" i="103" a="1"/>
  <c r="AC34" i="103" s="1"/>
  <c r="AB34" i="103" a="1"/>
  <c r="AB34" i="103" s="1"/>
  <c r="AA34" i="103" a="1"/>
  <c r="AA34" i="103" s="1"/>
  <c r="Z34" i="103" a="1"/>
  <c r="Z34" i="103" s="1"/>
  <c r="Y34" i="103" a="1"/>
  <c r="Y34" i="103" s="1"/>
  <c r="X34" i="103" a="1"/>
  <c r="X34" i="103" s="1"/>
  <c r="W34" i="103" a="1"/>
  <c r="W34" i="103" s="1"/>
  <c r="V34" i="103" a="1"/>
  <c r="V34" i="103" s="1"/>
  <c r="U34" i="103" a="1"/>
  <c r="U34" i="103" s="1"/>
  <c r="T34" i="103" a="1"/>
  <c r="T34" i="103" s="1"/>
  <c r="S34" i="103" a="1"/>
  <c r="S34" i="103" s="1"/>
  <c r="R34" i="103" a="1"/>
  <c r="R34" i="103" s="1"/>
  <c r="Q34" i="103" a="1"/>
  <c r="Q34" i="103" s="1"/>
  <c r="P34" i="103" a="1"/>
  <c r="P34" i="103" s="1"/>
  <c r="O34" i="103" a="1"/>
  <c r="O34" i="103" s="1"/>
  <c r="N34" i="103" a="1"/>
  <c r="N34" i="103" s="1"/>
  <c r="M34" i="103" a="1"/>
  <c r="M34" i="103" s="1"/>
  <c r="L34" i="103" a="1"/>
  <c r="L34" i="103" s="1"/>
  <c r="K34" i="103" a="1"/>
  <c r="K34" i="103" s="1"/>
  <c r="J34" i="103" a="1"/>
  <c r="J34" i="103" s="1"/>
  <c r="I34" i="103" a="1"/>
  <c r="I34" i="103" s="1"/>
  <c r="H34" i="103" a="1"/>
  <c r="H34" i="103" s="1"/>
  <c r="G34" i="103" a="1"/>
  <c r="G34" i="103" s="1"/>
  <c r="F34" i="103" a="1"/>
  <c r="F34" i="103" s="1"/>
  <c r="E34" i="103" a="1"/>
  <c r="E34" i="103" s="1"/>
  <c r="D34" i="103" a="1"/>
  <c r="D34" i="103" s="1"/>
  <c r="CD33" i="103" a="1"/>
  <c r="CD33" i="103" s="1"/>
  <c r="CC33" i="103" a="1"/>
  <c r="CC33" i="103" s="1"/>
  <c r="CB33" i="103" a="1"/>
  <c r="CB33" i="103" s="1"/>
  <c r="CA33" i="103" a="1"/>
  <c r="CA33" i="103" s="1"/>
  <c r="BZ33" i="103" a="1"/>
  <c r="BZ33" i="103" s="1"/>
  <c r="BY33" i="103" a="1"/>
  <c r="BY33" i="103" s="1"/>
  <c r="BX33" i="103" a="1"/>
  <c r="BX33" i="103" s="1"/>
  <c r="BW33" i="103" a="1"/>
  <c r="BW33" i="103" s="1"/>
  <c r="BV33" i="103" a="1"/>
  <c r="BV33" i="103" s="1"/>
  <c r="BU33" i="103" a="1"/>
  <c r="BU33" i="103" s="1"/>
  <c r="BT33" i="103" a="1"/>
  <c r="BT33" i="103" s="1"/>
  <c r="BS33" i="103" a="1"/>
  <c r="BS33" i="103" s="1"/>
  <c r="BR33" i="103" a="1"/>
  <c r="BR33" i="103" s="1"/>
  <c r="BQ33" i="103" a="1"/>
  <c r="BQ33" i="103" s="1"/>
  <c r="BP33" i="103" a="1"/>
  <c r="BP33" i="103" s="1"/>
  <c r="BO33" i="103" a="1"/>
  <c r="BO33" i="103" s="1"/>
  <c r="BN33" i="103" a="1"/>
  <c r="BN33" i="103" s="1"/>
  <c r="BM33" i="103" a="1"/>
  <c r="BM33" i="103" s="1"/>
  <c r="BL33" i="103" a="1"/>
  <c r="BL33" i="103" s="1"/>
  <c r="BK33" i="103" a="1"/>
  <c r="BK33" i="103" s="1"/>
  <c r="BJ33" i="103" a="1"/>
  <c r="BJ33" i="103" s="1"/>
  <c r="BI33" i="103" a="1"/>
  <c r="BI33" i="103" s="1"/>
  <c r="BH33" i="103" a="1"/>
  <c r="BH33" i="103" s="1"/>
  <c r="BG33" i="103" a="1"/>
  <c r="BG33" i="103" s="1"/>
  <c r="BF33" i="103" a="1"/>
  <c r="BF33" i="103" s="1"/>
  <c r="BE33" i="103" a="1"/>
  <c r="BE33" i="103" s="1"/>
  <c r="BD33" i="103" a="1"/>
  <c r="BD33" i="103" s="1"/>
  <c r="BC33" i="103" a="1"/>
  <c r="BC33" i="103" s="1"/>
  <c r="BB33" i="103" a="1"/>
  <c r="BB33" i="103" s="1"/>
  <c r="BA33" i="103" a="1"/>
  <c r="BA33" i="103" s="1"/>
  <c r="AZ33" i="103" a="1"/>
  <c r="AZ33" i="103" s="1"/>
  <c r="AY33" i="103" a="1"/>
  <c r="AY33" i="103" s="1"/>
  <c r="AX33" i="103" a="1"/>
  <c r="AX33" i="103" s="1"/>
  <c r="AW33" i="103" a="1"/>
  <c r="AW33" i="103" s="1"/>
  <c r="AV33" i="103" a="1"/>
  <c r="AV33" i="103" s="1"/>
  <c r="AU33" i="103" a="1"/>
  <c r="AU33" i="103" s="1"/>
  <c r="AT33" i="103" a="1"/>
  <c r="AT33" i="103" s="1"/>
  <c r="AS33" i="103" a="1"/>
  <c r="AS33" i="103" s="1"/>
  <c r="AR33" i="103" a="1"/>
  <c r="AR33" i="103" s="1"/>
  <c r="AQ33" i="103" a="1"/>
  <c r="AQ33" i="103" s="1"/>
  <c r="AP33" i="103" a="1"/>
  <c r="AP33" i="103" s="1"/>
  <c r="AO33" i="103" a="1"/>
  <c r="AO33" i="103" s="1"/>
  <c r="AN33" i="103" a="1"/>
  <c r="AN33" i="103" s="1"/>
  <c r="AM33" i="103" a="1"/>
  <c r="AM33" i="103" s="1"/>
  <c r="AL33" i="103" a="1"/>
  <c r="AL33" i="103" s="1"/>
  <c r="AK33" i="103" a="1"/>
  <c r="AK33" i="103" s="1"/>
  <c r="AJ33" i="103" a="1"/>
  <c r="AJ33" i="103" s="1"/>
  <c r="AI33" i="103" a="1"/>
  <c r="AI33" i="103" s="1"/>
  <c r="AH33" i="103" a="1"/>
  <c r="AH33" i="103" s="1"/>
  <c r="AG33" i="103" a="1"/>
  <c r="AG33" i="103" s="1"/>
  <c r="AF33" i="103" a="1"/>
  <c r="AF33" i="103" s="1"/>
  <c r="AE33" i="103" a="1"/>
  <c r="AE33" i="103" s="1"/>
  <c r="AD33" i="103" a="1"/>
  <c r="AD33" i="103" s="1"/>
  <c r="AC33" i="103" a="1"/>
  <c r="AC33" i="103" s="1"/>
  <c r="AB33" i="103" a="1"/>
  <c r="AB33" i="103" s="1"/>
  <c r="AA33" i="103" a="1"/>
  <c r="AA33" i="103" s="1"/>
  <c r="Z33" i="103" a="1"/>
  <c r="Z33" i="103" s="1"/>
  <c r="Y33" i="103" a="1"/>
  <c r="Y33" i="103" s="1"/>
  <c r="X33" i="103" a="1"/>
  <c r="X33" i="103" s="1"/>
  <c r="W33" i="103" a="1"/>
  <c r="W33" i="103" s="1"/>
  <c r="V33" i="103" a="1"/>
  <c r="V33" i="103" s="1"/>
  <c r="U33" i="103" a="1"/>
  <c r="U33" i="103" s="1"/>
  <c r="T33" i="103" a="1"/>
  <c r="T33" i="103" s="1"/>
  <c r="S33" i="103" a="1"/>
  <c r="S33" i="103" s="1"/>
  <c r="R33" i="103" a="1"/>
  <c r="R33" i="103" s="1"/>
  <c r="Q33" i="103" a="1"/>
  <c r="Q33" i="103" s="1"/>
  <c r="P33" i="103" a="1"/>
  <c r="P33" i="103" s="1"/>
  <c r="O33" i="103" a="1"/>
  <c r="O33" i="103" s="1"/>
  <c r="N33" i="103" a="1"/>
  <c r="N33" i="103" s="1"/>
  <c r="M33" i="103" a="1"/>
  <c r="M33" i="103" s="1"/>
  <c r="L33" i="103" a="1"/>
  <c r="L33" i="103" s="1"/>
  <c r="K33" i="103" a="1"/>
  <c r="K33" i="103" s="1"/>
  <c r="J33" i="103" a="1"/>
  <c r="J33" i="103" s="1"/>
  <c r="I33" i="103" a="1"/>
  <c r="I33" i="103" s="1"/>
  <c r="H33" i="103" a="1"/>
  <c r="H33" i="103" s="1"/>
  <c r="G33" i="103" a="1"/>
  <c r="G33" i="103" s="1"/>
  <c r="F33" i="103" a="1"/>
  <c r="F33" i="103" s="1"/>
  <c r="E33" i="103" a="1"/>
  <c r="E33" i="103" s="1"/>
  <c r="D33" i="103" a="1"/>
  <c r="D33" i="103" s="1"/>
  <c r="CD32" i="103" a="1"/>
  <c r="CD32" i="103" s="1"/>
  <c r="CC32" i="103" a="1"/>
  <c r="CC32" i="103" s="1"/>
  <c r="CB32" i="103" a="1"/>
  <c r="CB32" i="103" s="1"/>
  <c r="CA32" i="103" a="1"/>
  <c r="CA32" i="103" s="1"/>
  <c r="BZ32" i="103" a="1"/>
  <c r="BZ32" i="103" s="1"/>
  <c r="BY32" i="103" a="1"/>
  <c r="BY32" i="103" s="1"/>
  <c r="BX32" i="103" a="1"/>
  <c r="BX32" i="103" s="1"/>
  <c r="BW32" i="103" a="1"/>
  <c r="BW32" i="103" s="1"/>
  <c r="BV32" i="103" a="1"/>
  <c r="BV32" i="103" s="1"/>
  <c r="BU32" i="103" a="1"/>
  <c r="BU32" i="103" s="1"/>
  <c r="BT32" i="103" a="1"/>
  <c r="BT32" i="103" s="1"/>
  <c r="BS32" i="103" a="1"/>
  <c r="BS32" i="103" s="1"/>
  <c r="BR32" i="103" a="1"/>
  <c r="BR32" i="103" s="1"/>
  <c r="BQ32" i="103" a="1"/>
  <c r="BQ32" i="103" s="1"/>
  <c r="BP32" i="103" a="1"/>
  <c r="BP32" i="103" s="1"/>
  <c r="BO32" i="103" a="1"/>
  <c r="BO32" i="103" s="1"/>
  <c r="BN32" i="103" a="1"/>
  <c r="BN32" i="103" s="1"/>
  <c r="BM32" i="103" a="1"/>
  <c r="BM32" i="103" s="1"/>
  <c r="BL32" i="103" a="1"/>
  <c r="BL32" i="103" s="1"/>
  <c r="BK32" i="103" a="1"/>
  <c r="BK32" i="103" s="1"/>
  <c r="BJ32" i="103" a="1"/>
  <c r="BJ32" i="103" s="1"/>
  <c r="BI32" i="103" a="1"/>
  <c r="BI32" i="103" s="1"/>
  <c r="BH32" i="103" a="1"/>
  <c r="BH32" i="103" s="1"/>
  <c r="BG32" i="103"/>
  <c r="BG32" i="103" a="1"/>
  <c r="BF32" i="103" a="1"/>
  <c r="BF32" i="103" s="1"/>
  <c r="BE32" i="103" a="1"/>
  <c r="BE32" i="103" s="1"/>
  <c r="BD32" i="103" a="1"/>
  <c r="BD32" i="103" s="1"/>
  <c r="BC32" i="103" a="1"/>
  <c r="BC32" i="103" s="1"/>
  <c r="BB32" i="103" a="1"/>
  <c r="BB32" i="103" s="1"/>
  <c r="BA32" i="103" a="1"/>
  <c r="BA32" i="103" s="1"/>
  <c r="AZ32" i="103" a="1"/>
  <c r="AZ32" i="103" s="1"/>
  <c r="AY32" i="103"/>
  <c r="AY32" i="103" a="1"/>
  <c r="AX32" i="103"/>
  <c r="AX32" i="103" a="1"/>
  <c r="AW32" i="103" a="1"/>
  <c r="AW32" i="103" s="1"/>
  <c r="AV32" i="103" a="1"/>
  <c r="AV32" i="103" s="1"/>
  <c r="AU32" i="103" a="1"/>
  <c r="AU32" i="103" s="1"/>
  <c r="AT32" i="103"/>
  <c r="AT32" i="103" a="1"/>
  <c r="AS32" i="103" a="1"/>
  <c r="AS32" i="103" s="1"/>
  <c r="AR32" i="103" a="1"/>
  <c r="AR32" i="103" s="1"/>
  <c r="AQ32" i="103" a="1"/>
  <c r="AQ32" i="103" s="1"/>
  <c r="AP32" i="103" a="1"/>
  <c r="AP32" i="103" s="1"/>
  <c r="AO32" i="103" a="1"/>
  <c r="AO32" i="103" s="1"/>
  <c r="AN32" i="103" a="1"/>
  <c r="AN32" i="103" s="1"/>
  <c r="AM32" i="103" a="1"/>
  <c r="AM32" i="103" s="1"/>
  <c r="AL32" i="103"/>
  <c r="AL32" i="103" a="1"/>
  <c r="AK32" i="103"/>
  <c r="AK32" i="103" a="1"/>
  <c r="AJ32" i="103" a="1"/>
  <c r="AJ32" i="103" s="1"/>
  <c r="AI32" i="103" a="1"/>
  <c r="AI32" i="103" s="1"/>
  <c r="AH32" i="103"/>
  <c r="AH32" i="103" a="1"/>
  <c r="AG32" i="103" a="1"/>
  <c r="AG32" i="103" s="1"/>
  <c r="AF32" i="103" a="1"/>
  <c r="AF32" i="103" s="1"/>
  <c r="AE32" i="103" a="1"/>
  <c r="AE32" i="103" s="1"/>
  <c r="AD32" i="103"/>
  <c r="AD32" i="103" a="1"/>
  <c r="AC32" i="103" a="1"/>
  <c r="AC32" i="103" s="1"/>
  <c r="AB32" i="103" a="1"/>
  <c r="AB32" i="103" s="1"/>
  <c r="AA32" i="103" a="1"/>
  <c r="AA32" i="103" s="1"/>
  <c r="Z32" i="103"/>
  <c r="Z32" i="103" a="1"/>
  <c r="Y32" i="103" a="1"/>
  <c r="Y32" i="103" s="1"/>
  <c r="X32" i="103" a="1"/>
  <c r="X32" i="103" s="1"/>
  <c r="W32" i="103" a="1"/>
  <c r="W32" i="103" s="1"/>
  <c r="V32" i="103"/>
  <c r="V32" i="103" a="1"/>
  <c r="U32" i="103" a="1"/>
  <c r="U32" i="103" s="1"/>
  <c r="T32" i="103" a="1"/>
  <c r="T32" i="103" s="1"/>
  <c r="S32" i="103" a="1"/>
  <c r="S32" i="103" s="1"/>
  <c r="R32" i="103"/>
  <c r="R32" i="103" a="1"/>
  <c r="Q32" i="103" a="1"/>
  <c r="Q32" i="103" s="1"/>
  <c r="P32" i="103" a="1"/>
  <c r="P32" i="103" s="1"/>
  <c r="O32" i="103" a="1"/>
  <c r="O32" i="103" s="1"/>
  <c r="N32" i="103"/>
  <c r="N32" i="103" a="1"/>
  <c r="M32" i="103" a="1"/>
  <c r="M32" i="103" s="1"/>
  <c r="L32" i="103" a="1"/>
  <c r="L32" i="103" s="1"/>
  <c r="K32" i="103" a="1"/>
  <c r="K32" i="103" s="1"/>
  <c r="J32" i="103"/>
  <c r="J32" i="103" a="1"/>
  <c r="I32" i="103" a="1"/>
  <c r="I32" i="103" s="1"/>
  <c r="H32" i="103" a="1"/>
  <c r="H32" i="103" s="1"/>
  <c r="G32" i="103" a="1"/>
  <c r="G32" i="103" s="1"/>
  <c r="F32" i="103"/>
  <c r="F32" i="103" a="1"/>
  <c r="E32" i="103" a="1"/>
  <c r="E32" i="103" s="1"/>
  <c r="D32" i="103" a="1"/>
  <c r="D32" i="103" s="1"/>
  <c r="CD31" i="103" a="1"/>
  <c r="CD31" i="103" s="1"/>
  <c r="CC31" i="103"/>
  <c r="CC31" i="103" a="1"/>
  <c r="CB31" i="103" a="1"/>
  <c r="CB31" i="103" s="1"/>
  <c r="CA31" i="103" a="1"/>
  <c r="CA31" i="103" s="1"/>
  <c r="BZ31" i="103" a="1"/>
  <c r="BZ31" i="103" s="1"/>
  <c r="BY31" i="103"/>
  <c r="BY31" i="103" a="1"/>
  <c r="BX31" i="103" a="1"/>
  <c r="BX31" i="103" s="1"/>
  <c r="BW31" i="103" a="1"/>
  <c r="BW31" i="103" s="1"/>
  <c r="BV31" i="103" a="1"/>
  <c r="BV31" i="103" s="1"/>
  <c r="BU31" i="103"/>
  <c r="BU31" i="103" a="1"/>
  <c r="BT31" i="103" a="1"/>
  <c r="BT31" i="103" s="1"/>
  <c r="BS31" i="103" a="1"/>
  <c r="BS31" i="103" s="1"/>
  <c r="BR31" i="103" a="1"/>
  <c r="BR31" i="103" s="1"/>
  <c r="BQ31" i="103"/>
  <c r="BQ31" i="103" a="1"/>
  <c r="BP31" i="103" a="1"/>
  <c r="BP31" i="103" s="1"/>
  <c r="BO31" i="103" a="1"/>
  <c r="BO31" i="103" s="1"/>
  <c r="BN31" i="103" a="1"/>
  <c r="BN31" i="103" s="1"/>
  <c r="BM31" i="103"/>
  <c r="BM31" i="103" a="1"/>
  <c r="BL31" i="103" a="1"/>
  <c r="BL31" i="103" s="1"/>
  <c r="BK31" i="103" a="1"/>
  <c r="BK31" i="103" s="1"/>
  <c r="BJ31" i="103" a="1"/>
  <c r="BJ31" i="103" s="1"/>
  <c r="BI31" i="103"/>
  <c r="BI31" i="103" a="1"/>
  <c r="BH31" i="103" a="1"/>
  <c r="BH31" i="103" s="1"/>
  <c r="BG31" i="103" a="1"/>
  <c r="BG31" i="103" s="1"/>
  <c r="BF31" i="103" a="1"/>
  <c r="BF31" i="103" s="1"/>
  <c r="BE31" i="103"/>
  <c r="BE31" i="103" a="1"/>
  <c r="BD31" i="103" a="1"/>
  <c r="BD31" i="103" s="1"/>
  <c r="BC31" i="103" a="1"/>
  <c r="BC31" i="103" s="1"/>
  <c r="BB31" i="103" a="1"/>
  <c r="BB31" i="103" s="1"/>
  <c r="BA31" i="103"/>
  <c r="BA31" i="103" a="1"/>
  <c r="AZ31" i="103" a="1"/>
  <c r="AZ31" i="103" s="1"/>
  <c r="AY31" i="103" a="1"/>
  <c r="AY31" i="103" s="1"/>
  <c r="AX31" i="103" a="1"/>
  <c r="AX31" i="103" s="1"/>
  <c r="AW31" i="103"/>
  <c r="AW31" i="103" a="1"/>
  <c r="AV31" i="103" a="1"/>
  <c r="AV31" i="103" s="1"/>
  <c r="AU31" i="103" a="1"/>
  <c r="AU31" i="103" s="1"/>
  <c r="AT31" i="103" a="1"/>
  <c r="AT31" i="103" s="1"/>
  <c r="AS31" i="103"/>
  <c r="AS31" i="103" a="1"/>
  <c r="AR31" i="103" a="1"/>
  <c r="AR31" i="103" s="1"/>
  <c r="AQ31" i="103" a="1"/>
  <c r="AQ31" i="103" s="1"/>
  <c r="AP31" i="103" a="1"/>
  <c r="AP31" i="103" s="1"/>
  <c r="AO31" i="103"/>
  <c r="AO31" i="103" a="1"/>
  <c r="AN31" i="103" a="1"/>
  <c r="AN31" i="103" s="1"/>
  <c r="AM31" i="103" a="1"/>
  <c r="AM31" i="103" s="1"/>
  <c r="AL31" i="103" a="1"/>
  <c r="AL31" i="103" s="1"/>
  <c r="AK31" i="103"/>
  <c r="AK31" i="103" a="1"/>
  <c r="AJ31" i="103" a="1"/>
  <c r="AJ31" i="103" s="1"/>
  <c r="AI31" i="103" a="1"/>
  <c r="AI31" i="103" s="1"/>
  <c r="AH31" i="103" a="1"/>
  <c r="AH31" i="103" s="1"/>
  <c r="AG31" i="103"/>
  <c r="AG31" i="103" a="1"/>
  <c r="AF31" i="103" a="1"/>
  <c r="AF31" i="103" s="1"/>
  <c r="AE31" i="103" a="1"/>
  <c r="AE31" i="103" s="1"/>
  <c r="AD31" i="103" a="1"/>
  <c r="AD31" i="103" s="1"/>
  <c r="AC31" i="103"/>
  <c r="AC31" i="103" a="1"/>
  <c r="AB31" i="103" a="1"/>
  <c r="AB31" i="103" s="1"/>
  <c r="AA31" i="103" a="1"/>
  <c r="AA31" i="103" s="1"/>
  <c r="Z31" i="103" a="1"/>
  <c r="Z31" i="103" s="1"/>
  <c r="Y31" i="103"/>
  <c r="Y31" i="103" a="1"/>
  <c r="X31" i="103" a="1"/>
  <c r="X31" i="103" s="1"/>
  <c r="W31" i="103" a="1"/>
  <c r="W31" i="103" s="1"/>
  <c r="V31" i="103" a="1"/>
  <c r="V31" i="103" s="1"/>
  <c r="U31" i="103"/>
  <c r="U31" i="103" a="1"/>
  <c r="T31" i="103" a="1"/>
  <c r="T31" i="103" s="1"/>
  <c r="S31" i="103" a="1"/>
  <c r="S31" i="103" s="1"/>
  <c r="R31" i="103" a="1"/>
  <c r="R31" i="103" s="1"/>
  <c r="Q31" i="103"/>
  <c r="Q31" i="103" a="1"/>
  <c r="P31" i="103" a="1"/>
  <c r="P31" i="103" s="1"/>
  <c r="O31" i="103" a="1"/>
  <c r="O31" i="103" s="1"/>
  <c r="N31" i="103" a="1"/>
  <c r="N31" i="103" s="1"/>
  <c r="M31" i="103"/>
  <c r="M31" i="103" a="1"/>
  <c r="L31" i="103" a="1"/>
  <c r="L31" i="103" s="1"/>
  <c r="K31" i="103" a="1"/>
  <c r="K31" i="103" s="1"/>
  <c r="J31" i="103" a="1"/>
  <c r="J31" i="103" s="1"/>
  <c r="I31" i="103"/>
  <c r="I31" i="103" a="1"/>
  <c r="H31" i="103" a="1"/>
  <c r="H31" i="103" s="1"/>
  <c r="G31" i="103" a="1"/>
  <c r="G31" i="103" s="1"/>
  <c r="F31" i="103" a="1"/>
  <c r="F31" i="103" s="1"/>
  <c r="E31" i="103"/>
  <c r="E31" i="103" a="1"/>
  <c r="D31" i="103" a="1"/>
  <c r="D31" i="103" s="1"/>
  <c r="CD30" i="103" a="1"/>
  <c r="CD30" i="103" s="1"/>
  <c r="CC30" i="103" a="1"/>
  <c r="CC30" i="103" s="1"/>
  <c r="CB30" i="103"/>
  <c r="CB30" i="103" a="1"/>
  <c r="CA30" i="103" a="1"/>
  <c r="CA30" i="103" s="1"/>
  <c r="BZ30" i="103" a="1"/>
  <c r="BZ30" i="103" s="1"/>
  <c r="BY30" i="103" a="1"/>
  <c r="BY30" i="103" s="1"/>
  <c r="BX30" i="103"/>
  <c r="BX30" i="103" a="1"/>
  <c r="BW30" i="103" a="1"/>
  <c r="BW30" i="103" s="1"/>
  <c r="BV30" i="103" a="1"/>
  <c r="BV30" i="103" s="1"/>
  <c r="BU30" i="103" a="1"/>
  <c r="BU30" i="103" s="1"/>
  <c r="BT30" i="103"/>
  <c r="BT30" i="103" a="1"/>
  <c r="BS30" i="103" a="1"/>
  <c r="BS30" i="103" s="1"/>
  <c r="BR30" i="103" a="1"/>
  <c r="BR30" i="103" s="1"/>
  <c r="BQ30" i="103" a="1"/>
  <c r="BQ30" i="103" s="1"/>
  <c r="BP30" i="103"/>
  <c r="BP30" i="103" a="1"/>
  <c r="BO30" i="103" a="1"/>
  <c r="BO30" i="103" s="1"/>
  <c r="BN30" i="103" a="1"/>
  <c r="BN30" i="103" s="1"/>
  <c r="BM30" i="103" a="1"/>
  <c r="BM30" i="103" s="1"/>
  <c r="BL30" i="103"/>
  <c r="BL30" i="103" a="1"/>
  <c r="BK30" i="103" a="1"/>
  <c r="BK30" i="103" s="1"/>
  <c r="BJ30" i="103" a="1"/>
  <c r="BJ30" i="103" s="1"/>
  <c r="BI30" i="103" a="1"/>
  <c r="BI30" i="103" s="1"/>
  <c r="BH30" i="103"/>
  <c r="BH30" i="103" a="1"/>
  <c r="BG30" i="103" a="1"/>
  <c r="BG30" i="103" s="1"/>
  <c r="BF30" i="103" a="1"/>
  <c r="BF30" i="103" s="1"/>
  <c r="BE30" i="103" a="1"/>
  <c r="BE30" i="103" s="1"/>
  <c r="BD30" i="103"/>
  <c r="BD30" i="103" a="1"/>
  <c r="BC30" i="103" a="1"/>
  <c r="BC30" i="103" s="1"/>
  <c r="BB30" i="103" a="1"/>
  <c r="BB30" i="103" s="1"/>
  <c r="BA30" i="103" a="1"/>
  <c r="BA30" i="103" s="1"/>
  <c r="AZ30" i="103"/>
  <c r="AZ30" i="103" a="1"/>
  <c r="AY30" i="103" a="1"/>
  <c r="AY30" i="103" s="1"/>
  <c r="AX30" i="103" a="1"/>
  <c r="AX30" i="103" s="1"/>
  <c r="AW30" i="103" a="1"/>
  <c r="AW30" i="103" s="1"/>
  <c r="AV30" i="103"/>
  <c r="AV30" i="103" a="1"/>
  <c r="AU30" i="103" a="1"/>
  <c r="AU30" i="103" s="1"/>
  <c r="AT30" i="103" a="1"/>
  <c r="AT30" i="103" s="1"/>
  <c r="AS30" i="103" a="1"/>
  <c r="AS30" i="103" s="1"/>
  <c r="AR30" i="103"/>
  <c r="AR30" i="103" a="1"/>
  <c r="AQ30" i="103" a="1"/>
  <c r="AQ30" i="103" s="1"/>
  <c r="AP30" i="103" a="1"/>
  <c r="AP30" i="103" s="1"/>
  <c r="AO30" i="103" a="1"/>
  <c r="AO30" i="103" s="1"/>
  <c r="AN30" i="103"/>
  <c r="AN30" i="103" a="1"/>
  <c r="AM30" i="103" a="1"/>
  <c r="AM30" i="103" s="1"/>
  <c r="AL30" i="103" a="1"/>
  <c r="AL30" i="103" s="1"/>
  <c r="AK30" i="103" a="1"/>
  <c r="AK30" i="103" s="1"/>
  <c r="AJ30" i="103"/>
  <c r="AJ30" i="103" a="1"/>
  <c r="AI30" i="103" a="1"/>
  <c r="AI30" i="103" s="1"/>
  <c r="AH30" i="103" a="1"/>
  <c r="AH30" i="103" s="1"/>
  <c r="AG30" i="103" a="1"/>
  <c r="AG30" i="103" s="1"/>
  <c r="AF30" i="103"/>
  <c r="AF30" i="103" a="1"/>
  <c r="AE30" i="103" a="1"/>
  <c r="AE30" i="103" s="1"/>
  <c r="AD30" i="103" a="1"/>
  <c r="AD30" i="103" s="1"/>
  <c r="AC30" i="103" a="1"/>
  <c r="AC30" i="103" s="1"/>
  <c r="AB30" i="103"/>
  <c r="AB30" i="103" a="1"/>
  <c r="AA30" i="103" a="1"/>
  <c r="AA30" i="103" s="1"/>
  <c r="Z30" i="103" a="1"/>
  <c r="Z30" i="103" s="1"/>
  <c r="Y30" i="103" a="1"/>
  <c r="Y30" i="103" s="1"/>
  <c r="X30" i="103"/>
  <c r="X30" i="103" a="1"/>
  <c r="W30" i="103" a="1"/>
  <c r="W30" i="103" s="1"/>
  <c r="V30" i="103" a="1"/>
  <c r="V30" i="103" s="1"/>
  <c r="U30" i="103" a="1"/>
  <c r="U30" i="103" s="1"/>
  <c r="T30" i="103"/>
  <c r="T30" i="103" a="1"/>
  <c r="S30" i="103" a="1"/>
  <c r="S30" i="103" s="1"/>
  <c r="R30" i="103" a="1"/>
  <c r="R30" i="103" s="1"/>
  <c r="Q30" i="103" a="1"/>
  <c r="Q30" i="103" s="1"/>
  <c r="P30" i="103"/>
  <c r="P30" i="103" a="1"/>
  <c r="O30" i="103" a="1"/>
  <c r="O30" i="103" s="1"/>
  <c r="N30" i="103" a="1"/>
  <c r="N30" i="103" s="1"/>
  <c r="M30" i="103" a="1"/>
  <c r="M30" i="103" s="1"/>
  <c r="L30" i="103"/>
  <c r="L30" i="103" a="1"/>
  <c r="K30" i="103" a="1"/>
  <c r="K30" i="103" s="1"/>
  <c r="J30" i="103" a="1"/>
  <c r="J30" i="103" s="1"/>
  <c r="I30" i="103" a="1"/>
  <c r="I30" i="103" s="1"/>
  <c r="H30" i="103"/>
  <c r="H30" i="103" a="1"/>
  <c r="G30" i="103" a="1"/>
  <c r="G30" i="103" s="1"/>
  <c r="F30" i="103" a="1"/>
  <c r="F30" i="103" s="1"/>
  <c r="E30" i="103" a="1"/>
  <c r="E30" i="103" s="1"/>
  <c r="D30" i="103"/>
  <c r="D30" i="103" a="1"/>
  <c r="CD29" i="103" a="1"/>
  <c r="CD29" i="103" s="1"/>
  <c r="CC29" i="103" a="1"/>
  <c r="CC29" i="103" s="1"/>
  <c r="CB29" i="103" a="1"/>
  <c r="CB29" i="103" s="1"/>
  <c r="CA29" i="103"/>
  <c r="CA29" i="103" a="1"/>
  <c r="BZ29" i="103" a="1"/>
  <c r="BZ29" i="103" s="1"/>
  <c r="BY29" i="103" a="1"/>
  <c r="BY29" i="103" s="1"/>
  <c r="BX29" i="103" a="1"/>
  <c r="BX29" i="103" s="1"/>
  <c r="BW29" i="103"/>
  <c r="BW29" i="103" a="1"/>
  <c r="BV29" i="103" a="1"/>
  <c r="BV29" i="103" s="1"/>
  <c r="BU29" i="103" a="1"/>
  <c r="BU29" i="103" s="1"/>
  <c r="BT29" i="103" a="1"/>
  <c r="BT29" i="103" s="1"/>
  <c r="BS29" i="103"/>
  <c r="BS29" i="103" a="1"/>
  <c r="BR29" i="103" a="1"/>
  <c r="BR29" i="103" s="1"/>
  <c r="BQ29" i="103" a="1"/>
  <c r="BQ29" i="103" s="1"/>
  <c r="BP29" i="103" a="1"/>
  <c r="BP29" i="103" s="1"/>
  <c r="BO29" i="103"/>
  <c r="BO29" i="103" a="1"/>
  <c r="BN29" i="103" a="1"/>
  <c r="BN29" i="103" s="1"/>
  <c r="BM29" i="103" a="1"/>
  <c r="BM29" i="103" s="1"/>
  <c r="BL29" i="103" a="1"/>
  <c r="BL29" i="103" s="1"/>
  <c r="BK29" i="103"/>
  <c r="BK29" i="103" a="1"/>
  <c r="BJ29" i="103" a="1"/>
  <c r="BJ29" i="103" s="1"/>
  <c r="BI29" i="103" a="1"/>
  <c r="BI29" i="103" s="1"/>
  <c r="BH29" i="103" a="1"/>
  <c r="BH29" i="103" s="1"/>
  <c r="BG29" i="103"/>
  <c r="BG29" i="103" a="1"/>
  <c r="BF29" i="103" a="1"/>
  <c r="BF29" i="103" s="1"/>
  <c r="BE29" i="103" a="1"/>
  <c r="BE29" i="103" s="1"/>
  <c r="BD29" i="103" a="1"/>
  <c r="BD29" i="103" s="1"/>
  <c r="BC29" i="103"/>
  <c r="BC29" i="103" a="1"/>
  <c r="BB29" i="103" a="1"/>
  <c r="BB29" i="103" s="1"/>
  <c r="BA29" i="103" a="1"/>
  <c r="BA29" i="103" s="1"/>
  <c r="AZ29" i="103" a="1"/>
  <c r="AZ29" i="103" s="1"/>
  <c r="AY29" i="103"/>
  <c r="AY29" i="103" a="1"/>
  <c r="AX29" i="103" a="1"/>
  <c r="AX29" i="103" s="1"/>
  <c r="AW29" i="103" a="1"/>
  <c r="AW29" i="103" s="1"/>
  <c r="AV29" i="103" a="1"/>
  <c r="AV29" i="103" s="1"/>
  <c r="AU29" i="103"/>
  <c r="AU29" i="103" a="1"/>
  <c r="AT29" i="103" a="1"/>
  <c r="AT29" i="103" s="1"/>
  <c r="AS29" i="103" a="1"/>
  <c r="AS29" i="103" s="1"/>
  <c r="AR29" i="103" a="1"/>
  <c r="AR29" i="103" s="1"/>
  <c r="AQ29" i="103"/>
  <c r="AQ29" i="103" a="1"/>
  <c r="AP29" i="103" a="1"/>
  <c r="AP29" i="103" s="1"/>
  <c r="AO29" i="103" a="1"/>
  <c r="AO29" i="103" s="1"/>
  <c r="AN29" i="103" a="1"/>
  <c r="AN29" i="103" s="1"/>
  <c r="AM29" i="103"/>
  <c r="AM29" i="103" a="1"/>
  <c r="AL29" i="103" a="1"/>
  <c r="AL29" i="103" s="1"/>
  <c r="AK29" i="103" a="1"/>
  <c r="AK29" i="103" s="1"/>
  <c r="AJ29" i="103" a="1"/>
  <c r="AJ29" i="103" s="1"/>
  <c r="AI29" i="103"/>
  <c r="AI29" i="103" a="1"/>
  <c r="AH29" i="103" a="1"/>
  <c r="AH29" i="103" s="1"/>
  <c r="AG29" i="103" a="1"/>
  <c r="AG29" i="103" s="1"/>
  <c r="AF29" i="103" a="1"/>
  <c r="AF29" i="103" s="1"/>
  <c r="AE29" i="103"/>
  <c r="AE29" i="103" a="1"/>
  <c r="AD29" i="103" a="1"/>
  <c r="AD29" i="103" s="1"/>
  <c r="AC29" i="103" a="1"/>
  <c r="AC29" i="103" s="1"/>
  <c r="AB29" i="103" a="1"/>
  <c r="AB29" i="103" s="1"/>
  <c r="AA29" i="103"/>
  <c r="AA29" i="103" a="1"/>
  <c r="Z29" i="103" a="1"/>
  <c r="Z29" i="103" s="1"/>
  <c r="Y29" i="103" a="1"/>
  <c r="Y29" i="103" s="1"/>
  <c r="X29" i="103" a="1"/>
  <c r="X29" i="103" s="1"/>
  <c r="W29" i="103"/>
  <c r="W29" i="103" a="1"/>
  <c r="V29" i="103" a="1"/>
  <c r="V29" i="103" s="1"/>
  <c r="U29" i="103" a="1"/>
  <c r="U29" i="103" s="1"/>
  <c r="T29" i="103" a="1"/>
  <c r="T29" i="103" s="1"/>
  <c r="S29" i="103"/>
  <c r="S29" i="103" a="1"/>
  <c r="R29" i="103" a="1"/>
  <c r="R29" i="103" s="1"/>
  <c r="Q29" i="103" a="1"/>
  <c r="Q29" i="103" s="1"/>
  <c r="P29" i="103" a="1"/>
  <c r="P29" i="103" s="1"/>
  <c r="O29" i="103"/>
  <c r="O29" i="103" a="1"/>
  <c r="N29" i="103" a="1"/>
  <c r="N29" i="103" s="1"/>
  <c r="M29" i="103" a="1"/>
  <c r="M29" i="103" s="1"/>
  <c r="L29" i="103" a="1"/>
  <c r="L29" i="103" s="1"/>
  <c r="K29" i="103"/>
  <c r="K29" i="103" a="1"/>
  <c r="J29" i="103" a="1"/>
  <c r="J29" i="103" s="1"/>
  <c r="I29" i="103" a="1"/>
  <c r="I29" i="103" s="1"/>
  <c r="H29" i="103" a="1"/>
  <c r="H29" i="103" s="1"/>
  <c r="G29" i="103"/>
  <c r="G29" i="103" a="1"/>
  <c r="F29" i="103" a="1"/>
  <c r="F29" i="103" s="1"/>
  <c r="E29" i="103" a="1"/>
  <c r="E29" i="103" s="1"/>
  <c r="D29" i="103" a="1"/>
  <c r="D29" i="103" s="1"/>
  <c r="CD28" i="103"/>
  <c r="CD28" i="103" a="1"/>
  <c r="CC28" i="103" a="1"/>
  <c r="CC28" i="103" s="1"/>
  <c r="CB28" i="103" a="1"/>
  <c r="CB28" i="103" s="1"/>
  <c r="CA28" i="103" a="1"/>
  <c r="CA28" i="103" s="1"/>
  <c r="BZ28" i="103"/>
  <c r="BZ28" i="103" a="1"/>
  <c r="BY28" i="103" a="1"/>
  <c r="BY28" i="103" s="1"/>
  <c r="BX28" i="103" a="1"/>
  <c r="BX28" i="103" s="1"/>
  <c r="BW28" i="103" a="1"/>
  <c r="BW28" i="103" s="1"/>
  <c r="BV28" i="103"/>
  <c r="BV28" i="103" a="1"/>
  <c r="BU28" i="103" a="1"/>
  <c r="BU28" i="103" s="1"/>
  <c r="BT28" i="103" a="1"/>
  <c r="BT28" i="103" s="1"/>
  <c r="BS28" i="103" a="1"/>
  <c r="BS28" i="103" s="1"/>
  <c r="BR28" i="103"/>
  <c r="BR28" i="103" a="1"/>
  <c r="BQ28" i="103" a="1"/>
  <c r="BQ28" i="103" s="1"/>
  <c r="BP28" i="103" a="1"/>
  <c r="BP28" i="103" s="1"/>
  <c r="BO28" i="103" a="1"/>
  <c r="BO28" i="103" s="1"/>
  <c r="BN28" i="103"/>
  <c r="BN28" i="103" a="1"/>
  <c r="BM28" i="103" a="1"/>
  <c r="BM28" i="103" s="1"/>
  <c r="BL28" i="103" a="1"/>
  <c r="BL28" i="103" s="1"/>
  <c r="BK28" i="103" a="1"/>
  <c r="BK28" i="103" s="1"/>
  <c r="BJ28" i="103"/>
  <c r="BJ28" i="103" a="1"/>
  <c r="BI28" i="103" a="1"/>
  <c r="BI28" i="103" s="1"/>
  <c r="BH28" i="103" a="1"/>
  <c r="BH28" i="103" s="1"/>
  <c r="BG28" i="103" a="1"/>
  <c r="BG28" i="103" s="1"/>
  <c r="BF28" i="103"/>
  <c r="BF28" i="103" a="1"/>
  <c r="BE28" i="103" a="1"/>
  <c r="BE28" i="103" s="1"/>
  <c r="BD28" i="103" a="1"/>
  <c r="BD28" i="103" s="1"/>
  <c r="BC28" i="103" a="1"/>
  <c r="BC28" i="103" s="1"/>
  <c r="BB28" i="103"/>
  <c r="BB28" i="103" a="1"/>
  <c r="BA28" i="103" a="1"/>
  <c r="BA28" i="103" s="1"/>
  <c r="AZ28" i="103" a="1"/>
  <c r="AZ28" i="103" s="1"/>
  <c r="AY28" i="103" a="1"/>
  <c r="AY28" i="103" s="1"/>
  <c r="AX28" i="103"/>
  <c r="AX28" i="103" a="1"/>
  <c r="AW28" i="103" a="1"/>
  <c r="AW28" i="103" s="1"/>
  <c r="AV28" i="103" a="1"/>
  <c r="AV28" i="103" s="1"/>
  <c r="AU28" i="103" a="1"/>
  <c r="AU28" i="103" s="1"/>
  <c r="AT28" i="103"/>
  <c r="AT28" i="103" a="1"/>
  <c r="AS28" i="103" a="1"/>
  <c r="AS28" i="103" s="1"/>
  <c r="AR28" i="103" a="1"/>
  <c r="AR28" i="103" s="1"/>
  <c r="AQ28" i="103" a="1"/>
  <c r="AQ28" i="103" s="1"/>
  <c r="AP28" i="103"/>
  <c r="AP28" i="103" a="1"/>
  <c r="AO28" i="103" a="1"/>
  <c r="AO28" i="103" s="1"/>
  <c r="AN28" i="103" a="1"/>
  <c r="AN28" i="103" s="1"/>
  <c r="AM28" i="103" a="1"/>
  <c r="AM28" i="103" s="1"/>
  <c r="AL28" i="103"/>
  <c r="AL28" i="103" a="1"/>
  <c r="AK28" i="103" a="1"/>
  <c r="AK28" i="103" s="1"/>
  <c r="AJ28" i="103" a="1"/>
  <c r="AJ28" i="103" s="1"/>
  <c r="AI28" i="103" a="1"/>
  <c r="AI28" i="103" s="1"/>
  <c r="AH28" i="103"/>
  <c r="AH28" i="103" a="1"/>
  <c r="AG28" i="103" a="1"/>
  <c r="AG28" i="103" s="1"/>
  <c r="AF28" i="103" a="1"/>
  <c r="AF28" i="103" s="1"/>
  <c r="AE28" i="103" a="1"/>
  <c r="AE28" i="103" s="1"/>
  <c r="AD28" i="103"/>
  <c r="AD28" i="103" a="1"/>
  <c r="AC28" i="103" a="1"/>
  <c r="AC28" i="103" s="1"/>
  <c r="AB28" i="103" a="1"/>
  <c r="AB28" i="103" s="1"/>
  <c r="AA28" i="103" a="1"/>
  <c r="AA28" i="103" s="1"/>
  <c r="Z28" i="103"/>
  <c r="Z28" i="103" a="1"/>
  <c r="Y28" i="103" a="1"/>
  <c r="Y28" i="103" s="1"/>
  <c r="X28" i="103" a="1"/>
  <c r="X28" i="103" s="1"/>
  <c r="W28" i="103" a="1"/>
  <c r="W28" i="103" s="1"/>
  <c r="V28" i="103"/>
  <c r="V28" i="103" a="1"/>
  <c r="U28" i="103" a="1"/>
  <c r="U28" i="103" s="1"/>
  <c r="T28" i="103" a="1"/>
  <c r="T28" i="103" s="1"/>
  <c r="S28" i="103" a="1"/>
  <c r="S28" i="103" s="1"/>
  <c r="R28" i="103"/>
  <c r="R28" i="103" a="1"/>
  <c r="Q28" i="103" a="1"/>
  <c r="Q28" i="103" s="1"/>
  <c r="P28" i="103" a="1"/>
  <c r="P28" i="103" s="1"/>
  <c r="O28" i="103" a="1"/>
  <c r="O28" i="103" s="1"/>
  <c r="N28" i="103"/>
  <c r="N28" i="103" a="1"/>
  <c r="M28" i="103" a="1"/>
  <c r="M28" i="103" s="1"/>
  <c r="L28" i="103" a="1"/>
  <c r="L28" i="103" s="1"/>
  <c r="K28" i="103" a="1"/>
  <c r="K28" i="103" s="1"/>
  <c r="J28" i="103"/>
  <c r="J28" i="103" a="1"/>
  <c r="I28" i="103" a="1"/>
  <c r="I28" i="103" s="1"/>
  <c r="H28" i="103" a="1"/>
  <c r="H28" i="103" s="1"/>
  <c r="G28" i="103" a="1"/>
  <c r="G28" i="103" s="1"/>
  <c r="F28" i="103"/>
  <c r="F28" i="103" a="1"/>
  <c r="E28" i="103" a="1"/>
  <c r="E28" i="103" s="1"/>
  <c r="D28" i="103" a="1"/>
  <c r="D28" i="103" s="1"/>
  <c r="CD27" i="103" a="1"/>
  <c r="CD27" i="103" s="1"/>
  <c r="CC27" i="103"/>
  <c r="CC27" i="103" a="1"/>
  <c r="CB27" i="103" a="1"/>
  <c r="CB27" i="103" s="1"/>
  <c r="CA27" i="103" a="1"/>
  <c r="CA27" i="103" s="1"/>
  <c r="BZ27" i="103" a="1"/>
  <c r="BZ27" i="103" s="1"/>
  <c r="BY27" i="103"/>
  <c r="BY27" i="103" a="1"/>
  <c r="BX27" i="103" a="1"/>
  <c r="BX27" i="103" s="1"/>
  <c r="BW27" i="103" a="1"/>
  <c r="BW27" i="103" s="1"/>
  <c r="BV27" i="103" a="1"/>
  <c r="BV27" i="103" s="1"/>
  <c r="BU27" i="103"/>
  <c r="BU27" i="103" a="1"/>
  <c r="BT27" i="103" a="1"/>
  <c r="BT27" i="103" s="1"/>
  <c r="BS27" i="103" a="1"/>
  <c r="BS27" i="103" s="1"/>
  <c r="BR27" i="103" a="1"/>
  <c r="BR27" i="103" s="1"/>
  <c r="BQ27" i="103"/>
  <c r="BQ27" i="103" a="1"/>
  <c r="BP27" i="103" a="1"/>
  <c r="BP27" i="103" s="1"/>
  <c r="BO27" i="103" a="1"/>
  <c r="BO27" i="103" s="1"/>
  <c r="BN27" i="103" a="1"/>
  <c r="BN27" i="103" s="1"/>
  <c r="BM27" i="103"/>
  <c r="BM27" i="103" a="1"/>
  <c r="BL27" i="103" a="1"/>
  <c r="BL27" i="103" s="1"/>
  <c r="BK27" i="103" a="1"/>
  <c r="BK27" i="103" s="1"/>
  <c r="BJ27" i="103" a="1"/>
  <c r="BJ27" i="103" s="1"/>
  <c r="BI27" i="103"/>
  <c r="BI27" i="103" a="1"/>
  <c r="BH27" i="103" a="1"/>
  <c r="BH27" i="103" s="1"/>
  <c r="BG27" i="103" a="1"/>
  <c r="BG27" i="103" s="1"/>
  <c r="BF27" i="103" a="1"/>
  <c r="BF27" i="103" s="1"/>
  <c r="BE27" i="103"/>
  <c r="BE27" i="103" a="1"/>
  <c r="BD27" i="103" a="1"/>
  <c r="BD27" i="103" s="1"/>
  <c r="BC27" i="103" a="1"/>
  <c r="BC27" i="103" s="1"/>
  <c r="BB27" i="103" a="1"/>
  <c r="BB27" i="103" s="1"/>
  <c r="BA27" i="103"/>
  <c r="BA27" i="103" a="1"/>
  <c r="AZ27" i="103" a="1"/>
  <c r="AZ27" i="103" s="1"/>
  <c r="AY27" i="103" a="1"/>
  <c r="AY27" i="103" s="1"/>
  <c r="AX27" i="103" a="1"/>
  <c r="AX27" i="103" s="1"/>
  <c r="AW27" i="103"/>
  <c r="AW27" i="103" a="1"/>
  <c r="AV27" i="103" a="1"/>
  <c r="AV27" i="103" s="1"/>
  <c r="AU27" i="103" a="1"/>
  <c r="AU27" i="103" s="1"/>
  <c r="AT27" i="103" a="1"/>
  <c r="AT27" i="103" s="1"/>
  <c r="AS27" i="103"/>
  <c r="AS27" i="103" a="1"/>
  <c r="AR27" i="103" a="1"/>
  <c r="AR27" i="103" s="1"/>
  <c r="AQ27" i="103" a="1"/>
  <c r="AQ27" i="103" s="1"/>
  <c r="AP27" i="103" a="1"/>
  <c r="AP27" i="103" s="1"/>
  <c r="AO27" i="103"/>
  <c r="AO27" i="103" a="1"/>
  <c r="AN27" i="103" a="1"/>
  <c r="AN27" i="103" s="1"/>
  <c r="AM27" i="103" a="1"/>
  <c r="AM27" i="103" s="1"/>
  <c r="AL27" i="103" a="1"/>
  <c r="AL27" i="103" s="1"/>
  <c r="AK27" i="103"/>
  <c r="AK27" i="103" a="1"/>
  <c r="AJ27" i="103" a="1"/>
  <c r="AJ27" i="103" s="1"/>
  <c r="AI27" i="103" a="1"/>
  <c r="AI27" i="103" s="1"/>
  <c r="AH27" i="103" a="1"/>
  <c r="AH27" i="103" s="1"/>
  <c r="AG27" i="103"/>
  <c r="AG27" i="103" a="1"/>
  <c r="AF27" i="103" a="1"/>
  <c r="AF27" i="103" s="1"/>
  <c r="AE27" i="103" a="1"/>
  <c r="AE27" i="103" s="1"/>
  <c r="AD27" i="103" a="1"/>
  <c r="AD27" i="103" s="1"/>
  <c r="AC27" i="103"/>
  <c r="AC27" i="103" a="1"/>
  <c r="AB27" i="103" a="1"/>
  <c r="AB27" i="103" s="1"/>
  <c r="AA27" i="103" a="1"/>
  <c r="AA27" i="103" s="1"/>
  <c r="Z27" i="103" a="1"/>
  <c r="Z27" i="103" s="1"/>
  <c r="Y27" i="103"/>
  <c r="Y27" i="103" a="1"/>
  <c r="X27" i="103" a="1"/>
  <c r="X27" i="103" s="1"/>
  <c r="W27" i="103" a="1"/>
  <c r="W27" i="103" s="1"/>
  <c r="V27" i="103" a="1"/>
  <c r="V27" i="103" s="1"/>
  <c r="U27" i="103"/>
  <c r="U27" i="103" a="1"/>
  <c r="T27" i="103" a="1"/>
  <c r="T27" i="103" s="1"/>
  <c r="S27" i="103" a="1"/>
  <c r="S27" i="103" s="1"/>
  <c r="R27" i="103" a="1"/>
  <c r="R27" i="103" s="1"/>
  <c r="Q27" i="103"/>
  <c r="Q27" i="103" a="1"/>
  <c r="P27" i="103" a="1"/>
  <c r="P27" i="103" s="1"/>
  <c r="O27" i="103" a="1"/>
  <c r="O27" i="103" s="1"/>
  <c r="N27" i="103" a="1"/>
  <c r="N27" i="103" s="1"/>
  <c r="M27" i="103"/>
  <c r="M27" i="103" a="1"/>
  <c r="L27" i="103" a="1"/>
  <c r="L27" i="103" s="1"/>
  <c r="K27" i="103" a="1"/>
  <c r="K27" i="103" s="1"/>
  <c r="J27" i="103" a="1"/>
  <c r="J27" i="103" s="1"/>
  <c r="I27" i="103"/>
  <c r="I27" i="103" a="1"/>
  <c r="H27" i="103" a="1"/>
  <c r="H27" i="103" s="1"/>
  <c r="G27" i="103" a="1"/>
  <c r="G27" i="103" s="1"/>
  <c r="F27" i="103" a="1"/>
  <c r="F27" i="103" s="1"/>
  <c r="E27" i="103"/>
  <c r="E27" i="103" a="1"/>
  <c r="D27" i="103" a="1"/>
  <c r="D27" i="103" s="1"/>
  <c r="CD26" i="103" a="1"/>
  <c r="CD26" i="103" s="1"/>
  <c r="CC26" i="103" a="1"/>
  <c r="CC26" i="103" s="1"/>
  <c r="CB26" i="103"/>
  <c r="CB26" i="103" a="1"/>
  <c r="CA26" i="103" a="1"/>
  <c r="CA26" i="103" s="1"/>
  <c r="BZ26" i="103" a="1"/>
  <c r="BZ26" i="103" s="1"/>
  <c r="BY26" i="103" a="1"/>
  <c r="BY26" i="103" s="1"/>
  <c r="BX26" i="103"/>
  <c r="BX26" i="103" a="1"/>
  <c r="BW26" i="103" a="1"/>
  <c r="BW26" i="103" s="1"/>
  <c r="BV26" i="103" a="1"/>
  <c r="BV26" i="103" s="1"/>
  <c r="BU26" i="103" a="1"/>
  <c r="BU26" i="103" s="1"/>
  <c r="BT26" i="103"/>
  <c r="BT26" i="103" a="1"/>
  <c r="BS26" i="103" a="1"/>
  <c r="BS26" i="103" s="1"/>
  <c r="BR26" i="103" a="1"/>
  <c r="BR26" i="103" s="1"/>
  <c r="BQ26" i="103" a="1"/>
  <c r="BQ26" i="103" s="1"/>
  <c r="BP26" i="103"/>
  <c r="BP26" i="103" a="1"/>
  <c r="BO26" i="103" a="1"/>
  <c r="BO26" i="103" s="1"/>
  <c r="BN26" i="103" a="1"/>
  <c r="BN26" i="103" s="1"/>
  <c r="BM26" i="103" a="1"/>
  <c r="BM26" i="103" s="1"/>
  <c r="BL26" i="103"/>
  <c r="BL26" i="103" a="1"/>
  <c r="BK26" i="103" a="1"/>
  <c r="BK26" i="103" s="1"/>
  <c r="BJ26" i="103" a="1"/>
  <c r="BJ26" i="103" s="1"/>
  <c r="BI26" i="103" a="1"/>
  <c r="BI26" i="103" s="1"/>
  <c r="BH26" i="103"/>
  <c r="BH26" i="103" a="1"/>
  <c r="BG26" i="103" a="1"/>
  <c r="BG26" i="103" s="1"/>
  <c r="BF26" i="103" a="1"/>
  <c r="BF26" i="103" s="1"/>
  <c r="BE26" i="103" a="1"/>
  <c r="BE26" i="103" s="1"/>
  <c r="BD26" i="103"/>
  <c r="BD26" i="103" a="1"/>
  <c r="BC26" i="103" a="1"/>
  <c r="BC26" i="103" s="1"/>
  <c r="BB26" i="103" a="1"/>
  <c r="BB26" i="103" s="1"/>
  <c r="BA26" i="103" a="1"/>
  <c r="BA26" i="103" s="1"/>
  <c r="AZ26" i="103"/>
  <c r="AZ26" i="103" a="1"/>
  <c r="AY26" i="103" a="1"/>
  <c r="AY26" i="103" s="1"/>
  <c r="AX26" i="103" a="1"/>
  <c r="AX26" i="103" s="1"/>
  <c r="AW26" i="103" a="1"/>
  <c r="AW26" i="103" s="1"/>
  <c r="AV26" i="103"/>
  <c r="AV26" i="103" a="1"/>
  <c r="AU26" i="103" a="1"/>
  <c r="AU26" i="103" s="1"/>
  <c r="AT26" i="103" a="1"/>
  <c r="AT26" i="103" s="1"/>
  <c r="AS26" i="103" a="1"/>
  <c r="AS26" i="103" s="1"/>
  <c r="AR26" i="103"/>
  <c r="AR26" i="103" a="1"/>
  <c r="AQ26" i="103" a="1"/>
  <c r="AQ26" i="103" s="1"/>
  <c r="AP26" i="103" a="1"/>
  <c r="AP26" i="103" s="1"/>
  <c r="AO26" i="103" a="1"/>
  <c r="AO26" i="103" s="1"/>
  <c r="AN26" i="103"/>
  <c r="AN26" i="103" a="1"/>
  <c r="AM26" i="103" a="1"/>
  <c r="AM26" i="103" s="1"/>
  <c r="AL26" i="103" a="1"/>
  <c r="AL26" i="103" s="1"/>
  <c r="AK26" i="103" a="1"/>
  <c r="AK26" i="103" s="1"/>
  <c r="AJ26" i="103"/>
  <c r="AJ26" i="103" a="1"/>
  <c r="AI26" i="103" a="1"/>
  <c r="AI26" i="103" s="1"/>
  <c r="AH26" i="103" a="1"/>
  <c r="AH26" i="103" s="1"/>
  <c r="AG26" i="103" a="1"/>
  <c r="AG26" i="103" s="1"/>
  <c r="AF26" i="103"/>
  <c r="AF26" i="103" a="1"/>
  <c r="AE26" i="103" a="1"/>
  <c r="AE26" i="103" s="1"/>
  <c r="AD26" i="103" a="1"/>
  <c r="AD26" i="103" s="1"/>
  <c r="AC26" i="103" a="1"/>
  <c r="AC26" i="103" s="1"/>
  <c r="AB26" i="103"/>
  <c r="AB26" i="103" a="1"/>
  <c r="AA26" i="103" a="1"/>
  <c r="AA26" i="103" s="1"/>
  <c r="Z26" i="103" a="1"/>
  <c r="Z26" i="103" s="1"/>
  <c r="Y26" i="103" a="1"/>
  <c r="Y26" i="103" s="1"/>
  <c r="X26" i="103"/>
  <c r="X26" i="103" a="1"/>
  <c r="W26" i="103" a="1"/>
  <c r="W26" i="103" s="1"/>
  <c r="V26" i="103" a="1"/>
  <c r="V26" i="103" s="1"/>
  <c r="U26" i="103" a="1"/>
  <c r="U26" i="103" s="1"/>
  <c r="T26" i="103"/>
  <c r="T26" i="103" a="1"/>
  <c r="S26" i="103" a="1"/>
  <c r="S26" i="103" s="1"/>
  <c r="R26" i="103" a="1"/>
  <c r="R26" i="103" s="1"/>
  <c r="Q26" i="103" a="1"/>
  <c r="Q26" i="103" s="1"/>
  <c r="P26" i="103"/>
  <c r="P26" i="103" a="1"/>
  <c r="O26" i="103" a="1"/>
  <c r="O26" i="103" s="1"/>
  <c r="N26" i="103" a="1"/>
  <c r="N26" i="103" s="1"/>
  <c r="M26" i="103" a="1"/>
  <c r="M26" i="103" s="1"/>
  <c r="L26" i="103"/>
  <c r="L26" i="103" a="1"/>
  <c r="K26" i="103" a="1"/>
  <c r="K26" i="103" s="1"/>
  <c r="J26" i="103" a="1"/>
  <c r="J26" i="103" s="1"/>
  <c r="I26" i="103" a="1"/>
  <c r="I26" i="103" s="1"/>
  <c r="H26" i="103"/>
  <c r="H26" i="103" a="1"/>
  <c r="G26" i="103" a="1"/>
  <c r="G26" i="103" s="1"/>
  <c r="F26" i="103" a="1"/>
  <c r="F26" i="103" s="1"/>
  <c r="E26" i="103" a="1"/>
  <c r="E26" i="103" s="1"/>
  <c r="D26" i="103"/>
  <c r="D26" i="103" a="1"/>
  <c r="CD25" i="103" a="1"/>
  <c r="CD25" i="103" s="1"/>
  <c r="CC25" i="103" a="1"/>
  <c r="CC25" i="103" s="1"/>
  <c r="CB25" i="103" a="1"/>
  <c r="CB25" i="103" s="1"/>
  <c r="CA25" i="103"/>
  <c r="CA25" i="103" a="1"/>
  <c r="BZ25" i="103" a="1"/>
  <c r="BZ25" i="103" s="1"/>
  <c r="BY25" i="103" a="1"/>
  <c r="BY25" i="103" s="1"/>
  <c r="BX25" i="103" a="1"/>
  <c r="BX25" i="103" s="1"/>
  <c r="BW25" i="103"/>
  <c r="BW25" i="103" a="1"/>
  <c r="BV25" i="103" a="1"/>
  <c r="BV25" i="103" s="1"/>
  <c r="BU25" i="103" a="1"/>
  <c r="BU25" i="103" s="1"/>
  <c r="BT25" i="103" a="1"/>
  <c r="BT25" i="103" s="1"/>
  <c r="BS25" i="103"/>
  <c r="BS25" i="103" a="1"/>
  <c r="BR25" i="103" a="1"/>
  <c r="BR25" i="103" s="1"/>
  <c r="BQ25" i="103" a="1"/>
  <c r="BQ25" i="103" s="1"/>
  <c r="BP25" i="103" a="1"/>
  <c r="BP25" i="103" s="1"/>
  <c r="BO25" i="103"/>
  <c r="BO25" i="103" a="1"/>
  <c r="BN25" i="103" a="1"/>
  <c r="BN25" i="103" s="1"/>
  <c r="BM25" i="103" a="1"/>
  <c r="BM25" i="103" s="1"/>
  <c r="BL25" i="103" a="1"/>
  <c r="BL25" i="103" s="1"/>
  <c r="BK25" i="103"/>
  <c r="BK25" i="103" a="1"/>
  <c r="BJ25" i="103" a="1"/>
  <c r="BJ25" i="103" s="1"/>
  <c r="BI25" i="103" a="1"/>
  <c r="BI25" i="103" s="1"/>
  <c r="BH25" i="103" a="1"/>
  <c r="BH25" i="103" s="1"/>
  <c r="BG25" i="103"/>
  <c r="BG25" i="103" a="1"/>
  <c r="BF25" i="103" a="1"/>
  <c r="BF25" i="103" s="1"/>
  <c r="BE25" i="103" a="1"/>
  <c r="BE25" i="103" s="1"/>
  <c r="BD25" i="103" a="1"/>
  <c r="BD25" i="103" s="1"/>
  <c r="BC25" i="103"/>
  <c r="BC25" i="103" a="1"/>
  <c r="BB25" i="103" a="1"/>
  <c r="BB25" i="103" s="1"/>
  <c r="BA25" i="103" a="1"/>
  <c r="BA25" i="103" s="1"/>
  <c r="AZ25" i="103" a="1"/>
  <c r="AZ25" i="103" s="1"/>
  <c r="AY25" i="103"/>
  <c r="AY25" i="103" a="1"/>
  <c r="AX25" i="103" a="1"/>
  <c r="AX25" i="103" s="1"/>
  <c r="AW25" i="103" a="1"/>
  <c r="AW25" i="103" s="1"/>
  <c r="AV25" i="103" a="1"/>
  <c r="AV25" i="103" s="1"/>
  <c r="AU25" i="103"/>
  <c r="AU25" i="103" a="1"/>
  <c r="AT25" i="103" a="1"/>
  <c r="AT25" i="103" s="1"/>
  <c r="AS25" i="103" a="1"/>
  <c r="AS25" i="103" s="1"/>
  <c r="AR25" i="103" a="1"/>
  <c r="AR25" i="103" s="1"/>
  <c r="AQ25" i="103"/>
  <c r="AQ25" i="103" a="1"/>
  <c r="AP25" i="103" a="1"/>
  <c r="AP25" i="103" s="1"/>
  <c r="AO25" i="103" a="1"/>
  <c r="AO25" i="103" s="1"/>
  <c r="AN25" i="103" a="1"/>
  <c r="AN25" i="103" s="1"/>
  <c r="AM25" i="103"/>
  <c r="AM25" i="103" a="1"/>
  <c r="AL25" i="103" a="1"/>
  <c r="AL25" i="103" s="1"/>
  <c r="AK25" i="103" a="1"/>
  <c r="AK25" i="103" s="1"/>
  <c r="AJ25" i="103" a="1"/>
  <c r="AJ25" i="103" s="1"/>
  <c r="AI25" i="103"/>
  <c r="AI25" i="103" a="1"/>
  <c r="AH25" i="103" a="1"/>
  <c r="AH25" i="103" s="1"/>
  <c r="AG25" i="103" a="1"/>
  <c r="AG25" i="103" s="1"/>
  <c r="AF25" i="103" a="1"/>
  <c r="AF25" i="103" s="1"/>
  <c r="AE25" i="103"/>
  <c r="AE25" i="103" a="1"/>
  <c r="AD25" i="103" a="1"/>
  <c r="AD25" i="103" s="1"/>
  <c r="AC25" i="103" a="1"/>
  <c r="AC25" i="103" s="1"/>
  <c r="AB25" i="103" a="1"/>
  <c r="AB25" i="103" s="1"/>
  <c r="AA25" i="103"/>
  <c r="AA25" i="103" a="1"/>
  <c r="Z25" i="103" a="1"/>
  <c r="Z25" i="103" s="1"/>
  <c r="Y25" i="103" a="1"/>
  <c r="Y25" i="103" s="1"/>
  <c r="X25" i="103" a="1"/>
  <c r="X25" i="103" s="1"/>
  <c r="W25" i="103"/>
  <c r="W25" i="103" a="1"/>
  <c r="V25" i="103" a="1"/>
  <c r="V25" i="103" s="1"/>
  <c r="U25" i="103" a="1"/>
  <c r="U25" i="103" s="1"/>
  <c r="T25" i="103" a="1"/>
  <c r="T25" i="103" s="1"/>
  <c r="S25" i="103"/>
  <c r="S25" i="103" a="1"/>
  <c r="R25" i="103" a="1"/>
  <c r="R25" i="103" s="1"/>
  <c r="Q25" i="103" a="1"/>
  <c r="Q25" i="103" s="1"/>
  <c r="P25" i="103" a="1"/>
  <c r="P25" i="103" s="1"/>
  <c r="O25" i="103"/>
  <c r="O25" i="103" a="1"/>
  <c r="N25" i="103" a="1"/>
  <c r="N25" i="103" s="1"/>
  <c r="M25" i="103" a="1"/>
  <c r="M25" i="103" s="1"/>
  <c r="L25" i="103" a="1"/>
  <c r="L25" i="103" s="1"/>
  <c r="K25" i="103"/>
  <c r="K25" i="103" a="1"/>
  <c r="J25" i="103" a="1"/>
  <c r="J25" i="103" s="1"/>
  <c r="I25" i="103" a="1"/>
  <c r="I25" i="103" s="1"/>
  <c r="H25" i="103" a="1"/>
  <c r="H25" i="103" s="1"/>
  <c r="G25" i="103"/>
  <c r="G25" i="103" a="1"/>
  <c r="F25" i="103" a="1"/>
  <c r="F25" i="103" s="1"/>
  <c r="E25" i="103" a="1"/>
  <c r="E25" i="103" s="1"/>
  <c r="D25" i="103" a="1"/>
  <c r="D25" i="103" s="1"/>
  <c r="CD24" i="103"/>
  <c r="CD24" i="103" a="1"/>
  <c r="CC24" i="103" a="1"/>
  <c r="CC24" i="103" s="1"/>
  <c r="CB24" i="103" a="1"/>
  <c r="CB24" i="103" s="1"/>
  <c r="CA24" i="103" a="1"/>
  <c r="CA24" i="103" s="1"/>
  <c r="BZ24" i="103"/>
  <c r="BZ24" i="103" a="1"/>
  <c r="BY24" i="103" a="1"/>
  <c r="BY24" i="103" s="1"/>
  <c r="BX24" i="103" a="1"/>
  <c r="BX24" i="103" s="1"/>
  <c r="BW24" i="103" a="1"/>
  <c r="BW24" i="103" s="1"/>
  <c r="BV24" i="103"/>
  <c r="BV24" i="103" a="1"/>
  <c r="BU24" i="103" a="1"/>
  <c r="BU24" i="103" s="1"/>
  <c r="BT24" i="103" a="1"/>
  <c r="BT24" i="103" s="1"/>
  <c r="BS24" i="103" a="1"/>
  <c r="BS24" i="103" s="1"/>
  <c r="BR24" i="103"/>
  <c r="BR24" i="103" a="1"/>
  <c r="BQ24" i="103" a="1"/>
  <c r="BQ24" i="103" s="1"/>
  <c r="BP24" i="103" a="1"/>
  <c r="BP24" i="103" s="1"/>
  <c r="BO24" i="103" a="1"/>
  <c r="BO24" i="103" s="1"/>
  <c r="BN24" i="103"/>
  <c r="BN24" i="103" a="1"/>
  <c r="BM24" i="103" a="1"/>
  <c r="BM24" i="103" s="1"/>
  <c r="BL24" i="103" a="1"/>
  <c r="BL24" i="103" s="1"/>
  <c r="BK24" i="103" a="1"/>
  <c r="BK24" i="103" s="1"/>
  <c r="BJ24" i="103"/>
  <c r="BJ24" i="103" a="1"/>
  <c r="BI24" i="103" a="1"/>
  <c r="BI24" i="103" s="1"/>
  <c r="BH24" i="103" a="1"/>
  <c r="BH24" i="103" s="1"/>
  <c r="BG24" i="103" a="1"/>
  <c r="BG24" i="103" s="1"/>
  <c r="BF24" i="103"/>
  <c r="BF24" i="103" a="1"/>
  <c r="BE24" i="103" a="1"/>
  <c r="BE24" i="103" s="1"/>
  <c r="BD24" i="103" a="1"/>
  <c r="BD24" i="103" s="1"/>
  <c r="BC24" i="103" a="1"/>
  <c r="BC24" i="103" s="1"/>
  <c r="BB24" i="103"/>
  <c r="BB24" i="103" a="1"/>
  <c r="BA24" i="103" a="1"/>
  <c r="BA24" i="103" s="1"/>
  <c r="AZ24" i="103" a="1"/>
  <c r="AZ24" i="103" s="1"/>
  <c r="AY24" i="103" a="1"/>
  <c r="AY24" i="103" s="1"/>
  <c r="AX24" i="103"/>
  <c r="AX24" i="103" a="1"/>
  <c r="AW24" i="103" a="1"/>
  <c r="AW24" i="103" s="1"/>
  <c r="AV24" i="103" a="1"/>
  <c r="AV24" i="103" s="1"/>
  <c r="AU24" i="103" a="1"/>
  <c r="AU24" i="103" s="1"/>
  <c r="AT24" i="103"/>
  <c r="AT24" i="103" a="1"/>
  <c r="AS24" i="103" a="1"/>
  <c r="AS24" i="103" s="1"/>
  <c r="AR24" i="103" a="1"/>
  <c r="AR24" i="103" s="1"/>
  <c r="AQ24" i="103" a="1"/>
  <c r="AQ24" i="103" s="1"/>
  <c r="AP24" i="103"/>
  <c r="AP24" i="103" a="1"/>
  <c r="AO24" i="103" a="1"/>
  <c r="AO24" i="103" s="1"/>
  <c r="AN24" i="103" a="1"/>
  <c r="AN24" i="103" s="1"/>
  <c r="AM24" i="103" a="1"/>
  <c r="AM24" i="103" s="1"/>
  <c r="AL24" i="103"/>
  <c r="AL24" i="103" a="1"/>
  <c r="AK24" i="103" a="1"/>
  <c r="AK24" i="103" s="1"/>
  <c r="AJ24" i="103" a="1"/>
  <c r="AJ24" i="103" s="1"/>
  <c r="AI24" i="103" a="1"/>
  <c r="AI24" i="103" s="1"/>
  <c r="AH24" i="103"/>
  <c r="AH24" i="103" a="1"/>
  <c r="AG24" i="103" a="1"/>
  <c r="AG24" i="103" s="1"/>
  <c r="AF24" i="103" a="1"/>
  <c r="AF24" i="103" s="1"/>
  <c r="AE24" i="103" a="1"/>
  <c r="AE24" i="103" s="1"/>
  <c r="AD24" i="103"/>
  <c r="AD24" i="103" a="1"/>
  <c r="AC24" i="103" a="1"/>
  <c r="AC24" i="103" s="1"/>
  <c r="AB24" i="103" a="1"/>
  <c r="AB24" i="103" s="1"/>
  <c r="AA24" i="103" a="1"/>
  <c r="AA24" i="103" s="1"/>
  <c r="Z24" i="103"/>
  <c r="Z24" i="103" a="1"/>
  <c r="Y24" i="103" a="1"/>
  <c r="Y24" i="103" s="1"/>
  <c r="X24" i="103" a="1"/>
  <c r="X24" i="103" s="1"/>
  <c r="W24" i="103" a="1"/>
  <c r="W24" i="103" s="1"/>
  <c r="V24" i="103"/>
  <c r="V24" i="103" a="1"/>
  <c r="U24" i="103" a="1"/>
  <c r="U24" i="103" s="1"/>
  <c r="T24" i="103" a="1"/>
  <c r="T24" i="103" s="1"/>
  <c r="S24" i="103" a="1"/>
  <c r="S24" i="103" s="1"/>
  <c r="R24" i="103"/>
  <c r="R24" i="103" a="1"/>
  <c r="Q24" i="103" a="1"/>
  <c r="Q24" i="103" s="1"/>
  <c r="P24" i="103" a="1"/>
  <c r="P24" i="103" s="1"/>
  <c r="O24" i="103" a="1"/>
  <c r="O24" i="103" s="1"/>
  <c r="N24" i="103"/>
  <c r="N24" i="103" a="1"/>
  <c r="M24" i="103" a="1"/>
  <c r="M24" i="103" s="1"/>
  <c r="L24" i="103" a="1"/>
  <c r="L24" i="103" s="1"/>
  <c r="K24" i="103" a="1"/>
  <c r="K24" i="103" s="1"/>
  <c r="J24" i="103"/>
  <c r="J24" i="103" a="1"/>
  <c r="I24" i="103" a="1"/>
  <c r="I24" i="103" s="1"/>
  <c r="H24" i="103" a="1"/>
  <c r="H24" i="103" s="1"/>
  <c r="G24" i="103" a="1"/>
  <c r="G24" i="103" s="1"/>
  <c r="F24" i="103"/>
  <c r="F24" i="103" a="1"/>
  <c r="E24" i="103" a="1"/>
  <c r="E24" i="103" s="1"/>
  <c r="D24" i="103" a="1"/>
  <c r="D24" i="103" s="1"/>
  <c r="CD23" i="103" a="1"/>
  <c r="CD23" i="103" s="1"/>
  <c r="CC23" i="103"/>
  <c r="CC23" i="103" a="1"/>
  <c r="CB23" i="103" a="1"/>
  <c r="CB23" i="103" s="1"/>
  <c r="CA23" i="103" a="1"/>
  <c r="CA23" i="103" s="1"/>
  <c r="BZ23" i="103" a="1"/>
  <c r="BZ23" i="103" s="1"/>
  <c r="BY23" i="103"/>
  <c r="BY23" i="103" a="1"/>
  <c r="BX23" i="103" a="1"/>
  <c r="BX23" i="103" s="1"/>
  <c r="BW23" i="103" a="1"/>
  <c r="BW23" i="103" s="1"/>
  <c r="BV23" i="103" a="1"/>
  <c r="BV23" i="103" s="1"/>
  <c r="BU23" i="103"/>
  <c r="BU23" i="103" a="1"/>
  <c r="BT23" i="103" a="1"/>
  <c r="BT23" i="103" s="1"/>
  <c r="BS23" i="103" a="1"/>
  <c r="BS23" i="103" s="1"/>
  <c r="BR23" i="103" a="1"/>
  <c r="BR23" i="103" s="1"/>
  <c r="BQ23" i="103"/>
  <c r="BQ23" i="103" a="1"/>
  <c r="BP23" i="103" a="1"/>
  <c r="BP23" i="103" s="1"/>
  <c r="BO23" i="103" a="1"/>
  <c r="BO23" i="103" s="1"/>
  <c r="BN23" i="103" a="1"/>
  <c r="BN23" i="103" s="1"/>
  <c r="BM23" i="103"/>
  <c r="BM23" i="103" a="1"/>
  <c r="BL23" i="103" a="1"/>
  <c r="BL23" i="103" s="1"/>
  <c r="BK23" i="103" a="1"/>
  <c r="BK23" i="103" s="1"/>
  <c r="BJ23" i="103" a="1"/>
  <c r="BJ23" i="103" s="1"/>
  <c r="BI23" i="103"/>
  <c r="BI23" i="103" a="1"/>
  <c r="BH23" i="103" a="1"/>
  <c r="BH23" i="103" s="1"/>
  <c r="BG23" i="103" a="1"/>
  <c r="BG23" i="103" s="1"/>
  <c r="BF23" i="103" a="1"/>
  <c r="BF23" i="103" s="1"/>
  <c r="BE23" i="103"/>
  <c r="BE23" i="103" a="1"/>
  <c r="BD23" i="103" a="1"/>
  <c r="BD23" i="103" s="1"/>
  <c r="BC23" i="103" a="1"/>
  <c r="BC23" i="103" s="1"/>
  <c r="BB23" i="103" a="1"/>
  <c r="BB23" i="103" s="1"/>
  <c r="BA23" i="103"/>
  <c r="BA23" i="103" a="1"/>
  <c r="AZ23" i="103" a="1"/>
  <c r="AZ23" i="103" s="1"/>
  <c r="AY23" i="103" a="1"/>
  <c r="AY23" i="103" s="1"/>
  <c r="AX23" i="103" a="1"/>
  <c r="AX23" i="103" s="1"/>
  <c r="AW23" i="103"/>
  <c r="AW23" i="103" a="1"/>
  <c r="AV23" i="103" a="1"/>
  <c r="AV23" i="103" s="1"/>
  <c r="AU23" i="103" a="1"/>
  <c r="AU23" i="103" s="1"/>
  <c r="AT23" i="103" a="1"/>
  <c r="AT23" i="103" s="1"/>
  <c r="AS23" i="103"/>
  <c r="AS23" i="103" a="1"/>
  <c r="AR23" i="103" a="1"/>
  <c r="AR23" i="103" s="1"/>
  <c r="AQ23" i="103" a="1"/>
  <c r="AQ23" i="103" s="1"/>
  <c r="AP23" i="103" a="1"/>
  <c r="AP23" i="103" s="1"/>
  <c r="AO23" i="103"/>
  <c r="AO23" i="103" a="1"/>
  <c r="AN23" i="103" a="1"/>
  <c r="AN23" i="103" s="1"/>
  <c r="AM23" i="103" a="1"/>
  <c r="AM23" i="103" s="1"/>
  <c r="AL23" i="103" a="1"/>
  <c r="AL23" i="103" s="1"/>
  <c r="AK23" i="103"/>
  <c r="AK23" i="103" a="1"/>
  <c r="AJ23" i="103" a="1"/>
  <c r="AJ23" i="103" s="1"/>
  <c r="AI23" i="103" a="1"/>
  <c r="AI23" i="103" s="1"/>
  <c r="AH23" i="103" a="1"/>
  <c r="AH23" i="103" s="1"/>
  <c r="AG23" i="103"/>
  <c r="AG23" i="103" a="1"/>
  <c r="AF23" i="103" a="1"/>
  <c r="AF23" i="103" s="1"/>
  <c r="AE23" i="103" a="1"/>
  <c r="AE23" i="103" s="1"/>
  <c r="AD23" i="103" a="1"/>
  <c r="AD23" i="103" s="1"/>
  <c r="AC23" i="103"/>
  <c r="AC23" i="103" a="1"/>
  <c r="AB23" i="103" a="1"/>
  <c r="AB23" i="103" s="1"/>
  <c r="AA23" i="103" a="1"/>
  <c r="AA23" i="103" s="1"/>
  <c r="Z23" i="103" a="1"/>
  <c r="Z23" i="103" s="1"/>
  <c r="Y23" i="103"/>
  <c r="Y23" i="103" a="1"/>
  <c r="X23" i="103" a="1"/>
  <c r="X23" i="103" s="1"/>
  <c r="W23" i="103" a="1"/>
  <c r="W23" i="103" s="1"/>
  <c r="V23" i="103" a="1"/>
  <c r="V23" i="103" s="1"/>
  <c r="U23" i="103"/>
  <c r="U23" i="103" a="1"/>
  <c r="T23" i="103" a="1"/>
  <c r="T23" i="103" s="1"/>
  <c r="S23" i="103" a="1"/>
  <c r="S23" i="103" s="1"/>
  <c r="R23" i="103" a="1"/>
  <c r="R23" i="103" s="1"/>
  <c r="Q23" i="103"/>
  <c r="Q23" i="103" a="1"/>
  <c r="P23" i="103" a="1"/>
  <c r="P23" i="103" s="1"/>
  <c r="O23" i="103" a="1"/>
  <c r="O23" i="103" s="1"/>
  <c r="N23" i="103" a="1"/>
  <c r="N23" i="103" s="1"/>
  <c r="M23" i="103"/>
  <c r="M23" i="103" a="1"/>
  <c r="L23" i="103" a="1"/>
  <c r="L23" i="103" s="1"/>
  <c r="K23" i="103" a="1"/>
  <c r="K23" i="103" s="1"/>
  <c r="J23" i="103" a="1"/>
  <c r="J23" i="103" s="1"/>
  <c r="I23" i="103"/>
  <c r="I23" i="103" a="1"/>
  <c r="H23" i="103" a="1"/>
  <c r="H23" i="103" s="1"/>
  <c r="G23" i="103" a="1"/>
  <c r="G23" i="103" s="1"/>
  <c r="F23" i="103" a="1"/>
  <c r="F23" i="103" s="1"/>
  <c r="E23" i="103"/>
  <c r="E23" i="103" a="1"/>
  <c r="D23" i="103" a="1"/>
  <c r="D23" i="103" s="1"/>
  <c r="CD22" i="103" a="1"/>
  <c r="CD22" i="103" s="1"/>
  <c r="CC22" i="103" a="1"/>
  <c r="CC22" i="103" s="1"/>
  <c r="CB22" i="103"/>
  <c r="CB22" i="103" a="1"/>
  <c r="CA22" i="103" a="1"/>
  <c r="CA22" i="103" s="1"/>
  <c r="BZ22" i="103" a="1"/>
  <c r="BZ22" i="103" s="1"/>
  <c r="BY22" i="103" a="1"/>
  <c r="BY22" i="103" s="1"/>
  <c r="BX22" i="103"/>
  <c r="BX22" i="103" a="1"/>
  <c r="BW22" i="103" a="1"/>
  <c r="BW22" i="103" s="1"/>
  <c r="BV22" i="103" a="1"/>
  <c r="BV22" i="103" s="1"/>
  <c r="BU22" i="103" a="1"/>
  <c r="BU22" i="103" s="1"/>
  <c r="BT22" i="103"/>
  <c r="BT22" i="103" a="1"/>
  <c r="BS22" i="103" a="1"/>
  <c r="BS22" i="103" s="1"/>
  <c r="BR22" i="103" a="1"/>
  <c r="BR22" i="103" s="1"/>
  <c r="BQ22" i="103" a="1"/>
  <c r="BQ22" i="103" s="1"/>
  <c r="BP22" i="103"/>
  <c r="BP22" i="103" a="1"/>
  <c r="BO22" i="103" a="1"/>
  <c r="BO22" i="103" s="1"/>
  <c r="BN22" i="103" a="1"/>
  <c r="BN22" i="103" s="1"/>
  <c r="BM22" i="103" a="1"/>
  <c r="BM22" i="103" s="1"/>
  <c r="BL22" i="103"/>
  <c r="BL22" i="103" a="1"/>
  <c r="BK22" i="103" a="1"/>
  <c r="BK22" i="103" s="1"/>
  <c r="BJ22" i="103" a="1"/>
  <c r="BJ22" i="103" s="1"/>
  <c r="BI22" i="103" a="1"/>
  <c r="BI22" i="103" s="1"/>
  <c r="BH22" i="103"/>
  <c r="BH22" i="103" a="1"/>
  <c r="BG22" i="103" a="1"/>
  <c r="BG22" i="103" s="1"/>
  <c r="BF22" i="103" a="1"/>
  <c r="BF22" i="103" s="1"/>
  <c r="BE22" i="103" a="1"/>
  <c r="BE22" i="103" s="1"/>
  <c r="BD22" i="103"/>
  <c r="BD22" i="103" a="1"/>
  <c r="BC22" i="103" a="1"/>
  <c r="BC22" i="103" s="1"/>
  <c r="BB22" i="103" a="1"/>
  <c r="BB22" i="103" s="1"/>
  <c r="BA22" i="103" a="1"/>
  <c r="BA22" i="103" s="1"/>
  <c r="AZ22" i="103"/>
  <c r="AZ22" i="103" a="1"/>
  <c r="AY22" i="103" a="1"/>
  <c r="AY22" i="103" s="1"/>
  <c r="AX22" i="103" a="1"/>
  <c r="AX22" i="103" s="1"/>
  <c r="AW22" i="103" a="1"/>
  <c r="AW22" i="103" s="1"/>
  <c r="AV22" i="103"/>
  <c r="AV22" i="103" a="1"/>
  <c r="AU22" i="103" a="1"/>
  <c r="AU22" i="103" s="1"/>
  <c r="AT22" i="103" a="1"/>
  <c r="AT22" i="103" s="1"/>
  <c r="AS22" i="103" a="1"/>
  <c r="AS22" i="103" s="1"/>
  <c r="AR22" i="103"/>
  <c r="AR22" i="103" a="1"/>
  <c r="AQ22" i="103" a="1"/>
  <c r="AQ22" i="103" s="1"/>
  <c r="AP22" i="103" a="1"/>
  <c r="AP22" i="103" s="1"/>
  <c r="AO22" i="103" a="1"/>
  <c r="AO22" i="103" s="1"/>
  <c r="AN22" i="103"/>
  <c r="AN22" i="103" a="1"/>
  <c r="AM22" i="103" a="1"/>
  <c r="AM22" i="103" s="1"/>
  <c r="AL22" i="103" a="1"/>
  <c r="AL22" i="103" s="1"/>
  <c r="AK22" i="103" a="1"/>
  <c r="AK22" i="103" s="1"/>
  <c r="AJ22" i="103"/>
  <c r="AJ22" i="103" a="1"/>
  <c r="AI22" i="103" a="1"/>
  <c r="AI22" i="103" s="1"/>
  <c r="AH22" i="103" a="1"/>
  <c r="AH22" i="103" s="1"/>
  <c r="AG22" i="103" a="1"/>
  <c r="AG22" i="103" s="1"/>
  <c r="AF22" i="103"/>
  <c r="AF22" i="103" a="1"/>
  <c r="AE22" i="103" a="1"/>
  <c r="AE22" i="103" s="1"/>
  <c r="AD22" i="103" a="1"/>
  <c r="AD22" i="103" s="1"/>
  <c r="AC22" i="103" a="1"/>
  <c r="AC22" i="103" s="1"/>
  <c r="AB22" i="103"/>
  <c r="AB22" i="103" a="1"/>
  <c r="AA22" i="103" a="1"/>
  <c r="AA22" i="103" s="1"/>
  <c r="Z22" i="103" a="1"/>
  <c r="Z22" i="103" s="1"/>
  <c r="Y22" i="103" a="1"/>
  <c r="Y22" i="103" s="1"/>
  <c r="X22" i="103"/>
  <c r="X22" i="103" a="1"/>
  <c r="W22" i="103" a="1"/>
  <c r="W22" i="103" s="1"/>
  <c r="V22" i="103" a="1"/>
  <c r="V22" i="103" s="1"/>
  <c r="U22" i="103" a="1"/>
  <c r="U22" i="103" s="1"/>
  <c r="T22" i="103"/>
  <c r="T22" i="103" a="1"/>
  <c r="S22" i="103" a="1"/>
  <c r="S22" i="103" s="1"/>
  <c r="R22" i="103" a="1"/>
  <c r="R22" i="103" s="1"/>
  <c r="Q22" i="103" a="1"/>
  <c r="Q22" i="103" s="1"/>
  <c r="P22" i="103"/>
  <c r="P22" i="103" a="1"/>
  <c r="O22" i="103" a="1"/>
  <c r="O22" i="103" s="1"/>
  <c r="N22" i="103" a="1"/>
  <c r="N22" i="103" s="1"/>
  <c r="M22" i="103" a="1"/>
  <c r="M22" i="103" s="1"/>
  <c r="L22" i="103"/>
  <c r="L22" i="103" a="1"/>
  <c r="K22" i="103" a="1"/>
  <c r="K22" i="103" s="1"/>
  <c r="J22" i="103" a="1"/>
  <c r="J22" i="103" s="1"/>
  <c r="I22" i="103" a="1"/>
  <c r="I22" i="103" s="1"/>
  <c r="H22" i="103"/>
  <c r="H22" i="103" a="1"/>
  <c r="G22" i="103" a="1"/>
  <c r="G22" i="103" s="1"/>
  <c r="F22" i="103" a="1"/>
  <c r="F22" i="103" s="1"/>
  <c r="E22" i="103" a="1"/>
  <c r="E22" i="103" s="1"/>
  <c r="D22" i="103"/>
  <c r="D22" i="103" a="1"/>
  <c r="CD21" i="103" a="1"/>
  <c r="CD21" i="103" s="1"/>
  <c r="CC21" i="103" a="1"/>
  <c r="CC21" i="103" s="1"/>
  <c r="CB21" i="103" a="1"/>
  <c r="CB21" i="103" s="1"/>
  <c r="CA21" i="103"/>
  <c r="CA21" i="103" a="1"/>
  <c r="BZ21" i="103" a="1"/>
  <c r="BZ21" i="103" s="1"/>
  <c r="BY21" i="103" a="1"/>
  <c r="BY21" i="103" s="1"/>
  <c r="BX21" i="103" a="1"/>
  <c r="BX21" i="103" s="1"/>
  <c r="BW21" i="103"/>
  <c r="BW21" i="103" a="1"/>
  <c r="BV21" i="103" a="1"/>
  <c r="BV21" i="103" s="1"/>
  <c r="BU21" i="103" a="1"/>
  <c r="BU21" i="103" s="1"/>
  <c r="BT21" i="103" a="1"/>
  <c r="BT21" i="103" s="1"/>
  <c r="BS21" i="103"/>
  <c r="BS21" i="103" a="1"/>
  <c r="BR21" i="103" a="1"/>
  <c r="BR21" i="103" s="1"/>
  <c r="BQ21" i="103" a="1"/>
  <c r="BQ21" i="103" s="1"/>
  <c r="BP21" i="103" a="1"/>
  <c r="BP21" i="103" s="1"/>
  <c r="BO21" i="103"/>
  <c r="BO21" i="103" a="1"/>
  <c r="BN21" i="103" a="1"/>
  <c r="BN21" i="103" s="1"/>
  <c r="BM21" i="103" a="1"/>
  <c r="BM21" i="103" s="1"/>
  <c r="BL21" i="103" a="1"/>
  <c r="BL21" i="103" s="1"/>
  <c r="BK21" i="103"/>
  <c r="BK21" i="103" a="1"/>
  <c r="BJ21" i="103" a="1"/>
  <c r="BJ21" i="103" s="1"/>
  <c r="BI21" i="103" a="1"/>
  <c r="BI21" i="103" s="1"/>
  <c r="BH21" i="103" a="1"/>
  <c r="BH21" i="103" s="1"/>
  <c r="BG21" i="103"/>
  <c r="BG21" i="103" a="1"/>
  <c r="BF21" i="103" a="1"/>
  <c r="BF21" i="103" s="1"/>
  <c r="BE21" i="103" a="1"/>
  <c r="BE21" i="103" s="1"/>
  <c r="BD21" i="103" a="1"/>
  <c r="BD21" i="103" s="1"/>
  <c r="BC21" i="103"/>
  <c r="BC21" i="103" a="1"/>
  <c r="BB21" i="103" a="1"/>
  <c r="BB21" i="103" s="1"/>
  <c r="BA21" i="103" a="1"/>
  <c r="BA21" i="103" s="1"/>
  <c r="AZ21" i="103" a="1"/>
  <c r="AZ21" i="103" s="1"/>
  <c r="AY21" i="103"/>
  <c r="AY21" i="103" a="1"/>
  <c r="AX21" i="103" a="1"/>
  <c r="AX21" i="103" s="1"/>
  <c r="AW21" i="103" a="1"/>
  <c r="AW21" i="103" s="1"/>
  <c r="AV21" i="103" a="1"/>
  <c r="AV21" i="103" s="1"/>
  <c r="AU21" i="103"/>
  <c r="AU21" i="103" a="1"/>
  <c r="AT21" i="103" a="1"/>
  <c r="AT21" i="103" s="1"/>
  <c r="AS21" i="103" a="1"/>
  <c r="AS21" i="103" s="1"/>
  <c r="AR21" i="103" a="1"/>
  <c r="AR21" i="103" s="1"/>
  <c r="AQ21" i="103"/>
  <c r="AQ21" i="103" a="1"/>
  <c r="AP21" i="103" a="1"/>
  <c r="AP21" i="103" s="1"/>
  <c r="AO21" i="103" a="1"/>
  <c r="AO21" i="103" s="1"/>
  <c r="AN21" i="103" a="1"/>
  <c r="AN21" i="103" s="1"/>
  <c r="AM21" i="103"/>
  <c r="AM21" i="103" a="1"/>
  <c r="AL21" i="103" a="1"/>
  <c r="AL21" i="103" s="1"/>
  <c r="AK21" i="103" a="1"/>
  <c r="AK21" i="103" s="1"/>
  <c r="AJ21" i="103" a="1"/>
  <c r="AJ21" i="103" s="1"/>
  <c r="AI21" i="103"/>
  <c r="AI21" i="103" a="1"/>
  <c r="AH21" i="103" a="1"/>
  <c r="AH21" i="103" s="1"/>
  <c r="AG21" i="103" a="1"/>
  <c r="AG21" i="103" s="1"/>
  <c r="AF21" i="103" a="1"/>
  <c r="AF21" i="103" s="1"/>
  <c r="AE21" i="103"/>
  <c r="AE21" i="103" a="1"/>
  <c r="AD21" i="103" a="1"/>
  <c r="AD21" i="103" s="1"/>
  <c r="AC21" i="103" a="1"/>
  <c r="AC21" i="103" s="1"/>
  <c r="AB21" i="103" a="1"/>
  <c r="AB21" i="103" s="1"/>
  <c r="AA21" i="103"/>
  <c r="AA21" i="103" a="1"/>
  <c r="Z21" i="103" a="1"/>
  <c r="Z21" i="103" s="1"/>
  <c r="Y21" i="103" a="1"/>
  <c r="Y21" i="103" s="1"/>
  <c r="X21" i="103" a="1"/>
  <c r="X21" i="103" s="1"/>
  <c r="W21" i="103"/>
  <c r="W21" i="103" a="1"/>
  <c r="V21" i="103" a="1"/>
  <c r="V21" i="103" s="1"/>
  <c r="U21" i="103" a="1"/>
  <c r="U21" i="103" s="1"/>
  <c r="T21" i="103" a="1"/>
  <c r="T21" i="103" s="1"/>
  <c r="S21" i="103"/>
  <c r="S21" i="103" a="1"/>
  <c r="R21" i="103" a="1"/>
  <c r="R21" i="103" s="1"/>
  <c r="Q21" i="103" a="1"/>
  <c r="Q21" i="103" s="1"/>
  <c r="P21" i="103" a="1"/>
  <c r="P21" i="103" s="1"/>
  <c r="O21" i="103"/>
  <c r="O21" i="103" a="1"/>
  <c r="N21" i="103" a="1"/>
  <c r="N21" i="103" s="1"/>
  <c r="M21" i="103" a="1"/>
  <c r="M21" i="103" s="1"/>
  <c r="L21" i="103" a="1"/>
  <c r="L21" i="103" s="1"/>
  <c r="K21" i="103"/>
  <c r="K21" i="103" a="1"/>
  <c r="J21" i="103" a="1"/>
  <c r="J21" i="103" s="1"/>
  <c r="I21" i="103" a="1"/>
  <c r="I21" i="103" s="1"/>
  <c r="H21" i="103" a="1"/>
  <c r="H21" i="103" s="1"/>
  <c r="G21" i="103"/>
  <c r="G21" i="103" a="1"/>
  <c r="F21" i="103" a="1"/>
  <c r="F21" i="103" s="1"/>
  <c r="E21" i="103" a="1"/>
  <c r="E21" i="103" s="1"/>
  <c r="D21" i="103" a="1"/>
  <c r="D21" i="103" s="1"/>
  <c r="CD20" i="103"/>
  <c r="CD20" i="103" a="1"/>
  <c r="CC20" i="103" a="1"/>
  <c r="CC20" i="103" s="1"/>
  <c r="CB20" i="103" a="1"/>
  <c r="CB20" i="103" s="1"/>
  <c r="CA20" i="103" a="1"/>
  <c r="CA20" i="103" s="1"/>
  <c r="BZ20" i="103"/>
  <c r="BZ20" i="103" a="1"/>
  <c r="BY20" i="103" a="1"/>
  <c r="BY20" i="103" s="1"/>
  <c r="BX20" i="103" a="1"/>
  <c r="BX20" i="103" s="1"/>
  <c r="BW20" i="103" a="1"/>
  <c r="BW20" i="103" s="1"/>
  <c r="BV20" i="103"/>
  <c r="BV20" i="103" a="1"/>
  <c r="BU20" i="103" a="1"/>
  <c r="BU20" i="103" s="1"/>
  <c r="BT20" i="103" a="1"/>
  <c r="BT20" i="103" s="1"/>
  <c r="BS20" i="103" a="1"/>
  <c r="BS20" i="103" s="1"/>
  <c r="BR20" i="103"/>
  <c r="BR20" i="103" a="1"/>
  <c r="BQ20" i="103" a="1"/>
  <c r="BQ20" i="103" s="1"/>
  <c r="BP20" i="103" a="1"/>
  <c r="BP20" i="103" s="1"/>
  <c r="BO20" i="103" a="1"/>
  <c r="BO20" i="103" s="1"/>
  <c r="BN20" i="103"/>
  <c r="BN20" i="103" a="1"/>
  <c r="BM20" i="103" a="1"/>
  <c r="BM20" i="103" s="1"/>
  <c r="BL20" i="103" a="1"/>
  <c r="BL20" i="103" s="1"/>
  <c r="BK20" i="103" a="1"/>
  <c r="BK20" i="103" s="1"/>
  <c r="BJ20" i="103"/>
  <c r="BJ20" i="103" a="1"/>
  <c r="BI20" i="103" a="1"/>
  <c r="BI20" i="103" s="1"/>
  <c r="BH20" i="103" a="1"/>
  <c r="BH20" i="103" s="1"/>
  <c r="BG20" i="103" a="1"/>
  <c r="BG20" i="103" s="1"/>
  <c r="BF20" i="103" a="1"/>
  <c r="BF20" i="103" s="1"/>
  <c r="BE20" i="103" a="1"/>
  <c r="BE20" i="103" s="1"/>
  <c r="BD20" i="103" a="1"/>
  <c r="BD20" i="103" s="1"/>
  <c r="BC20" i="103" a="1"/>
  <c r="BC20" i="103" s="1"/>
  <c r="BB20" i="103" a="1"/>
  <c r="BB20" i="103" s="1"/>
  <c r="BA20" i="103" a="1"/>
  <c r="BA20" i="103" s="1"/>
  <c r="AZ20" i="103" a="1"/>
  <c r="AZ20" i="103" s="1"/>
  <c r="AY20" i="103" a="1"/>
  <c r="AY20" i="103" s="1"/>
  <c r="AX20" i="103" a="1"/>
  <c r="AX20" i="103" s="1"/>
  <c r="AW20" i="103" a="1"/>
  <c r="AW20" i="103" s="1"/>
  <c r="AV20" i="103" a="1"/>
  <c r="AV20" i="103" s="1"/>
  <c r="AU20" i="103" a="1"/>
  <c r="AU20" i="103" s="1"/>
  <c r="AT20" i="103" a="1"/>
  <c r="AT20" i="103" s="1"/>
  <c r="AS20" i="103" a="1"/>
  <c r="AS20" i="103" s="1"/>
  <c r="AR20" i="103" a="1"/>
  <c r="AR20" i="103" s="1"/>
  <c r="AQ20" i="103" a="1"/>
  <c r="AQ20" i="103" s="1"/>
  <c r="AP20" i="103" a="1"/>
  <c r="AP20" i="103" s="1"/>
  <c r="AO20" i="103" a="1"/>
  <c r="AO20" i="103" s="1"/>
  <c r="AN20" i="103" a="1"/>
  <c r="AN20" i="103" s="1"/>
  <c r="AM20" i="103" a="1"/>
  <c r="AM20" i="103" s="1"/>
  <c r="AL20" i="103" a="1"/>
  <c r="AL20" i="103" s="1"/>
  <c r="AK20" i="103" a="1"/>
  <c r="AK20" i="103" s="1"/>
  <c r="AJ20" i="103" a="1"/>
  <c r="AJ20" i="103" s="1"/>
  <c r="AI20" i="103" a="1"/>
  <c r="AI20" i="103" s="1"/>
  <c r="AH20" i="103" a="1"/>
  <c r="AH20" i="103" s="1"/>
  <c r="AG20" i="103" a="1"/>
  <c r="AG20" i="103" s="1"/>
  <c r="AF20" i="103" a="1"/>
  <c r="AF20" i="103" s="1"/>
  <c r="AE20" i="103" a="1"/>
  <c r="AE20" i="103" s="1"/>
  <c r="AD20" i="103" a="1"/>
  <c r="AD20" i="103" s="1"/>
  <c r="AC20" i="103" a="1"/>
  <c r="AC20" i="103" s="1"/>
  <c r="AB20" i="103" a="1"/>
  <c r="AB20" i="103" s="1"/>
  <c r="AA20" i="103" a="1"/>
  <c r="AA20" i="103" s="1"/>
  <c r="Z20" i="103" a="1"/>
  <c r="Z20" i="103" s="1"/>
  <c r="Y20" i="103" a="1"/>
  <c r="Y20" i="103" s="1"/>
  <c r="X20" i="103" a="1"/>
  <c r="X20" i="103" s="1"/>
  <c r="W20" i="103" a="1"/>
  <c r="W20" i="103" s="1"/>
  <c r="V20" i="103" a="1"/>
  <c r="V20" i="103" s="1"/>
  <c r="U20" i="103" a="1"/>
  <c r="U20" i="103" s="1"/>
  <c r="T20" i="103" a="1"/>
  <c r="T20" i="103" s="1"/>
  <c r="S20" i="103" a="1"/>
  <c r="S20" i="103" s="1"/>
  <c r="R20" i="103" a="1"/>
  <c r="R20" i="103" s="1"/>
  <c r="Q20" i="103" a="1"/>
  <c r="Q20" i="103" s="1"/>
  <c r="P20" i="103" a="1"/>
  <c r="P20" i="103" s="1"/>
  <c r="O20" i="103" a="1"/>
  <c r="O20" i="103" s="1"/>
  <c r="N20" i="103" a="1"/>
  <c r="N20" i="103" s="1"/>
  <c r="M20" i="103" a="1"/>
  <c r="M20" i="103" s="1"/>
  <c r="L20" i="103" a="1"/>
  <c r="L20" i="103" s="1"/>
  <c r="K20" i="103" a="1"/>
  <c r="K20" i="103" s="1"/>
  <c r="J20" i="103" a="1"/>
  <c r="J20" i="103" s="1"/>
  <c r="I20" i="103" a="1"/>
  <c r="I20" i="103" s="1"/>
  <c r="H20" i="103" a="1"/>
  <c r="H20" i="103" s="1"/>
  <c r="G20" i="103" a="1"/>
  <c r="G20" i="103" s="1"/>
  <c r="F20" i="103" a="1"/>
  <c r="F20" i="103" s="1"/>
  <c r="E20" i="103" a="1"/>
  <c r="E20" i="103" s="1"/>
  <c r="D20" i="103" a="1"/>
  <c r="D20" i="103" s="1"/>
  <c r="CD19" i="103" a="1"/>
  <c r="CD19" i="103" s="1"/>
  <c r="CC19" i="103" a="1"/>
  <c r="CC19" i="103" s="1"/>
  <c r="CB19" i="103" a="1"/>
  <c r="CB19" i="103" s="1"/>
  <c r="CA19" i="103" a="1"/>
  <c r="CA19" i="103" s="1"/>
  <c r="BZ19" i="103" a="1"/>
  <c r="BZ19" i="103" s="1"/>
  <c r="BY19" i="103" a="1"/>
  <c r="BY19" i="103" s="1"/>
  <c r="BX19" i="103" a="1"/>
  <c r="BX19" i="103" s="1"/>
  <c r="BW19" i="103" a="1"/>
  <c r="BW19" i="103" s="1"/>
  <c r="BV19" i="103" a="1"/>
  <c r="BV19" i="103" s="1"/>
  <c r="BU19" i="103" a="1"/>
  <c r="BU19" i="103" s="1"/>
  <c r="BT19" i="103" a="1"/>
  <c r="BT19" i="103" s="1"/>
  <c r="BS19" i="103" a="1"/>
  <c r="BS19" i="103" s="1"/>
  <c r="BR19" i="103" a="1"/>
  <c r="BR19" i="103" s="1"/>
  <c r="BQ19" i="103" a="1"/>
  <c r="BQ19" i="103" s="1"/>
  <c r="BP19" i="103" a="1"/>
  <c r="BP19" i="103" s="1"/>
  <c r="BO19" i="103" a="1"/>
  <c r="BO19" i="103" s="1"/>
  <c r="BN19" i="103" a="1"/>
  <c r="BN19" i="103" s="1"/>
  <c r="BM19" i="103" a="1"/>
  <c r="BM19" i="103" s="1"/>
  <c r="BL19" i="103" a="1"/>
  <c r="BL19" i="103" s="1"/>
  <c r="BK19" i="103" a="1"/>
  <c r="BK19" i="103" s="1"/>
  <c r="BJ19" i="103" a="1"/>
  <c r="BJ19" i="103" s="1"/>
  <c r="BI19" i="103" a="1"/>
  <c r="BI19" i="103" s="1"/>
  <c r="BH19" i="103" a="1"/>
  <c r="BH19" i="103" s="1"/>
  <c r="BG19" i="103" a="1"/>
  <c r="BG19" i="103" s="1"/>
  <c r="BF19" i="103" a="1"/>
  <c r="BF19" i="103" s="1"/>
  <c r="BE19" i="103" a="1"/>
  <c r="BE19" i="103" s="1"/>
  <c r="BD19" i="103" a="1"/>
  <c r="BD19" i="103" s="1"/>
  <c r="BC19" i="103" a="1"/>
  <c r="BC19" i="103" s="1"/>
  <c r="BB19" i="103" a="1"/>
  <c r="BB19" i="103" s="1"/>
  <c r="BA19" i="103" a="1"/>
  <c r="BA19" i="103" s="1"/>
  <c r="AZ19" i="103" a="1"/>
  <c r="AZ19" i="103" s="1"/>
  <c r="AY19" i="103" a="1"/>
  <c r="AY19" i="103" s="1"/>
  <c r="AX19" i="103" a="1"/>
  <c r="AX19" i="103" s="1"/>
  <c r="AW19" i="103" a="1"/>
  <c r="AW19" i="103" s="1"/>
  <c r="AV19" i="103" a="1"/>
  <c r="AV19" i="103" s="1"/>
  <c r="AU19" i="103" a="1"/>
  <c r="AU19" i="103" s="1"/>
  <c r="AT19" i="103" a="1"/>
  <c r="AT19" i="103" s="1"/>
  <c r="AS19" i="103" a="1"/>
  <c r="AS19" i="103" s="1"/>
  <c r="AR19" i="103" a="1"/>
  <c r="AR19" i="103" s="1"/>
  <c r="AQ19" i="103" a="1"/>
  <c r="AQ19" i="103" s="1"/>
  <c r="AP19" i="103" a="1"/>
  <c r="AP19" i="103" s="1"/>
  <c r="AO19" i="103" a="1"/>
  <c r="AO19" i="103" s="1"/>
  <c r="AN19" i="103" a="1"/>
  <c r="AN19" i="103" s="1"/>
  <c r="AM19" i="103" a="1"/>
  <c r="AM19" i="103" s="1"/>
  <c r="AL19" i="103" a="1"/>
  <c r="AL19" i="103" s="1"/>
  <c r="AK19" i="103" a="1"/>
  <c r="AK19" i="103" s="1"/>
  <c r="AJ19" i="103" a="1"/>
  <c r="AJ19" i="103" s="1"/>
  <c r="AI19" i="103" a="1"/>
  <c r="AI19" i="103" s="1"/>
  <c r="AH19" i="103" a="1"/>
  <c r="AH19" i="103" s="1"/>
  <c r="AG19" i="103" a="1"/>
  <c r="AG19" i="103" s="1"/>
  <c r="AF19" i="103" a="1"/>
  <c r="AF19" i="103" s="1"/>
  <c r="AE19" i="103" a="1"/>
  <c r="AE19" i="103" s="1"/>
  <c r="AD19" i="103" a="1"/>
  <c r="AD19" i="103" s="1"/>
  <c r="AC19" i="103" a="1"/>
  <c r="AC19" i="103" s="1"/>
  <c r="AB19" i="103" a="1"/>
  <c r="AB19" i="103" s="1"/>
  <c r="AA19" i="103" a="1"/>
  <c r="AA19" i="103" s="1"/>
  <c r="Z19" i="103" a="1"/>
  <c r="Z19" i="103" s="1"/>
  <c r="Y19" i="103" a="1"/>
  <c r="Y19" i="103" s="1"/>
  <c r="X19" i="103" a="1"/>
  <c r="X19" i="103" s="1"/>
  <c r="W19" i="103" a="1"/>
  <c r="W19" i="103" s="1"/>
  <c r="V19" i="103" a="1"/>
  <c r="V19" i="103" s="1"/>
  <c r="U19" i="103" a="1"/>
  <c r="U19" i="103" s="1"/>
  <c r="T19" i="103" a="1"/>
  <c r="T19" i="103" s="1"/>
  <c r="S19" i="103" a="1"/>
  <c r="S19" i="103" s="1"/>
  <c r="R19" i="103" a="1"/>
  <c r="R19" i="103" s="1"/>
  <c r="Q19" i="103" a="1"/>
  <c r="Q19" i="103" s="1"/>
  <c r="P19" i="103" a="1"/>
  <c r="P19" i="103" s="1"/>
  <c r="O19" i="103" a="1"/>
  <c r="O19" i="103" s="1"/>
  <c r="N19" i="103" a="1"/>
  <c r="N19" i="103" s="1"/>
  <c r="M19" i="103" a="1"/>
  <c r="M19" i="103" s="1"/>
  <c r="L19" i="103" a="1"/>
  <c r="L19" i="103" s="1"/>
  <c r="K19" i="103" a="1"/>
  <c r="K19" i="103" s="1"/>
  <c r="J19" i="103" a="1"/>
  <c r="J19" i="103" s="1"/>
  <c r="I19" i="103" a="1"/>
  <c r="I19" i="103" s="1"/>
  <c r="H19" i="103" a="1"/>
  <c r="H19" i="103" s="1"/>
  <c r="G19" i="103" a="1"/>
  <c r="G19" i="103" s="1"/>
  <c r="F19" i="103" a="1"/>
  <c r="F19" i="103" s="1"/>
  <c r="E19" i="103" a="1"/>
  <c r="E19" i="103" s="1"/>
  <c r="D19" i="103" a="1"/>
  <c r="D19" i="103" s="1"/>
  <c r="CD18" i="103" a="1"/>
  <c r="CD18" i="103" s="1"/>
  <c r="CC18" i="103" a="1"/>
  <c r="CC18" i="103" s="1"/>
  <c r="CB18" i="103" a="1"/>
  <c r="CB18" i="103" s="1"/>
  <c r="CA18" i="103" a="1"/>
  <c r="CA18" i="103" s="1"/>
  <c r="BZ18" i="103" a="1"/>
  <c r="BZ18" i="103" s="1"/>
  <c r="BY18" i="103" a="1"/>
  <c r="BY18" i="103" s="1"/>
  <c r="BX18" i="103" a="1"/>
  <c r="BX18" i="103" s="1"/>
  <c r="BW18" i="103" a="1"/>
  <c r="BW18" i="103" s="1"/>
  <c r="BV18" i="103" a="1"/>
  <c r="BV18" i="103" s="1"/>
  <c r="BU18" i="103" a="1"/>
  <c r="BU18" i="103" s="1"/>
  <c r="BT18" i="103" a="1"/>
  <c r="BT18" i="103" s="1"/>
  <c r="BS18" i="103" a="1"/>
  <c r="BS18" i="103" s="1"/>
  <c r="BR18" i="103" a="1"/>
  <c r="BR18" i="103" s="1"/>
  <c r="BQ18" i="103" a="1"/>
  <c r="BQ18" i="103" s="1"/>
  <c r="BP18" i="103" a="1"/>
  <c r="BP18" i="103" s="1"/>
  <c r="BO18" i="103" a="1"/>
  <c r="BO18" i="103" s="1"/>
  <c r="BN18" i="103" a="1"/>
  <c r="BN18" i="103" s="1"/>
  <c r="BM18" i="103" a="1"/>
  <c r="BM18" i="103" s="1"/>
  <c r="BL18" i="103" a="1"/>
  <c r="BL18" i="103" s="1"/>
  <c r="BK18" i="103" a="1"/>
  <c r="BK18" i="103" s="1"/>
  <c r="BJ18" i="103" a="1"/>
  <c r="BJ18" i="103" s="1"/>
  <c r="BI18" i="103" a="1"/>
  <c r="BI18" i="103" s="1"/>
  <c r="BH18" i="103" a="1"/>
  <c r="BH18" i="103" s="1"/>
  <c r="BG18" i="103" a="1"/>
  <c r="BG18" i="103" s="1"/>
  <c r="BF18" i="103" a="1"/>
  <c r="BF18" i="103" s="1"/>
  <c r="BE18" i="103" a="1"/>
  <c r="BE18" i="103" s="1"/>
  <c r="BD18" i="103" a="1"/>
  <c r="BD18" i="103" s="1"/>
  <c r="BC18" i="103" a="1"/>
  <c r="BC18" i="103" s="1"/>
  <c r="BB18" i="103" a="1"/>
  <c r="BB18" i="103" s="1"/>
  <c r="BA18" i="103" a="1"/>
  <c r="BA18" i="103" s="1"/>
  <c r="AZ18" i="103" a="1"/>
  <c r="AZ18" i="103" s="1"/>
  <c r="AY18" i="103" a="1"/>
  <c r="AY18" i="103" s="1"/>
  <c r="AX18" i="103" a="1"/>
  <c r="AX18" i="103" s="1"/>
  <c r="AW18" i="103" a="1"/>
  <c r="AW18" i="103" s="1"/>
  <c r="AV18" i="103" a="1"/>
  <c r="AV18" i="103" s="1"/>
  <c r="AU18" i="103" a="1"/>
  <c r="AU18" i="103" s="1"/>
  <c r="AT18" i="103" a="1"/>
  <c r="AT18" i="103" s="1"/>
  <c r="AS18" i="103" a="1"/>
  <c r="AS18" i="103" s="1"/>
  <c r="AR18" i="103" a="1"/>
  <c r="AR18" i="103" s="1"/>
  <c r="AQ18" i="103" a="1"/>
  <c r="AQ18" i="103" s="1"/>
  <c r="AP18" i="103" a="1"/>
  <c r="AP18" i="103" s="1"/>
  <c r="AO18" i="103" a="1"/>
  <c r="AO18" i="103" s="1"/>
  <c r="AN18" i="103" a="1"/>
  <c r="AN18" i="103" s="1"/>
  <c r="AM18" i="103" a="1"/>
  <c r="AM18" i="103" s="1"/>
  <c r="AL18" i="103" a="1"/>
  <c r="AL18" i="103" s="1"/>
  <c r="AK18" i="103" a="1"/>
  <c r="AK18" i="103" s="1"/>
  <c r="AJ18" i="103" a="1"/>
  <c r="AJ18" i="103" s="1"/>
  <c r="AI18" i="103" a="1"/>
  <c r="AI18" i="103" s="1"/>
  <c r="AH18" i="103" a="1"/>
  <c r="AH18" i="103" s="1"/>
  <c r="AG18" i="103" a="1"/>
  <c r="AG18" i="103" s="1"/>
  <c r="AF18" i="103" a="1"/>
  <c r="AF18" i="103" s="1"/>
  <c r="AE18" i="103" a="1"/>
  <c r="AE18" i="103" s="1"/>
  <c r="AD18" i="103" a="1"/>
  <c r="AD18" i="103" s="1"/>
  <c r="AC18" i="103" a="1"/>
  <c r="AC18" i="103" s="1"/>
  <c r="AB18" i="103" a="1"/>
  <c r="AB18" i="103" s="1"/>
  <c r="AA18" i="103" a="1"/>
  <c r="AA18" i="103" s="1"/>
  <c r="Z18" i="103" a="1"/>
  <c r="Z18" i="103" s="1"/>
  <c r="Y18" i="103" a="1"/>
  <c r="Y18" i="103" s="1"/>
  <c r="X18" i="103" a="1"/>
  <c r="X18" i="103" s="1"/>
  <c r="W18" i="103" a="1"/>
  <c r="W18" i="103" s="1"/>
  <c r="V18" i="103" a="1"/>
  <c r="V18" i="103" s="1"/>
  <c r="U18" i="103" a="1"/>
  <c r="U18" i="103" s="1"/>
  <c r="T18" i="103" a="1"/>
  <c r="T18" i="103" s="1"/>
  <c r="S18" i="103" a="1"/>
  <c r="S18" i="103" s="1"/>
  <c r="R18" i="103" a="1"/>
  <c r="R18" i="103" s="1"/>
  <c r="Q18" i="103" a="1"/>
  <c r="Q18" i="103" s="1"/>
  <c r="P18" i="103" a="1"/>
  <c r="P18" i="103" s="1"/>
  <c r="O18" i="103" a="1"/>
  <c r="O18" i="103" s="1"/>
  <c r="N18" i="103" a="1"/>
  <c r="N18" i="103" s="1"/>
  <c r="M18" i="103" a="1"/>
  <c r="M18" i="103" s="1"/>
  <c r="L18" i="103" a="1"/>
  <c r="L18" i="103" s="1"/>
  <c r="K18" i="103" a="1"/>
  <c r="K18" i="103" s="1"/>
  <c r="J18" i="103" a="1"/>
  <c r="J18" i="103" s="1"/>
  <c r="I18" i="103" a="1"/>
  <c r="I18" i="103" s="1"/>
  <c r="H18" i="103" a="1"/>
  <c r="H18" i="103" s="1"/>
  <c r="G18" i="103" a="1"/>
  <c r="G18" i="103" s="1"/>
  <c r="F18" i="103" a="1"/>
  <c r="F18" i="103" s="1"/>
  <c r="E18" i="103" a="1"/>
  <c r="E18" i="103" s="1"/>
  <c r="D18" i="103" a="1"/>
  <c r="D18" i="103" s="1"/>
  <c r="CD17" i="103" a="1"/>
  <c r="CD17" i="103" s="1"/>
  <c r="CC17" i="103" a="1"/>
  <c r="CC17" i="103" s="1"/>
  <c r="CB17" i="103" a="1"/>
  <c r="CB17" i="103" s="1"/>
  <c r="CA17" i="103" a="1"/>
  <c r="CA17" i="103" s="1"/>
  <c r="BZ17" i="103" a="1"/>
  <c r="BZ17" i="103" s="1"/>
  <c r="BY17" i="103" a="1"/>
  <c r="BY17" i="103" s="1"/>
  <c r="BX17" i="103" a="1"/>
  <c r="BX17" i="103" s="1"/>
  <c r="BW17" i="103" a="1"/>
  <c r="BW17" i="103" s="1"/>
  <c r="BV17" i="103" a="1"/>
  <c r="BV17" i="103" s="1"/>
  <c r="BU17" i="103" a="1"/>
  <c r="BU17" i="103" s="1"/>
  <c r="BT17" i="103" a="1"/>
  <c r="BT17" i="103" s="1"/>
  <c r="BS17" i="103" a="1"/>
  <c r="BS17" i="103" s="1"/>
  <c r="BR17" i="103" a="1"/>
  <c r="BR17" i="103" s="1"/>
  <c r="BQ17" i="103" a="1"/>
  <c r="BQ17" i="103" s="1"/>
  <c r="BP17" i="103" a="1"/>
  <c r="BP17" i="103" s="1"/>
  <c r="BO17" i="103" a="1"/>
  <c r="BO17" i="103" s="1"/>
  <c r="BN17" i="103" a="1"/>
  <c r="BN17" i="103" s="1"/>
  <c r="BM17" i="103" a="1"/>
  <c r="BM17" i="103" s="1"/>
  <c r="BL17" i="103" a="1"/>
  <c r="BL17" i="103" s="1"/>
  <c r="BK17" i="103" a="1"/>
  <c r="BK17" i="103" s="1"/>
  <c r="BJ17" i="103" a="1"/>
  <c r="BJ17" i="103" s="1"/>
  <c r="BI17" i="103" a="1"/>
  <c r="BI17" i="103" s="1"/>
  <c r="BH17" i="103" a="1"/>
  <c r="BH17" i="103" s="1"/>
  <c r="BG17" i="103" a="1"/>
  <c r="BG17" i="103" s="1"/>
  <c r="BF17" i="103" a="1"/>
  <c r="BF17" i="103" s="1"/>
  <c r="BE17" i="103" a="1"/>
  <c r="BE17" i="103" s="1"/>
  <c r="BD17" i="103" a="1"/>
  <c r="BD17" i="103" s="1"/>
  <c r="BC17" i="103" a="1"/>
  <c r="BC17" i="103" s="1"/>
  <c r="BB17" i="103" a="1"/>
  <c r="BB17" i="103" s="1"/>
  <c r="BA17" i="103" a="1"/>
  <c r="BA17" i="103" s="1"/>
  <c r="AZ17" i="103" a="1"/>
  <c r="AZ17" i="103" s="1"/>
  <c r="AY17" i="103" a="1"/>
  <c r="AY17" i="103" s="1"/>
  <c r="AX17" i="103" a="1"/>
  <c r="AX17" i="103" s="1"/>
  <c r="AW17" i="103" a="1"/>
  <c r="AW17" i="103" s="1"/>
  <c r="AV17" i="103" a="1"/>
  <c r="AV17" i="103" s="1"/>
  <c r="AU17" i="103" a="1"/>
  <c r="AU17" i="103" s="1"/>
  <c r="AT17" i="103" a="1"/>
  <c r="AT17" i="103" s="1"/>
  <c r="AS17" i="103" a="1"/>
  <c r="AS17" i="103" s="1"/>
  <c r="AR17" i="103" a="1"/>
  <c r="AR17" i="103" s="1"/>
  <c r="AQ17" i="103" a="1"/>
  <c r="AQ17" i="103" s="1"/>
  <c r="AP17" i="103" a="1"/>
  <c r="AP17" i="103" s="1"/>
  <c r="AO17" i="103" a="1"/>
  <c r="AO17" i="103" s="1"/>
  <c r="AN17" i="103" a="1"/>
  <c r="AN17" i="103" s="1"/>
  <c r="AM17" i="103" a="1"/>
  <c r="AM17" i="103" s="1"/>
  <c r="AL17" i="103" a="1"/>
  <c r="AL17" i="103" s="1"/>
  <c r="AK17" i="103" a="1"/>
  <c r="AK17" i="103" s="1"/>
  <c r="AJ17" i="103" a="1"/>
  <c r="AJ17" i="103" s="1"/>
  <c r="AI17" i="103" a="1"/>
  <c r="AI17" i="103" s="1"/>
  <c r="AH17" i="103" a="1"/>
  <c r="AH17" i="103" s="1"/>
  <c r="AG17" i="103" a="1"/>
  <c r="AG17" i="103" s="1"/>
  <c r="AF17" i="103" a="1"/>
  <c r="AF17" i="103" s="1"/>
  <c r="AE17" i="103" a="1"/>
  <c r="AE17" i="103" s="1"/>
  <c r="AD17" i="103" a="1"/>
  <c r="AD17" i="103" s="1"/>
  <c r="AC17" i="103" a="1"/>
  <c r="AC17" i="103" s="1"/>
  <c r="AB17" i="103" a="1"/>
  <c r="AB17" i="103" s="1"/>
  <c r="AA17" i="103" a="1"/>
  <c r="AA17" i="103" s="1"/>
  <c r="Z17" i="103" a="1"/>
  <c r="Z17" i="103" s="1"/>
  <c r="Y17" i="103" a="1"/>
  <c r="Y17" i="103" s="1"/>
  <c r="X17" i="103" a="1"/>
  <c r="X17" i="103" s="1"/>
  <c r="W17" i="103" a="1"/>
  <c r="W17" i="103" s="1"/>
  <c r="V17" i="103" a="1"/>
  <c r="V17" i="103" s="1"/>
  <c r="U17" i="103" a="1"/>
  <c r="U17" i="103" s="1"/>
  <c r="T17" i="103" a="1"/>
  <c r="T17" i="103" s="1"/>
  <c r="S17" i="103" a="1"/>
  <c r="S17" i="103" s="1"/>
  <c r="R17" i="103" a="1"/>
  <c r="R17" i="103" s="1"/>
  <c r="Q17" i="103" a="1"/>
  <c r="Q17" i="103" s="1"/>
  <c r="P17" i="103" a="1"/>
  <c r="P17" i="103" s="1"/>
  <c r="O17" i="103" a="1"/>
  <c r="O17" i="103" s="1"/>
  <c r="N17" i="103" a="1"/>
  <c r="N17" i="103" s="1"/>
  <c r="M17" i="103" a="1"/>
  <c r="M17" i="103" s="1"/>
  <c r="L17" i="103" a="1"/>
  <c r="L17" i="103" s="1"/>
  <c r="K17" i="103" a="1"/>
  <c r="K17" i="103" s="1"/>
  <c r="J17" i="103" a="1"/>
  <c r="J17" i="103" s="1"/>
  <c r="I17" i="103" a="1"/>
  <c r="I17" i="103" s="1"/>
  <c r="H17" i="103" a="1"/>
  <c r="H17" i="103" s="1"/>
  <c r="G17" i="103" a="1"/>
  <c r="G17" i="103" s="1"/>
  <c r="F17" i="103" a="1"/>
  <c r="F17" i="103" s="1"/>
  <c r="E17" i="103" a="1"/>
  <c r="E17" i="103" s="1"/>
  <c r="D17" i="103" a="1"/>
  <c r="D17" i="103" s="1"/>
  <c r="CD16" i="103" a="1"/>
  <c r="CD16" i="103" s="1"/>
  <c r="CC16" i="103" a="1"/>
  <c r="CC16" i="103" s="1"/>
  <c r="CB16" i="103" a="1"/>
  <c r="CB16" i="103" s="1"/>
  <c r="CA16" i="103" a="1"/>
  <c r="CA16" i="103" s="1"/>
  <c r="BZ16" i="103" a="1"/>
  <c r="BZ16" i="103" s="1"/>
  <c r="BY16" i="103" a="1"/>
  <c r="BY16" i="103" s="1"/>
  <c r="BX16" i="103" a="1"/>
  <c r="BX16" i="103" s="1"/>
  <c r="BW16" i="103" a="1"/>
  <c r="BW16" i="103" s="1"/>
  <c r="BV16" i="103" a="1"/>
  <c r="BV16" i="103" s="1"/>
  <c r="BU16" i="103" a="1"/>
  <c r="BU16" i="103" s="1"/>
  <c r="BT16" i="103" a="1"/>
  <c r="BT16" i="103" s="1"/>
  <c r="BS16" i="103" a="1"/>
  <c r="BS16" i="103" s="1"/>
  <c r="BR16" i="103" a="1"/>
  <c r="BR16" i="103" s="1"/>
  <c r="BQ16" i="103" a="1"/>
  <c r="BQ16" i="103" s="1"/>
  <c r="BP16" i="103" a="1"/>
  <c r="BP16" i="103" s="1"/>
  <c r="BO16" i="103" a="1"/>
  <c r="BO16" i="103" s="1"/>
  <c r="BN16" i="103" a="1"/>
  <c r="BN16" i="103" s="1"/>
  <c r="BM16" i="103" a="1"/>
  <c r="BM16" i="103" s="1"/>
  <c r="BL16" i="103" a="1"/>
  <c r="BL16" i="103" s="1"/>
  <c r="BK16" i="103" a="1"/>
  <c r="BK16" i="103" s="1"/>
  <c r="BJ16" i="103" a="1"/>
  <c r="BJ16" i="103" s="1"/>
  <c r="BI16" i="103" a="1"/>
  <c r="BI16" i="103" s="1"/>
  <c r="BH16" i="103" a="1"/>
  <c r="BH16" i="103" s="1"/>
  <c r="BG16" i="103" a="1"/>
  <c r="BG16" i="103" s="1"/>
  <c r="BF16" i="103" a="1"/>
  <c r="BF16" i="103" s="1"/>
  <c r="BE16" i="103" a="1"/>
  <c r="BE16" i="103" s="1"/>
  <c r="BD16" i="103" a="1"/>
  <c r="BD16" i="103" s="1"/>
  <c r="BC16" i="103" a="1"/>
  <c r="BC16" i="103" s="1"/>
  <c r="BB16" i="103" a="1"/>
  <c r="BB16" i="103" s="1"/>
  <c r="BA16" i="103" a="1"/>
  <c r="BA16" i="103" s="1"/>
  <c r="AZ16" i="103" a="1"/>
  <c r="AZ16" i="103" s="1"/>
  <c r="AY16" i="103" a="1"/>
  <c r="AY16" i="103" s="1"/>
  <c r="AX16" i="103" a="1"/>
  <c r="AX16" i="103" s="1"/>
  <c r="AW16" i="103" a="1"/>
  <c r="AW16" i="103" s="1"/>
  <c r="AV16" i="103" a="1"/>
  <c r="AV16" i="103" s="1"/>
  <c r="AU16" i="103" a="1"/>
  <c r="AU16" i="103" s="1"/>
  <c r="AT16" i="103" a="1"/>
  <c r="AT16" i="103" s="1"/>
  <c r="AS16" i="103" a="1"/>
  <c r="AS16" i="103" s="1"/>
  <c r="AR16" i="103" a="1"/>
  <c r="AR16" i="103" s="1"/>
  <c r="AQ16" i="103" a="1"/>
  <c r="AQ16" i="103" s="1"/>
  <c r="AP16" i="103" a="1"/>
  <c r="AP16" i="103" s="1"/>
  <c r="AO16" i="103" a="1"/>
  <c r="AO16" i="103" s="1"/>
  <c r="AN16" i="103" a="1"/>
  <c r="AN16" i="103" s="1"/>
  <c r="AM16" i="103" a="1"/>
  <c r="AM16" i="103" s="1"/>
  <c r="AL16" i="103" a="1"/>
  <c r="AL16" i="103" s="1"/>
  <c r="AK16" i="103" a="1"/>
  <c r="AK16" i="103" s="1"/>
  <c r="AJ16" i="103" a="1"/>
  <c r="AJ16" i="103" s="1"/>
  <c r="AI16" i="103" a="1"/>
  <c r="AI16" i="103" s="1"/>
  <c r="AH16" i="103" a="1"/>
  <c r="AH16" i="103" s="1"/>
  <c r="AG16" i="103" a="1"/>
  <c r="AG16" i="103" s="1"/>
  <c r="AF16" i="103" a="1"/>
  <c r="AF16" i="103" s="1"/>
  <c r="AE16" i="103" a="1"/>
  <c r="AE16" i="103" s="1"/>
  <c r="AD16" i="103" a="1"/>
  <c r="AD16" i="103" s="1"/>
  <c r="AC16" i="103" a="1"/>
  <c r="AC16" i="103" s="1"/>
  <c r="AB16" i="103" a="1"/>
  <c r="AB16" i="103" s="1"/>
  <c r="AA16" i="103" a="1"/>
  <c r="AA16" i="103" s="1"/>
  <c r="Z16" i="103" a="1"/>
  <c r="Z16" i="103" s="1"/>
  <c r="Y16" i="103" a="1"/>
  <c r="Y16" i="103" s="1"/>
  <c r="X16" i="103" a="1"/>
  <c r="X16" i="103" s="1"/>
  <c r="W16" i="103" a="1"/>
  <c r="W16" i="103" s="1"/>
  <c r="V16" i="103" a="1"/>
  <c r="V16" i="103" s="1"/>
  <c r="U16" i="103" a="1"/>
  <c r="U16" i="103" s="1"/>
  <c r="T16" i="103" a="1"/>
  <c r="T16" i="103" s="1"/>
  <c r="S16" i="103" a="1"/>
  <c r="S16" i="103" s="1"/>
  <c r="R16" i="103" a="1"/>
  <c r="R16" i="103" s="1"/>
  <c r="Q16" i="103" a="1"/>
  <c r="Q16" i="103" s="1"/>
  <c r="P16" i="103" a="1"/>
  <c r="P16" i="103" s="1"/>
  <c r="O16" i="103" a="1"/>
  <c r="O16" i="103" s="1"/>
  <c r="N16" i="103" a="1"/>
  <c r="N16" i="103" s="1"/>
  <c r="M16" i="103" a="1"/>
  <c r="M16" i="103" s="1"/>
  <c r="L16" i="103" a="1"/>
  <c r="L16" i="103" s="1"/>
  <c r="K16" i="103" a="1"/>
  <c r="K16" i="103" s="1"/>
  <c r="J16" i="103" a="1"/>
  <c r="J16" i="103" s="1"/>
  <c r="I16" i="103" a="1"/>
  <c r="I16" i="103" s="1"/>
  <c r="H16" i="103" a="1"/>
  <c r="H16" i="103" s="1"/>
  <c r="G16" i="103" a="1"/>
  <c r="G16" i="103" s="1"/>
  <c r="F16" i="103" a="1"/>
  <c r="F16" i="103" s="1"/>
  <c r="E16" i="103" a="1"/>
  <c r="E16" i="103" s="1"/>
  <c r="D16" i="103" a="1"/>
  <c r="D16" i="103" s="1"/>
  <c r="CD15" i="103" a="1"/>
  <c r="CD15" i="103" s="1"/>
  <c r="CC15" i="103" a="1"/>
  <c r="CC15" i="103" s="1"/>
  <c r="CB15" i="103" a="1"/>
  <c r="CB15" i="103" s="1"/>
  <c r="CA15" i="103" a="1"/>
  <c r="CA15" i="103" s="1"/>
  <c r="BZ15" i="103" a="1"/>
  <c r="BZ15" i="103" s="1"/>
  <c r="BY15" i="103" a="1"/>
  <c r="BY15" i="103" s="1"/>
  <c r="BX15" i="103" a="1"/>
  <c r="BX15" i="103" s="1"/>
  <c r="BW15" i="103" a="1"/>
  <c r="BW15" i="103" s="1"/>
  <c r="BV15" i="103" a="1"/>
  <c r="BV15" i="103" s="1"/>
  <c r="BU15" i="103" a="1"/>
  <c r="BU15" i="103" s="1"/>
  <c r="BT15" i="103" a="1"/>
  <c r="BT15" i="103" s="1"/>
  <c r="BS15" i="103" a="1"/>
  <c r="BS15" i="103" s="1"/>
  <c r="BR15" i="103" a="1"/>
  <c r="BR15" i="103" s="1"/>
  <c r="BQ15" i="103" a="1"/>
  <c r="BQ15" i="103" s="1"/>
  <c r="BP15" i="103" a="1"/>
  <c r="BP15" i="103" s="1"/>
  <c r="BO15" i="103" a="1"/>
  <c r="BO15" i="103" s="1"/>
  <c r="BN15" i="103" a="1"/>
  <c r="BN15" i="103" s="1"/>
  <c r="BM15" i="103" a="1"/>
  <c r="BM15" i="103" s="1"/>
  <c r="BL15" i="103" a="1"/>
  <c r="BL15" i="103" s="1"/>
  <c r="BK15" i="103" a="1"/>
  <c r="BK15" i="103" s="1"/>
  <c r="BJ15" i="103" a="1"/>
  <c r="BJ15" i="103" s="1"/>
  <c r="BI15" i="103" a="1"/>
  <c r="BI15" i="103" s="1"/>
  <c r="BH15" i="103" a="1"/>
  <c r="BH15" i="103" s="1"/>
  <c r="BG15" i="103" a="1"/>
  <c r="BG15" i="103" s="1"/>
  <c r="BF15" i="103" a="1"/>
  <c r="BF15" i="103" s="1"/>
  <c r="BE15" i="103" a="1"/>
  <c r="BE15" i="103" s="1"/>
  <c r="BD15" i="103" a="1"/>
  <c r="BD15" i="103" s="1"/>
  <c r="BC15" i="103" a="1"/>
  <c r="BC15" i="103" s="1"/>
  <c r="BB15" i="103" a="1"/>
  <c r="BB15" i="103" s="1"/>
  <c r="BA15" i="103" a="1"/>
  <c r="BA15" i="103" s="1"/>
  <c r="AZ15" i="103" a="1"/>
  <c r="AZ15" i="103" s="1"/>
  <c r="AY15" i="103" a="1"/>
  <c r="AY15" i="103" s="1"/>
  <c r="AX15" i="103" a="1"/>
  <c r="AX15" i="103" s="1"/>
  <c r="AW15" i="103" a="1"/>
  <c r="AW15" i="103" s="1"/>
  <c r="AV15" i="103" a="1"/>
  <c r="AV15" i="103" s="1"/>
  <c r="AU15" i="103" a="1"/>
  <c r="AU15" i="103" s="1"/>
  <c r="AT15" i="103" a="1"/>
  <c r="AT15" i="103" s="1"/>
  <c r="AS15" i="103" a="1"/>
  <c r="AS15" i="103" s="1"/>
  <c r="AR15" i="103" a="1"/>
  <c r="AR15" i="103" s="1"/>
  <c r="AQ15" i="103" a="1"/>
  <c r="AQ15" i="103" s="1"/>
  <c r="AP15" i="103" a="1"/>
  <c r="AP15" i="103" s="1"/>
  <c r="AO15" i="103" a="1"/>
  <c r="AO15" i="103" s="1"/>
  <c r="AN15" i="103" a="1"/>
  <c r="AN15" i="103" s="1"/>
  <c r="AM15" i="103" a="1"/>
  <c r="AM15" i="103" s="1"/>
  <c r="AL15" i="103" a="1"/>
  <c r="AL15" i="103" s="1"/>
  <c r="AK15" i="103" a="1"/>
  <c r="AK15" i="103" s="1"/>
  <c r="AJ15" i="103" a="1"/>
  <c r="AJ15" i="103" s="1"/>
  <c r="AI15" i="103" a="1"/>
  <c r="AI15" i="103" s="1"/>
  <c r="AH15" i="103" a="1"/>
  <c r="AH15" i="103" s="1"/>
  <c r="AG15" i="103" a="1"/>
  <c r="AG15" i="103" s="1"/>
  <c r="AF15" i="103" a="1"/>
  <c r="AF15" i="103" s="1"/>
  <c r="AE15" i="103" a="1"/>
  <c r="AE15" i="103" s="1"/>
  <c r="AD15" i="103" a="1"/>
  <c r="AD15" i="103" s="1"/>
  <c r="AC15" i="103" a="1"/>
  <c r="AC15" i="103" s="1"/>
  <c r="AB15" i="103" a="1"/>
  <c r="AB15" i="103" s="1"/>
  <c r="AA15" i="103" a="1"/>
  <c r="AA15" i="103" s="1"/>
  <c r="Z15" i="103" a="1"/>
  <c r="Z15" i="103" s="1"/>
  <c r="Y15" i="103" a="1"/>
  <c r="Y15" i="103" s="1"/>
  <c r="X15" i="103" a="1"/>
  <c r="X15" i="103" s="1"/>
  <c r="W15" i="103" a="1"/>
  <c r="W15" i="103" s="1"/>
  <c r="V15" i="103" a="1"/>
  <c r="V15" i="103" s="1"/>
  <c r="U15" i="103" a="1"/>
  <c r="U15" i="103" s="1"/>
  <c r="T15" i="103" a="1"/>
  <c r="T15" i="103" s="1"/>
  <c r="S15" i="103" a="1"/>
  <c r="S15" i="103" s="1"/>
  <c r="R15" i="103" a="1"/>
  <c r="R15" i="103" s="1"/>
  <c r="Q15" i="103" a="1"/>
  <c r="Q15" i="103" s="1"/>
  <c r="P15" i="103" a="1"/>
  <c r="P15" i="103" s="1"/>
  <c r="O15" i="103" a="1"/>
  <c r="O15" i="103" s="1"/>
  <c r="N15" i="103" a="1"/>
  <c r="N15" i="103" s="1"/>
  <c r="M15" i="103" a="1"/>
  <c r="M15" i="103" s="1"/>
  <c r="L15" i="103" a="1"/>
  <c r="L15" i="103" s="1"/>
  <c r="K15" i="103" a="1"/>
  <c r="K15" i="103" s="1"/>
  <c r="J15" i="103" a="1"/>
  <c r="J15" i="103" s="1"/>
  <c r="I15" i="103" a="1"/>
  <c r="I15" i="103" s="1"/>
  <c r="H15" i="103" a="1"/>
  <c r="H15" i="103" s="1"/>
  <c r="G15" i="103" a="1"/>
  <c r="G15" i="103" s="1"/>
  <c r="F15" i="103" a="1"/>
  <c r="F15" i="103" s="1"/>
  <c r="E15" i="103" a="1"/>
  <c r="E15" i="103" s="1"/>
  <c r="D15" i="103" a="1"/>
  <c r="D15" i="103" s="1"/>
  <c r="CD14" i="103" a="1"/>
  <c r="CD14" i="103" s="1"/>
  <c r="CC14" i="103" a="1"/>
  <c r="CC14" i="103" s="1"/>
  <c r="CB14" i="103" a="1"/>
  <c r="CB14" i="103" s="1"/>
  <c r="CA14" i="103" a="1"/>
  <c r="CA14" i="103" s="1"/>
  <c r="BZ14" i="103" a="1"/>
  <c r="BZ14" i="103" s="1"/>
  <c r="BY14" i="103" a="1"/>
  <c r="BY14" i="103" s="1"/>
  <c r="BX14" i="103" a="1"/>
  <c r="BX14" i="103" s="1"/>
  <c r="BW14" i="103" a="1"/>
  <c r="BW14" i="103" s="1"/>
  <c r="BV14" i="103" a="1"/>
  <c r="BV14" i="103" s="1"/>
  <c r="BU14" i="103" a="1"/>
  <c r="BU14" i="103" s="1"/>
  <c r="BT14" i="103" a="1"/>
  <c r="BT14" i="103" s="1"/>
  <c r="BS14" i="103" a="1"/>
  <c r="BS14" i="103" s="1"/>
  <c r="BR14" i="103" a="1"/>
  <c r="BR14" i="103" s="1"/>
  <c r="BQ14" i="103" a="1"/>
  <c r="BQ14" i="103" s="1"/>
  <c r="BP14" i="103" a="1"/>
  <c r="BP14" i="103" s="1"/>
  <c r="BO14" i="103" a="1"/>
  <c r="BO14" i="103" s="1"/>
  <c r="BN14" i="103" a="1"/>
  <c r="BN14" i="103" s="1"/>
  <c r="BM14" i="103" a="1"/>
  <c r="BM14" i="103" s="1"/>
  <c r="BL14" i="103" a="1"/>
  <c r="BL14" i="103" s="1"/>
  <c r="BK14" i="103" a="1"/>
  <c r="BK14" i="103" s="1"/>
  <c r="BJ14" i="103" a="1"/>
  <c r="BJ14" i="103" s="1"/>
  <c r="BI14" i="103" a="1"/>
  <c r="BI14" i="103" s="1"/>
  <c r="BH14" i="103" a="1"/>
  <c r="BH14" i="103" s="1"/>
  <c r="BG14" i="103" a="1"/>
  <c r="BG14" i="103" s="1"/>
  <c r="BF14" i="103" a="1"/>
  <c r="BF14" i="103" s="1"/>
  <c r="BE14" i="103" a="1"/>
  <c r="BE14" i="103" s="1"/>
  <c r="BD14" i="103" a="1"/>
  <c r="BD14" i="103" s="1"/>
  <c r="BC14" i="103" a="1"/>
  <c r="BC14" i="103" s="1"/>
  <c r="BB14" i="103" a="1"/>
  <c r="BB14" i="103" s="1"/>
  <c r="BA14" i="103" a="1"/>
  <c r="BA14" i="103" s="1"/>
  <c r="AZ14" i="103" a="1"/>
  <c r="AZ14" i="103" s="1"/>
  <c r="AY14" i="103" a="1"/>
  <c r="AY14" i="103" s="1"/>
  <c r="AX14" i="103" a="1"/>
  <c r="AX14" i="103" s="1"/>
  <c r="AW14" i="103" a="1"/>
  <c r="AW14" i="103" s="1"/>
  <c r="AV14" i="103" a="1"/>
  <c r="AV14" i="103" s="1"/>
  <c r="AU14" i="103" a="1"/>
  <c r="AU14" i="103" s="1"/>
  <c r="AT14" i="103" a="1"/>
  <c r="AT14" i="103" s="1"/>
  <c r="AS14" i="103" a="1"/>
  <c r="AS14" i="103" s="1"/>
  <c r="AR14" i="103" a="1"/>
  <c r="AR14" i="103" s="1"/>
  <c r="AQ14" i="103" a="1"/>
  <c r="AQ14" i="103" s="1"/>
  <c r="AP14" i="103" a="1"/>
  <c r="AP14" i="103" s="1"/>
  <c r="AO14" i="103" a="1"/>
  <c r="AO14" i="103" s="1"/>
  <c r="AN14" i="103" a="1"/>
  <c r="AN14" i="103" s="1"/>
  <c r="AM14" i="103" a="1"/>
  <c r="AM14" i="103" s="1"/>
  <c r="AL14" i="103" a="1"/>
  <c r="AL14" i="103" s="1"/>
  <c r="AK14" i="103" a="1"/>
  <c r="AK14" i="103" s="1"/>
  <c r="AJ14" i="103" a="1"/>
  <c r="AJ14" i="103" s="1"/>
  <c r="AI14" i="103" a="1"/>
  <c r="AI14" i="103" s="1"/>
  <c r="AH14" i="103" a="1"/>
  <c r="AH14" i="103" s="1"/>
  <c r="AG14" i="103" a="1"/>
  <c r="AG14" i="103" s="1"/>
  <c r="AF14" i="103" a="1"/>
  <c r="AF14" i="103" s="1"/>
  <c r="AE14" i="103" a="1"/>
  <c r="AE14" i="103" s="1"/>
  <c r="AD14" i="103" a="1"/>
  <c r="AD14" i="103" s="1"/>
  <c r="AC14" i="103" a="1"/>
  <c r="AC14" i="103" s="1"/>
  <c r="AB14" i="103" a="1"/>
  <c r="AB14" i="103" s="1"/>
  <c r="AA14" i="103" a="1"/>
  <c r="AA14" i="103" s="1"/>
  <c r="Z14" i="103" a="1"/>
  <c r="Z14" i="103" s="1"/>
  <c r="Y14" i="103" a="1"/>
  <c r="Y14" i="103" s="1"/>
  <c r="X14" i="103" a="1"/>
  <c r="X14" i="103" s="1"/>
  <c r="W14" i="103" a="1"/>
  <c r="W14" i="103" s="1"/>
  <c r="V14" i="103" a="1"/>
  <c r="V14" i="103" s="1"/>
  <c r="U14" i="103" a="1"/>
  <c r="U14" i="103" s="1"/>
  <c r="T14" i="103" a="1"/>
  <c r="T14" i="103" s="1"/>
  <c r="S14" i="103" a="1"/>
  <c r="S14" i="103" s="1"/>
  <c r="R14" i="103" a="1"/>
  <c r="R14" i="103" s="1"/>
  <c r="Q14" i="103" a="1"/>
  <c r="Q14" i="103" s="1"/>
  <c r="P14" i="103" a="1"/>
  <c r="P14" i="103" s="1"/>
  <c r="O14" i="103" a="1"/>
  <c r="O14" i="103" s="1"/>
  <c r="N14" i="103" a="1"/>
  <c r="N14" i="103" s="1"/>
  <c r="M14" i="103" a="1"/>
  <c r="M14" i="103" s="1"/>
  <c r="L14" i="103" a="1"/>
  <c r="L14" i="103" s="1"/>
  <c r="K14" i="103" a="1"/>
  <c r="K14" i="103" s="1"/>
  <c r="J14" i="103" a="1"/>
  <c r="J14" i="103" s="1"/>
  <c r="I14" i="103" a="1"/>
  <c r="I14" i="103" s="1"/>
  <c r="H14" i="103" a="1"/>
  <c r="H14" i="103" s="1"/>
  <c r="G14" i="103" a="1"/>
  <c r="G14" i="103" s="1"/>
  <c r="F14" i="103" a="1"/>
  <c r="F14" i="103" s="1"/>
  <c r="E14" i="103" a="1"/>
  <c r="E14" i="103" s="1"/>
  <c r="D14" i="103" a="1"/>
  <c r="D14" i="103" s="1"/>
  <c r="CD13" i="103" a="1"/>
  <c r="CD13" i="103" s="1"/>
  <c r="CC13" i="103" a="1"/>
  <c r="CC13" i="103" s="1"/>
  <c r="CB13" i="103" a="1"/>
  <c r="CB13" i="103" s="1"/>
  <c r="CA13" i="103" a="1"/>
  <c r="CA13" i="103" s="1"/>
  <c r="BZ13" i="103" a="1"/>
  <c r="BZ13" i="103" s="1"/>
  <c r="BY13" i="103" a="1"/>
  <c r="BY13" i="103" s="1"/>
  <c r="BX13" i="103" a="1"/>
  <c r="BX13" i="103" s="1"/>
  <c r="BW13" i="103" a="1"/>
  <c r="BW13" i="103" s="1"/>
  <c r="BV13" i="103" a="1"/>
  <c r="BV13" i="103" s="1"/>
  <c r="BU13" i="103" a="1"/>
  <c r="BU13" i="103" s="1"/>
  <c r="BT13" i="103" a="1"/>
  <c r="BT13" i="103" s="1"/>
  <c r="BS13" i="103" a="1"/>
  <c r="BS13" i="103" s="1"/>
  <c r="BR13" i="103" a="1"/>
  <c r="BR13" i="103" s="1"/>
  <c r="BQ13" i="103" a="1"/>
  <c r="BQ13" i="103" s="1"/>
  <c r="BP13" i="103" a="1"/>
  <c r="BP13" i="103" s="1"/>
  <c r="BO13" i="103" a="1"/>
  <c r="BO13" i="103" s="1"/>
  <c r="BN13" i="103" a="1"/>
  <c r="BN13" i="103" s="1"/>
  <c r="BM13" i="103" a="1"/>
  <c r="BM13" i="103" s="1"/>
  <c r="BL13" i="103" a="1"/>
  <c r="BL13" i="103" s="1"/>
  <c r="BK13" i="103" a="1"/>
  <c r="BK13" i="103" s="1"/>
  <c r="BJ13" i="103" a="1"/>
  <c r="BJ13" i="103" s="1"/>
  <c r="BI13" i="103" a="1"/>
  <c r="BI13" i="103" s="1"/>
  <c r="BH13" i="103" a="1"/>
  <c r="BH13" i="103" s="1"/>
  <c r="BG13" i="103" a="1"/>
  <c r="BG13" i="103" s="1"/>
  <c r="BF13" i="103" a="1"/>
  <c r="BF13" i="103" s="1"/>
  <c r="BE13" i="103" a="1"/>
  <c r="BE13" i="103" s="1"/>
  <c r="BD13" i="103" a="1"/>
  <c r="BD13" i="103" s="1"/>
  <c r="BC13" i="103" a="1"/>
  <c r="BC13" i="103" s="1"/>
  <c r="BB13" i="103" a="1"/>
  <c r="BB13" i="103" s="1"/>
  <c r="BA13" i="103" a="1"/>
  <c r="BA13" i="103" s="1"/>
  <c r="AZ13" i="103" a="1"/>
  <c r="AZ13" i="103" s="1"/>
  <c r="AY13" i="103" a="1"/>
  <c r="AY13" i="103" s="1"/>
  <c r="AX13" i="103" a="1"/>
  <c r="AX13" i="103" s="1"/>
  <c r="AW13" i="103" a="1"/>
  <c r="AW13" i="103" s="1"/>
  <c r="AV13" i="103" a="1"/>
  <c r="AV13" i="103" s="1"/>
  <c r="AU13" i="103" a="1"/>
  <c r="AU13" i="103" s="1"/>
  <c r="AT13" i="103" a="1"/>
  <c r="AT13" i="103" s="1"/>
  <c r="AS13" i="103" a="1"/>
  <c r="AS13" i="103" s="1"/>
  <c r="AR13" i="103" a="1"/>
  <c r="AR13" i="103" s="1"/>
  <c r="AQ13" i="103" a="1"/>
  <c r="AQ13" i="103" s="1"/>
  <c r="AP13" i="103" a="1"/>
  <c r="AP13" i="103" s="1"/>
  <c r="AO13" i="103" a="1"/>
  <c r="AO13" i="103" s="1"/>
  <c r="AN13" i="103" a="1"/>
  <c r="AN13" i="103" s="1"/>
  <c r="AM13" i="103" a="1"/>
  <c r="AM13" i="103" s="1"/>
  <c r="AL13" i="103" a="1"/>
  <c r="AL13" i="103" s="1"/>
  <c r="AK13" i="103" a="1"/>
  <c r="AK13" i="103" s="1"/>
  <c r="AJ13" i="103" a="1"/>
  <c r="AJ13" i="103" s="1"/>
  <c r="AI13" i="103" a="1"/>
  <c r="AI13" i="103" s="1"/>
  <c r="AH13" i="103" a="1"/>
  <c r="AH13" i="103" s="1"/>
  <c r="AG13" i="103" a="1"/>
  <c r="AG13" i="103" s="1"/>
  <c r="AF13" i="103" a="1"/>
  <c r="AF13" i="103" s="1"/>
  <c r="AE13" i="103" a="1"/>
  <c r="AE13" i="103" s="1"/>
  <c r="AD13" i="103" a="1"/>
  <c r="AD13" i="103" s="1"/>
  <c r="AC13" i="103" a="1"/>
  <c r="AC13" i="103" s="1"/>
  <c r="AB13" i="103" a="1"/>
  <c r="AB13" i="103" s="1"/>
  <c r="AA13" i="103" a="1"/>
  <c r="AA13" i="103" s="1"/>
  <c r="Z13" i="103" a="1"/>
  <c r="Z13" i="103" s="1"/>
  <c r="Y13" i="103" a="1"/>
  <c r="Y13" i="103" s="1"/>
  <c r="X13" i="103" a="1"/>
  <c r="X13" i="103" s="1"/>
  <c r="W13" i="103" a="1"/>
  <c r="W13" i="103" s="1"/>
  <c r="V13" i="103" a="1"/>
  <c r="V13" i="103" s="1"/>
  <c r="U13" i="103" a="1"/>
  <c r="U13" i="103" s="1"/>
  <c r="T13" i="103" a="1"/>
  <c r="T13" i="103" s="1"/>
  <c r="S13" i="103" a="1"/>
  <c r="S13" i="103" s="1"/>
  <c r="R13" i="103" a="1"/>
  <c r="R13" i="103" s="1"/>
  <c r="Q13" i="103" a="1"/>
  <c r="Q13" i="103" s="1"/>
  <c r="P13" i="103" a="1"/>
  <c r="P13" i="103" s="1"/>
  <c r="O13" i="103" a="1"/>
  <c r="O13" i="103" s="1"/>
  <c r="N13" i="103" a="1"/>
  <c r="N13" i="103" s="1"/>
  <c r="M13" i="103" a="1"/>
  <c r="M13" i="103" s="1"/>
  <c r="L13" i="103" a="1"/>
  <c r="L13" i="103" s="1"/>
  <c r="K13" i="103" a="1"/>
  <c r="K13" i="103" s="1"/>
  <c r="J13" i="103" a="1"/>
  <c r="J13" i="103" s="1"/>
  <c r="I13" i="103" a="1"/>
  <c r="I13" i="103" s="1"/>
  <c r="H13" i="103" a="1"/>
  <c r="H13" i="103" s="1"/>
  <c r="G13" i="103" a="1"/>
  <c r="G13" i="103" s="1"/>
  <c r="F13" i="103" a="1"/>
  <c r="F13" i="103" s="1"/>
  <c r="E13" i="103" a="1"/>
  <c r="E13" i="103" s="1"/>
  <c r="D13" i="103" a="1"/>
  <c r="D13" i="103" s="1"/>
  <c r="CD12" i="103" a="1"/>
  <c r="CD12" i="103" s="1"/>
  <c r="CC12" i="103" a="1"/>
  <c r="CC12" i="103" s="1"/>
  <c r="CB12" i="103" a="1"/>
  <c r="CB12" i="103" s="1"/>
  <c r="CA12" i="103" a="1"/>
  <c r="CA12" i="103" s="1"/>
  <c r="BZ12" i="103" a="1"/>
  <c r="BZ12" i="103" s="1"/>
  <c r="BY12" i="103" a="1"/>
  <c r="BY12" i="103" s="1"/>
  <c r="BX12" i="103" a="1"/>
  <c r="BX12" i="103" s="1"/>
  <c r="BW12" i="103" a="1"/>
  <c r="BW12" i="103" s="1"/>
  <c r="BV12" i="103" a="1"/>
  <c r="BV12" i="103" s="1"/>
  <c r="BU12" i="103" a="1"/>
  <c r="BU12" i="103" s="1"/>
  <c r="BT12" i="103" a="1"/>
  <c r="BT12" i="103" s="1"/>
  <c r="BS12" i="103" a="1"/>
  <c r="BS12" i="103" s="1"/>
  <c r="BR12" i="103" a="1"/>
  <c r="BR12" i="103" s="1"/>
  <c r="BQ12" i="103" a="1"/>
  <c r="BQ12" i="103" s="1"/>
  <c r="BP12" i="103" a="1"/>
  <c r="BP12" i="103" s="1"/>
  <c r="BO12" i="103" a="1"/>
  <c r="BO12" i="103" s="1"/>
  <c r="BN12" i="103" a="1"/>
  <c r="BN12" i="103" s="1"/>
  <c r="BM12" i="103" a="1"/>
  <c r="BM12" i="103" s="1"/>
  <c r="BL12" i="103" a="1"/>
  <c r="BL12" i="103" s="1"/>
  <c r="BK12" i="103" a="1"/>
  <c r="BK12" i="103" s="1"/>
  <c r="BJ12" i="103" a="1"/>
  <c r="BJ12" i="103" s="1"/>
  <c r="BI12" i="103" a="1"/>
  <c r="BI12" i="103" s="1"/>
  <c r="BH12" i="103" a="1"/>
  <c r="BH12" i="103" s="1"/>
  <c r="BG12" i="103" a="1"/>
  <c r="BG12" i="103" s="1"/>
  <c r="BF12" i="103" a="1"/>
  <c r="BF12" i="103" s="1"/>
  <c r="BE12" i="103" a="1"/>
  <c r="BE12" i="103" s="1"/>
  <c r="BD12" i="103" a="1"/>
  <c r="BD12" i="103" s="1"/>
  <c r="BC12" i="103" a="1"/>
  <c r="BC12" i="103" s="1"/>
  <c r="BB12" i="103" a="1"/>
  <c r="BB12" i="103" s="1"/>
  <c r="BA12" i="103" a="1"/>
  <c r="BA12" i="103" s="1"/>
  <c r="AZ12" i="103" a="1"/>
  <c r="AZ12" i="103" s="1"/>
  <c r="AY12" i="103" a="1"/>
  <c r="AY12" i="103" s="1"/>
  <c r="AX12" i="103" a="1"/>
  <c r="AX12" i="103" s="1"/>
  <c r="AW12" i="103" a="1"/>
  <c r="AW12" i="103" s="1"/>
  <c r="AV12" i="103" a="1"/>
  <c r="AV12" i="103" s="1"/>
  <c r="AU12" i="103" a="1"/>
  <c r="AU12" i="103" s="1"/>
  <c r="AT12" i="103" a="1"/>
  <c r="AT12" i="103" s="1"/>
  <c r="AS12" i="103" a="1"/>
  <c r="AS12" i="103" s="1"/>
  <c r="AR12" i="103" a="1"/>
  <c r="AR12" i="103" s="1"/>
  <c r="AQ12" i="103" a="1"/>
  <c r="AQ12" i="103" s="1"/>
  <c r="AP12" i="103" a="1"/>
  <c r="AP12" i="103" s="1"/>
  <c r="AO12" i="103" a="1"/>
  <c r="AO12" i="103" s="1"/>
  <c r="AN12" i="103" a="1"/>
  <c r="AN12" i="103" s="1"/>
  <c r="AM12" i="103" a="1"/>
  <c r="AM12" i="103" s="1"/>
  <c r="AL12" i="103" a="1"/>
  <c r="AL12" i="103" s="1"/>
  <c r="AK12" i="103" a="1"/>
  <c r="AK12" i="103" s="1"/>
  <c r="AJ12" i="103" a="1"/>
  <c r="AJ12" i="103" s="1"/>
  <c r="AI12" i="103" a="1"/>
  <c r="AI12" i="103" s="1"/>
  <c r="AH12" i="103" a="1"/>
  <c r="AH12" i="103" s="1"/>
  <c r="AG12" i="103" a="1"/>
  <c r="AG12" i="103" s="1"/>
  <c r="AF12" i="103" a="1"/>
  <c r="AF12" i="103" s="1"/>
  <c r="AE12" i="103" a="1"/>
  <c r="AE12" i="103" s="1"/>
  <c r="AD12" i="103" a="1"/>
  <c r="AD12" i="103" s="1"/>
  <c r="AC12" i="103" a="1"/>
  <c r="AC12" i="103" s="1"/>
  <c r="AB12" i="103" a="1"/>
  <c r="AB12" i="103" s="1"/>
  <c r="AA12" i="103" a="1"/>
  <c r="AA12" i="103" s="1"/>
  <c r="Z12" i="103" a="1"/>
  <c r="Z12" i="103" s="1"/>
  <c r="Y12" i="103" a="1"/>
  <c r="Y12" i="103" s="1"/>
  <c r="X12" i="103" a="1"/>
  <c r="X12" i="103" s="1"/>
  <c r="W12" i="103" a="1"/>
  <c r="W12" i="103" s="1"/>
  <c r="V12" i="103" a="1"/>
  <c r="V12" i="103" s="1"/>
  <c r="U12" i="103" a="1"/>
  <c r="U12" i="103" s="1"/>
  <c r="T12" i="103" a="1"/>
  <c r="T12" i="103" s="1"/>
  <c r="S12" i="103" a="1"/>
  <c r="S12" i="103" s="1"/>
  <c r="R12" i="103" a="1"/>
  <c r="R12" i="103" s="1"/>
  <c r="Q12" i="103" a="1"/>
  <c r="Q12" i="103" s="1"/>
  <c r="P12" i="103" a="1"/>
  <c r="P12" i="103" s="1"/>
  <c r="O12" i="103" a="1"/>
  <c r="O12" i="103" s="1"/>
  <c r="N12" i="103" a="1"/>
  <c r="N12" i="103" s="1"/>
  <c r="M12" i="103" a="1"/>
  <c r="M12" i="103" s="1"/>
  <c r="L12" i="103" a="1"/>
  <c r="L12" i="103" s="1"/>
  <c r="K12" i="103" a="1"/>
  <c r="K12" i="103" s="1"/>
  <c r="J12" i="103" a="1"/>
  <c r="J12" i="103" s="1"/>
  <c r="I12" i="103" a="1"/>
  <c r="I12" i="103" s="1"/>
  <c r="H12" i="103" a="1"/>
  <c r="H12" i="103" s="1"/>
  <c r="G12" i="103" a="1"/>
  <c r="G12" i="103" s="1"/>
  <c r="F12" i="103" a="1"/>
  <c r="F12" i="103" s="1"/>
  <c r="E12" i="103" a="1"/>
  <c r="E12" i="103" s="1"/>
  <c r="D12" i="103" a="1"/>
  <c r="D12" i="103" s="1"/>
  <c r="CD11" i="103" a="1"/>
  <c r="CD11" i="103" s="1"/>
  <c r="CC11" i="103" a="1"/>
  <c r="CC11" i="103" s="1"/>
  <c r="CB11" i="103" a="1"/>
  <c r="CB11" i="103" s="1"/>
  <c r="CA11" i="103" a="1"/>
  <c r="CA11" i="103" s="1"/>
  <c r="BZ11" i="103" a="1"/>
  <c r="BZ11" i="103" s="1"/>
  <c r="BY11" i="103" a="1"/>
  <c r="BY11" i="103" s="1"/>
  <c r="BX11" i="103" a="1"/>
  <c r="BX11" i="103" s="1"/>
  <c r="BW11" i="103" a="1"/>
  <c r="BW11" i="103" s="1"/>
  <c r="BV11" i="103" a="1"/>
  <c r="BV11" i="103" s="1"/>
  <c r="BU11" i="103" a="1"/>
  <c r="BU11" i="103" s="1"/>
  <c r="BT11" i="103" a="1"/>
  <c r="BT11" i="103" s="1"/>
  <c r="BS11" i="103" a="1"/>
  <c r="BS11" i="103" s="1"/>
  <c r="BR11" i="103" a="1"/>
  <c r="BR11" i="103" s="1"/>
  <c r="BQ11" i="103" a="1"/>
  <c r="BQ11" i="103" s="1"/>
  <c r="BP11" i="103" a="1"/>
  <c r="BP11" i="103" s="1"/>
  <c r="BO11" i="103" a="1"/>
  <c r="BO11" i="103" s="1"/>
  <c r="BN11" i="103" a="1"/>
  <c r="BN11" i="103" s="1"/>
  <c r="BM11" i="103" a="1"/>
  <c r="BM11" i="103" s="1"/>
  <c r="BL11" i="103" a="1"/>
  <c r="BL11" i="103" s="1"/>
  <c r="BK11" i="103" a="1"/>
  <c r="BK11" i="103" s="1"/>
  <c r="BJ11" i="103" a="1"/>
  <c r="BJ11" i="103" s="1"/>
  <c r="BI11" i="103" a="1"/>
  <c r="BI11" i="103" s="1"/>
  <c r="BH11" i="103" a="1"/>
  <c r="BH11" i="103" s="1"/>
  <c r="BG11" i="103" a="1"/>
  <c r="BG11" i="103" s="1"/>
  <c r="BF11" i="103" a="1"/>
  <c r="BF11" i="103" s="1"/>
  <c r="BE11" i="103" a="1"/>
  <c r="BE11" i="103" s="1"/>
  <c r="BD11" i="103" a="1"/>
  <c r="BD11" i="103" s="1"/>
  <c r="BC11" i="103" a="1"/>
  <c r="BC11" i="103" s="1"/>
  <c r="BB11" i="103" a="1"/>
  <c r="BB11" i="103" s="1"/>
  <c r="BA11" i="103" a="1"/>
  <c r="BA11" i="103" s="1"/>
  <c r="AZ11" i="103" a="1"/>
  <c r="AZ11" i="103" s="1"/>
  <c r="AY11" i="103" a="1"/>
  <c r="AY11" i="103" s="1"/>
  <c r="AX11" i="103" a="1"/>
  <c r="AX11" i="103" s="1"/>
  <c r="AW11" i="103" a="1"/>
  <c r="AW11" i="103" s="1"/>
  <c r="AV11" i="103" a="1"/>
  <c r="AV11" i="103" s="1"/>
  <c r="AU11" i="103" a="1"/>
  <c r="AU11" i="103" s="1"/>
  <c r="AT11" i="103" a="1"/>
  <c r="AT11" i="103" s="1"/>
  <c r="AS11" i="103" a="1"/>
  <c r="AS11" i="103" s="1"/>
  <c r="AR11" i="103" a="1"/>
  <c r="AR11" i="103" s="1"/>
  <c r="AQ11" i="103" a="1"/>
  <c r="AQ11" i="103" s="1"/>
  <c r="AP11" i="103" a="1"/>
  <c r="AP11" i="103" s="1"/>
  <c r="AO11" i="103" a="1"/>
  <c r="AO11" i="103" s="1"/>
  <c r="AN11" i="103" a="1"/>
  <c r="AN11" i="103" s="1"/>
  <c r="AM11" i="103" a="1"/>
  <c r="AM11" i="103" s="1"/>
  <c r="AL11" i="103" a="1"/>
  <c r="AL11" i="103" s="1"/>
  <c r="AK11" i="103" a="1"/>
  <c r="AK11" i="103" s="1"/>
  <c r="AJ11" i="103" a="1"/>
  <c r="AJ11" i="103" s="1"/>
  <c r="AI11" i="103" a="1"/>
  <c r="AI11" i="103" s="1"/>
  <c r="AH11" i="103" a="1"/>
  <c r="AH11" i="103" s="1"/>
  <c r="AG11" i="103" a="1"/>
  <c r="AG11" i="103" s="1"/>
  <c r="AF11" i="103" a="1"/>
  <c r="AF11" i="103" s="1"/>
  <c r="AE11" i="103" a="1"/>
  <c r="AE11" i="103" s="1"/>
  <c r="AD11" i="103" a="1"/>
  <c r="AD11" i="103" s="1"/>
  <c r="AC11" i="103" a="1"/>
  <c r="AC11" i="103" s="1"/>
  <c r="AB11" i="103" a="1"/>
  <c r="AB11" i="103" s="1"/>
  <c r="AA11" i="103" a="1"/>
  <c r="AA11" i="103" s="1"/>
  <c r="Z11" i="103" a="1"/>
  <c r="Z11" i="103" s="1"/>
  <c r="Y11" i="103" a="1"/>
  <c r="Y11" i="103" s="1"/>
  <c r="X11" i="103" a="1"/>
  <c r="X11" i="103" s="1"/>
  <c r="W11" i="103" a="1"/>
  <c r="W11" i="103" s="1"/>
  <c r="V11" i="103" a="1"/>
  <c r="V11" i="103" s="1"/>
  <c r="U11" i="103" a="1"/>
  <c r="U11" i="103" s="1"/>
  <c r="T11" i="103" a="1"/>
  <c r="T11" i="103" s="1"/>
  <c r="S11" i="103" a="1"/>
  <c r="S11" i="103" s="1"/>
  <c r="R11" i="103" a="1"/>
  <c r="R11" i="103" s="1"/>
  <c r="Q11" i="103" a="1"/>
  <c r="Q11" i="103" s="1"/>
  <c r="P11" i="103" a="1"/>
  <c r="P11" i="103" s="1"/>
  <c r="O11" i="103" a="1"/>
  <c r="O11" i="103" s="1"/>
  <c r="N11" i="103" a="1"/>
  <c r="N11" i="103" s="1"/>
  <c r="M11" i="103" a="1"/>
  <c r="M11" i="103" s="1"/>
  <c r="L11" i="103" a="1"/>
  <c r="L11" i="103" s="1"/>
  <c r="K11" i="103" a="1"/>
  <c r="K11" i="103" s="1"/>
  <c r="J11" i="103" a="1"/>
  <c r="J11" i="103" s="1"/>
  <c r="I11" i="103" a="1"/>
  <c r="I11" i="103" s="1"/>
  <c r="H11" i="103" a="1"/>
  <c r="H11" i="103" s="1"/>
  <c r="G11" i="103" a="1"/>
  <c r="G11" i="103" s="1"/>
  <c r="F11" i="103" a="1"/>
  <c r="F11" i="103" s="1"/>
  <c r="E11" i="103" a="1"/>
  <c r="E11" i="103" s="1"/>
  <c r="D11" i="103" a="1"/>
  <c r="D11" i="103" s="1"/>
  <c r="CD10" i="103" a="1"/>
  <c r="CD10" i="103" s="1"/>
  <c r="CC10" i="103" a="1"/>
  <c r="CC10" i="103" s="1"/>
  <c r="CB10" i="103" a="1"/>
  <c r="CB10" i="103" s="1"/>
  <c r="CA10" i="103" a="1"/>
  <c r="CA10" i="103" s="1"/>
  <c r="BZ10" i="103" a="1"/>
  <c r="BZ10" i="103" s="1"/>
  <c r="BY10" i="103" a="1"/>
  <c r="BY10" i="103" s="1"/>
  <c r="BX10" i="103" a="1"/>
  <c r="BX10" i="103" s="1"/>
  <c r="BW10" i="103" a="1"/>
  <c r="BW10" i="103" s="1"/>
  <c r="BV10" i="103" a="1"/>
  <c r="BV10" i="103" s="1"/>
  <c r="BU10" i="103" a="1"/>
  <c r="BU10" i="103" s="1"/>
  <c r="BT10" i="103" a="1"/>
  <c r="BT10" i="103" s="1"/>
  <c r="BS10" i="103" a="1"/>
  <c r="BS10" i="103" s="1"/>
  <c r="BR10" i="103" a="1"/>
  <c r="BR10" i="103" s="1"/>
  <c r="BQ10" i="103" a="1"/>
  <c r="BQ10" i="103" s="1"/>
  <c r="BP10" i="103" a="1"/>
  <c r="BP10" i="103" s="1"/>
  <c r="BO10" i="103" a="1"/>
  <c r="BO10" i="103" s="1"/>
  <c r="BN10" i="103" a="1"/>
  <c r="BN10" i="103" s="1"/>
  <c r="BM10" i="103" a="1"/>
  <c r="BM10" i="103" s="1"/>
  <c r="BL10" i="103" a="1"/>
  <c r="BL10" i="103" s="1"/>
  <c r="BK10" i="103" a="1"/>
  <c r="BK10" i="103" s="1"/>
  <c r="BJ10" i="103" a="1"/>
  <c r="BJ10" i="103" s="1"/>
  <c r="BI10" i="103" a="1"/>
  <c r="BI10" i="103" s="1"/>
  <c r="BH10" i="103" a="1"/>
  <c r="BH10" i="103" s="1"/>
  <c r="BG10" i="103" a="1"/>
  <c r="BG10" i="103" s="1"/>
  <c r="BF10" i="103" a="1"/>
  <c r="BF10" i="103" s="1"/>
  <c r="BE10" i="103" a="1"/>
  <c r="BE10" i="103" s="1"/>
  <c r="BD10" i="103" a="1"/>
  <c r="BD10" i="103" s="1"/>
  <c r="BC10" i="103" a="1"/>
  <c r="BC10" i="103" s="1"/>
  <c r="BB10" i="103" a="1"/>
  <c r="BB10" i="103" s="1"/>
  <c r="BA10" i="103" a="1"/>
  <c r="BA10" i="103" s="1"/>
  <c r="AZ10" i="103" a="1"/>
  <c r="AZ10" i="103" s="1"/>
  <c r="AY10" i="103" a="1"/>
  <c r="AY10" i="103" s="1"/>
  <c r="AX10" i="103" a="1"/>
  <c r="AX10" i="103" s="1"/>
  <c r="AW10" i="103" a="1"/>
  <c r="AW10" i="103" s="1"/>
  <c r="AV10" i="103" a="1"/>
  <c r="AV10" i="103" s="1"/>
  <c r="AU10" i="103" a="1"/>
  <c r="AU10" i="103" s="1"/>
  <c r="AT10" i="103" a="1"/>
  <c r="AT10" i="103" s="1"/>
  <c r="AS10" i="103" a="1"/>
  <c r="AS10" i="103" s="1"/>
  <c r="AR10" i="103" a="1"/>
  <c r="AR10" i="103" s="1"/>
  <c r="AQ10" i="103" a="1"/>
  <c r="AQ10" i="103" s="1"/>
  <c r="AP10" i="103" a="1"/>
  <c r="AP10" i="103" s="1"/>
  <c r="AO10" i="103" a="1"/>
  <c r="AO10" i="103" s="1"/>
  <c r="AN10" i="103" a="1"/>
  <c r="AN10" i="103" s="1"/>
  <c r="AM10" i="103" a="1"/>
  <c r="AM10" i="103" s="1"/>
  <c r="AL10" i="103" a="1"/>
  <c r="AL10" i="103" s="1"/>
  <c r="AK10" i="103" a="1"/>
  <c r="AK10" i="103" s="1"/>
  <c r="AJ10" i="103" a="1"/>
  <c r="AJ10" i="103" s="1"/>
  <c r="AI10" i="103" a="1"/>
  <c r="AI10" i="103" s="1"/>
  <c r="AH10" i="103" a="1"/>
  <c r="AH10" i="103" s="1"/>
  <c r="AG10" i="103" a="1"/>
  <c r="AG10" i="103" s="1"/>
  <c r="AF10" i="103" a="1"/>
  <c r="AF10" i="103" s="1"/>
  <c r="AE10" i="103" a="1"/>
  <c r="AE10" i="103" s="1"/>
  <c r="AD10" i="103" a="1"/>
  <c r="AD10" i="103" s="1"/>
  <c r="AC10" i="103" a="1"/>
  <c r="AC10" i="103" s="1"/>
  <c r="AB10" i="103" a="1"/>
  <c r="AB10" i="103" s="1"/>
  <c r="AA10" i="103" a="1"/>
  <c r="AA10" i="103" s="1"/>
  <c r="Z10" i="103" a="1"/>
  <c r="Z10" i="103" s="1"/>
  <c r="Y10" i="103" a="1"/>
  <c r="Y10" i="103" s="1"/>
  <c r="X10" i="103" a="1"/>
  <c r="X10" i="103" s="1"/>
  <c r="W10" i="103" a="1"/>
  <c r="W10" i="103" s="1"/>
  <c r="V10" i="103" a="1"/>
  <c r="V10" i="103" s="1"/>
  <c r="U10" i="103" a="1"/>
  <c r="U10" i="103" s="1"/>
  <c r="T10" i="103" a="1"/>
  <c r="T10" i="103" s="1"/>
  <c r="S10" i="103" a="1"/>
  <c r="S10" i="103" s="1"/>
  <c r="R10" i="103" a="1"/>
  <c r="R10" i="103" s="1"/>
  <c r="Q10" i="103" a="1"/>
  <c r="Q10" i="103" s="1"/>
  <c r="P10" i="103" a="1"/>
  <c r="P10" i="103" s="1"/>
  <c r="O10" i="103" a="1"/>
  <c r="O10" i="103" s="1"/>
  <c r="N10" i="103" a="1"/>
  <c r="N10" i="103" s="1"/>
  <c r="M10" i="103" a="1"/>
  <c r="M10" i="103" s="1"/>
  <c r="L10" i="103" a="1"/>
  <c r="L10" i="103" s="1"/>
  <c r="K10" i="103" a="1"/>
  <c r="K10" i="103" s="1"/>
  <c r="J10" i="103" a="1"/>
  <c r="J10" i="103" s="1"/>
  <c r="I10" i="103" a="1"/>
  <c r="I10" i="103" s="1"/>
  <c r="H10" i="103" a="1"/>
  <c r="H10" i="103" s="1"/>
  <c r="G10" i="103" a="1"/>
  <c r="G10" i="103" s="1"/>
  <c r="F10" i="103" a="1"/>
  <c r="F10" i="103" s="1"/>
  <c r="E10" i="103" a="1"/>
  <c r="E10" i="103" s="1"/>
  <c r="D10" i="103" a="1"/>
  <c r="D10" i="103" s="1"/>
  <c r="CD9" i="103" a="1"/>
  <c r="CD9" i="103" s="1"/>
  <c r="CC9" i="103" a="1"/>
  <c r="CC9" i="103" s="1"/>
  <c r="CB9" i="103" a="1"/>
  <c r="CB9" i="103" s="1"/>
  <c r="CA9" i="103" a="1"/>
  <c r="CA9" i="103" s="1"/>
  <c r="BZ9" i="103" a="1"/>
  <c r="BZ9" i="103" s="1"/>
  <c r="BY9" i="103" a="1"/>
  <c r="BY9" i="103" s="1"/>
  <c r="BX9" i="103" a="1"/>
  <c r="BX9" i="103" s="1"/>
  <c r="BW9" i="103" a="1"/>
  <c r="BW9" i="103" s="1"/>
  <c r="BV9" i="103" a="1"/>
  <c r="BV9" i="103" s="1"/>
  <c r="BU9" i="103" a="1"/>
  <c r="BU9" i="103" s="1"/>
  <c r="BT9" i="103" a="1"/>
  <c r="BT9" i="103" s="1"/>
  <c r="BS9" i="103" a="1"/>
  <c r="BS9" i="103" s="1"/>
  <c r="BR9" i="103" a="1"/>
  <c r="BR9" i="103" s="1"/>
  <c r="BQ9" i="103" a="1"/>
  <c r="BQ9" i="103" s="1"/>
  <c r="BP9" i="103" a="1"/>
  <c r="BP9" i="103" s="1"/>
  <c r="BO9" i="103" a="1"/>
  <c r="BO9" i="103" s="1"/>
  <c r="BN9" i="103" a="1"/>
  <c r="BN9" i="103" s="1"/>
  <c r="BM9" i="103" a="1"/>
  <c r="BM9" i="103" s="1"/>
  <c r="BL9" i="103" a="1"/>
  <c r="BL9" i="103" s="1"/>
  <c r="BK9" i="103" a="1"/>
  <c r="BK9" i="103" s="1"/>
  <c r="BJ9" i="103" a="1"/>
  <c r="BJ9" i="103" s="1"/>
  <c r="BI9" i="103" a="1"/>
  <c r="BI9" i="103" s="1"/>
  <c r="BH9" i="103" a="1"/>
  <c r="BH9" i="103" s="1"/>
  <c r="BG9" i="103" a="1"/>
  <c r="BG9" i="103" s="1"/>
  <c r="BF9" i="103" a="1"/>
  <c r="BF9" i="103" s="1"/>
  <c r="BE9" i="103" a="1"/>
  <c r="BE9" i="103" s="1"/>
  <c r="BD9" i="103" a="1"/>
  <c r="BD9" i="103" s="1"/>
  <c r="BC9" i="103" a="1"/>
  <c r="BC9" i="103" s="1"/>
  <c r="BB9" i="103" a="1"/>
  <c r="BB9" i="103" s="1"/>
  <c r="BA9" i="103" a="1"/>
  <c r="BA9" i="103" s="1"/>
  <c r="AZ9" i="103" a="1"/>
  <c r="AZ9" i="103" s="1"/>
  <c r="AY9" i="103" a="1"/>
  <c r="AY9" i="103" s="1"/>
  <c r="AX9" i="103" a="1"/>
  <c r="AX9" i="103" s="1"/>
  <c r="AW9" i="103" a="1"/>
  <c r="AW9" i="103" s="1"/>
  <c r="AV9" i="103" a="1"/>
  <c r="AV9" i="103" s="1"/>
  <c r="AU9" i="103" a="1"/>
  <c r="AU9" i="103" s="1"/>
  <c r="AT9" i="103" a="1"/>
  <c r="AT9" i="103" s="1"/>
  <c r="AS9" i="103" a="1"/>
  <c r="AS9" i="103" s="1"/>
  <c r="AR9" i="103" a="1"/>
  <c r="AR9" i="103" s="1"/>
  <c r="AQ9" i="103" a="1"/>
  <c r="AQ9" i="103" s="1"/>
  <c r="AP9" i="103" a="1"/>
  <c r="AP9" i="103" s="1"/>
  <c r="AO9" i="103" a="1"/>
  <c r="AO9" i="103" s="1"/>
  <c r="AN9" i="103" a="1"/>
  <c r="AN9" i="103" s="1"/>
  <c r="AM9" i="103" a="1"/>
  <c r="AM9" i="103" s="1"/>
  <c r="AL9" i="103" a="1"/>
  <c r="AL9" i="103" s="1"/>
  <c r="AK9" i="103" a="1"/>
  <c r="AK9" i="103" s="1"/>
  <c r="AJ9" i="103" a="1"/>
  <c r="AJ9" i="103" s="1"/>
  <c r="AI9" i="103" a="1"/>
  <c r="AI9" i="103" s="1"/>
  <c r="AH9" i="103" a="1"/>
  <c r="AH9" i="103" s="1"/>
  <c r="AG9" i="103" a="1"/>
  <c r="AG9" i="103" s="1"/>
  <c r="AF9" i="103" a="1"/>
  <c r="AF9" i="103" s="1"/>
  <c r="AE9" i="103" a="1"/>
  <c r="AE9" i="103" s="1"/>
  <c r="AD9" i="103" a="1"/>
  <c r="AD9" i="103" s="1"/>
  <c r="AC9" i="103" a="1"/>
  <c r="AC9" i="103" s="1"/>
  <c r="AB9" i="103" a="1"/>
  <c r="AB9" i="103" s="1"/>
  <c r="AA9" i="103" a="1"/>
  <c r="AA9" i="103" s="1"/>
  <c r="Z9" i="103" a="1"/>
  <c r="Z9" i="103" s="1"/>
  <c r="Y9" i="103" a="1"/>
  <c r="Y9" i="103" s="1"/>
  <c r="X9" i="103" a="1"/>
  <c r="X9" i="103" s="1"/>
  <c r="W9" i="103" a="1"/>
  <c r="W9" i="103" s="1"/>
  <c r="V9" i="103" a="1"/>
  <c r="V9" i="103" s="1"/>
  <c r="U9" i="103" a="1"/>
  <c r="U9" i="103" s="1"/>
  <c r="T9" i="103" a="1"/>
  <c r="T9" i="103" s="1"/>
  <c r="S9" i="103" a="1"/>
  <c r="S9" i="103" s="1"/>
  <c r="R9" i="103" a="1"/>
  <c r="R9" i="103" s="1"/>
  <c r="Q9" i="103" a="1"/>
  <c r="Q9" i="103" s="1"/>
  <c r="P9" i="103" a="1"/>
  <c r="P9" i="103" s="1"/>
  <c r="O9" i="103" a="1"/>
  <c r="O9" i="103" s="1"/>
  <c r="N9" i="103" a="1"/>
  <c r="N9" i="103" s="1"/>
  <c r="M9" i="103" a="1"/>
  <c r="M9" i="103" s="1"/>
  <c r="L9" i="103" a="1"/>
  <c r="L9" i="103" s="1"/>
  <c r="K9" i="103" a="1"/>
  <c r="K9" i="103" s="1"/>
  <c r="J9" i="103" a="1"/>
  <c r="J9" i="103" s="1"/>
  <c r="I9" i="103" a="1"/>
  <c r="I9" i="103" s="1"/>
  <c r="H9" i="103" a="1"/>
  <c r="H9" i="103" s="1"/>
  <c r="G9" i="103" a="1"/>
  <c r="G9" i="103" s="1"/>
  <c r="F9" i="103" a="1"/>
  <c r="F9" i="103" s="1"/>
  <c r="E9" i="103" a="1"/>
  <c r="E9" i="103" s="1"/>
  <c r="D9" i="103" a="1"/>
  <c r="D9" i="103" s="1"/>
  <c r="CD8" i="103" a="1"/>
  <c r="CD8" i="103" s="1"/>
  <c r="CC8" i="103" a="1"/>
  <c r="CC8" i="103" s="1"/>
  <c r="CB8" i="103" a="1"/>
  <c r="CB8" i="103" s="1"/>
  <c r="CA8" i="103" a="1"/>
  <c r="CA8" i="103" s="1"/>
  <c r="BZ8" i="103" a="1"/>
  <c r="BZ8" i="103" s="1"/>
  <c r="BY8" i="103" a="1"/>
  <c r="BY8" i="103" s="1"/>
  <c r="BX8" i="103" a="1"/>
  <c r="BX8" i="103" s="1"/>
  <c r="BW8" i="103" a="1"/>
  <c r="BW8" i="103" s="1"/>
  <c r="BV8" i="103" a="1"/>
  <c r="BV8" i="103" s="1"/>
  <c r="BU8" i="103" a="1"/>
  <c r="BU8" i="103" s="1"/>
  <c r="BT8" i="103" a="1"/>
  <c r="BT8" i="103" s="1"/>
  <c r="BS8" i="103" a="1"/>
  <c r="BS8" i="103" s="1"/>
  <c r="BR8" i="103" a="1"/>
  <c r="BR8" i="103" s="1"/>
  <c r="BQ8" i="103" a="1"/>
  <c r="BQ8" i="103" s="1"/>
  <c r="BP8" i="103" a="1"/>
  <c r="BP8" i="103" s="1"/>
  <c r="BO8" i="103" a="1"/>
  <c r="BO8" i="103" s="1"/>
  <c r="BN8" i="103" a="1"/>
  <c r="BN8" i="103" s="1"/>
  <c r="BM8" i="103" a="1"/>
  <c r="BM8" i="103" s="1"/>
  <c r="BL8" i="103" a="1"/>
  <c r="BL8" i="103" s="1"/>
  <c r="BK8" i="103" a="1"/>
  <c r="BK8" i="103" s="1"/>
  <c r="BJ8" i="103" a="1"/>
  <c r="BJ8" i="103" s="1"/>
  <c r="BI8" i="103" a="1"/>
  <c r="BI8" i="103" s="1"/>
  <c r="BH8" i="103" a="1"/>
  <c r="BH8" i="103" s="1"/>
  <c r="BG8" i="103" a="1"/>
  <c r="BG8" i="103" s="1"/>
  <c r="BF8" i="103" a="1"/>
  <c r="BF8" i="103" s="1"/>
  <c r="BE8" i="103" a="1"/>
  <c r="BE8" i="103" s="1"/>
  <c r="BD8" i="103" a="1"/>
  <c r="BD8" i="103" s="1"/>
  <c r="BC8" i="103" a="1"/>
  <c r="BC8" i="103" s="1"/>
  <c r="BB8" i="103" a="1"/>
  <c r="BB8" i="103" s="1"/>
  <c r="BA8" i="103" a="1"/>
  <c r="BA8" i="103" s="1"/>
  <c r="AZ8" i="103" a="1"/>
  <c r="AZ8" i="103" s="1"/>
  <c r="AY8" i="103" a="1"/>
  <c r="AY8" i="103" s="1"/>
  <c r="AX8" i="103" a="1"/>
  <c r="AX8" i="103" s="1"/>
  <c r="AW8" i="103" a="1"/>
  <c r="AW8" i="103" s="1"/>
  <c r="AV8" i="103" a="1"/>
  <c r="AV8" i="103" s="1"/>
  <c r="AU8" i="103" a="1"/>
  <c r="AU8" i="103" s="1"/>
  <c r="AT8" i="103" a="1"/>
  <c r="AT8" i="103" s="1"/>
  <c r="AS8" i="103" a="1"/>
  <c r="AS8" i="103" s="1"/>
  <c r="AR8" i="103" a="1"/>
  <c r="AR8" i="103" s="1"/>
  <c r="AQ8" i="103" a="1"/>
  <c r="AQ8" i="103" s="1"/>
  <c r="AP8" i="103" a="1"/>
  <c r="AP8" i="103" s="1"/>
  <c r="AO8" i="103" a="1"/>
  <c r="AO8" i="103" s="1"/>
  <c r="AN8" i="103" a="1"/>
  <c r="AN8" i="103" s="1"/>
  <c r="AM8" i="103" a="1"/>
  <c r="AM8" i="103" s="1"/>
  <c r="AL8" i="103" a="1"/>
  <c r="AL8" i="103" s="1"/>
  <c r="AK8" i="103" a="1"/>
  <c r="AK8" i="103" s="1"/>
  <c r="AJ8" i="103" a="1"/>
  <c r="AJ8" i="103" s="1"/>
  <c r="AI8" i="103" a="1"/>
  <c r="AI8" i="103" s="1"/>
  <c r="AH8" i="103" a="1"/>
  <c r="AH8" i="103" s="1"/>
  <c r="AG8" i="103" a="1"/>
  <c r="AG8" i="103" s="1"/>
  <c r="AF8" i="103" a="1"/>
  <c r="AF8" i="103" s="1"/>
  <c r="AE8" i="103" a="1"/>
  <c r="AE8" i="103" s="1"/>
  <c r="AD8" i="103" a="1"/>
  <c r="AD8" i="103" s="1"/>
  <c r="AC8" i="103" a="1"/>
  <c r="AC8" i="103" s="1"/>
  <c r="AB8" i="103" a="1"/>
  <c r="AB8" i="103" s="1"/>
  <c r="AA8" i="103" a="1"/>
  <c r="AA8" i="103" s="1"/>
  <c r="Z8" i="103" a="1"/>
  <c r="Z8" i="103" s="1"/>
  <c r="Y8" i="103" a="1"/>
  <c r="Y8" i="103" s="1"/>
  <c r="X8" i="103" a="1"/>
  <c r="X8" i="103" s="1"/>
  <c r="W8" i="103" a="1"/>
  <c r="W8" i="103" s="1"/>
  <c r="V8" i="103" a="1"/>
  <c r="V8" i="103" s="1"/>
  <c r="U8" i="103" a="1"/>
  <c r="U8" i="103" s="1"/>
  <c r="T8" i="103" a="1"/>
  <c r="T8" i="103" s="1"/>
  <c r="S8" i="103" a="1"/>
  <c r="S8" i="103" s="1"/>
  <c r="R8" i="103" a="1"/>
  <c r="R8" i="103" s="1"/>
  <c r="Q8" i="103" a="1"/>
  <c r="Q8" i="103" s="1"/>
  <c r="P8" i="103" a="1"/>
  <c r="P8" i="103" s="1"/>
  <c r="O8" i="103" a="1"/>
  <c r="O8" i="103" s="1"/>
  <c r="N8" i="103" a="1"/>
  <c r="N8" i="103" s="1"/>
  <c r="M8" i="103" a="1"/>
  <c r="M8" i="103" s="1"/>
  <c r="L8" i="103" a="1"/>
  <c r="L8" i="103" s="1"/>
  <c r="K8" i="103" a="1"/>
  <c r="K8" i="103" s="1"/>
  <c r="J8" i="103" a="1"/>
  <c r="J8" i="103" s="1"/>
  <c r="I8" i="103" a="1"/>
  <c r="I8" i="103" s="1"/>
  <c r="H8" i="103" a="1"/>
  <c r="H8" i="103" s="1"/>
  <c r="G8" i="103" a="1"/>
  <c r="G8" i="103" s="1"/>
  <c r="F8" i="103" a="1"/>
  <c r="F8" i="103" s="1"/>
  <c r="E8" i="103" a="1"/>
  <c r="E8" i="103" s="1"/>
  <c r="D8" i="103" a="1"/>
  <c r="D8" i="103" s="1"/>
  <c r="CD7" i="103" a="1"/>
  <c r="CD7" i="103" s="1"/>
  <c r="CC7" i="103" a="1"/>
  <c r="CC7" i="103" s="1"/>
  <c r="CB7" i="103" a="1"/>
  <c r="CB7" i="103" s="1"/>
  <c r="CA7" i="103" a="1"/>
  <c r="CA7" i="103" s="1"/>
  <c r="BZ7" i="103" a="1"/>
  <c r="BZ7" i="103" s="1"/>
  <c r="BY7" i="103" a="1"/>
  <c r="BY7" i="103" s="1"/>
  <c r="BX7" i="103" a="1"/>
  <c r="BX7" i="103" s="1"/>
  <c r="BW7" i="103" a="1"/>
  <c r="BW7" i="103" s="1"/>
  <c r="BV7" i="103" a="1"/>
  <c r="BV7" i="103" s="1"/>
  <c r="BU7" i="103" a="1"/>
  <c r="BU7" i="103" s="1"/>
  <c r="BT7" i="103" a="1"/>
  <c r="BT7" i="103" s="1"/>
  <c r="BS7" i="103" a="1"/>
  <c r="BS7" i="103" s="1"/>
  <c r="BR7" i="103" a="1"/>
  <c r="BR7" i="103" s="1"/>
  <c r="BQ7" i="103" a="1"/>
  <c r="BQ7" i="103" s="1"/>
  <c r="BP7" i="103" a="1"/>
  <c r="BP7" i="103" s="1"/>
  <c r="BO7" i="103" a="1"/>
  <c r="BO7" i="103" s="1"/>
  <c r="BN7" i="103" a="1"/>
  <c r="BN7" i="103" s="1"/>
  <c r="BM7" i="103" a="1"/>
  <c r="BM7" i="103" s="1"/>
  <c r="BL7" i="103" a="1"/>
  <c r="BL7" i="103" s="1"/>
  <c r="BK7" i="103" a="1"/>
  <c r="BK7" i="103" s="1"/>
  <c r="BJ7" i="103" a="1"/>
  <c r="BJ7" i="103" s="1"/>
  <c r="BI7" i="103" a="1"/>
  <c r="BI7" i="103" s="1"/>
  <c r="BH7" i="103" a="1"/>
  <c r="BH7" i="103" s="1"/>
  <c r="BG7" i="103" a="1"/>
  <c r="BG7" i="103" s="1"/>
  <c r="BF7" i="103" a="1"/>
  <c r="BF7" i="103" s="1"/>
  <c r="BE7" i="103" a="1"/>
  <c r="BE7" i="103" s="1"/>
  <c r="BD7" i="103" a="1"/>
  <c r="BD7" i="103" s="1"/>
  <c r="BC7" i="103" a="1"/>
  <c r="BC7" i="103" s="1"/>
  <c r="BB7" i="103" a="1"/>
  <c r="BB7" i="103" s="1"/>
  <c r="BA7" i="103" a="1"/>
  <c r="BA7" i="103" s="1"/>
  <c r="AZ7" i="103" a="1"/>
  <c r="AZ7" i="103" s="1"/>
  <c r="AY7" i="103" a="1"/>
  <c r="AY7" i="103" s="1"/>
  <c r="AX7" i="103" a="1"/>
  <c r="AX7" i="103" s="1"/>
  <c r="AW7" i="103" a="1"/>
  <c r="AW7" i="103" s="1"/>
  <c r="AV7" i="103" a="1"/>
  <c r="AV7" i="103" s="1"/>
  <c r="AU7" i="103" a="1"/>
  <c r="AU7" i="103" s="1"/>
  <c r="AT7" i="103" a="1"/>
  <c r="AT7" i="103" s="1"/>
  <c r="AS7" i="103" a="1"/>
  <c r="AS7" i="103" s="1"/>
  <c r="AR7" i="103" a="1"/>
  <c r="AR7" i="103" s="1"/>
  <c r="AQ7" i="103" a="1"/>
  <c r="AQ7" i="103" s="1"/>
  <c r="AP7" i="103" a="1"/>
  <c r="AP7" i="103" s="1"/>
  <c r="AO7" i="103" a="1"/>
  <c r="AO7" i="103" s="1"/>
  <c r="AN7" i="103" a="1"/>
  <c r="AN7" i="103" s="1"/>
  <c r="AM7" i="103" a="1"/>
  <c r="AM7" i="103" s="1"/>
  <c r="AL7" i="103" a="1"/>
  <c r="AL7" i="103" s="1"/>
  <c r="AK7" i="103" a="1"/>
  <c r="AK7" i="103" s="1"/>
  <c r="AJ7" i="103" a="1"/>
  <c r="AJ7" i="103" s="1"/>
  <c r="AI7" i="103" a="1"/>
  <c r="AI7" i="103" s="1"/>
  <c r="AH7" i="103" a="1"/>
  <c r="AH7" i="103" s="1"/>
  <c r="AG7" i="103" a="1"/>
  <c r="AG7" i="103" s="1"/>
  <c r="AF7" i="103" a="1"/>
  <c r="AF7" i="103" s="1"/>
  <c r="AE7" i="103" a="1"/>
  <c r="AE7" i="103" s="1"/>
  <c r="AD7" i="103" a="1"/>
  <c r="AD7" i="103" s="1"/>
  <c r="AC7" i="103" a="1"/>
  <c r="AC7" i="103" s="1"/>
  <c r="AB7" i="103" a="1"/>
  <c r="AB7" i="103" s="1"/>
  <c r="AA7" i="103" a="1"/>
  <c r="AA7" i="103" s="1"/>
  <c r="Z7" i="103" a="1"/>
  <c r="Z7" i="103" s="1"/>
  <c r="Y7" i="103" a="1"/>
  <c r="Y7" i="103" s="1"/>
  <c r="X7" i="103" a="1"/>
  <c r="X7" i="103" s="1"/>
  <c r="W7" i="103" a="1"/>
  <c r="W7" i="103" s="1"/>
  <c r="V7" i="103" a="1"/>
  <c r="V7" i="103" s="1"/>
  <c r="U7" i="103" a="1"/>
  <c r="U7" i="103" s="1"/>
  <c r="T7" i="103" a="1"/>
  <c r="T7" i="103" s="1"/>
  <c r="S7" i="103" a="1"/>
  <c r="S7" i="103" s="1"/>
  <c r="R7" i="103" a="1"/>
  <c r="R7" i="103" s="1"/>
  <c r="Q7" i="103" a="1"/>
  <c r="Q7" i="103" s="1"/>
  <c r="P7" i="103" a="1"/>
  <c r="P7" i="103" s="1"/>
  <c r="O7" i="103" a="1"/>
  <c r="O7" i="103" s="1"/>
  <c r="N7" i="103" a="1"/>
  <c r="N7" i="103" s="1"/>
  <c r="M7" i="103" a="1"/>
  <c r="M7" i="103" s="1"/>
  <c r="L7" i="103" a="1"/>
  <c r="L7" i="103" s="1"/>
  <c r="K7" i="103" a="1"/>
  <c r="K7" i="103" s="1"/>
  <c r="J7" i="103" a="1"/>
  <c r="J7" i="103" s="1"/>
  <c r="I7" i="103" a="1"/>
  <c r="I7" i="103" s="1"/>
  <c r="H7" i="103" a="1"/>
  <c r="H7" i="103" s="1"/>
  <c r="G7" i="103" a="1"/>
  <c r="G7" i="103" s="1"/>
  <c r="F7" i="103" a="1"/>
  <c r="F7" i="103" s="1"/>
  <c r="E7" i="103" a="1"/>
  <c r="E7" i="103" s="1"/>
  <c r="D7" i="103" a="1"/>
  <c r="D7" i="103" s="1"/>
  <c r="CD6" i="103" a="1"/>
  <c r="CD6" i="103" s="1"/>
  <c r="CC6" i="103" a="1"/>
  <c r="CC6" i="103" s="1"/>
  <c r="CB6" i="103" a="1"/>
  <c r="CB6" i="103" s="1"/>
  <c r="CA6" i="103" a="1"/>
  <c r="CA6" i="103" s="1"/>
  <c r="BZ6" i="103" a="1"/>
  <c r="BZ6" i="103" s="1"/>
  <c r="BY6" i="103" a="1"/>
  <c r="BY6" i="103" s="1"/>
  <c r="BX6" i="103" a="1"/>
  <c r="BX6" i="103" s="1"/>
  <c r="BW6" i="103" a="1"/>
  <c r="BW6" i="103" s="1"/>
  <c r="BV6" i="103" a="1"/>
  <c r="BV6" i="103" s="1"/>
  <c r="BU6" i="103" a="1"/>
  <c r="BU6" i="103" s="1"/>
  <c r="BT6" i="103" a="1"/>
  <c r="BT6" i="103" s="1"/>
  <c r="BS6" i="103" a="1"/>
  <c r="BS6" i="103" s="1"/>
  <c r="BR6" i="103" a="1"/>
  <c r="BR6" i="103" s="1"/>
  <c r="BQ6" i="103" a="1"/>
  <c r="BQ6" i="103" s="1"/>
  <c r="BP6" i="103" a="1"/>
  <c r="BP6" i="103" s="1"/>
  <c r="BO6" i="103" a="1"/>
  <c r="BO6" i="103" s="1"/>
  <c r="BN6" i="103" a="1"/>
  <c r="BN6" i="103" s="1"/>
  <c r="BM6" i="103" a="1"/>
  <c r="BM6" i="103" s="1"/>
  <c r="BL6" i="103" a="1"/>
  <c r="BL6" i="103" s="1"/>
  <c r="BK6" i="103" a="1"/>
  <c r="BK6" i="103" s="1"/>
  <c r="BJ6" i="103" a="1"/>
  <c r="BJ6" i="103" s="1"/>
  <c r="BI6" i="103" a="1"/>
  <c r="BI6" i="103" s="1"/>
  <c r="BH6" i="103" a="1"/>
  <c r="BH6" i="103" s="1"/>
  <c r="BG6" i="103" a="1"/>
  <c r="BG6" i="103" s="1"/>
  <c r="BF6" i="103" a="1"/>
  <c r="BF6" i="103" s="1"/>
  <c r="BE6" i="103" a="1"/>
  <c r="BE6" i="103" s="1"/>
  <c r="BD6" i="103" a="1"/>
  <c r="BD6" i="103" s="1"/>
  <c r="BC6" i="103" a="1"/>
  <c r="BC6" i="103" s="1"/>
  <c r="BB6" i="103" a="1"/>
  <c r="BB6" i="103" s="1"/>
  <c r="BA6" i="103" a="1"/>
  <c r="BA6" i="103" s="1"/>
  <c r="AZ6" i="103" a="1"/>
  <c r="AZ6" i="103" s="1"/>
  <c r="AY6" i="103" a="1"/>
  <c r="AY6" i="103" s="1"/>
  <c r="AX6" i="103" a="1"/>
  <c r="AX6" i="103" s="1"/>
  <c r="AW6" i="103" a="1"/>
  <c r="AW6" i="103" s="1"/>
  <c r="AV6" i="103" a="1"/>
  <c r="AV6" i="103" s="1"/>
  <c r="AU6" i="103" a="1"/>
  <c r="AU6" i="103" s="1"/>
  <c r="AT6" i="103" a="1"/>
  <c r="AT6" i="103" s="1"/>
  <c r="AS6" i="103" a="1"/>
  <c r="AS6" i="103" s="1"/>
  <c r="AR6" i="103" a="1"/>
  <c r="AR6" i="103" s="1"/>
  <c r="AQ6" i="103" a="1"/>
  <c r="AQ6" i="103" s="1"/>
  <c r="AP6" i="103" a="1"/>
  <c r="AP6" i="103" s="1"/>
  <c r="AO6" i="103" a="1"/>
  <c r="AO6" i="103" s="1"/>
  <c r="AN6" i="103" a="1"/>
  <c r="AN6" i="103" s="1"/>
  <c r="AM6" i="103" a="1"/>
  <c r="AM6" i="103" s="1"/>
  <c r="AL6" i="103" a="1"/>
  <c r="AL6" i="103" s="1"/>
  <c r="AK6" i="103" a="1"/>
  <c r="AK6" i="103" s="1"/>
  <c r="AJ6" i="103" a="1"/>
  <c r="AJ6" i="103" s="1"/>
  <c r="AI6" i="103" a="1"/>
  <c r="AI6" i="103" s="1"/>
  <c r="AH6" i="103" a="1"/>
  <c r="AH6" i="103" s="1"/>
  <c r="AG6" i="103" a="1"/>
  <c r="AG6" i="103" s="1"/>
  <c r="AF6" i="103" a="1"/>
  <c r="AF6" i="103" s="1"/>
  <c r="AE6" i="103" a="1"/>
  <c r="AE6" i="103" s="1"/>
  <c r="AD6" i="103" a="1"/>
  <c r="AD6" i="103" s="1"/>
  <c r="AC6" i="103" a="1"/>
  <c r="AC6" i="103" s="1"/>
  <c r="AB6" i="103" a="1"/>
  <c r="AB6" i="103" s="1"/>
  <c r="AA6" i="103" a="1"/>
  <c r="AA6" i="103" s="1"/>
  <c r="Z6" i="103" a="1"/>
  <c r="Z6" i="103" s="1"/>
  <c r="Y6" i="103" a="1"/>
  <c r="Y6" i="103" s="1"/>
  <c r="X6" i="103" a="1"/>
  <c r="X6" i="103" s="1"/>
  <c r="W6" i="103" a="1"/>
  <c r="W6" i="103" s="1"/>
  <c r="V6" i="103" a="1"/>
  <c r="V6" i="103" s="1"/>
  <c r="U6" i="103" a="1"/>
  <c r="U6" i="103" s="1"/>
  <c r="T6" i="103" a="1"/>
  <c r="T6" i="103" s="1"/>
  <c r="S6" i="103" a="1"/>
  <c r="S6" i="103" s="1"/>
  <c r="R6" i="103" a="1"/>
  <c r="R6" i="103" s="1"/>
  <c r="Q6" i="103" a="1"/>
  <c r="Q6" i="103" s="1"/>
  <c r="P6" i="103" a="1"/>
  <c r="P6" i="103" s="1"/>
  <c r="O6" i="103" a="1"/>
  <c r="O6" i="103" s="1"/>
  <c r="N6" i="103" a="1"/>
  <c r="N6" i="103" s="1"/>
  <c r="M6" i="103" a="1"/>
  <c r="M6" i="103" s="1"/>
  <c r="L6" i="103" a="1"/>
  <c r="L6" i="103" s="1"/>
  <c r="K6" i="103" a="1"/>
  <c r="K6" i="103" s="1"/>
  <c r="J6" i="103" a="1"/>
  <c r="J6" i="103" s="1"/>
  <c r="I6" i="103" a="1"/>
  <c r="I6" i="103" s="1"/>
  <c r="H6" i="103" a="1"/>
  <c r="H6" i="103" s="1"/>
  <c r="G6" i="103" a="1"/>
  <c r="G6" i="103" s="1"/>
  <c r="F6" i="103" a="1"/>
  <c r="F6" i="103" s="1"/>
  <c r="E6" i="103" a="1"/>
  <c r="E6" i="103" s="1"/>
  <c r="D6" i="103" a="1"/>
  <c r="D6" i="103" s="1"/>
  <c r="CD5" i="103" a="1"/>
  <c r="CD5" i="103" s="1"/>
  <c r="CC5" i="103" a="1"/>
  <c r="CC5" i="103" s="1"/>
  <c r="CB5" i="103" a="1"/>
  <c r="CB5" i="103" s="1"/>
  <c r="CA5" i="103" a="1"/>
  <c r="CA5" i="103" s="1"/>
  <c r="BZ5" i="103" a="1"/>
  <c r="BZ5" i="103" s="1"/>
  <c r="BY5" i="103" a="1"/>
  <c r="BY5" i="103" s="1"/>
  <c r="BX5" i="103" a="1"/>
  <c r="BX5" i="103" s="1"/>
  <c r="BW5" i="103" a="1"/>
  <c r="BW5" i="103" s="1"/>
  <c r="BV5" i="103" a="1"/>
  <c r="BV5" i="103" s="1"/>
  <c r="BU5" i="103" a="1"/>
  <c r="BU5" i="103" s="1"/>
  <c r="BT5" i="103" a="1"/>
  <c r="BT5" i="103" s="1"/>
  <c r="BS5" i="103" a="1"/>
  <c r="BS5" i="103" s="1"/>
  <c r="BR5" i="103" a="1"/>
  <c r="BR5" i="103" s="1"/>
  <c r="BQ5" i="103" a="1"/>
  <c r="BQ5" i="103" s="1"/>
  <c r="BP5" i="103" a="1"/>
  <c r="BP5" i="103" s="1"/>
  <c r="BO5" i="103" a="1"/>
  <c r="BO5" i="103" s="1"/>
  <c r="BN5" i="103" a="1"/>
  <c r="BN5" i="103" s="1"/>
  <c r="BM5" i="103" a="1"/>
  <c r="BM5" i="103" s="1"/>
  <c r="BL5" i="103" a="1"/>
  <c r="BL5" i="103" s="1"/>
  <c r="BK5" i="103" a="1"/>
  <c r="BK5" i="103" s="1"/>
  <c r="BJ5" i="103" a="1"/>
  <c r="BJ5" i="103" s="1"/>
  <c r="BI5" i="103" a="1"/>
  <c r="BI5" i="103" s="1"/>
  <c r="BH5" i="103" a="1"/>
  <c r="BH5" i="103" s="1"/>
  <c r="BG5" i="103" a="1"/>
  <c r="BG5" i="103" s="1"/>
  <c r="BF5" i="103" a="1"/>
  <c r="BF5" i="103" s="1"/>
  <c r="BE5" i="103" a="1"/>
  <c r="BE5" i="103" s="1"/>
  <c r="BD5" i="103" a="1"/>
  <c r="BD5" i="103" s="1"/>
  <c r="BC5" i="103" a="1"/>
  <c r="BC5" i="103" s="1"/>
  <c r="BB5" i="103" a="1"/>
  <c r="BB5" i="103" s="1"/>
  <c r="BA5" i="103" a="1"/>
  <c r="BA5" i="103" s="1"/>
  <c r="AZ5" i="103" a="1"/>
  <c r="AZ5" i="103" s="1"/>
  <c r="AY5" i="103" a="1"/>
  <c r="AY5" i="103" s="1"/>
  <c r="AX5" i="103" a="1"/>
  <c r="AX5" i="103" s="1"/>
  <c r="AW5" i="103" a="1"/>
  <c r="AW5" i="103" s="1"/>
  <c r="AV5" i="103" a="1"/>
  <c r="AV5" i="103" s="1"/>
  <c r="AU5" i="103" a="1"/>
  <c r="AU5" i="103" s="1"/>
  <c r="AT5" i="103" a="1"/>
  <c r="AT5" i="103" s="1"/>
  <c r="AS5" i="103" a="1"/>
  <c r="AS5" i="103" s="1"/>
  <c r="AR5" i="103" a="1"/>
  <c r="AR5" i="103" s="1"/>
  <c r="AQ5" i="103" a="1"/>
  <c r="AQ5" i="103" s="1"/>
  <c r="AP5" i="103" a="1"/>
  <c r="AP5" i="103" s="1"/>
  <c r="AO5" i="103" a="1"/>
  <c r="AO5" i="103" s="1"/>
  <c r="AN5" i="103" a="1"/>
  <c r="AN5" i="103" s="1"/>
  <c r="AM5" i="103" a="1"/>
  <c r="AM5" i="103" s="1"/>
  <c r="AL5" i="103" a="1"/>
  <c r="AL5" i="103" s="1"/>
  <c r="AK5" i="103" a="1"/>
  <c r="AK5" i="103" s="1"/>
  <c r="AJ5" i="103" a="1"/>
  <c r="AJ5" i="103" s="1"/>
  <c r="AI5" i="103" a="1"/>
  <c r="AI5" i="103" s="1"/>
  <c r="AH5" i="103" a="1"/>
  <c r="AH5" i="103" s="1"/>
  <c r="AG5" i="103" a="1"/>
  <c r="AG5" i="103" s="1"/>
  <c r="AF5" i="103" a="1"/>
  <c r="AF5" i="103" s="1"/>
  <c r="AE5" i="103" a="1"/>
  <c r="AE5" i="103" s="1"/>
  <c r="AD5" i="103" a="1"/>
  <c r="AD5" i="103" s="1"/>
  <c r="AC5" i="103" a="1"/>
  <c r="AC5" i="103" s="1"/>
  <c r="AB5" i="103" a="1"/>
  <c r="AB5" i="103" s="1"/>
  <c r="AA5" i="103" a="1"/>
  <c r="AA5" i="103" s="1"/>
  <c r="Z5" i="103" a="1"/>
  <c r="Z5" i="103" s="1"/>
  <c r="Y5" i="103" a="1"/>
  <c r="Y5" i="103" s="1"/>
  <c r="X5" i="103" a="1"/>
  <c r="X5" i="103" s="1"/>
  <c r="W5" i="103" a="1"/>
  <c r="W5" i="103" s="1"/>
  <c r="V5" i="103" a="1"/>
  <c r="V5" i="103" s="1"/>
  <c r="U5" i="103" a="1"/>
  <c r="U5" i="103" s="1"/>
  <c r="T5" i="103" a="1"/>
  <c r="T5" i="103" s="1"/>
  <c r="S5" i="103" a="1"/>
  <c r="S5" i="103" s="1"/>
  <c r="R5" i="103" a="1"/>
  <c r="R5" i="103" s="1"/>
  <c r="Q5" i="103" a="1"/>
  <c r="Q5" i="103" s="1"/>
  <c r="P5" i="103" a="1"/>
  <c r="P5" i="103" s="1"/>
  <c r="O5" i="103" a="1"/>
  <c r="O5" i="103" s="1"/>
  <c r="N5" i="103" a="1"/>
  <c r="N5" i="103" s="1"/>
  <c r="M5" i="103" a="1"/>
  <c r="M5" i="103" s="1"/>
  <c r="L5" i="103" a="1"/>
  <c r="L5" i="103" s="1"/>
  <c r="K5" i="103" a="1"/>
  <c r="K5" i="103" s="1"/>
  <c r="J5" i="103" a="1"/>
  <c r="J5" i="103" s="1"/>
  <c r="I5" i="103" a="1"/>
  <c r="I5" i="103" s="1"/>
  <c r="H5" i="103" a="1"/>
  <c r="H5" i="103" s="1"/>
  <c r="G5" i="103" a="1"/>
  <c r="G5" i="103" s="1"/>
  <c r="F5" i="103" a="1"/>
  <c r="F5" i="103" s="1"/>
  <c r="E5" i="103" a="1"/>
  <c r="E5" i="103" s="1"/>
  <c r="D5" i="103" a="1"/>
  <c r="D5" i="103" s="1"/>
  <c r="CD4" i="103" a="1"/>
  <c r="CD4" i="103" s="1"/>
  <c r="CC4" i="103" a="1"/>
  <c r="CC4" i="103" s="1"/>
  <c r="CB4" i="103" a="1"/>
  <c r="CB4" i="103" s="1"/>
  <c r="CA4" i="103" a="1"/>
  <c r="CA4" i="103" s="1"/>
  <c r="BZ4" i="103" a="1"/>
  <c r="BZ4" i="103" s="1"/>
  <c r="BY4" i="103" a="1"/>
  <c r="BY4" i="103" s="1"/>
  <c r="BX4" i="103" a="1"/>
  <c r="BX4" i="103" s="1"/>
  <c r="BW4" i="103" a="1"/>
  <c r="BW4" i="103" s="1"/>
  <c r="BV4" i="103" a="1"/>
  <c r="BV4" i="103" s="1"/>
  <c r="BU4" i="103" a="1"/>
  <c r="BU4" i="103" s="1"/>
  <c r="BT4" i="103" a="1"/>
  <c r="BT4" i="103" s="1"/>
  <c r="BS4" i="103" a="1"/>
  <c r="BS4" i="103" s="1"/>
  <c r="BR4" i="103" a="1"/>
  <c r="BR4" i="103" s="1"/>
  <c r="BQ4" i="103" a="1"/>
  <c r="BQ4" i="103" s="1"/>
  <c r="BP4" i="103" a="1"/>
  <c r="BP4" i="103" s="1"/>
  <c r="BO4" i="103" a="1"/>
  <c r="BO4" i="103" s="1"/>
  <c r="BN4" i="103" a="1"/>
  <c r="BN4" i="103" s="1"/>
  <c r="BM4" i="103" a="1"/>
  <c r="BM4" i="103" s="1"/>
  <c r="BL4" i="103" a="1"/>
  <c r="BL4" i="103" s="1"/>
  <c r="BK4" i="103" a="1"/>
  <c r="BK4" i="103" s="1"/>
  <c r="BJ4" i="103" a="1"/>
  <c r="BJ4" i="103" s="1"/>
  <c r="BI4" i="103" a="1"/>
  <c r="BI4" i="103" s="1"/>
  <c r="BH4" i="103" a="1"/>
  <c r="BH4" i="103" s="1"/>
  <c r="BG4" i="103" a="1"/>
  <c r="BG4" i="103" s="1"/>
  <c r="BF4" i="103" a="1"/>
  <c r="BF4" i="103" s="1"/>
  <c r="BE4" i="103" a="1"/>
  <c r="BE4" i="103" s="1"/>
  <c r="BD4" i="103" a="1"/>
  <c r="BD4" i="103" s="1"/>
  <c r="BC4" i="103" a="1"/>
  <c r="BC4" i="103" s="1"/>
  <c r="BB4" i="103" a="1"/>
  <c r="BB4" i="103" s="1"/>
  <c r="BA4" i="103" a="1"/>
  <c r="BA4" i="103" s="1"/>
  <c r="AZ4" i="103" a="1"/>
  <c r="AZ4" i="103" s="1"/>
  <c r="AY4" i="103" a="1"/>
  <c r="AY4" i="103" s="1"/>
  <c r="AX4" i="103" a="1"/>
  <c r="AX4" i="103" s="1"/>
  <c r="AW4" i="103" a="1"/>
  <c r="AW4" i="103" s="1"/>
  <c r="AV4" i="103" a="1"/>
  <c r="AV4" i="103" s="1"/>
  <c r="AU4" i="103" a="1"/>
  <c r="AU4" i="103" s="1"/>
  <c r="AT4" i="103" a="1"/>
  <c r="AT4" i="103" s="1"/>
  <c r="AS4" i="103" a="1"/>
  <c r="AS4" i="103" s="1"/>
  <c r="AR4" i="103" a="1"/>
  <c r="AR4" i="103" s="1"/>
  <c r="AQ4" i="103" a="1"/>
  <c r="AQ4" i="103" s="1"/>
  <c r="AP4" i="103" a="1"/>
  <c r="AP4" i="103" s="1"/>
  <c r="AO4" i="103" a="1"/>
  <c r="AO4" i="103" s="1"/>
  <c r="AN4" i="103" a="1"/>
  <c r="AN4" i="103" s="1"/>
  <c r="AM4" i="103" a="1"/>
  <c r="AM4" i="103" s="1"/>
  <c r="AL4" i="103" a="1"/>
  <c r="AL4" i="103" s="1"/>
  <c r="AK4" i="103" a="1"/>
  <c r="AK4" i="103" s="1"/>
  <c r="AJ4" i="103" a="1"/>
  <c r="AJ4" i="103" s="1"/>
  <c r="AI4" i="103" a="1"/>
  <c r="AI4" i="103" s="1"/>
  <c r="AH4" i="103" a="1"/>
  <c r="AH4" i="103" s="1"/>
  <c r="AG4" i="103" a="1"/>
  <c r="AG4" i="103" s="1"/>
  <c r="AF4" i="103" a="1"/>
  <c r="AF4" i="103" s="1"/>
  <c r="AE4" i="103" a="1"/>
  <c r="AE4" i="103" s="1"/>
  <c r="AD4" i="103" a="1"/>
  <c r="AD4" i="103" s="1"/>
  <c r="AC4" i="103" a="1"/>
  <c r="AC4" i="103" s="1"/>
  <c r="AB4" i="103" a="1"/>
  <c r="AB4" i="103" s="1"/>
  <c r="AA4" i="103" a="1"/>
  <c r="AA4" i="103" s="1"/>
  <c r="Z4" i="103" a="1"/>
  <c r="Z4" i="103" s="1"/>
  <c r="Y4" i="103" a="1"/>
  <c r="Y4" i="103" s="1"/>
  <c r="X4" i="103" a="1"/>
  <c r="X4" i="103" s="1"/>
  <c r="W4" i="103" a="1"/>
  <c r="W4" i="103" s="1"/>
  <c r="V4" i="103" a="1"/>
  <c r="V4" i="103" s="1"/>
  <c r="U4" i="103" a="1"/>
  <c r="U4" i="103" s="1"/>
  <c r="T4" i="103" a="1"/>
  <c r="T4" i="103" s="1"/>
  <c r="S4" i="103" a="1"/>
  <c r="S4" i="103" s="1"/>
  <c r="R4" i="103" a="1"/>
  <c r="R4" i="103" s="1"/>
  <c r="Q4" i="103" a="1"/>
  <c r="Q4" i="103" s="1"/>
  <c r="P4" i="103" a="1"/>
  <c r="P4" i="103" s="1"/>
  <c r="O4" i="103" a="1"/>
  <c r="O4" i="103" s="1"/>
  <c r="N4" i="103" a="1"/>
  <c r="N4" i="103" s="1"/>
  <c r="M4" i="103" a="1"/>
  <c r="M4" i="103" s="1"/>
  <c r="L4" i="103" a="1"/>
  <c r="L4" i="103" s="1"/>
  <c r="K4" i="103" a="1"/>
  <c r="K4" i="103" s="1"/>
  <c r="J4" i="103" a="1"/>
  <c r="J4" i="103" s="1"/>
  <c r="I4" i="103" a="1"/>
  <c r="I4" i="103" s="1"/>
  <c r="H4" i="103" a="1"/>
  <c r="H4" i="103" s="1"/>
  <c r="G4" i="103" a="1"/>
  <c r="G4" i="103" s="1"/>
  <c r="F4" i="103" a="1"/>
  <c r="F4" i="103" s="1"/>
  <c r="E4" i="103" a="1"/>
  <c r="E4" i="103" s="1"/>
  <c r="D4" i="103" a="1"/>
  <c r="D4" i="103" s="1"/>
  <c r="CD3" i="103" a="1"/>
  <c r="CD3" i="103" s="1"/>
  <c r="CC3" i="103" a="1"/>
  <c r="CC3" i="103" s="1"/>
  <c r="CB3" i="103" a="1"/>
  <c r="CB3" i="103" s="1"/>
  <c r="CA3" i="103" a="1"/>
  <c r="CA3" i="103" s="1"/>
  <c r="BZ3" i="103" a="1"/>
  <c r="BZ3" i="103" s="1"/>
  <c r="BY3" i="103" a="1"/>
  <c r="BY3" i="103" s="1"/>
  <c r="BX3" i="103" a="1"/>
  <c r="BX3" i="103" s="1"/>
  <c r="BW3" i="103" a="1"/>
  <c r="BW3" i="103" s="1"/>
  <c r="BV3" i="103" a="1"/>
  <c r="BV3" i="103" s="1"/>
  <c r="BU3" i="103" a="1"/>
  <c r="BU3" i="103" s="1"/>
  <c r="BT3" i="103" a="1"/>
  <c r="BT3" i="103" s="1"/>
  <c r="BS3" i="103" a="1"/>
  <c r="BS3" i="103" s="1"/>
  <c r="BR3" i="103" a="1"/>
  <c r="BR3" i="103" s="1"/>
  <c r="BQ3" i="103" a="1"/>
  <c r="BQ3" i="103" s="1"/>
  <c r="BP3" i="103" a="1"/>
  <c r="BP3" i="103" s="1"/>
  <c r="BO3" i="103" a="1"/>
  <c r="BO3" i="103" s="1"/>
  <c r="BN3" i="103" a="1"/>
  <c r="BN3" i="103" s="1"/>
  <c r="BM3" i="103" a="1"/>
  <c r="BM3" i="103" s="1"/>
  <c r="BL3" i="103" a="1"/>
  <c r="BL3" i="103" s="1"/>
  <c r="BK3" i="103" a="1"/>
  <c r="BK3" i="103" s="1"/>
  <c r="BJ3" i="103" a="1"/>
  <c r="BJ3" i="103" s="1"/>
  <c r="BI3" i="103" a="1"/>
  <c r="BI3" i="103" s="1"/>
  <c r="BH3" i="103" a="1"/>
  <c r="BH3" i="103" s="1"/>
  <c r="BG3" i="103" a="1"/>
  <c r="BG3" i="103" s="1"/>
  <c r="BF3" i="103" a="1"/>
  <c r="BF3" i="103" s="1"/>
  <c r="BE3" i="103" a="1"/>
  <c r="BE3" i="103" s="1"/>
  <c r="BD3" i="103" a="1"/>
  <c r="BD3" i="103" s="1"/>
  <c r="BC3" i="103" a="1"/>
  <c r="BC3" i="103" s="1"/>
  <c r="BB3" i="103" a="1"/>
  <c r="BB3" i="103" s="1"/>
  <c r="BA3" i="103" a="1"/>
  <c r="BA3" i="103" s="1"/>
  <c r="AZ3" i="103" a="1"/>
  <c r="AZ3" i="103" s="1"/>
  <c r="AY3" i="103" a="1"/>
  <c r="AY3" i="103" s="1"/>
  <c r="AX3" i="103" a="1"/>
  <c r="AX3" i="103" s="1"/>
  <c r="AW3" i="103" a="1"/>
  <c r="AW3" i="103" s="1"/>
  <c r="AV3" i="103" a="1"/>
  <c r="AV3" i="103" s="1"/>
  <c r="AU3" i="103" a="1"/>
  <c r="AU3" i="103" s="1"/>
  <c r="AT3" i="103" a="1"/>
  <c r="AT3" i="103" s="1"/>
  <c r="AS3" i="103" a="1"/>
  <c r="AS3" i="103" s="1"/>
  <c r="AR3" i="103" a="1"/>
  <c r="AR3" i="103" s="1"/>
  <c r="AQ3" i="103" a="1"/>
  <c r="AQ3" i="103" s="1"/>
  <c r="AP3" i="103" a="1"/>
  <c r="AP3" i="103" s="1"/>
  <c r="AO3" i="103" a="1"/>
  <c r="AO3" i="103" s="1"/>
  <c r="AN3" i="103" a="1"/>
  <c r="AN3" i="103" s="1"/>
  <c r="AM3" i="103" a="1"/>
  <c r="AM3" i="103" s="1"/>
  <c r="AL3" i="103" a="1"/>
  <c r="AL3" i="103" s="1"/>
  <c r="AK3" i="103" a="1"/>
  <c r="AK3" i="103" s="1"/>
  <c r="AJ3" i="103" a="1"/>
  <c r="AJ3" i="103" s="1"/>
  <c r="AI3" i="103" a="1"/>
  <c r="AI3" i="103" s="1"/>
  <c r="AH3" i="103" a="1"/>
  <c r="AH3" i="103" s="1"/>
  <c r="AG3" i="103" a="1"/>
  <c r="AG3" i="103" s="1"/>
  <c r="AF3" i="103" a="1"/>
  <c r="AF3" i="103" s="1"/>
  <c r="AE3" i="103" a="1"/>
  <c r="AE3" i="103" s="1"/>
  <c r="AD3" i="103" a="1"/>
  <c r="AD3" i="103" s="1"/>
  <c r="AC3" i="103" a="1"/>
  <c r="AC3" i="103" s="1"/>
  <c r="AB3" i="103" a="1"/>
  <c r="AB3" i="103" s="1"/>
  <c r="AA3" i="103" a="1"/>
  <c r="AA3" i="103" s="1"/>
  <c r="Z3" i="103" a="1"/>
  <c r="Z3" i="103" s="1"/>
  <c r="Y3" i="103" a="1"/>
  <c r="Y3" i="103" s="1"/>
  <c r="X3" i="103" a="1"/>
  <c r="X3" i="103" s="1"/>
  <c r="W3" i="103" a="1"/>
  <c r="W3" i="103" s="1"/>
  <c r="V3" i="103" a="1"/>
  <c r="V3" i="103" s="1"/>
  <c r="U3" i="103" a="1"/>
  <c r="U3" i="103" s="1"/>
  <c r="T3" i="103" a="1"/>
  <c r="T3" i="103" s="1"/>
  <c r="S3" i="103" a="1"/>
  <c r="S3" i="103" s="1"/>
  <c r="R3" i="103" a="1"/>
  <c r="R3" i="103" s="1"/>
  <c r="Q3" i="103" a="1"/>
  <c r="Q3" i="103" s="1"/>
  <c r="P3" i="103" a="1"/>
  <c r="P3" i="103" s="1"/>
  <c r="O3" i="103" a="1"/>
  <c r="O3" i="103" s="1"/>
  <c r="N3" i="103" a="1"/>
  <c r="N3" i="103" s="1"/>
  <c r="M3" i="103" a="1"/>
  <c r="M3" i="103" s="1"/>
  <c r="L3" i="103" a="1"/>
  <c r="L3" i="103" s="1"/>
  <c r="K3" i="103" a="1"/>
  <c r="K3" i="103" s="1"/>
  <c r="J3" i="103" a="1"/>
  <c r="J3" i="103" s="1"/>
  <c r="I3" i="103" a="1"/>
  <c r="I3" i="103" s="1"/>
  <c r="H3" i="103" a="1"/>
  <c r="H3" i="103" s="1"/>
  <c r="G3" i="103" a="1"/>
  <c r="G3" i="103" s="1"/>
  <c r="F3" i="103" a="1"/>
  <c r="F3" i="103" s="1"/>
  <c r="E3" i="103" a="1"/>
  <c r="E3" i="103" s="1"/>
  <c r="D3" i="103" a="1"/>
  <c r="D3" i="103" s="1"/>
  <c r="CZ365" i="102"/>
  <c r="CY365" i="102"/>
  <c r="CX365" i="102"/>
  <c r="CW365" i="102"/>
  <c r="CV365" i="102"/>
  <c r="CU365" i="102"/>
  <c r="CT365" i="102"/>
  <c r="CS365" i="102"/>
  <c r="CR365" i="102"/>
  <c r="CQ365" i="102"/>
  <c r="CP365" i="102"/>
  <c r="CO365" i="102"/>
  <c r="CN365" i="102"/>
  <c r="CM365" i="102"/>
  <c r="CL365" i="102"/>
  <c r="CK365" i="102"/>
  <c r="CJ365" i="102"/>
  <c r="CI365" i="102"/>
  <c r="CH365" i="102"/>
  <c r="CG365" i="102"/>
  <c r="CF365" i="102"/>
  <c r="CE365" i="102"/>
  <c r="CD365" i="102"/>
  <c r="CC365" i="102"/>
  <c r="CB365" i="102"/>
  <c r="CA365" i="102"/>
  <c r="BZ365" i="102"/>
  <c r="BY365" i="102"/>
  <c r="BX365" i="102"/>
  <c r="BW365" i="102"/>
  <c r="BV365" i="102"/>
  <c r="BU365" i="102"/>
  <c r="BT365" i="102"/>
  <c r="BS365" i="102"/>
  <c r="BR365" i="102"/>
  <c r="BQ365" i="102"/>
  <c r="BP365" i="102"/>
  <c r="BO365" i="102"/>
  <c r="BN365" i="102"/>
  <c r="BM365" i="102"/>
  <c r="BL365" i="102"/>
  <c r="BK365" i="102"/>
  <c r="BJ365" i="102"/>
  <c r="BI365" i="102"/>
  <c r="BH365" i="102"/>
  <c r="BG365" i="102"/>
  <c r="BF365" i="102"/>
  <c r="BE365" i="102"/>
  <c r="BD365" i="102"/>
  <c r="BC365" i="102"/>
  <c r="BB365" i="102"/>
  <c r="BA365" i="102"/>
  <c r="AZ365" i="102"/>
  <c r="AY365" i="102"/>
  <c r="AX365" i="102"/>
  <c r="AW365" i="102"/>
  <c r="AV365" i="102"/>
  <c r="AU365" i="102"/>
  <c r="AT365" i="102"/>
  <c r="AS365" i="102"/>
  <c r="AR365" i="102"/>
  <c r="AQ365" i="102"/>
  <c r="AP365" i="102"/>
  <c r="AO365" i="102"/>
  <c r="AN365" i="102"/>
  <c r="AM365" i="102"/>
  <c r="AL365" i="102"/>
  <c r="AK365" i="102"/>
  <c r="AJ365" i="102"/>
  <c r="AI365" i="102"/>
  <c r="AH365" i="102"/>
  <c r="AG365" i="102"/>
  <c r="AF365" i="102"/>
  <c r="AE365" i="102"/>
  <c r="AD365" i="102"/>
  <c r="AC365" i="102"/>
  <c r="AB365" i="102"/>
  <c r="AA365" i="102"/>
  <c r="Z365" i="102"/>
  <c r="Y365" i="102"/>
  <c r="X365" i="102"/>
  <c r="W365" i="102"/>
  <c r="V365" i="102"/>
  <c r="U365" i="102"/>
  <c r="T365" i="102"/>
  <c r="S365" i="102"/>
  <c r="R365" i="102"/>
  <c r="Q365" i="102"/>
  <c r="P365" i="102"/>
  <c r="O365" i="102"/>
  <c r="N365" i="102"/>
  <c r="M365" i="102"/>
  <c r="L365" i="102"/>
  <c r="K365" i="102"/>
  <c r="J365" i="102"/>
  <c r="I365" i="102"/>
  <c r="H365" i="102"/>
  <c r="G365" i="102"/>
  <c r="F365" i="102"/>
  <c r="E365" i="102"/>
  <c r="D365" i="102"/>
  <c r="CZ357" i="102"/>
  <c r="CY357" i="102"/>
  <c r="CX357" i="102"/>
  <c r="CW357" i="102"/>
  <c r="CV357" i="102"/>
  <c r="CU357" i="102"/>
  <c r="CT357" i="102"/>
  <c r="CS357" i="102"/>
  <c r="CR357" i="102"/>
  <c r="CQ357" i="102"/>
  <c r="CP357" i="102"/>
  <c r="CO357" i="102"/>
  <c r="CN357" i="102"/>
  <c r="CM357" i="102"/>
  <c r="CL357" i="102"/>
  <c r="CK357" i="102"/>
  <c r="CJ357" i="102"/>
  <c r="CI357" i="102"/>
  <c r="CH357" i="102"/>
  <c r="CG357" i="102"/>
  <c r="CF357" i="102"/>
  <c r="CE357" i="102"/>
  <c r="CD357" i="102"/>
  <c r="CC357" i="102"/>
  <c r="CB357" i="102"/>
  <c r="CA357" i="102"/>
  <c r="BZ357" i="102"/>
  <c r="BY357" i="102"/>
  <c r="BX357" i="102"/>
  <c r="BW357" i="102"/>
  <c r="BV357" i="102"/>
  <c r="BU357" i="102"/>
  <c r="BT357" i="102"/>
  <c r="BS357" i="102"/>
  <c r="BR357" i="102"/>
  <c r="BQ357" i="102"/>
  <c r="BP357" i="102"/>
  <c r="BO357" i="102"/>
  <c r="BN357" i="102"/>
  <c r="BM357" i="102"/>
  <c r="BL357" i="102"/>
  <c r="BK357" i="102"/>
  <c r="BJ357" i="102"/>
  <c r="BI357" i="102"/>
  <c r="BH357" i="102"/>
  <c r="BG357" i="102"/>
  <c r="BF357" i="102"/>
  <c r="BE357" i="102"/>
  <c r="BD357" i="102"/>
  <c r="BC357" i="102"/>
  <c r="BB357" i="102"/>
  <c r="BA357" i="102"/>
  <c r="AZ357" i="102"/>
  <c r="AY357" i="102"/>
  <c r="AX357" i="102"/>
  <c r="AW357" i="102"/>
  <c r="AV357" i="102"/>
  <c r="AU357" i="102"/>
  <c r="AT357" i="102"/>
  <c r="AS357" i="102"/>
  <c r="AR357" i="102"/>
  <c r="AQ357" i="102"/>
  <c r="AP357" i="102"/>
  <c r="AO357" i="102"/>
  <c r="AN357" i="102"/>
  <c r="AM357" i="102"/>
  <c r="AL357" i="102"/>
  <c r="AK357" i="102"/>
  <c r="AJ357" i="102"/>
  <c r="AI357" i="102"/>
  <c r="AH357" i="102"/>
  <c r="AG357" i="102"/>
  <c r="AF357" i="102"/>
  <c r="AE357" i="102"/>
  <c r="AD357" i="102"/>
  <c r="AC357" i="102"/>
  <c r="AB357" i="102"/>
  <c r="AA357" i="102"/>
  <c r="Z357" i="102"/>
  <c r="Y357" i="102"/>
  <c r="X357" i="102"/>
  <c r="W357" i="102"/>
  <c r="V357" i="102"/>
  <c r="U357" i="102"/>
  <c r="T357" i="102"/>
  <c r="S357" i="102"/>
  <c r="R357" i="102"/>
  <c r="Q357" i="102"/>
  <c r="P357" i="102"/>
  <c r="O357" i="102"/>
  <c r="N357" i="102"/>
  <c r="M357" i="102"/>
  <c r="L357" i="102"/>
  <c r="K357" i="102"/>
  <c r="J357" i="102"/>
  <c r="I357" i="102"/>
  <c r="H357" i="102"/>
  <c r="G357" i="102"/>
  <c r="F357" i="102"/>
  <c r="E357" i="102"/>
  <c r="D357" i="102"/>
  <c r="CZ356" i="102"/>
  <c r="CY356" i="102"/>
  <c r="CX356" i="102"/>
  <c r="CW356" i="102"/>
  <c r="CV356" i="102"/>
  <c r="CU356" i="102"/>
  <c r="CT356" i="102"/>
  <c r="CS356" i="102"/>
  <c r="CR356" i="102"/>
  <c r="CQ356" i="102"/>
  <c r="CP356" i="102"/>
  <c r="CO356" i="102"/>
  <c r="CN356" i="102"/>
  <c r="CM356" i="102"/>
  <c r="CL356" i="102"/>
  <c r="CK356" i="102"/>
  <c r="CJ356" i="102"/>
  <c r="CI356" i="102"/>
  <c r="CH356" i="102"/>
  <c r="CG356" i="102"/>
  <c r="CF356" i="102"/>
  <c r="CE356" i="102"/>
  <c r="CD356" i="102"/>
  <c r="CC356" i="102"/>
  <c r="CB356" i="102"/>
  <c r="CA356" i="102"/>
  <c r="BZ356" i="102"/>
  <c r="BY356" i="102"/>
  <c r="BX356" i="102"/>
  <c r="BW356" i="102"/>
  <c r="BV356" i="102"/>
  <c r="BU356" i="102"/>
  <c r="BT356" i="102"/>
  <c r="BS356" i="102"/>
  <c r="BR356" i="102"/>
  <c r="BQ356" i="102"/>
  <c r="BP356" i="102"/>
  <c r="BO356" i="102"/>
  <c r="BN356" i="102"/>
  <c r="BM356" i="102"/>
  <c r="BL356" i="102"/>
  <c r="BK356" i="102"/>
  <c r="BJ356" i="102"/>
  <c r="BI356" i="102"/>
  <c r="BH356" i="102"/>
  <c r="BG356" i="102"/>
  <c r="BF356" i="102"/>
  <c r="BE356" i="102"/>
  <c r="BD356" i="102"/>
  <c r="BC356" i="102"/>
  <c r="BB356" i="102"/>
  <c r="BA356" i="102"/>
  <c r="AZ356" i="102"/>
  <c r="AY356" i="102"/>
  <c r="AX356" i="102"/>
  <c r="AW356" i="102"/>
  <c r="AV356" i="102"/>
  <c r="AU356" i="102"/>
  <c r="AT356" i="102"/>
  <c r="AS356" i="102"/>
  <c r="AR356" i="102"/>
  <c r="AQ356" i="102"/>
  <c r="AP356" i="102"/>
  <c r="AO356" i="102"/>
  <c r="AN356" i="102"/>
  <c r="AM356" i="102"/>
  <c r="AL356" i="102"/>
  <c r="AK356" i="102"/>
  <c r="AJ356" i="102"/>
  <c r="AI356" i="102"/>
  <c r="AH356" i="102"/>
  <c r="AG356" i="102"/>
  <c r="AF356" i="102"/>
  <c r="AE356" i="102"/>
  <c r="AD356" i="102"/>
  <c r="AC356" i="102"/>
  <c r="AB356" i="102"/>
  <c r="AA356" i="102"/>
  <c r="Z356" i="102"/>
  <c r="Y356" i="102"/>
  <c r="X356" i="102"/>
  <c r="W356" i="102"/>
  <c r="V356" i="102"/>
  <c r="U356" i="102"/>
  <c r="T356" i="102"/>
  <c r="S356" i="102"/>
  <c r="R356" i="102"/>
  <c r="Q356" i="102"/>
  <c r="P356" i="102"/>
  <c r="O356" i="102"/>
  <c r="N356" i="102"/>
  <c r="M356" i="102"/>
  <c r="L356" i="102"/>
  <c r="K356" i="102"/>
  <c r="J356" i="102"/>
  <c r="I356" i="102"/>
  <c r="H356" i="102"/>
  <c r="G356" i="102"/>
  <c r="F356" i="102"/>
  <c r="E356" i="102"/>
  <c r="D356" i="102"/>
  <c r="CZ355" i="102"/>
  <c r="CY355" i="102"/>
  <c r="CX355" i="102"/>
  <c r="CW355" i="102"/>
  <c r="CV355" i="102"/>
  <c r="CU355" i="102"/>
  <c r="CT355" i="102"/>
  <c r="CS355" i="102"/>
  <c r="CR355" i="102"/>
  <c r="CQ355" i="102"/>
  <c r="CP355" i="102"/>
  <c r="CO355" i="102"/>
  <c r="CN355" i="102"/>
  <c r="CM355" i="102"/>
  <c r="CL355" i="102"/>
  <c r="CK355" i="102"/>
  <c r="CJ355" i="102"/>
  <c r="CI355" i="102"/>
  <c r="CH355" i="102"/>
  <c r="CG355" i="102"/>
  <c r="CF355" i="102"/>
  <c r="CE355" i="102"/>
  <c r="CD355" i="102"/>
  <c r="CC355" i="102"/>
  <c r="CB355" i="102"/>
  <c r="CA355" i="102"/>
  <c r="BZ355" i="102"/>
  <c r="BY355" i="102"/>
  <c r="BX355" i="102"/>
  <c r="BW355" i="102"/>
  <c r="BV355" i="102"/>
  <c r="BU355" i="102"/>
  <c r="BT355" i="102"/>
  <c r="BS355" i="102"/>
  <c r="BR355" i="102"/>
  <c r="BQ355" i="102"/>
  <c r="BP355" i="102"/>
  <c r="BO355" i="102"/>
  <c r="BN355" i="102"/>
  <c r="BM355" i="102"/>
  <c r="BL355" i="102"/>
  <c r="BK355" i="102"/>
  <c r="BJ355" i="102"/>
  <c r="BI355" i="102"/>
  <c r="BH355" i="102"/>
  <c r="BG355" i="102"/>
  <c r="BF355" i="102"/>
  <c r="BE355" i="102"/>
  <c r="BD355" i="102"/>
  <c r="BC355" i="102"/>
  <c r="BB355" i="102"/>
  <c r="BA355" i="102"/>
  <c r="AZ355" i="102"/>
  <c r="AY355" i="102"/>
  <c r="AX355" i="102"/>
  <c r="AW355" i="102"/>
  <c r="AV355" i="102"/>
  <c r="AU355" i="102"/>
  <c r="AT355" i="102"/>
  <c r="AS355" i="102"/>
  <c r="AR355" i="102"/>
  <c r="AQ355" i="102"/>
  <c r="AP355" i="102"/>
  <c r="AO355" i="102"/>
  <c r="AN355" i="102"/>
  <c r="AM355" i="102"/>
  <c r="AL355" i="102"/>
  <c r="AK355" i="102"/>
  <c r="AJ355" i="102"/>
  <c r="AI355" i="102"/>
  <c r="AH355" i="102"/>
  <c r="AG355" i="102"/>
  <c r="AF355" i="102"/>
  <c r="AE355" i="102"/>
  <c r="AD355" i="102"/>
  <c r="AC355" i="102"/>
  <c r="AB355" i="102"/>
  <c r="AA355" i="102"/>
  <c r="Z355" i="102"/>
  <c r="Y355" i="102"/>
  <c r="X355" i="102"/>
  <c r="W355" i="102"/>
  <c r="V355" i="102"/>
  <c r="U355" i="102"/>
  <c r="T355" i="102"/>
  <c r="S355" i="102"/>
  <c r="R355" i="102"/>
  <c r="Q355" i="102"/>
  <c r="P355" i="102"/>
  <c r="O355" i="102"/>
  <c r="N355" i="102"/>
  <c r="M355" i="102"/>
  <c r="L355" i="102"/>
  <c r="K355" i="102"/>
  <c r="J355" i="102"/>
  <c r="I355" i="102"/>
  <c r="H355" i="102"/>
  <c r="G355" i="102"/>
  <c r="F355" i="102"/>
  <c r="E355" i="102"/>
  <c r="D355" i="102"/>
  <c r="CZ350" i="102"/>
  <c r="CY350" i="102"/>
  <c r="CX350" i="102"/>
  <c r="CW350" i="102"/>
  <c r="CV350" i="102"/>
  <c r="CU350" i="102"/>
  <c r="CT350" i="102"/>
  <c r="CS350" i="102"/>
  <c r="CR350" i="102"/>
  <c r="CQ350" i="102"/>
  <c r="CP350" i="102"/>
  <c r="CO350" i="102"/>
  <c r="CN350" i="102"/>
  <c r="CM350" i="102"/>
  <c r="CL350" i="102"/>
  <c r="CK350" i="102"/>
  <c r="CJ350" i="102"/>
  <c r="CI350" i="102"/>
  <c r="CH350" i="102"/>
  <c r="CG350" i="102"/>
  <c r="CF350" i="102"/>
  <c r="CE350" i="102"/>
  <c r="CD350" i="102"/>
  <c r="CC350" i="102"/>
  <c r="CB350" i="102"/>
  <c r="CA350" i="102"/>
  <c r="BZ350" i="102"/>
  <c r="BY350" i="102"/>
  <c r="BX350" i="102"/>
  <c r="BW350" i="102"/>
  <c r="BV350" i="102"/>
  <c r="BU350" i="102"/>
  <c r="BT350" i="102"/>
  <c r="BS350" i="102"/>
  <c r="BR350" i="102"/>
  <c r="BQ350" i="102"/>
  <c r="BP350" i="102"/>
  <c r="BO350" i="102"/>
  <c r="BN350" i="102"/>
  <c r="BM350" i="102"/>
  <c r="BL350" i="102"/>
  <c r="BK350" i="102"/>
  <c r="BJ350" i="102"/>
  <c r="BI350" i="102"/>
  <c r="BH350" i="102"/>
  <c r="BG350" i="102"/>
  <c r="BF350" i="102"/>
  <c r="BE350" i="102"/>
  <c r="BD350" i="102"/>
  <c r="BC350" i="102"/>
  <c r="BB350" i="102"/>
  <c r="BA350" i="102"/>
  <c r="AZ350" i="102"/>
  <c r="AY350" i="102"/>
  <c r="AX350" i="102"/>
  <c r="AW350" i="102"/>
  <c r="AV350" i="102"/>
  <c r="AU350" i="102"/>
  <c r="AT350" i="102"/>
  <c r="AS350" i="102"/>
  <c r="AR350" i="102"/>
  <c r="AQ350" i="102"/>
  <c r="AP350" i="102"/>
  <c r="AO350" i="102"/>
  <c r="AN350" i="102"/>
  <c r="AM350" i="102"/>
  <c r="AL350" i="102"/>
  <c r="AK350" i="102"/>
  <c r="AJ350" i="102"/>
  <c r="AI350" i="102"/>
  <c r="AH350" i="102"/>
  <c r="AG350" i="102"/>
  <c r="AF350" i="102"/>
  <c r="AE350" i="102"/>
  <c r="AD350" i="102"/>
  <c r="AC350" i="102"/>
  <c r="AB350" i="102"/>
  <c r="AA350" i="102"/>
  <c r="Z350" i="102"/>
  <c r="Y350" i="102"/>
  <c r="X350" i="102"/>
  <c r="W350" i="102"/>
  <c r="V350" i="102"/>
  <c r="U350" i="102"/>
  <c r="T350" i="102"/>
  <c r="S350" i="102"/>
  <c r="R350" i="102"/>
  <c r="Q350" i="102"/>
  <c r="P350" i="102"/>
  <c r="O350" i="102"/>
  <c r="N350" i="102"/>
  <c r="M350" i="102"/>
  <c r="L350" i="102"/>
  <c r="K350" i="102"/>
  <c r="J350" i="102"/>
  <c r="I350" i="102"/>
  <c r="H350" i="102"/>
  <c r="G350" i="102"/>
  <c r="F350" i="102"/>
  <c r="E350" i="102"/>
  <c r="D350" i="102"/>
  <c r="CZ349" i="102"/>
  <c r="CY349" i="102"/>
  <c r="CX349" i="102"/>
  <c r="CW349" i="102"/>
  <c r="CV349" i="102"/>
  <c r="CU349" i="102"/>
  <c r="CT349" i="102"/>
  <c r="CS349" i="102"/>
  <c r="CR349" i="102"/>
  <c r="CQ349" i="102"/>
  <c r="CP349" i="102"/>
  <c r="CO349" i="102"/>
  <c r="CN349" i="102"/>
  <c r="CM349" i="102"/>
  <c r="CL349" i="102"/>
  <c r="CK349" i="102"/>
  <c r="CJ349" i="102"/>
  <c r="CI349" i="102"/>
  <c r="CH349" i="102"/>
  <c r="CG349" i="102"/>
  <c r="CF349" i="102"/>
  <c r="CE349" i="102"/>
  <c r="CD349" i="102"/>
  <c r="CC349" i="102"/>
  <c r="CB349" i="102"/>
  <c r="CA349" i="102"/>
  <c r="BZ349" i="102"/>
  <c r="BY349" i="102"/>
  <c r="BX349" i="102"/>
  <c r="BW349" i="102"/>
  <c r="BV349" i="102"/>
  <c r="BU349" i="102"/>
  <c r="BT349" i="102"/>
  <c r="BS349" i="102"/>
  <c r="BR349" i="102"/>
  <c r="BQ349" i="102"/>
  <c r="BP349" i="102"/>
  <c r="BO349" i="102"/>
  <c r="BN349" i="102"/>
  <c r="BM349" i="102"/>
  <c r="BL349" i="102"/>
  <c r="BK349" i="102"/>
  <c r="BJ349" i="102"/>
  <c r="BI349" i="102"/>
  <c r="BH349" i="102"/>
  <c r="BG349" i="102"/>
  <c r="BF349" i="102"/>
  <c r="BE349" i="102"/>
  <c r="BD349" i="102"/>
  <c r="BC349" i="102"/>
  <c r="BB349" i="102"/>
  <c r="BA349" i="102"/>
  <c r="AZ349" i="102"/>
  <c r="AY349" i="102"/>
  <c r="AX349" i="102"/>
  <c r="AW349" i="102"/>
  <c r="AV349" i="102"/>
  <c r="AU349" i="102"/>
  <c r="AT349" i="102"/>
  <c r="AS349" i="102"/>
  <c r="AR349" i="102"/>
  <c r="AQ349" i="102"/>
  <c r="AP349" i="102"/>
  <c r="AO349" i="102"/>
  <c r="AN349" i="102"/>
  <c r="AM349" i="102"/>
  <c r="AL349" i="102"/>
  <c r="AK349" i="102"/>
  <c r="AJ349" i="102"/>
  <c r="AI349" i="102"/>
  <c r="AH349" i="102"/>
  <c r="AG349" i="102"/>
  <c r="AF349" i="102"/>
  <c r="AE349" i="102"/>
  <c r="AD349" i="102"/>
  <c r="AC349" i="102"/>
  <c r="AB349" i="102"/>
  <c r="AA349" i="102"/>
  <c r="Z349" i="102"/>
  <c r="Y349" i="102"/>
  <c r="X349" i="102"/>
  <c r="W349" i="102"/>
  <c r="V349" i="102"/>
  <c r="U349" i="102"/>
  <c r="T349" i="102"/>
  <c r="S349" i="102"/>
  <c r="R349" i="102"/>
  <c r="Q349" i="102"/>
  <c r="P349" i="102"/>
  <c r="O349" i="102"/>
  <c r="N349" i="102"/>
  <c r="M349" i="102"/>
  <c r="L349" i="102"/>
  <c r="K349" i="102"/>
  <c r="J349" i="102"/>
  <c r="I349" i="102"/>
  <c r="H349" i="102"/>
  <c r="G349" i="102"/>
  <c r="F349" i="102"/>
  <c r="E349" i="102"/>
  <c r="D349" i="102"/>
  <c r="CZ348" i="102"/>
  <c r="CY348" i="102"/>
  <c r="CX348" i="102"/>
  <c r="CW348" i="102"/>
  <c r="CV348" i="102"/>
  <c r="CU348" i="102"/>
  <c r="CT348" i="102"/>
  <c r="CS348" i="102"/>
  <c r="CR348" i="102"/>
  <c r="CQ348" i="102"/>
  <c r="CP348" i="102"/>
  <c r="CO348" i="102"/>
  <c r="CN348" i="102"/>
  <c r="CM348" i="102"/>
  <c r="CL348" i="102"/>
  <c r="CK348" i="102"/>
  <c r="CJ348" i="102"/>
  <c r="CI348" i="102"/>
  <c r="CH348" i="102"/>
  <c r="CG348" i="102"/>
  <c r="CF348" i="102"/>
  <c r="CE348" i="102"/>
  <c r="CD348" i="102"/>
  <c r="CC348" i="102"/>
  <c r="CB348" i="102"/>
  <c r="CA348" i="102"/>
  <c r="BZ348" i="102"/>
  <c r="BY348" i="102"/>
  <c r="BX348" i="102"/>
  <c r="BW348" i="102"/>
  <c r="BV348" i="102"/>
  <c r="BU348" i="102"/>
  <c r="BT348" i="102"/>
  <c r="BS348" i="102"/>
  <c r="BR348" i="102"/>
  <c r="BQ348" i="102"/>
  <c r="BP348" i="102"/>
  <c r="BO348" i="102"/>
  <c r="BN348" i="102"/>
  <c r="BM348" i="102"/>
  <c r="BL348" i="102"/>
  <c r="BK348" i="102"/>
  <c r="BJ348" i="102"/>
  <c r="BI348" i="102"/>
  <c r="BH348" i="102"/>
  <c r="BG348" i="102"/>
  <c r="BF348" i="102"/>
  <c r="BE348" i="102"/>
  <c r="BD348" i="102"/>
  <c r="BC348" i="102"/>
  <c r="BB348" i="102"/>
  <c r="BA348" i="102"/>
  <c r="AZ348" i="102"/>
  <c r="AY348" i="102"/>
  <c r="AX348" i="102"/>
  <c r="AW348" i="102"/>
  <c r="AV348" i="102"/>
  <c r="AU348" i="102"/>
  <c r="AT348" i="102"/>
  <c r="AS348" i="102"/>
  <c r="AR348" i="102"/>
  <c r="AQ348" i="102"/>
  <c r="AP348" i="102"/>
  <c r="AO348" i="102"/>
  <c r="AN348" i="102"/>
  <c r="AM348" i="102"/>
  <c r="AL348" i="102"/>
  <c r="AK348" i="102"/>
  <c r="AJ348" i="102"/>
  <c r="AI348" i="102"/>
  <c r="AH348" i="102"/>
  <c r="AG348" i="102"/>
  <c r="AF348" i="102"/>
  <c r="AE348" i="102"/>
  <c r="AD348" i="102"/>
  <c r="AC348" i="102"/>
  <c r="AB348" i="102"/>
  <c r="AA348" i="102"/>
  <c r="Z348" i="102"/>
  <c r="Y348" i="102"/>
  <c r="X348" i="102"/>
  <c r="W348" i="102"/>
  <c r="V348" i="102"/>
  <c r="U348" i="102"/>
  <c r="T348" i="102"/>
  <c r="S348" i="102"/>
  <c r="R348" i="102"/>
  <c r="Q348" i="102"/>
  <c r="P348" i="102"/>
  <c r="O348" i="102"/>
  <c r="N348" i="102"/>
  <c r="M348" i="102"/>
  <c r="L348" i="102"/>
  <c r="K348" i="102"/>
  <c r="J348" i="102"/>
  <c r="I348" i="102"/>
  <c r="H348" i="102"/>
  <c r="G348" i="102"/>
  <c r="F348" i="102"/>
  <c r="E348" i="102"/>
  <c r="D348" i="102"/>
  <c r="CZ347" i="102"/>
  <c r="CY347" i="102"/>
  <c r="CX347" i="102"/>
  <c r="CW347" i="102"/>
  <c r="CV347" i="102"/>
  <c r="CU347" i="102"/>
  <c r="CT347" i="102"/>
  <c r="CS347" i="102"/>
  <c r="CR347" i="102"/>
  <c r="CQ347" i="102"/>
  <c r="CP347" i="102"/>
  <c r="CO347" i="102"/>
  <c r="CN347" i="102"/>
  <c r="CM347" i="102"/>
  <c r="CL347" i="102"/>
  <c r="CK347" i="102"/>
  <c r="CJ347" i="102"/>
  <c r="CI347" i="102"/>
  <c r="CH347" i="102"/>
  <c r="CG347" i="102"/>
  <c r="CF347" i="102"/>
  <c r="CE347" i="102"/>
  <c r="CD347" i="102"/>
  <c r="CC347" i="102"/>
  <c r="CB347" i="102"/>
  <c r="CA347" i="102"/>
  <c r="BZ347" i="102"/>
  <c r="BY347" i="102"/>
  <c r="BX347" i="102"/>
  <c r="BW347" i="102"/>
  <c r="BV347" i="102"/>
  <c r="BU347" i="102"/>
  <c r="BT347" i="102"/>
  <c r="BS347" i="102"/>
  <c r="BR347" i="102"/>
  <c r="BQ347" i="102"/>
  <c r="BP347" i="102"/>
  <c r="BO347" i="102"/>
  <c r="BN347" i="102"/>
  <c r="BM347" i="102"/>
  <c r="BL347" i="102"/>
  <c r="BK347" i="102"/>
  <c r="BJ347" i="102"/>
  <c r="BI347" i="102"/>
  <c r="BH347" i="102"/>
  <c r="BG347" i="102"/>
  <c r="BF347" i="102"/>
  <c r="BE347" i="102"/>
  <c r="BD347" i="102"/>
  <c r="BC347" i="102"/>
  <c r="BB347" i="102"/>
  <c r="BA347" i="102"/>
  <c r="AZ347" i="102"/>
  <c r="AY347" i="102"/>
  <c r="AX347" i="102"/>
  <c r="AW347" i="102"/>
  <c r="AV347" i="102"/>
  <c r="AU347" i="102"/>
  <c r="AT347" i="102"/>
  <c r="AS347" i="102"/>
  <c r="AR347" i="102"/>
  <c r="AQ347" i="102"/>
  <c r="AP347" i="102"/>
  <c r="AO347" i="102"/>
  <c r="AN347" i="102"/>
  <c r="AM347" i="102"/>
  <c r="AL347" i="102"/>
  <c r="AK347" i="102"/>
  <c r="AJ347" i="102"/>
  <c r="AI347" i="102"/>
  <c r="AH347" i="102"/>
  <c r="AG347" i="102"/>
  <c r="AF347" i="102"/>
  <c r="AE347" i="102"/>
  <c r="AD347" i="102"/>
  <c r="AC347" i="102"/>
  <c r="AB347" i="102"/>
  <c r="AA347" i="102"/>
  <c r="Z347" i="102"/>
  <c r="Y347" i="102"/>
  <c r="X347" i="102"/>
  <c r="W347" i="102"/>
  <c r="V347" i="102"/>
  <c r="U347" i="102"/>
  <c r="T347" i="102"/>
  <c r="S347" i="102"/>
  <c r="R347" i="102"/>
  <c r="Q347" i="102"/>
  <c r="P347" i="102"/>
  <c r="O347" i="102"/>
  <c r="N347" i="102"/>
  <c r="M347" i="102"/>
  <c r="L347" i="102"/>
  <c r="K347" i="102"/>
  <c r="J347" i="102"/>
  <c r="I347" i="102"/>
  <c r="H347" i="102"/>
  <c r="G347" i="102"/>
  <c r="F347" i="102"/>
  <c r="E347" i="102"/>
  <c r="D347" i="102"/>
  <c r="CZ346" i="102"/>
  <c r="CY346" i="102"/>
  <c r="CX346" i="102"/>
  <c r="CW346" i="102"/>
  <c r="CV346" i="102"/>
  <c r="CU346" i="102"/>
  <c r="CT346" i="102"/>
  <c r="CS346" i="102"/>
  <c r="CR346" i="102"/>
  <c r="CQ346" i="102"/>
  <c r="CP346" i="102"/>
  <c r="CO346" i="102"/>
  <c r="CN346" i="102"/>
  <c r="CM346" i="102"/>
  <c r="CL346" i="102"/>
  <c r="CK346" i="102"/>
  <c r="CJ346" i="102"/>
  <c r="CI346" i="102"/>
  <c r="CH346" i="102"/>
  <c r="CG346" i="102"/>
  <c r="CF346" i="102"/>
  <c r="CE346" i="102"/>
  <c r="CD346" i="102"/>
  <c r="CC346" i="102"/>
  <c r="CB346" i="102"/>
  <c r="CA346" i="102"/>
  <c r="BZ346" i="102"/>
  <c r="BY346" i="102"/>
  <c r="BX346" i="102"/>
  <c r="BW346" i="102"/>
  <c r="BV346" i="102"/>
  <c r="BU346" i="102"/>
  <c r="BT346" i="102"/>
  <c r="BS346" i="102"/>
  <c r="BR346" i="102"/>
  <c r="BQ346" i="102"/>
  <c r="BP346" i="102"/>
  <c r="BO346" i="102"/>
  <c r="BN346" i="102"/>
  <c r="BM346" i="102"/>
  <c r="BL346" i="102"/>
  <c r="BK346" i="102"/>
  <c r="BJ346" i="102"/>
  <c r="BI346" i="102"/>
  <c r="BH346" i="102"/>
  <c r="BG346" i="102"/>
  <c r="BF346" i="102"/>
  <c r="BE346" i="102"/>
  <c r="BD346" i="102"/>
  <c r="BC346" i="102"/>
  <c r="BB346" i="102"/>
  <c r="BA346" i="102"/>
  <c r="AZ346" i="102"/>
  <c r="AY346" i="102"/>
  <c r="AX346" i="102"/>
  <c r="AW346" i="102"/>
  <c r="AV346" i="102"/>
  <c r="AU346" i="102"/>
  <c r="AT346" i="102"/>
  <c r="AS346" i="102"/>
  <c r="AR346" i="102"/>
  <c r="AQ346" i="102"/>
  <c r="AP346" i="102"/>
  <c r="AO346" i="102"/>
  <c r="AN346" i="102"/>
  <c r="AM346" i="102"/>
  <c r="AL346" i="102"/>
  <c r="AK346" i="102"/>
  <c r="AJ346" i="102"/>
  <c r="AI346" i="102"/>
  <c r="AH346" i="102"/>
  <c r="AG346" i="102"/>
  <c r="AF346" i="102"/>
  <c r="AE346" i="102"/>
  <c r="AD346" i="102"/>
  <c r="AC346" i="102"/>
  <c r="AB346" i="102"/>
  <c r="AA346" i="102"/>
  <c r="Z346" i="102"/>
  <c r="Y346" i="102"/>
  <c r="X346" i="102"/>
  <c r="W346" i="102"/>
  <c r="V346" i="102"/>
  <c r="U346" i="102"/>
  <c r="T346" i="102"/>
  <c r="S346" i="102"/>
  <c r="R346" i="102"/>
  <c r="Q346" i="102"/>
  <c r="P346" i="102"/>
  <c r="O346" i="102"/>
  <c r="N346" i="102"/>
  <c r="M346" i="102"/>
  <c r="L346" i="102"/>
  <c r="K346" i="102"/>
  <c r="J346" i="102"/>
  <c r="I346" i="102"/>
  <c r="H346" i="102"/>
  <c r="G346" i="102"/>
  <c r="F346" i="102"/>
  <c r="E346" i="102"/>
  <c r="D346" i="102"/>
  <c r="CZ345" i="102"/>
  <c r="CY345" i="102"/>
  <c r="CX345" i="102"/>
  <c r="CW345" i="102"/>
  <c r="CV345" i="102"/>
  <c r="CU345" i="102"/>
  <c r="CT345" i="102"/>
  <c r="CS345" i="102"/>
  <c r="CR345" i="102"/>
  <c r="CQ345" i="102"/>
  <c r="CP345" i="102"/>
  <c r="CO345" i="102"/>
  <c r="CN345" i="102"/>
  <c r="CM345" i="102"/>
  <c r="CL345" i="102"/>
  <c r="CK345" i="102"/>
  <c r="CJ345" i="102"/>
  <c r="CI345" i="102"/>
  <c r="CH345" i="102"/>
  <c r="CG345" i="102"/>
  <c r="CF345" i="102"/>
  <c r="CE345" i="102"/>
  <c r="CD345" i="102"/>
  <c r="CC345" i="102"/>
  <c r="CB345" i="102"/>
  <c r="CA345" i="102"/>
  <c r="BZ345" i="102"/>
  <c r="BY345" i="102"/>
  <c r="BX345" i="102"/>
  <c r="BW345" i="102"/>
  <c r="BV345" i="102"/>
  <c r="BU345" i="102"/>
  <c r="BT345" i="102"/>
  <c r="BS345" i="102"/>
  <c r="BR345" i="102"/>
  <c r="BQ345" i="102"/>
  <c r="BP345" i="102"/>
  <c r="BO345" i="102"/>
  <c r="BN345" i="102"/>
  <c r="BM345" i="102"/>
  <c r="BL345" i="102"/>
  <c r="BK345" i="102"/>
  <c r="BJ345" i="102"/>
  <c r="BI345" i="102"/>
  <c r="BH345" i="102"/>
  <c r="BG345" i="102"/>
  <c r="BF345" i="102"/>
  <c r="BE345" i="102"/>
  <c r="BD345" i="102"/>
  <c r="BC345" i="102"/>
  <c r="BB345" i="102"/>
  <c r="BA345" i="102"/>
  <c r="AZ345" i="102"/>
  <c r="AY345" i="102"/>
  <c r="AX345" i="102"/>
  <c r="AW345" i="102"/>
  <c r="AV345" i="102"/>
  <c r="AU345" i="102"/>
  <c r="AT345" i="102"/>
  <c r="AS345" i="102"/>
  <c r="AR345" i="102"/>
  <c r="AQ345" i="102"/>
  <c r="AP345" i="102"/>
  <c r="AO345" i="102"/>
  <c r="AN345" i="102"/>
  <c r="AM345" i="102"/>
  <c r="AL345" i="102"/>
  <c r="AK345" i="102"/>
  <c r="AJ345" i="102"/>
  <c r="AI345" i="102"/>
  <c r="AH345" i="102"/>
  <c r="AG345" i="102"/>
  <c r="AF345" i="102"/>
  <c r="AE345" i="102"/>
  <c r="AD345" i="102"/>
  <c r="AC345" i="102"/>
  <c r="AB345" i="102"/>
  <c r="AA345" i="102"/>
  <c r="Z345" i="102"/>
  <c r="Y345" i="102"/>
  <c r="X345" i="102"/>
  <c r="W345" i="102"/>
  <c r="V345" i="102"/>
  <c r="U345" i="102"/>
  <c r="T345" i="102"/>
  <c r="S345" i="102"/>
  <c r="R345" i="102"/>
  <c r="Q345" i="102"/>
  <c r="P345" i="102"/>
  <c r="O345" i="102"/>
  <c r="N345" i="102"/>
  <c r="M345" i="102"/>
  <c r="L345" i="102"/>
  <c r="K345" i="102"/>
  <c r="J345" i="102"/>
  <c r="I345" i="102"/>
  <c r="H345" i="102"/>
  <c r="G345" i="102"/>
  <c r="F345" i="102"/>
  <c r="E345" i="102"/>
  <c r="D345" i="102"/>
  <c r="CZ344" i="102"/>
  <c r="CY344" i="102"/>
  <c r="CX344" i="102"/>
  <c r="CW344" i="102"/>
  <c r="CV344" i="102"/>
  <c r="CU344" i="102"/>
  <c r="CT344" i="102"/>
  <c r="CS344" i="102"/>
  <c r="CR344" i="102"/>
  <c r="CQ344" i="102"/>
  <c r="CP344" i="102"/>
  <c r="CO344" i="102"/>
  <c r="CN344" i="102"/>
  <c r="CM344" i="102"/>
  <c r="CL344" i="102"/>
  <c r="CK344" i="102"/>
  <c r="CJ344" i="102"/>
  <c r="CI344" i="102"/>
  <c r="CH344" i="102"/>
  <c r="CG344" i="102"/>
  <c r="CF344" i="102"/>
  <c r="CE344" i="102"/>
  <c r="CD344" i="102"/>
  <c r="CC344" i="102"/>
  <c r="CB344" i="102"/>
  <c r="CA344" i="102"/>
  <c r="BZ344" i="102"/>
  <c r="BY344" i="102"/>
  <c r="BX344" i="102"/>
  <c r="BW344" i="102"/>
  <c r="BV344" i="102"/>
  <c r="BU344" i="102"/>
  <c r="BT344" i="102"/>
  <c r="BS344" i="102"/>
  <c r="BR344" i="102"/>
  <c r="BQ344" i="102"/>
  <c r="BP344" i="102"/>
  <c r="BO344" i="102"/>
  <c r="BN344" i="102"/>
  <c r="BM344" i="102"/>
  <c r="BL344" i="102"/>
  <c r="BK344" i="102"/>
  <c r="BJ344" i="102"/>
  <c r="BI344" i="102"/>
  <c r="BH344" i="102"/>
  <c r="BG344" i="102"/>
  <c r="BF344" i="102"/>
  <c r="BE344" i="102"/>
  <c r="BD344" i="102"/>
  <c r="BC344" i="102"/>
  <c r="BB344" i="102"/>
  <c r="BA344" i="102"/>
  <c r="AZ344" i="102"/>
  <c r="AY344" i="102"/>
  <c r="AX344" i="102"/>
  <c r="AW344" i="102"/>
  <c r="AV344" i="102"/>
  <c r="AU344" i="102"/>
  <c r="AT344" i="102"/>
  <c r="AS344" i="102"/>
  <c r="AR344" i="102"/>
  <c r="AQ344" i="102"/>
  <c r="AP344" i="102"/>
  <c r="AO344" i="102"/>
  <c r="AN344" i="102"/>
  <c r="AM344" i="102"/>
  <c r="AL344" i="102"/>
  <c r="AK344" i="102"/>
  <c r="AJ344" i="102"/>
  <c r="AI344" i="102"/>
  <c r="AH344" i="102"/>
  <c r="AG344" i="102"/>
  <c r="AF344" i="102"/>
  <c r="AE344" i="102"/>
  <c r="AD344" i="102"/>
  <c r="AC344" i="102"/>
  <c r="AB344" i="102"/>
  <c r="AA344" i="102"/>
  <c r="Z344" i="102"/>
  <c r="Y344" i="102"/>
  <c r="X344" i="102"/>
  <c r="W344" i="102"/>
  <c r="V344" i="102"/>
  <c r="U344" i="102"/>
  <c r="T344" i="102"/>
  <c r="S344" i="102"/>
  <c r="R344" i="102"/>
  <c r="Q344" i="102"/>
  <c r="P344" i="102"/>
  <c r="O344" i="102"/>
  <c r="N344" i="102"/>
  <c r="M344" i="102"/>
  <c r="L344" i="102"/>
  <c r="K344" i="102"/>
  <c r="J344" i="102"/>
  <c r="I344" i="102"/>
  <c r="H344" i="102"/>
  <c r="G344" i="102"/>
  <c r="F344" i="102"/>
  <c r="E344" i="102"/>
  <c r="D344" i="102"/>
  <c r="CZ343" i="102"/>
  <c r="CY343" i="102"/>
  <c r="CX343" i="102"/>
  <c r="CW343" i="102"/>
  <c r="CV343" i="102"/>
  <c r="CU343" i="102"/>
  <c r="CT343" i="102"/>
  <c r="CS343" i="102"/>
  <c r="CR343" i="102"/>
  <c r="CQ343" i="102"/>
  <c r="CP343" i="102"/>
  <c r="CO343" i="102"/>
  <c r="CN343" i="102"/>
  <c r="CM343" i="102"/>
  <c r="CL343" i="102"/>
  <c r="CK343" i="102"/>
  <c r="CJ343" i="102"/>
  <c r="CI343" i="102"/>
  <c r="CH343" i="102"/>
  <c r="CG343" i="102"/>
  <c r="CF343" i="102"/>
  <c r="CE343" i="102"/>
  <c r="CD343" i="102"/>
  <c r="CC343" i="102"/>
  <c r="CB343" i="102"/>
  <c r="CA343" i="102"/>
  <c r="BZ343" i="102"/>
  <c r="BY343" i="102"/>
  <c r="BX343" i="102"/>
  <c r="BW343" i="102"/>
  <c r="BV343" i="102"/>
  <c r="BU343" i="102"/>
  <c r="BT343" i="102"/>
  <c r="BS343" i="102"/>
  <c r="BR343" i="102"/>
  <c r="BQ343" i="102"/>
  <c r="BP343" i="102"/>
  <c r="BO343" i="102"/>
  <c r="BN343" i="102"/>
  <c r="BM343" i="102"/>
  <c r="BL343" i="102"/>
  <c r="BK343" i="102"/>
  <c r="BJ343" i="102"/>
  <c r="BI343" i="102"/>
  <c r="BH343" i="102"/>
  <c r="BG343" i="102"/>
  <c r="BF343" i="102"/>
  <c r="BE343" i="102"/>
  <c r="BD343" i="102"/>
  <c r="BC343" i="102"/>
  <c r="BB343" i="102"/>
  <c r="BA343" i="102"/>
  <c r="AZ343" i="102"/>
  <c r="AY343" i="102"/>
  <c r="AX343" i="102"/>
  <c r="AW343" i="102"/>
  <c r="AV343" i="102"/>
  <c r="AU343" i="102"/>
  <c r="AT343" i="102"/>
  <c r="AS343" i="102"/>
  <c r="AR343" i="102"/>
  <c r="AQ343" i="102"/>
  <c r="AP343" i="102"/>
  <c r="AO343" i="102"/>
  <c r="AN343" i="102"/>
  <c r="AM343" i="102"/>
  <c r="AL343" i="102"/>
  <c r="AK343" i="102"/>
  <c r="AJ343" i="102"/>
  <c r="AI343" i="102"/>
  <c r="AH343" i="102"/>
  <c r="AG343" i="102"/>
  <c r="AF343" i="102"/>
  <c r="AE343" i="102"/>
  <c r="AD343" i="102"/>
  <c r="AC343" i="102"/>
  <c r="AB343" i="102"/>
  <c r="AA343" i="102"/>
  <c r="Z343" i="102"/>
  <c r="Y343" i="102"/>
  <c r="X343" i="102"/>
  <c r="W343" i="102"/>
  <c r="V343" i="102"/>
  <c r="U343" i="102"/>
  <c r="T343" i="102"/>
  <c r="S343" i="102"/>
  <c r="R343" i="102"/>
  <c r="Q343" i="102"/>
  <c r="P343" i="102"/>
  <c r="O343" i="102"/>
  <c r="N343" i="102"/>
  <c r="M343" i="102"/>
  <c r="L343" i="102"/>
  <c r="K343" i="102"/>
  <c r="J343" i="102"/>
  <c r="I343" i="102"/>
  <c r="H343" i="102"/>
  <c r="G343" i="102"/>
  <c r="F343" i="102"/>
  <c r="E343" i="102"/>
  <c r="D343" i="102"/>
  <c r="CZ342" i="102"/>
  <c r="CY342" i="102"/>
  <c r="CX342" i="102"/>
  <c r="CW342" i="102"/>
  <c r="CV342" i="102"/>
  <c r="CU342" i="102"/>
  <c r="CT342" i="102"/>
  <c r="CS342" i="102"/>
  <c r="CR342" i="102"/>
  <c r="CQ342" i="102"/>
  <c r="CP342" i="102"/>
  <c r="CO342" i="102"/>
  <c r="CN342" i="102"/>
  <c r="CM342" i="102"/>
  <c r="CL342" i="102"/>
  <c r="CK342" i="102"/>
  <c r="CJ342" i="102"/>
  <c r="CI342" i="102"/>
  <c r="CH342" i="102"/>
  <c r="CG342" i="102"/>
  <c r="CF342" i="102"/>
  <c r="CE342" i="102"/>
  <c r="CD342" i="102"/>
  <c r="CC342" i="102"/>
  <c r="CB342" i="102"/>
  <c r="CA342" i="102"/>
  <c r="BZ342" i="102"/>
  <c r="BY342" i="102"/>
  <c r="BX342" i="102"/>
  <c r="BW342" i="102"/>
  <c r="BV342" i="102"/>
  <c r="BU342" i="102"/>
  <c r="BT342" i="102"/>
  <c r="BS342" i="102"/>
  <c r="BR342" i="102"/>
  <c r="BQ342" i="102"/>
  <c r="BP342" i="102"/>
  <c r="BO342" i="102"/>
  <c r="BN342" i="102"/>
  <c r="BM342" i="102"/>
  <c r="BL342" i="102"/>
  <c r="BK342" i="102"/>
  <c r="BJ342" i="102"/>
  <c r="BI342" i="102"/>
  <c r="BH342" i="102"/>
  <c r="BG342" i="102"/>
  <c r="BF342" i="102"/>
  <c r="BE342" i="102"/>
  <c r="BD342" i="102"/>
  <c r="BC342" i="102"/>
  <c r="BB342" i="102"/>
  <c r="BA342" i="102"/>
  <c r="AZ342" i="102"/>
  <c r="AY342" i="102"/>
  <c r="AX342" i="102"/>
  <c r="AW342" i="102"/>
  <c r="AV342" i="102"/>
  <c r="AU342" i="102"/>
  <c r="AT342" i="102"/>
  <c r="AS342" i="102"/>
  <c r="AR342" i="102"/>
  <c r="AQ342" i="102"/>
  <c r="AP342" i="102"/>
  <c r="AO342" i="102"/>
  <c r="AN342" i="102"/>
  <c r="AM342" i="102"/>
  <c r="AL342" i="102"/>
  <c r="AK342" i="102"/>
  <c r="AJ342" i="102"/>
  <c r="AI342" i="102"/>
  <c r="AH342" i="102"/>
  <c r="AG342" i="102"/>
  <c r="AF342" i="102"/>
  <c r="AE342" i="102"/>
  <c r="AD342" i="102"/>
  <c r="AC342" i="102"/>
  <c r="AB342" i="102"/>
  <c r="AA342" i="102"/>
  <c r="Z342" i="102"/>
  <c r="Y342" i="102"/>
  <c r="X342" i="102"/>
  <c r="W342" i="102"/>
  <c r="V342" i="102"/>
  <c r="U342" i="102"/>
  <c r="T342" i="102"/>
  <c r="S342" i="102"/>
  <c r="R342" i="102"/>
  <c r="Q342" i="102"/>
  <c r="P342" i="102"/>
  <c r="O342" i="102"/>
  <c r="N342" i="102"/>
  <c r="M342" i="102"/>
  <c r="L342" i="102"/>
  <c r="K342" i="102"/>
  <c r="J342" i="102"/>
  <c r="I342" i="102"/>
  <c r="H342" i="102"/>
  <c r="G342" i="102"/>
  <c r="F342" i="102"/>
  <c r="E342" i="102"/>
  <c r="D342" i="102"/>
  <c r="CZ341" i="102"/>
  <c r="CY341" i="102"/>
  <c r="CX341" i="102"/>
  <c r="CW341" i="102"/>
  <c r="CV341" i="102"/>
  <c r="CU341" i="102"/>
  <c r="CT341" i="102"/>
  <c r="CS341" i="102"/>
  <c r="CR341" i="102"/>
  <c r="CQ341" i="102"/>
  <c r="CP341" i="102"/>
  <c r="CO341" i="102"/>
  <c r="CN341" i="102"/>
  <c r="CM341" i="102"/>
  <c r="CL341" i="102"/>
  <c r="CK341" i="102"/>
  <c r="CJ341" i="102"/>
  <c r="CI341" i="102"/>
  <c r="CH341" i="102"/>
  <c r="CG341" i="102"/>
  <c r="CF341" i="102"/>
  <c r="CE341" i="102"/>
  <c r="CD341" i="102"/>
  <c r="CC341" i="102"/>
  <c r="CB341" i="102"/>
  <c r="CA341" i="102"/>
  <c r="BZ341" i="102"/>
  <c r="BY341" i="102"/>
  <c r="BX341" i="102"/>
  <c r="BW341" i="102"/>
  <c r="BV341" i="102"/>
  <c r="BU341" i="102"/>
  <c r="BT341" i="102"/>
  <c r="BS341" i="102"/>
  <c r="BR341" i="102"/>
  <c r="BQ341" i="102"/>
  <c r="BP341" i="102"/>
  <c r="BO341" i="102"/>
  <c r="BN341" i="102"/>
  <c r="BM341" i="102"/>
  <c r="BL341" i="102"/>
  <c r="BK341" i="102"/>
  <c r="BJ341" i="102"/>
  <c r="BI341" i="102"/>
  <c r="BH341" i="102"/>
  <c r="BG341" i="102"/>
  <c r="BF341" i="102"/>
  <c r="BE341" i="102"/>
  <c r="BD341" i="102"/>
  <c r="BC341" i="102"/>
  <c r="BB341" i="102"/>
  <c r="BA341" i="102"/>
  <c r="AZ341" i="102"/>
  <c r="AY341" i="102"/>
  <c r="AX341" i="102"/>
  <c r="AW341" i="102"/>
  <c r="AV341" i="102"/>
  <c r="AU341" i="102"/>
  <c r="AT341" i="102"/>
  <c r="AS341" i="102"/>
  <c r="AR341" i="102"/>
  <c r="AQ341" i="102"/>
  <c r="AP341" i="102"/>
  <c r="AO341" i="102"/>
  <c r="AN341" i="102"/>
  <c r="AM341" i="102"/>
  <c r="AL341" i="102"/>
  <c r="AK341" i="102"/>
  <c r="AJ341" i="102"/>
  <c r="AI341" i="102"/>
  <c r="AH341" i="102"/>
  <c r="AG341" i="102"/>
  <c r="AF341" i="102"/>
  <c r="AE341" i="102"/>
  <c r="AD341" i="102"/>
  <c r="AC341" i="102"/>
  <c r="AB341" i="102"/>
  <c r="AA341" i="102"/>
  <c r="Z341" i="102"/>
  <c r="Y341" i="102"/>
  <c r="X341" i="102"/>
  <c r="W341" i="102"/>
  <c r="V341" i="102"/>
  <c r="U341" i="102"/>
  <c r="T341" i="102"/>
  <c r="S341" i="102"/>
  <c r="R341" i="102"/>
  <c r="Q341" i="102"/>
  <c r="P341" i="102"/>
  <c r="O341" i="102"/>
  <c r="N341" i="102"/>
  <c r="M341" i="102"/>
  <c r="L341" i="102"/>
  <c r="K341" i="102"/>
  <c r="J341" i="102"/>
  <c r="I341" i="102"/>
  <c r="H341" i="102"/>
  <c r="G341" i="102"/>
  <c r="F341" i="102"/>
  <c r="E341" i="102"/>
  <c r="D341" i="102"/>
  <c r="CZ340" i="102"/>
  <c r="CY340" i="102"/>
  <c r="CX340" i="102"/>
  <c r="CW340" i="102"/>
  <c r="CV340" i="102"/>
  <c r="CU340" i="102"/>
  <c r="CT340" i="102"/>
  <c r="CS340" i="102"/>
  <c r="CR340" i="102"/>
  <c r="CQ340" i="102"/>
  <c r="CP340" i="102"/>
  <c r="CO340" i="102"/>
  <c r="CN340" i="102"/>
  <c r="CM340" i="102"/>
  <c r="CL340" i="102"/>
  <c r="CK340" i="102"/>
  <c r="CJ340" i="102"/>
  <c r="CI340" i="102"/>
  <c r="CH340" i="102"/>
  <c r="CG340" i="102"/>
  <c r="CF340" i="102"/>
  <c r="CE340" i="102"/>
  <c r="CD340" i="102"/>
  <c r="CC340" i="102"/>
  <c r="CB340" i="102"/>
  <c r="CA340" i="102"/>
  <c r="BZ340" i="102"/>
  <c r="BY340" i="102"/>
  <c r="BX340" i="102"/>
  <c r="BW340" i="102"/>
  <c r="BV340" i="102"/>
  <c r="BU340" i="102"/>
  <c r="BT340" i="102"/>
  <c r="BS340" i="102"/>
  <c r="BR340" i="102"/>
  <c r="BQ340" i="102"/>
  <c r="BP340" i="102"/>
  <c r="BO340" i="102"/>
  <c r="BN340" i="102"/>
  <c r="BM340" i="102"/>
  <c r="BL340" i="102"/>
  <c r="BK340" i="102"/>
  <c r="BJ340" i="102"/>
  <c r="BI340" i="102"/>
  <c r="BH340" i="102"/>
  <c r="BG340" i="102"/>
  <c r="BF340" i="102"/>
  <c r="BE340" i="102"/>
  <c r="BD340" i="102"/>
  <c r="BC340" i="102"/>
  <c r="BB340" i="102"/>
  <c r="BA340" i="102"/>
  <c r="AZ340" i="102"/>
  <c r="AY340" i="102"/>
  <c r="AX340" i="102"/>
  <c r="AW340" i="102"/>
  <c r="AV340" i="102"/>
  <c r="AU340" i="102"/>
  <c r="AT340" i="102"/>
  <c r="AS340" i="102"/>
  <c r="AR340" i="102"/>
  <c r="AQ340" i="102"/>
  <c r="AP340" i="102"/>
  <c r="AO340" i="102"/>
  <c r="AN340" i="102"/>
  <c r="AM340" i="102"/>
  <c r="AL340" i="102"/>
  <c r="AK340" i="102"/>
  <c r="AJ340" i="102"/>
  <c r="AI340" i="102"/>
  <c r="AH340" i="102"/>
  <c r="AG340" i="102"/>
  <c r="AF340" i="102"/>
  <c r="AE340" i="102"/>
  <c r="AD340" i="102"/>
  <c r="AC340" i="102"/>
  <c r="AB340" i="102"/>
  <c r="AA340" i="102"/>
  <c r="Z340" i="102"/>
  <c r="Y340" i="102"/>
  <c r="X340" i="102"/>
  <c r="W340" i="102"/>
  <c r="V340" i="102"/>
  <c r="U340" i="102"/>
  <c r="T340" i="102"/>
  <c r="S340" i="102"/>
  <c r="R340" i="102"/>
  <c r="Q340" i="102"/>
  <c r="P340" i="102"/>
  <c r="O340" i="102"/>
  <c r="N340" i="102"/>
  <c r="M340" i="102"/>
  <c r="L340" i="102"/>
  <c r="K340" i="102"/>
  <c r="J340" i="102"/>
  <c r="I340" i="102"/>
  <c r="H340" i="102"/>
  <c r="G340" i="102"/>
  <c r="F340" i="102"/>
  <c r="E340" i="102"/>
  <c r="D340" i="102"/>
  <c r="CZ339" i="102"/>
  <c r="CY339" i="102"/>
  <c r="CX339" i="102"/>
  <c r="CW339" i="102"/>
  <c r="CV339" i="102"/>
  <c r="CU339" i="102"/>
  <c r="CT339" i="102"/>
  <c r="CS339" i="102"/>
  <c r="CR339" i="102"/>
  <c r="CQ339" i="102"/>
  <c r="CP339" i="102"/>
  <c r="CO339" i="102"/>
  <c r="CN339" i="102"/>
  <c r="CM339" i="102"/>
  <c r="CL339" i="102"/>
  <c r="CK339" i="102"/>
  <c r="CJ339" i="102"/>
  <c r="CI339" i="102"/>
  <c r="CH339" i="102"/>
  <c r="CG339" i="102"/>
  <c r="CF339" i="102"/>
  <c r="CE339" i="102"/>
  <c r="CD339" i="102"/>
  <c r="CC339" i="102"/>
  <c r="CB339" i="102"/>
  <c r="CA339" i="102"/>
  <c r="BZ339" i="102"/>
  <c r="BY339" i="102"/>
  <c r="BX339" i="102"/>
  <c r="BW339" i="102"/>
  <c r="BV339" i="102"/>
  <c r="BU339" i="102"/>
  <c r="BT339" i="102"/>
  <c r="BS339" i="102"/>
  <c r="BR339" i="102"/>
  <c r="BQ339" i="102"/>
  <c r="BP339" i="102"/>
  <c r="BO339" i="102"/>
  <c r="BN339" i="102"/>
  <c r="BM339" i="102"/>
  <c r="BL339" i="102"/>
  <c r="BK339" i="102"/>
  <c r="BJ339" i="102"/>
  <c r="BI339" i="102"/>
  <c r="BH339" i="102"/>
  <c r="BG339" i="102"/>
  <c r="BF339" i="102"/>
  <c r="BE339" i="102"/>
  <c r="BD339" i="102"/>
  <c r="BC339" i="102"/>
  <c r="BB339" i="102"/>
  <c r="BA339" i="102"/>
  <c r="AZ339" i="102"/>
  <c r="AY339" i="102"/>
  <c r="AX339" i="102"/>
  <c r="AW339" i="102"/>
  <c r="AV339" i="102"/>
  <c r="AU339" i="102"/>
  <c r="AT339" i="102"/>
  <c r="AS339" i="102"/>
  <c r="AR339" i="102"/>
  <c r="AQ339" i="102"/>
  <c r="AP339" i="102"/>
  <c r="AO339" i="102"/>
  <c r="AN339" i="102"/>
  <c r="AM339" i="102"/>
  <c r="AL339" i="102"/>
  <c r="AK339" i="102"/>
  <c r="AJ339" i="102"/>
  <c r="AI339" i="102"/>
  <c r="AH339" i="102"/>
  <c r="AG339" i="102"/>
  <c r="AF339" i="102"/>
  <c r="AE339" i="102"/>
  <c r="AD339" i="102"/>
  <c r="AC339" i="102"/>
  <c r="AB339" i="102"/>
  <c r="AA339" i="102"/>
  <c r="Z339" i="102"/>
  <c r="Y339" i="102"/>
  <c r="X339" i="102"/>
  <c r="W339" i="102"/>
  <c r="V339" i="102"/>
  <c r="U339" i="102"/>
  <c r="T339" i="102"/>
  <c r="S339" i="102"/>
  <c r="R339" i="102"/>
  <c r="Q339" i="102"/>
  <c r="P339" i="102"/>
  <c r="O339" i="102"/>
  <c r="N339" i="102"/>
  <c r="M339" i="102"/>
  <c r="L339" i="102"/>
  <c r="K339" i="102"/>
  <c r="J339" i="102"/>
  <c r="I339" i="102"/>
  <c r="H339" i="102"/>
  <c r="G339" i="102"/>
  <c r="F339" i="102"/>
  <c r="E339" i="102"/>
  <c r="D339" i="102"/>
  <c r="CZ338" i="102"/>
  <c r="CY338" i="102"/>
  <c r="CX338" i="102"/>
  <c r="CW338" i="102"/>
  <c r="CV338" i="102"/>
  <c r="CU338" i="102"/>
  <c r="CT338" i="102"/>
  <c r="CS338" i="102"/>
  <c r="CR338" i="102"/>
  <c r="CQ338" i="102"/>
  <c r="CP338" i="102"/>
  <c r="CO338" i="102"/>
  <c r="CN338" i="102"/>
  <c r="CM338" i="102"/>
  <c r="CL338" i="102"/>
  <c r="CK338" i="102"/>
  <c r="CJ338" i="102"/>
  <c r="CI338" i="102"/>
  <c r="CH338" i="102"/>
  <c r="CG338" i="102"/>
  <c r="CF338" i="102"/>
  <c r="CE338" i="102"/>
  <c r="CD338" i="102"/>
  <c r="CC338" i="102"/>
  <c r="CB338" i="102"/>
  <c r="CA338" i="102"/>
  <c r="BZ338" i="102"/>
  <c r="BY338" i="102"/>
  <c r="BX338" i="102"/>
  <c r="BW338" i="102"/>
  <c r="BV338" i="102"/>
  <c r="BU338" i="102"/>
  <c r="BT338" i="102"/>
  <c r="BS338" i="102"/>
  <c r="BR338" i="102"/>
  <c r="BQ338" i="102"/>
  <c r="BP338" i="102"/>
  <c r="BO338" i="102"/>
  <c r="BN338" i="102"/>
  <c r="BM338" i="102"/>
  <c r="BL338" i="102"/>
  <c r="BK338" i="102"/>
  <c r="BJ338" i="102"/>
  <c r="BI338" i="102"/>
  <c r="BH338" i="102"/>
  <c r="BG338" i="102"/>
  <c r="BF338" i="102"/>
  <c r="BE338" i="102"/>
  <c r="BD338" i="102"/>
  <c r="BC338" i="102"/>
  <c r="BB338" i="102"/>
  <c r="BA338" i="102"/>
  <c r="AZ338" i="102"/>
  <c r="AY338" i="102"/>
  <c r="AX338" i="102"/>
  <c r="AW338" i="102"/>
  <c r="AV338" i="102"/>
  <c r="AU338" i="102"/>
  <c r="AT338" i="102"/>
  <c r="AS338" i="102"/>
  <c r="AR338" i="102"/>
  <c r="AQ338" i="102"/>
  <c r="AP338" i="102"/>
  <c r="AO338" i="102"/>
  <c r="AN338" i="102"/>
  <c r="AM338" i="102"/>
  <c r="AL338" i="102"/>
  <c r="AK338" i="102"/>
  <c r="AJ338" i="102"/>
  <c r="AI338" i="102"/>
  <c r="AH338" i="102"/>
  <c r="AG338" i="102"/>
  <c r="AF338" i="102"/>
  <c r="AE338" i="102"/>
  <c r="AD338" i="102"/>
  <c r="AC338" i="102"/>
  <c r="AB338" i="102"/>
  <c r="AA338" i="102"/>
  <c r="Z338" i="102"/>
  <c r="Y338" i="102"/>
  <c r="X338" i="102"/>
  <c r="W338" i="102"/>
  <c r="V338" i="102"/>
  <c r="U338" i="102"/>
  <c r="T338" i="102"/>
  <c r="S338" i="102"/>
  <c r="R338" i="102"/>
  <c r="Q338" i="102"/>
  <c r="P338" i="102"/>
  <c r="O338" i="102"/>
  <c r="N338" i="102"/>
  <c r="M338" i="102"/>
  <c r="L338" i="102"/>
  <c r="K338" i="102"/>
  <c r="J338" i="102"/>
  <c r="I338" i="102"/>
  <c r="H338" i="102"/>
  <c r="G338" i="102"/>
  <c r="F338" i="102"/>
  <c r="E338" i="102"/>
  <c r="D338" i="102"/>
  <c r="CZ337" i="102"/>
  <c r="CY337" i="102"/>
  <c r="CX337" i="102"/>
  <c r="CW337" i="102"/>
  <c r="CV337" i="102"/>
  <c r="CU337" i="102"/>
  <c r="CT337" i="102"/>
  <c r="CS337" i="102"/>
  <c r="CR337" i="102"/>
  <c r="CQ337" i="102"/>
  <c r="CP337" i="102"/>
  <c r="CO337" i="102"/>
  <c r="CN337" i="102"/>
  <c r="CM337" i="102"/>
  <c r="CL337" i="102"/>
  <c r="CK337" i="102"/>
  <c r="CJ337" i="102"/>
  <c r="CI337" i="102"/>
  <c r="CH337" i="102"/>
  <c r="CG337" i="102"/>
  <c r="CF337" i="102"/>
  <c r="CE337" i="102"/>
  <c r="CD337" i="102"/>
  <c r="CC337" i="102"/>
  <c r="CB337" i="102"/>
  <c r="CA337" i="102"/>
  <c r="BZ337" i="102"/>
  <c r="BY337" i="102"/>
  <c r="BX337" i="102"/>
  <c r="BW337" i="102"/>
  <c r="BV337" i="102"/>
  <c r="BU337" i="102"/>
  <c r="BT337" i="102"/>
  <c r="BS337" i="102"/>
  <c r="BR337" i="102"/>
  <c r="BQ337" i="102"/>
  <c r="BP337" i="102"/>
  <c r="BO337" i="102"/>
  <c r="BN337" i="102"/>
  <c r="BM337" i="102"/>
  <c r="BL337" i="102"/>
  <c r="BK337" i="102"/>
  <c r="BJ337" i="102"/>
  <c r="BI337" i="102"/>
  <c r="BH337" i="102"/>
  <c r="BG337" i="102"/>
  <c r="BF337" i="102"/>
  <c r="BE337" i="102"/>
  <c r="BD337" i="102"/>
  <c r="BC337" i="102"/>
  <c r="BB337" i="102"/>
  <c r="BA337" i="102"/>
  <c r="AZ337" i="102"/>
  <c r="AY337" i="102"/>
  <c r="AX337" i="102"/>
  <c r="AW337" i="102"/>
  <c r="AV337" i="102"/>
  <c r="AU337" i="102"/>
  <c r="AT337" i="102"/>
  <c r="AS337" i="102"/>
  <c r="AR337" i="102"/>
  <c r="AQ337" i="102"/>
  <c r="AP337" i="102"/>
  <c r="AO337" i="102"/>
  <c r="AN337" i="102"/>
  <c r="AM337" i="102"/>
  <c r="AL337" i="102"/>
  <c r="AK337" i="102"/>
  <c r="AJ337" i="102"/>
  <c r="AI337" i="102"/>
  <c r="AH337" i="102"/>
  <c r="AG337" i="102"/>
  <c r="AF337" i="102"/>
  <c r="AE337" i="102"/>
  <c r="AD337" i="102"/>
  <c r="AC337" i="102"/>
  <c r="AB337" i="102"/>
  <c r="AA337" i="102"/>
  <c r="Z337" i="102"/>
  <c r="Y337" i="102"/>
  <c r="X337" i="102"/>
  <c r="W337" i="102"/>
  <c r="V337" i="102"/>
  <c r="U337" i="102"/>
  <c r="T337" i="102"/>
  <c r="S337" i="102"/>
  <c r="R337" i="102"/>
  <c r="Q337" i="102"/>
  <c r="P337" i="102"/>
  <c r="O337" i="102"/>
  <c r="N337" i="102"/>
  <c r="M337" i="102"/>
  <c r="L337" i="102"/>
  <c r="K337" i="102"/>
  <c r="J337" i="102"/>
  <c r="I337" i="102"/>
  <c r="H337" i="102"/>
  <c r="G337" i="102"/>
  <c r="F337" i="102"/>
  <c r="E337" i="102"/>
  <c r="D337" i="102"/>
  <c r="CZ336" i="102"/>
  <c r="CY336" i="102"/>
  <c r="CX336" i="102"/>
  <c r="CW336" i="102"/>
  <c r="CV336" i="102"/>
  <c r="CU336" i="102"/>
  <c r="CT336" i="102"/>
  <c r="CS336" i="102"/>
  <c r="CR336" i="102"/>
  <c r="CQ336" i="102"/>
  <c r="CP336" i="102"/>
  <c r="CO336" i="102"/>
  <c r="CN336" i="102"/>
  <c r="CM336" i="102"/>
  <c r="CL336" i="102"/>
  <c r="CK336" i="102"/>
  <c r="CJ336" i="102"/>
  <c r="CI336" i="102"/>
  <c r="CH336" i="102"/>
  <c r="CG336" i="102"/>
  <c r="CF336" i="102"/>
  <c r="CE336" i="102"/>
  <c r="CD336" i="102"/>
  <c r="CC336" i="102"/>
  <c r="CB336" i="102"/>
  <c r="CA336" i="102"/>
  <c r="BZ336" i="102"/>
  <c r="BY336" i="102"/>
  <c r="BX336" i="102"/>
  <c r="BW336" i="102"/>
  <c r="BV336" i="102"/>
  <c r="BU336" i="102"/>
  <c r="BT336" i="102"/>
  <c r="BS336" i="102"/>
  <c r="BR336" i="102"/>
  <c r="BQ336" i="102"/>
  <c r="BP336" i="102"/>
  <c r="BO336" i="102"/>
  <c r="BN336" i="102"/>
  <c r="BM336" i="102"/>
  <c r="BL336" i="102"/>
  <c r="BK336" i="102"/>
  <c r="BJ336" i="102"/>
  <c r="BI336" i="102"/>
  <c r="BH336" i="102"/>
  <c r="BG336" i="102"/>
  <c r="BF336" i="102"/>
  <c r="BE336" i="102"/>
  <c r="BD336" i="102"/>
  <c r="BC336" i="102"/>
  <c r="BB336" i="102"/>
  <c r="BA336" i="102"/>
  <c r="AZ336" i="102"/>
  <c r="AY336" i="102"/>
  <c r="AX336" i="102"/>
  <c r="AW336" i="102"/>
  <c r="AV336" i="102"/>
  <c r="AU336" i="102"/>
  <c r="AT336" i="102"/>
  <c r="AS336" i="102"/>
  <c r="AR336" i="102"/>
  <c r="AQ336" i="102"/>
  <c r="AP336" i="102"/>
  <c r="AO336" i="102"/>
  <c r="AN336" i="102"/>
  <c r="AM336" i="102"/>
  <c r="AL336" i="102"/>
  <c r="AK336" i="102"/>
  <c r="AJ336" i="102"/>
  <c r="AI336" i="102"/>
  <c r="AH336" i="102"/>
  <c r="AG336" i="102"/>
  <c r="AF336" i="102"/>
  <c r="AE336" i="102"/>
  <c r="AD336" i="102"/>
  <c r="AC336" i="102"/>
  <c r="AB336" i="102"/>
  <c r="AA336" i="102"/>
  <c r="Z336" i="102"/>
  <c r="Y336" i="102"/>
  <c r="X336" i="102"/>
  <c r="W336" i="102"/>
  <c r="V336" i="102"/>
  <c r="U336" i="102"/>
  <c r="T336" i="102"/>
  <c r="S336" i="102"/>
  <c r="R336" i="102"/>
  <c r="Q336" i="102"/>
  <c r="P336" i="102"/>
  <c r="O336" i="102"/>
  <c r="N336" i="102"/>
  <c r="M336" i="102"/>
  <c r="L336" i="102"/>
  <c r="K336" i="102"/>
  <c r="J336" i="102"/>
  <c r="I336" i="102"/>
  <c r="H336" i="102"/>
  <c r="G336" i="102"/>
  <c r="F336" i="102"/>
  <c r="E336" i="102"/>
  <c r="D336" i="102"/>
  <c r="CZ335" i="102"/>
  <c r="CY335" i="102"/>
  <c r="CX335" i="102"/>
  <c r="CW335" i="102"/>
  <c r="CV335" i="102"/>
  <c r="CU335" i="102"/>
  <c r="CT335" i="102"/>
  <c r="CS335" i="102"/>
  <c r="CR335" i="102"/>
  <c r="CQ335" i="102"/>
  <c r="CP335" i="102"/>
  <c r="CO335" i="102"/>
  <c r="CN335" i="102"/>
  <c r="CM335" i="102"/>
  <c r="CL335" i="102"/>
  <c r="CK335" i="102"/>
  <c r="CJ335" i="102"/>
  <c r="CI335" i="102"/>
  <c r="CH335" i="102"/>
  <c r="CG335" i="102"/>
  <c r="CF335" i="102"/>
  <c r="CE335" i="102"/>
  <c r="CD335" i="102"/>
  <c r="CC335" i="102"/>
  <c r="CB335" i="102"/>
  <c r="CA335" i="102"/>
  <c r="BZ335" i="102"/>
  <c r="BY335" i="102"/>
  <c r="BX335" i="102"/>
  <c r="BW335" i="102"/>
  <c r="BV335" i="102"/>
  <c r="BU335" i="102"/>
  <c r="BT335" i="102"/>
  <c r="BS335" i="102"/>
  <c r="BR335" i="102"/>
  <c r="BQ335" i="102"/>
  <c r="BP335" i="102"/>
  <c r="BO335" i="102"/>
  <c r="BN335" i="102"/>
  <c r="BM335" i="102"/>
  <c r="BL335" i="102"/>
  <c r="BK335" i="102"/>
  <c r="BJ335" i="102"/>
  <c r="BI335" i="102"/>
  <c r="BH335" i="102"/>
  <c r="BG335" i="102"/>
  <c r="BF335" i="102"/>
  <c r="BE335" i="102"/>
  <c r="BD335" i="102"/>
  <c r="BC335" i="102"/>
  <c r="BB335" i="102"/>
  <c r="BA335" i="102"/>
  <c r="AZ335" i="102"/>
  <c r="AY335" i="102"/>
  <c r="AX335" i="102"/>
  <c r="AW335" i="102"/>
  <c r="AV335" i="102"/>
  <c r="AU335" i="102"/>
  <c r="AT335" i="102"/>
  <c r="AS335" i="102"/>
  <c r="AR335" i="102"/>
  <c r="AQ335" i="102"/>
  <c r="AP335" i="102"/>
  <c r="AO335" i="102"/>
  <c r="AN335" i="102"/>
  <c r="AM335" i="102"/>
  <c r="AL335" i="102"/>
  <c r="AK335" i="102"/>
  <c r="AJ335" i="102"/>
  <c r="AI335" i="102"/>
  <c r="AH335" i="102"/>
  <c r="AG335" i="102"/>
  <c r="AF335" i="102"/>
  <c r="AE335" i="102"/>
  <c r="AD335" i="102"/>
  <c r="AC335" i="102"/>
  <c r="AB335" i="102"/>
  <c r="AA335" i="102"/>
  <c r="Z335" i="102"/>
  <c r="Y335" i="102"/>
  <c r="X335" i="102"/>
  <c r="W335" i="102"/>
  <c r="V335" i="102"/>
  <c r="U335" i="102"/>
  <c r="T335" i="102"/>
  <c r="S335" i="102"/>
  <c r="R335" i="102"/>
  <c r="Q335" i="102"/>
  <c r="P335" i="102"/>
  <c r="O335" i="102"/>
  <c r="N335" i="102"/>
  <c r="M335" i="102"/>
  <c r="L335" i="102"/>
  <c r="K335" i="102"/>
  <c r="J335" i="102"/>
  <c r="I335" i="102"/>
  <c r="H335" i="102"/>
  <c r="G335" i="102"/>
  <c r="F335" i="102"/>
  <c r="E335" i="102"/>
  <c r="D335" i="102"/>
  <c r="CZ334" i="102"/>
  <c r="CY334" i="102"/>
  <c r="CX334" i="102"/>
  <c r="CW334" i="102"/>
  <c r="CV334" i="102"/>
  <c r="CU334" i="102"/>
  <c r="CT334" i="102"/>
  <c r="CS334" i="102"/>
  <c r="CR334" i="102"/>
  <c r="CQ334" i="102"/>
  <c r="CP334" i="102"/>
  <c r="CO334" i="102"/>
  <c r="CN334" i="102"/>
  <c r="CM334" i="102"/>
  <c r="CL334" i="102"/>
  <c r="CK334" i="102"/>
  <c r="CJ334" i="102"/>
  <c r="CI334" i="102"/>
  <c r="CH334" i="102"/>
  <c r="CG334" i="102"/>
  <c r="CF334" i="102"/>
  <c r="CE334" i="102"/>
  <c r="CD334" i="102"/>
  <c r="CC334" i="102"/>
  <c r="CB334" i="102"/>
  <c r="CA334" i="102"/>
  <c r="BZ334" i="102"/>
  <c r="BY334" i="102"/>
  <c r="BX334" i="102"/>
  <c r="BW334" i="102"/>
  <c r="BV334" i="102"/>
  <c r="BU334" i="102"/>
  <c r="BT334" i="102"/>
  <c r="BS334" i="102"/>
  <c r="BR334" i="102"/>
  <c r="BQ334" i="102"/>
  <c r="BP334" i="102"/>
  <c r="BO334" i="102"/>
  <c r="BN334" i="102"/>
  <c r="BM334" i="102"/>
  <c r="BL334" i="102"/>
  <c r="BK334" i="102"/>
  <c r="BJ334" i="102"/>
  <c r="BI334" i="102"/>
  <c r="BH334" i="102"/>
  <c r="BG334" i="102"/>
  <c r="BF334" i="102"/>
  <c r="BE334" i="102"/>
  <c r="BD334" i="102"/>
  <c r="BC334" i="102"/>
  <c r="BB334" i="102"/>
  <c r="BA334" i="102"/>
  <c r="AZ334" i="102"/>
  <c r="AY334" i="102"/>
  <c r="AX334" i="102"/>
  <c r="AW334" i="102"/>
  <c r="AV334" i="102"/>
  <c r="AU334" i="102"/>
  <c r="AT334" i="102"/>
  <c r="AS334" i="102"/>
  <c r="AR334" i="102"/>
  <c r="AQ334" i="102"/>
  <c r="AP334" i="102"/>
  <c r="AO334" i="102"/>
  <c r="AN334" i="102"/>
  <c r="AM334" i="102"/>
  <c r="AL334" i="102"/>
  <c r="AK334" i="102"/>
  <c r="AJ334" i="102"/>
  <c r="AI334" i="102"/>
  <c r="AH334" i="102"/>
  <c r="AG334" i="102"/>
  <c r="AF334" i="102"/>
  <c r="AE334" i="102"/>
  <c r="AD334" i="102"/>
  <c r="AC334" i="102"/>
  <c r="AB334" i="102"/>
  <c r="AA334" i="102"/>
  <c r="Z334" i="102"/>
  <c r="Y334" i="102"/>
  <c r="X334" i="102"/>
  <c r="W334" i="102"/>
  <c r="V334" i="102"/>
  <c r="U334" i="102"/>
  <c r="T334" i="102"/>
  <c r="S334" i="102"/>
  <c r="R334" i="102"/>
  <c r="Q334" i="102"/>
  <c r="P334" i="102"/>
  <c r="O334" i="102"/>
  <c r="N334" i="102"/>
  <c r="M334" i="102"/>
  <c r="L334" i="102"/>
  <c r="K334" i="102"/>
  <c r="J334" i="102"/>
  <c r="I334" i="102"/>
  <c r="H334" i="102"/>
  <c r="G334" i="102"/>
  <c r="F334" i="102"/>
  <c r="E334" i="102"/>
  <c r="D334" i="102"/>
  <c r="CZ333" i="102"/>
  <c r="CY333" i="102"/>
  <c r="CX333" i="102"/>
  <c r="CW333" i="102"/>
  <c r="CV333" i="102"/>
  <c r="CU333" i="102"/>
  <c r="CT333" i="102"/>
  <c r="CS333" i="102"/>
  <c r="CR333" i="102"/>
  <c r="CQ333" i="102"/>
  <c r="CP333" i="102"/>
  <c r="CO333" i="102"/>
  <c r="CN333" i="102"/>
  <c r="CM333" i="102"/>
  <c r="CL333" i="102"/>
  <c r="CK333" i="102"/>
  <c r="CJ333" i="102"/>
  <c r="CI333" i="102"/>
  <c r="CH333" i="102"/>
  <c r="CG333" i="102"/>
  <c r="CF333" i="102"/>
  <c r="CE333" i="102"/>
  <c r="CD333" i="102"/>
  <c r="CC333" i="102"/>
  <c r="CB333" i="102"/>
  <c r="CA333" i="102"/>
  <c r="BZ333" i="102"/>
  <c r="BY333" i="102"/>
  <c r="BX333" i="102"/>
  <c r="BW333" i="102"/>
  <c r="BV333" i="102"/>
  <c r="BU333" i="102"/>
  <c r="BT333" i="102"/>
  <c r="BS333" i="102"/>
  <c r="BR333" i="102"/>
  <c r="BQ333" i="102"/>
  <c r="BP333" i="102"/>
  <c r="BO333" i="102"/>
  <c r="BN333" i="102"/>
  <c r="BM333" i="102"/>
  <c r="BL333" i="102"/>
  <c r="BK333" i="102"/>
  <c r="BJ333" i="102"/>
  <c r="BI333" i="102"/>
  <c r="BH333" i="102"/>
  <c r="BG333" i="102"/>
  <c r="BF333" i="102"/>
  <c r="BE333" i="102"/>
  <c r="BD333" i="102"/>
  <c r="BC333" i="102"/>
  <c r="BB333" i="102"/>
  <c r="BA333" i="102"/>
  <c r="AZ333" i="102"/>
  <c r="AY333" i="102"/>
  <c r="AX333" i="102"/>
  <c r="AW333" i="102"/>
  <c r="AV333" i="102"/>
  <c r="AU333" i="102"/>
  <c r="AT333" i="102"/>
  <c r="AS333" i="102"/>
  <c r="AR333" i="102"/>
  <c r="AQ333" i="102"/>
  <c r="AP333" i="102"/>
  <c r="AO333" i="102"/>
  <c r="AN333" i="102"/>
  <c r="AM333" i="102"/>
  <c r="AL333" i="102"/>
  <c r="AK333" i="102"/>
  <c r="AJ333" i="102"/>
  <c r="AI333" i="102"/>
  <c r="AH333" i="102"/>
  <c r="AG333" i="102"/>
  <c r="AF333" i="102"/>
  <c r="AE333" i="102"/>
  <c r="AD333" i="102"/>
  <c r="AC333" i="102"/>
  <c r="AB333" i="102"/>
  <c r="AA333" i="102"/>
  <c r="Z333" i="102"/>
  <c r="Y333" i="102"/>
  <c r="X333" i="102"/>
  <c r="W333" i="102"/>
  <c r="V333" i="102"/>
  <c r="U333" i="102"/>
  <c r="T333" i="102"/>
  <c r="S333" i="102"/>
  <c r="R333" i="102"/>
  <c r="Q333" i="102"/>
  <c r="P333" i="102"/>
  <c r="O333" i="102"/>
  <c r="N333" i="102"/>
  <c r="M333" i="102"/>
  <c r="L333" i="102"/>
  <c r="K333" i="102"/>
  <c r="J333" i="102"/>
  <c r="I333" i="102"/>
  <c r="H333" i="102"/>
  <c r="G333" i="102"/>
  <c r="F333" i="102"/>
  <c r="E333" i="102"/>
  <c r="D333" i="102"/>
  <c r="CZ332" i="102"/>
  <c r="CY332" i="102"/>
  <c r="CX332" i="102"/>
  <c r="CW332" i="102"/>
  <c r="CV332" i="102"/>
  <c r="CU332" i="102"/>
  <c r="CT332" i="102"/>
  <c r="CS332" i="102"/>
  <c r="CR332" i="102"/>
  <c r="CQ332" i="102"/>
  <c r="CP332" i="102"/>
  <c r="CO332" i="102"/>
  <c r="CN332" i="102"/>
  <c r="CM332" i="102"/>
  <c r="CL332" i="102"/>
  <c r="CK332" i="102"/>
  <c r="CJ332" i="102"/>
  <c r="CI332" i="102"/>
  <c r="CH332" i="102"/>
  <c r="CG332" i="102"/>
  <c r="CF332" i="102"/>
  <c r="CE332" i="102"/>
  <c r="CD332" i="102"/>
  <c r="CC332" i="102"/>
  <c r="CB332" i="102"/>
  <c r="CA332" i="102"/>
  <c r="BZ332" i="102"/>
  <c r="BY332" i="102"/>
  <c r="BX332" i="102"/>
  <c r="BW332" i="102"/>
  <c r="BV332" i="102"/>
  <c r="BU332" i="102"/>
  <c r="BT332" i="102"/>
  <c r="BS332" i="102"/>
  <c r="BR332" i="102"/>
  <c r="BQ332" i="102"/>
  <c r="BP332" i="102"/>
  <c r="BO332" i="102"/>
  <c r="BN332" i="102"/>
  <c r="BM332" i="102"/>
  <c r="BL332" i="102"/>
  <c r="BK332" i="102"/>
  <c r="BJ332" i="102"/>
  <c r="BI332" i="102"/>
  <c r="BH332" i="102"/>
  <c r="BG332" i="102"/>
  <c r="BF332" i="102"/>
  <c r="BE332" i="102"/>
  <c r="BD332" i="102"/>
  <c r="BC332" i="102"/>
  <c r="BB332" i="102"/>
  <c r="BA332" i="102"/>
  <c r="AZ332" i="102"/>
  <c r="AY332" i="102"/>
  <c r="AX332" i="102"/>
  <c r="AW332" i="102"/>
  <c r="AV332" i="102"/>
  <c r="AU332" i="102"/>
  <c r="AT332" i="102"/>
  <c r="AS332" i="102"/>
  <c r="AR332" i="102"/>
  <c r="AQ332" i="102"/>
  <c r="AP332" i="102"/>
  <c r="AO332" i="102"/>
  <c r="AN332" i="102"/>
  <c r="AM332" i="102"/>
  <c r="AL332" i="102"/>
  <c r="AK332" i="102"/>
  <c r="AJ332" i="102"/>
  <c r="AI332" i="102"/>
  <c r="AH332" i="102"/>
  <c r="AG332" i="102"/>
  <c r="AF332" i="102"/>
  <c r="AE332" i="102"/>
  <c r="AD332" i="102"/>
  <c r="AC332" i="102"/>
  <c r="AB332" i="102"/>
  <c r="AA332" i="102"/>
  <c r="Z332" i="102"/>
  <c r="Y332" i="102"/>
  <c r="X332" i="102"/>
  <c r="W332" i="102"/>
  <c r="V332" i="102"/>
  <c r="U332" i="102"/>
  <c r="T332" i="102"/>
  <c r="S332" i="102"/>
  <c r="R332" i="102"/>
  <c r="Q332" i="102"/>
  <c r="P332" i="102"/>
  <c r="O332" i="102"/>
  <c r="N332" i="102"/>
  <c r="M332" i="102"/>
  <c r="L332" i="102"/>
  <c r="K332" i="102"/>
  <c r="J332" i="102"/>
  <c r="I332" i="102"/>
  <c r="H332" i="102"/>
  <c r="G332" i="102"/>
  <c r="F332" i="102"/>
  <c r="E332" i="102"/>
  <c r="D332" i="102"/>
  <c r="CZ331" i="102"/>
  <c r="CY331" i="102"/>
  <c r="CX331" i="102"/>
  <c r="CW331" i="102"/>
  <c r="CV331" i="102"/>
  <c r="CU331" i="102"/>
  <c r="CT331" i="102"/>
  <c r="CS331" i="102"/>
  <c r="CR331" i="102"/>
  <c r="CQ331" i="102"/>
  <c r="CP331" i="102"/>
  <c r="CO331" i="102"/>
  <c r="CN331" i="102"/>
  <c r="CM331" i="102"/>
  <c r="CL331" i="102"/>
  <c r="CK331" i="102"/>
  <c r="CJ331" i="102"/>
  <c r="CI331" i="102"/>
  <c r="CH331" i="102"/>
  <c r="CG331" i="102"/>
  <c r="CF331" i="102"/>
  <c r="CE331" i="102"/>
  <c r="CD331" i="102"/>
  <c r="CC331" i="102"/>
  <c r="CB331" i="102"/>
  <c r="CA331" i="102"/>
  <c r="BZ331" i="102"/>
  <c r="BY331" i="102"/>
  <c r="BX331" i="102"/>
  <c r="BW331" i="102"/>
  <c r="BV331" i="102"/>
  <c r="BU331" i="102"/>
  <c r="BT331" i="102"/>
  <c r="BS331" i="102"/>
  <c r="BR331" i="102"/>
  <c r="BQ331" i="102"/>
  <c r="BP331" i="102"/>
  <c r="BO331" i="102"/>
  <c r="BN331" i="102"/>
  <c r="BM331" i="102"/>
  <c r="BL331" i="102"/>
  <c r="BK331" i="102"/>
  <c r="BJ331" i="102"/>
  <c r="BI331" i="102"/>
  <c r="BH331" i="102"/>
  <c r="BG331" i="102"/>
  <c r="BF331" i="102"/>
  <c r="BE331" i="102"/>
  <c r="BD331" i="102"/>
  <c r="BC331" i="102"/>
  <c r="BB331" i="102"/>
  <c r="BA331" i="102"/>
  <c r="AZ331" i="102"/>
  <c r="AY331" i="102"/>
  <c r="AX331" i="102"/>
  <c r="AW331" i="102"/>
  <c r="AV331" i="102"/>
  <c r="AU331" i="102"/>
  <c r="AT331" i="102"/>
  <c r="AS331" i="102"/>
  <c r="AR331" i="102"/>
  <c r="AQ331" i="102"/>
  <c r="AP331" i="102"/>
  <c r="AO331" i="102"/>
  <c r="AN331" i="102"/>
  <c r="AM331" i="102"/>
  <c r="AL331" i="102"/>
  <c r="AK331" i="102"/>
  <c r="AJ331" i="102"/>
  <c r="AI331" i="102"/>
  <c r="AH331" i="102"/>
  <c r="AG331" i="102"/>
  <c r="AF331" i="102"/>
  <c r="AE331" i="102"/>
  <c r="AD331" i="102"/>
  <c r="AC331" i="102"/>
  <c r="AB331" i="102"/>
  <c r="AA331" i="102"/>
  <c r="Z331" i="102"/>
  <c r="Y331" i="102"/>
  <c r="X331" i="102"/>
  <c r="W331" i="102"/>
  <c r="V331" i="102"/>
  <c r="U331" i="102"/>
  <c r="T331" i="102"/>
  <c r="S331" i="102"/>
  <c r="R331" i="102"/>
  <c r="Q331" i="102"/>
  <c r="P331" i="102"/>
  <c r="O331" i="102"/>
  <c r="N331" i="102"/>
  <c r="M331" i="102"/>
  <c r="L331" i="102"/>
  <c r="K331" i="102"/>
  <c r="J331" i="102"/>
  <c r="I331" i="102"/>
  <c r="H331" i="102"/>
  <c r="G331" i="102"/>
  <c r="F331" i="102"/>
  <c r="E331" i="102"/>
  <c r="D331" i="102"/>
  <c r="CZ330" i="102"/>
  <c r="CY330" i="102"/>
  <c r="CX330" i="102"/>
  <c r="CW330" i="102"/>
  <c r="CV330" i="102"/>
  <c r="CU330" i="102"/>
  <c r="CT330" i="102"/>
  <c r="CS330" i="102"/>
  <c r="CR330" i="102"/>
  <c r="CQ330" i="102"/>
  <c r="CP330" i="102"/>
  <c r="CO330" i="102"/>
  <c r="CN330" i="102"/>
  <c r="CM330" i="102"/>
  <c r="CL330" i="102"/>
  <c r="CK330" i="102"/>
  <c r="CJ330" i="102"/>
  <c r="CI330" i="102"/>
  <c r="CH330" i="102"/>
  <c r="CG330" i="102"/>
  <c r="CF330" i="102"/>
  <c r="CE330" i="102"/>
  <c r="CD330" i="102"/>
  <c r="CC330" i="102"/>
  <c r="CB330" i="102"/>
  <c r="CA330" i="102"/>
  <c r="BZ330" i="102"/>
  <c r="BY330" i="102"/>
  <c r="BX330" i="102"/>
  <c r="BW330" i="102"/>
  <c r="BV330" i="102"/>
  <c r="BU330" i="102"/>
  <c r="BT330" i="102"/>
  <c r="BS330" i="102"/>
  <c r="BR330" i="102"/>
  <c r="BQ330" i="102"/>
  <c r="BP330" i="102"/>
  <c r="BO330" i="102"/>
  <c r="BN330" i="102"/>
  <c r="BM330" i="102"/>
  <c r="BL330" i="102"/>
  <c r="BK330" i="102"/>
  <c r="BJ330" i="102"/>
  <c r="BI330" i="102"/>
  <c r="BH330" i="102"/>
  <c r="BG330" i="102"/>
  <c r="BF330" i="102"/>
  <c r="BE330" i="102"/>
  <c r="BD330" i="102"/>
  <c r="BC330" i="102"/>
  <c r="BB330" i="102"/>
  <c r="BA330" i="102"/>
  <c r="AZ330" i="102"/>
  <c r="AY330" i="102"/>
  <c r="AX330" i="102"/>
  <c r="AW330" i="102"/>
  <c r="AV330" i="102"/>
  <c r="AU330" i="102"/>
  <c r="AT330" i="102"/>
  <c r="AS330" i="102"/>
  <c r="AR330" i="102"/>
  <c r="AQ330" i="102"/>
  <c r="AP330" i="102"/>
  <c r="AO330" i="102"/>
  <c r="AN330" i="102"/>
  <c r="AM330" i="102"/>
  <c r="AL330" i="102"/>
  <c r="AK330" i="102"/>
  <c r="AJ330" i="102"/>
  <c r="AI330" i="102"/>
  <c r="AH330" i="102"/>
  <c r="AG330" i="102"/>
  <c r="AF330" i="102"/>
  <c r="AE330" i="102"/>
  <c r="AD330" i="102"/>
  <c r="AC330" i="102"/>
  <c r="AB330" i="102"/>
  <c r="AA330" i="102"/>
  <c r="Z330" i="102"/>
  <c r="Y330" i="102"/>
  <c r="X330" i="102"/>
  <c r="W330" i="102"/>
  <c r="V330" i="102"/>
  <c r="U330" i="102"/>
  <c r="T330" i="102"/>
  <c r="S330" i="102"/>
  <c r="R330" i="102"/>
  <c r="Q330" i="102"/>
  <c r="P330" i="102"/>
  <c r="O330" i="102"/>
  <c r="N330" i="102"/>
  <c r="M330" i="102"/>
  <c r="L330" i="102"/>
  <c r="K330" i="102"/>
  <c r="J330" i="102"/>
  <c r="I330" i="102"/>
  <c r="H330" i="102"/>
  <c r="G330" i="102"/>
  <c r="F330" i="102"/>
  <c r="E330" i="102"/>
  <c r="D330" i="102"/>
  <c r="CZ329" i="102"/>
  <c r="CY329" i="102"/>
  <c r="CX329" i="102"/>
  <c r="CW329" i="102"/>
  <c r="CV329" i="102"/>
  <c r="CU329" i="102"/>
  <c r="CT329" i="102"/>
  <c r="CS329" i="102"/>
  <c r="CR329" i="102"/>
  <c r="CQ329" i="102"/>
  <c r="CP329" i="102"/>
  <c r="CO329" i="102"/>
  <c r="CN329" i="102"/>
  <c r="CM329" i="102"/>
  <c r="CL329" i="102"/>
  <c r="CK329" i="102"/>
  <c r="CJ329" i="102"/>
  <c r="CI329" i="102"/>
  <c r="CH329" i="102"/>
  <c r="CG329" i="102"/>
  <c r="CF329" i="102"/>
  <c r="CE329" i="102"/>
  <c r="CD329" i="102"/>
  <c r="CC329" i="102"/>
  <c r="CB329" i="102"/>
  <c r="CA329" i="102"/>
  <c r="BZ329" i="102"/>
  <c r="BY329" i="102"/>
  <c r="BX329" i="102"/>
  <c r="BW329" i="102"/>
  <c r="BV329" i="102"/>
  <c r="BU329" i="102"/>
  <c r="BT329" i="102"/>
  <c r="BS329" i="102"/>
  <c r="BR329" i="102"/>
  <c r="BQ329" i="102"/>
  <c r="BP329" i="102"/>
  <c r="BO329" i="102"/>
  <c r="BN329" i="102"/>
  <c r="BM329" i="102"/>
  <c r="BL329" i="102"/>
  <c r="BK329" i="102"/>
  <c r="BJ329" i="102"/>
  <c r="BI329" i="102"/>
  <c r="BH329" i="102"/>
  <c r="BG329" i="102"/>
  <c r="BF329" i="102"/>
  <c r="BE329" i="102"/>
  <c r="BD329" i="102"/>
  <c r="BC329" i="102"/>
  <c r="BB329" i="102"/>
  <c r="BA329" i="102"/>
  <c r="AZ329" i="102"/>
  <c r="AY329" i="102"/>
  <c r="AX329" i="102"/>
  <c r="AW329" i="102"/>
  <c r="AV329" i="102"/>
  <c r="AU329" i="102"/>
  <c r="AT329" i="102"/>
  <c r="AS329" i="102"/>
  <c r="AR329" i="102"/>
  <c r="AQ329" i="102"/>
  <c r="AP329" i="102"/>
  <c r="AO329" i="102"/>
  <c r="AN329" i="102"/>
  <c r="AM329" i="102"/>
  <c r="AL329" i="102"/>
  <c r="AK329" i="102"/>
  <c r="AJ329" i="102"/>
  <c r="AI329" i="102"/>
  <c r="AH329" i="102"/>
  <c r="AG329" i="102"/>
  <c r="AF329" i="102"/>
  <c r="AE329" i="102"/>
  <c r="AD329" i="102"/>
  <c r="AC329" i="102"/>
  <c r="AB329" i="102"/>
  <c r="AA329" i="102"/>
  <c r="Z329" i="102"/>
  <c r="Y329" i="102"/>
  <c r="X329" i="102"/>
  <c r="W329" i="102"/>
  <c r="V329" i="102"/>
  <c r="U329" i="102"/>
  <c r="T329" i="102"/>
  <c r="S329" i="102"/>
  <c r="R329" i="102"/>
  <c r="Q329" i="102"/>
  <c r="P329" i="102"/>
  <c r="O329" i="102"/>
  <c r="N329" i="102"/>
  <c r="M329" i="102"/>
  <c r="L329" i="102"/>
  <c r="K329" i="102"/>
  <c r="J329" i="102"/>
  <c r="I329" i="102"/>
  <c r="H329" i="102"/>
  <c r="G329" i="102"/>
  <c r="F329" i="102"/>
  <c r="E329" i="102"/>
  <c r="D329" i="102"/>
  <c r="CZ328" i="102"/>
  <c r="CY328" i="102"/>
  <c r="CX328" i="102"/>
  <c r="CW328" i="102"/>
  <c r="CV328" i="102"/>
  <c r="CU328" i="102"/>
  <c r="CT328" i="102"/>
  <c r="CS328" i="102"/>
  <c r="CR328" i="102"/>
  <c r="CQ328" i="102"/>
  <c r="CP328" i="102"/>
  <c r="CO328" i="102"/>
  <c r="CN328" i="102"/>
  <c r="CM328" i="102"/>
  <c r="CL328" i="102"/>
  <c r="CK328" i="102"/>
  <c r="CJ328" i="102"/>
  <c r="CI328" i="102"/>
  <c r="CH328" i="102"/>
  <c r="CG328" i="102"/>
  <c r="CF328" i="102"/>
  <c r="CE328" i="102"/>
  <c r="CD328" i="102"/>
  <c r="CC328" i="102"/>
  <c r="CB328" i="102"/>
  <c r="CA328" i="102"/>
  <c r="BZ328" i="102"/>
  <c r="BY328" i="102"/>
  <c r="BX328" i="102"/>
  <c r="BW328" i="102"/>
  <c r="BV328" i="102"/>
  <c r="BU328" i="102"/>
  <c r="BT328" i="102"/>
  <c r="BS328" i="102"/>
  <c r="BR328" i="102"/>
  <c r="BQ328" i="102"/>
  <c r="BP328" i="102"/>
  <c r="BO328" i="102"/>
  <c r="BN328" i="102"/>
  <c r="BM328" i="102"/>
  <c r="BL328" i="102"/>
  <c r="BK328" i="102"/>
  <c r="BJ328" i="102"/>
  <c r="BI328" i="102"/>
  <c r="BH328" i="102"/>
  <c r="BG328" i="102"/>
  <c r="BF328" i="102"/>
  <c r="BE328" i="102"/>
  <c r="BD328" i="102"/>
  <c r="BC328" i="102"/>
  <c r="BB328" i="102"/>
  <c r="BA328" i="102"/>
  <c r="AZ328" i="102"/>
  <c r="AY328" i="102"/>
  <c r="AX328" i="102"/>
  <c r="AW328" i="102"/>
  <c r="AV328" i="102"/>
  <c r="AU328" i="102"/>
  <c r="AT328" i="102"/>
  <c r="AS328" i="102"/>
  <c r="AR328" i="102"/>
  <c r="AQ328" i="102"/>
  <c r="AP328" i="102"/>
  <c r="AO328" i="102"/>
  <c r="AN328" i="102"/>
  <c r="AM328" i="102"/>
  <c r="AL328" i="102"/>
  <c r="AK328" i="102"/>
  <c r="AJ328" i="102"/>
  <c r="AI328" i="102"/>
  <c r="AH328" i="102"/>
  <c r="AG328" i="102"/>
  <c r="AF328" i="102"/>
  <c r="AE328" i="102"/>
  <c r="AD328" i="102"/>
  <c r="AC328" i="102"/>
  <c r="AB328" i="102"/>
  <c r="AA328" i="102"/>
  <c r="Z328" i="102"/>
  <c r="Y328" i="102"/>
  <c r="X328" i="102"/>
  <c r="W328" i="102"/>
  <c r="V328" i="102"/>
  <c r="U328" i="102"/>
  <c r="T328" i="102"/>
  <c r="S328" i="102"/>
  <c r="R328" i="102"/>
  <c r="Q328" i="102"/>
  <c r="P328" i="102"/>
  <c r="O328" i="102"/>
  <c r="N328" i="102"/>
  <c r="M328" i="102"/>
  <c r="L328" i="102"/>
  <c r="K328" i="102"/>
  <c r="J328" i="102"/>
  <c r="I328" i="102"/>
  <c r="H328" i="102"/>
  <c r="G328" i="102"/>
  <c r="F328" i="102"/>
  <c r="E328" i="102"/>
  <c r="D328" i="102"/>
  <c r="CZ327" i="102"/>
  <c r="CY327" i="102"/>
  <c r="CX327" i="102"/>
  <c r="CW327" i="102"/>
  <c r="CV327" i="102"/>
  <c r="CU327" i="102"/>
  <c r="CT327" i="102"/>
  <c r="CS327" i="102"/>
  <c r="CR327" i="102"/>
  <c r="CQ327" i="102"/>
  <c r="CP327" i="102"/>
  <c r="CO327" i="102"/>
  <c r="CN327" i="102"/>
  <c r="CM327" i="102"/>
  <c r="CL327" i="102"/>
  <c r="CK327" i="102"/>
  <c r="CJ327" i="102"/>
  <c r="CI327" i="102"/>
  <c r="CH327" i="102"/>
  <c r="CG327" i="102"/>
  <c r="CF327" i="102"/>
  <c r="CE327" i="102"/>
  <c r="CD327" i="102"/>
  <c r="CC327" i="102"/>
  <c r="CB327" i="102"/>
  <c r="CA327" i="102"/>
  <c r="BZ327" i="102"/>
  <c r="BY327" i="102"/>
  <c r="BX327" i="102"/>
  <c r="BW327" i="102"/>
  <c r="BV327" i="102"/>
  <c r="BU327" i="102"/>
  <c r="BT327" i="102"/>
  <c r="BS327" i="102"/>
  <c r="BR327" i="102"/>
  <c r="BQ327" i="102"/>
  <c r="BP327" i="102"/>
  <c r="BO327" i="102"/>
  <c r="BN327" i="102"/>
  <c r="BM327" i="102"/>
  <c r="BL327" i="102"/>
  <c r="BK327" i="102"/>
  <c r="BJ327" i="102"/>
  <c r="BI327" i="102"/>
  <c r="BH327" i="102"/>
  <c r="BG327" i="102"/>
  <c r="BF327" i="102"/>
  <c r="BE327" i="102"/>
  <c r="BD327" i="102"/>
  <c r="BC327" i="102"/>
  <c r="BB327" i="102"/>
  <c r="BA327" i="102"/>
  <c r="AZ327" i="102"/>
  <c r="AY327" i="102"/>
  <c r="AX327" i="102"/>
  <c r="AW327" i="102"/>
  <c r="AV327" i="102"/>
  <c r="AU327" i="102"/>
  <c r="AT327" i="102"/>
  <c r="AS327" i="102"/>
  <c r="AR327" i="102"/>
  <c r="AQ327" i="102"/>
  <c r="AP327" i="102"/>
  <c r="AO327" i="102"/>
  <c r="AN327" i="102"/>
  <c r="AM327" i="102"/>
  <c r="AL327" i="102"/>
  <c r="AK327" i="102"/>
  <c r="AJ327" i="102"/>
  <c r="AI327" i="102"/>
  <c r="AH327" i="102"/>
  <c r="AG327" i="102"/>
  <c r="AF327" i="102"/>
  <c r="AE327" i="102"/>
  <c r="AD327" i="102"/>
  <c r="AC327" i="102"/>
  <c r="AB327" i="102"/>
  <c r="AA327" i="102"/>
  <c r="Z327" i="102"/>
  <c r="Y327" i="102"/>
  <c r="X327" i="102"/>
  <c r="W327" i="102"/>
  <c r="V327" i="102"/>
  <c r="U327" i="102"/>
  <c r="T327" i="102"/>
  <c r="S327" i="102"/>
  <c r="R327" i="102"/>
  <c r="Q327" i="102"/>
  <c r="P327" i="102"/>
  <c r="O327" i="102"/>
  <c r="N327" i="102"/>
  <c r="M327" i="102"/>
  <c r="L327" i="102"/>
  <c r="K327" i="102"/>
  <c r="J327" i="102"/>
  <c r="I327" i="102"/>
  <c r="H327" i="102"/>
  <c r="G327" i="102"/>
  <c r="F327" i="102"/>
  <c r="E327" i="102"/>
  <c r="D327" i="102"/>
  <c r="CZ326" i="102"/>
  <c r="CY326" i="102"/>
  <c r="CX326" i="102"/>
  <c r="CW326" i="102"/>
  <c r="CV326" i="102"/>
  <c r="CU326" i="102"/>
  <c r="CT326" i="102"/>
  <c r="CS326" i="102"/>
  <c r="CR326" i="102"/>
  <c r="CQ326" i="102"/>
  <c r="CP326" i="102"/>
  <c r="CO326" i="102"/>
  <c r="CN326" i="102"/>
  <c r="CM326" i="102"/>
  <c r="CL326" i="102"/>
  <c r="CK326" i="102"/>
  <c r="CJ326" i="102"/>
  <c r="CI326" i="102"/>
  <c r="CH326" i="102"/>
  <c r="CG326" i="102"/>
  <c r="CF326" i="102"/>
  <c r="CE326" i="102"/>
  <c r="CD326" i="102"/>
  <c r="CC326" i="102"/>
  <c r="CB326" i="102"/>
  <c r="CA326" i="102"/>
  <c r="BZ326" i="102"/>
  <c r="BY326" i="102"/>
  <c r="BX326" i="102"/>
  <c r="BW326" i="102"/>
  <c r="BV326" i="102"/>
  <c r="BU326" i="102"/>
  <c r="BT326" i="102"/>
  <c r="BS326" i="102"/>
  <c r="BR326" i="102"/>
  <c r="BQ326" i="102"/>
  <c r="BP326" i="102"/>
  <c r="BO326" i="102"/>
  <c r="BN326" i="102"/>
  <c r="BM326" i="102"/>
  <c r="BL326" i="102"/>
  <c r="BK326" i="102"/>
  <c r="BJ326" i="102"/>
  <c r="BI326" i="102"/>
  <c r="BH326" i="102"/>
  <c r="BG326" i="102"/>
  <c r="BF326" i="102"/>
  <c r="BE326" i="102"/>
  <c r="BD326" i="102"/>
  <c r="BC326" i="102"/>
  <c r="BB326" i="102"/>
  <c r="BA326" i="102"/>
  <c r="AZ326" i="102"/>
  <c r="AY326" i="102"/>
  <c r="AX326" i="102"/>
  <c r="AW326" i="102"/>
  <c r="AV326" i="102"/>
  <c r="AU326" i="102"/>
  <c r="AT326" i="102"/>
  <c r="AS326" i="102"/>
  <c r="AR326" i="102"/>
  <c r="AQ326" i="102"/>
  <c r="AP326" i="102"/>
  <c r="AO326" i="102"/>
  <c r="AN326" i="102"/>
  <c r="AM326" i="102"/>
  <c r="AL326" i="102"/>
  <c r="AK326" i="102"/>
  <c r="AJ326" i="102"/>
  <c r="AI326" i="102"/>
  <c r="AH326" i="102"/>
  <c r="AG326" i="102"/>
  <c r="AF326" i="102"/>
  <c r="AE326" i="102"/>
  <c r="AD326" i="102"/>
  <c r="AC326" i="102"/>
  <c r="AB326" i="102"/>
  <c r="AA326" i="102"/>
  <c r="Z326" i="102"/>
  <c r="Y326" i="102"/>
  <c r="X326" i="102"/>
  <c r="W326" i="102"/>
  <c r="V326" i="102"/>
  <c r="U326" i="102"/>
  <c r="T326" i="102"/>
  <c r="S326" i="102"/>
  <c r="R326" i="102"/>
  <c r="Q326" i="102"/>
  <c r="P326" i="102"/>
  <c r="O326" i="102"/>
  <c r="N326" i="102"/>
  <c r="M326" i="102"/>
  <c r="L326" i="102"/>
  <c r="K326" i="102"/>
  <c r="J326" i="102"/>
  <c r="I326" i="102"/>
  <c r="H326" i="102"/>
  <c r="G326" i="102"/>
  <c r="F326" i="102"/>
  <c r="E326" i="102"/>
  <c r="D326" i="102"/>
  <c r="CZ325" i="102"/>
  <c r="CY325" i="102"/>
  <c r="CX325" i="102"/>
  <c r="CW325" i="102"/>
  <c r="CV325" i="102"/>
  <c r="CU325" i="102"/>
  <c r="CT325" i="102"/>
  <c r="CS325" i="102"/>
  <c r="CR325" i="102"/>
  <c r="CQ325" i="102"/>
  <c r="CP325" i="102"/>
  <c r="CO325" i="102"/>
  <c r="CN325" i="102"/>
  <c r="CM325" i="102"/>
  <c r="CL325" i="102"/>
  <c r="CK325" i="102"/>
  <c r="CJ325" i="102"/>
  <c r="CI325" i="102"/>
  <c r="CH325" i="102"/>
  <c r="CG325" i="102"/>
  <c r="CF325" i="102"/>
  <c r="CE325" i="102"/>
  <c r="CD325" i="102"/>
  <c r="CC325" i="102"/>
  <c r="CB325" i="102"/>
  <c r="CA325" i="102"/>
  <c r="BZ325" i="102"/>
  <c r="BY325" i="102"/>
  <c r="BX325" i="102"/>
  <c r="BW325" i="102"/>
  <c r="BV325" i="102"/>
  <c r="BU325" i="102"/>
  <c r="BT325" i="102"/>
  <c r="BS325" i="102"/>
  <c r="BR325" i="102"/>
  <c r="BQ325" i="102"/>
  <c r="BP325" i="102"/>
  <c r="BO325" i="102"/>
  <c r="BN325" i="102"/>
  <c r="BM325" i="102"/>
  <c r="BL325" i="102"/>
  <c r="BK325" i="102"/>
  <c r="BJ325" i="102"/>
  <c r="BI325" i="102"/>
  <c r="BH325" i="102"/>
  <c r="BG325" i="102"/>
  <c r="BF325" i="102"/>
  <c r="BE325" i="102"/>
  <c r="BD325" i="102"/>
  <c r="BC325" i="102"/>
  <c r="BB325" i="102"/>
  <c r="BA325" i="102"/>
  <c r="AZ325" i="102"/>
  <c r="AY325" i="102"/>
  <c r="AX325" i="102"/>
  <c r="AW325" i="102"/>
  <c r="AV325" i="102"/>
  <c r="AU325" i="102"/>
  <c r="AT325" i="102"/>
  <c r="AS325" i="102"/>
  <c r="AR325" i="102"/>
  <c r="AQ325" i="102"/>
  <c r="AP325" i="102"/>
  <c r="AO325" i="102"/>
  <c r="AN325" i="102"/>
  <c r="AM325" i="102"/>
  <c r="AL325" i="102"/>
  <c r="AK325" i="102"/>
  <c r="AJ325" i="102"/>
  <c r="AI325" i="102"/>
  <c r="AH325" i="102"/>
  <c r="AG325" i="102"/>
  <c r="AF325" i="102"/>
  <c r="AE325" i="102"/>
  <c r="AD325" i="102"/>
  <c r="AC325" i="102"/>
  <c r="AB325" i="102"/>
  <c r="AA325" i="102"/>
  <c r="Z325" i="102"/>
  <c r="Y325" i="102"/>
  <c r="X325" i="102"/>
  <c r="W325" i="102"/>
  <c r="V325" i="102"/>
  <c r="U325" i="102"/>
  <c r="T325" i="102"/>
  <c r="S325" i="102"/>
  <c r="R325" i="102"/>
  <c r="Q325" i="102"/>
  <c r="P325" i="102"/>
  <c r="O325" i="102"/>
  <c r="N325" i="102"/>
  <c r="M325" i="102"/>
  <c r="L325" i="102"/>
  <c r="K325" i="102"/>
  <c r="J325" i="102"/>
  <c r="I325" i="102"/>
  <c r="H325" i="102"/>
  <c r="G325" i="102"/>
  <c r="F325" i="102"/>
  <c r="E325" i="102"/>
  <c r="D325" i="102"/>
  <c r="CZ324" i="102"/>
  <c r="CY324" i="102"/>
  <c r="CX324" i="102"/>
  <c r="CW324" i="102"/>
  <c r="CV324" i="102"/>
  <c r="CU324" i="102"/>
  <c r="CT324" i="102"/>
  <c r="CS324" i="102"/>
  <c r="CR324" i="102"/>
  <c r="CQ324" i="102"/>
  <c r="CP324" i="102"/>
  <c r="CO324" i="102"/>
  <c r="CN324" i="102"/>
  <c r="CM324" i="102"/>
  <c r="CL324" i="102"/>
  <c r="CK324" i="102"/>
  <c r="CJ324" i="102"/>
  <c r="CI324" i="102"/>
  <c r="CH324" i="102"/>
  <c r="CG324" i="102"/>
  <c r="CF324" i="102"/>
  <c r="CE324" i="102"/>
  <c r="CD324" i="102"/>
  <c r="CC324" i="102"/>
  <c r="CB324" i="102"/>
  <c r="CA324" i="102"/>
  <c r="BZ324" i="102"/>
  <c r="BY324" i="102"/>
  <c r="BX324" i="102"/>
  <c r="BW324" i="102"/>
  <c r="BV324" i="102"/>
  <c r="BU324" i="102"/>
  <c r="BT324" i="102"/>
  <c r="BS324" i="102"/>
  <c r="BR324" i="102"/>
  <c r="BQ324" i="102"/>
  <c r="BP324" i="102"/>
  <c r="BO324" i="102"/>
  <c r="BN324" i="102"/>
  <c r="BM324" i="102"/>
  <c r="BL324" i="102"/>
  <c r="BK324" i="102"/>
  <c r="BJ324" i="102"/>
  <c r="BI324" i="102"/>
  <c r="BH324" i="102"/>
  <c r="BG324" i="102"/>
  <c r="BF324" i="102"/>
  <c r="BE324" i="102"/>
  <c r="BD324" i="102"/>
  <c r="BC324" i="102"/>
  <c r="BB324" i="102"/>
  <c r="BA324" i="102"/>
  <c r="AZ324" i="102"/>
  <c r="AY324" i="102"/>
  <c r="AX324" i="102"/>
  <c r="AW324" i="102"/>
  <c r="AV324" i="102"/>
  <c r="AU324" i="102"/>
  <c r="AT324" i="102"/>
  <c r="AS324" i="102"/>
  <c r="AR324" i="102"/>
  <c r="AQ324" i="102"/>
  <c r="AP324" i="102"/>
  <c r="AO324" i="102"/>
  <c r="AN324" i="102"/>
  <c r="AM324" i="102"/>
  <c r="AL324" i="102"/>
  <c r="AK324" i="102"/>
  <c r="AJ324" i="102"/>
  <c r="AI324" i="102"/>
  <c r="AH324" i="102"/>
  <c r="AG324" i="102"/>
  <c r="AF324" i="102"/>
  <c r="AE324" i="102"/>
  <c r="AD324" i="102"/>
  <c r="AC324" i="102"/>
  <c r="AB324" i="102"/>
  <c r="AA324" i="102"/>
  <c r="Z324" i="102"/>
  <c r="Y324" i="102"/>
  <c r="X324" i="102"/>
  <c r="W324" i="102"/>
  <c r="V324" i="102"/>
  <c r="U324" i="102"/>
  <c r="T324" i="102"/>
  <c r="S324" i="102"/>
  <c r="R324" i="102"/>
  <c r="Q324" i="102"/>
  <c r="P324" i="102"/>
  <c r="O324" i="102"/>
  <c r="N324" i="102"/>
  <c r="M324" i="102"/>
  <c r="L324" i="102"/>
  <c r="K324" i="102"/>
  <c r="J324" i="102"/>
  <c r="I324" i="102"/>
  <c r="H324" i="102"/>
  <c r="G324" i="102"/>
  <c r="F324" i="102"/>
  <c r="E324" i="102"/>
  <c r="D324" i="102"/>
  <c r="CZ323" i="102"/>
  <c r="CY323" i="102"/>
  <c r="CX323" i="102"/>
  <c r="CW323" i="102"/>
  <c r="CV323" i="102"/>
  <c r="CU323" i="102"/>
  <c r="CT323" i="102"/>
  <c r="CS323" i="102"/>
  <c r="CR323" i="102"/>
  <c r="CQ323" i="102"/>
  <c r="CP323" i="102"/>
  <c r="CO323" i="102"/>
  <c r="CN323" i="102"/>
  <c r="CM323" i="102"/>
  <c r="CL323" i="102"/>
  <c r="CK323" i="102"/>
  <c r="CJ323" i="102"/>
  <c r="CI323" i="102"/>
  <c r="CH323" i="102"/>
  <c r="CG323" i="102"/>
  <c r="CF323" i="102"/>
  <c r="CE323" i="102"/>
  <c r="CD323" i="102"/>
  <c r="CC323" i="102"/>
  <c r="CB323" i="102"/>
  <c r="CA323" i="102"/>
  <c r="BZ323" i="102"/>
  <c r="BY323" i="102"/>
  <c r="BX323" i="102"/>
  <c r="BW323" i="102"/>
  <c r="BV323" i="102"/>
  <c r="BU323" i="102"/>
  <c r="BT323" i="102"/>
  <c r="BS323" i="102"/>
  <c r="BR323" i="102"/>
  <c r="BQ323" i="102"/>
  <c r="BP323" i="102"/>
  <c r="BO323" i="102"/>
  <c r="BN323" i="102"/>
  <c r="BM323" i="102"/>
  <c r="BL323" i="102"/>
  <c r="BK323" i="102"/>
  <c r="BJ323" i="102"/>
  <c r="BI323" i="102"/>
  <c r="BH323" i="102"/>
  <c r="BG323" i="102"/>
  <c r="BF323" i="102"/>
  <c r="BE323" i="102"/>
  <c r="BD323" i="102"/>
  <c r="BC323" i="102"/>
  <c r="BB323" i="102"/>
  <c r="BA323" i="102"/>
  <c r="AZ323" i="102"/>
  <c r="AY323" i="102"/>
  <c r="AX323" i="102"/>
  <c r="AW323" i="102"/>
  <c r="AV323" i="102"/>
  <c r="AU323" i="102"/>
  <c r="AT323" i="102"/>
  <c r="AS323" i="102"/>
  <c r="AR323" i="102"/>
  <c r="AQ323" i="102"/>
  <c r="AP323" i="102"/>
  <c r="AO323" i="102"/>
  <c r="AN323" i="102"/>
  <c r="AM323" i="102"/>
  <c r="AL323" i="102"/>
  <c r="AK323" i="102"/>
  <c r="AJ323" i="102"/>
  <c r="AI323" i="102"/>
  <c r="AH323" i="102"/>
  <c r="AG323" i="102"/>
  <c r="AF323" i="102"/>
  <c r="AE323" i="102"/>
  <c r="AD323" i="102"/>
  <c r="AC323" i="102"/>
  <c r="AB323" i="102"/>
  <c r="AA323" i="102"/>
  <c r="Z323" i="102"/>
  <c r="Y323" i="102"/>
  <c r="X323" i="102"/>
  <c r="W323" i="102"/>
  <c r="V323" i="102"/>
  <c r="U323" i="102"/>
  <c r="T323" i="102"/>
  <c r="S323" i="102"/>
  <c r="R323" i="102"/>
  <c r="Q323" i="102"/>
  <c r="P323" i="102"/>
  <c r="O323" i="102"/>
  <c r="N323" i="102"/>
  <c r="M323" i="102"/>
  <c r="L323" i="102"/>
  <c r="K323" i="102"/>
  <c r="J323" i="102"/>
  <c r="I323" i="102"/>
  <c r="H323" i="102"/>
  <c r="G323" i="102"/>
  <c r="F323" i="102"/>
  <c r="E323" i="102"/>
  <c r="D323" i="102"/>
  <c r="CZ322" i="102"/>
  <c r="CY322" i="102"/>
  <c r="CX322" i="102"/>
  <c r="CW322" i="102"/>
  <c r="CV322" i="102"/>
  <c r="CU322" i="102"/>
  <c r="CT322" i="102"/>
  <c r="CS322" i="102"/>
  <c r="CR322" i="102"/>
  <c r="CQ322" i="102"/>
  <c r="CP322" i="102"/>
  <c r="CO322" i="102"/>
  <c r="CN322" i="102"/>
  <c r="CM322" i="102"/>
  <c r="CL322" i="102"/>
  <c r="CK322" i="102"/>
  <c r="CJ322" i="102"/>
  <c r="CI322" i="102"/>
  <c r="CH322" i="102"/>
  <c r="CG322" i="102"/>
  <c r="CF322" i="102"/>
  <c r="CE322" i="102"/>
  <c r="CD322" i="102"/>
  <c r="CC322" i="102"/>
  <c r="CB322" i="102"/>
  <c r="CA322" i="102"/>
  <c r="BZ322" i="102"/>
  <c r="BY322" i="102"/>
  <c r="BX322" i="102"/>
  <c r="BW322" i="102"/>
  <c r="BV322" i="102"/>
  <c r="BU322" i="102"/>
  <c r="BT322" i="102"/>
  <c r="BS322" i="102"/>
  <c r="BR322" i="102"/>
  <c r="BQ322" i="102"/>
  <c r="BP322" i="102"/>
  <c r="BO322" i="102"/>
  <c r="BN322" i="102"/>
  <c r="BM322" i="102"/>
  <c r="BL322" i="102"/>
  <c r="BK322" i="102"/>
  <c r="BJ322" i="102"/>
  <c r="BI322" i="102"/>
  <c r="BH322" i="102"/>
  <c r="BG322" i="102"/>
  <c r="BF322" i="102"/>
  <c r="BE322" i="102"/>
  <c r="BD322" i="102"/>
  <c r="BC322" i="102"/>
  <c r="BB322" i="102"/>
  <c r="BA322" i="102"/>
  <c r="AZ322" i="102"/>
  <c r="AY322" i="102"/>
  <c r="AX322" i="102"/>
  <c r="AW322" i="102"/>
  <c r="AV322" i="102"/>
  <c r="AU322" i="102"/>
  <c r="AT322" i="102"/>
  <c r="AS322" i="102"/>
  <c r="AR322" i="102"/>
  <c r="AQ322" i="102"/>
  <c r="AP322" i="102"/>
  <c r="AO322" i="102"/>
  <c r="AN322" i="102"/>
  <c r="AM322" i="102"/>
  <c r="AL322" i="102"/>
  <c r="AK322" i="102"/>
  <c r="AJ322" i="102"/>
  <c r="AI322" i="102"/>
  <c r="AH322" i="102"/>
  <c r="AG322" i="102"/>
  <c r="AF322" i="102"/>
  <c r="AE322" i="102"/>
  <c r="AD322" i="102"/>
  <c r="AC322" i="102"/>
  <c r="AB322" i="102"/>
  <c r="AA322" i="102"/>
  <c r="Z322" i="102"/>
  <c r="Y322" i="102"/>
  <c r="X322" i="102"/>
  <c r="W322" i="102"/>
  <c r="V322" i="102"/>
  <c r="U322" i="102"/>
  <c r="T322" i="102"/>
  <c r="S322" i="102"/>
  <c r="R322" i="102"/>
  <c r="Q322" i="102"/>
  <c r="P322" i="102"/>
  <c r="O322" i="102"/>
  <c r="N322" i="102"/>
  <c r="M322" i="102"/>
  <c r="L322" i="102"/>
  <c r="K322" i="102"/>
  <c r="J322" i="102"/>
  <c r="I322" i="102"/>
  <c r="H322" i="102"/>
  <c r="G322" i="102"/>
  <c r="F322" i="102"/>
  <c r="E322" i="102"/>
  <c r="D322" i="102"/>
  <c r="CZ321" i="102"/>
  <c r="CY321" i="102"/>
  <c r="CX321" i="102"/>
  <c r="CW321" i="102"/>
  <c r="CV321" i="102"/>
  <c r="CU321" i="102"/>
  <c r="CT321" i="102"/>
  <c r="CS321" i="102"/>
  <c r="CR321" i="102"/>
  <c r="CQ321" i="102"/>
  <c r="CP321" i="102"/>
  <c r="CO321" i="102"/>
  <c r="CN321" i="102"/>
  <c r="CM321" i="102"/>
  <c r="CL321" i="102"/>
  <c r="CK321" i="102"/>
  <c r="CJ321" i="102"/>
  <c r="CI321" i="102"/>
  <c r="CH321" i="102"/>
  <c r="CG321" i="102"/>
  <c r="CF321" i="102"/>
  <c r="CE321" i="102"/>
  <c r="CD321" i="102"/>
  <c r="CC321" i="102"/>
  <c r="CB321" i="102"/>
  <c r="CA321" i="102"/>
  <c r="BZ321" i="102"/>
  <c r="BY321" i="102"/>
  <c r="BX321" i="102"/>
  <c r="BW321" i="102"/>
  <c r="BV321" i="102"/>
  <c r="BU321" i="102"/>
  <c r="BT321" i="102"/>
  <c r="BS321" i="102"/>
  <c r="BR321" i="102"/>
  <c r="BQ321" i="102"/>
  <c r="BP321" i="102"/>
  <c r="BO321" i="102"/>
  <c r="BN321" i="102"/>
  <c r="BM321" i="102"/>
  <c r="BL321" i="102"/>
  <c r="BK321" i="102"/>
  <c r="BJ321" i="102"/>
  <c r="BI321" i="102"/>
  <c r="BH321" i="102"/>
  <c r="BG321" i="102"/>
  <c r="BF321" i="102"/>
  <c r="BE321" i="102"/>
  <c r="BD321" i="102"/>
  <c r="BC321" i="102"/>
  <c r="BB321" i="102"/>
  <c r="BA321" i="102"/>
  <c r="AZ321" i="102"/>
  <c r="AY321" i="102"/>
  <c r="AX321" i="102"/>
  <c r="AW321" i="102"/>
  <c r="AV321" i="102"/>
  <c r="AU321" i="102"/>
  <c r="AT321" i="102"/>
  <c r="AS321" i="102"/>
  <c r="AR321" i="102"/>
  <c r="AQ321" i="102"/>
  <c r="AP321" i="102"/>
  <c r="AO321" i="102"/>
  <c r="AN321" i="102"/>
  <c r="AM321" i="102"/>
  <c r="AL321" i="102"/>
  <c r="AK321" i="102"/>
  <c r="AJ321" i="102"/>
  <c r="AI321" i="102"/>
  <c r="AH321" i="102"/>
  <c r="AG321" i="102"/>
  <c r="AF321" i="102"/>
  <c r="AE321" i="102"/>
  <c r="AD321" i="102"/>
  <c r="AC321" i="102"/>
  <c r="AB321" i="102"/>
  <c r="AA321" i="102"/>
  <c r="Z321" i="102"/>
  <c r="Y321" i="102"/>
  <c r="X321" i="102"/>
  <c r="W321" i="102"/>
  <c r="V321" i="102"/>
  <c r="U321" i="102"/>
  <c r="T321" i="102"/>
  <c r="S321" i="102"/>
  <c r="R321" i="102"/>
  <c r="Q321" i="102"/>
  <c r="P321" i="102"/>
  <c r="O321" i="102"/>
  <c r="N321" i="102"/>
  <c r="M321" i="102"/>
  <c r="L321" i="102"/>
  <c r="K321" i="102"/>
  <c r="J321" i="102"/>
  <c r="I321" i="102"/>
  <c r="H321" i="102"/>
  <c r="G321" i="102"/>
  <c r="F321" i="102"/>
  <c r="E321" i="102"/>
  <c r="D321" i="102"/>
  <c r="CZ320" i="102"/>
  <c r="CY320" i="102"/>
  <c r="CX320" i="102"/>
  <c r="CW320" i="102"/>
  <c r="CV320" i="102"/>
  <c r="CU320" i="102"/>
  <c r="CT320" i="102"/>
  <c r="CS320" i="102"/>
  <c r="CR320" i="102"/>
  <c r="CQ320" i="102"/>
  <c r="CP320" i="102"/>
  <c r="CO320" i="102"/>
  <c r="CN320" i="102"/>
  <c r="CM320" i="102"/>
  <c r="CL320" i="102"/>
  <c r="CK320" i="102"/>
  <c r="CJ320" i="102"/>
  <c r="CI320" i="102"/>
  <c r="CH320" i="102"/>
  <c r="CG320" i="102"/>
  <c r="CF320" i="102"/>
  <c r="CE320" i="102"/>
  <c r="CD320" i="102"/>
  <c r="CC320" i="102"/>
  <c r="CB320" i="102"/>
  <c r="CA320" i="102"/>
  <c r="BZ320" i="102"/>
  <c r="BY320" i="102"/>
  <c r="BX320" i="102"/>
  <c r="BW320" i="102"/>
  <c r="BV320" i="102"/>
  <c r="BU320" i="102"/>
  <c r="BT320" i="102"/>
  <c r="BS320" i="102"/>
  <c r="BR320" i="102"/>
  <c r="BQ320" i="102"/>
  <c r="BP320" i="102"/>
  <c r="BO320" i="102"/>
  <c r="BN320" i="102"/>
  <c r="BM320" i="102"/>
  <c r="BL320" i="102"/>
  <c r="BK320" i="102"/>
  <c r="BJ320" i="102"/>
  <c r="BI320" i="102"/>
  <c r="BH320" i="102"/>
  <c r="BG320" i="102"/>
  <c r="BF320" i="102"/>
  <c r="BE320" i="102"/>
  <c r="BD320" i="102"/>
  <c r="BC320" i="102"/>
  <c r="BB320" i="102"/>
  <c r="BA320" i="102"/>
  <c r="AZ320" i="102"/>
  <c r="AY320" i="102"/>
  <c r="AX320" i="102"/>
  <c r="AW320" i="102"/>
  <c r="AV320" i="102"/>
  <c r="AU320" i="102"/>
  <c r="AT320" i="102"/>
  <c r="AS320" i="102"/>
  <c r="AR320" i="102"/>
  <c r="AQ320" i="102"/>
  <c r="AP320" i="102"/>
  <c r="AO320" i="102"/>
  <c r="AN320" i="102"/>
  <c r="AM320" i="102"/>
  <c r="AL320" i="102"/>
  <c r="AK320" i="102"/>
  <c r="AJ320" i="102"/>
  <c r="AI320" i="102"/>
  <c r="AH320" i="102"/>
  <c r="AG320" i="102"/>
  <c r="AF320" i="102"/>
  <c r="AE320" i="102"/>
  <c r="AD320" i="102"/>
  <c r="AC320" i="102"/>
  <c r="AB320" i="102"/>
  <c r="AA320" i="102"/>
  <c r="Z320" i="102"/>
  <c r="Y320" i="102"/>
  <c r="X320" i="102"/>
  <c r="W320" i="102"/>
  <c r="V320" i="102"/>
  <c r="U320" i="102"/>
  <c r="T320" i="102"/>
  <c r="S320" i="102"/>
  <c r="R320" i="102"/>
  <c r="Q320" i="102"/>
  <c r="P320" i="102"/>
  <c r="O320" i="102"/>
  <c r="N320" i="102"/>
  <c r="M320" i="102"/>
  <c r="L320" i="102"/>
  <c r="K320" i="102"/>
  <c r="J320" i="102"/>
  <c r="I320" i="102"/>
  <c r="H320" i="102"/>
  <c r="G320" i="102"/>
  <c r="F320" i="102"/>
  <c r="E320" i="102"/>
  <c r="D320" i="102"/>
  <c r="CZ319" i="102"/>
  <c r="CY319" i="102"/>
  <c r="CX319" i="102"/>
  <c r="CW319" i="102"/>
  <c r="CV319" i="102"/>
  <c r="CU319" i="102"/>
  <c r="CT319" i="102"/>
  <c r="CT351" i="102" s="1"/>
  <c r="CS319" i="102"/>
  <c r="CR319" i="102"/>
  <c r="CQ319" i="102"/>
  <c r="CP319" i="102"/>
  <c r="CO319" i="102"/>
  <c r="CN319" i="102"/>
  <c r="CM319" i="102"/>
  <c r="CL319" i="102"/>
  <c r="CL351" i="102" s="1"/>
  <c r="CK319" i="102"/>
  <c r="CJ319" i="102"/>
  <c r="CI319" i="102"/>
  <c r="CH319" i="102"/>
  <c r="CG319" i="102"/>
  <c r="CF319" i="102"/>
  <c r="CE319" i="102"/>
  <c r="CD319" i="102"/>
  <c r="CD351" i="102" s="1"/>
  <c r="CC319" i="102"/>
  <c r="CB319" i="102"/>
  <c r="CA319" i="102"/>
  <c r="BZ319" i="102"/>
  <c r="BY319" i="102"/>
  <c r="BX319" i="102"/>
  <c r="BW319" i="102"/>
  <c r="BV319" i="102"/>
  <c r="BV351" i="102" s="1"/>
  <c r="BU319" i="102"/>
  <c r="BT319" i="102"/>
  <c r="BS319" i="102"/>
  <c r="BR319" i="102"/>
  <c r="BQ319" i="102"/>
  <c r="BP319" i="102"/>
  <c r="BO319" i="102"/>
  <c r="BN319" i="102"/>
  <c r="BN351" i="102" s="1"/>
  <c r="BM319" i="102"/>
  <c r="BL319" i="102"/>
  <c r="BK319" i="102"/>
  <c r="BJ319" i="102"/>
  <c r="BI319" i="102"/>
  <c r="BH319" i="102"/>
  <c r="BG319" i="102"/>
  <c r="BF319" i="102"/>
  <c r="BF351" i="102" s="1"/>
  <c r="BE319" i="102"/>
  <c r="BD319" i="102"/>
  <c r="BC319" i="102"/>
  <c r="BB319" i="102"/>
  <c r="BA319" i="102"/>
  <c r="AZ319" i="102"/>
  <c r="AY319" i="102"/>
  <c r="AX319" i="102"/>
  <c r="AX351" i="102" s="1"/>
  <c r="AW319" i="102"/>
  <c r="AV319" i="102"/>
  <c r="AU319" i="102"/>
  <c r="AT319" i="102"/>
  <c r="AS319" i="102"/>
  <c r="AR319" i="102"/>
  <c r="AQ319" i="102"/>
  <c r="AP319" i="102"/>
  <c r="AP351" i="102" s="1"/>
  <c r="AO319" i="102"/>
  <c r="AN319" i="102"/>
  <c r="AM319" i="102"/>
  <c r="AL319" i="102"/>
  <c r="AK319" i="102"/>
  <c r="AJ319" i="102"/>
  <c r="AI319" i="102"/>
  <c r="AH319" i="102"/>
  <c r="AH351" i="102" s="1"/>
  <c r="AG319" i="102"/>
  <c r="AF319" i="102"/>
  <c r="AE319" i="102"/>
  <c r="AD319" i="102"/>
  <c r="AC319" i="102"/>
  <c r="AB319" i="102"/>
  <c r="AA319" i="102"/>
  <c r="Z319" i="102"/>
  <c r="Z351" i="102" s="1"/>
  <c r="Y319" i="102"/>
  <c r="X319" i="102"/>
  <c r="W319" i="102"/>
  <c r="V319" i="102"/>
  <c r="U319" i="102"/>
  <c r="T319" i="102"/>
  <c r="S319" i="102"/>
  <c r="R319" i="102"/>
  <c r="R351" i="102" s="1"/>
  <c r="Q319" i="102"/>
  <c r="P319" i="102"/>
  <c r="O319" i="102"/>
  <c r="N319" i="102"/>
  <c r="M319" i="102"/>
  <c r="L319" i="102"/>
  <c r="K319" i="102"/>
  <c r="J319" i="102"/>
  <c r="J351" i="102" s="1"/>
  <c r="I319" i="102"/>
  <c r="H319" i="102"/>
  <c r="G319" i="102"/>
  <c r="F319" i="102"/>
  <c r="E319" i="102"/>
  <c r="D319" i="102"/>
  <c r="CZ318" i="102"/>
  <c r="CY318" i="102"/>
  <c r="CX318" i="102"/>
  <c r="CW318" i="102"/>
  <c r="CV318" i="102"/>
  <c r="CU318" i="102"/>
  <c r="CT318" i="102"/>
  <c r="CS318" i="102"/>
  <c r="CR318" i="102"/>
  <c r="CQ318" i="102"/>
  <c r="CP318" i="102"/>
  <c r="CO318" i="102"/>
  <c r="CN318" i="102"/>
  <c r="CM318" i="102"/>
  <c r="CL318" i="102"/>
  <c r="CK318" i="102"/>
  <c r="CJ318" i="102"/>
  <c r="CI318" i="102"/>
  <c r="CH318" i="102"/>
  <c r="CG318" i="102"/>
  <c r="CF318" i="102"/>
  <c r="CE318" i="102"/>
  <c r="CD318" i="102"/>
  <c r="CC318" i="102"/>
  <c r="CB318" i="102"/>
  <c r="CA318" i="102"/>
  <c r="BZ318" i="102"/>
  <c r="BY318" i="102"/>
  <c r="BX318" i="102"/>
  <c r="BW318" i="102"/>
  <c r="BV318" i="102"/>
  <c r="BU318" i="102"/>
  <c r="BT318" i="102"/>
  <c r="BS318" i="102"/>
  <c r="BR318" i="102"/>
  <c r="BQ318" i="102"/>
  <c r="BP318" i="102"/>
  <c r="BO318" i="102"/>
  <c r="BN318" i="102"/>
  <c r="BM318" i="102"/>
  <c r="BL318" i="102"/>
  <c r="BK318" i="102"/>
  <c r="BJ318" i="102"/>
  <c r="BI318" i="102"/>
  <c r="BH318" i="102"/>
  <c r="BG318" i="102"/>
  <c r="BF318" i="102"/>
  <c r="BE318" i="102"/>
  <c r="BD318" i="102"/>
  <c r="BC318" i="102"/>
  <c r="BB318" i="102"/>
  <c r="BA318" i="102"/>
  <c r="AZ318" i="102"/>
  <c r="AY318" i="102"/>
  <c r="AX318" i="102"/>
  <c r="AW318" i="102"/>
  <c r="AV318" i="102"/>
  <c r="AU318" i="102"/>
  <c r="AT318" i="102"/>
  <c r="AS318" i="102"/>
  <c r="AR318" i="102"/>
  <c r="AQ318" i="102"/>
  <c r="AP318" i="102"/>
  <c r="AO318" i="102"/>
  <c r="AN318" i="102"/>
  <c r="AM318" i="102"/>
  <c r="AL318" i="102"/>
  <c r="AK318" i="102"/>
  <c r="AJ318" i="102"/>
  <c r="AI318" i="102"/>
  <c r="AH318" i="102"/>
  <c r="AG318" i="102"/>
  <c r="AF318" i="102"/>
  <c r="AE318" i="102"/>
  <c r="AD318" i="102"/>
  <c r="AC318" i="102"/>
  <c r="AB318" i="102"/>
  <c r="AA318" i="102"/>
  <c r="Z318" i="102"/>
  <c r="Y318" i="102"/>
  <c r="X318" i="102"/>
  <c r="W318" i="102"/>
  <c r="V318" i="102"/>
  <c r="U318" i="102"/>
  <c r="T318" i="102"/>
  <c r="S318" i="102"/>
  <c r="R318" i="102"/>
  <c r="Q318" i="102"/>
  <c r="P318" i="102"/>
  <c r="O318" i="102"/>
  <c r="N318" i="102"/>
  <c r="M318" i="102"/>
  <c r="L318" i="102"/>
  <c r="K318" i="102"/>
  <c r="J318" i="102"/>
  <c r="I318" i="102"/>
  <c r="H318" i="102"/>
  <c r="G318" i="102"/>
  <c r="F318" i="102"/>
  <c r="E318" i="102"/>
  <c r="D318" i="102"/>
  <c r="CZ317" i="102"/>
  <c r="CY317" i="102"/>
  <c r="CX317" i="102"/>
  <c r="CW317" i="102"/>
  <c r="CV317" i="102"/>
  <c r="CU317" i="102"/>
  <c r="CT317" i="102"/>
  <c r="CS317" i="102"/>
  <c r="CR317" i="102"/>
  <c r="CQ317" i="102"/>
  <c r="CP317" i="102"/>
  <c r="CO317" i="102"/>
  <c r="CN317" i="102"/>
  <c r="CM317" i="102"/>
  <c r="CL317" i="102"/>
  <c r="CK317" i="102"/>
  <c r="CJ317" i="102"/>
  <c r="CI317" i="102"/>
  <c r="CH317" i="102"/>
  <c r="CG317" i="102"/>
  <c r="CF317" i="102"/>
  <c r="CE317" i="102"/>
  <c r="CD317" i="102"/>
  <c r="CC317" i="102"/>
  <c r="CB317" i="102"/>
  <c r="CA317" i="102"/>
  <c r="BZ317" i="102"/>
  <c r="BY317" i="102"/>
  <c r="BX317" i="102"/>
  <c r="BW317" i="102"/>
  <c r="BV317" i="102"/>
  <c r="BU317" i="102"/>
  <c r="BT317" i="102"/>
  <c r="BS317" i="102"/>
  <c r="BR317" i="102"/>
  <c r="BQ317" i="102"/>
  <c r="BP317" i="102"/>
  <c r="BO317" i="102"/>
  <c r="BN317" i="102"/>
  <c r="BM317" i="102"/>
  <c r="BL317" i="102"/>
  <c r="BK317" i="102"/>
  <c r="BJ317" i="102"/>
  <c r="BI317" i="102"/>
  <c r="BH317" i="102"/>
  <c r="BG317" i="102"/>
  <c r="BF317" i="102"/>
  <c r="BE317" i="102"/>
  <c r="BD317" i="102"/>
  <c r="BC317" i="102"/>
  <c r="BB317" i="102"/>
  <c r="BA317" i="102"/>
  <c r="AZ317" i="102"/>
  <c r="AY317" i="102"/>
  <c r="AX317" i="102"/>
  <c r="AW317" i="102"/>
  <c r="AV317" i="102"/>
  <c r="AU317" i="102"/>
  <c r="AT317" i="102"/>
  <c r="AS317" i="102"/>
  <c r="AR317" i="102"/>
  <c r="AQ317" i="102"/>
  <c r="AP317" i="102"/>
  <c r="AO317" i="102"/>
  <c r="AN317" i="102"/>
  <c r="AM317" i="102"/>
  <c r="AL317" i="102"/>
  <c r="AK317" i="102"/>
  <c r="AJ317" i="102"/>
  <c r="AI317" i="102"/>
  <c r="AH317" i="102"/>
  <c r="AG317" i="102"/>
  <c r="AF317" i="102"/>
  <c r="AE317" i="102"/>
  <c r="AD317" i="102"/>
  <c r="AC317" i="102"/>
  <c r="AB317" i="102"/>
  <c r="AA317" i="102"/>
  <c r="Z317" i="102"/>
  <c r="Y317" i="102"/>
  <c r="X317" i="102"/>
  <c r="W317" i="102"/>
  <c r="V317" i="102"/>
  <c r="U317" i="102"/>
  <c r="T317" i="102"/>
  <c r="S317" i="102"/>
  <c r="R317" i="102"/>
  <c r="Q317" i="102"/>
  <c r="P317" i="102"/>
  <c r="O317" i="102"/>
  <c r="N317" i="102"/>
  <c r="M317" i="102"/>
  <c r="L317" i="102"/>
  <c r="K317" i="102"/>
  <c r="J317" i="102"/>
  <c r="I317" i="102"/>
  <c r="H317" i="102"/>
  <c r="G317" i="102"/>
  <c r="F317" i="102"/>
  <c r="E317" i="102"/>
  <c r="D317" i="102"/>
  <c r="CZ316" i="102"/>
  <c r="CY316" i="102"/>
  <c r="CX316" i="102"/>
  <c r="CW316" i="102"/>
  <c r="CV316" i="102"/>
  <c r="CU316" i="102"/>
  <c r="CT316" i="102"/>
  <c r="CS316" i="102"/>
  <c r="CR316" i="102"/>
  <c r="CQ316" i="102"/>
  <c r="CP316" i="102"/>
  <c r="CO316" i="102"/>
  <c r="CN316" i="102"/>
  <c r="CM316" i="102"/>
  <c r="CL316" i="102"/>
  <c r="CK316" i="102"/>
  <c r="CJ316" i="102"/>
  <c r="CI316" i="102"/>
  <c r="CH316" i="102"/>
  <c r="CG316" i="102"/>
  <c r="CF316" i="102"/>
  <c r="CE316" i="102"/>
  <c r="CD316" i="102"/>
  <c r="CC316" i="102"/>
  <c r="CB316" i="102"/>
  <c r="CA316" i="102"/>
  <c r="BZ316" i="102"/>
  <c r="BY316" i="102"/>
  <c r="BX316" i="102"/>
  <c r="BW316" i="102"/>
  <c r="BV316" i="102"/>
  <c r="BU316" i="102"/>
  <c r="BT316" i="102"/>
  <c r="BS316" i="102"/>
  <c r="BR316" i="102"/>
  <c r="BQ316" i="102"/>
  <c r="BP316" i="102"/>
  <c r="BO316" i="102"/>
  <c r="BN316" i="102"/>
  <c r="BM316" i="102"/>
  <c r="BL316" i="102"/>
  <c r="BK316" i="102"/>
  <c r="BJ316" i="102"/>
  <c r="BI316" i="102"/>
  <c r="BH316" i="102"/>
  <c r="BG316" i="102"/>
  <c r="BF316" i="102"/>
  <c r="BE316" i="102"/>
  <c r="BD316" i="102"/>
  <c r="BC316" i="102"/>
  <c r="BB316" i="102"/>
  <c r="BA316" i="102"/>
  <c r="AZ316" i="102"/>
  <c r="AY316" i="102"/>
  <c r="AX316" i="102"/>
  <c r="AW316" i="102"/>
  <c r="AV316" i="102"/>
  <c r="AU316" i="102"/>
  <c r="AT316" i="102"/>
  <c r="AS316" i="102"/>
  <c r="AR316" i="102"/>
  <c r="AQ316" i="102"/>
  <c r="AP316" i="102"/>
  <c r="AO316" i="102"/>
  <c r="AN316" i="102"/>
  <c r="AM316" i="102"/>
  <c r="AL316" i="102"/>
  <c r="AK316" i="102"/>
  <c r="AJ316" i="102"/>
  <c r="AI316" i="102"/>
  <c r="AH316" i="102"/>
  <c r="AG316" i="102"/>
  <c r="AF316" i="102"/>
  <c r="AE316" i="102"/>
  <c r="AD316" i="102"/>
  <c r="AC316" i="102"/>
  <c r="AB316" i="102"/>
  <c r="AA316" i="102"/>
  <c r="Z316" i="102"/>
  <c r="Y316" i="102"/>
  <c r="X316" i="102"/>
  <c r="W316" i="102"/>
  <c r="V316" i="102"/>
  <c r="U316" i="102"/>
  <c r="T316" i="102"/>
  <c r="S316" i="102"/>
  <c r="R316" i="102"/>
  <c r="Q316" i="102"/>
  <c r="P316" i="102"/>
  <c r="O316" i="102"/>
  <c r="N316" i="102"/>
  <c r="M316" i="102"/>
  <c r="L316" i="102"/>
  <c r="K316" i="102"/>
  <c r="J316" i="102"/>
  <c r="I316" i="102"/>
  <c r="H316" i="102"/>
  <c r="G316" i="102"/>
  <c r="F316" i="102"/>
  <c r="E316" i="102"/>
  <c r="D316" i="102"/>
  <c r="CZ315" i="102"/>
  <c r="CY315" i="102"/>
  <c r="CX315" i="102"/>
  <c r="CW315" i="102"/>
  <c r="CV315" i="102"/>
  <c r="CU315" i="102"/>
  <c r="CT315" i="102"/>
  <c r="CS315" i="102"/>
  <c r="CR315" i="102"/>
  <c r="CQ315" i="102"/>
  <c r="CP315" i="102"/>
  <c r="CO315" i="102"/>
  <c r="CN315" i="102"/>
  <c r="CM315" i="102"/>
  <c r="CL315" i="102"/>
  <c r="CK315" i="102"/>
  <c r="CJ315" i="102"/>
  <c r="CI315" i="102"/>
  <c r="CH315" i="102"/>
  <c r="CG315" i="102"/>
  <c r="CF315" i="102"/>
  <c r="CE315" i="102"/>
  <c r="CD315" i="102"/>
  <c r="CC315" i="102"/>
  <c r="CB315" i="102"/>
  <c r="CA315" i="102"/>
  <c r="BZ315" i="102"/>
  <c r="BY315" i="102"/>
  <c r="BX315" i="102"/>
  <c r="BW315" i="102"/>
  <c r="BV315" i="102"/>
  <c r="BU315" i="102"/>
  <c r="BT315" i="102"/>
  <c r="BS315" i="102"/>
  <c r="BR315" i="102"/>
  <c r="BQ315" i="102"/>
  <c r="BP315" i="102"/>
  <c r="BO315" i="102"/>
  <c r="BN315" i="102"/>
  <c r="BM315" i="102"/>
  <c r="BL315" i="102"/>
  <c r="BK315" i="102"/>
  <c r="BJ315" i="102"/>
  <c r="BI315" i="102"/>
  <c r="BH315" i="102"/>
  <c r="BG315" i="102"/>
  <c r="BF315" i="102"/>
  <c r="BE315" i="102"/>
  <c r="BD315" i="102"/>
  <c r="BC315" i="102"/>
  <c r="BB315" i="102"/>
  <c r="BA315" i="102"/>
  <c r="AZ315" i="102"/>
  <c r="AY315" i="102"/>
  <c r="AX315" i="102"/>
  <c r="AW315" i="102"/>
  <c r="AV315" i="102"/>
  <c r="AU315" i="102"/>
  <c r="AT315" i="102"/>
  <c r="AS315" i="102"/>
  <c r="AR315" i="102"/>
  <c r="AQ315" i="102"/>
  <c r="AP315" i="102"/>
  <c r="AO315" i="102"/>
  <c r="AN315" i="102"/>
  <c r="AM315" i="102"/>
  <c r="AL315" i="102"/>
  <c r="AK315" i="102"/>
  <c r="AJ315" i="102"/>
  <c r="AI315" i="102"/>
  <c r="AH315" i="102"/>
  <c r="AG315" i="102"/>
  <c r="AF315" i="102"/>
  <c r="AE315" i="102"/>
  <c r="AD315" i="102"/>
  <c r="AC315" i="102"/>
  <c r="AB315" i="102"/>
  <c r="AA315" i="102"/>
  <c r="Z315" i="102"/>
  <c r="Y315" i="102"/>
  <c r="X315" i="102"/>
  <c r="W315" i="102"/>
  <c r="V315" i="102"/>
  <c r="U315" i="102"/>
  <c r="T315" i="102"/>
  <c r="S315" i="102"/>
  <c r="R315" i="102"/>
  <c r="Q315" i="102"/>
  <c r="P315" i="102"/>
  <c r="O315" i="102"/>
  <c r="N315" i="102"/>
  <c r="M315" i="102"/>
  <c r="L315" i="102"/>
  <c r="K315" i="102"/>
  <c r="J315" i="102"/>
  <c r="I315" i="102"/>
  <c r="H315" i="102"/>
  <c r="G315" i="102"/>
  <c r="F315" i="102"/>
  <c r="E315" i="102"/>
  <c r="D315" i="102"/>
  <c r="CZ314" i="102"/>
  <c r="CY314" i="102"/>
  <c r="CX314" i="102"/>
  <c r="CW314" i="102"/>
  <c r="CV314" i="102"/>
  <c r="CU314" i="102"/>
  <c r="CT314" i="102"/>
  <c r="CS314" i="102"/>
  <c r="CR314" i="102"/>
  <c r="CQ314" i="102"/>
  <c r="CP314" i="102"/>
  <c r="CO314" i="102"/>
  <c r="CN314" i="102"/>
  <c r="CM314" i="102"/>
  <c r="CL314" i="102"/>
  <c r="CK314" i="102"/>
  <c r="CJ314" i="102"/>
  <c r="CI314" i="102"/>
  <c r="CH314" i="102"/>
  <c r="CG314" i="102"/>
  <c r="CF314" i="102"/>
  <c r="CE314" i="102"/>
  <c r="CD314" i="102"/>
  <c r="CC314" i="102"/>
  <c r="CB314" i="102"/>
  <c r="CA314" i="102"/>
  <c r="BZ314" i="102"/>
  <c r="BY314" i="102"/>
  <c r="BX314" i="102"/>
  <c r="BW314" i="102"/>
  <c r="BV314" i="102"/>
  <c r="BU314" i="102"/>
  <c r="BT314" i="102"/>
  <c r="BS314" i="102"/>
  <c r="BR314" i="102"/>
  <c r="BQ314" i="102"/>
  <c r="BP314" i="102"/>
  <c r="BO314" i="102"/>
  <c r="BN314" i="102"/>
  <c r="BM314" i="102"/>
  <c r="BL314" i="102"/>
  <c r="BK314" i="102"/>
  <c r="BJ314" i="102"/>
  <c r="BI314" i="102"/>
  <c r="BH314" i="102"/>
  <c r="BG314" i="102"/>
  <c r="BF314" i="102"/>
  <c r="BE314" i="102"/>
  <c r="BD314" i="102"/>
  <c r="BC314" i="102"/>
  <c r="BB314" i="102"/>
  <c r="BA314" i="102"/>
  <c r="AZ314" i="102"/>
  <c r="AY314" i="102"/>
  <c r="AX314" i="102"/>
  <c r="AW314" i="102"/>
  <c r="AV314" i="102"/>
  <c r="AU314" i="102"/>
  <c r="AT314" i="102"/>
  <c r="AS314" i="102"/>
  <c r="AR314" i="102"/>
  <c r="AQ314" i="102"/>
  <c r="AP314" i="102"/>
  <c r="AO314" i="102"/>
  <c r="AN314" i="102"/>
  <c r="AM314" i="102"/>
  <c r="AL314" i="102"/>
  <c r="AK314" i="102"/>
  <c r="AJ314" i="102"/>
  <c r="AI314" i="102"/>
  <c r="AH314" i="102"/>
  <c r="AG314" i="102"/>
  <c r="AF314" i="102"/>
  <c r="AE314" i="102"/>
  <c r="AD314" i="102"/>
  <c r="AC314" i="102"/>
  <c r="AB314" i="102"/>
  <c r="AA314" i="102"/>
  <c r="Z314" i="102"/>
  <c r="Y314" i="102"/>
  <c r="X314" i="102"/>
  <c r="W314" i="102"/>
  <c r="V314" i="102"/>
  <c r="U314" i="102"/>
  <c r="T314" i="102"/>
  <c r="S314" i="102"/>
  <c r="R314" i="102"/>
  <c r="Q314" i="102"/>
  <c r="P314" i="102"/>
  <c r="O314" i="102"/>
  <c r="N314" i="102"/>
  <c r="M314" i="102"/>
  <c r="L314" i="102"/>
  <c r="K314" i="102"/>
  <c r="J314" i="102"/>
  <c r="I314" i="102"/>
  <c r="H314" i="102"/>
  <c r="G314" i="102"/>
  <c r="F314" i="102"/>
  <c r="E314" i="102"/>
  <c r="D314" i="102"/>
  <c r="CZ313" i="102"/>
  <c r="CZ351" i="102" s="1"/>
  <c r="CY313" i="102"/>
  <c r="CY351" i="102" s="1"/>
  <c r="CX313" i="102"/>
  <c r="CX351" i="102" s="1"/>
  <c r="CW313" i="102"/>
  <c r="CW351" i="102" s="1"/>
  <c r="CV313" i="102"/>
  <c r="CV351" i="102" s="1"/>
  <c r="CU313" i="102"/>
  <c r="CU351" i="102" s="1"/>
  <c r="CT313" i="102"/>
  <c r="CS313" i="102"/>
  <c r="CS351" i="102" s="1"/>
  <c r="CR313" i="102"/>
  <c r="CR351" i="102" s="1"/>
  <c r="CQ313" i="102"/>
  <c r="CQ351" i="102" s="1"/>
  <c r="CP313" i="102"/>
  <c r="CP351" i="102" s="1"/>
  <c r="CO313" i="102"/>
  <c r="CO351" i="102" s="1"/>
  <c r="CN313" i="102"/>
  <c r="CN351" i="102" s="1"/>
  <c r="CM313" i="102"/>
  <c r="CM351" i="102" s="1"/>
  <c r="CL313" i="102"/>
  <c r="CK313" i="102"/>
  <c r="CK351" i="102" s="1"/>
  <c r="CJ313" i="102"/>
  <c r="CJ351" i="102" s="1"/>
  <c r="CI313" i="102"/>
  <c r="CI351" i="102" s="1"/>
  <c r="CH313" i="102"/>
  <c r="CH351" i="102" s="1"/>
  <c r="CG313" i="102"/>
  <c r="CG351" i="102" s="1"/>
  <c r="CF313" i="102"/>
  <c r="CF351" i="102" s="1"/>
  <c r="CE313" i="102"/>
  <c r="CE351" i="102" s="1"/>
  <c r="CD313" i="102"/>
  <c r="CC313" i="102"/>
  <c r="CC351" i="102" s="1"/>
  <c r="CB313" i="102"/>
  <c r="CB351" i="102" s="1"/>
  <c r="CA313" i="102"/>
  <c r="CA351" i="102" s="1"/>
  <c r="BZ313" i="102"/>
  <c r="BZ351" i="102" s="1"/>
  <c r="BY313" i="102"/>
  <c r="BY351" i="102" s="1"/>
  <c r="BX313" i="102"/>
  <c r="BX351" i="102" s="1"/>
  <c r="BW313" i="102"/>
  <c r="BW351" i="102" s="1"/>
  <c r="BV313" i="102"/>
  <c r="BU313" i="102"/>
  <c r="BU351" i="102" s="1"/>
  <c r="BT313" i="102"/>
  <c r="BT351" i="102" s="1"/>
  <c r="BS313" i="102"/>
  <c r="BS351" i="102" s="1"/>
  <c r="BR313" i="102"/>
  <c r="BR351" i="102" s="1"/>
  <c r="BQ313" i="102"/>
  <c r="BQ351" i="102" s="1"/>
  <c r="BP313" i="102"/>
  <c r="BP351" i="102" s="1"/>
  <c r="BO313" i="102"/>
  <c r="BO351" i="102" s="1"/>
  <c r="BN313" i="102"/>
  <c r="BM313" i="102"/>
  <c r="BM351" i="102" s="1"/>
  <c r="BL313" i="102"/>
  <c r="BL351" i="102" s="1"/>
  <c r="BK313" i="102"/>
  <c r="BK351" i="102" s="1"/>
  <c r="BJ313" i="102"/>
  <c r="BJ351" i="102" s="1"/>
  <c r="BI313" i="102"/>
  <c r="BI351" i="102" s="1"/>
  <c r="BH313" i="102"/>
  <c r="BH351" i="102" s="1"/>
  <c r="BG313" i="102"/>
  <c r="BG351" i="102" s="1"/>
  <c r="BF313" i="102"/>
  <c r="BE313" i="102"/>
  <c r="BE351" i="102" s="1"/>
  <c r="BD313" i="102"/>
  <c r="BD351" i="102" s="1"/>
  <c r="BC313" i="102"/>
  <c r="BC351" i="102" s="1"/>
  <c r="BB313" i="102"/>
  <c r="BB351" i="102" s="1"/>
  <c r="BA313" i="102"/>
  <c r="BA351" i="102" s="1"/>
  <c r="AZ313" i="102"/>
  <c r="AZ351" i="102" s="1"/>
  <c r="AY313" i="102"/>
  <c r="AY351" i="102" s="1"/>
  <c r="AX313" i="102"/>
  <c r="AW313" i="102"/>
  <c r="AW351" i="102" s="1"/>
  <c r="AV313" i="102"/>
  <c r="AV351" i="102" s="1"/>
  <c r="AU313" i="102"/>
  <c r="AU351" i="102" s="1"/>
  <c r="AT313" i="102"/>
  <c r="AT351" i="102" s="1"/>
  <c r="AS313" i="102"/>
  <c r="AS351" i="102" s="1"/>
  <c r="AR313" i="102"/>
  <c r="AR351" i="102" s="1"/>
  <c r="AQ313" i="102"/>
  <c r="AQ351" i="102" s="1"/>
  <c r="AP313" i="102"/>
  <c r="AO313" i="102"/>
  <c r="AO351" i="102" s="1"/>
  <c r="AN313" i="102"/>
  <c r="AN351" i="102" s="1"/>
  <c r="AM313" i="102"/>
  <c r="AM351" i="102" s="1"/>
  <c r="AL313" i="102"/>
  <c r="AL351" i="102" s="1"/>
  <c r="AK313" i="102"/>
  <c r="AK351" i="102" s="1"/>
  <c r="AJ313" i="102"/>
  <c r="AJ351" i="102" s="1"/>
  <c r="AI313" i="102"/>
  <c r="AI351" i="102" s="1"/>
  <c r="AH313" i="102"/>
  <c r="AG313" i="102"/>
  <c r="AG351" i="102" s="1"/>
  <c r="AF313" i="102"/>
  <c r="AF351" i="102" s="1"/>
  <c r="AE313" i="102"/>
  <c r="AE351" i="102" s="1"/>
  <c r="AD313" i="102"/>
  <c r="AD351" i="102" s="1"/>
  <c r="AC313" i="102"/>
  <c r="AC351" i="102" s="1"/>
  <c r="AB313" i="102"/>
  <c r="AB351" i="102" s="1"/>
  <c r="AA313" i="102"/>
  <c r="AA351" i="102" s="1"/>
  <c r="Z313" i="102"/>
  <c r="Y313" i="102"/>
  <c r="Y351" i="102" s="1"/>
  <c r="X313" i="102"/>
  <c r="X351" i="102" s="1"/>
  <c r="W313" i="102"/>
  <c r="W351" i="102" s="1"/>
  <c r="V313" i="102"/>
  <c r="V351" i="102" s="1"/>
  <c r="U313" i="102"/>
  <c r="U351" i="102" s="1"/>
  <c r="T313" i="102"/>
  <c r="T351" i="102" s="1"/>
  <c r="S313" i="102"/>
  <c r="S351" i="102" s="1"/>
  <c r="R313" i="102"/>
  <c r="Q313" i="102"/>
  <c r="Q351" i="102" s="1"/>
  <c r="P313" i="102"/>
  <c r="P351" i="102" s="1"/>
  <c r="O313" i="102"/>
  <c r="O351" i="102" s="1"/>
  <c r="N313" i="102"/>
  <c r="N351" i="102" s="1"/>
  <c r="M313" i="102"/>
  <c r="M351" i="102" s="1"/>
  <c r="L313" i="102"/>
  <c r="L351" i="102" s="1"/>
  <c r="K313" i="102"/>
  <c r="K351" i="102" s="1"/>
  <c r="J313" i="102"/>
  <c r="I313" i="102"/>
  <c r="I351" i="102" s="1"/>
  <c r="H313" i="102"/>
  <c r="H351" i="102" s="1"/>
  <c r="G313" i="102"/>
  <c r="G351" i="102" s="1"/>
  <c r="F313" i="102"/>
  <c r="F351" i="102" s="1"/>
  <c r="E313" i="102"/>
  <c r="E351" i="102" s="1"/>
  <c r="D313" i="102"/>
  <c r="D351" i="102" s="1"/>
  <c r="CZ311" i="102"/>
  <c r="CY311" i="102"/>
  <c r="CY353" i="102" s="1"/>
  <c r="CY359" i="102" s="1"/>
  <c r="CX311" i="102"/>
  <c r="CX353" i="102" s="1"/>
  <c r="CX359" i="102" s="1"/>
  <c r="CW311" i="102"/>
  <c r="CV311" i="102"/>
  <c r="CU311" i="102"/>
  <c r="CU353" i="102" s="1"/>
  <c r="CU359" i="102" s="1"/>
  <c r="CT311" i="102"/>
  <c r="CT353" i="102" s="1"/>
  <c r="CT359" i="102" s="1"/>
  <c r="CS311" i="102"/>
  <c r="CS353" i="102" s="1"/>
  <c r="CS359" i="102" s="1"/>
  <c r="CR311" i="102"/>
  <c r="CQ311" i="102"/>
  <c r="CQ353" i="102" s="1"/>
  <c r="CQ359" i="102" s="1"/>
  <c r="CP311" i="102"/>
  <c r="CP353" i="102" s="1"/>
  <c r="CP359" i="102" s="1"/>
  <c r="CO311" i="102"/>
  <c r="CN311" i="102"/>
  <c r="CM311" i="102"/>
  <c r="CM353" i="102" s="1"/>
  <c r="CM359" i="102" s="1"/>
  <c r="CL311" i="102"/>
  <c r="CL353" i="102" s="1"/>
  <c r="CL359" i="102" s="1"/>
  <c r="CK311" i="102"/>
  <c r="CK353" i="102" s="1"/>
  <c r="CK359" i="102" s="1"/>
  <c r="CJ311" i="102"/>
  <c r="CI311" i="102"/>
  <c r="CI353" i="102" s="1"/>
  <c r="CI359" i="102" s="1"/>
  <c r="CH311" i="102"/>
  <c r="CH353" i="102" s="1"/>
  <c r="CH359" i="102" s="1"/>
  <c r="CG311" i="102"/>
  <c r="CF311" i="102"/>
  <c r="CE311" i="102"/>
  <c r="CE353" i="102" s="1"/>
  <c r="CE359" i="102" s="1"/>
  <c r="CD311" i="102"/>
  <c r="CD353" i="102" s="1"/>
  <c r="CD359" i="102" s="1"/>
  <c r="CC311" i="102"/>
  <c r="CC353" i="102" s="1"/>
  <c r="CC359" i="102" s="1"/>
  <c r="CB311" i="102"/>
  <c r="CA311" i="102"/>
  <c r="CA353" i="102" s="1"/>
  <c r="CA359" i="102" s="1"/>
  <c r="BZ311" i="102"/>
  <c r="BZ353" i="102" s="1"/>
  <c r="BZ359" i="102" s="1"/>
  <c r="BY311" i="102"/>
  <c r="BX311" i="102"/>
  <c r="BW311" i="102"/>
  <c r="BW353" i="102" s="1"/>
  <c r="BW359" i="102" s="1"/>
  <c r="BV311" i="102"/>
  <c r="BV353" i="102" s="1"/>
  <c r="BV359" i="102" s="1"/>
  <c r="BU311" i="102"/>
  <c r="BU353" i="102" s="1"/>
  <c r="BU359" i="102" s="1"/>
  <c r="BT311" i="102"/>
  <c r="BS311" i="102"/>
  <c r="BS353" i="102" s="1"/>
  <c r="BS359" i="102" s="1"/>
  <c r="BR311" i="102"/>
  <c r="BR353" i="102" s="1"/>
  <c r="BR359" i="102" s="1"/>
  <c r="BQ311" i="102"/>
  <c r="BP311" i="102"/>
  <c r="BO311" i="102"/>
  <c r="BO353" i="102" s="1"/>
  <c r="BO359" i="102" s="1"/>
  <c r="BN311" i="102"/>
  <c r="BN353" i="102" s="1"/>
  <c r="BN359" i="102" s="1"/>
  <c r="BM311" i="102"/>
  <c r="BM353" i="102" s="1"/>
  <c r="BM359" i="102" s="1"/>
  <c r="BL311" i="102"/>
  <c r="BK311" i="102"/>
  <c r="BK353" i="102" s="1"/>
  <c r="BK359" i="102" s="1"/>
  <c r="BJ311" i="102"/>
  <c r="BJ353" i="102" s="1"/>
  <c r="BJ359" i="102" s="1"/>
  <c r="BI311" i="102"/>
  <c r="BH311" i="102"/>
  <c r="BG311" i="102"/>
  <c r="BG353" i="102" s="1"/>
  <c r="BG359" i="102" s="1"/>
  <c r="BF311" i="102"/>
  <c r="BF353" i="102" s="1"/>
  <c r="BF359" i="102" s="1"/>
  <c r="BE311" i="102"/>
  <c r="BE353" i="102" s="1"/>
  <c r="BE359" i="102" s="1"/>
  <c r="BD311" i="102"/>
  <c r="BC311" i="102"/>
  <c r="BC353" i="102" s="1"/>
  <c r="BC359" i="102" s="1"/>
  <c r="BB311" i="102"/>
  <c r="BB353" i="102" s="1"/>
  <c r="BB359" i="102" s="1"/>
  <c r="BA311" i="102"/>
  <c r="AZ311" i="102"/>
  <c r="AY311" i="102"/>
  <c r="AY353" i="102" s="1"/>
  <c r="AY359" i="102" s="1"/>
  <c r="AX311" i="102"/>
  <c r="AX353" i="102" s="1"/>
  <c r="AX359" i="102" s="1"/>
  <c r="AW311" i="102"/>
  <c r="AW353" i="102" s="1"/>
  <c r="AW359" i="102" s="1"/>
  <c r="AV311" i="102"/>
  <c r="AU311" i="102"/>
  <c r="AU353" i="102" s="1"/>
  <c r="AU359" i="102" s="1"/>
  <c r="AT311" i="102"/>
  <c r="AT353" i="102" s="1"/>
  <c r="AT359" i="102" s="1"/>
  <c r="AS311" i="102"/>
  <c r="AR311" i="102"/>
  <c r="AQ311" i="102"/>
  <c r="AQ353" i="102" s="1"/>
  <c r="AQ359" i="102" s="1"/>
  <c r="AP311" i="102"/>
  <c r="AP353" i="102" s="1"/>
  <c r="AP359" i="102" s="1"/>
  <c r="AO311" i="102"/>
  <c r="AO353" i="102" s="1"/>
  <c r="AO359" i="102" s="1"/>
  <c r="AN311" i="102"/>
  <c r="AM311" i="102"/>
  <c r="AM353" i="102" s="1"/>
  <c r="AM359" i="102" s="1"/>
  <c r="AL311" i="102"/>
  <c r="AL353" i="102" s="1"/>
  <c r="AL359" i="102" s="1"/>
  <c r="AK311" i="102"/>
  <c r="AJ311" i="102"/>
  <c r="AI311" i="102"/>
  <c r="AI353" i="102" s="1"/>
  <c r="AI359" i="102" s="1"/>
  <c r="AH311" i="102"/>
  <c r="AH353" i="102" s="1"/>
  <c r="AH359" i="102" s="1"/>
  <c r="AG311" i="102"/>
  <c r="AG353" i="102" s="1"/>
  <c r="AG359" i="102" s="1"/>
  <c r="AF311" i="102"/>
  <c r="AE311" i="102"/>
  <c r="AE353" i="102" s="1"/>
  <c r="AE359" i="102" s="1"/>
  <c r="AD311" i="102"/>
  <c r="AD353" i="102" s="1"/>
  <c r="AD359" i="102" s="1"/>
  <c r="AC311" i="102"/>
  <c r="AB311" i="102"/>
  <c r="AA311" i="102"/>
  <c r="AA353" i="102" s="1"/>
  <c r="AA359" i="102" s="1"/>
  <c r="Z311" i="102"/>
  <c r="Z353" i="102" s="1"/>
  <c r="Z359" i="102" s="1"/>
  <c r="Y311" i="102"/>
  <c r="Y353" i="102" s="1"/>
  <c r="Y359" i="102" s="1"/>
  <c r="X311" i="102"/>
  <c r="W311" i="102"/>
  <c r="W353" i="102" s="1"/>
  <c r="W359" i="102" s="1"/>
  <c r="V311" i="102"/>
  <c r="V353" i="102" s="1"/>
  <c r="V359" i="102" s="1"/>
  <c r="U311" i="102"/>
  <c r="T311" i="102"/>
  <c r="S311" i="102"/>
  <c r="S353" i="102" s="1"/>
  <c r="S359" i="102" s="1"/>
  <c r="R311" i="102"/>
  <c r="R353" i="102" s="1"/>
  <c r="R359" i="102" s="1"/>
  <c r="Q311" i="102"/>
  <c r="Q353" i="102" s="1"/>
  <c r="Q359" i="102" s="1"/>
  <c r="P311" i="102"/>
  <c r="O311" i="102"/>
  <c r="O353" i="102" s="1"/>
  <c r="O359" i="102" s="1"/>
  <c r="N311" i="102"/>
  <c r="N353" i="102" s="1"/>
  <c r="N359" i="102" s="1"/>
  <c r="M311" i="102"/>
  <c r="L311" i="102"/>
  <c r="K311" i="102"/>
  <c r="K353" i="102" s="1"/>
  <c r="K359" i="102" s="1"/>
  <c r="J311" i="102"/>
  <c r="J353" i="102" s="1"/>
  <c r="J359" i="102" s="1"/>
  <c r="I311" i="102"/>
  <c r="I353" i="102" s="1"/>
  <c r="I359" i="102" s="1"/>
  <c r="H311" i="102"/>
  <c r="G311" i="102"/>
  <c r="G353" i="102" s="1"/>
  <c r="G359" i="102" s="1"/>
  <c r="F311" i="102"/>
  <c r="F353" i="102" s="1"/>
  <c r="F359" i="102" s="1"/>
  <c r="E311" i="102"/>
  <c r="D311" i="102"/>
  <c r="E220" i="28"/>
  <c r="E257" i="28"/>
  <c r="H353" i="102" l="1"/>
  <c r="H359" i="102" s="1"/>
  <c r="P353" i="102"/>
  <c r="P359" i="102" s="1"/>
  <c r="X353" i="102"/>
  <c r="X359" i="102" s="1"/>
  <c r="AF353" i="102"/>
  <c r="AF359" i="102" s="1"/>
  <c r="AN353" i="102"/>
  <c r="AN359" i="102" s="1"/>
  <c r="AV353" i="102"/>
  <c r="AV359" i="102" s="1"/>
  <c r="BD353" i="102"/>
  <c r="BD359" i="102" s="1"/>
  <c r="BL353" i="102"/>
  <c r="BL359" i="102" s="1"/>
  <c r="BT353" i="102"/>
  <c r="BT359" i="102" s="1"/>
  <c r="CB353" i="102"/>
  <c r="CB359" i="102" s="1"/>
  <c r="CJ353" i="102"/>
  <c r="CJ359" i="102" s="1"/>
  <c r="CR353" i="102"/>
  <c r="CR359" i="102" s="1"/>
  <c r="CZ353" i="102"/>
  <c r="CZ359" i="102" s="1"/>
  <c r="D353" i="102"/>
  <c r="D359" i="102" s="1"/>
  <c r="L353" i="102"/>
  <c r="L359" i="102" s="1"/>
  <c r="T353" i="102"/>
  <c r="T359" i="102" s="1"/>
  <c r="AB353" i="102"/>
  <c r="AB359" i="102" s="1"/>
  <c r="AJ353" i="102"/>
  <c r="AJ359" i="102" s="1"/>
  <c r="AR353" i="102"/>
  <c r="AR359" i="102" s="1"/>
  <c r="AZ353" i="102"/>
  <c r="AZ359" i="102" s="1"/>
  <c r="BH353" i="102"/>
  <c r="BH359" i="102" s="1"/>
  <c r="BP353" i="102"/>
  <c r="BP359" i="102" s="1"/>
  <c r="BX353" i="102"/>
  <c r="BX359" i="102" s="1"/>
  <c r="CF353" i="102"/>
  <c r="CF359" i="102" s="1"/>
  <c r="CN353" i="102"/>
  <c r="CN359" i="102" s="1"/>
  <c r="CV353" i="102"/>
  <c r="CV359" i="102" s="1"/>
  <c r="E353" i="102"/>
  <c r="E359" i="102" s="1"/>
  <c r="M353" i="102"/>
  <c r="M359" i="102" s="1"/>
  <c r="U353" i="102"/>
  <c r="U359" i="102" s="1"/>
  <c r="AC353" i="102"/>
  <c r="AC359" i="102" s="1"/>
  <c r="AK353" i="102"/>
  <c r="AK359" i="102" s="1"/>
  <c r="AS353" i="102"/>
  <c r="AS359" i="102" s="1"/>
  <c r="BA353" i="102"/>
  <c r="BA359" i="102" s="1"/>
  <c r="BI353" i="102"/>
  <c r="BI359" i="102" s="1"/>
  <c r="BQ353" i="102"/>
  <c r="BQ359" i="102" s="1"/>
  <c r="BY353" i="102"/>
  <c r="BY359" i="102" s="1"/>
  <c r="CG353" i="102"/>
  <c r="CG359" i="102" s="1"/>
  <c r="CO353" i="102"/>
  <c r="CO359" i="102" s="1"/>
  <c r="CW353" i="102"/>
  <c r="CW359" i="102" s="1"/>
  <c r="E4" i="99"/>
  <c r="C4" i="99"/>
  <c r="B4" i="99"/>
  <c r="AB241" i="28" l="1"/>
  <c r="AB240" i="28"/>
  <c r="B34" i="91"/>
  <c r="B32" i="91"/>
  <c r="B30" i="91"/>
  <c r="AA241" i="28" l="1"/>
  <c r="AA240" i="28"/>
  <c r="B3" i="93" l="1"/>
  <c r="G71" i="28" l="1"/>
  <c r="G240" i="1"/>
  <c r="G239" i="1"/>
  <c r="G124" i="1"/>
  <c r="G98" i="1"/>
  <c r="G67" i="1" l="1"/>
  <c r="A42" i="91"/>
  <c r="E146" i="28"/>
  <c r="E147" i="28" l="1"/>
  <c r="E256" i="28"/>
  <c r="C256" i="28"/>
  <c r="E224" i="28"/>
  <c r="C224" i="28"/>
  <c r="A224" i="28"/>
  <c r="E223" i="28"/>
  <c r="C223" i="28"/>
  <c r="A223" i="28"/>
  <c r="E222" i="28"/>
  <c r="C222" i="28"/>
  <c r="A222" i="28"/>
  <c r="E221" i="28"/>
  <c r="C221" i="28"/>
  <c r="A221" i="28"/>
  <c r="C220" i="28"/>
  <c r="A220" i="28"/>
  <c r="E219" i="28"/>
  <c r="C219" i="28"/>
  <c r="A219" i="28"/>
  <c r="E218" i="28"/>
  <c r="C218" i="28"/>
  <c r="A218" i="28"/>
  <c r="E217" i="28"/>
  <c r="C217" i="28"/>
  <c r="A217" i="28"/>
  <c r="E215" i="28"/>
  <c r="C215" i="28"/>
  <c r="A215" i="28"/>
  <c r="E214" i="28"/>
  <c r="C214" i="28"/>
  <c r="A214" i="28"/>
  <c r="E213" i="28"/>
  <c r="C213" i="28"/>
  <c r="A213" i="28"/>
  <c r="E212" i="28"/>
  <c r="C212" i="28"/>
  <c r="A212" i="28"/>
  <c r="E211" i="28"/>
  <c r="C211" i="28"/>
  <c r="A211" i="28"/>
  <c r="E216" i="28"/>
  <c r="C216" i="28"/>
  <c r="A216" i="28"/>
  <c r="E210" i="28"/>
  <c r="C210" i="28"/>
  <c r="A210" i="28"/>
  <c r="E209" i="28"/>
  <c r="C209" i="28"/>
  <c r="A209" i="28"/>
  <c r="L230" i="28" l="1"/>
  <c r="L13" i="88" l="1"/>
  <c r="G13" i="88" s="1"/>
  <c r="L257" i="28" l="1"/>
  <c r="D28" i="91" l="1"/>
  <c r="D25" i="91"/>
  <c r="D24" i="91"/>
  <c r="D26" i="91"/>
  <c r="D27" i="91"/>
  <c r="D23" i="91"/>
  <c r="D22" i="91"/>
  <c r="D20" i="91"/>
  <c r="D21" i="91"/>
  <c r="D19" i="91"/>
  <c r="D18" i="91"/>
  <c r="D17" i="91"/>
  <c r="D16" i="91"/>
  <c r="D15" i="91"/>
  <c r="D14" i="91"/>
  <c r="D13" i="91"/>
  <c r="D12" i="91"/>
  <c r="D11" i="91"/>
  <c r="D10" i="91"/>
  <c r="D9" i="91"/>
  <c r="E178" i="28" l="1"/>
  <c r="E145" i="28"/>
  <c r="L145" i="28" s="1"/>
  <c r="L146" i="28"/>
  <c r="L147" i="28"/>
  <c r="E144" i="28"/>
  <c r="L215" i="28"/>
  <c r="E38" i="88" s="1"/>
  <c r="G38" i="88" s="1"/>
  <c r="L214" i="28"/>
  <c r="L213" i="28"/>
  <c r="E33" i="88" s="1"/>
  <c r="AA213" i="28"/>
  <c r="AA214" i="28"/>
  <c r="AA215" i="28"/>
  <c r="L222" i="28"/>
  <c r="E40" i="88" s="1"/>
  <c r="L212" i="28"/>
  <c r="L211" i="28"/>
  <c r="AA211" i="28"/>
  <c r="AA212" i="28"/>
  <c r="E133" i="28"/>
  <c r="L133" i="28" s="1"/>
  <c r="A133" i="28"/>
  <c r="AA133" i="28" s="1"/>
  <c r="B133" i="28"/>
  <c r="C133" i="28"/>
  <c r="L144" i="28"/>
  <c r="A147" i="28"/>
  <c r="B147" i="28"/>
  <c r="C147" i="28"/>
  <c r="A144" i="28"/>
  <c r="B144" i="28"/>
  <c r="C144" i="28"/>
  <c r="A145" i="28"/>
  <c r="B145" i="28"/>
  <c r="C145" i="28"/>
  <c r="A146" i="28"/>
  <c r="B146" i="28"/>
  <c r="C146" i="28"/>
  <c r="E116" i="28"/>
  <c r="L116" i="28" s="1"/>
  <c r="A116" i="28"/>
  <c r="AA116" i="28" s="1"/>
  <c r="B116" i="28"/>
  <c r="C116" i="28"/>
  <c r="E53" i="28"/>
  <c r="L53" i="28" s="1"/>
  <c r="B53" i="28"/>
  <c r="C53" i="28"/>
  <c r="A53" i="28"/>
  <c r="AA53" i="28" s="1"/>
  <c r="E60" i="28"/>
  <c r="L60" i="28" s="1"/>
  <c r="D25" i="93" s="1"/>
  <c r="A60" i="28"/>
  <c r="AA60" i="28" s="1"/>
  <c r="B60" i="28"/>
  <c r="C60" i="28"/>
  <c r="E192" i="28"/>
  <c r="L192" i="28" s="1"/>
  <c r="F8" i="89" s="1"/>
  <c r="C192" i="28"/>
  <c r="B192" i="28"/>
  <c r="A192" i="28"/>
  <c r="L44" i="88"/>
  <c r="B1" i="89" l="1"/>
  <c r="A3" i="89" l="1"/>
  <c r="B11" i="89"/>
  <c r="B7" i="89"/>
  <c r="B10" i="89"/>
  <c r="B6" i="89"/>
  <c r="B12" i="89" l="1"/>
  <c r="B8" i="89"/>
  <c r="B16" i="89"/>
  <c r="C4" i="88"/>
  <c r="G33" i="88"/>
  <c r="G40" i="88"/>
  <c r="F22" i="89" l="1"/>
  <c r="E253" i="28"/>
  <c r="E254" i="28"/>
  <c r="AA80" i="28"/>
  <c r="AA81" i="28"/>
  <c r="AA82" i="28"/>
  <c r="AA83" i="28"/>
  <c r="AA84" i="28"/>
  <c r="AA85" i="28"/>
  <c r="AA183" i="28"/>
  <c r="AA225" i="28"/>
  <c r="AA226" i="28"/>
  <c r="AA227" i="28"/>
  <c r="AA228" i="28"/>
  <c r="AA229" i="28"/>
  <c r="AA230" i="28"/>
  <c r="AA231" i="28"/>
  <c r="AA232" i="28"/>
  <c r="AA233" i="28"/>
  <c r="AB233" i="28"/>
  <c r="AA234" i="28"/>
  <c r="AB234" i="28"/>
  <c r="AA235" i="28"/>
  <c r="AB235" i="28"/>
  <c r="AA236" i="28"/>
  <c r="AB236" i="28"/>
  <c r="AA237" i="28"/>
  <c r="AB237" i="28"/>
  <c r="AA238" i="28"/>
  <c r="AB238" i="28"/>
  <c r="AA239" i="28"/>
  <c r="AB239" i="28"/>
  <c r="AA242" i="28"/>
  <c r="AB242" i="28"/>
  <c r="AA258" i="28"/>
  <c r="AB230" i="28"/>
  <c r="AB232" i="28" l="1"/>
  <c r="N15" i="88"/>
  <c r="AB231" i="28"/>
  <c r="N21" i="88"/>
  <c r="E365" i="82"/>
  <c r="F365" i="82"/>
  <c r="G365" i="82"/>
  <c r="H365" i="82"/>
  <c r="I365" i="82"/>
  <c r="J365" i="82"/>
  <c r="K365" i="82"/>
  <c r="L365" i="82"/>
  <c r="M365" i="82"/>
  <c r="N365" i="82"/>
  <c r="O365" i="82"/>
  <c r="P365" i="82"/>
  <c r="Q365" i="82"/>
  <c r="R365" i="82"/>
  <c r="S365" i="82"/>
  <c r="T365" i="82"/>
  <c r="U365" i="82"/>
  <c r="V365" i="82"/>
  <c r="W365" i="82"/>
  <c r="X365" i="82"/>
  <c r="Y365" i="82"/>
  <c r="Z365" i="82"/>
  <c r="AA365" i="82"/>
  <c r="AB365" i="82"/>
  <c r="AC365" i="82"/>
  <c r="AD365" i="82"/>
  <c r="AE365" i="82"/>
  <c r="AF365" i="82"/>
  <c r="AG365" i="82"/>
  <c r="AH365" i="82"/>
  <c r="AI365" i="82"/>
  <c r="AJ365" i="82"/>
  <c r="AK365" i="82"/>
  <c r="AL365" i="82"/>
  <c r="AM365" i="82"/>
  <c r="AN365" i="82"/>
  <c r="AO365" i="82"/>
  <c r="AP365" i="82"/>
  <c r="AQ365" i="82"/>
  <c r="AR365" i="82"/>
  <c r="AS365" i="82"/>
  <c r="AT365" i="82"/>
  <c r="AU365" i="82"/>
  <c r="AV365" i="82"/>
  <c r="AW365" i="82"/>
  <c r="AX365" i="82"/>
  <c r="AY365" i="82"/>
  <c r="AZ365" i="82"/>
  <c r="BA365" i="82"/>
  <c r="BB365" i="82"/>
  <c r="BC365" i="82"/>
  <c r="BD365" i="82"/>
  <c r="BE365" i="82"/>
  <c r="BF365" i="82"/>
  <c r="BG365" i="82"/>
  <c r="BH365" i="82"/>
  <c r="BI365" i="82"/>
  <c r="BJ365" i="82"/>
  <c r="BK365" i="82"/>
  <c r="BL365" i="82"/>
  <c r="BM365" i="82"/>
  <c r="BN365" i="82"/>
  <c r="BO365" i="82"/>
  <c r="BP365" i="82"/>
  <c r="BQ365" i="82"/>
  <c r="BR365" i="82"/>
  <c r="BS365" i="82"/>
  <c r="BT365" i="82"/>
  <c r="BU365" i="82"/>
  <c r="BV365" i="82"/>
  <c r="BW365" i="82"/>
  <c r="BX365" i="82"/>
  <c r="BY365" i="82"/>
  <c r="BZ365" i="82"/>
  <c r="CA365" i="82"/>
  <c r="CB365" i="82"/>
  <c r="CC365" i="82"/>
  <c r="CD365" i="82"/>
  <c r="D365"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BA311" i="82"/>
  <c r="BB311" i="82"/>
  <c r="BC311" i="82"/>
  <c r="BD311" i="82"/>
  <c r="BE311" i="82"/>
  <c r="BF311" i="82"/>
  <c r="BG311" i="82"/>
  <c r="BH311" i="82"/>
  <c r="BI311" i="82"/>
  <c r="BJ311" i="82"/>
  <c r="BK311" i="82"/>
  <c r="BL311" i="82"/>
  <c r="BM311" i="82"/>
  <c r="BN311" i="82"/>
  <c r="BO311" i="82"/>
  <c r="BP311" i="82"/>
  <c r="BQ311" i="82"/>
  <c r="BR311" i="82"/>
  <c r="BS311" i="82"/>
  <c r="BT311" i="82"/>
  <c r="BU311" i="82"/>
  <c r="BV311" i="82"/>
  <c r="BW311" i="82"/>
  <c r="BX311" i="82"/>
  <c r="BY311" i="82"/>
  <c r="BZ311" i="82"/>
  <c r="CA311" i="82"/>
  <c r="CB311" i="82"/>
  <c r="CC311" i="82"/>
  <c r="CD311" i="82"/>
  <c r="E313" i="82"/>
  <c r="F313" i="82"/>
  <c r="G313" i="82"/>
  <c r="H313" i="82"/>
  <c r="I313" i="82"/>
  <c r="J313" i="82"/>
  <c r="K313" i="82"/>
  <c r="L313" i="82"/>
  <c r="M313" i="82"/>
  <c r="N313" i="82"/>
  <c r="O313" i="82"/>
  <c r="P313" i="82"/>
  <c r="Q313" i="82"/>
  <c r="R313" i="82"/>
  <c r="S313" i="82"/>
  <c r="T313" i="82"/>
  <c r="U313" i="82"/>
  <c r="V313" i="82"/>
  <c r="W313" i="82"/>
  <c r="X313" i="82"/>
  <c r="Y313" i="82"/>
  <c r="Z313" i="82"/>
  <c r="AA313" i="82"/>
  <c r="AB313" i="82"/>
  <c r="AC313" i="82"/>
  <c r="AD313" i="82"/>
  <c r="AE313" i="82"/>
  <c r="AF313" i="82"/>
  <c r="AG313" i="82"/>
  <c r="AH313" i="82"/>
  <c r="AI313" i="82"/>
  <c r="AJ313" i="82"/>
  <c r="AK313" i="82"/>
  <c r="AL313" i="82"/>
  <c r="AM313" i="82"/>
  <c r="AN313" i="82"/>
  <c r="AO313" i="82"/>
  <c r="AP313" i="82"/>
  <c r="AQ313" i="82"/>
  <c r="AR313" i="82"/>
  <c r="AS313" i="82"/>
  <c r="AT313" i="82"/>
  <c r="AU313" i="82"/>
  <c r="AV313" i="82"/>
  <c r="AW313" i="82"/>
  <c r="AX313" i="82"/>
  <c r="AY313" i="82"/>
  <c r="AZ313" i="82"/>
  <c r="BA313" i="82"/>
  <c r="BB313" i="82"/>
  <c r="BC313" i="82"/>
  <c r="BD313" i="82"/>
  <c r="BE313" i="82"/>
  <c r="BF313" i="82"/>
  <c r="BG313" i="82"/>
  <c r="BH313" i="82"/>
  <c r="BI313" i="82"/>
  <c r="BJ313" i="82"/>
  <c r="BK313" i="82"/>
  <c r="BL313" i="82"/>
  <c r="BM313" i="82"/>
  <c r="BN313" i="82"/>
  <c r="BO313" i="82"/>
  <c r="BP313" i="82"/>
  <c r="BQ313" i="82"/>
  <c r="BR313" i="82"/>
  <c r="BS313" i="82"/>
  <c r="BT313" i="82"/>
  <c r="BU313" i="82"/>
  <c r="BV313" i="82"/>
  <c r="BW313" i="82"/>
  <c r="BX313" i="82"/>
  <c r="BY313" i="82"/>
  <c r="BZ313" i="82"/>
  <c r="CA313" i="82"/>
  <c r="CB313" i="82"/>
  <c r="CC313" i="82"/>
  <c r="CD313" i="82"/>
  <c r="E314" i="82"/>
  <c r="F314" i="82"/>
  <c r="G314" i="82"/>
  <c r="H314" i="82"/>
  <c r="I314" i="82"/>
  <c r="J314" i="82"/>
  <c r="K314" i="82"/>
  <c r="L314" i="82"/>
  <c r="M314" i="82"/>
  <c r="N314" i="82"/>
  <c r="O314" i="82"/>
  <c r="P314" i="82"/>
  <c r="Q314" i="82"/>
  <c r="R314" i="82"/>
  <c r="S314" i="82"/>
  <c r="T314" i="82"/>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AQ314" i="82"/>
  <c r="AR314" i="82"/>
  <c r="AS314" i="82"/>
  <c r="AT314" i="82"/>
  <c r="AU314" i="82"/>
  <c r="AV314" i="82"/>
  <c r="AW314" i="82"/>
  <c r="AX314" i="82"/>
  <c r="AY314" i="82"/>
  <c r="AZ314" i="82"/>
  <c r="BA314" i="82"/>
  <c r="BB314" i="82"/>
  <c r="BC314" i="82"/>
  <c r="BD314" i="82"/>
  <c r="BE314" i="82"/>
  <c r="BF314" i="82"/>
  <c r="BG314" i="82"/>
  <c r="BH314" i="82"/>
  <c r="BI314" i="82"/>
  <c r="BJ314" i="82"/>
  <c r="BK314" i="82"/>
  <c r="BL314" i="82"/>
  <c r="BM314" i="82"/>
  <c r="BN314" i="82"/>
  <c r="BO314" i="82"/>
  <c r="BP314" i="82"/>
  <c r="BQ314" i="82"/>
  <c r="BR314" i="82"/>
  <c r="BS314" i="82"/>
  <c r="BT314" i="82"/>
  <c r="BU314" i="82"/>
  <c r="BV314" i="82"/>
  <c r="BW314" i="82"/>
  <c r="BX314" i="82"/>
  <c r="BY314" i="82"/>
  <c r="BZ314" i="82"/>
  <c r="CA314" i="82"/>
  <c r="CB314" i="82"/>
  <c r="CC314" i="82"/>
  <c r="CD314"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BA315" i="82"/>
  <c r="BB315" i="82"/>
  <c r="BC315" i="82"/>
  <c r="BD315" i="82"/>
  <c r="BE315" i="82"/>
  <c r="BF315" i="82"/>
  <c r="BG315" i="82"/>
  <c r="BH315" i="82"/>
  <c r="BI315" i="82"/>
  <c r="BJ315" i="82"/>
  <c r="BK315" i="82"/>
  <c r="BL315" i="82"/>
  <c r="BM315" i="82"/>
  <c r="BN315" i="82"/>
  <c r="BO315" i="82"/>
  <c r="BP315" i="82"/>
  <c r="BQ315" i="82"/>
  <c r="BR315" i="82"/>
  <c r="BS315" i="82"/>
  <c r="BT315" i="82"/>
  <c r="BU315" i="82"/>
  <c r="BV315" i="82"/>
  <c r="BW315" i="82"/>
  <c r="BX315" i="82"/>
  <c r="BY315" i="82"/>
  <c r="BZ315" i="82"/>
  <c r="CA315" i="82"/>
  <c r="CB315" i="82"/>
  <c r="CC315" i="82"/>
  <c r="CD31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BA316" i="82"/>
  <c r="BB316" i="82"/>
  <c r="BC316" i="82"/>
  <c r="BD316" i="82"/>
  <c r="BE316" i="82"/>
  <c r="BF316" i="82"/>
  <c r="BG316" i="82"/>
  <c r="BH316" i="82"/>
  <c r="BI316" i="82"/>
  <c r="BJ316" i="82"/>
  <c r="BK316" i="82"/>
  <c r="BL316" i="82"/>
  <c r="BM316" i="82"/>
  <c r="BN316" i="82"/>
  <c r="BO316" i="82"/>
  <c r="BP316" i="82"/>
  <c r="BQ316" i="82"/>
  <c r="BR316" i="82"/>
  <c r="BS316" i="82"/>
  <c r="BT316" i="82"/>
  <c r="BU316" i="82"/>
  <c r="BV316" i="82"/>
  <c r="BW316" i="82"/>
  <c r="BX316" i="82"/>
  <c r="BY316" i="82"/>
  <c r="BZ316" i="82"/>
  <c r="CA316" i="82"/>
  <c r="CB316" i="82"/>
  <c r="CC316" i="82"/>
  <c r="CD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AZ317" i="82"/>
  <c r="BA317" i="82"/>
  <c r="BB317" i="82"/>
  <c r="BC317" i="82"/>
  <c r="BD317" i="82"/>
  <c r="BE317" i="82"/>
  <c r="BF317" i="82"/>
  <c r="BG317" i="82"/>
  <c r="BH317" i="82"/>
  <c r="BI317" i="82"/>
  <c r="BJ317" i="82"/>
  <c r="BK317" i="82"/>
  <c r="BL317" i="82"/>
  <c r="BM317" i="82"/>
  <c r="BN317" i="82"/>
  <c r="BO317" i="82"/>
  <c r="BP317" i="82"/>
  <c r="BQ317" i="82"/>
  <c r="BR317" i="82"/>
  <c r="BS317" i="82"/>
  <c r="BT317" i="82"/>
  <c r="BU317" i="82"/>
  <c r="BV317" i="82"/>
  <c r="BW317" i="82"/>
  <c r="BX317" i="82"/>
  <c r="BY317" i="82"/>
  <c r="BZ317" i="82"/>
  <c r="CA317" i="82"/>
  <c r="CB317" i="82"/>
  <c r="CC317" i="82"/>
  <c r="CD317"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BA318" i="82"/>
  <c r="BB318" i="82"/>
  <c r="BC318" i="82"/>
  <c r="BD318" i="82"/>
  <c r="BE318" i="82"/>
  <c r="BF318" i="82"/>
  <c r="BG318" i="82"/>
  <c r="BH318" i="82"/>
  <c r="BI318" i="82"/>
  <c r="BJ318" i="82"/>
  <c r="BK318" i="82"/>
  <c r="BL318" i="82"/>
  <c r="BM318" i="82"/>
  <c r="BN318" i="82"/>
  <c r="BO318" i="82"/>
  <c r="BP318" i="82"/>
  <c r="BQ318" i="82"/>
  <c r="BR318" i="82"/>
  <c r="BS318" i="82"/>
  <c r="BT318" i="82"/>
  <c r="BU318" i="82"/>
  <c r="BV318" i="82"/>
  <c r="BW318" i="82"/>
  <c r="BX318" i="82"/>
  <c r="BY318" i="82"/>
  <c r="BZ318" i="82"/>
  <c r="CA318" i="82"/>
  <c r="CB318" i="82"/>
  <c r="CC318" i="82"/>
  <c r="CD318"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BA319" i="82"/>
  <c r="BB319" i="82"/>
  <c r="BC319" i="82"/>
  <c r="BD319" i="82"/>
  <c r="BE319" i="82"/>
  <c r="BF319" i="82"/>
  <c r="BG319" i="82"/>
  <c r="BH319" i="82"/>
  <c r="BI319" i="82"/>
  <c r="BJ319" i="82"/>
  <c r="BK319" i="82"/>
  <c r="BL319" i="82"/>
  <c r="BM319" i="82"/>
  <c r="BN319" i="82"/>
  <c r="BO319" i="82"/>
  <c r="BP319" i="82"/>
  <c r="BQ319" i="82"/>
  <c r="BR319" i="82"/>
  <c r="BS319" i="82"/>
  <c r="BT319" i="82"/>
  <c r="BU319" i="82"/>
  <c r="BV319" i="82"/>
  <c r="BW319" i="82"/>
  <c r="BX319" i="82"/>
  <c r="BY319" i="82"/>
  <c r="BZ319" i="82"/>
  <c r="CA319" i="82"/>
  <c r="CB319" i="82"/>
  <c r="CC319" i="82"/>
  <c r="CD319"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AT320" i="82"/>
  <c r="AU320" i="82"/>
  <c r="AV320" i="82"/>
  <c r="AW320" i="82"/>
  <c r="AX320" i="82"/>
  <c r="AY320" i="82"/>
  <c r="AZ320" i="82"/>
  <c r="BA320" i="82"/>
  <c r="BB320" i="82"/>
  <c r="BC320" i="82"/>
  <c r="BD320" i="82"/>
  <c r="BE320" i="82"/>
  <c r="BF320" i="82"/>
  <c r="BG320" i="82"/>
  <c r="BH320" i="82"/>
  <c r="BI320" i="82"/>
  <c r="BJ320" i="82"/>
  <c r="BK320" i="82"/>
  <c r="BL320" i="82"/>
  <c r="BM320" i="82"/>
  <c r="BN320" i="82"/>
  <c r="BO320" i="82"/>
  <c r="BP320" i="82"/>
  <c r="BQ320" i="82"/>
  <c r="BR320" i="82"/>
  <c r="BS320" i="82"/>
  <c r="BT320" i="82"/>
  <c r="BU320" i="82"/>
  <c r="BV320" i="82"/>
  <c r="BW320" i="82"/>
  <c r="BX320" i="82"/>
  <c r="BY320" i="82"/>
  <c r="BZ320" i="82"/>
  <c r="CA320" i="82"/>
  <c r="CB320" i="82"/>
  <c r="CC320" i="82"/>
  <c r="CD320"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AT321" i="82"/>
  <c r="AU321" i="82"/>
  <c r="AV321" i="82"/>
  <c r="AW321" i="82"/>
  <c r="AX321" i="82"/>
  <c r="AY321" i="82"/>
  <c r="AZ321" i="82"/>
  <c r="BA321" i="82"/>
  <c r="BB321" i="82"/>
  <c r="BC321" i="82"/>
  <c r="BD321" i="82"/>
  <c r="BE321" i="82"/>
  <c r="BF321" i="82"/>
  <c r="BG321" i="82"/>
  <c r="BH321" i="82"/>
  <c r="BI321" i="82"/>
  <c r="BJ321" i="82"/>
  <c r="BK321" i="82"/>
  <c r="BL321" i="82"/>
  <c r="BM321" i="82"/>
  <c r="BN321" i="82"/>
  <c r="BO321" i="82"/>
  <c r="BP321" i="82"/>
  <c r="BQ321" i="82"/>
  <c r="BR321" i="82"/>
  <c r="BS321" i="82"/>
  <c r="BT321" i="82"/>
  <c r="BU321" i="82"/>
  <c r="BV321" i="82"/>
  <c r="BW321" i="82"/>
  <c r="BX321" i="82"/>
  <c r="BY321" i="82"/>
  <c r="BZ321" i="82"/>
  <c r="CA321" i="82"/>
  <c r="CB321" i="82"/>
  <c r="CC321" i="82"/>
  <c r="CD321" i="82"/>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BA322" i="82"/>
  <c r="BB322" i="82"/>
  <c r="BC322" i="82"/>
  <c r="BD322" i="82"/>
  <c r="BE322" i="82"/>
  <c r="BF322" i="82"/>
  <c r="BG322" i="82"/>
  <c r="BH322" i="82"/>
  <c r="BI322" i="82"/>
  <c r="BJ322" i="82"/>
  <c r="BK322" i="82"/>
  <c r="BL322" i="82"/>
  <c r="BM322" i="82"/>
  <c r="BN322" i="82"/>
  <c r="BO322" i="82"/>
  <c r="BP322" i="82"/>
  <c r="BQ322" i="82"/>
  <c r="BR322" i="82"/>
  <c r="BS322" i="82"/>
  <c r="BT322" i="82"/>
  <c r="BU322" i="82"/>
  <c r="BV322" i="82"/>
  <c r="BW322" i="82"/>
  <c r="BX322" i="82"/>
  <c r="BY322" i="82"/>
  <c r="BZ322" i="82"/>
  <c r="CA322" i="82"/>
  <c r="CB322" i="82"/>
  <c r="CC322" i="82"/>
  <c r="CD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BA323" i="82"/>
  <c r="BB323" i="82"/>
  <c r="BC323" i="82"/>
  <c r="BD323" i="82"/>
  <c r="BE323" i="82"/>
  <c r="BF323" i="82"/>
  <c r="BG323" i="82"/>
  <c r="BH323" i="82"/>
  <c r="BI323" i="82"/>
  <c r="BJ323" i="82"/>
  <c r="BK323" i="82"/>
  <c r="BL323" i="82"/>
  <c r="BM323" i="82"/>
  <c r="BN323" i="82"/>
  <c r="BO323" i="82"/>
  <c r="BP323" i="82"/>
  <c r="BQ323" i="82"/>
  <c r="BR323" i="82"/>
  <c r="BS323" i="82"/>
  <c r="BT323" i="82"/>
  <c r="BU323" i="82"/>
  <c r="BV323" i="82"/>
  <c r="BW323" i="82"/>
  <c r="BX323" i="82"/>
  <c r="BY323" i="82"/>
  <c r="BZ323" i="82"/>
  <c r="CA323" i="82"/>
  <c r="CB323" i="82"/>
  <c r="CC323" i="82"/>
  <c r="CD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BA324" i="82"/>
  <c r="BB324" i="82"/>
  <c r="BC324" i="82"/>
  <c r="BD324" i="82"/>
  <c r="BE324" i="82"/>
  <c r="BF324" i="82"/>
  <c r="BG324" i="82"/>
  <c r="BH324" i="82"/>
  <c r="BI324" i="82"/>
  <c r="BJ324" i="82"/>
  <c r="BK324" i="82"/>
  <c r="BL324" i="82"/>
  <c r="BM324" i="82"/>
  <c r="BN324" i="82"/>
  <c r="BO324" i="82"/>
  <c r="BP324" i="82"/>
  <c r="BQ324" i="82"/>
  <c r="BR324" i="82"/>
  <c r="BS324" i="82"/>
  <c r="BT324" i="82"/>
  <c r="BU324" i="82"/>
  <c r="BV324" i="82"/>
  <c r="BW324" i="82"/>
  <c r="BX324" i="82"/>
  <c r="BY324" i="82"/>
  <c r="BZ324" i="82"/>
  <c r="CA324" i="82"/>
  <c r="CB324" i="82"/>
  <c r="CC324" i="82"/>
  <c r="CD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BA325" i="82"/>
  <c r="BB325" i="82"/>
  <c r="BC325" i="82"/>
  <c r="BD325" i="82"/>
  <c r="BE325" i="82"/>
  <c r="BF325" i="82"/>
  <c r="BG325" i="82"/>
  <c r="BH325" i="82"/>
  <c r="BI325" i="82"/>
  <c r="BJ325" i="82"/>
  <c r="BK325" i="82"/>
  <c r="BL325" i="82"/>
  <c r="BM325" i="82"/>
  <c r="BN325" i="82"/>
  <c r="BO325" i="82"/>
  <c r="BP325" i="82"/>
  <c r="BQ325" i="82"/>
  <c r="BR325" i="82"/>
  <c r="BS325" i="82"/>
  <c r="BT325" i="82"/>
  <c r="BU325" i="82"/>
  <c r="BV325" i="82"/>
  <c r="BW325" i="82"/>
  <c r="BX325" i="82"/>
  <c r="BY325" i="82"/>
  <c r="BZ325" i="82"/>
  <c r="CA325" i="82"/>
  <c r="CB325" i="82"/>
  <c r="CC325" i="82"/>
  <c r="CD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BA326" i="82"/>
  <c r="BB326" i="82"/>
  <c r="BC326" i="82"/>
  <c r="BD326" i="82"/>
  <c r="BE326" i="82"/>
  <c r="BF326" i="82"/>
  <c r="BG326" i="82"/>
  <c r="BH326" i="82"/>
  <c r="BI326" i="82"/>
  <c r="BJ326" i="82"/>
  <c r="BK326" i="82"/>
  <c r="BL326" i="82"/>
  <c r="BM326" i="82"/>
  <c r="BN326" i="82"/>
  <c r="BO326" i="82"/>
  <c r="BP326" i="82"/>
  <c r="BQ326" i="82"/>
  <c r="BR326" i="82"/>
  <c r="BS326" i="82"/>
  <c r="BT326" i="82"/>
  <c r="BU326" i="82"/>
  <c r="BV326" i="82"/>
  <c r="BW326" i="82"/>
  <c r="BX326" i="82"/>
  <c r="BY326" i="82"/>
  <c r="BZ326" i="82"/>
  <c r="CA326" i="82"/>
  <c r="CB326" i="82"/>
  <c r="CC326" i="82"/>
  <c r="CD326" i="82"/>
  <c r="E327" i="82"/>
  <c r="F327" i="82"/>
  <c r="G327" i="82"/>
  <c r="H327" i="82"/>
  <c r="I327" i="82"/>
  <c r="J327" i="82"/>
  <c r="K327" i="82"/>
  <c r="L327" i="82"/>
  <c r="M327" i="82"/>
  <c r="N327" i="82"/>
  <c r="O327" i="82"/>
  <c r="P327" i="82"/>
  <c r="Q327" i="82"/>
  <c r="R327" i="82"/>
  <c r="S327" i="82"/>
  <c r="T327" i="82"/>
  <c r="U327" i="82"/>
  <c r="V327" i="82"/>
  <c r="W327" i="82"/>
  <c r="X327" i="82"/>
  <c r="Y327" i="82"/>
  <c r="Z327" i="82"/>
  <c r="AA327" i="82"/>
  <c r="AB327" i="82"/>
  <c r="AC327" i="82"/>
  <c r="AD327" i="82"/>
  <c r="AE327" i="82"/>
  <c r="AF327" i="82"/>
  <c r="AG327" i="82"/>
  <c r="AH327" i="82"/>
  <c r="AI327" i="82"/>
  <c r="AJ327" i="82"/>
  <c r="AK327" i="82"/>
  <c r="AL327" i="82"/>
  <c r="AM327" i="82"/>
  <c r="AN327" i="82"/>
  <c r="AO327" i="82"/>
  <c r="AP327" i="82"/>
  <c r="AQ327" i="82"/>
  <c r="AR327" i="82"/>
  <c r="AS327" i="82"/>
  <c r="AT327" i="82"/>
  <c r="AU327" i="82"/>
  <c r="AV327" i="82"/>
  <c r="AW327" i="82"/>
  <c r="AX327" i="82"/>
  <c r="AY327" i="82"/>
  <c r="AZ327" i="82"/>
  <c r="BA327" i="82"/>
  <c r="BB327" i="82"/>
  <c r="BC327" i="82"/>
  <c r="BD327" i="82"/>
  <c r="BE327" i="82"/>
  <c r="BF327" i="82"/>
  <c r="BG327" i="82"/>
  <c r="BH327" i="82"/>
  <c r="BI327" i="82"/>
  <c r="BJ327" i="82"/>
  <c r="BK327" i="82"/>
  <c r="BL327" i="82"/>
  <c r="BM327" i="82"/>
  <c r="BN327" i="82"/>
  <c r="BO327" i="82"/>
  <c r="BP327" i="82"/>
  <c r="BQ327" i="82"/>
  <c r="BR327" i="82"/>
  <c r="BS327" i="82"/>
  <c r="BT327" i="82"/>
  <c r="BU327" i="82"/>
  <c r="BV327" i="82"/>
  <c r="BW327" i="82"/>
  <c r="BX327" i="82"/>
  <c r="BY327" i="82"/>
  <c r="BZ327" i="82"/>
  <c r="CA327" i="82"/>
  <c r="CB327" i="82"/>
  <c r="CC327" i="82"/>
  <c r="CD327" i="82"/>
  <c r="E328" i="82"/>
  <c r="F328" i="82"/>
  <c r="G328" i="82"/>
  <c r="H328" i="82"/>
  <c r="I328" i="82"/>
  <c r="J328" i="82"/>
  <c r="K328" i="82"/>
  <c r="L328" i="82"/>
  <c r="M328" i="82"/>
  <c r="N328" i="82"/>
  <c r="O328" i="82"/>
  <c r="P328" i="82"/>
  <c r="Q328" i="82"/>
  <c r="R328" i="82"/>
  <c r="S328" i="82"/>
  <c r="T328" i="82"/>
  <c r="U328" i="82"/>
  <c r="V328" i="82"/>
  <c r="W328" i="82"/>
  <c r="X328" i="82"/>
  <c r="Y328" i="82"/>
  <c r="Z328" i="82"/>
  <c r="AA328" i="82"/>
  <c r="AB328" i="82"/>
  <c r="AC328" i="82"/>
  <c r="AD328" i="82"/>
  <c r="AE328" i="82"/>
  <c r="AF328" i="82"/>
  <c r="AG328" i="82"/>
  <c r="AH328" i="82"/>
  <c r="AI328" i="82"/>
  <c r="AJ328" i="82"/>
  <c r="AK328" i="82"/>
  <c r="AL328" i="82"/>
  <c r="AM328" i="82"/>
  <c r="AN328" i="82"/>
  <c r="AO328" i="82"/>
  <c r="AP328" i="82"/>
  <c r="AQ328" i="82"/>
  <c r="AR328" i="82"/>
  <c r="AS328" i="82"/>
  <c r="AT328" i="82"/>
  <c r="AU328" i="82"/>
  <c r="AV328" i="82"/>
  <c r="AW328" i="82"/>
  <c r="AX328" i="82"/>
  <c r="AY328" i="82"/>
  <c r="AZ328" i="82"/>
  <c r="BA328" i="82"/>
  <c r="BB328" i="82"/>
  <c r="BC328" i="82"/>
  <c r="BD328" i="82"/>
  <c r="BE328" i="82"/>
  <c r="BF328" i="82"/>
  <c r="BG328" i="82"/>
  <c r="BH328" i="82"/>
  <c r="BI328" i="82"/>
  <c r="BJ328" i="82"/>
  <c r="BK328" i="82"/>
  <c r="BL328" i="82"/>
  <c r="BM328" i="82"/>
  <c r="BN328" i="82"/>
  <c r="BO328" i="82"/>
  <c r="BP328" i="82"/>
  <c r="BQ328" i="82"/>
  <c r="BR328" i="82"/>
  <c r="BS328" i="82"/>
  <c r="BT328" i="82"/>
  <c r="BU328" i="82"/>
  <c r="BV328" i="82"/>
  <c r="BW328" i="82"/>
  <c r="BX328" i="82"/>
  <c r="BY328" i="82"/>
  <c r="BZ328" i="82"/>
  <c r="CA328" i="82"/>
  <c r="CB328" i="82"/>
  <c r="CC328" i="82"/>
  <c r="CD328" i="82"/>
  <c r="E329" i="82"/>
  <c r="F329" i="82"/>
  <c r="G329" i="82"/>
  <c r="H329" i="82"/>
  <c r="I329" i="82"/>
  <c r="J329" i="82"/>
  <c r="K329" i="82"/>
  <c r="L329" i="82"/>
  <c r="M329" i="82"/>
  <c r="N329" i="82"/>
  <c r="O329" i="82"/>
  <c r="P329" i="82"/>
  <c r="Q329" i="82"/>
  <c r="R329" i="82"/>
  <c r="S329" i="82"/>
  <c r="T329" i="82"/>
  <c r="U329" i="82"/>
  <c r="V329" i="82"/>
  <c r="W329" i="82"/>
  <c r="X329" i="82"/>
  <c r="Y329" i="82"/>
  <c r="Z329" i="82"/>
  <c r="AA329" i="82"/>
  <c r="AB329" i="82"/>
  <c r="AC329" i="82"/>
  <c r="AD329" i="82"/>
  <c r="AE329" i="82"/>
  <c r="AF329" i="82"/>
  <c r="AG329" i="82"/>
  <c r="AH329" i="82"/>
  <c r="AI329" i="82"/>
  <c r="AJ329" i="82"/>
  <c r="AK329" i="82"/>
  <c r="AL329" i="82"/>
  <c r="AM329" i="82"/>
  <c r="AN329" i="82"/>
  <c r="AO329" i="82"/>
  <c r="AP329" i="82"/>
  <c r="AQ329" i="82"/>
  <c r="AR329" i="82"/>
  <c r="AS329" i="82"/>
  <c r="AT329" i="82"/>
  <c r="AU329" i="82"/>
  <c r="AV329" i="82"/>
  <c r="AW329" i="82"/>
  <c r="AX329" i="82"/>
  <c r="AY329" i="82"/>
  <c r="AZ329" i="82"/>
  <c r="BA329" i="82"/>
  <c r="BB329" i="82"/>
  <c r="BC329" i="82"/>
  <c r="BD329" i="82"/>
  <c r="BE329" i="82"/>
  <c r="BF329" i="82"/>
  <c r="BG329" i="82"/>
  <c r="BH329" i="82"/>
  <c r="BI329" i="82"/>
  <c r="BJ329" i="82"/>
  <c r="BK329" i="82"/>
  <c r="BL329" i="82"/>
  <c r="BM329" i="82"/>
  <c r="BN329" i="82"/>
  <c r="BO329" i="82"/>
  <c r="BP329" i="82"/>
  <c r="BQ329" i="82"/>
  <c r="BR329" i="82"/>
  <c r="BS329" i="82"/>
  <c r="BT329" i="82"/>
  <c r="BU329" i="82"/>
  <c r="BV329" i="82"/>
  <c r="BW329" i="82"/>
  <c r="BX329" i="82"/>
  <c r="BY329" i="82"/>
  <c r="BZ329" i="82"/>
  <c r="CA329" i="82"/>
  <c r="CB329" i="82"/>
  <c r="CC329" i="82"/>
  <c r="CD329" i="82"/>
  <c r="E330" i="82"/>
  <c r="F330" i="82"/>
  <c r="G330" i="82"/>
  <c r="H330" i="82"/>
  <c r="I330" i="82"/>
  <c r="J330" i="82"/>
  <c r="K330" i="82"/>
  <c r="L330" i="82"/>
  <c r="M330" i="82"/>
  <c r="N330" i="82"/>
  <c r="O330" i="82"/>
  <c r="P330" i="82"/>
  <c r="Q330" i="82"/>
  <c r="R330" i="82"/>
  <c r="S330" i="82"/>
  <c r="T330" i="82"/>
  <c r="U330" i="82"/>
  <c r="V330" i="82"/>
  <c r="W330" i="82"/>
  <c r="X330" i="82"/>
  <c r="Y330" i="82"/>
  <c r="Z330" i="82"/>
  <c r="AA330" i="82"/>
  <c r="AB330" i="82"/>
  <c r="AC330" i="82"/>
  <c r="AD330" i="82"/>
  <c r="AE330" i="82"/>
  <c r="AF330" i="82"/>
  <c r="AG330" i="82"/>
  <c r="AH330" i="82"/>
  <c r="AI330" i="82"/>
  <c r="AJ330" i="82"/>
  <c r="AK330" i="82"/>
  <c r="AL330" i="82"/>
  <c r="AM330" i="82"/>
  <c r="AN330" i="82"/>
  <c r="AO330" i="82"/>
  <c r="AP330" i="82"/>
  <c r="AQ330" i="82"/>
  <c r="AR330" i="82"/>
  <c r="AS330" i="82"/>
  <c r="AT330" i="82"/>
  <c r="AU330" i="82"/>
  <c r="AV330" i="82"/>
  <c r="AW330" i="82"/>
  <c r="AX330" i="82"/>
  <c r="AY330" i="82"/>
  <c r="AZ330" i="82"/>
  <c r="BA330" i="82"/>
  <c r="BB330" i="82"/>
  <c r="BC330" i="82"/>
  <c r="BD330" i="82"/>
  <c r="BE330" i="82"/>
  <c r="BF330" i="82"/>
  <c r="BG330" i="82"/>
  <c r="BH330" i="82"/>
  <c r="BI330" i="82"/>
  <c r="BJ330" i="82"/>
  <c r="BK330" i="82"/>
  <c r="BL330" i="82"/>
  <c r="BM330" i="82"/>
  <c r="BN330" i="82"/>
  <c r="BO330" i="82"/>
  <c r="BP330" i="82"/>
  <c r="BQ330" i="82"/>
  <c r="BR330" i="82"/>
  <c r="BS330" i="82"/>
  <c r="BT330" i="82"/>
  <c r="BU330" i="82"/>
  <c r="BV330" i="82"/>
  <c r="BW330" i="82"/>
  <c r="BX330" i="82"/>
  <c r="BY330" i="82"/>
  <c r="BZ330" i="82"/>
  <c r="CA330" i="82"/>
  <c r="CB330" i="82"/>
  <c r="CC330" i="82"/>
  <c r="CD330" i="82"/>
  <c r="E331" i="82"/>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AT331" i="82"/>
  <c r="AU331" i="82"/>
  <c r="AV331" i="82"/>
  <c r="AW331" i="82"/>
  <c r="AX331" i="82"/>
  <c r="AY331" i="82"/>
  <c r="AZ331" i="82"/>
  <c r="BA331" i="82"/>
  <c r="BB331" i="82"/>
  <c r="BC331" i="82"/>
  <c r="BD331" i="82"/>
  <c r="BE331" i="82"/>
  <c r="BF331" i="82"/>
  <c r="BG331" i="82"/>
  <c r="BH331" i="82"/>
  <c r="BI331" i="82"/>
  <c r="BJ331" i="82"/>
  <c r="BK331" i="82"/>
  <c r="BL331" i="82"/>
  <c r="BM331" i="82"/>
  <c r="BN331" i="82"/>
  <c r="BO331" i="82"/>
  <c r="BP331" i="82"/>
  <c r="BQ331" i="82"/>
  <c r="BR331" i="82"/>
  <c r="BS331" i="82"/>
  <c r="BT331" i="82"/>
  <c r="BU331" i="82"/>
  <c r="BV331" i="82"/>
  <c r="BW331" i="82"/>
  <c r="BX331" i="82"/>
  <c r="BY331" i="82"/>
  <c r="BZ331" i="82"/>
  <c r="CA331" i="82"/>
  <c r="CB331" i="82"/>
  <c r="CC331" i="82"/>
  <c r="CD331"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AT332" i="82"/>
  <c r="AU332" i="82"/>
  <c r="AV332" i="82"/>
  <c r="AW332" i="82"/>
  <c r="AX332" i="82"/>
  <c r="AY332" i="82"/>
  <c r="AZ332" i="82"/>
  <c r="BA332" i="82"/>
  <c r="BB332" i="82"/>
  <c r="BC332" i="82"/>
  <c r="BD332" i="82"/>
  <c r="BE332" i="82"/>
  <c r="BF332" i="82"/>
  <c r="BG332" i="82"/>
  <c r="BH332" i="82"/>
  <c r="BI332" i="82"/>
  <c r="BJ332" i="82"/>
  <c r="BK332" i="82"/>
  <c r="BL332" i="82"/>
  <c r="BM332" i="82"/>
  <c r="BN332" i="82"/>
  <c r="BO332" i="82"/>
  <c r="BP332" i="82"/>
  <c r="BQ332" i="82"/>
  <c r="BR332" i="82"/>
  <c r="BS332" i="82"/>
  <c r="BT332" i="82"/>
  <c r="BU332" i="82"/>
  <c r="BV332" i="82"/>
  <c r="BW332" i="82"/>
  <c r="BX332" i="82"/>
  <c r="BY332" i="82"/>
  <c r="BZ332" i="82"/>
  <c r="CA332" i="82"/>
  <c r="CB332" i="82"/>
  <c r="CC332" i="82"/>
  <c r="CD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BA333" i="82"/>
  <c r="BB333" i="82"/>
  <c r="BC333" i="82"/>
  <c r="BD333" i="82"/>
  <c r="BE333" i="82"/>
  <c r="BF333" i="82"/>
  <c r="BG333" i="82"/>
  <c r="BH333" i="82"/>
  <c r="BI333" i="82"/>
  <c r="BJ333" i="82"/>
  <c r="BK333" i="82"/>
  <c r="BL333" i="82"/>
  <c r="BM333" i="82"/>
  <c r="BN333" i="82"/>
  <c r="BO333" i="82"/>
  <c r="BP333" i="82"/>
  <c r="BQ333" i="82"/>
  <c r="BR333" i="82"/>
  <c r="BS333" i="82"/>
  <c r="BT333" i="82"/>
  <c r="BU333" i="82"/>
  <c r="BV333" i="82"/>
  <c r="BW333" i="82"/>
  <c r="BX333" i="82"/>
  <c r="BY333" i="82"/>
  <c r="BZ333" i="82"/>
  <c r="CA333" i="82"/>
  <c r="CB333" i="82"/>
  <c r="CC333" i="82"/>
  <c r="CD333" i="82"/>
  <c r="E334" i="82"/>
  <c r="F334" i="82"/>
  <c r="G334" i="82"/>
  <c r="H334" i="82"/>
  <c r="I334" i="82"/>
  <c r="J334" i="82"/>
  <c r="K334" i="82"/>
  <c r="L334" i="82"/>
  <c r="M334" i="82"/>
  <c r="N334" i="82"/>
  <c r="O334" i="82"/>
  <c r="P334" i="82"/>
  <c r="Q334" i="82"/>
  <c r="R334" i="82"/>
  <c r="S334" i="82"/>
  <c r="T334" i="82"/>
  <c r="U334" i="82"/>
  <c r="V334" i="82"/>
  <c r="W334" i="82"/>
  <c r="X334" i="82"/>
  <c r="Y334" i="82"/>
  <c r="Z334" i="82"/>
  <c r="AA334" i="82"/>
  <c r="AB334" i="82"/>
  <c r="AC334" i="82"/>
  <c r="AD334" i="82"/>
  <c r="AE334" i="82"/>
  <c r="AF334" i="82"/>
  <c r="AG334" i="82"/>
  <c r="AH334" i="82"/>
  <c r="AI334" i="82"/>
  <c r="AJ334" i="82"/>
  <c r="AK334" i="82"/>
  <c r="AL334" i="82"/>
  <c r="AM334" i="82"/>
  <c r="AN334" i="82"/>
  <c r="AO334" i="82"/>
  <c r="AP334" i="82"/>
  <c r="AQ334" i="82"/>
  <c r="AR334" i="82"/>
  <c r="AS334" i="82"/>
  <c r="AT334" i="82"/>
  <c r="AU334" i="82"/>
  <c r="AV334" i="82"/>
  <c r="AW334" i="82"/>
  <c r="AX334" i="82"/>
  <c r="AY334" i="82"/>
  <c r="AZ334" i="82"/>
  <c r="BA334" i="82"/>
  <c r="BB334" i="82"/>
  <c r="BC334" i="82"/>
  <c r="BD334" i="82"/>
  <c r="BE334" i="82"/>
  <c r="BF334" i="82"/>
  <c r="BG334" i="82"/>
  <c r="BH334" i="82"/>
  <c r="BI334" i="82"/>
  <c r="BJ334" i="82"/>
  <c r="BK334" i="82"/>
  <c r="BL334" i="82"/>
  <c r="BM334" i="82"/>
  <c r="BN334" i="82"/>
  <c r="BO334" i="82"/>
  <c r="BP334" i="82"/>
  <c r="BQ334" i="82"/>
  <c r="BR334" i="82"/>
  <c r="BS334" i="82"/>
  <c r="BT334" i="82"/>
  <c r="BU334" i="82"/>
  <c r="BV334" i="82"/>
  <c r="BW334" i="82"/>
  <c r="BX334" i="82"/>
  <c r="BY334" i="82"/>
  <c r="BZ334" i="82"/>
  <c r="CA334" i="82"/>
  <c r="CB334" i="82"/>
  <c r="CC334" i="82"/>
  <c r="CD334" i="82"/>
  <c r="E335" i="82"/>
  <c r="F335" i="82"/>
  <c r="G335" i="82"/>
  <c r="H335" i="82"/>
  <c r="I335" i="82"/>
  <c r="J335" i="82"/>
  <c r="K335" i="82"/>
  <c r="L335" i="82"/>
  <c r="M335" i="82"/>
  <c r="N335" i="82"/>
  <c r="O335" i="82"/>
  <c r="P335" i="82"/>
  <c r="Q335" i="82"/>
  <c r="R335" i="82"/>
  <c r="S335" i="82"/>
  <c r="T335" i="82"/>
  <c r="U335" i="82"/>
  <c r="V335" i="82"/>
  <c r="W335" i="82"/>
  <c r="X335" i="82"/>
  <c r="Y335" i="82"/>
  <c r="Z335" i="82"/>
  <c r="AA335" i="82"/>
  <c r="AB335" i="82"/>
  <c r="AC335" i="82"/>
  <c r="AD335" i="82"/>
  <c r="AE335" i="82"/>
  <c r="AF335" i="82"/>
  <c r="AG335" i="82"/>
  <c r="AH335" i="82"/>
  <c r="AI335" i="82"/>
  <c r="AJ335" i="82"/>
  <c r="AK335" i="82"/>
  <c r="AL335" i="82"/>
  <c r="AM335" i="82"/>
  <c r="AN335" i="82"/>
  <c r="AO335" i="82"/>
  <c r="AP335" i="82"/>
  <c r="AQ335" i="82"/>
  <c r="AR335" i="82"/>
  <c r="AS335" i="82"/>
  <c r="AT335" i="82"/>
  <c r="AU335" i="82"/>
  <c r="AV335" i="82"/>
  <c r="AW335" i="82"/>
  <c r="AX335" i="82"/>
  <c r="AY335" i="82"/>
  <c r="AZ335" i="82"/>
  <c r="BA335" i="82"/>
  <c r="BB335" i="82"/>
  <c r="BC335" i="82"/>
  <c r="BD335" i="82"/>
  <c r="BE335" i="82"/>
  <c r="BF335" i="82"/>
  <c r="BG335" i="82"/>
  <c r="BH335" i="82"/>
  <c r="BI335" i="82"/>
  <c r="BJ335" i="82"/>
  <c r="BK335" i="82"/>
  <c r="BL335" i="82"/>
  <c r="BM335" i="82"/>
  <c r="BN335" i="82"/>
  <c r="BO335" i="82"/>
  <c r="BP335" i="82"/>
  <c r="BQ335" i="82"/>
  <c r="BR335" i="82"/>
  <c r="BS335" i="82"/>
  <c r="BT335" i="82"/>
  <c r="BU335" i="82"/>
  <c r="BV335" i="82"/>
  <c r="BW335" i="82"/>
  <c r="BX335" i="82"/>
  <c r="BY335" i="82"/>
  <c r="BZ335" i="82"/>
  <c r="CA335" i="82"/>
  <c r="CB335" i="82"/>
  <c r="CC335" i="82"/>
  <c r="CD335" i="82"/>
  <c r="E336" i="82"/>
  <c r="F336" i="82"/>
  <c r="G336" i="82"/>
  <c r="H336" i="82"/>
  <c r="I336" i="82"/>
  <c r="J336" i="82"/>
  <c r="K336" i="82"/>
  <c r="L336" i="82"/>
  <c r="M336" i="82"/>
  <c r="N336" i="82"/>
  <c r="O336" i="82"/>
  <c r="P336" i="82"/>
  <c r="Q336" i="82"/>
  <c r="R336" i="82"/>
  <c r="S336" i="82"/>
  <c r="T336" i="82"/>
  <c r="U336" i="82"/>
  <c r="V336" i="82"/>
  <c r="W336" i="82"/>
  <c r="X336" i="82"/>
  <c r="Y336" i="82"/>
  <c r="Z336" i="82"/>
  <c r="AA336" i="82"/>
  <c r="AB336" i="82"/>
  <c r="AC336" i="82"/>
  <c r="AD336" i="82"/>
  <c r="AE336" i="82"/>
  <c r="AF336" i="82"/>
  <c r="AG336" i="82"/>
  <c r="AH336" i="82"/>
  <c r="AI336" i="82"/>
  <c r="AJ336" i="82"/>
  <c r="AK336" i="82"/>
  <c r="AL336" i="82"/>
  <c r="AM336" i="82"/>
  <c r="AN336" i="82"/>
  <c r="AO336" i="82"/>
  <c r="AP336" i="82"/>
  <c r="AQ336" i="82"/>
  <c r="AR336" i="82"/>
  <c r="AS336" i="82"/>
  <c r="AT336" i="82"/>
  <c r="AU336" i="82"/>
  <c r="AV336" i="82"/>
  <c r="AW336" i="82"/>
  <c r="AX336" i="82"/>
  <c r="AY336" i="82"/>
  <c r="AZ336" i="82"/>
  <c r="BA336" i="82"/>
  <c r="BB336" i="82"/>
  <c r="BC336" i="82"/>
  <c r="BD336" i="82"/>
  <c r="BE336" i="82"/>
  <c r="BF336" i="82"/>
  <c r="BG336" i="82"/>
  <c r="BH336" i="82"/>
  <c r="BI336" i="82"/>
  <c r="BJ336" i="82"/>
  <c r="BK336" i="82"/>
  <c r="BL336" i="82"/>
  <c r="BM336" i="82"/>
  <c r="BN336" i="82"/>
  <c r="BO336" i="82"/>
  <c r="BP336" i="82"/>
  <c r="BQ336" i="82"/>
  <c r="BR336" i="82"/>
  <c r="BS336" i="82"/>
  <c r="BT336" i="82"/>
  <c r="BU336" i="82"/>
  <c r="BV336" i="82"/>
  <c r="BW336" i="82"/>
  <c r="BX336" i="82"/>
  <c r="BY336" i="82"/>
  <c r="BZ336" i="82"/>
  <c r="CA336" i="82"/>
  <c r="CB336" i="82"/>
  <c r="CC336" i="82"/>
  <c r="CD336" i="82"/>
  <c r="E337" i="82"/>
  <c r="F337" i="82"/>
  <c r="G337" i="82"/>
  <c r="H337" i="82"/>
  <c r="I337" i="82"/>
  <c r="J337" i="82"/>
  <c r="K337" i="82"/>
  <c r="L337" i="82"/>
  <c r="M337" i="82"/>
  <c r="N337" i="82"/>
  <c r="O337" i="82"/>
  <c r="P337" i="82"/>
  <c r="Q337" i="82"/>
  <c r="R337" i="82"/>
  <c r="S337" i="82"/>
  <c r="T337" i="82"/>
  <c r="U337" i="82"/>
  <c r="V337" i="82"/>
  <c r="W337" i="82"/>
  <c r="X337" i="82"/>
  <c r="Y337" i="82"/>
  <c r="Z337" i="82"/>
  <c r="AA337" i="82"/>
  <c r="AB337" i="82"/>
  <c r="AC337" i="82"/>
  <c r="AD337" i="82"/>
  <c r="AE337" i="82"/>
  <c r="AF337" i="82"/>
  <c r="AG337" i="82"/>
  <c r="AH337" i="82"/>
  <c r="AI337" i="82"/>
  <c r="AJ337" i="82"/>
  <c r="AK337" i="82"/>
  <c r="AL337" i="82"/>
  <c r="AM337" i="82"/>
  <c r="AN337" i="82"/>
  <c r="AO337" i="82"/>
  <c r="AP337" i="82"/>
  <c r="AQ337" i="82"/>
  <c r="AR337" i="82"/>
  <c r="AS337" i="82"/>
  <c r="AT337" i="82"/>
  <c r="AU337" i="82"/>
  <c r="AV337" i="82"/>
  <c r="AW337" i="82"/>
  <c r="AX337" i="82"/>
  <c r="AY337" i="82"/>
  <c r="AZ337" i="82"/>
  <c r="BA337" i="82"/>
  <c r="BB337" i="82"/>
  <c r="BC337" i="82"/>
  <c r="BD337" i="82"/>
  <c r="BE337" i="82"/>
  <c r="BF337" i="82"/>
  <c r="BG337" i="82"/>
  <c r="BH337" i="82"/>
  <c r="BI337" i="82"/>
  <c r="BJ337" i="82"/>
  <c r="BK337" i="82"/>
  <c r="BL337" i="82"/>
  <c r="BM337" i="82"/>
  <c r="BN337" i="82"/>
  <c r="BO337" i="82"/>
  <c r="BP337" i="82"/>
  <c r="BQ337" i="82"/>
  <c r="BR337" i="82"/>
  <c r="BS337" i="82"/>
  <c r="BT337" i="82"/>
  <c r="BU337" i="82"/>
  <c r="BV337" i="82"/>
  <c r="BW337" i="82"/>
  <c r="BX337" i="82"/>
  <c r="BY337" i="82"/>
  <c r="BZ337" i="82"/>
  <c r="CA337" i="82"/>
  <c r="CB337" i="82"/>
  <c r="CC337" i="82"/>
  <c r="CD337" i="82"/>
  <c r="E338" i="82"/>
  <c r="F338" i="82"/>
  <c r="G338" i="82"/>
  <c r="H338" i="82"/>
  <c r="I338" i="82"/>
  <c r="J338" i="82"/>
  <c r="K338" i="82"/>
  <c r="L338" i="82"/>
  <c r="M338" i="82"/>
  <c r="N338" i="82"/>
  <c r="O338" i="82"/>
  <c r="P338" i="82"/>
  <c r="Q338" i="82"/>
  <c r="R338" i="82"/>
  <c r="S338" i="82"/>
  <c r="T338" i="82"/>
  <c r="U338" i="82"/>
  <c r="V338" i="82"/>
  <c r="W338" i="82"/>
  <c r="X338" i="82"/>
  <c r="Y338" i="82"/>
  <c r="Z338" i="82"/>
  <c r="AA338" i="82"/>
  <c r="AB338" i="82"/>
  <c r="AC338" i="82"/>
  <c r="AD338" i="82"/>
  <c r="AE338" i="82"/>
  <c r="AF338" i="82"/>
  <c r="AG338" i="82"/>
  <c r="AH338" i="82"/>
  <c r="AI338" i="82"/>
  <c r="AJ338" i="82"/>
  <c r="AK338" i="82"/>
  <c r="AL338" i="82"/>
  <c r="AM338" i="82"/>
  <c r="AN338" i="82"/>
  <c r="AO338" i="82"/>
  <c r="AP338" i="82"/>
  <c r="AQ338" i="82"/>
  <c r="AR338" i="82"/>
  <c r="AS338" i="82"/>
  <c r="AT338" i="82"/>
  <c r="AU338" i="82"/>
  <c r="AV338" i="82"/>
  <c r="AW338" i="82"/>
  <c r="AX338" i="82"/>
  <c r="AY338" i="82"/>
  <c r="AZ338" i="82"/>
  <c r="BA338" i="82"/>
  <c r="BB338" i="82"/>
  <c r="BC338" i="82"/>
  <c r="BD338" i="82"/>
  <c r="BE338" i="82"/>
  <c r="BF338" i="82"/>
  <c r="BG338" i="82"/>
  <c r="BH338" i="82"/>
  <c r="BI338" i="82"/>
  <c r="BJ338" i="82"/>
  <c r="BK338" i="82"/>
  <c r="BL338" i="82"/>
  <c r="BM338" i="82"/>
  <c r="BN338" i="82"/>
  <c r="BO338" i="82"/>
  <c r="BP338" i="82"/>
  <c r="BQ338" i="82"/>
  <c r="BR338" i="82"/>
  <c r="BS338" i="82"/>
  <c r="BT338" i="82"/>
  <c r="BU338" i="82"/>
  <c r="BV338" i="82"/>
  <c r="BW338" i="82"/>
  <c r="BX338" i="82"/>
  <c r="BY338" i="82"/>
  <c r="BZ338" i="82"/>
  <c r="CA338" i="82"/>
  <c r="CB338" i="82"/>
  <c r="CC338" i="82"/>
  <c r="CD338" i="82"/>
  <c r="E339" i="82"/>
  <c r="F339" i="82"/>
  <c r="G339" i="82"/>
  <c r="H339" i="82"/>
  <c r="I339" i="82"/>
  <c r="J339" i="82"/>
  <c r="K339" i="82"/>
  <c r="L339" i="82"/>
  <c r="M339" i="82"/>
  <c r="N339" i="82"/>
  <c r="O339" i="82"/>
  <c r="P339" i="82"/>
  <c r="Q339" i="82"/>
  <c r="R339" i="82"/>
  <c r="S339" i="82"/>
  <c r="T339" i="82"/>
  <c r="U339" i="82"/>
  <c r="V339" i="82"/>
  <c r="W339" i="82"/>
  <c r="X339" i="82"/>
  <c r="Y339" i="82"/>
  <c r="Z339" i="82"/>
  <c r="AA339" i="82"/>
  <c r="AB339" i="82"/>
  <c r="AC339" i="82"/>
  <c r="AD339" i="82"/>
  <c r="AE339" i="82"/>
  <c r="AF339" i="82"/>
  <c r="AG339" i="82"/>
  <c r="AH339" i="82"/>
  <c r="AI339" i="82"/>
  <c r="AJ339" i="82"/>
  <c r="AK339" i="82"/>
  <c r="AL339" i="82"/>
  <c r="AM339" i="82"/>
  <c r="AN339" i="82"/>
  <c r="AO339" i="82"/>
  <c r="AP339" i="82"/>
  <c r="AQ339" i="82"/>
  <c r="AR339" i="82"/>
  <c r="AS339" i="82"/>
  <c r="AT339" i="82"/>
  <c r="AU339" i="82"/>
  <c r="AV339" i="82"/>
  <c r="AW339" i="82"/>
  <c r="AX339" i="82"/>
  <c r="AY339" i="82"/>
  <c r="AZ339" i="82"/>
  <c r="BA339" i="82"/>
  <c r="BB339" i="82"/>
  <c r="BC339" i="82"/>
  <c r="BD339" i="82"/>
  <c r="BE339" i="82"/>
  <c r="BF339" i="82"/>
  <c r="BG339" i="82"/>
  <c r="BH339" i="82"/>
  <c r="BI339" i="82"/>
  <c r="BJ339" i="82"/>
  <c r="BK339" i="82"/>
  <c r="BL339" i="82"/>
  <c r="BM339" i="82"/>
  <c r="BN339" i="82"/>
  <c r="BO339" i="82"/>
  <c r="BP339" i="82"/>
  <c r="BQ339" i="82"/>
  <c r="BR339" i="82"/>
  <c r="BS339" i="82"/>
  <c r="BT339" i="82"/>
  <c r="BU339" i="82"/>
  <c r="BV339" i="82"/>
  <c r="BW339" i="82"/>
  <c r="BX339" i="82"/>
  <c r="BY339" i="82"/>
  <c r="BZ339" i="82"/>
  <c r="CA339" i="82"/>
  <c r="CB339" i="82"/>
  <c r="CC339" i="82"/>
  <c r="CD339" i="82"/>
  <c r="E340" i="82"/>
  <c r="F340" i="82"/>
  <c r="G340" i="82"/>
  <c r="H340" i="82"/>
  <c r="I340" i="82"/>
  <c r="J340" i="82"/>
  <c r="K340" i="82"/>
  <c r="L340" i="82"/>
  <c r="M340" i="82"/>
  <c r="N340" i="82"/>
  <c r="O340" i="82"/>
  <c r="P340" i="82"/>
  <c r="Q340" i="82"/>
  <c r="R340" i="82"/>
  <c r="S340" i="82"/>
  <c r="T340" i="82"/>
  <c r="U340" i="82"/>
  <c r="V340" i="82"/>
  <c r="W340" i="82"/>
  <c r="X340" i="82"/>
  <c r="Y340" i="82"/>
  <c r="Z340" i="82"/>
  <c r="AA340" i="82"/>
  <c r="AB340" i="82"/>
  <c r="AC340" i="82"/>
  <c r="AD340" i="82"/>
  <c r="AE340" i="82"/>
  <c r="AF340" i="82"/>
  <c r="AG340" i="82"/>
  <c r="AH340" i="82"/>
  <c r="AI340" i="82"/>
  <c r="AJ340" i="82"/>
  <c r="AK340" i="82"/>
  <c r="AL340" i="82"/>
  <c r="AM340" i="82"/>
  <c r="AN340" i="82"/>
  <c r="AO340" i="82"/>
  <c r="AP340" i="82"/>
  <c r="AQ340" i="82"/>
  <c r="AR340" i="82"/>
  <c r="AS340" i="82"/>
  <c r="AT340" i="82"/>
  <c r="AU340" i="82"/>
  <c r="AV340" i="82"/>
  <c r="AW340" i="82"/>
  <c r="AX340" i="82"/>
  <c r="AY340" i="82"/>
  <c r="AZ340" i="82"/>
  <c r="BA340" i="82"/>
  <c r="BB340" i="82"/>
  <c r="BC340" i="82"/>
  <c r="BD340" i="82"/>
  <c r="BE340" i="82"/>
  <c r="BF340" i="82"/>
  <c r="BG340" i="82"/>
  <c r="BH340" i="82"/>
  <c r="BI340" i="82"/>
  <c r="BJ340" i="82"/>
  <c r="BK340" i="82"/>
  <c r="BL340" i="82"/>
  <c r="BM340" i="82"/>
  <c r="BN340" i="82"/>
  <c r="BO340" i="82"/>
  <c r="BP340" i="82"/>
  <c r="BQ340" i="82"/>
  <c r="BR340" i="82"/>
  <c r="BS340" i="82"/>
  <c r="BT340" i="82"/>
  <c r="BU340" i="82"/>
  <c r="BV340" i="82"/>
  <c r="BW340" i="82"/>
  <c r="BX340" i="82"/>
  <c r="BY340" i="82"/>
  <c r="BZ340" i="82"/>
  <c r="CA340" i="82"/>
  <c r="CB340" i="82"/>
  <c r="CC340" i="82"/>
  <c r="CD340"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BA341" i="82"/>
  <c r="BB341" i="82"/>
  <c r="BC341" i="82"/>
  <c r="BD341" i="82"/>
  <c r="BE341" i="82"/>
  <c r="BF341" i="82"/>
  <c r="BG341" i="82"/>
  <c r="BH341" i="82"/>
  <c r="BI341" i="82"/>
  <c r="BJ341" i="82"/>
  <c r="BK341" i="82"/>
  <c r="BL341" i="82"/>
  <c r="BM341" i="82"/>
  <c r="BN341" i="82"/>
  <c r="BO341" i="82"/>
  <c r="BP341" i="82"/>
  <c r="BQ341" i="82"/>
  <c r="BR341" i="82"/>
  <c r="BS341" i="82"/>
  <c r="BT341" i="82"/>
  <c r="BU341" i="82"/>
  <c r="BV341" i="82"/>
  <c r="BW341" i="82"/>
  <c r="BX341" i="82"/>
  <c r="BY341" i="82"/>
  <c r="BZ341" i="82"/>
  <c r="CA341" i="82"/>
  <c r="CB341" i="82"/>
  <c r="CC341" i="82"/>
  <c r="CD341" i="82"/>
  <c r="E342" i="82"/>
  <c r="F342" i="82"/>
  <c r="G342" i="82"/>
  <c r="H342" i="82"/>
  <c r="I342" i="82"/>
  <c r="J342" i="82"/>
  <c r="K342" i="82"/>
  <c r="L342" i="82"/>
  <c r="M342" i="82"/>
  <c r="N342" i="82"/>
  <c r="O342" i="82"/>
  <c r="P342" i="82"/>
  <c r="Q342" i="82"/>
  <c r="R342" i="82"/>
  <c r="S342" i="82"/>
  <c r="T342" i="82"/>
  <c r="U342" i="82"/>
  <c r="V342" i="82"/>
  <c r="W342" i="82"/>
  <c r="X342" i="82"/>
  <c r="Y342" i="82"/>
  <c r="Z342" i="82"/>
  <c r="AA342" i="82"/>
  <c r="AB342" i="82"/>
  <c r="AC342" i="82"/>
  <c r="AD342" i="82"/>
  <c r="AE342" i="82"/>
  <c r="AF342" i="82"/>
  <c r="AG342" i="82"/>
  <c r="AH342" i="82"/>
  <c r="AI342" i="82"/>
  <c r="AJ342" i="82"/>
  <c r="AK342" i="82"/>
  <c r="AL342" i="82"/>
  <c r="AM342" i="82"/>
  <c r="AN342" i="82"/>
  <c r="AO342" i="82"/>
  <c r="AP342" i="82"/>
  <c r="AQ342" i="82"/>
  <c r="AR342" i="82"/>
  <c r="AS342" i="82"/>
  <c r="AT342" i="82"/>
  <c r="AU342" i="82"/>
  <c r="AV342" i="82"/>
  <c r="AW342" i="82"/>
  <c r="AX342" i="82"/>
  <c r="AY342" i="82"/>
  <c r="AZ342" i="82"/>
  <c r="BA342" i="82"/>
  <c r="BB342" i="82"/>
  <c r="BC342" i="82"/>
  <c r="BD342" i="82"/>
  <c r="BE342" i="82"/>
  <c r="BF342" i="82"/>
  <c r="BG342" i="82"/>
  <c r="BH342" i="82"/>
  <c r="BI342" i="82"/>
  <c r="BJ342" i="82"/>
  <c r="BK342" i="82"/>
  <c r="BL342" i="82"/>
  <c r="BM342" i="82"/>
  <c r="BN342" i="82"/>
  <c r="BO342" i="82"/>
  <c r="BP342" i="82"/>
  <c r="BQ342" i="82"/>
  <c r="BR342" i="82"/>
  <c r="BS342" i="82"/>
  <c r="BT342" i="82"/>
  <c r="BU342" i="82"/>
  <c r="BV342" i="82"/>
  <c r="BW342" i="82"/>
  <c r="BX342" i="82"/>
  <c r="BY342" i="82"/>
  <c r="BZ342" i="82"/>
  <c r="CA342" i="82"/>
  <c r="CB342" i="82"/>
  <c r="CC342" i="82"/>
  <c r="CD342" i="82"/>
  <c r="E343" i="82"/>
  <c r="F343" i="82"/>
  <c r="G343" i="82"/>
  <c r="H343" i="82"/>
  <c r="I343" i="82"/>
  <c r="J343" i="82"/>
  <c r="K343" i="82"/>
  <c r="L343" i="82"/>
  <c r="M343" i="82"/>
  <c r="N343" i="82"/>
  <c r="O343" i="82"/>
  <c r="P343" i="82"/>
  <c r="Q343" i="82"/>
  <c r="R343" i="82"/>
  <c r="S343" i="82"/>
  <c r="T343" i="82"/>
  <c r="U343" i="82"/>
  <c r="V343" i="82"/>
  <c r="W343" i="82"/>
  <c r="X343" i="82"/>
  <c r="Y343" i="82"/>
  <c r="Z343" i="82"/>
  <c r="AA343" i="82"/>
  <c r="AB343" i="82"/>
  <c r="AC343" i="82"/>
  <c r="AD343" i="82"/>
  <c r="AE343" i="82"/>
  <c r="AF343" i="82"/>
  <c r="AG343" i="82"/>
  <c r="AH343" i="82"/>
  <c r="AI343" i="82"/>
  <c r="AJ343" i="82"/>
  <c r="AK343" i="82"/>
  <c r="AL343" i="82"/>
  <c r="AM343" i="82"/>
  <c r="AN343" i="82"/>
  <c r="AO343" i="82"/>
  <c r="AP343" i="82"/>
  <c r="AQ343" i="82"/>
  <c r="AR343" i="82"/>
  <c r="AS343" i="82"/>
  <c r="AT343" i="82"/>
  <c r="AU343" i="82"/>
  <c r="AV343" i="82"/>
  <c r="AW343" i="82"/>
  <c r="AX343" i="82"/>
  <c r="AY343" i="82"/>
  <c r="AZ343" i="82"/>
  <c r="BA343" i="82"/>
  <c r="BB343" i="82"/>
  <c r="BC343" i="82"/>
  <c r="BD343" i="82"/>
  <c r="BE343" i="82"/>
  <c r="BF343" i="82"/>
  <c r="BG343" i="82"/>
  <c r="BH343" i="82"/>
  <c r="BI343" i="82"/>
  <c r="BJ343" i="82"/>
  <c r="BK343" i="82"/>
  <c r="BL343" i="82"/>
  <c r="BM343" i="82"/>
  <c r="BN343" i="82"/>
  <c r="BO343" i="82"/>
  <c r="BP343" i="82"/>
  <c r="BQ343" i="82"/>
  <c r="BR343" i="82"/>
  <c r="BS343" i="82"/>
  <c r="BT343" i="82"/>
  <c r="BU343" i="82"/>
  <c r="BV343" i="82"/>
  <c r="BW343" i="82"/>
  <c r="BX343" i="82"/>
  <c r="BY343" i="82"/>
  <c r="BZ343" i="82"/>
  <c r="CA343" i="82"/>
  <c r="CB343" i="82"/>
  <c r="CC343" i="82"/>
  <c r="CD343" i="82"/>
  <c r="E344" i="82"/>
  <c r="F344" i="82"/>
  <c r="G344" i="82"/>
  <c r="H344" i="82"/>
  <c r="I344" i="82"/>
  <c r="J344" i="82"/>
  <c r="K344" i="82"/>
  <c r="L344" i="82"/>
  <c r="M344" i="82"/>
  <c r="N344" i="82"/>
  <c r="O344" i="82"/>
  <c r="P344" i="82"/>
  <c r="Q344" i="82"/>
  <c r="R344" i="82"/>
  <c r="S344" i="82"/>
  <c r="T344" i="82"/>
  <c r="U344" i="82"/>
  <c r="V344" i="82"/>
  <c r="W344" i="82"/>
  <c r="X344" i="82"/>
  <c r="Y344" i="82"/>
  <c r="Z344" i="82"/>
  <c r="AA344" i="82"/>
  <c r="AB344" i="82"/>
  <c r="AC344" i="82"/>
  <c r="AD344" i="82"/>
  <c r="AE344" i="82"/>
  <c r="AF344" i="82"/>
  <c r="AG344" i="82"/>
  <c r="AH344" i="82"/>
  <c r="AI344" i="82"/>
  <c r="AJ344" i="82"/>
  <c r="AK344" i="82"/>
  <c r="AL344" i="82"/>
  <c r="AM344" i="82"/>
  <c r="AN344" i="82"/>
  <c r="AO344" i="82"/>
  <c r="AP344" i="82"/>
  <c r="AQ344" i="82"/>
  <c r="AR344" i="82"/>
  <c r="AS344" i="82"/>
  <c r="AT344" i="82"/>
  <c r="AU344" i="82"/>
  <c r="AV344" i="82"/>
  <c r="AW344" i="82"/>
  <c r="AX344" i="82"/>
  <c r="AY344" i="82"/>
  <c r="AZ344" i="82"/>
  <c r="BA344" i="82"/>
  <c r="BB344" i="82"/>
  <c r="BC344" i="82"/>
  <c r="BD344" i="82"/>
  <c r="BE344" i="82"/>
  <c r="BF344" i="82"/>
  <c r="BG344" i="82"/>
  <c r="BH344" i="82"/>
  <c r="BI344" i="82"/>
  <c r="BJ344" i="82"/>
  <c r="BK344" i="82"/>
  <c r="BL344" i="82"/>
  <c r="BM344" i="82"/>
  <c r="BN344" i="82"/>
  <c r="BO344" i="82"/>
  <c r="BP344" i="82"/>
  <c r="BQ344" i="82"/>
  <c r="BR344" i="82"/>
  <c r="BS344" i="82"/>
  <c r="BT344" i="82"/>
  <c r="BU344" i="82"/>
  <c r="BV344" i="82"/>
  <c r="BW344" i="82"/>
  <c r="BX344" i="82"/>
  <c r="BY344" i="82"/>
  <c r="BZ344" i="82"/>
  <c r="CA344" i="82"/>
  <c r="CB344" i="82"/>
  <c r="CC344" i="82"/>
  <c r="CD344" i="82"/>
  <c r="E345" i="82"/>
  <c r="F345" i="82"/>
  <c r="G345" i="82"/>
  <c r="H345" i="82"/>
  <c r="I345" i="82"/>
  <c r="J345" i="82"/>
  <c r="K345" i="82"/>
  <c r="L345" i="82"/>
  <c r="M345" i="82"/>
  <c r="N345" i="82"/>
  <c r="O345" i="82"/>
  <c r="P345" i="82"/>
  <c r="Q345" i="82"/>
  <c r="R345" i="82"/>
  <c r="S345" i="82"/>
  <c r="T345" i="82"/>
  <c r="U345" i="82"/>
  <c r="V345" i="82"/>
  <c r="W345" i="82"/>
  <c r="X345" i="82"/>
  <c r="Y345" i="82"/>
  <c r="Z345" i="82"/>
  <c r="AA345" i="82"/>
  <c r="AB345" i="82"/>
  <c r="AC345" i="82"/>
  <c r="AD345" i="82"/>
  <c r="AE345" i="82"/>
  <c r="AF345" i="82"/>
  <c r="AG345" i="82"/>
  <c r="AH345" i="82"/>
  <c r="AI345" i="82"/>
  <c r="AJ345" i="82"/>
  <c r="AK345" i="82"/>
  <c r="AL345" i="82"/>
  <c r="AM345" i="82"/>
  <c r="AN345" i="82"/>
  <c r="AO345" i="82"/>
  <c r="AP345" i="82"/>
  <c r="AQ345" i="82"/>
  <c r="AR345" i="82"/>
  <c r="AS345" i="82"/>
  <c r="AT345" i="82"/>
  <c r="AU345" i="82"/>
  <c r="AV345" i="82"/>
  <c r="AW345" i="82"/>
  <c r="AX345" i="82"/>
  <c r="AY345" i="82"/>
  <c r="AZ345" i="82"/>
  <c r="BA345" i="82"/>
  <c r="BB345" i="82"/>
  <c r="BC345" i="82"/>
  <c r="BD345" i="82"/>
  <c r="BE345" i="82"/>
  <c r="BF345" i="82"/>
  <c r="BG345" i="82"/>
  <c r="BH345" i="82"/>
  <c r="BI345" i="82"/>
  <c r="BJ345" i="82"/>
  <c r="BK345" i="82"/>
  <c r="BL345" i="82"/>
  <c r="BM345" i="82"/>
  <c r="BN345" i="82"/>
  <c r="BO345" i="82"/>
  <c r="BP345" i="82"/>
  <c r="BQ345" i="82"/>
  <c r="BR345" i="82"/>
  <c r="BS345" i="82"/>
  <c r="BT345" i="82"/>
  <c r="BU345" i="82"/>
  <c r="BV345" i="82"/>
  <c r="BW345" i="82"/>
  <c r="BX345" i="82"/>
  <c r="BY345" i="82"/>
  <c r="BZ345" i="82"/>
  <c r="CA345" i="82"/>
  <c r="CB345" i="82"/>
  <c r="CC345" i="82"/>
  <c r="CD345" i="82"/>
  <c r="E346" i="82"/>
  <c r="F346" i="82"/>
  <c r="G346" i="82"/>
  <c r="H346" i="82"/>
  <c r="I346" i="82"/>
  <c r="J346" i="82"/>
  <c r="K346" i="82"/>
  <c r="L346" i="82"/>
  <c r="M346" i="82"/>
  <c r="N346" i="82"/>
  <c r="O346" i="82"/>
  <c r="P346" i="82"/>
  <c r="Q346" i="82"/>
  <c r="R346" i="82"/>
  <c r="S346" i="82"/>
  <c r="T346" i="82"/>
  <c r="U346" i="82"/>
  <c r="V346" i="82"/>
  <c r="W346" i="82"/>
  <c r="X346" i="82"/>
  <c r="Y346" i="82"/>
  <c r="Z346" i="82"/>
  <c r="AA346" i="82"/>
  <c r="AB346" i="82"/>
  <c r="AC346" i="82"/>
  <c r="AD346" i="82"/>
  <c r="AE346" i="82"/>
  <c r="AF346" i="82"/>
  <c r="AG346" i="82"/>
  <c r="AH346" i="82"/>
  <c r="AI346" i="82"/>
  <c r="AJ346" i="82"/>
  <c r="AK346" i="82"/>
  <c r="AL346" i="82"/>
  <c r="AM346" i="82"/>
  <c r="AN346" i="82"/>
  <c r="AO346" i="82"/>
  <c r="AP346" i="82"/>
  <c r="AQ346" i="82"/>
  <c r="AR346" i="82"/>
  <c r="AS346" i="82"/>
  <c r="AT346" i="82"/>
  <c r="AU346" i="82"/>
  <c r="AV346" i="82"/>
  <c r="AW346" i="82"/>
  <c r="AX346" i="82"/>
  <c r="AY346" i="82"/>
  <c r="AZ346" i="82"/>
  <c r="BA346" i="82"/>
  <c r="BB346" i="82"/>
  <c r="BC346" i="82"/>
  <c r="BD346" i="82"/>
  <c r="BE346" i="82"/>
  <c r="BF346" i="82"/>
  <c r="BG346" i="82"/>
  <c r="BH346" i="82"/>
  <c r="BI346" i="82"/>
  <c r="BJ346" i="82"/>
  <c r="BK346" i="82"/>
  <c r="BL346" i="82"/>
  <c r="BM346" i="82"/>
  <c r="BN346" i="82"/>
  <c r="BO346" i="82"/>
  <c r="BP346" i="82"/>
  <c r="BQ346" i="82"/>
  <c r="BR346" i="82"/>
  <c r="BS346" i="82"/>
  <c r="BT346" i="82"/>
  <c r="BU346" i="82"/>
  <c r="BV346" i="82"/>
  <c r="BW346" i="82"/>
  <c r="BX346" i="82"/>
  <c r="BY346" i="82"/>
  <c r="BZ346" i="82"/>
  <c r="CA346" i="82"/>
  <c r="CB346" i="82"/>
  <c r="CC346" i="82"/>
  <c r="CD346" i="82"/>
  <c r="E347" i="82"/>
  <c r="F347" i="82"/>
  <c r="G347" i="82"/>
  <c r="H347" i="82"/>
  <c r="I347" i="82"/>
  <c r="J347" i="82"/>
  <c r="K347" i="82"/>
  <c r="L347" i="82"/>
  <c r="M347" i="82"/>
  <c r="N347" i="82"/>
  <c r="O347" i="82"/>
  <c r="P347" i="82"/>
  <c r="Q347" i="82"/>
  <c r="R347" i="82"/>
  <c r="S347" i="82"/>
  <c r="T347" i="82"/>
  <c r="U347" i="82"/>
  <c r="V347" i="82"/>
  <c r="W347" i="82"/>
  <c r="X347" i="82"/>
  <c r="Y347" i="82"/>
  <c r="Z347" i="82"/>
  <c r="AA347" i="82"/>
  <c r="AB347" i="82"/>
  <c r="AC347" i="82"/>
  <c r="AD347" i="82"/>
  <c r="AE347" i="82"/>
  <c r="AF347" i="82"/>
  <c r="AG347" i="82"/>
  <c r="AH347" i="82"/>
  <c r="AI347" i="82"/>
  <c r="AJ347" i="82"/>
  <c r="AK347" i="82"/>
  <c r="AL347" i="82"/>
  <c r="AM347" i="82"/>
  <c r="AN347" i="82"/>
  <c r="AO347" i="82"/>
  <c r="AP347" i="82"/>
  <c r="AQ347" i="82"/>
  <c r="AR347" i="82"/>
  <c r="AS347" i="82"/>
  <c r="AT347" i="82"/>
  <c r="AU347" i="82"/>
  <c r="AV347" i="82"/>
  <c r="AW347" i="82"/>
  <c r="AX347" i="82"/>
  <c r="AY347" i="82"/>
  <c r="AZ347" i="82"/>
  <c r="BA347" i="82"/>
  <c r="BB347" i="82"/>
  <c r="BC347" i="82"/>
  <c r="BD347" i="82"/>
  <c r="BE347" i="82"/>
  <c r="BF347" i="82"/>
  <c r="BG347" i="82"/>
  <c r="BH347" i="82"/>
  <c r="BI347" i="82"/>
  <c r="BJ347" i="82"/>
  <c r="BK347" i="82"/>
  <c r="BL347" i="82"/>
  <c r="BM347" i="82"/>
  <c r="BN347" i="82"/>
  <c r="BO347" i="82"/>
  <c r="BP347" i="82"/>
  <c r="BQ347" i="82"/>
  <c r="BR347" i="82"/>
  <c r="BS347" i="82"/>
  <c r="BT347" i="82"/>
  <c r="BU347" i="82"/>
  <c r="BV347" i="82"/>
  <c r="BW347" i="82"/>
  <c r="BX347" i="82"/>
  <c r="BY347" i="82"/>
  <c r="BZ347" i="82"/>
  <c r="CA347" i="82"/>
  <c r="CB347" i="82"/>
  <c r="CC347" i="82"/>
  <c r="CD347" i="82"/>
  <c r="E348" i="82"/>
  <c r="F348" i="82"/>
  <c r="G348" i="82"/>
  <c r="H348" i="82"/>
  <c r="I348" i="82"/>
  <c r="J348" i="82"/>
  <c r="K348" i="82"/>
  <c r="L348" i="82"/>
  <c r="M348" i="82"/>
  <c r="N348" i="82"/>
  <c r="O348" i="82"/>
  <c r="P348" i="82"/>
  <c r="Q348" i="82"/>
  <c r="R348" i="82"/>
  <c r="S348" i="82"/>
  <c r="T348" i="82"/>
  <c r="U348" i="82"/>
  <c r="V348" i="82"/>
  <c r="W348" i="82"/>
  <c r="X348" i="82"/>
  <c r="Y348" i="82"/>
  <c r="Z348" i="82"/>
  <c r="AA348" i="82"/>
  <c r="AB348" i="82"/>
  <c r="AC348" i="82"/>
  <c r="AD348" i="82"/>
  <c r="AE348" i="82"/>
  <c r="AF348" i="82"/>
  <c r="AG348" i="82"/>
  <c r="AH348" i="82"/>
  <c r="AI348" i="82"/>
  <c r="AJ348" i="82"/>
  <c r="AK348" i="82"/>
  <c r="AL348" i="82"/>
  <c r="AM348" i="82"/>
  <c r="AN348" i="82"/>
  <c r="AO348" i="82"/>
  <c r="AP348" i="82"/>
  <c r="AQ348" i="82"/>
  <c r="AR348" i="82"/>
  <c r="AS348" i="82"/>
  <c r="AT348" i="82"/>
  <c r="AU348" i="82"/>
  <c r="AV348" i="82"/>
  <c r="AW348" i="82"/>
  <c r="AX348" i="82"/>
  <c r="AY348" i="82"/>
  <c r="AZ348" i="82"/>
  <c r="BA348" i="82"/>
  <c r="BB348" i="82"/>
  <c r="BC348" i="82"/>
  <c r="BD348" i="82"/>
  <c r="BE348" i="82"/>
  <c r="BF348" i="82"/>
  <c r="BG348" i="82"/>
  <c r="BH348" i="82"/>
  <c r="BI348" i="82"/>
  <c r="BJ348" i="82"/>
  <c r="BK348" i="82"/>
  <c r="BL348" i="82"/>
  <c r="BM348" i="82"/>
  <c r="BN348" i="82"/>
  <c r="BO348" i="82"/>
  <c r="BP348" i="82"/>
  <c r="BQ348" i="82"/>
  <c r="BR348" i="82"/>
  <c r="BS348" i="82"/>
  <c r="BT348" i="82"/>
  <c r="BU348" i="82"/>
  <c r="BV348" i="82"/>
  <c r="BW348" i="82"/>
  <c r="BX348" i="82"/>
  <c r="BY348" i="82"/>
  <c r="BZ348" i="82"/>
  <c r="CA348" i="82"/>
  <c r="CB348" i="82"/>
  <c r="CC348" i="82"/>
  <c r="CD348" i="82"/>
  <c r="E349" i="82"/>
  <c r="F349" i="82"/>
  <c r="G349" i="82"/>
  <c r="H349" i="82"/>
  <c r="I349" i="82"/>
  <c r="J349" i="82"/>
  <c r="K349" i="82"/>
  <c r="L349" i="82"/>
  <c r="M349" i="82"/>
  <c r="N349" i="82"/>
  <c r="O349" i="82"/>
  <c r="P349" i="82"/>
  <c r="Q349" i="82"/>
  <c r="R349" i="82"/>
  <c r="S349" i="82"/>
  <c r="T349" i="82"/>
  <c r="U349" i="82"/>
  <c r="V349" i="82"/>
  <c r="W349" i="82"/>
  <c r="X349" i="82"/>
  <c r="Y349" i="82"/>
  <c r="Z349" i="82"/>
  <c r="AA349" i="82"/>
  <c r="AB349" i="82"/>
  <c r="AC349" i="82"/>
  <c r="AD349" i="82"/>
  <c r="AE349" i="82"/>
  <c r="AF349" i="82"/>
  <c r="AG349" i="82"/>
  <c r="AH349" i="82"/>
  <c r="AI349" i="82"/>
  <c r="AJ349" i="82"/>
  <c r="AK349" i="82"/>
  <c r="AL349" i="82"/>
  <c r="AM349" i="82"/>
  <c r="AN349" i="82"/>
  <c r="AO349" i="82"/>
  <c r="AP349" i="82"/>
  <c r="AQ349" i="82"/>
  <c r="AR349" i="82"/>
  <c r="AS349" i="82"/>
  <c r="AT349" i="82"/>
  <c r="AU349" i="82"/>
  <c r="AV349" i="82"/>
  <c r="AW349" i="82"/>
  <c r="AX349" i="82"/>
  <c r="AY349" i="82"/>
  <c r="AZ349" i="82"/>
  <c r="BA349" i="82"/>
  <c r="BB349" i="82"/>
  <c r="BC349" i="82"/>
  <c r="BD349" i="82"/>
  <c r="BE349" i="82"/>
  <c r="BF349" i="82"/>
  <c r="BG349" i="82"/>
  <c r="BH349" i="82"/>
  <c r="BI349" i="82"/>
  <c r="BJ349" i="82"/>
  <c r="BK349" i="82"/>
  <c r="BL349" i="82"/>
  <c r="BM349" i="82"/>
  <c r="BN349" i="82"/>
  <c r="BO349" i="82"/>
  <c r="BP349" i="82"/>
  <c r="BQ349" i="82"/>
  <c r="BR349" i="82"/>
  <c r="BS349" i="82"/>
  <c r="BT349" i="82"/>
  <c r="BU349" i="82"/>
  <c r="BV349" i="82"/>
  <c r="BW349" i="82"/>
  <c r="BX349" i="82"/>
  <c r="BY349" i="82"/>
  <c r="BZ349" i="82"/>
  <c r="CA349" i="82"/>
  <c r="CB349" i="82"/>
  <c r="CC349" i="82"/>
  <c r="CD349" i="82"/>
  <c r="E350" i="82"/>
  <c r="F350" i="82"/>
  <c r="G350" i="82"/>
  <c r="H350" i="82"/>
  <c r="I350" i="82"/>
  <c r="J350" i="82"/>
  <c r="K350" i="82"/>
  <c r="L350" i="82"/>
  <c r="M350" i="82"/>
  <c r="N350" i="82"/>
  <c r="O350" i="82"/>
  <c r="P350" i="82"/>
  <c r="Q350" i="82"/>
  <c r="R350" i="82"/>
  <c r="S350" i="82"/>
  <c r="T350" i="82"/>
  <c r="T351" i="82" s="1"/>
  <c r="T353" i="82" s="1"/>
  <c r="U350" i="82"/>
  <c r="V350" i="82"/>
  <c r="W350" i="82"/>
  <c r="X350" i="82"/>
  <c r="Y350" i="82"/>
  <c r="Z350" i="82"/>
  <c r="AA350" i="82"/>
  <c r="AB350" i="82"/>
  <c r="AB351" i="82" s="1"/>
  <c r="AB353" i="82" s="1"/>
  <c r="AB359" i="82" s="1"/>
  <c r="AC350" i="82"/>
  <c r="AD350" i="82"/>
  <c r="AE350" i="82"/>
  <c r="AF350" i="82"/>
  <c r="AG350" i="82"/>
  <c r="AH350" i="82"/>
  <c r="AI350" i="82"/>
  <c r="AJ350" i="82"/>
  <c r="AJ351" i="82" s="1"/>
  <c r="AJ353" i="82" s="1"/>
  <c r="AJ359" i="82" s="1"/>
  <c r="AK350" i="82"/>
  <c r="AL350" i="82"/>
  <c r="AM350" i="82"/>
  <c r="AN350" i="82"/>
  <c r="AO350" i="82"/>
  <c r="AP350" i="82"/>
  <c r="AQ350" i="82"/>
  <c r="AR350" i="82"/>
  <c r="AS350" i="82"/>
  <c r="AT350" i="82"/>
  <c r="AU350" i="82"/>
  <c r="AV350" i="82"/>
  <c r="AW350" i="82"/>
  <c r="AX350" i="82"/>
  <c r="AY350" i="82"/>
  <c r="AZ350" i="82"/>
  <c r="AZ351" i="82" s="1"/>
  <c r="AZ353" i="82" s="1"/>
  <c r="AZ359" i="82" s="1"/>
  <c r="BA350" i="82"/>
  <c r="BB350" i="82"/>
  <c r="BC350" i="82"/>
  <c r="BD350" i="82"/>
  <c r="BE350" i="82"/>
  <c r="BF350" i="82"/>
  <c r="BG350" i="82"/>
  <c r="BH350" i="82"/>
  <c r="BI350" i="82"/>
  <c r="BJ350" i="82"/>
  <c r="BK350" i="82"/>
  <c r="BL350" i="82"/>
  <c r="BM350" i="82"/>
  <c r="BN350" i="82"/>
  <c r="BO350" i="82"/>
  <c r="BP350" i="82"/>
  <c r="BQ350" i="82"/>
  <c r="BR350" i="82"/>
  <c r="BS350" i="82"/>
  <c r="BT350" i="82"/>
  <c r="BU350" i="82"/>
  <c r="BV350" i="82"/>
  <c r="BW350" i="82"/>
  <c r="BX350" i="82"/>
  <c r="BY350" i="82"/>
  <c r="BZ350" i="82"/>
  <c r="CA350" i="82"/>
  <c r="CB350" i="82"/>
  <c r="CC350" i="82"/>
  <c r="CD350" i="82"/>
  <c r="E351" i="82"/>
  <c r="E353" i="82" s="1"/>
  <c r="F351" i="82"/>
  <c r="F353" i="82" s="1"/>
  <c r="G351" i="82"/>
  <c r="G353" i="82" s="1"/>
  <c r="H351" i="82"/>
  <c r="L351" i="82"/>
  <c r="L353" i="82" s="1"/>
  <c r="P351" i="82"/>
  <c r="Q351" i="82"/>
  <c r="X351" i="82"/>
  <c r="X353" i="82" s="1"/>
  <c r="AC351" i="82"/>
  <c r="AC353" i="82" s="1"/>
  <c r="AD351" i="82"/>
  <c r="AD353" i="82" s="1"/>
  <c r="AF351" i="82"/>
  <c r="AM351" i="82"/>
  <c r="AM353" i="82" s="1"/>
  <c r="AN351" i="82"/>
  <c r="AN353" i="82" s="1"/>
  <c r="AO351" i="82"/>
  <c r="AO353" i="82" s="1"/>
  <c r="AR351" i="82"/>
  <c r="AR353" i="82" s="1"/>
  <c r="AV351" i="82"/>
  <c r="BA351" i="82"/>
  <c r="BA353" i="82" s="1"/>
  <c r="BB351" i="82"/>
  <c r="BB353" i="82" s="1"/>
  <c r="BD351" i="82"/>
  <c r="BH351" i="82"/>
  <c r="BL351" i="82"/>
  <c r="BM351" i="82"/>
  <c r="BM353" i="82" s="1"/>
  <c r="BP351" i="82"/>
  <c r="BS351" i="82"/>
  <c r="BS353" i="82" s="1"/>
  <c r="BT351" i="82"/>
  <c r="BT353" i="82" s="1"/>
  <c r="BX351" i="82"/>
  <c r="BY351" i="82"/>
  <c r="BY353" i="82" s="1"/>
  <c r="BZ351" i="82"/>
  <c r="BZ353" i="82" s="1"/>
  <c r="CB351" i="82"/>
  <c r="CB353" i="82" s="1"/>
  <c r="H353" i="82"/>
  <c r="P353" i="82"/>
  <c r="Q353" i="82"/>
  <c r="AF353" i="82"/>
  <c r="AV353" i="82"/>
  <c r="BD353" i="82"/>
  <c r="BH353" i="82"/>
  <c r="BL353" i="82"/>
  <c r="BP353" i="82"/>
  <c r="BX353" i="82"/>
  <c r="E355" i="82"/>
  <c r="F355" i="82"/>
  <c r="G355" i="82"/>
  <c r="H355" i="82"/>
  <c r="I355" i="82"/>
  <c r="J355" i="82"/>
  <c r="K355" i="82"/>
  <c r="L355" i="82"/>
  <c r="M355" i="82"/>
  <c r="N355" i="82"/>
  <c r="O355" i="82"/>
  <c r="P355" i="82"/>
  <c r="Q355" i="82"/>
  <c r="R355" i="82"/>
  <c r="S355" i="82"/>
  <c r="T355" i="82"/>
  <c r="U355" i="82"/>
  <c r="V355" i="82"/>
  <c r="W355" i="82"/>
  <c r="X355" i="82"/>
  <c r="Y355" i="82"/>
  <c r="Z355" i="82"/>
  <c r="AA355" i="82"/>
  <c r="AB355" i="82"/>
  <c r="AC355" i="82"/>
  <c r="AD355" i="82"/>
  <c r="AE355" i="82"/>
  <c r="AF355" i="82"/>
  <c r="AG355" i="82"/>
  <c r="AH355" i="82"/>
  <c r="AI355" i="82"/>
  <c r="AJ355" i="82"/>
  <c r="AK355" i="82"/>
  <c r="AL355" i="82"/>
  <c r="AM355" i="82"/>
  <c r="AN355" i="82"/>
  <c r="AO355" i="82"/>
  <c r="AP355" i="82"/>
  <c r="AQ355" i="82"/>
  <c r="AR355" i="82"/>
  <c r="AS355" i="82"/>
  <c r="AT355" i="82"/>
  <c r="AU355" i="82"/>
  <c r="AV355" i="82"/>
  <c r="AW355" i="82"/>
  <c r="AX355" i="82"/>
  <c r="AY355" i="82"/>
  <c r="AZ355" i="82"/>
  <c r="BA355" i="82"/>
  <c r="BB355" i="82"/>
  <c r="BC355" i="82"/>
  <c r="BD355" i="82"/>
  <c r="BE355" i="82"/>
  <c r="BF355" i="82"/>
  <c r="BG355" i="82"/>
  <c r="BH355" i="82"/>
  <c r="BI355" i="82"/>
  <c r="BJ355" i="82"/>
  <c r="BK355" i="82"/>
  <c r="BL355" i="82"/>
  <c r="BM355" i="82"/>
  <c r="BN355" i="82"/>
  <c r="BO355" i="82"/>
  <c r="BP355" i="82"/>
  <c r="BQ355" i="82"/>
  <c r="BR355" i="82"/>
  <c r="BS355" i="82"/>
  <c r="BT355" i="82"/>
  <c r="BU355" i="82"/>
  <c r="BV355" i="82"/>
  <c r="BW355" i="82"/>
  <c r="BX355" i="82"/>
  <c r="BY355" i="82"/>
  <c r="BZ355" i="82"/>
  <c r="CA355" i="82"/>
  <c r="CB355" i="82"/>
  <c r="CC355" i="82"/>
  <c r="CD355" i="82"/>
  <c r="E356" i="82"/>
  <c r="F356" i="82"/>
  <c r="G356" i="82"/>
  <c r="H356" i="82"/>
  <c r="I356" i="82"/>
  <c r="J356" i="82"/>
  <c r="K356" i="82"/>
  <c r="L356" i="82"/>
  <c r="M356" i="82"/>
  <c r="N356" i="82"/>
  <c r="O356" i="82"/>
  <c r="P356" i="82"/>
  <c r="Q356" i="82"/>
  <c r="R356" i="82"/>
  <c r="S356" i="82"/>
  <c r="T356" i="82"/>
  <c r="U356" i="82"/>
  <c r="V356" i="82"/>
  <c r="W356" i="82"/>
  <c r="X356" i="82"/>
  <c r="Y356" i="82"/>
  <c r="Z356" i="82"/>
  <c r="AA356" i="82"/>
  <c r="AB356" i="82"/>
  <c r="AC356" i="82"/>
  <c r="AD356" i="82"/>
  <c r="AE356" i="82"/>
  <c r="AF356" i="82"/>
  <c r="AG356" i="82"/>
  <c r="AH356" i="82"/>
  <c r="AI356" i="82"/>
  <c r="AJ356" i="82"/>
  <c r="AK356" i="82"/>
  <c r="AL356" i="82"/>
  <c r="AM356" i="82"/>
  <c r="AN356" i="82"/>
  <c r="AO356" i="82"/>
  <c r="AP356" i="82"/>
  <c r="AQ356" i="82"/>
  <c r="AR356" i="82"/>
  <c r="AS356" i="82"/>
  <c r="AT356" i="82"/>
  <c r="AU356" i="82"/>
  <c r="AV356" i="82"/>
  <c r="AW356" i="82"/>
  <c r="AX356" i="82"/>
  <c r="AY356" i="82"/>
  <c r="AZ356" i="82"/>
  <c r="BA356" i="82"/>
  <c r="BB356" i="82"/>
  <c r="BC356" i="82"/>
  <c r="BD356" i="82"/>
  <c r="BE356" i="82"/>
  <c r="BF356" i="82"/>
  <c r="BG356" i="82"/>
  <c r="BH356" i="82"/>
  <c r="BI356" i="82"/>
  <c r="BJ356" i="82"/>
  <c r="BK356" i="82"/>
  <c r="BL356" i="82"/>
  <c r="BM356" i="82"/>
  <c r="BN356" i="82"/>
  <c r="BO356" i="82"/>
  <c r="BP356" i="82"/>
  <c r="BQ356" i="82"/>
  <c r="BR356" i="82"/>
  <c r="BS356" i="82"/>
  <c r="BT356" i="82"/>
  <c r="BU356" i="82"/>
  <c r="BV356" i="82"/>
  <c r="BW356" i="82"/>
  <c r="BX356" i="82"/>
  <c r="BY356" i="82"/>
  <c r="BZ356" i="82"/>
  <c r="CA356" i="82"/>
  <c r="CB356" i="82"/>
  <c r="CC356" i="82"/>
  <c r="CD356" i="82"/>
  <c r="E357" i="82"/>
  <c r="F357" i="82"/>
  <c r="G357" i="82"/>
  <c r="H357" i="82"/>
  <c r="H359" i="82" s="1"/>
  <c r="I357" i="82"/>
  <c r="J357" i="82"/>
  <c r="K357" i="82"/>
  <c r="L357" i="82"/>
  <c r="M357" i="82"/>
  <c r="N357" i="82"/>
  <c r="O357" i="82"/>
  <c r="P357" i="82"/>
  <c r="Q357" i="82"/>
  <c r="R357" i="82"/>
  <c r="S357" i="82"/>
  <c r="T357" i="82"/>
  <c r="U357" i="82"/>
  <c r="V357" i="82"/>
  <c r="W357" i="82"/>
  <c r="X357" i="82"/>
  <c r="Y357" i="82"/>
  <c r="Z357" i="82"/>
  <c r="AA357" i="82"/>
  <c r="AB357" i="82"/>
  <c r="AC357" i="82"/>
  <c r="AD357" i="82"/>
  <c r="AE357" i="82"/>
  <c r="AF357" i="82"/>
  <c r="AG357" i="82"/>
  <c r="AH357" i="82"/>
  <c r="AI357" i="82"/>
  <c r="AJ357" i="82"/>
  <c r="AK357" i="82"/>
  <c r="AL357" i="82"/>
  <c r="AM357" i="82"/>
  <c r="AN357" i="82"/>
  <c r="AO357" i="82"/>
  <c r="AP357" i="82"/>
  <c r="AQ357" i="82"/>
  <c r="AR357" i="82"/>
  <c r="AS357" i="82"/>
  <c r="AT357" i="82"/>
  <c r="AU357" i="82"/>
  <c r="AV357" i="82"/>
  <c r="AW357" i="82"/>
  <c r="AX357" i="82"/>
  <c r="AY357" i="82"/>
  <c r="AZ357" i="82"/>
  <c r="BA357" i="82"/>
  <c r="BB357" i="82"/>
  <c r="BC357" i="82"/>
  <c r="BD357" i="82"/>
  <c r="BD359" i="82" s="1"/>
  <c r="BE357" i="82"/>
  <c r="BF357" i="82"/>
  <c r="BG357" i="82"/>
  <c r="BH357" i="82"/>
  <c r="BI357" i="82"/>
  <c r="BJ357" i="82"/>
  <c r="BK357" i="82"/>
  <c r="BL357" i="82"/>
  <c r="BM357" i="82"/>
  <c r="BN357" i="82"/>
  <c r="BO357" i="82"/>
  <c r="BP357" i="82"/>
  <c r="BQ357" i="82"/>
  <c r="BR357" i="82"/>
  <c r="BS357" i="82"/>
  <c r="BT357" i="82"/>
  <c r="BU357" i="82"/>
  <c r="BV357" i="82"/>
  <c r="BW357" i="82"/>
  <c r="BX357" i="82"/>
  <c r="BY357" i="82"/>
  <c r="BZ357" i="82"/>
  <c r="CA357" i="82"/>
  <c r="CB357" i="82"/>
  <c r="CC357" i="82"/>
  <c r="CD357" i="82"/>
  <c r="P359" i="82"/>
  <c r="BH359" i="82"/>
  <c r="D357" i="82"/>
  <c r="D356" i="82"/>
  <c r="D355" i="82"/>
  <c r="BX359" i="82" l="1"/>
  <c r="T359" i="82"/>
  <c r="AV359" i="82"/>
  <c r="AC359" i="82"/>
  <c r="AR359" i="82"/>
  <c r="BR351" i="82"/>
  <c r="BR353" i="82" s="1"/>
  <c r="BR359" i="82" s="1"/>
  <c r="BJ351" i="82"/>
  <c r="BJ353" i="82" s="1"/>
  <c r="BJ359" i="82" s="1"/>
  <c r="AT351" i="82"/>
  <c r="AT353" i="82" s="1"/>
  <c r="AT359" i="82" s="1"/>
  <c r="AL351" i="82"/>
  <c r="AL353" i="82" s="1"/>
  <c r="AL359" i="82" s="1"/>
  <c r="V351" i="82"/>
  <c r="V353" i="82" s="1"/>
  <c r="V359" i="82" s="1"/>
  <c r="N351" i="82"/>
  <c r="N353" i="82" s="1"/>
  <c r="N359" i="82" s="1"/>
  <c r="AF359" i="82"/>
  <c r="CB359" i="82"/>
  <c r="X359" i="82"/>
  <c r="E359" i="82"/>
  <c r="CC351" i="82"/>
  <c r="CC353" i="82" s="1"/>
  <c r="CC359" i="82" s="1"/>
  <c r="BU351" i="82"/>
  <c r="BU353" i="82" s="1"/>
  <c r="BU359" i="82" s="1"/>
  <c r="BE351" i="82"/>
  <c r="BE353" i="82" s="1"/>
  <c r="AW351" i="82"/>
  <c r="AW353" i="82" s="1"/>
  <c r="AG351" i="82"/>
  <c r="AG353" i="82" s="1"/>
  <c r="Y351" i="82"/>
  <c r="Y353" i="82" s="1"/>
  <c r="I351" i="82"/>
  <c r="I353" i="82" s="1"/>
  <c r="BQ351" i="82"/>
  <c r="BQ353" i="82" s="1"/>
  <c r="BQ359" i="82" s="1"/>
  <c r="BI351" i="82"/>
  <c r="BI353" i="82" s="1"/>
  <c r="BI359" i="82" s="1"/>
  <c r="AS351" i="82"/>
  <c r="AS353" i="82" s="1"/>
  <c r="AS359" i="82" s="1"/>
  <c r="AK351" i="82"/>
  <c r="AK353" i="82" s="1"/>
  <c r="AK359" i="82" s="1"/>
  <c r="U351" i="82"/>
  <c r="U353" i="82" s="1"/>
  <c r="U359" i="82" s="1"/>
  <c r="M351" i="82"/>
  <c r="M353" i="82" s="1"/>
  <c r="M359" i="82" s="1"/>
  <c r="BP359" i="82"/>
  <c r="AN359" i="82"/>
  <c r="BL359" i="82"/>
  <c r="BY359" i="82"/>
  <c r="BT359" i="82"/>
  <c r="BA359" i="82"/>
  <c r="L359" i="82"/>
  <c r="AD359" i="82"/>
  <c r="BZ359" i="82"/>
  <c r="BF351" i="82"/>
  <c r="BF353" i="82" s="1"/>
  <c r="BF359" i="82" s="1"/>
  <c r="R351" i="82"/>
  <c r="R353" i="82" s="1"/>
  <c r="R359" i="82" s="1"/>
  <c r="G359" i="82"/>
  <c r="CA351" i="82"/>
  <c r="CA353" i="82" s="1"/>
  <c r="CA359" i="82" s="1"/>
  <c r="BK351" i="82"/>
  <c r="BK353" i="82" s="1"/>
  <c r="BK359" i="82" s="1"/>
  <c r="BC351" i="82"/>
  <c r="BC353" i="82" s="1"/>
  <c r="BC359" i="82" s="1"/>
  <c r="AU351" i="82"/>
  <c r="AU353" i="82" s="1"/>
  <c r="AU359" i="82" s="1"/>
  <c r="AE351" i="82"/>
  <c r="AE353" i="82" s="1"/>
  <c r="AE359" i="82" s="1"/>
  <c r="W351" i="82"/>
  <c r="W353" i="82" s="1"/>
  <c r="W359" i="82" s="1"/>
  <c r="O351" i="82"/>
  <c r="O353" i="82" s="1"/>
  <c r="O359" i="82" s="1"/>
  <c r="BB359" i="82"/>
  <c r="BV351" i="82"/>
  <c r="BV353" i="82" s="1"/>
  <c r="BV359" i="82" s="1"/>
  <c r="AH351" i="82"/>
  <c r="AH353" i="82" s="1"/>
  <c r="AH359" i="82" s="1"/>
  <c r="AX351" i="82"/>
  <c r="AX353" i="82" s="1"/>
  <c r="AX359" i="82" s="1"/>
  <c r="J351" i="82"/>
  <c r="AM359" i="82"/>
  <c r="BM359" i="82"/>
  <c r="F359" i="82"/>
  <c r="BN351" i="82"/>
  <c r="BN353" i="82" s="1"/>
  <c r="BN359" i="82" s="1"/>
  <c r="AP351" i="82"/>
  <c r="AP353" i="82" s="1"/>
  <c r="AP359" i="82" s="1"/>
  <c r="CD351" i="82"/>
  <c r="CD353" i="82" s="1"/>
  <c r="CD359" i="82" s="1"/>
  <c r="Z351" i="82"/>
  <c r="Z353" i="82" s="1"/>
  <c r="Z359" i="82" s="1"/>
  <c r="BE359" i="82"/>
  <c r="AW359" i="82"/>
  <c r="AO359" i="82"/>
  <c r="AG359" i="82"/>
  <c r="Y359" i="82"/>
  <c r="Q359" i="82"/>
  <c r="I359" i="82"/>
  <c r="BS359" i="82"/>
  <c r="BO353" i="82"/>
  <c r="BO359" i="82" s="1"/>
  <c r="BG351" i="82"/>
  <c r="BG353" i="82" s="1"/>
  <c r="BG359" i="82" s="1"/>
  <c r="AA351" i="82"/>
  <c r="AA353" i="82" s="1"/>
  <c r="AA359" i="82" s="1"/>
  <c r="BO351" i="82"/>
  <c r="AI351" i="82"/>
  <c r="AI353" i="82" s="1"/>
  <c r="AI359" i="82" s="1"/>
  <c r="J353" i="82"/>
  <c r="J359" i="82" s="1"/>
  <c r="AY351" i="82"/>
  <c r="AY353" i="82" s="1"/>
  <c r="AY359" i="82" s="1"/>
  <c r="S351" i="82"/>
  <c r="S353" i="82" s="1"/>
  <c r="S359" i="82" s="1"/>
  <c r="BW351" i="82"/>
  <c r="BW353" i="82" s="1"/>
  <c r="BW359" i="82" s="1"/>
  <c r="AQ351" i="82"/>
  <c r="AQ353" i="82" s="1"/>
  <c r="AQ359" i="82" s="1"/>
  <c r="K351" i="82"/>
  <c r="K353" i="82" s="1"/>
  <c r="K359" i="82" s="1"/>
  <c r="D311" i="82" l="1"/>
  <c r="D350" i="82"/>
  <c r="D349" i="82"/>
  <c r="D348" i="82"/>
  <c r="D347" i="82"/>
  <c r="D346" i="82"/>
  <c r="D345" i="82"/>
  <c r="D344" i="82"/>
  <c r="D343" i="82"/>
  <c r="D342" i="82"/>
  <c r="D341" i="82"/>
  <c r="D340" i="82"/>
  <c r="D339" i="82"/>
  <c r="D338" i="82"/>
  <c r="D337" i="82"/>
  <c r="D336" i="82"/>
  <c r="D335" i="82"/>
  <c r="D334" i="82"/>
  <c r="D333" i="82"/>
  <c r="D332" i="82"/>
  <c r="D331" i="82"/>
  <c r="D330" i="82"/>
  <c r="D329" i="82"/>
  <c r="D328" i="82"/>
  <c r="D327" i="82"/>
  <c r="D326" i="82"/>
  <c r="D325" i="82"/>
  <c r="D324" i="82"/>
  <c r="D323" i="82"/>
  <c r="D322" i="82"/>
  <c r="D321" i="82"/>
  <c r="D320" i="82"/>
  <c r="D319" i="82"/>
  <c r="D318" i="82"/>
  <c r="D317" i="82"/>
  <c r="D316" i="82"/>
  <c r="D315" i="82"/>
  <c r="D314" i="82"/>
  <c r="D313" i="82"/>
  <c r="D351" i="82" l="1"/>
  <c r="D353" i="82" s="1"/>
  <c r="D359" i="82" s="1"/>
  <c r="E202" i="1" l="1"/>
  <c r="E189" i="1"/>
  <c r="E196" i="1"/>
  <c r="E208" i="1"/>
  <c r="Y267" i="28"/>
  <c r="X265" i="28"/>
  <c r="X264" i="28"/>
  <c r="X267" i="28" s="1"/>
  <c r="Z267" i="28" s="1"/>
  <c r="E209" i="1" l="1"/>
  <c r="AT361" i="102" l="1"/>
  <c r="AT363" i="102" s="1"/>
  <c r="CW361" i="102"/>
  <c r="CW363" i="102" s="1"/>
  <c r="AK361" i="102"/>
  <c r="AK363" i="102" s="1"/>
  <c r="CN361" i="102"/>
  <c r="CN363" i="102" s="1"/>
  <c r="AB361" i="102"/>
  <c r="AB363" i="102" s="1"/>
  <c r="CM361" i="102"/>
  <c r="CM363" i="102" s="1"/>
  <c r="AA361" i="102"/>
  <c r="AA363" i="102" s="1"/>
  <c r="BV361" i="102"/>
  <c r="BV363" i="102" s="1"/>
  <c r="J361" i="102"/>
  <c r="J363" i="102" s="1"/>
  <c r="AO361" i="102"/>
  <c r="AO363" i="102" s="1"/>
  <c r="CQ361" i="102"/>
  <c r="CQ363" i="102" s="1"/>
  <c r="AE361" i="102"/>
  <c r="AE363" i="102" s="1"/>
  <c r="CX361" i="102"/>
  <c r="CX363" i="102" s="1"/>
  <c r="AL361" i="102"/>
  <c r="AL363" i="102" s="1"/>
  <c r="CO361" i="102"/>
  <c r="CO363" i="102" s="1"/>
  <c r="AC361" i="102"/>
  <c r="AC363" i="102" s="1"/>
  <c r="CF361" i="102"/>
  <c r="CF363" i="102" s="1"/>
  <c r="T361" i="102"/>
  <c r="T363" i="102" s="1"/>
  <c r="CE361" i="102"/>
  <c r="CE363" i="102" s="1"/>
  <c r="S361" i="102"/>
  <c r="S363" i="102" s="1"/>
  <c r="BN361" i="102"/>
  <c r="BN363" i="102" s="1"/>
  <c r="CS361" i="102"/>
  <c r="CS363" i="102" s="1"/>
  <c r="AG361" i="102"/>
  <c r="AG363" i="102" s="1"/>
  <c r="CI361" i="102"/>
  <c r="CI363" i="102" s="1"/>
  <c r="W361" i="102"/>
  <c r="W363" i="102" s="1"/>
  <c r="CP361" i="102"/>
  <c r="CP363" i="102" s="1"/>
  <c r="AD361" i="102"/>
  <c r="AD363" i="102" s="1"/>
  <c r="CG361" i="102"/>
  <c r="CG363" i="102" s="1"/>
  <c r="U361" i="102"/>
  <c r="U363" i="102" s="1"/>
  <c r="BX361" i="102"/>
  <c r="BX363" i="102" s="1"/>
  <c r="L361" i="102"/>
  <c r="L363" i="102" s="1"/>
  <c r="BW361" i="102"/>
  <c r="BW363" i="102" s="1"/>
  <c r="K361" i="102"/>
  <c r="K363" i="102" s="1"/>
  <c r="BF361" i="102"/>
  <c r="BF363" i="102" s="1"/>
  <c r="CK361" i="102"/>
  <c r="CK363" i="102" s="1"/>
  <c r="Y361" i="102"/>
  <c r="Y363" i="102" s="1"/>
  <c r="CA361" i="102"/>
  <c r="CA363" i="102" s="1"/>
  <c r="O361" i="102"/>
  <c r="O363" i="102" s="1"/>
  <c r="CH361" i="102"/>
  <c r="CH363" i="102" s="1"/>
  <c r="V361" i="102"/>
  <c r="V363" i="102" s="1"/>
  <c r="BY361" i="102"/>
  <c r="BY363" i="102" s="1"/>
  <c r="M361" i="102"/>
  <c r="M363" i="102" s="1"/>
  <c r="BP361" i="102"/>
  <c r="BP363" i="102" s="1"/>
  <c r="D361" i="102"/>
  <c r="D363" i="102" s="1"/>
  <c r="BO361" i="102"/>
  <c r="BO363" i="102" s="1"/>
  <c r="BL361" i="102"/>
  <c r="BL363" i="102" s="1"/>
  <c r="AX361" i="102"/>
  <c r="AX363" i="102" s="1"/>
  <c r="CC361" i="102"/>
  <c r="CC363" i="102" s="1"/>
  <c r="Q361" i="102"/>
  <c r="Q363" i="102" s="1"/>
  <c r="BS361" i="102"/>
  <c r="BS363" i="102" s="1"/>
  <c r="G361" i="102"/>
  <c r="G363" i="102" s="1"/>
  <c r="F361" i="102"/>
  <c r="F363" i="102" s="1"/>
  <c r="BI361" i="102"/>
  <c r="BI363" i="102" s="1"/>
  <c r="AZ361" i="102"/>
  <c r="AZ363" i="102" s="1"/>
  <c r="AY361" i="102"/>
  <c r="AY363" i="102" s="1"/>
  <c r="BM361" i="102"/>
  <c r="BM363" i="102" s="1"/>
  <c r="BC361" i="102"/>
  <c r="BC363" i="102" s="1"/>
  <c r="BE361" i="102"/>
  <c r="BE363" i="102" s="1"/>
  <c r="BB361" i="102"/>
  <c r="BB363" i="102" s="1"/>
  <c r="CU361" i="102"/>
  <c r="CU363" i="102" s="1"/>
  <c r="R361" i="102"/>
  <c r="R363" i="102" s="1"/>
  <c r="CY361" i="102"/>
  <c r="CY363" i="102" s="1"/>
  <c r="BZ361" i="102"/>
  <c r="BZ363" i="102" s="1"/>
  <c r="N361" i="102"/>
  <c r="N363" i="102" s="1"/>
  <c r="BQ361" i="102"/>
  <c r="BQ363" i="102" s="1"/>
  <c r="E361" i="102"/>
  <c r="E363" i="102" s="1"/>
  <c r="BH361" i="102"/>
  <c r="BH363" i="102" s="1"/>
  <c r="CJ361" i="102"/>
  <c r="CJ363" i="102" s="1"/>
  <c r="BG361" i="102"/>
  <c r="BG363" i="102" s="1"/>
  <c r="P361" i="102"/>
  <c r="P363" i="102" s="1"/>
  <c r="AP361" i="102"/>
  <c r="AP363" i="102" s="1"/>
  <c r="BU361" i="102"/>
  <c r="BU363" i="102" s="1"/>
  <c r="I361" i="102"/>
  <c r="I363" i="102" s="1"/>
  <c r="BK361" i="102"/>
  <c r="BK363" i="102" s="1"/>
  <c r="CZ361" i="102"/>
  <c r="CZ363" i="102" s="1"/>
  <c r="BR361" i="102"/>
  <c r="BR363" i="102" s="1"/>
  <c r="BT361" i="102"/>
  <c r="BT363" i="102" s="1"/>
  <c r="BD361" i="102"/>
  <c r="BD363" i="102" s="1"/>
  <c r="CT361" i="102"/>
  <c r="CT363" i="102" s="1"/>
  <c r="AH361" i="102"/>
  <c r="AH363" i="102" s="1"/>
  <c r="CB361" i="102"/>
  <c r="CB363" i="102" s="1"/>
  <c r="X361" i="102"/>
  <c r="X363" i="102" s="1"/>
  <c r="BJ361" i="102"/>
  <c r="BJ363" i="102" s="1"/>
  <c r="CR361" i="102"/>
  <c r="CR363" i="102" s="1"/>
  <c r="BA361" i="102"/>
  <c r="BA363" i="102" s="1"/>
  <c r="AV361" i="102"/>
  <c r="AV363" i="102" s="1"/>
  <c r="AR361" i="102"/>
  <c r="AR363" i="102" s="1"/>
  <c r="H361" i="102"/>
  <c r="H363" i="102" s="1"/>
  <c r="AQ361" i="102"/>
  <c r="AQ363" i="102" s="1"/>
  <c r="CL361" i="102"/>
  <c r="CL363" i="102" s="1"/>
  <c r="Z361" i="102"/>
  <c r="Z363" i="102" s="1"/>
  <c r="AF361" i="102"/>
  <c r="AF363" i="102" s="1"/>
  <c r="AU361" i="102"/>
  <c r="AU363" i="102" s="1"/>
  <c r="AN361" i="102"/>
  <c r="AN363" i="102" s="1"/>
  <c r="AS361" i="102"/>
  <c r="AS363" i="102" s="1"/>
  <c r="CV361" i="102"/>
  <c r="CV363" i="102" s="1"/>
  <c r="AJ361" i="102"/>
  <c r="AJ363" i="102" s="1"/>
  <c r="AI361" i="102"/>
  <c r="AI363" i="102" s="1"/>
  <c r="CD361" i="102"/>
  <c r="CD363" i="102" s="1"/>
  <c r="AW361" i="102"/>
  <c r="AW363" i="102" s="1"/>
  <c r="AM361" i="102"/>
  <c r="AM363" i="102" s="1"/>
  <c r="H361" i="82"/>
  <c r="H363" i="82" s="1"/>
  <c r="P361" i="82"/>
  <c r="P363" i="82" s="1"/>
  <c r="X361" i="82"/>
  <c r="X363" i="82" s="1"/>
  <c r="AF361" i="82"/>
  <c r="AF363" i="82" s="1"/>
  <c r="AN361" i="82"/>
  <c r="AN363" i="82" s="1"/>
  <c r="AV361" i="82"/>
  <c r="AV363" i="82" s="1"/>
  <c r="BD361" i="82"/>
  <c r="BD363" i="82" s="1"/>
  <c r="BL361" i="82"/>
  <c r="BL363" i="82" s="1"/>
  <c r="BT361" i="82"/>
  <c r="BT363" i="82" s="1"/>
  <c r="CB361" i="82"/>
  <c r="CB363" i="82" s="1"/>
  <c r="I361" i="82"/>
  <c r="I363" i="82" s="1"/>
  <c r="Q361" i="82"/>
  <c r="Q363" i="82" s="1"/>
  <c r="Y361" i="82"/>
  <c r="Y363" i="82" s="1"/>
  <c r="AG361" i="82"/>
  <c r="AG363" i="82" s="1"/>
  <c r="AO361" i="82"/>
  <c r="AO363" i="82" s="1"/>
  <c r="AW361" i="82"/>
  <c r="AW363" i="82" s="1"/>
  <c r="BE361" i="82"/>
  <c r="BE363" i="82" s="1"/>
  <c r="BM361" i="82"/>
  <c r="BM363" i="82" s="1"/>
  <c r="BU361" i="82"/>
  <c r="BU363" i="82" s="1"/>
  <c r="CC361" i="82"/>
  <c r="CC363" i="82" s="1"/>
  <c r="D361" i="82"/>
  <c r="D363" i="82" s="1"/>
  <c r="J361" i="82"/>
  <c r="J363" i="82" s="1"/>
  <c r="R361" i="82"/>
  <c r="R363" i="82" s="1"/>
  <c r="Z361" i="82"/>
  <c r="Z363" i="82" s="1"/>
  <c r="AH361" i="82"/>
  <c r="AH363" i="82" s="1"/>
  <c r="AP361" i="82"/>
  <c r="AP363" i="82" s="1"/>
  <c r="AX361" i="82"/>
  <c r="AX363" i="82" s="1"/>
  <c r="BF361" i="82"/>
  <c r="BF363" i="82" s="1"/>
  <c r="BN361" i="82"/>
  <c r="BN363" i="82" s="1"/>
  <c r="BV361" i="82"/>
  <c r="BV363" i="82" s="1"/>
  <c r="CD361" i="82"/>
  <c r="CD363" i="82" s="1"/>
  <c r="V361" i="82"/>
  <c r="V363" i="82" s="1"/>
  <c r="BB361" i="82"/>
  <c r="BB363" i="82" s="1"/>
  <c r="K361" i="82"/>
  <c r="K363" i="82" s="1"/>
  <c r="S361" i="82"/>
  <c r="S363" i="82" s="1"/>
  <c r="AA361" i="82"/>
  <c r="AA363" i="82" s="1"/>
  <c r="AI361" i="82"/>
  <c r="AI363" i="82" s="1"/>
  <c r="AQ361" i="82"/>
  <c r="AQ363" i="82" s="1"/>
  <c r="AY361" i="82"/>
  <c r="AY363" i="82" s="1"/>
  <c r="BG361" i="82"/>
  <c r="BG363" i="82" s="1"/>
  <c r="BO361" i="82"/>
  <c r="BO363" i="82" s="1"/>
  <c r="BW361" i="82"/>
  <c r="BW363" i="82" s="1"/>
  <c r="F361" i="82"/>
  <c r="F363" i="82" s="1"/>
  <c r="AT361" i="82"/>
  <c r="AT363" i="82" s="1"/>
  <c r="BR361" i="82"/>
  <c r="BR363" i="82" s="1"/>
  <c r="L361" i="82"/>
  <c r="L363" i="82" s="1"/>
  <c r="T361" i="82"/>
  <c r="T363" i="82" s="1"/>
  <c r="AB361" i="82"/>
  <c r="AB363" i="82" s="1"/>
  <c r="AJ361" i="82"/>
  <c r="AJ363" i="82" s="1"/>
  <c r="AR361" i="82"/>
  <c r="AR363" i="82" s="1"/>
  <c r="AZ361" i="82"/>
  <c r="AZ363" i="82" s="1"/>
  <c r="BH361" i="82"/>
  <c r="BH363" i="82" s="1"/>
  <c r="BP361" i="82"/>
  <c r="BP363" i="82" s="1"/>
  <c r="BX361" i="82"/>
  <c r="BX363" i="82" s="1"/>
  <c r="N361" i="82"/>
  <c r="N363" i="82" s="1"/>
  <c r="AL361" i="82"/>
  <c r="AL363" i="82" s="1"/>
  <c r="BZ361" i="82"/>
  <c r="BZ363" i="82" s="1"/>
  <c r="E361" i="82"/>
  <c r="E363" i="82" s="1"/>
  <c r="M361" i="82"/>
  <c r="M363" i="82" s="1"/>
  <c r="U361" i="82"/>
  <c r="U363" i="82" s="1"/>
  <c r="AC361" i="82"/>
  <c r="AC363" i="82" s="1"/>
  <c r="AK361" i="82"/>
  <c r="AK363" i="82" s="1"/>
  <c r="AS361" i="82"/>
  <c r="AS363" i="82" s="1"/>
  <c r="BA361" i="82"/>
  <c r="BA363" i="82" s="1"/>
  <c r="BI361" i="82"/>
  <c r="BI363" i="82" s="1"/>
  <c r="BQ361" i="82"/>
  <c r="BQ363" i="82" s="1"/>
  <c r="BY361" i="82"/>
  <c r="BY363" i="82" s="1"/>
  <c r="AD361" i="82"/>
  <c r="AD363" i="82" s="1"/>
  <c r="BJ361" i="82"/>
  <c r="BJ363" i="82" s="1"/>
  <c r="G361" i="82"/>
  <c r="G363" i="82" s="1"/>
  <c r="O361" i="82"/>
  <c r="O363" i="82" s="1"/>
  <c r="W361" i="82"/>
  <c r="W363" i="82" s="1"/>
  <c r="AE361" i="82"/>
  <c r="AE363" i="82" s="1"/>
  <c r="AM361" i="82"/>
  <c r="AM363" i="82" s="1"/>
  <c r="AU361" i="82"/>
  <c r="AU363" i="82" s="1"/>
  <c r="BC361" i="82"/>
  <c r="BC363" i="82" s="1"/>
  <c r="BK361" i="82"/>
  <c r="BK363" i="82" s="1"/>
  <c r="BS361" i="82"/>
  <c r="BS363" i="82" s="1"/>
  <c r="CA361" i="82"/>
  <c r="CA363" i="82" s="1"/>
  <c r="A288" i="1" l="1"/>
  <c r="G112" i="1" l="1"/>
  <c r="G92" i="1"/>
  <c r="F284" i="1"/>
  <c r="E284" i="1"/>
  <c r="F282" i="1"/>
  <c r="E282" i="1"/>
  <c r="F281" i="1"/>
  <c r="E281" i="1"/>
  <c r="F280" i="1"/>
  <c r="E280" i="1"/>
  <c r="F279" i="1"/>
  <c r="E279" i="1"/>
  <c r="I92" i="1"/>
  <c r="G9" i="1"/>
  <c r="G76" i="1" l="1"/>
  <c r="H38" i="1" l="1"/>
  <c r="G38" i="1" s="1"/>
  <c r="C247" i="28" l="1"/>
  <c r="E207" i="28" l="1"/>
  <c r="L221" i="28"/>
  <c r="AA221" i="28"/>
  <c r="AB221" i="28" l="1"/>
  <c r="G232" i="1"/>
  <c r="E244" i="28" l="1"/>
  <c r="E247" i="28" l="1"/>
  <c r="L256" i="28" l="1"/>
  <c r="AA256" i="28"/>
  <c r="AB256" i="28" l="1"/>
  <c r="G153" i="1"/>
  <c r="G136" i="1"/>
  <c r="G133" i="1" l="1"/>
  <c r="E206" i="28" l="1"/>
  <c r="C206" i="28"/>
  <c r="A206" i="28"/>
  <c r="AA206" i="28" s="1"/>
  <c r="L206" i="28" l="1"/>
  <c r="B17" i="89" l="1"/>
  <c r="B18" i="89" s="1"/>
  <c r="G16" i="89" s="1"/>
  <c r="AB206" i="28"/>
  <c r="G181" i="1"/>
  <c r="L207" i="28" l="1"/>
  <c r="E31" i="88" s="1"/>
  <c r="G31" i="88" s="1"/>
  <c r="H207" i="28"/>
  <c r="A207" i="28"/>
  <c r="AA207" i="28" s="1"/>
  <c r="C207" i="28"/>
  <c r="A191" i="28"/>
  <c r="AA191" i="28" s="1"/>
  <c r="B191" i="28"/>
  <c r="C191" i="28"/>
  <c r="E191" i="28"/>
  <c r="E153" i="28"/>
  <c r="E154" i="28"/>
  <c r="E155" i="28"/>
  <c r="B153" i="28"/>
  <c r="C153" i="28"/>
  <c r="B154" i="28"/>
  <c r="C154" i="28"/>
  <c r="B155" i="28"/>
  <c r="C155" i="28"/>
  <c r="A153" i="28"/>
  <c r="AA153" i="28" s="1"/>
  <c r="A154" i="28"/>
  <c r="AA154" i="28" s="1"/>
  <c r="A155" i="28"/>
  <c r="AA155" i="28" s="1"/>
  <c r="E118" i="28"/>
  <c r="A118" i="28"/>
  <c r="AA118" i="28" s="1"/>
  <c r="B118" i="28"/>
  <c r="C118" i="28"/>
  <c r="E55" i="28"/>
  <c r="E54" i="28"/>
  <c r="C55" i="28"/>
  <c r="C54" i="28"/>
  <c r="B55" i="28"/>
  <c r="B54" i="28"/>
  <c r="A55" i="28"/>
  <c r="AA55" i="28" s="1"/>
  <c r="A54" i="28"/>
  <c r="AA54" i="28" s="1"/>
  <c r="L210" i="28"/>
  <c r="L209" i="28"/>
  <c r="AA223" i="28"/>
  <c r="AA224" i="28"/>
  <c r="AA220" i="28"/>
  <c r="AA219" i="28"/>
  <c r="AA218" i="28"/>
  <c r="AA217" i="28"/>
  <c r="AA210" i="28"/>
  <c r="AA209" i="28"/>
  <c r="AB209" i="28" l="1"/>
  <c r="AB207" i="28"/>
  <c r="AB210" i="28"/>
  <c r="L191" i="28"/>
  <c r="F16" i="89" s="1"/>
  <c r="L155" i="28"/>
  <c r="L154" i="28"/>
  <c r="AB154" i="28" s="1"/>
  <c r="L153" i="28"/>
  <c r="L118" i="28"/>
  <c r="AB118" i="28" s="1"/>
  <c r="L54" i="28"/>
  <c r="L55" i="28"/>
  <c r="AB55" i="28" s="1"/>
  <c r="L220" i="28"/>
  <c r="E44" i="88" s="1"/>
  <c r="G44" i="88" s="1"/>
  <c r="L224" i="28"/>
  <c r="L223" i="28"/>
  <c r="E27" i="88" s="1"/>
  <c r="G27" i="88" s="1"/>
  <c r="L216" i="28"/>
  <c r="L217" i="28"/>
  <c r="L218" i="28"/>
  <c r="E37" i="88" s="1"/>
  <c r="L219" i="28"/>
  <c r="G37" i="88" l="1"/>
  <c r="AB153" i="28"/>
  <c r="AB224" i="28"/>
  <c r="AB219" i="28"/>
  <c r="AB218" i="28"/>
  <c r="F27" i="89"/>
  <c r="F28" i="89" s="1"/>
  <c r="AB223" i="28"/>
  <c r="AB217" i="28"/>
  <c r="AB220" i="28"/>
  <c r="AB54" i="28"/>
  <c r="AB191" i="28"/>
  <c r="AB155" i="28"/>
  <c r="E252" i="28" l="1"/>
  <c r="L253" i="28"/>
  <c r="AB253" i="28" s="1"/>
  <c r="L254" i="28"/>
  <c r="AB254" i="28" s="1"/>
  <c r="E255" i="28"/>
  <c r="E251" i="28"/>
  <c r="A252" i="28"/>
  <c r="AA252" i="28" s="1"/>
  <c r="A253" i="28"/>
  <c r="AA253" i="28" s="1"/>
  <c r="A254" i="28"/>
  <c r="AA254" i="28" s="1"/>
  <c r="A255" i="28"/>
  <c r="AA255" i="28" s="1"/>
  <c r="A251" i="28"/>
  <c r="AA251" i="28" s="1"/>
  <c r="G270" i="1"/>
  <c r="F249" i="28" s="1"/>
  <c r="G271" i="1"/>
  <c r="F250" i="28" s="1"/>
  <c r="F247" i="28"/>
  <c r="G269" i="1"/>
  <c r="F248" i="28" s="1"/>
  <c r="G265" i="1"/>
  <c r="F244" i="28" s="1"/>
  <c r="G266" i="1"/>
  <c r="F245" i="28" s="1"/>
  <c r="G267" i="1"/>
  <c r="F246" i="28" s="1"/>
  <c r="G264" i="1"/>
  <c r="F243" i="28" s="1"/>
  <c r="L255" i="28" l="1"/>
  <c r="AB255" i="28" s="1"/>
  <c r="L252" i="28"/>
  <c r="AB252" i="28" s="1"/>
  <c r="L251" i="28"/>
  <c r="AB251" i="28" s="1"/>
  <c r="C252" i="28"/>
  <c r="C253" i="28"/>
  <c r="C255" i="28"/>
  <c r="C251" i="28"/>
  <c r="G222" i="1" l="1"/>
  <c r="G109" i="1"/>
  <c r="G19" i="1"/>
  <c r="F255" i="28"/>
  <c r="F254" i="28"/>
  <c r="F253" i="28"/>
  <c r="F252" i="28"/>
  <c r="F251" i="28"/>
  <c r="G99" i="1" l="1"/>
  <c r="G118" i="1" l="1"/>
  <c r="G117" i="1"/>
  <c r="G116" i="1"/>
  <c r="G115" i="1"/>
  <c r="G114" i="1"/>
  <c r="G113" i="1"/>
  <c r="G107" i="1"/>
  <c r="G97" i="1"/>
  <c r="G96" i="1"/>
  <c r="G95" i="1"/>
  <c r="G94" i="1"/>
  <c r="G93" i="1"/>
  <c r="D3" i="1" l="1"/>
  <c r="B2" i="89" l="1"/>
  <c r="C5" i="88"/>
  <c r="E35" i="88" s="1"/>
  <c r="L4" i="28"/>
  <c r="L11" i="88" l="1"/>
  <c r="M11" i="88"/>
  <c r="L15" i="88"/>
  <c r="M15" i="88"/>
  <c r="M24" i="88"/>
  <c r="L24" i="88"/>
  <c r="L18" i="88"/>
  <c r="M22" i="88"/>
  <c r="M25" i="88"/>
  <c r="M19" i="88"/>
  <c r="L22" i="88"/>
  <c r="L25" i="88"/>
  <c r="L19" i="88"/>
  <c r="M21" i="88"/>
  <c r="L21" i="88"/>
  <c r="M16" i="88"/>
  <c r="M18" i="88"/>
  <c r="L16" i="88"/>
  <c r="D18" i="88" l="1"/>
  <c r="D19" i="88"/>
  <c r="C25" i="88"/>
  <c r="C24" i="88"/>
  <c r="D24" i="88"/>
  <c r="D25" i="88"/>
  <c r="C19" i="88"/>
  <c r="C18" i="88"/>
  <c r="G35" i="88"/>
  <c r="H35" i="88"/>
  <c r="N199" i="28" l="1"/>
  <c r="E195" i="28"/>
  <c r="L195" i="28" l="1"/>
  <c r="AB195" i="28" s="1"/>
  <c r="C257" i="28"/>
  <c r="B257" i="28"/>
  <c r="A257" i="28"/>
  <c r="E250" i="28"/>
  <c r="C250" i="28"/>
  <c r="A250" i="28"/>
  <c r="AA250" i="28" s="1"/>
  <c r="E249" i="28"/>
  <c r="C249" i="28"/>
  <c r="A249" i="28"/>
  <c r="AA249" i="28" s="1"/>
  <c r="E248" i="28"/>
  <c r="C248" i="28"/>
  <c r="A248" i="28"/>
  <c r="AA248" i="28" s="1"/>
  <c r="A247" i="28"/>
  <c r="AA247" i="28" s="1"/>
  <c r="E246" i="28"/>
  <c r="C246" i="28"/>
  <c r="A246" i="28"/>
  <c r="AA246" i="28" s="1"/>
  <c r="E245" i="28"/>
  <c r="C245" i="28"/>
  <c r="A245" i="28"/>
  <c r="AA245" i="28" s="1"/>
  <c r="C244" i="28"/>
  <c r="A244" i="28"/>
  <c r="AA244" i="28" s="1"/>
  <c r="E243" i="28"/>
  <c r="C243" i="28"/>
  <c r="A243" i="28"/>
  <c r="AA243" i="28" s="1"/>
  <c r="H208" i="28"/>
  <c r="E208" i="28"/>
  <c r="C208" i="28"/>
  <c r="A208" i="28"/>
  <c r="AA208" i="28" s="1"/>
  <c r="E205" i="28"/>
  <c r="C205" i="28"/>
  <c r="A205" i="28"/>
  <c r="AA205" i="28" s="1"/>
  <c r="H204" i="28"/>
  <c r="E204" i="28"/>
  <c r="C204" i="28"/>
  <c r="B204" i="28"/>
  <c r="A204" i="28"/>
  <c r="AA204" i="28" s="1"/>
  <c r="H203" i="28"/>
  <c r="E203" i="28"/>
  <c r="C203" i="28"/>
  <c r="B203" i="28"/>
  <c r="A203" i="28"/>
  <c r="AA203" i="28" s="1"/>
  <c r="E202" i="28"/>
  <c r="C202" i="28"/>
  <c r="B202" i="28"/>
  <c r="A202" i="28"/>
  <c r="AA202" i="28" s="1"/>
  <c r="E201" i="28"/>
  <c r="C201" i="28"/>
  <c r="B201" i="28"/>
  <c r="A201" i="28"/>
  <c r="AA201" i="28" s="1"/>
  <c r="E200" i="28"/>
  <c r="C200" i="28"/>
  <c r="B200" i="28"/>
  <c r="A200" i="28"/>
  <c r="AA200" i="28" s="1"/>
  <c r="E199" i="28"/>
  <c r="C199" i="28"/>
  <c r="B199" i="28"/>
  <c r="A199" i="28"/>
  <c r="AA199" i="28" s="1"/>
  <c r="E198" i="28"/>
  <c r="C198" i="28"/>
  <c r="B198" i="28"/>
  <c r="A198" i="28"/>
  <c r="AA198" i="28" s="1"/>
  <c r="E197" i="28"/>
  <c r="C197" i="28"/>
  <c r="B197" i="28"/>
  <c r="A197" i="28"/>
  <c r="AA197" i="28" s="1"/>
  <c r="E196" i="28"/>
  <c r="C196" i="28"/>
  <c r="B196" i="28"/>
  <c r="A196" i="28"/>
  <c r="AA196" i="28" s="1"/>
  <c r="C195" i="28"/>
  <c r="B195" i="28"/>
  <c r="A195" i="28"/>
  <c r="AA195" i="28" s="1"/>
  <c r="E194" i="28"/>
  <c r="C194" i="28"/>
  <c r="B194" i="28"/>
  <c r="A194" i="28"/>
  <c r="AA194" i="28" s="1"/>
  <c r="E193" i="28"/>
  <c r="C193" i="28"/>
  <c r="B193" i="28"/>
  <c r="A193" i="28"/>
  <c r="AA193" i="28" s="1"/>
  <c r="E190" i="28"/>
  <c r="C190" i="28"/>
  <c r="B190" i="28"/>
  <c r="A190" i="28"/>
  <c r="AA190" i="28" s="1"/>
  <c r="E189" i="28"/>
  <c r="C189" i="28"/>
  <c r="B189" i="28"/>
  <c r="A189" i="28"/>
  <c r="AA189" i="28" s="1"/>
  <c r="E188" i="28"/>
  <c r="C188" i="28"/>
  <c r="B188" i="28"/>
  <c r="A188" i="28"/>
  <c r="AA188" i="28" s="1"/>
  <c r="E187" i="28"/>
  <c r="C187" i="28"/>
  <c r="B187" i="28"/>
  <c r="A187" i="28"/>
  <c r="AA187" i="28" s="1"/>
  <c r="E186" i="28"/>
  <c r="C186" i="28"/>
  <c r="B186" i="28"/>
  <c r="A186" i="28"/>
  <c r="AA186" i="28" s="1"/>
  <c r="E185" i="28"/>
  <c r="C185" i="28"/>
  <c r="B185" i="28"/>
  <c r="A185" i="28"/>
  <c r="AA185" i="28" s="1"/>
  <c r="E184" i="28"/>
  <c r="C184" i="28"/>
  <c r="B184" i="28"/>
  <c r="A184" i="28"/>
  <c r="AA184" i="28" s="1"/>
  <c r="E183" i="28"/>
  <c r="C183" i="28"/>
  <c r="E182" i="28"/>
  <c r="C182" i="28"/>
  <c r="B182" i="28"/>
  <c r="A182" i="28"/>
  <c r="AA182" i="28" s="1"/>
  <c r="E181" i="28"/>
  <c r="C181" i="28"/>
  <c r="B181" i="28"/>
  <c r="A181" i="28"/>
  <c r="AA181" i="28" s="1"/>
  <c r="E180" i="28"/>
  <c r="C180" i="28"/>
  <c r="B180" i="28"/>
  <c r="A180" i="28"/>
  <c r="AA180" i="28" s="1"/>
  <c r="E179" i="28"/>
  <c r="C179" i="28"/>
  <c r="B179" i="28"/>
  <c r="A179" i="28"/>
  <c r="AA179" i="28" s="1"/>
  <c r="C178" i="28"/>
  <c r="B178" i="28"/>
  <c r="A178" i="28"/>
  <c r="AA178" i="28" s="1"/>
  <c r="E177" i="28"/>
  <c r="C177" i="28"/>
  <c r="B177" i="28"/>
  <c r="A177" i="28"/>
  <c r="AA177" i="28" s="1"/>
  <c r="E176" i="28"/>
  <c r="C176" i="28"/>
  <c r="B176" i="28"/>
  <c r="A176" i="28"/>
  <c r="AA176" i="28" s="1"/>
  <c r="E175" i="28"/>
  <c r="C175" i="28"/>
  <c r="B175" i="28"/>
  <c r="A175" i="28"/>
  <c r="AA175" i="28" s="1"/>
  <c r="E174" i="28"/>
  <c r="C174" i="28"/>
  <c r="B174" i="28"/>
  <c r="A174" i="28"/>
  <c r="AA174" i="28" s="1"/>
  <c r="E173" i="28"/>
  <c r="C173" i="28"/>
  <c r="B173" i="28"/>
  <c r="A173" i="28"/>
  <c r="AA173" i="28" s="1"/>
  <c r="E172" i="28"/>
  <c r="C172" i="28"/>
  <c r="B172" i="28"/>
  <c r="A172" i="28"/>
  <c r="AA172" i="28" s="1"/>
  <c r="E171" i="28"/>
  <c r="C171" i="28"/>
  <c r="B171" i="28"/>
  <c r="A171" i="28"/>
  <c r="AA171" i="28" s="1"/>
  <c r="E170" i="28"/>
  <c r="C170" i="28"/>
  <c r="B170" i="28"/>
  <c r="A170" i="28"/>
  <c r="AA170" i="28" s="1"/>
  <c r="E169" i="28"/>
  <c r="C169" i="28"/>
  <c r="B169" i="28"/>
  <c r="A169" i="28"/>
  <c r="AA169" i="28" s="1"/>
  <c r="E168" i="28"/>
  <c r="C168" i="28"/>
  <c r="B168" i="28"/>
  <c r="A168" i="28"/>
  <c r="AA168" i="28" s="1"/>
  <c r="E167" i="28"/>
  <c r="C167" i="28"/>
  <c r="B167" i="28"/>
  <c r="A167" i="28"/>
  <c r="AA167" i="28" s="1"/>
  <c r="E166" i="28"/>
  <c r="C166" i="28"/>
  <c r="B166" i="28"/>
  <c r="A166" i="28"/>
  <c r="AA166" i="28" s="1"/>
  <c r="E165" i="28"/>
  <c r="C165" i="28"/>
  <c r="B165" i="28"/>
  <c r="A165" i="28"/>
  <c r="AA165" i="28" s="1"/>
  <c r="E164" i="28"/>
  <c r="C164" i="28"/>
  <c r="B164" i="28"/>
  <c r="A164" i="28"/>
  <c r="AA164" i="28" s="1"/>
  <c r="E163" i="28"/>
  <c r="C163" i="28"/>
  <c r="B163" i="28"/>
  <c r="A163" i="28"/>
  <c r="AA163" i="28" s="1"/>
  <c r="E162" i="28"/>
  <c r="C162" i="28"/>
  <c r="B162" i="28"/>
  <c r="A162" i="28"/>
  <c r="AA162" i="28" s="1"/>
  <c r="E161" i="28"/>
  <c r="C161" i="28"/>
  <c r="B161" i="28"/>
  <c r="A161" i="28"/>
  <c r="AA161" i="28" s="1"/>
  <c r="E160" i="28"/>
  <c r="C160" i="28"/>
  <c r="B160" i="28"/>
  <c r="A160" i="28"/>
  <c r="AA160" i="28" s="1"/>
  <c r="E159" i="28"/>
  <c r="C159" i="28"/>
  <c r="B159" i="28"/>
  <c r="A159" i="28"/>
  <c r="AA159" i="28" s="1"/>
  <c r="E158" i="28"/>
  <c r="C158" i="28"/>
  <c r="B158" i="28"/>
  <c r="A158" i="28"/>
  <c r="AA158" i="28" s="1"/>
  <c r="C157" i="28"/>
  <c r="B157" i="28"/>
  <c r="A157" i="28"/>
  <c r="AA157" i="28" s="1"/>
  <c r="C156" i="28"/>
  <c r="B156" i="28"/>
  <c r="A156" i="28"/>
  <c r="AA156" i="28" s="1"/>
  <c r="E152" i="28"/>
  <c r="C152" i="28"/>
  <c r="B152" i="28"/>
  <c r="A152" i="28"/>
  <c r="AA152" i="28" s="1"/>
  <c r="E151" i="28"/>
  <c r="C151" i="28"/>
  <c r="B151" i="28"/>
  <c r="A151" i="28"/>
  <c r="AA151" i="28" s="1"/>
  <c r="E150" i="28"/>
  <c r="C150" i="28"/>
  <c r="B150" i="28"/>
  <c r="A150" i="28"/>
  <c r="AA150" i="28" s="1"/>
  <c r="E149" i="28"/>
  <c r="C149" i="28"/>
  <c r="B149" i="28"/>
  <c r="A149" i="28"/>
  <c r="AA149" i="28" s="1"/>
  <c r="E148" i="28"/>
  <c r="C148" i="28"/>
  <c r="B148" i="28"/>
  <c r="A148" i="28"/>
  <c r="AA148" i="28" s="1"/>
  <c r="E143" i="28"/>
  <c r="C143" i="28"/>
  <c r="B143" i="28"/>
  <c r="A143" i="28"/>
  <c r="AA143" i="28" s="1"/>
  <c r="E142" i="28"/>
  <c r="C142" i="28"/>
  <c r="B142" i="28"/>
  <c r="A142" i="28"/>
  <c r="AA142" i="28" s="1"/>
  <c r="E141" i="28"/>
  <c r="C141" i="28"/>
  <c r="B141" i="28"/>
  <c r="A141" i="28"/>
  <c r="AA141" i="28" s="1"/>
  <c r="E140" i="28"/>
  <c r="C140" i="28"/>
  <c r="B140" i="28"/>
  <c r="A140" i="28"/>
  <c r="AA140" i="28" s="1"/>
  <c r="E139" i="28"/>
  <c r="C139" i="28"/>
  <c r="B139" i="28"/>
  <c r="A139" i="28"/>
  <c r="AA139" i="28" s="1"/>
  <c r="E138" i="28"/>
  <c r="C138" i="28"/>
  <c r="B138" i="28"/>
  <c r="A138" i="28"/>
  <c r="AA138" i="28" s="1"/>
  <c r="H137" i="28"/>
  <c r="E137" i="28"/>
  <c r="C137" i="28"/>
  <c r="B137" i="28"/>
  <c r="A137" i="28"/>
  <c r="AA137" i="28" s="1"/>
  <c r="E136" i="28"/>
  <c r="C136" i="28"/>
  <c r="B136" i="28"/>
  <c r="A136" i="28"/>
  <c r="AA136" i="28" s="1"/>
  <c r="E135" i="28"/>
  <c r="C135" i="28"/>
  <c r="B135" i="28"/>
  <c r="A135" i="28"/>
  <c r="AA135" i="28" s="1"/>
  <c r="E134" i="28"/>
  <c r="C134" i="28"/>
  <c r="B134" i="28"/>
  <c r="A134" i="28"/>
  <c r="AA134" i="28" s="1"/>
  <c r="E132" i="28"/>
  <c r="C132" i="28"/>
  <c r="B132" i="28"/>
  <c r="A132" i="28"/>
  <c r="AA132" i="28" s="1"/>
  <c r="E131" i="28"/>
  <c r="C131" i="28"/>
  <c r="B131" i="28"/>
  <c r="A131" i="28"/>
  <c r="AA131" i="28" s="1"/>
  <c r="E130" i="28"/>
  <c r="C130" i="28"/>
  <c r="B130" i="28"/>
  <c r="A130" i="28"/>
  <c r="AA130" i="28" s="1"/>
  <c r="E129" i="28"/>
  <c r="C129" i="28"/>
  <c r="B129" i="28"/>
  <c r="A129" i="28"/>
  <c r="AA129" i="28" s="1"/>
  <c r="E128" i="28"/>
  <c r="C128" i="28"/>
  <c r="B128" i="28"/>
  <c r="A128" i="28"/>
  <c r="AA128" i="28" s="1"/>
  <c r="E127" i="28"/>
  <c r="C127" i="28"/>
  <c r="B127" i="28"/>
  <c r="A127" i="28"/>
  <c r="AA127" i="28" s="1"/>
  <c r="E126" i="28"/>
  <c r="C126" i="28"/>
  <c r="B126" i="28"/>
  <c r="A126" i="28"/>
  <c r="AA126" i="28" s="1"/>
  <c r="E125" i="28"/>
  <c r="C125" i="28"/>
  <c r="B125" i="28"/>
  <c r="A125" i="28"/>
  <c r="AA125" i="28" s="1"/>
  <c r="E124" i="28"/>
  <c r="C124" i="28"/>
  <c r="B124" i="28"/>
  <c r="A124" i="28"/>
  <c r="AA124" i="28" s="1"/>
  <c r="E123" i="28"/>
  <c r="L123" i="28" s="1"/>
  <c r="C123" i="28"/>
  <c r="B123" i="28"/>
  <c r="A123" i="28"/>
  <c r="AA123" i="28" s="1"/>
  <c r="E122" i="28"/>
  <c r="L122" i="28" s="1"/>
  <c r="C122" i="28"/>
  <c r="B122" i="28"/>
  <c r="A122" i="28"/>
  <c r="AA122" i="28" s="1"/>
  <c r="H121" i="28"/>
  <c r="E121" i="28"/>
  <c r="C121" i="28"/>
  <c r="B121" i="28"/>
  <c r="A121" i="28"/>
  <c r="AA121" i="28" s="1"/>
  <c r="E120" i="28"/>
  <c r="C120" i="28"/>
  <c r="B120" i="28"/>
  <c r="A120" i="28"/>
  <c r="AA120" i="28" s="1"/>
  <c r="E119" i="28"/>
  <c r="C119" i="28"/>
  <c r="B119" i="28"/>
  <c r="A119" i="28"/>
  <c r="AA119" i="28" s="1"/>
  <c r="E117" i="28"/>
  <c r="C117" i="28"/>
  <c r="B117" i="28"/>
  <c r="A117" i="28"/>
  <c r="AA117" i="28" s="1"/>
  <c r="E115" i="28"/>
  <c r="C115" i="28"/>
  <c r="B115" i="28"/>
  <c r="A115" i="28"/>
  <c r="AA115" i="28" s="1"/>
  <c r="E114" i="28"/>
  <c r="C114" i="28"/>
  <c r="B114" i="28"/>
  <c r="A114" i="28"/>
  <c r="AA114" i="28" s="1"/>
  <c r="E113" i="28"/>
  <c r="C113" i="28"/>
  <c r="B113" i="28"/>
  <c r="A113" i="28"/>
  <c r="AA113" i="28" s="1"/>
  <c r="E112" i="28"/>
  <c r="C112" i="28"/>
  <c r="B112" i="28"/>
  <c r="A112" i="28"/>
  <c r="AA112" i="28" s="1"/>
  <c r="E111" i="28"/>
  <c r="C111" i="28"/>
  <c r="B111" i="28"/>
  <c r="A111" i="28"/>
  <c r="AA111" i="28" s="1"/>
  <c r="E110" i="28"/>
  <c r="C110" i="28"/>
  <c r="B110" i="28"/>
  <c r="A110" i="28"/>
  <c r="AA110" i="28" s="1"/>
  <c r="E109" i="28"/>
  <c r="C109" i="28"/>
  <c r="B109" i="28"/>
  <c r="A109" i="28"/>
  <c r="AA109" i="28" s="1"/>
  <c r="E108" i="28"/>
  <c r="C108" i="28"/>
  <c r="B108" i="28"/>
  <c r="A108" i="28"/>
  <c r="AA108" i="28" s="1"/>
  <c r="E107" i="28"/>
  <c r="C107" i="28"/>
  <c r="B107" i="28"/>
  <c r="A107" i="28"/>
  <c r="AA107" i="28" s="1"/>
  <c r="E106" i="28"/>
  <c r="C106" i="28"/>
  <c r="B106" i="28"/>
  <c r="A106" i="28"/>
  <c r="AA106" i="28" s="1"/>
  <c r="E105" i="28"/>
  <c r="C105" i="28"/>
  <c r="B105" i="28"/>
  <c r="A105" i="28"/>
  <c r="AA105" i="28" s="1"/>
  <c r="E104" i="28"/>
  <c r="C104" i="28"/>
  <c r="B104" i="28"/>
  <c r="A104" i="28"/>
  <c r="AA104" i="28" s="1"/>
  <c r="E103" i="28"/>
  <c r="C103" i="28"/>
  <c r="B103" i="28"/>
  <c r="A103" i="28"/>
  <c r="AA103" i="28" s="1"/>
  <c r="E102" i="28"/>
  <c r="C102" i="28"/>
  <c r="B102" i="28"/>
  <c r="A102" i="28"/>
  <c r="AA102" i="28" s="1"/>
  <c r="E101" i="28"/>
  <c r="C101" i="28"/>
  <c r="B101" i="28"/>
  <c r="A101" i="28"/>
  <c r="AA101" i="28" s="1"/>
  <c r="E100" i="28"/>
  <c r="C100" i="28"/>
  <c r="B100" i="28"/>
  <c r="A100" i="28"/>
  <c r="AA100" i="28" s="1"/>
  <c r="C99" i="28"/>
  <c r="B99" i="28"/>
  <c r="A99" i="28"/>
  <c r="AA99" i="28" s="1"/>
  <c r="E98" i="28"/>
  <c r="C98" i="28"/>
  <c r="B98" i="28"/>
  <c r="A98" i="28"/>
  <c r="AA98" i="28" s="1"/>
  <c r="E97" i="28"/>
  <c r="C97" i="28"/>
  <c r="B97" i="28"/>
  <c r="A97" i="28"/>
  <c r="AA97" i="28" s="1"/>
  <c r="E96" i="28"/>
  <c r="C96" i="28"/>
  <c r="B96" i="28"/>
  <c r="A96" i="28"/>
  <c r="AA96" i="28" s="1"/>
  <c r="E95" i="28"/>
  <c r="C95" i="28"/>
  <c r="B95" i="28"/>
  <c r="A95" i="28"/>
  <c r="AA95" i="28" s="1"/>
  <c r="E94" i="28"/>
  <c r="C94" i="28"/>
  <c r="B94" i="28"/>
  <c r="A94" i="28"/>
  <c r="AA94" i="28" s="1"/>
  <c r="E93" i="28"/>
  <c r="C93" i="28"/>
  <c r="B93" i="28"/>
  <c r="A93" i="28"/>
  <c r="AA93" i="28" s="1"/>
  <c r="E92" i="28"/>
  <c r="C92" i="28"/>
  <c r="B92" i="28"/>
  <c r="A92" i="28"/>
  <c r="AA92" i="28" s="1"/>
  <c r="E91" i="28"/>
  <c r="C91" i="28"/>
  <c r="B91" i="28"/>
  <c r="A91" i="28"/>
  <c r="AA91" i="28" s="1"/>
  <c r="E90" i="28"/>
  <c r="C90" i="28"/>
  <c r="B90" i="28"/>
  <c r="A90" i="28"/>
  <c r="AA90" i="28" s="1"/>
  <c r="E89" i="28"/>
  <c r="C89" i="28"/>
  <c r="B89" i="28"/>
  <c r="A89" i="28"/>
  <c r="AA89" i="28" s="1"/>
  <c r="E88" i="28"/>
  <c r="C88" i="28"/>
  <c r="B88" i="28"/>
  <c r="A88" i="28"/>
  <c r="AA88" i="28" s="1"/>
  <c r="E87" i="28"/>
  <c r="C87" i="28"/>
  <c r="B87" i="28"/>
  <c r="A87" i="28"/>
  <c r="AA87" i="28" s="1"/>
  <c r="E86" i="28"/>
  <c r="C86" i="28"/>
  <c r="B86" i="28"/>
  <c r="A86" i="28"/>
  <c r="AA86" i="28" s="1"/>
  <c r="E85" i="28"/>
  <c r="C85" i="28"/>
  <c r="B85" i="28"/>
  <c r="E84" i="28"/>
  <c r="C84" i="28"/>
  <c r="B84" i="28"/>
  <c r="E83" i="28"/>
  <c r="C83" i="28"/>
  <c r="B83" i="28"/>
  <c r="E82" i="28"/>
  <c r="C82" i="28"/>
  <c r="B82" i="28"/>
  <c r="E81" i="28"/>
  <c r="C81" i="28"/>
  <c r="B81" i="28"/>
  <c r="C80" i="28"/>
  <c r="B80" i="28"/>
  <c r="E79" i="28"/>
  <c r="C79" i="28"/>
  <c r="B79" i="28"/>
  <c r="A79" i="28"/>
  <c r="AA79" i="28" s="1"/>
  <c r="E78" i="28"/>
  <c r="C78" i="28"/>
  <c r="B78" i="28"/>
  <c r="A78" i="28"/>
  <c r="AA78" i="28" s="1"/>
  <c r="E77" i="28"/>
  <c r="C77" i="28"/>
  <c r="B77" i="28"/>
  <c r="A77" i="28"/>
  <c r="AA77" i="28" s="1"/>
  <c r="E76" i="28"/>
  <c r="C76" i="28"/>
  <c r="B76" i="28"/>
  <c r="A76" i="28"/>
  <c r="AA76" i="28" s="1"/>
  <c r="E75" i="28"/>
  <c r="C75" i="28"/>
  <c r="B75" i="28"/>
  <c r="A75" i="28"/>
  <c r="AA75" i="28" s="1"/>
  <c r="E74" i="28"/>
  <c r="C74" i="28"/>
  <c r="B74" i="28"/>
  <c r="A74" i="28"/>
  <c r="AA74" i="28" s="1"/>
  <c r="E73" i="28"/>
  <c r="C73" i="28"/>
  <c r="B73" i="28"/>
  <c r="A73" i="28"/>
  <c r="AA73" i="28" s="1"/>
  <c r="E72" i="28"/>
  <c r="C72" i="28"/>
  <c r="B72" i="28"/>
  <c r="A72" i="28"/>
  <c r="AA72" i="28" s="1"/>
  <c r="E71" i="28"/>
  <c r="C71" i="28"/>
  <c r="A71" i="28"/>
  <c r="AA71" i="28" s="1"/>
  <c r="C70" i="28"/>
  <c r="B70" i="28"/>
  <c r="A70" i="28"/>
  <c r="AA70" i="28" s="1"/>
  <c r="E69" i="28"/>
  <c r="C69" i="28"/>
  <c r="B69" i="28"/>
  <c r="A69" i="28"/>
  <c r="AA69" i="28" s="1"/>
  <c r="H68" i="28"/>
  <c r="E68" i="28"/>
  <c r="C68" i="28"/>
  <c r="B68" i="28"/>
  <c r="A68" i="28"/>
  <c r="AA68" i="28" s="1"/>
  <c r="E67" i="28"/>
  <c r="C67" i="28"/>
  <c r="B67" i="28"/>
  <c r="A67" i="28"/>
  <c r="AA67" i="28" s="1"/>
  <c r="E66" i="28"/>
  <c r="C66" i="28"/>
  <c r="B66" i="28"/>
  <c r="A66" i="28"/>
  <c r="AA66" i="28" s="1"/>
  <c r="E65" i="28"/>
  <c r="C65" i="28"/>
  <c r="B65" i="28"/>
  <c r="A65" i="28"/>
  <c r="AA65" i="28" s="1"/>
  <c r="E64" i="28"/>
  <c r="C64" i="28"/>
  <c r="B64" i="28"/>
  <c r="A64" i="28"/>
  <c r="AA64" i="28" s="1"/>
  <c r="E63" i="28"/>
  <c r="C63" i="28"/>
  <c r="B63" i="28"/>
  <c r="A63" i="28"/>
  <c r="AA63" i="28" s="1"/>
  <c r="E62" i="28"/>
  <c r="C62" i="28"/>
  <c r="B62" i="28"/>
  <c r="A62" i="28"/>
  <c r="AA62" i="28" s="1"/>
  <c r="E61" i="28"/>
  <c r="C61" i="28"/>
  <c r="B61" i="28"/>
  <c r="A61" i="28"/>
  <c r="AA61" i="28" s="1"/>
  <c r="E59" i="28"/>
  <c r="C59" i="28"/>
  <c r="B59" i="28"/>
  <c r="A59" i="28"/>
  <c r="AA59" i="28" s="1"/>
  <c r="E58" i="28"/>
  <c r="C58" i="28"/>
  <c r="B58" i="28"/>
  <c r="A58" i="28"/>
  <c r="AA58" i="28" s="1"/>
  <c r="E57" i="28"/>
  <c r="C57" i="28"/>
  <c r="B57" i="28"/>
  <c r="A57" i="28"/>
  <c r="AA57" i="28" s="1"/>
  <c r="E56" i="28"/>
  <c r="C56" i="28"/>
  <c r="B56" i="28"/>
  <c r="A56" i="28"/>
  <c r="AA56" i="28" s="1"/>
  <c r="E52" i="28"/>
  <c r="C52" i="28"/>
  <c r="B52" i="28"/>
  <c r="A52" i="28"/>
  <c r="AA52" i="28" s="1"/>
  <c r="E51" i="28"/>
  <c r="C51" i="28"/>
  <c r="B51" i="28"/>
  <c r="A51" i="28"/>
  <c r="AA51" i="28" s="1"/>
  <c r="E50" i="28"/>
  <c r="C50" i="28"/>
  <c r="B50" i="28"/>
  <c r="A50" i="28"/>
  <c r="AA50" i="28" s="1"/>
  <c r="E49" i="28"/>
  <c r="C49" i="28"/>
  <c r="B49" i="28"/>
  <c r="A49" i="28"/>
  <c r="AA49" i="28" s="1"/>
  <c r="E48" i="28"/>
  <c r="C48" i="28"/>
  <c r="B48" i="28"/>
  <c r="A48" i="28"/>
  <c r="AA48" i="28" s="1"/>
  <c r="E47" i="28"/>
  <c r="C47" i="28"/>
  <c r="B47" i="28"/>
  <c r="A47" i="28"/>
  <c r="AA47" i="28" s="1"/>
  <c r="E46" i="28"/>
  <c r="C46" i="28"/>
  <c r="B46" i="28"/>
  <c r="A46" i="28"/>
  <c r="AA46" i="28" s="1"/>
  <c r="E45" i="28"/>
  <c r="C45" i="28"/>
  <c r="B45" i="28"/>
  <c r="A45" i="28"/>
  <c r="AA45" i="28" s="1"/>
  <c r="E44" i="28"/>
  <c r="C44" i="28"/>
  <c r="B44" i="28"/>
  <c r="A44" i="28"/>
  <c r="AA44" i="28" s="1"/>
  <c r="E43" i="28"/>
  <c r="C43" i="28"/>
  <c r="B43" i="28"/>
  <c r="A43" i="28"/>
  <c r="AA43" i="28" s="1"/>
  <c r="E42" i="28"/>
  <c r="C42" i="28"/>
  <c r="B42" i="28"/>
  <c r="A42" i="28"/>
  <c r="AA42" i="28" s="1"/>
  <c r="E41" i="28"/>
  <c r="C41" i="28"/>
  <c r="B41" i="28"/>
  <c r="A41" i="28"/>
  <c r="AA41" i="28" s="1"/>
  <c r="E40" i="28"/>
  <c r="C40" i="28"/>
  <c r="B40" i="28"/>
  <c r="A40" i="28"/>
  <c r="AA40" i="28" s="1"/>
  <c r="E39" i="28"/>
  <c r="C39" i="28"/>
  <c r="B39" i="28"/>
  <c r="A39" i="28"/>
  <c r="AA39" i="28" s="1"/>
  <c r="E38" i="28"/>
  <c r="C38" i="28"/>
  <c r="B38" i="28"/>
  <c r="A38" i="28"/>
  <c r="AA38" i="28" s="1"/>
  <c r="E37" i="28"/>
  <c r="C37" i="28"/>
  <c r="B37" i="28"/>
  <c r="A37" i="28"/>
  <c r="AA37" i="28" s="1"/>
  <c r="E36" i="28"/>
  <c r="C36" i="28"/>
  <c r="B36" i="28"/>
  <c r="A36" i="28"/>
  <c r="AA36" i="28" s="1"/>
  <c r="E35" i="28"/>
  <c r="C35" i="28"/>
  <c r="B35" i="28"/>
  <c r="A35" i="28"/>
  <c r="AA35" i="28" s="1"/>
  <c r="H34" i="28"/>
  <c r="E34" i="28"/>
  <c r="C34" i="28"/>
  <c r="B34" i="28"/>
  <c r="A34" i="28"/>
  <c r="AA34" i="28" s="1"/>
  <c r="E33" i="28"/>
  <c r="C33" i="28"/>
  <c r="B33" i="28"/>
  <c r="A33" i="28"/>
  <c r="AA33" i="28" s="1"/>
  <c r="E32" i="28"/>
  <c r="C32" i="28"/>
  <c r="B32" i="28"/>
  <c r="A32" i="28"/>
  <c r="AA32" i="28" s="1"/>
  <c r="E31" i="28"/>
  <c r="C31" i="28"/>
  <c r="B31" i="28"/>
  <c r="A31" i="28"/>
  <c r="AA31" i="28" s="1"/>
  <c r="E30" i="28"/>
  <c r="C30" i="28"/>
  <c r="B30" i="28"/>
  <c r="A30" i="28"/>
  <c r="AA30" i="28" s="1"/>
  <c r="E29" i="28"/>
  <c r="C29" i="28"/>
  <c r="B29" i="28"/>
  <c r="A29" i="28"/>
  <c r="AA29" i="28" s="1"/>
  <c r="E28" i="28"/>
  <c r="C28" i="28"/>
  <c r="B28" i="28"/>
  <c r="A28" i="28"/>
  <c r="AA28" i="28" s="1"/>
  <c r="E27" i="28"/>
  <c r="C27" i="28"/>
  <c r="B27" i="28"/>
  <c r="A27" i="28"/>
  <c r="AA27" i="28" s="1"/>
  <c r="E26" i="28"/>
  <c r="C26" i="28"/>
  <c r="B26" i="28"/>
  <c r="A26" i="28"/>
  <c r="AA26" i="28" s="1"/>
  <c r="E25" i="28"/>
  <c r="C25" i="28"/>
  <c r="B25" i="28"/>
  <c r="A25" i="28"/>
  <c r="AA25" i="28" s="1"/>
  <c r="E24" i="28"/>
  <c r="C24" i="28"/>
  <c r="B24" i="28"/>
  <c r="A24" i="28"/>
  <c r="AA24" i="28" s="1"/>
  <c r="E23" i="28"/>
  <c r="C23" i="28"/>
  <c r="B23" i="28"/>
  <c r="A23" i="28"/>
  <c r="AA23" i="28" s="1"/>
  <c r="E22" i="28"/>
  <c r="C22" i="28"/>
  <c r="B22" i="28"/>
  <c r="A22" i="28"/>
  <c r="AA22" i="28" s="1"/>
  <c r="E21" i="28"/>
  <c r="C21" i="28"/>
  <c r="B21" i="28"/>
  <c r="A21" i="28"/>
  <c r="AA21" i="28" s="1"/>
  <c r="E20" i="28"/>
  <c r="C20" i="28"/>
  <c r="B20" i="28"/>
  <c r="A20" i="28"/>
  <c r="AA20" i="28" s="1"/>
  <c r="E19" i="28"/>
  <c r="C19" i="28"/>
  <c r="B19" i="28"/>
  <c r="A19" i="28"/>
  <c r="AA19" i="28" s="1"/>
  <c r="E18" i="28"/>
  <c r="C18" i="28"/>
  <c r="B18" i="28"/>
  <c r="A18" i="28"/>
  <c r="AA18" i="28" s="1"/>
  <c r="E17" i="28"/>
  <c r="C17" i="28"/>
  <c r="B17" i="28"/>
  <c r="A17" i="28"/>
  <c r="AA17" i="28" s="1"/>
  <c r="E16" i="28"/>
  <c r="C16" i="28"/>
  <c r="B16" i="28"/>
  <c r="A16" i="28"/>
  <c r="AA16"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C10" i="28"/>
  <c r="B10" i="28"/>
  <c r="A10" i="28"/>
  <c r="AA10" i="28" s="1"/>
  <c r="E9" i="28"/>
  <c r="C9" i="28"/>
  <c r="B9" i="28"/>
  <c r="A9" i="28"/>
  <c r="AA9" i="28" s="1"/>
  <c r="E8" i="28"/>
  <c r="C8" i="28"/>
  <c r="B8" i="28"/>
  <c r="A8" i="28"/>
  <c r="AA8" i="28" s="1"/>
  <c r="G7" i="28"/>
  <c r="E7" i="28"/>
  <c r="C7" i="28"/>
  <c r="B7" i="28"/>
  <c r="A7" i="28"/>
  <c r="AA7" i="28" s="1"/>
  <c r="E6" i="28"/>
  <c r="C6" i="28"/>
  <c r="B6" i="28"/>
  <c r="A6" i="28"/>
  <c r="AA6" i="28" s="1"/>
  <c r="E5" i="28"/>
  <c r="C5" i="28"/>
  <c r="B5" i="28"/>
  <c r="A5" i="28"/>
  <c r="AA5" i="28" s="1"/>
  <c r="C2" i="28"/>
  <c r="G262" i="1"/>
  <c r="G258" i="1"/>
  <c r="H255" i="1"/>
  <c r="G255" i="1" s="1"/>
  <c r="H254" i="1"/>
  <c r="G254" i="1" s="1"/>
  <c r="H253" i="1"/>
  <c r="G253" i="1" s="1"/>
  <c r="G252" i="1"/>
  <c r="G251" i="1"/>
  <c r="G250" i="1"/>
  <c r="G249" i="1"/>
  <c r="G242" i="1"/>
  <c r="G238" i="1"/>
  <c r="G237" i="1"/>
  <c r="G236" i="1"/>
  <c r="H233" i="1"/>
  <c r="G233" i="1" s="1"/>
  <c r="H232" i="1"/>
  <c r="H231" i="1"/>
  <c r="G230" i="1"/>
  <c r="H227" i="1"/>
  <c r="G227" i="1" s="1"/>
  <c r="H226" i="1"/>
  <c r="G226" i="1"/>
  <c r="H225" i="1"/>
  <c r="G225" i="1"/>
  <c r="G224" i="1"/>
  <c r="G219" i="1"/>
  <c r="G218" i="1"/>
  <c r="G217" i="1"/>
  <c r="G216" i="1"/>
  <c r="G214" i="1"/>
  <c r="F208" i="1"/>
  <c r="G207" i="1"/>
  <c r="G206" i="1"/>
  <c r="G205" i="1"/>
  <c r="G204" i="1"/>
  <c r="F202" i="1"/>
  <c r="G201" i="1"/>
  <c r="G200" i="1"/>
  <c r="G199" i="1"/>
  <c r="G198" i="1"/>
  <c r="F196" i="1"/>
  <c r="E157" i="28"/>
  <c r="E156" i="28"/>
  <c r="G180" i="1"/>
  <c r="G175" i="1"/>
  <c r="G171" i="1"/>
  <c r="G164" i="1"/>
  <c r="G163" i="1"/>
  <c r="G160" i="1"/>
  <c r="G159" i="1"/>
  <c r="H152" i="1"/>
  <c r="G152" i="1" s="1"/>
  <c r="G151" i="1"/>
  <c r="G150" i="1"/>
  <c r="G148" i="1"/>
  <c r="G147" i="1"/>
  <c r="G146" i="1"/>
  <c r="G145" i="1"/>
  <c r="G144" i="1"/>
  <c r="G143" i="1"/>
  <c r="G142" i="1"/>
  <c r="G141" i="1"/>
  <c r="H135" i="1"/>
  <c r="G135" i="1" s="1"/>
  <c r="G134" i="1"/>
  <c r="G132" i="1"/>
  <c r="G130" i="1"/>
  <c r="G129" i="1"/>
  <c r="G127" i="1"/>
  <c r="G126" i="1"/>
  <c r="G125" i="1"/>
  <c r="H120" i="1"/>
  <c r="G120" i="1" s="1"/>
  <c r="G106" i="1"/>
  <c r="G104" i="1"/>
  <c r="G103" i="1"/>
  <c r="H101" i="1"/>
  <c r="G101" i="1"/>
  <c r="H136" i="1"/>
  <c r="E80" i="28"/>
  <c r="G90" i="1"/>
  <c r="G88" i="1"/>
  <c r="G72" i="28"/>
  <c r="G79" i="1"/>
  <c r="G77" i="1"/>
  <c r="H74" i="1"/>
  <c r="G74" i="1" s="1"/>
  <c r="G72" i="1"/>
  <c r="G69" i="1"/>
  <c r="G66" i="1"/>
  <c r="G65" i="1"/>
  <c r="H57" i="1"/>
  <c r="G57" i="1"/>
  <c r="H76" i="1"/>
  <c r="G56" i="1"/>
  <c r="G55" i="1"/>
  <c r="G5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O21" i="28"/>
  <c r="O20" i="28"/>
  <c r="G20" i="1"/>
  <c r="G18" i="1"/>
  <c r="G11" i="1"/>
  <c r="G10" i="1"/>
  <c r="G8" i="1"/>
  <c r="G7" i="1"/>
  <c r="L258" i="28"/>
  <c r="AB258" i="28" s="1"/>
  <c r="L243" i="28" l="1"/>
  <c r="AB243" i="28" s="1"/>
  <c r="L208" i="28"/>
  <c r="AB208" i="28" s="1"/>
  <c r="L204" i="28"/>
  <c r="AB204" i="28" s="1"/>
  <c r="L205" i="28"/>
  <c r="AB205" i="28" s="1"/>
  <c r="L200" i="28"/>
  <c r="L202" i="28"/>
  <c r="L199" i="28"/>
  <c r="AB199" i="28" s="1"/>
  <c r="L201" i="28"/>
  <c r="AB201" i="28" s="1"/>
  <c r="L203" i="28"/>
  <c r="AB203" i="28" s="1"/>
  <c r="L196" i="28"/>
  <c r="AB196" i="28" s="1"/>
  <c r="L198" i="28"/>
  <c r="AB198" i="28" s="1"/>
  <c r="L197" i="28"/>
  <c r="AB197" i="28" s="1"/>
  <c r="L193" i="28"/>
  <c r="C10" i="99" s="1"/>
  <c r="E10" i="99" s="1"/>
  <c r="L189" i="28"/>
  <c r="AB189" i="28" s="1"/>
  <c r="L188" i="28"/>
  <c r="AB188" i="28" s="1"/>
  <c r="L190" i="28"/>
  <c r="AB190" i="28" s="1"/>
  <c r="L187" i="28"/>
  <c r="AB187" i="28" s="1"/>
  <c r="L186" i="28"/>
  <c r="L185" i="28"/>
  <c r="L184" i="28"/>
  <c r="AB184" i="28" s="1"/>
  <c r="L183" i="28"/>
  <c r="AB183" i="28" s="1"/>
  <c r="L182" i="28"/>
  <c r="AB182" i="28" s="1"/>
  <c r="L180" i="28"/>
  <c r="AB180" i="28" s="1"/>
  <c r="L179" i="28"/>
  <c r="AB179" i="28" s="1"/>
  <c r="L181" i="28"/>
  <c r="AB181" i="28" s="1"/>
  <c r="L178" i="28"/>
  <c r="L177" i="28"/>
  <c r="AB177" i="28" s="1"/>
  <c r="L173" i="28"/>
  <c r="AB173" i="28" s="1"/>
  <c r="L175" i="28"/>
  <c r="AB175" i="28" s="1"/>
  <c r="L174" i="28"/>
  <c r="AB174" i="28" s="1"/>
  <c r="L176" i="28"/>
  <c r="AB176" i="28" s="1"/>
  <c r="L170" i="28"/>
  <c r="AB170" i="28" s="1"/>
  <c r="L172" i="28"/>
  <c r="AB172" i="28" s="1"/>
  <c r="L171" i="28"/>
  <c r="AB171" i="28" s="1"/>
  <c r="L167" i="28"/>
  <c r="AB167" i="28" s="1"/>
  <c r="L169" i="28"/>
  <c r="AB169" i="28" s="1"/>
  <c r="L166" i="28"/>
  <c r="AB166" i="28" s="1"/>
  <c r="L168" i="28"/>
  <c r="AB168" i="28" s="1"/>
  <c r="L162" i="28"/>
  <c r="AB162" i="28" s="1"/>
  <c r="L164" i="28"/>
  <c r="AB164" i="28" s="1"/>
  <c r="L163" i="28"/>
  <c r="AB163" i="28" s="1"/>
  <c r="L165" i="28"/>
  <c r="AB165" i="28" s="1"/>
  <c r="L159" i="28"/>
  <c r="AB159" i="28" s="1"/>
  <c r="L160" i="28"/>
  <c r="AB160" i="28" s="1"/>
  <c r="L158" i="28"/>
  <c r="AB158" i="28" s="1"/>
  <c r="L161" i="28"/>
  <c r="AB161" i="28" s="1"/>
  <c r="L157" i="28"/>
  <c r="L156" i="28"/>
  <c r="AB156" i="28" s="1"/>
  <c r="L152" i="28"/>
  <c r="AB152" i="28" s="1"/>
  <c r="L151" i="28"/>
  <c r="AB151" i="28" s="1"/>
  <c r="L150" i="28"/>
  <c r="AB150" i="28" s="1"/>
  <c r="L149" i="28"/>
  <c r="AB149" i="28" s="1"/>
  <c r="L148" i="28"/>
  <c r="AB148" i="28" s="1"/>
  <c r="L143" i="28"/>
  <c r="AB143" i="28" s="1"/>
  <c r="L142" i="28"/>
  <c r="L141" i="28"/>
  <c r="AB141" i="28" s="1"/>
  <c r="L139" i="28"/>
  <c r="AB139" i="28" s="1"/>
  <c r="L140" i="28"/>
  <c r="AB140" i="28" s="1"/>
  <c r="L138" i="28"/>
  <c r="L137" i="28"/>
  <c r="AB137" i="28" s="1"/>
  <c r="L136" i="28"/>
  <c r="AB136" i="28" s="1"/>
  <c r="L135" i="28"/>
  <c r="F7" i="89" s="1"/>
  <c r="F11" i="89" s="1"/>
  <c r="F18" i="89" s="1"/>
  <c r="L134" i="28"/>
  <c r="AB134" i="28" s="1"/>
  <c r="L132" i="28"/>
  <c r="AB132" i="28" s="1"/>
  <c r="L131" i="28"/>
  <c r="AB131" i="28" s="1"/>
  <c r="L130" i="28"/>
  <c r="AB130" i="28" s="1"/>
  <c r="L129" i="28"/>
  <c r="AB129" i="28" s="1"/>
  <c r="L128" i="28"/>
  <c r="AB128" i="28" s="1"/>
  <c r="L127" i="28"/>
  <c r="AB127" i="28" s="1"/>
  <c r="L126" i="28"/>
  <c r="AB126" i="28" s="1"/>
  <c r="L125" i="28"/>
  <c r="L124" i="28"/>
  <c r="AB124" i="28" s="1"/>
  <c r="AB122" i="28"/>
  <c r="L121" i="28"/>
  <c r="AB121" i="28" s="1"/>
  <c r="L120" i="28"/>
  <c r="AB120" i="28" s="1"/>
  <c r="L119" i="28"/>
  <c r="AB119" i="28" s="1"/>
  <c r="L117" i="28"/>
  <c r="AB117" i="28" s="1"/>
  <c r="L113" i="28"/>
  <c r="AB113" i="28" s="1"/>
  <c r="L115" i="28"/>
  <c r="AB115" i="28" s="1"/>
  <c r="L112" i="28"/>
  <c r="AB112" i="28" s="1"/>
  <c r="L114" i="28"/>
  <c r="L107" i="28"/>
  <c r="AB107" i="28" s="1"/>
  <c r="L111" i="28"/>
  <c r="L108" i="28"/>
  <c r="AB108" i="28" s="1"/>
  <c r="L110" i="28"/>
  <c r="AB110" i="28" s="1"/>
  <c r="L109" i="28"/>
  <c r="L103" i="28"/>
  <c r="AB103" i="28" s="1"/>
  <c r="L105" i="28"/>
  <c r="AB105" i="28" s="1"/>
  <c r="L104" i="28"/>
  <c r="AB104" i="28" s="1"/>
  <c r="L106" i="28"/>
  <c r="AB106" i="28" s="1"/>
  <c r="L102" i="28"/>
  <c r="AB102" i="28" s="1"/>
  <c r="L100" i="28"/>
  <c r="AB100" i="28" s="1"/>
  <c r="L101" i="28"/>
  <c r="AB101" i="28" s="1"/>
  <c r="L98" i="28"/>
  <c r="AB98" i="28" s="1"/>
  <c r="L95" i="28"/>
  <c r="AB95" i="28" s="1"/>
  <c r="L97" i="28"/>
  <c r="AB97" i="28" s="1"/>
  <c r="L94" i="28"/>
  <c r="L96" i="28"/>
  <c r="L90" i="28"/>
  <c r="L92" i="28"/>
  <c r="AB92" i="28" s="1"/>
  <c r="L93" i="28"/>
  <c r="AB93" i="28" s="1"/>
  <c r="L91" i="28"/>
  <c r="AB91" i="28" s="1"/>
  <c r="L88" i="28"/>
  <c r="AB88" i="28" s="1"/>
  <c r="L87" i="28"/>
  <c r="AB87" i="28" s="1"/>
  <c r="L89" i="28"/>
  <c r="AB89" i="28" s="1"/>
  <c r="L86" i="28"/>
  <c r="AB86" i="28" s="1"/>
  <c r="L84" i="28"/>
  <c r="AB84" i="28" s="1"/>
  <c r="L85" i="28"/>
  <c r="AB85" i="28" s="1"/>
  <c r="L83" i="28"/>
  <c r="AB83" i="28" s="1"/>
  <c r="L82" i="28"/>
  <c r="L81" i="28"/>
  <c r="AB81" i="28" s="1"/>
  <c r="L79" i="28"/>
  <c r="AB79" i="28" s="1"/>
  <c r="L78" i="28"/>
  <c r="AB78" i="28" s="1"/>
  <c r="L80" i="28"/>
  <c r="L77" i="28"/>
  <c r="AB77" i="28" s="1"/>
  <c r="L76" i="28"/>
  <c r="L75" i="28"/>
  <c r="AB75" i="28" s="1"/>
  <c r="L72" i="28"/>
  <c r="L74" i="28"/>
  <c r="L71" i="28"/>
  <c r="AB71" i="28" s="1"/>
  <c r="L73" i="28"/>
  <c r="AB73" i="28" s="1"/>
  <c r="L69" i="28"/>
  <c r="D8" i="93" s="1"/>
  <c r="L68" i="28"/>
  <c r="AB68" i="28" s="1"/>
  <c r="L67" i="28"/>
  <c r="L66" i="28"/>
  <c r="AB66" i="28" s="1"/>
  <c r="L62" i="28"/>
  <c r="L64" i="28"/>
  <c r="C31" i="99" s="1"/>
  <c r="E31" i="99" s="1"/>
  <c r="L61" i="28"/>
  <c r="AB61" i="28" s="1"/>
  <c r="L63" i="28"/>
  <c r="C30" i="99" s="1"/>
  <c r="E30" i="99" s="1"/>
  <c r="L65" i="28"/>
  <c r="L58" i="28"/>
  <c r="L57" i="28"/>
  <c r="AB57" i="28" s="1"/>
  <c r="L59" i="28"/>
  <c r="C26" i="99" s="1"/>
  <c r="L56" i="28"/>
  <c r="AB56" i="28" s="1"/>
  <c r="L50" i="28"/>
  <c r="AB50" i="28" s="1"/>
  <c r="L52" i="28"/>
  <c r="AB52" i="28" s="1"/>
  <c r="L51" i="28"/>
  <c r="C14" i="99" s="1"/>
  <c r="L47" i="28"/>
  <c r="C17" i="99" s="1"/>
  <c r="L49" i="28"/>
  <c r="AB49" i="28" s="1"/>
  <c r="L48" i="28"/>
  <c r="D9" i="93" s="1"/>
  <c r="L46" i="28"/>
  <c r="C20" i="99" s="1"/>
  <c r="L44" i="28"/>
  <c r="C11" i="99" s="1"/>
  <c r="E11" i="99" s="1"/>
  <c r="L43" i="28"/>
  <c r="C9" i="99" s="1"/>
  <c r="E9" i="99" s="1"/>
  <c r="L45" i="28"/>
  <c r="AB45" i="28" s="1"/>
  <c r="L42" i="28"/>
  <c r="AB42" i="28" s="1"/>
  <c r="L39" i="28"/>
  <c r="C8" i="99" s="1"/>
  <c r="L41" i="28"/>
  <c r="AB41" i="28" s="1"/>
  <c r="L38" i="28"/>
  <c r="C7" i="99" s="1"/>
  <c r="E7" i="99" s="1"/>
  <c r="L40" i="28"/>
  <c r="AB40" i="28" s="1"/>
  <c r="L37" i="28"/>
  <c r="AB37" i="28" s="1"/>
  <c r="L36" i="28"/>
  <c r="AB36" i="28" s="1"/>
  <c r="L29" i="28"/>
  <c r="AB29" i="28" s="1"/>
  <c r="L26" i="28"/>
  <c r="AB26" i="28" s="1"/>
  <c r="L34" i="28"/>
  <c r="AB34" i="28" s="1"/>
  <c r="L31" i="28"/>
  <c r="AB31" i="28" s="1"/>
  <c r="L28" i="28"/>
  <c r="AB28" i="28" s="1"/>
  <c r="L25" i="28"/>
  <c r="AB25" i="28" s="1"/>
  <c r="L33" i="28"/>
  <c r="AB33" i="28" s="1"/>
  <c r="L30" i="28"/>
  <c r="AB30" i="28" s="1"/>
  <c r="L27" i="28"/>
  <c r="AB27" i="28" s="1"/>
  <c r="L35" i="28"/>
  <c r="AB35" i="28" s="1"/>
  <c r="L24" i="28"/>
  <c r="AB24" i="28" s="1"/>
  <c r="L32" i="28"/>
  <c r="AB32" i="28" s="1"/>
  <c r="L23" i="28"/>
  <c r="AB23" i="28" s="1"/>
  <c r="L22" i="28"/>
  <c r="AB22" i="28" s="1"/>
  <c r="L21" i="28"/>
  <c r="AB21" i="28" s="1"/>
  <c r="L20" i="28"/>
  <c r="AB20" i="28" s="1"/>
  <c r="L19" i="28"/>
  <c r="AB19" i="28" s="1"/>
  <c r="L18" i="28"/>
  <c r="AB18" i="28" s="1"/>
  <c r="L16" i="28"/>
  <c r="AB16" i="28" s="1"/>
  <c r="L15" i="28"/>
  <c r="AB15" i="28" s="1"/>
  <c r="L14" i="28"/>
  <c r="AB14" i="28" s="1"/>
  <c r="L13" i="28"/>
  <c r="AB13" i="28" s="1"/>
  <c r="L12" i="28"/>
  <c r="AB12" i="28" s="1"/>
  <c r="L11" i="28"/>
  <c r="AB11" i="28" s="1"/>
  <c r="L9" i="28"/>
  <c r="AB9" i="28" s="1"/>
  <c r="L8" i="28"/>
  <c r="AB8" i="28" s="1"/>
  <c r="L6" i="28"/>
  <c r="AB6" i="28" s="1"/>
  <c r="L5" i="28"/>
  <c r="L194" i="28"/>
  <c r="AB194" i="28" s="1"/>
  <c r="L7" i="28"/>
  <c r="AB7" i="28" s="1"/>
  <c r="L17" i="28"/>
  <c r="O107" i="28"/>
  <c r="L245" i="28"/>
  <c r="AB245" i="28" s="1"/>
  <c r="L248" i="28"/>
  <c r="AB248" i="28" s="1"/>
  <c r="L246" i="28"/>
  <c r="AB246" i="28" s="1"/>
  <c r="L249" i="28"/>
  <c r="AB249" i="28" s="1"/>
  <c r="L244" i="28"/>
  <c r="AB244" i="28" s="1"/>
  <c r="L247" i="28"/>
  <c r="AB247" i="28" s="1"/>
  <c r="L250" i="28"/>
  <c r="AB250" i="28" s="1"/>
  <c r="E99" i="28"/>
  <c r="E10" i="28"/>
  <c r="L10" i="28" s="1"/>
  <c r="G12" i="1"/>
  <c r="G13" i="1"/>
  <c r="G14" i="1"/>
  <c r="G15" i="1"/>
  <c r="G16" i="1"/>
  <c r="G17" i="1"/>
  <c r="E70" i="28"/>
  <c r="O89" i="28"/>
  <c r="O51" i="28"/>
  <c r="O19" i="28"/>
  <c r="F9" i="28"/>
  <c r="H153" i="1"/>
  <c r="F189" i="1"/>
  <c r="F209" i="1" s="1"/>
  <c r="C12" i="99" l="1"/>
  <c r="C15" i="99" s="1"/>
  <c r="C18" i="99" s="1"/>
  <c r="E29" i="99"/>
  <c r="C28" i="99"/>
  <c r="E28" i="99" s="1"/>
  <c r="E26" i="99"/>
  <c r="E12" i="99"/>
  <c r="AB157" i="28"/>
  <c r="N11" i="88"/>
  <c r="D11" i="93"/>
  <c r="AB64" i="28"/>
  <c r="D24" i="93"/>
  <c r="AB46" i="28"/>
  <c r="D18" i="93"/>
  <c r="D13" i="93"/>
  <c r="D21" i="93"/>
  <c r="D6" i="93"/>
  <c r="AB39" i="28"/>
  <c r="D7" i="93"/>
  <c r="AB47" i="28"/>
  <c r="AB65" i="28"/>
  <c r="D22" i="93"/>
  <c r="G14" i="88"/>
  <c r="D23" i="93"/>
  <c r="AB72" i="28"/>
  <c r="E19" i="88"/>
  <c r="G19" i="88" s="1"/>
  <c r="AB82" i="28"/>
  <c r="AB109" i="28"/>
  <c r="N18" i="88"/>
  <c r="E18" i="88" s="1"/>
  <c r="G18" i="88" s="1"/>
  <c r="AB125" i="28"/>
  <c r="N24" i="88"/>
  <c r="E24" i="88" s="1"/>
  <c r="G24" i="88" s="1"/>
  <c r="AB76" i="28"/>
  <c r="N16" i="88"/>
  <c r="G16" i="88" s="1"/>
  <c r="AB5" i="28"/>
  <c r="AB90" i="28"/>
  <c r="E25" i="88"/>
  <c r="G25" i="88" s="1"/>
  <c r="AB114" i="28"/>
  <c r="M20" i="88"/>
  <c r="N20" i="88" s="1"/>
  <c r="E20" i="88" s="1"/>
  <c r="G20" i="88" s="1"/>
  <c r="AB62" i="28"/>
  <c r="AB193" i="28"/>
  <c r="AB63" i="28"/>
  <c r="AB44" i="28"/>
  <c r="AB48" i="28"/>
  <c r="AB17" i="28"/>
  <c r="AB178" i="28"/>
  <c r="F24" i="89"/>
  <c r="E42" i="88" s="1"/>
  <c r="L228" i="28"/>
  <c r="AB228" i="28" s="1"/>
  <c r="L70" i="28"/>
  <c r="AB70" i="28" s="1"/>
  <c r="AB111" i="28"/>
  <c r="AB185" i="28"/>
  <c r="AB202" i="28"/>
  <c r="AB74" i="28"/>
  <c r="AB186" i="28"/>
  <c r="AB200" i="28"/>
  <c r="AB142" i="28"/>
  <c r="AB58" i="28"/>
  <c r="AB67" i="28"/>
  <c r="AB69" i="28"/>
  <c r="AB96" i="28"/>
  <c r="AB123" i="28"/>
  <c r="AB138" i="28"/>
  <c r="F196" i="28"/>
  <c r="AB135" i="28"/>
  <c r="AB94" i="28"/>
  <c r="L99" i="28"/>
  <c r="L227" i="28"/>
  <c r="AB80" i="28"/>
  <c r="L226" i="28"/>
  <c r="AB226" i="28" s="1"/>
  <c r="AB59" i="28"/>
  <c r="AB51" i="28"/>
  <c r="AB43" i="28"/>
  <c r="AB38" i="28"/>
  <c r="L225" i="28"/>
  <c r="AB225" i="28" s="1"/>
  <c r="AB10" i="28"/>
  <c r="F34" i="28"/>
  <c r="G136" i="28"/>
  <c r="F68" i="28"/>
  <c r="G109" i="28"/>
  <c r="F121" i="28"/>
  <c r="F87" i="28"/>
  <c r="G125" i="28"/>
  <c r="F119" i="28"/>
  <c r="F104" i="28"/>
  <c r="F176" i="28"/>
  <c r="F18" i="28"/>
  <c r="F98" i="28"/>
  <c r="F175" i="28"/>
  <c r="F64" i="28"/>
  <c r="F25" i="28"/>
  <c r="F190" i="28"/>
  <c r="F96" i="28"/>
  <c r="F94" i="28"/>
  <c r="F49" i="28"/>
  <c r="F93" i="28"/>
  <c r="F198" i="28"/>
  <c r="F126" i="28"/>
  <c r="F189" i="28"/>
  <c r="F142" i="28"/>
  <c r="F91" i="28"/>
  <c r="F86" i="28"/>
  <c r="F186" i="28"/>
  <c r="F185" i="28"/>
  <c r="F135" i="28"/>
  <c r="F180" i="28"/>
  <c r="F174" i="28"/>
  <c r="F65" i="28"/>
  <c r="F188" i="28"/>
  <c r="F131" i="28"/>
  <c r="F100" i="28"/>
  <c r="F72" i="28"/>
  <c r="F173" i="28"/>
  <c r="F8" i="28"/>
  <c r="F48" i="28"/>
  <c r="F102" i="28"/>
  <c r="F105" i="28"/>
  <c r="F132" i="28"/>
  <c r="F50" i="28"/>
  <c r="F101" i="28"/>
  <c r="F35" i="28"/>
  <c r="F183" i="28"/>
  <c r="F140" i="28"/>
  <c r="F31" i="28"/>
  <c r="F58" i="28"/>
  <c r="F6" i="28"/>
  <c r="F148" i="28"/>
  <c r="F45" i="28"/>
  <c r="F139" i="28"/>
  <c r="F27" i="28"/>
  <c r="F30" i="28"/>
  <c r="F97" i="28"/>
  <c r="F95" i="28"/>
  <c r="F42" i="28"/>
  <c r="F29" i="28"/>
  <c r="F179" i="28"/>
  <c r="F129" i="28"/>
  <c r="F28" i="28"/>
  <c r="F23" i="28"/>
  <c r="F115" i="28"/>
  <c r="F22" i="28"/>
  <c r="F110" i="28"/>
  <c r="F90" i="28"/>
  <c r="F103" i="28"/>
  <c r="F37" i="28"/>
  <c r="F78" i="28"/>
  <c r="F47" i="28"/>
  <c r="F128" i="28"/>
  <c r="F46" i="28"/>
  <c r="F26" i="28"/>
  <c r="F24" i="28"/>
  <c r="F38" i="28"/>
  <c r="F61" i="28"/>
  <c r="F76" i="28"/>
  <c r="F39" i="28"/>
  <c r="F43" i="28"/>
  <c r="D1" i="28"/>
  <c r="G107" i="28"/>
  <c r="H202" i="28"/>
  <c r="G121" i="28"/>
  <c r="F127" i="28"/>
  <c r="F197" i="28"/>
  <c r="F107" i="28"/>
  <c r="H187" i="28"/>
  <c r="F44" i="28"/>
  <c r="F17" i="28"/>
  <c r="F5" i="28"/>
  <c r="F137" i="28"/>
  <c r="F41" i="28"/>
  <c r="G34" i="28"/>
  <c r="G51" i="28"/>
  <c r="F52" i="28"/>
  <c r="F51" i="28"/>
  <c r="F21" i="28"/>
  <c r="H201" i="28"/>
  <c r="G21" i="28"/>
  <c r="G137" i="28"/>
  <c r="F143" i="28"/>
  <c r="F150" i="28"/>
  <c r="F89" i="28"/>
  <c r="G89" i="28"/>
  <c r="F109" i="28"/>
  <c r="F73" i="28"/>
  <c r="F125" i="28"/>
  <c r="F124" i="28"/>
  <c r="F63" i="28"/>
  <c r="F62" i="28"/>
  <c r="F33" i="28"/>
  <c r="F7" i="28"/>
  <c r="G120" i="28"/>
  <c r="F120" i="28"/>
  <c r="F67" i="28"/>
  <c r="G67" i="28"/>
  <c r="G68" i="28"/>
  <c r="G33" i="28"/>
  <c r="F59" i="28"/>
  <c r="F136" i="28"/>
  <c r="H182" i="28"/>
  <c r="F181" i="28"/>
  <c r="H200" i="28"/>
  <c r="F193" i="28"/>
  <c r="F184" i="28"/>
  <c r="E32" i="99" l="1"/>
  <c r="E34" i="99" s="1"/>
  <c r="C32" i="99"/>
  <c r="C34" i="99" s="1"/>
  <c r="B22" i="99"/>
  <c r="C21" i="99"/>
  <c r="B21" i="99"/>
  <c r="D26" i="93"/>
  <c r="D14" i="93"/>
  <c r="D28" i="93" s="1"/>
  <c r="H14" i="93"/>
  <c r="AB227" i="28"/>
  <c r="L8" i="88"/>
  <c r="O11" i="88" s="1"/>
  <c r="F11" i="88"/>
  <c r="G11" i="88"/>
  <c r="N22" i="88"/>
  <c r="G22" i="88" s="1"/>
  <c r="G29" i="88"/>
  <c r="L229" i="28"/>
  <c r="AB229" i="28" s="1"/>
  <c r="AB99" i="28"/>
  <c r="G202" i="28"/>
  <c r="G200" i="28"/>
  <c r="F70" i="28"/>
  <c r="G201" i="28"/>
  <c r="F202" i="28"/>
  <c r="F187" i="28"/>
  <c r="F201" i="28"/>
  <c r="F182" i="28"/>
  <c r="F200" i="28"/>
  <c r="L261" i="28" l="1"/>
  <c r="L263" i="28" s="1"/>
  <c r="L37" i="88" s="1"/>
  <c r="G42" i="88" l="1"/>
  <c r="F25" i="8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<sst xmlns="http://schemas.openxmlformats.org/spreadsheetml/2006/main" count="10324" uniqueCount="2980">
  <si>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</si>
  <si>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</si>
  <si>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</si>
  <si>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</si>
  <si>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</si>
  <si>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</si>
  <si>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</si>
  <si>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</si>
  <si>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</si>
  <si>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</si>
  <si>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</si>
  <si>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</si>
  <si>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</si>
  <si>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</si>
  <si>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</si>
  <si>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</si>
  <si>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</si>
  <si>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</si>
  <si>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</si>
  <si>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</si>
  <si>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</si>
  <si>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</si>
  <si>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</si>
  <si>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</si>
  <si>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</si>
  <si>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</si>
  <si>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</si>
  <si>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</si>
  <si>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</si>
  <si>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</si>
  <si>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</si>
  <si>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</si>
  <si>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</si>
  <si>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</si>
  <si>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</si>
  <si>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</si>
  <si>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</si>
  <si>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</si>
  <si>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</si>
  <si>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</si>
  <si>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</si>
  <si>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</si>
  <si>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</si>
  <si>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</si>
  <si>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</si>
  <si>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</si>
  <si>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</si>
  <si>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</si>
  <si>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</si>
  <si>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</si>
  <si>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</si>
  <si>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</si>
  <si>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</si>
  <si>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</si>
  <si>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</si>
  <si>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</si>
  <si>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</si>
  <si>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</si>
  <si>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</si>
  <si>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</si>
  <si>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</si>
  <si>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</si>
  <si>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</si>
  <si>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</si>
  <si>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</si>
  <si>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</si>
  <si>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</si>
  <si>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</si>
  <si>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</si>
  <si>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</si>
  <si>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</si>
  <si>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</si>
  <si>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</si>
  <si>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</si>
  <si>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</si>
  <si>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</si>
  <si>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</si>
  <si>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</si>
  <si>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</si>
  <si>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</si>
  <si>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</si>
  <si>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</si>
  <si>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</si>
  <si>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</si>
  <si>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</si>
  <si>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</si>
  <si>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</si>
  <si>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</si>
  <si>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</si>
  <si>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</si>
  <si>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</si>
  <si>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</si>
  <si>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</si>
  <si>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</si>
  <si>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</si>
  <si>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</si>
  <si>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</si>
  <si>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</si>
  <si>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</si>
  <si>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</si>
  <si>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</si>
  <si>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</si>
  <si>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</si>
  <si>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</si>
  <si>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</si>
  <si>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</si>
  <si>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</si>
  <si>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</si>
  <si>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</si>
  <si>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</si>
  <si>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</si>
  <si>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</si>
  <si>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</si>
  <si>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</si>
  <si>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</si>
  <si>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</si>
  <si>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</si>
  <si>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</si>
  <si>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</si>
  <si>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</si>
  <si>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</si>
  <si>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</si>
  <si>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</si>
  <si>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</si>
  <si>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</si>
  <si>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</si>
  <si>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</si>
  <si>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</si>
  <si>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</si>
  <si>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</si>
  <si>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</si>
  <si>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</si>
  <si>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</si>
  <si>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</si>
  <si>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</si>
  <si>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</si>
  <si>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</si>
  <si>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</si>
  <si>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</si>
  <si>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</si>
  <si>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</si>
  <si>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</si>
  <si>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</si>
  <si>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</si>
  <si>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</si>
  <si>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</si>
  <si>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</si>
  <si>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</si>
  <si>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</si>
  <si>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</si>
  <si>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</si>
  <si>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</si>
  <si>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</si>
  <si>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</si>
  <si>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</si>
  <si>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</si>
  <si>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</si>
  <si>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</si>
  <si>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</si>
  <si>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</si>
  <si>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</si>
  <si>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</si>
  <si>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</si>
  <si>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</si>
  <si>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</si>
  <si>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</si>
  <si>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</si>
  <si>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</si>
  <si>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</si>
  <si>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</si>
  <si>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</si>
  <si>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</si>
  <si>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</si>
  <si>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</si>
  <si>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</si>
  <si>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</si>
  <si>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</si>
  <si>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</si>
  <si>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</si>
  <si>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</si>
  <si>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</si>
  <si>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</si>
  <si>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</si>
  <si>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</si>
  <si>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</si>
  <si>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</si>
  <si>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</si>
  <si>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</si>
  <si>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</si>
  <si>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</si>
  <si>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</si>
  <si>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</si>
  <si>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</si>
  <si>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</si>
  <si>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</si>
  <si>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</si>
  <si>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</si>
  <si>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</si>
  <si>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</si>
  <si>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</si>
  <si>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</si>
  <si>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</si>
  <si>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</si>
  <si>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</si>
  <si>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</si>
  <si>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</si>
  <si>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</si>
  <si>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</si>
  <si>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</si>
  <si>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</si>
  <si>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</si>
  <si>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</si>
  <si>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</si>
  <si>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</si>
  <si>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</si>
  <si>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</si>
  <si>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</si>
  <si>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</si>
  <si>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</si>
  <si>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</si>
  <si>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</si>
  <si>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</si>
  <si>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</si>
  <si>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</si>
  <si>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</si>
  <si>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</si>
  <si>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</si>
  <si>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</si>
  <si>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</si>
  <si>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</si>
  <si>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</si>
  <si>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</si>
  <si>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</si>
  <si>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</si>
  <si>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</si>
  <si>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</si>
  <si>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</si>
  <si>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</si>
  <si>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</si>
  <si>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</si>
  <si>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</si>
  <si>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</si>
  <si>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</si>
  <si>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</si>
  <si>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</si>
  <si>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</si>
  <si>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</si>
  <si>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</si>
  <si>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</si>
  <si>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</si>
  <si>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</si>
  <si>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</si>
  <si>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</si>
  <si>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</si>
  <si>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</si>
  <si>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</si>
  <si>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</si>
  <si>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</si>
  <si>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</si>
  <si>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</si>
  <si>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</si>
  <si>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</si>
  <si>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</si>
  <si>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</si>
  <si>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</si>
  <si>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</si>
  <si>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</si>
  <si>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</si>
  <si>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</si>
  <si>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</si>
  <si>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</si>
  <si>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</si>
  <si>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</si>
  <si>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</si>
  <si>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</si>
  <si>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</si>
  <si>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</si>
  <si>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</si>
  <si>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</si>
  <si>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</si>
  <si>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</si>
  <si>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</si>
  <si>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</si>
  <si>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</si>
  <si>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</si>
  <si>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</si>
  <si>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</si>
  <si>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</si>
  <si>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</si>
  <si>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</si>
  <si>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</si>
  <si>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</si>
  <si>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</si>
  <si>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</si>
  <si>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</si>
  <si>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</si>
  <si>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</si>
  <si>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</si>
  <si>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</si>
  <si>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</si>
  <si>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</si>
  <si>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</si>
  <si>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</si>
  <si>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</si>
  <si>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</si>
  <si>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</si>
  <si>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</si>
  <si>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</si>
  <si>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</si>
  <si>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</si>
  <si>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</si>
  <si>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</si>
  <si>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</si>
  <si>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</si>
  <si>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</si>
  <si>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</si>
  <si>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</si>
  <si>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</si>
  <si>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</si>
  <si>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</si>
  <si>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</si>
  <si>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</si>
  <si>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</si>
  <si>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</si>
  <si>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</si>
  <si>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</si>
  <si>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</si>
  <si>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</si>
  <si>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</si>
  <si>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</si>
  <si>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</si>
  <si>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</si>
  <si>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</si>
  <si>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</si>
  <si>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</si>
  <si>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</si>
  <si>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</si>
  <si>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</si>
  <si>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</si>
  <si>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</si>
  <si>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</si>
  <si>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</si>
  <si>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</si>
  <si>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</si>
  <si>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</si>
  <si>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</si>
  <si>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</si>
  <si>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</si>
  <si>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</si>
  <si>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</si>
  <si>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</si>
  <si>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</si>
  <si>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</si>
  <si>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</si>
  <si>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</si>
  <si>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</si>
  <si>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</si>
  <si>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</si>
  <si>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</si>
  <si>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County collects real estate property on your behalf</t>
  </si>
  <si>
    <t>Net Pension Liability</t>
  </si>
  <si>
    <t>Determination of Fiscal Health</t>
  </si>
  <si>
    <t>Fund Balance, Unassigned</t>
  </si>
  <si>
    <t>Debt Service Fund</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</si>
  <si>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</si>
  <si>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</si>
  <si>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</si>
  <si>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</si>
  <si>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</si>
  <si>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</si>
  <si>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</si>
  <si>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</si>
  <si>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</si>
  <si>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</si>
  <si>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</si>
  <si>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</si>
  <si>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</si>
  <si>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</si>
  <si>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</si>
  <si>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</si>
  <si>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</si>
  <si>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</si>
  <si>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</si>
  <si>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</si>
  <si>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</si>
  <si>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</si>
  <si>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</si>
  <si>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</si>
  <si>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</si>
  <si>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</si>
  <si>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Durham</t>
  </si>
  <si>
    <t>Gaston</t>
  </si>
  <si>
    <t>Henderson</t>
  </si>
  <si>
    <t>Macon</t>
  </si>
  <si>
    <t>Rockingham</t>
  </si>
  <si>
    <t>Chapel Hill</t>
  </si>
  <si>
    <t>Charlotte</t>
  </si>
  <si>
    <t>Greensboro</t>
  </si>
  <si>
    <t>Greenville</t>
  </si>
  <si>
    <t>High Point</t>
  </si>
  <si>
    <t>Wake Forest</t>
  </si>
  <si>
    <t>Wilmington</t>
  </si>
  <si>
    <t>Winston-Salem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</si>
  <si>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</si>
  <si>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</si>
  <si>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</si>
  <si>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</si>
  <si>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</si>
  <si>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</si>
  <si>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</si>
  <si>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</si>
  <si>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</si>
  <si>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</si>
  <si>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</si>
  <si>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</si>
  <si>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</si>
  <si>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</si>
  <si>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</si>
  <si>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</si>
  <si>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</si>
  <si>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</si>
  <si>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</si>
  <si>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</si>
  <si>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</si>
  <si>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</si>
  <si>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</si>
  <si>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</si>
  <si>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</si>
  <si>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</si>
  <si>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</si>
  <si>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</si>
  <si>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</si>
  <si>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</si>
  <si>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</si>
  <si>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</si>
  <si>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</si>
  <si>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</si>
  <si>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</si>
  <si>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</si>
  <si>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</si>
  <si>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</si>
  <si>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</si>
  <si>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</si>
  <si>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</si>
  <si>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</si>
  <si>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</si>
  <si>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</si>
  <si>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</si>
  <si>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</si>
  <si>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</si>
  <si>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</si>
  <si>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</si>
  <si>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</si>
  <si>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</si>
  <si>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</si>
  <si>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</si>
  <si>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</si>
  <si>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</si>
  <si>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</si>
  <si>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</si>
  <si>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</si>
  <si>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</si>
  <si>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</si>
  <si>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</si>
  <si>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</si>
  <si>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</si>
  <si>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</si>
  <si>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</si>
  <si>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</si>
  <si>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</si>
  <si>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</si>
  <si>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</si>
  <si>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</si>
  <si>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</si>
  <si>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</si>
  <si>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</si>
  <si>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</si>
  <si>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</si>
  <si>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</si>
  <si>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</si>
  <si>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</si>
  <si>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</si>
  <si>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</si>
  <si>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</si>
  <si>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</si>
  <si>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</si>
  <si>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</si>
  <si>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</si>
  <si>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</si>
  <si>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</si>
  <si>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</si>
  <si>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</si>
  <si>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</si>
  <si>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</si>
  <si>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</si>
  <si>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</si>
  <si>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</si>
  <si>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</si>
  <si>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</si>
  <si>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</si>
  <si>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</si>
  <si>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</si>
  <si>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</si>
  <si>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</si>
  <si>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</si>
  <si>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</si>
  <si>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</si>
  <si>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</si>
  <si>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</si>
  <si>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</si>
  <si>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</si>
  <si>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</si>
  <si>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</si>
  <si>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</si>
  <si>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</si>
  <si>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</si>
  <si>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</si>
  <si>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</si>
  <si>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</si>
  <si>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Four Oaks</t>
  </si>
  <si>
    <t>Franklinville</t>
  </si>
  <si>
    <t>Fremont</t>
  </si>
  <si>
    <t>Glen Alpine</t>
  </si>
  <si>
    <t>Goldsboro</t>
  </si>
  <si>
    <t>Greenevers</t>
  </si>
  <si>
    <t>Grover</t>
  </si>
  <si>
    <t>Halifax</t>
  </si>
  <si>
    <t>Hamilton</t>
  </si>
  <si>
    <t>Hamlet</t>
  </si>
  <si>
    <t>Hoffman</t>
  </si>
  <si>
    <t>Holly Ridge</t>
  </si>
  <si>
    <t>Hookerton</t>
  </si>
  <si>
    <t>Hyde County</t>
  </si>
  <si>
    <t>Milton</t>
  </si>
  <si>
    <t>Montreat</t>
  </si>
  <si>
    <t>Mount Olive</t>
  </si>
  <si>
    <t>Navassa</t>
  </si>
  <si>
    <t>Newport</t>
  </si>
  <si>
    <t>Newton Grove</t>
  </si>
  <si>
    <t>Norlina</t>
  </si>
  <si>
    <t>Norman</t>
  </si>
  <si>
    <t>Northampton County</t>
  </si>
  <si>
    <t>Norwood</t>
  </si>
  <si>
    <t>Oak City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</si>
  <si>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</si>
  <si>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</si>
  <si>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</si>
  <si>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</si>
  <si>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</si>
  <si>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</si>
  <si>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</si>
  <si>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</si>
  <si>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</si>
  <si>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</si>
  <si>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</si>
  <si>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</si>
  <si>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</si>
  <si>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</si>
  <si>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</si>
  <si>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</si>
  <si>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Sedalia</t>
  </si>
  <si>
    <t>Sharpsburg</t>
  </si>
  <si>
    <t>Snow Hill</t>
  </si>
  <si>
    <t>Spring Lake</t>
  </si>
  <si>
    <t>Taylorsville</t>
  </si>
  <si>
    <t>Taylortown</t>
  </si>
  <si>
    <t>Tryon</t>
  </si>
  <si>
    <t>Tyrrell County</t>
  </si>
  <si>
    <t>Vanceboro</t>
  </si>
  <si>
    <t>Vass</t>
  </si>
  <si>
    <t>Whitakers</t>
  </si>
  <si>
    <t>Wilkesboro</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</si>
  <si>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</si>
  <si>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</si>
  <si>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</si>
  <si>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</si>
  <si>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</si>
  <si>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</si>
  <si>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</si>
  <si>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</si>
  <si>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</si>
  <si>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</si>
  <si>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</si>
  <si>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</si>
  <si>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</si>
  <si>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</si>
  <si>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</si>
  <si>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</si>
  <si>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</si>
  <si>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</si>
  <si>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</si>
  <si>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</si>
  <si>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</si>
  <si>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</si>
  <si>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</si>
  <si>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</si>
  <si>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Increase</t>
  </si>
  <si>
    <t>Decrease</t>
  </si>
  <si>
    <t>No Change</t>
  </si>
  <si>
    <t>Performance Indicator</t>
  </si>
  <si>
    <t>Unit Number:</t>
  </si>
  <si>
    <t>Equal or greater than 1</t>
  </si>
  <si>
    <t>Less than 3%</t>
  </si>
  <si>
    <t>Unit Data from Audit Worksheet tab : (654-655-579-510)/(633-634-635-636-637-638-578)</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</si>
  <si>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</si>
  <si>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</si>
  <si>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</si>
  <si>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</si>
  <si>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</si>
  <si>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</si>
  <si>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</si>
  <si>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</si>
  <si>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</si>
  <si>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Unit Data from Audit worksheet tab : (657-658-511-581)/(639-640-641-642-643-644-580)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</si>
  <si>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</si>
  <si>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</si>
  <si>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</si>
  <si>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</si>
  <si>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</si>
  <si>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</si>
  <si>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</si>
  <si>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</si>
  <si>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Tax rate for year audited</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</si>
  <si>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</si>
  <si>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</si>
  <si>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</si>
  <si>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</si>
  <si>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</si>
  <si>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</si>
  <si>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</si>
  <si>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</si>
  <si>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</si>
  <si>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</si>
  <si>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</si>
  <si>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</si>
  <si>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</si>
  <si>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</si>
  <si>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</si>
  <si>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</si>
  <si>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</si>
  <si>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</si>
  <si>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</si>
  <si>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</si>
  <si>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</si>
  <si>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</si>
  <si>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</si>
  <si>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</si>
  <si>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</si>
  <si>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</si>
  <si>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</si>
  <si>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</si>
  <si>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</si>
  <si>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</si>
  <si>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</si>
  <si>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</si>
  <si>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</si>
  <si>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</si>
  <si>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</si>
  <si>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</si>
  <si>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</si>
  <si>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</si>
  <si>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</si>
  <si>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</si>
  <si>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</si>
  <si>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</si>
  <si>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</si>
  <si>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</si>
  <si>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</si>
  <si>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</si>
  <si>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</si>
  <si>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</si>
  <si>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</si>
  <si>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</si>
  <si>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</si>
  <si>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</si>
  <si>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</si>
  <si>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</si>
  <si>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</si>
  <si>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</si>
  <si>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</si>
  <si>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</si>
  <si>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</si>
  <si>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</si>
  <si>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</si>
  <si>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</si>
  <si>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</si>
  <si>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</si>
  <si>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</si>
  <si>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</si>
  <si>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</si>
  <si>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</si>
  <si>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</si>
  <si>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</si>
  <si>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</si>
  <si>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</si>
  <si>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</si>
  <si>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</si>
  <si>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</si>
  <si>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</si>
  <si>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</si>
  <si>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</si>
  <si>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</si>
  <si>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</si>
  <si>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</si>
  <si>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</si>
  <si>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</si>
  <si>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</si>
  <si>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</si>
  <si>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</si>
  <si>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</si>
  <si>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</si>
  <si>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</si>
  <si>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</si>
  <si>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</si>
  <si>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</si>
  <si>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</si>
  <si>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</si>
  <si>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</si>
  <si>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</si>
  <si>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</si>
  <si>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</si>
  <si>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</si>
  <si>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</si>
  <si>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</si>
  <si>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</si>
  <si>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</si>
  <si>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</si>
  <si>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</si>
  <si>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</si>
  <si>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</si>
  <si>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</si>
  <si>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</si>
  <si>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</si>
  <si>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</si>
  <si>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</si>
  <si>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</si>
  <si>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</si>
  <si>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</si>
  <si>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</si>
  <si>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</si>
  <si>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</si>
  <si>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</si>
  <si>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</si>
  <si>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</si>
  <si>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</si>
  <si>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</si>
  <si>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</si>
  <si>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This tab need to have the most up-to-date UAL list on it at the time it is finalized</t>
  </si>
  <si>
    <t># of other matters that auditor asked the unit to respond to.</t>
  </si>
  <si>
    <t>If the unit had PIs of concern, the issues were presented to the board and informed they needed to send Response Letter in 60 days</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</si>
  <si>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</si>
  <si>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</si>
  <si>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</si>
  <si>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</si>
  <si>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</si>
  <si>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</si>
  <si>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</si>
  <si>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</si>
  <si>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</si>
  <si>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</si>
  <si>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</si>
  <si>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</si>
  <si>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</si>
  <si>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</si>
  <si>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</si>
  <si>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</si>
  <si>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</si>
  <si>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</si>
  <si>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</si>
  <si>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</si>
  <si>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</si>
  <si>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</si>
  <si>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</si>
  <si>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</si>
  <si>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</si>
  <si>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</si>
  <si>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</si>
  <si>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</si>
  <si>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</si>
  <si>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</si>
  <si>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</si>
  <si>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</si>
  <si>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</si>
  <si>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</si>
  <si>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</si>
  <si>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</si>
  <si>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</si>
  <si>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</si>
  <si>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</si>
  <si>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r>
      <t>Gross Capital Assets-</t>
    </r>
    <r>
      <rPr>
        <b/>
        <sz val="11"/>
        <rFont val="Calibri"/>
        <family val="2"/>
        <scheme val="minor"/>
      </rPr>
      <t>Prior Year</t>
    </r>
  </si>
  <si>
    <r>
      <t>Gross Annual Revenue-</t>
    </r>
    <r>
      <rPr>
        <b/>
        <sz val="11"/>
        <rFont val="Calibri"/>
        <family val="2"/>
        <scheme val="minor"/>
      </rPr>
      <t>Prior Year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</si>
  <si>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</si>
  <si>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</si>
  <si>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</si>
  <si>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</si>
  <si>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</si>
  <si>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t>Please enter your tax rate for ad valorem in effect for fiscal year audited.  Example 60 cents per 100 would be entered as .60</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</si>
  <si>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</si>
  <si>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</si>
  <si>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</si>
  <si>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</si>
  <si>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</si>
  <si>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</si>
  <si>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</si>
  <si>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</si>
  <si>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</si>
  <si>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</si>
  <si>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</si>
  <si>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</si>
  <si>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</si>
  <si>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</si>
  <si>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</si>
  <si>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</si>
  <si>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</si>
  <si>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</si>
  <si>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</si>
  <si>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</si>
  <si>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</si>
  <si>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</si>
  <si>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</si>
  <si>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</si>
  <si>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</si>
  <si>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</si>
  <si>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</si>
  <si>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</si>
  <si>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</si>
  <si>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</si>
  <si>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</si>
  <si>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</si>
  <si>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</si>
  <si>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</si>
  <si>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</si>
  <si>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</si>
  <si>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</si>
  <si>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</si>
  <si>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</si>
  <si>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</si>
  <si>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</si>
  <si>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</si>
  <si>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</si>
  <si>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</si>
  <si>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</si>
  <si>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</si>
  <si>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</si>
  <si>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</si>
  <si>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</si>
  <si>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</si>
  <si>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</si>
  <si>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</si>
  <si>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</si>
  <si>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</si>
  <si>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</si>
  <si>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</si>
  <si>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</si>
  <si>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</si>
  <si>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</si>
  <si>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</si>
  <si>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</si>
  <si>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</si>
  <si>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</si>
  <si>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</si>
  <si>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</si>
  <si>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</si>
  <si>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</si>
  <si>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</si>
  <si>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</si>
  <si>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</si>
  <si>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</si>
  <si>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</si>
  <si>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</si>
  <si>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</si>
  <si>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</si>
  <si>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</si>
  <si>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</si>
  <si>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</si>
  <si>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</si>
  <si>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</si>
  <si>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</si>
  <si>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</si>
  <si>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</si>
  <si>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</si>
  <si>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</si>
  <si>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</si>
  <si>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</si>
  <si>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</si>
  <si>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</si>
  <si>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</si>
  <si>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</si>
  <si>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</si>
  <si>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</si>
  <si>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</si>
  <si>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</si>
  <si>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</si>
  <si>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</si>
  <si>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</si>
  <si>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</si>
  <si>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</si>
  <si>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</si>
  <si>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</si>
  <si>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</si>
  <si>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</si>
  <si>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</si>
  <si>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</si>
  <si>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</si>
  <si>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</si>
  <si>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</si>
  <si>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</si>
  <si>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</si>
  <si>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</si>
  <si>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</si>
  <si>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</si>
  <si>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</si>
  <si>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</si>
  <si>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</si>
  <si>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</si>
  <si>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</si>
  <si>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</si>
  <si>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</si>
  <si>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</si>
  <si>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</si>
  <si>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</si>
  <si>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</si>
  <si>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</si>
  <si>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</si>
  <si>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</si>
  <si>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</si>
  <si>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</si>
  <si>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</si>
  <si>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</si>
  <si>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</si>
  <si>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</si>
  <si>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</si>
  <si>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</si>
  <si>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</si>
  <si>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</si>
  <si>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</si>
  <si>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</si>
  <si>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</si>
  <si>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</si>
  <si>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</si>
  <si>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</si>
  <si>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</si>
  <si>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</si>
  <si>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</si>
  <si>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</si>
  <si>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</si>
  <si>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</si>
  <si>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</si>
  <si>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</si>
  <si>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</si>
  <si>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</si>
  <si>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</si>
  <si>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</si>
  <si>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</si>
  <si>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</si>
  <si>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</si>
  <si>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</si>
  <si>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</si>
  <si>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</si>
  <si>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</si>
  <si>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</si>
  <si>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</si>
  <si>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</si>
  <si>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</si>
  <si>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</si>
  <si>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</si>
  <si>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</si>
  <si>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</si>
  <si>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</si>
  <si>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</si>
  <si>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</si>
  <si>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</si>
  <si>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</si>
  <si>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</si>
  <si>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</si>
  <si>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</si>
  <si>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</si>
  <si>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</si>
  <si>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</si>
  <si>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</si>
  <si>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</si>
  <si>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</si>
  <si>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</si>
  <si>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</si>
  <si>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</si>
  <si>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</si>
  <si>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</si>
  <si>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</si>
  <si>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Martin County</t>
  </si>
  <si>
    <t>Bay River Metropolitan Sewer District</t>
  </si>
  <si>
    <t>Swan Quarter Sanitary District</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</si>
  <si>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</si>
  <si>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</si>
  <si>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</si>
  <si>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</si>
  <si>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</si>
  <si>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</si>
  <si>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</si>
  <si>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</si>
  <si>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</si>
  <si>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</si>
  <si>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</si>
  <si>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This indicator lists whether or not the unit has issues with debt service payments or bond covenants.</t>
  </si>
  <si>
    <t>This indicator lists any other issues that the unit should address.</t>
  </si>
  <si>
    <t>The Auditor will submit the Audit Report to the LGC within five months plus one day after the fiscal year end.  (for units with a June 30th fiscal year-end this would be December 1)   Select Yes or No</t>
  </si>
  <si>
    <t>5 months plus one day after the fiscal year end</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</si>
  <si>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</si>
  <si>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</si>
  <si>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</si>
  <si>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</si>
  <si>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</si>
  <si>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</si>
  <si>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</si>
  <si>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</si>
  <si>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</si>
  <si>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</si>
  <si>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</si>
  <si>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</si>
  <si>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</si>
  <si>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</si>
  <si>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</si>
  <si>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</si>
  <si>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</si>
  <si>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</si>
  <si>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</si>
  <si>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</si>
  <si>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</si>
  <si>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</si>
  <si>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</si>
  <si>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</si>
  <si>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</si>
  <si>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</si>
  <si>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</si>
  <si>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</si>
  <si>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</si>
  <si>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</si>
  <si>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</si>
  <si>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</si>
  <si>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</si>
  <si>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</si>
  <si>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</si>
  <si>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</si>
  <si>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</si>
  <si>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</si>
  <si>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</si>
  <si>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</si>
  <si>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</si>
  <si>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</si>
  <si>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</si>
  <si>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</si>
  <si>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</si>
  <si>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</si>
  <si>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</si>
  <si>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</si>
  <si>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</si>
  <si>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</si>
  <si>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</si>
  <si>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</si>
  <si>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</si>
  <si>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</si>
  <si>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</si>
  <si>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</si>
  <si>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</si>
  <si>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</si>
  <si>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</si>
  <si>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</si>
  <si>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</si>
  <si>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</si>
  <si>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</si>
  <si>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</si>
  <si>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</si>
  <si>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</si>
  <si>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</si>
  <si>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</si>
  <si>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</si>
  <si>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</si>
  <si>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</si>
  <si>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</si>
  <si>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</si>
  <si>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</si>
  <si>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</si>
  <si>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</si>
  <si>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</si>
  <si>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</si>
  <si>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</si>
  <si>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</si>
  <si>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</si>
  <si>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</si>
  <si>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</si>
  <si>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</si>
  <si>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</si>
  <si>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</si>
  <si>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</si>
  <si>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</si>
  <si>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</si>
  <si>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</si>
  <si>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</si>
  <si>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</si>
  <si>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</si>
  <si>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</si>
  <si>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</si>
  <si>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</si>
  <si>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</si>
  <si>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</si>
  <si>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</si>
  <si>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</si>
  <si>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</si>
  <si>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</si>
  <si>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</si>
  <si>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</si>
  <si>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</si>
  <si>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</si>
  <si>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</si>
  <si>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</si>
  <si>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</si>
  <si>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</si>
  <si>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</si>
  <si>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</si>
  <si>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</si>
  <si>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</si>
  <si>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Amy</t>
  </si>
  <si>
    <t>Cindy</t>
  </si>
  <si>
    <t>Peggy</t>
  </si>
  <si>
    <t>Leslie</t>
  </si>
  <si>
    <t>Susan</t>
  </si>
  <si>
    <t>Last name of finance officer or interim finance officer (please enter GÇ£vacantGÇ¥ for first or last name if the position is currently vacant)</t>
  </si>
  <si>
    <t>Harris</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</si>
  <si>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</si>
  <si>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</si>
  <si>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</si>
  <si>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</si>
  <si>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</si>
  <si>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10/11/2021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</si>
  <si>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</si>
  <si>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</si>
  <si>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</si>
  <si>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</si>
  <si>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</si>
  <si>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</si>
  <si>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</si>
  <si>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</si>
  <si>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</si>
  <si>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</si>
  <si>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</si>
  <si>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Town Clerk</t>
  </si>
  <si>
    <t>Town Clerk/Finance Officer</t>
  </si>
  <si>
    <t>Town Manager</t>
  </si>
  <si>
    <t>Date the FO signed the Data Input worksheet</t>
  </si>
  <si>
    <t>11/15/2021</t>
  </si>
  <si>
    <t>12/1/2021</t>
  </si>
  <si>
    <t>10/29/2021</t>
  </si>
  <si>
    <t>10/26/2021</t>
  </si>
  <si>
    <t>11/16/2021</t>
  </si>
  <si>
    <t>11/22/2021</t>
  </si>
  <si>
    <t>11/19/2021</t>
  </si>
  <si>
    <t>11/29/2021</t>
  </si>
  <si>
    <t>11/30/2021</t>
  </si>
  <si>
    <t>1/5/2022</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</si>
  <si>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</si>
  <si>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</si>
  <si>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</si>
  <si>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</si>
  <si>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</si>
  <si>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</si>
  <si>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</si>
  <si>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</si>
  <si>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3/14/2022</t>
  </si>
  <si>
    <t>12/6/2021</t>
  </si>
  <si>
    <t>12/14/2021</t>
  </si>
  <si>
    <t>3/8/2022</t>
  </si>
  <si>
    <t>12/21/2021</t>
  </si>
  <si>
    <t>1/11/2022</t>
  </si>
  <si>
    <t>1/24/2022</t>
  </si>
  <si>
    <t>12/13/2021</t>
  </si>
  <si>
    <t>12/7/2021</t>
  </si>
  <si>
    <t>1/4/2022</t>
  </si>
  <si>
    <t>1/6/2022</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</si>
  <si>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</si>
  <si>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</si>
  <si>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</si>
  <si>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</si>
  <si>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</si>
  <si>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</si>
  <si>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</si>
  <si>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</si>
  <si>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</si>
  <si>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</si>
  <si>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</si>
  <si>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</si>
  <si>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</si>
  <si>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</si>
  <si>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</si>
  <si>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</si>
  <si>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</si>
  <si>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</si>
  <si>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</si>
  <si>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</si>
  <si>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GF FBA% of Exp w/o Powell Bill; Enterprise Fund Formula: (506+536-4-5-6-11+647)/(532+20+509-533-508)</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</si>
  <si>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</si>
  <si>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</si>
  <si>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</si>
  <si>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</si>
  <si>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</si>
  <si>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</si>
  <si>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</si>
  <si>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</si>
  <si>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</si>
  <si>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</si>
  <si>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</si>
  <si>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</si>
  <si>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</si>
  <si>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</si>
  <si>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</si>
  <si>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</si>
  <si>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</si>
  <si>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</si>
  <si>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</si>
  <si>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</si>
  <si>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</si>
  <si>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</si>
  <si>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</si>
  <si>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St. Helena</t>
  </si>
  <si>
    <t>St. James</t>
  </si>
  <si>
    <t>St. Pauls</t>
  </si>
  <si>
    <t>Staley</t>
  </si>
  <si>
    <t>Stallings</t>
  </si>
  <si>
    <t>Stanfield</t>
  </si>
  <si>
    <t>Stantonsburg</t>
  </si>
  <si>
    <t>Star</t>
  </si>
  <si>
    <t>Statesville</t>
  </si>
  <si>
    <t>Stedman</t>
  </si>
  <si>
    <t>Stem</t>
  </si>
  <si>
    <t>Stokesdale</t>
  </si>
  <si>
    <t>Stoneville</t>
  </si>
  <si>
    <t>Stovall</t>
  </si>
  <si>
    <t>Sugar Mountain</t>
  </si>
  <si>
    <t>Summerfield</t>
  </si>
  <si>
    <t>Sunset Beach</t>
  </si>
  <si>
    <t>Surf City</t>
  </si>
  <si>
    <t>Swansboro</t>
  </si>
  <si>
    <t>Swepsonville</t>
  </si>
  <si>
    <t>Sylva</t>
  </si>
  <si>
    <t>Tar Heel</t>
  </si>
  <si>
    <t>Tarboro</t>
  </si>
  <si>
    <t>Thomasville</t>
  </si>
  <si>
    <t>Tobaccoville</t>
  </si>
  <si>
    <t>Topsail Beach</t>
  </si>
  <si>
    <t>Trent Woods</t>
  </si>
  <si>
    <t>Trenton</t>
  </si>
  <si>
    <t>Trinity</t>
  </si>
  <si>
    <t>Troutman</t>
  </si>
  <si>
    <t>Troy</t>
  </si>
  <si>
    <t>Turkey</t>
  </si>
  <si>
    <t>Unionville</t>
  </si>
  <si>
    <t>Valdese</t>
  </si>
  <si>
    <t>Vandemere</t>
  </si>
  <si>
    <t>Varnamtown</t>
  </si>
  <si>
    <t>Wade</t>
  </si>
  <si>
    <t>Wadesboro</t>
  </si>
  <si>
    <t>Wagram</t>
  </si>
  <si>
    <t>Walkertown</t>
  </si>
  <si>
    <t>Wallace</t>
  </si>
  <si>
    <t>Wallburg</t>
  </si>
  <si>
    <t>Walnut Cove</t>
  </si>
  <si>
    <t>Walstonburg</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</si>
  <si>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</si>
  <si>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</si>
  <si>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</si>
  <si>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</si>
  <si>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</si>
  <si>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</si>
  <si>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</si>
  <si>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</si>
  <si>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</si>
  <si>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</si>
  <si>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</si>
  <si>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</si>
  <si>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</si>
  <si>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</si>
  <si>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</si>
  <si>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Whiteville</t>
  </si>
  <si>
    <t>Whitsett</t>
  </si>
  <si>
    <t>Williamston</t>
  </si>
  <si>
    <t>Wilson</t>
  </si>
  <si>
    <t>Wilson's Mills</t>
  </si>
  <si>
    <t>Windsor</t>
  </si>
  <si>
    <t>Winfall</t>
  </si>
  <si>
    <t>Wingate</t>
  </si>
  <si>
    <t>Winterville</t>
  </si>
  <si>
    <t>Woodfin</t>
  </si>
  <si>
    <t>Woodland</t>
  </si>
  <si>
    <t>Wrightsville Beach</t>
  </si>
  <si>
    <t>Yadkinville</t>
  </si>
  <si>
    <t>Youngsville</t>
  </si>
  <si>
    <t>Zebulon</t>
  </si>
  <si>
    <t>Mary</t>
  </si>
  <si>
    <t>Wanda</t>
  </si>
  <si>
    <t>Brian</t>
  </si>
  <si>
    <t>David</t>
  </si>
  <si>
    <t>Drew</t>
  </si>
  <si>
    <t>Darrell</t>
  </si>
  <si>
    <t>Misty</t>
  </si>
  <si>
    <t>Karen</t>
  </si>
  <si>
    <t>Melissa</t>
  </si>
  <si>
    <t>Bobby</t>
  </si>
  <si>
    <t>Johnson</t>
  </si>
  <si>
    <t>Baucom</t>
  </si>
  <si>
    <t>Edwards</t>
  </si>
  <si>
    <t>Taylor</t>
  </si>
  <si>
    <t>Hagood</t>
  </si>
  <si>
    <t>Graham</t>
  </si>
  <si>
    <t>Hudson</t>
  </si>
  <si>
    <t>yes</t>
  </si>
  <si>
    <t>6/1/2020</t>
  </si>
  <si>
    <t>1/1/2017</t>
  </si>
  <si>
    <t>1/1/2018</t>
  </si>
  <si>
    <t>1/1/2014</t>
  </si>
  <si>
    <t>1/1/2011</t>
  </si>
  <si>
    <t>12/21/2020</t>
  </si>
  <si>
    <t>1/1/2012</t>
  </si>
  <si>
    <t>1/1/2019</t>
  </si>
  <si>
    <t>3/11/2021</t>
  </si>
  <si>
    <t>1/1/2008</t>
  </si>
  <si>
    <t>7/6/2021</t>
  </si>
  <si>
    <t>2/1/2021</t>
  </si>
  <si>
    <t>10/5/2020</t>
  </si>
  <si>
    <t>Cindy Rhodes</t>
  </si>
  <si>
    <t>Darrell Baucom</t>
  </si>
  <si>
    <t>Misty Hagood</t>
  </si>
  <si>
    <t>TOWN CLERK/FINANCE OFFICER</t>
  </si>
  <si>
    <t>Town Manager/Finance Officer</t>
  </si>
  <si>
    <t>Chief Financial Officer</t>
  </si>
  <si>
    <t>Town Administrator</t>
  </si>
  <si>
    <t>11/4/2021</t>
  </si>
  <si>
    <t>11/8/2021</t>
  </si>
  <si>
    <t>10/28/2021</t>
  </si>
  <si>
    <t>10/31/2021</t>
  </si>
  <si>
    <t>11/17/2021</t>
  </si>
  <si>
    <t>1/18/2022</t>
  </si>
  <si>
    <t>11/28/2021</t>
  </si>
  <si>
    <t>1/27/2022</t>
  </si>
  <si>
    <t>10/20/2021</t>
  </si>
  <si>
    <t>11/23/2021</t>
  </si>
  <si>
    <t>9/27/2021</t>
  </si>
  <si>
    <t>10/27/2021</t>
  </si>
  <si>
    <t>11/1/2021</t>
  </si>
  <si>
    <t>9/30/2021</t>
  </si>
  <si>
    <t>704-221-2285</t>
  </si>
  <si>
    <t>dbaucom4@carolina.rr.com</t>
  </si>
  <si>
    <t>3/3/2022</t>
  </si>
  <si>
    <t>1/15/2022</t>
  </si>
  <si>
    <t>2/1/2022</t>
  </si>
  <si>
    <t>3/7/2022</t>
  </si>
  <si>
    <t>3/21/2022</t>
  </si>
  <si>
    <t>3/23/2022</t>
  </si>
  <si>
    <t>12/16/2021</t>
  </si>
  <si>
    <t>2/7/2022</t>
  </si>
  <si>
    <t>12/8/2021</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</si>
  <si>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</si>
  <si>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</si>
  <si>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</si>
  <si>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</si>
  <si>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Year 2020</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</si>
  <si>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</si>
  <si>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</si>
  <si>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</si>
  <si>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yamman@embarqmail.com</t>
  </si>
  <si>
    <t>TD-Name of Audit Firm</t>
  </si>
  <si>
    <t>Thompson, Price, Scott, Adams &amp; Co., P.A.</t>
  </si>
  <si>
    <t>S. Preston Douglas &amp; Associates, LLP</t>
  </si>
  <si>
    <t>William R. Huneycutt, CPA, PLLC</t>
  </si>
  <si>
    <t>Martin Starnes &amp; Associates, CPAs, P.A.</t>
  </si>
  <si>
    <t>Gibson &amp; Company, P.A.</t>
  </si>
  <si>
    <t>Larry E. Carpenter, CPA, PA</t>
  </si>
  <si>
    <t>W GREENE PLLC</t>
  </si>
  <si>
    <t>Cobb, Ezekiel, Loy &amp; Co., P.A.</t>
  </si>
  <si>
    <t>Burleson &amp; Earley, P.A.</t>
  </si>
  <si>
    <t>Thompson, Price, Scott, Adams &amp; Co., PA</t>
  </si>
  <si>
    <t>ANDERSON SMITH &amp; WIKE PLLC</t>
  </si>
  <si>
    <t>J.B. Watson &amp; Co., PLLC</t>
  </si>
  <si>
    <t>Darrell L. Keller, CPA, PA</t>
  </si>
  <si>
    <t>Haigh, Byrd &amp; Lambert, LLP</t>
  </si>
  <si>
    <t>Cherry Bekaert LLP</t>
  </si>
  <si>
    <t>Eddie Carrick, CPA, PC</t>
  </si>
  <si>
    <t>Gould Killian CPA Group</t>
  </si>
  <si>
    <t>Gregory T Redman, CPA</t>
  </si>
  <si>
    <t>PETWAY MILLS &amp; PEARSON, PA</t>
  </si>
  <si>
    <t>Sharpe Patel PLLC</t>
  </si>
  <si>
    <t>Cumbee, Taylor &amp; Shook, PA</t>
  </si>
  <si>
    <t>TD-Name of Auditor</t>
  </si>
  <si>
    <t>Gregory S. Adams, CPA</t>
  </si>
  <si>
    <t>John Masters, CPA</t>
  </si>
  <si>
    <t>William R. Huneycutt</t>
  </si>
  <si>
    <t>Amber McGhinnis (audit firm contact)</t>
  </si>
  <si>
    <t>R. Harold Gibson</t>
  </si>
  <si>
    <t>Larry E. Carpenter</t>
  </si>
  <si>
    <t>M. Wade Greene, CPA</t>
  </si>
  <si>
    <t>Greg Redman</t>
  </si>
  <si>
    <t>Becky Loy, CPA</t>
  </si>
  <si>
    <t>Bronwyn S. Burleson CPA</t>
  </si>
  <si>
    <t>Bryon Scott</t>
  </si>
  <si>
    <t>KENNETH R ANDERSON</t>
  </si>
  <si>
    <t>Phyllis Pearson</t>
  </si>
  <si>
    <t>David G. Phillips</t>
  </si>
  <si>
    <t>Darrell L. Keller</t>
  </si>
  <si>
    <t>Marcus A. Hedgepeth</t>
  </si>
  <si>
    <t>Deneal H. Bennett</t>
  </si>
  <si>
    <t>April Adams</t>
  </si>
  <si>
    <t>Eddie Carrick</t>
  </si>
  <si>
    <t>Travis Keever</t>
  </si>
  <si>
    <t>Kendra Gangal</t>
  </si>
  <si>
    <t>Alan Thompson</t>
  </si>
  <si>
    <t>Jay Sharpe</t>
  </si>
  <si>
    <t>TD-E-mail address to notify the Auditor that the report has been reviewed-TD</t>
  </si>
  <si>
    <t>gadams@tpsacpas.com</t>
  </si>
  <si>
    <t>jmasters@spdouglas.com</t>
  </si>
  <si>
    <t>wil@wrhuneycuttcpa.com</t>
  </si>
  <si>
    <t>amcghinnis@martinstarnes.com</t>
  </si>
  <si>
    <t>mark@hbl-cpa.com</t>
  </si>
  <si>
    <t>craig@gibcocpa.com</t>
  </si>
  <si>
    <t>larry@lecarpentercpa.com</t>
  </si>
  <si>
    <t>wgreene@greenecocpa.com</t>
  </si>
  <si>
    <t>lgrissom@spdouglas.com</t>
  </si>
  <si>
    <t>greg@redman-cpa.com</t>
  </si>
  <si>
    <t>becky@cel-cpa.com</t>
  </si>
  <si>
    <t>bburleson@burlesonearley.com</t>
  </si>
  <si>
    <t>bscott@tpsacpas.com</t>
  </si>
  <si>
    <t>krandersoncpa@bellsouth.net</t>
  </si>
  <si>
    <t>ppearson@pmpcpa.com; lmcmahon@pmpcpa.com</t>
  </si>
  <si>
    <t>david@gfhllp.com</t>
  </si>
  <si>
    <t>dbennett@jbwandco.com</t>
  </si>
  <si>
    <t>mgkeller@dlkcpapa.com</t>
  </si>
  <si>
    <t>aadams@cbh.com</t>
  </si>
  <si>
    <t>eddie@eddiecarrickcpa.com</t>
  </si>
  <si>
    <t>tkeever@gk-cpa.com</t>
  </si>
  <si>
    <t>kendra.gangal@kg-cpa.com</t>
  </si>
  <si>
    <t>alanthompson@tpsacpas.com AND bturbeville@tpsacpas.com</t>
  </si>
  <si>
    <t>rebittner@pbmares.com</t>
  </si>
  <si>
    <t>jay@sharpepatelcpa.com</t>
  </si>
  <si>
    <t>TD-E-mail address to send approved invoices (should be at the audit firm)</t>
  </si>
  <si>
    <t>eclayton@tpsacpas.com</t>
  </si>
  <si>
    <t>sparker@spdouglas.com</t>
  </si>
  <si>
    <t>tdagenhart@martinstarnes.com; dwike@martinstarnes.com</t>
  </si>
  <si>
    <t>harold@gibcocpa.com</t>
  </si>
  <si>
    <t>sallison@burlesonearley.com</t>
  </si>
  <si>
    <t>lboyette@asw-cpa.com</t>
  </si>
  <si>
    <t>lmcmahon@pmpcpa.com</t>
  </si>
  <si>
    <t>ruthann.campbell@lowdermilkchurchcpa.com</t>
  </si>
  <si>
    <t>mcruz@cbh.com</t>
  </si>
  <si>
    <t>alanthompson@tpsacpas.com</t>
  </si>
  <si>
    <t>kshook@ctscpas.com</t>
  </si>
  <si>
    <t>TD-Date Auditor signed the TD</t>
  </si>
  <si>
    <t>1/28/2021</t>
  </si>
  <si>
    <t>12/14/2020</t>
  </si>
  <si>
    <t>11/19/2020</t>
  </si>
  <si>
    <t>11/18/2020</t>
  </si>
  <si>
    <t>10/30/2020</t>
  </si>
  <si>
    <t>10/31/2020</t>
  </si>
  <si>
    <t>1/25/2021</t>
  </si>
  <si>
    <t>12/17/2020</t>
  </si>
  <si>
    <t>1/19/2021</t>
  </si>
  <si>
    <t>1/31/2021</t>
  </si>
  <si>
    <t>11/5/2020</t>
  </si>
  <si>
    <t>1/26/2021</t>
  </si>
  <si>
    <t>12/7/2020</t>
  </si>
  <si>
    <t>3/1/2021</t>
  </si>
  <si>
    <t>1/22/2021</t>
  </si>
  <si>
    <t>10/27/2020</t>
  </si>
  <si>
    <t>1/21/2021</t>
  </si>
  <si>
    <t>1/29/2021</t>
  </si>
  <si>
    <t>12/30/2020</t>
  </si>
  <si>
    <t>1/18/2021</t>
  </si>
  <si>
    <t>2/2/2021</t>
  </si>
  <si>
    <t>1/4/2021</t>
  </si>
  <si>
    <t>2/23/2021</t>
  </si>
  <si>
    <t>1/8/2021</t>
  </si>
  <si>
    <t>9/28/2020</t>
  </si>
  <si>
    <t>11/30/2020</t>
  </si>
  <si>
    <t>12/31/2020</t>
  </si>
  <si>
    <t>12/18/2020</t>
  </si>
  <si>
    <t>11/16/2020</t>
  </si>
  <si>
    <t>10/28/2020</t>
  </si>
  <si>
    <t>1/20/2021</t>
  </si>
  <si>
    <t>1/6/2020</t>
  </si>
  <si>
    <t>10/7/2020</t>
  </si>
  <si>
    <t>12/2/2020</t>
  </si>
  <si>
    <t>1/27/2021</t>
  </si>
  <si>
    <t>11/20/2020</t>
  </si>
  <si>
    <t>10/22/2020</t>
  </si>
  <si>
    <t>12/10/2020</t>
  </si>
  <si>
    <t>11/5/2021</t>
  </si>
  <si>
    <t>1/11/2021</t>
  </si>
  <si>
    <t>9/17/2020</t>
  </si>
  <si>
    <t>12/22/2020</t>
  </si>
  <si>
    <t>10/23/2020</t>
  </si>
  <si>
    <t>9/30/2020</t>
  </si>
  <si>
    <t>4/30/2021</t>
  </si>
  <si>
    <t>TD-Audit  Review Process Route?</t>
  </si>
  <si>
    <t>System</t>
  </si>
  <si>
    <t>Staff</t>
  </si>
  <si>
    <t>RUSH</t>
  </si>
  <si>
    <t>TD-Date Data Received in Portal: (MM/DD/YYY)</t>
  </si>
  <si>
    <t>11/2/2020</t>
  </si>
  <si>
    <t>1/30/2021</t>
  </si>
  <si>
    <t>11/6/2020</t>
  </si>
  <si>
    <t>2/5/2021</t>
  </si>
  <si>
    <t>1/5/2021</t>
  </si>
  <si>
    <t>12/4/2020</t>
  </si>
  <si>
    <t>12/9/2020</t>
  </si>
  <si>
    <t>11/17/2020</t>
  </si>
  <si>
    <t>12/8/2020</t>
  </si>
  <si>
    <t>1/6/2021</t>
  </si>
  <si>
    <t>12/16/2020</t>
  </si>
  <si>
    <t>12/3/2020</t>
  </si>
  <si>
    <t>3/12/2021</t>
  </si>
  <si>
    <t>10/29/2020</t>
  </si>
  <si>
    <t>12/15/2020</t>
  </si>
  <si>
    <t>TD-Date TD Placed Review Process</t>
  </si>
  <si>
    <t>11/3/2020</t>
  </si>
  <si>
    <t>11/23/2020</t>
  </si>
  <si>
    <t>2/9/2021</t>
  </si>
  <si>
    <t>11/9/2020</t>
  </si>
  <si>
    <t>2/24/2021</t>
  </si>
  <si>
    <t>2/3/2021</t>
  </si>
  <si>
    <t>9/21/2020</t>
  </si>
  <si>
    <t>1/12/2021</t>
  </si>
  <si>
    <t>12/23/2020</t>
  </si>
  <si>
    <t>9/9/2020</t>
  </si>
  <si>
    <t>TD-Financial Reviewer Name or Initials</t>
  </si>
  <si>
    <t>Joe Hyde</t>
  </si>
  <si>
    <t>MJ Vieweg</t>
  </si>
  <si>
    <t>DN</t>
  </si>
  <si>
    <t>JLB</t>
  </si>
  <si>
    <t>Eric Faust</t>
  </si>
  <si>
    <t>KLH</t>
  </si>
  <si>
    <t>klh</t>
  </si>
  <si>
    <t>MM</t>
  </si>
  <si>
    <t>Manasa</t>
  </si>
  <si>
    <t>TE</t>
  </si>
  <si>
    <t>Kendra Boyle</t>
  </si>
  <si>
    <t>TD-Date Financial Review started: (MM/DD/YYYY)</t>
  </si>
  <si>
    <t>2/4/2021</t>
  </si>
  <si>
    <t>11/10/2020</t>
  </si>
  <si>
    <t>2/22/2021</t>
  </si>
  <si>
    <t>2/10/2021</t>
  </si>
  <si>
    <t>10/13/2020</t>
  </si>
  <si>
    <t>2/26/2021</t>
  </si>
  <si>
    <t>11/13/2020</t>
  </si>
  <si>
    <t>11/12/2020</t>
  </si>
  <si>
    <t>2/16/2021</t>
  </si>
  <si>
    <t>10/8/2020</t>
  </si>
  <si>
    <t>1/15/2021</t>
  </si>
  <si>
    <t>10/12/2020</t>
  </si>
  <si>
    <t>11/4/2020</t>
  </si>
  <si>
    <t>12/29/2020</t>
  </si>
  <si>
    <t>6/7/2021</t>
  </si>
  <si>
    <t>1/13/2021</t>
  </si>
  <si>
    <t>5/4/2021</t>
  </si>
  <si>
    <t>TD-Type of Review:</t>
  </si>
  <si>
    <t>TD-Compliance Review was needed (Y/N)</t>
  </si>
  <si>
    <t>N</t>
  </si>
  <si>
    <t>Y</t>
  </si>
  <si>
    <t>n</t>
  </si>
  <si>
    <t>y</t>
  </si>
  <si>
    <t>TD-Final Date Review was completed: (MM/DD/YYYY)</t>
  </si>
  <si>
    <t>10/14/2020</t>
  </si>
  <si>
    <t>11/7/2020</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</si>
  <si>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</si>
  <si>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</si>
  <si>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</si>
  <si>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</si>
  <si>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</si>
  <si>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</si>
  <si>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</si>
  <si>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MC</t>
  </si>
  <si>
    <t>TD-Date WL sent: (MM/DD/YYYY or N/A)</t>
  </si>
  <si>
    <t>10/20/2020</t>
  </si>
  <si>
    <t>TD-Date WL corrections received: (MM/DD/YYYY or N/A)</t>
  </si>
  <si>
    <t>TD- Date UL or SUL sent: (MM/DD/YYYY or N/A)</t>
  </si>
  <si>
    <t>TD-Compliance Reviewer Name or Initials</t>
  </si>
  <si>
    <t>Not Completed</t>
  </si>
  <si>
    <t>DCC</t>
  </si>
  <si>
    <t>TD-Date Compliance Review Started: (MM/DD/YYYY)</t>
  </si>
  <si>
    <t>2/8/2021</t>
  </si>
  <si>
    <t>TD-Date Compliance review completed (MM/DD/YYYY)</t>
  </si>
  <si>
    <t>3/3/2021</t>
  </si>
  <si>
    <t>TD-Number of major programs</t>
  </si>
  <si>
    <t>TD-Compliance reviewer concludes this audit is :</t>
  </si>
  <si>
    <t>Yellow Book</t>
  </si>
  <si>
    <t>Single Audit</t>
  </si>
  <si>
    <t>TD-Manager Reviewer Name or Initials</t>
  </si>
  <si>
    <t>hjn</t>
  </si>
  <si>
    <t>TD-Date of Manager Review (MM/DD/YYYY)</t>
  </si>
  <si>
    <t>5/17/2021</t>
  </si>
  <si>
    <t>TD-Manager signed off in CCH  (Y/N)</t>
  </si>
  <si>
    <t>First name of finance officer or interim finance officer (please enter ôvacantö for first or last name if the position is currently vacant)</t>
  </si>
  <si>
    <t>Beverly</t>
  </si>
  <si>
    <t>Crystal</t>
  </si>
  <si>
    <t>Heather</t>
  </si>
  <si>
    <t>Linda</t>
  </si>
  <si>
    <t>Last name of finance officer or interim finance officer (please enter ôvacantö for first or last name if the position is currently vacant)</t>
  </si>
  <si>
    <t>Nichols</t>
  </si>
  <si>
    <t>PERMANENT</t>
  </si>
  <si>
    <t>permanent</t>
  </si>
  <si>
    <t>1/1/2015</t>
  </si>
  <si>
    <t>3/2/2020</t>
  </si>
  <si>
    <t>7/1/2019</t>
  </si>
  <si>
    <t>7/1/2018</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</si>
  <si>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</si>
  <si>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</si>
  <si>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</si>
  <si>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10/26/2020</t>
  </si>
  <si>
    <t>10/19/2020</t>
  </si>
  <si>
    <t>7/1/2020</t>
  </si>
  <si>
    <t>TD-Type of Audit (Financial Only, Yellow Book, Single Audit)</t>
  </si>
  <si>
    <t>Financial Only</t>
  </si>
  <si>
    <t>TD-Did your CPA firm prepare the Unit's financial statements?</t>
  </si>
  <si>
    <t>TD-Who is the designated person with skills, knowledge and experience (SKE) for the unit?</t>
  </si>
  <si>
    <t>Connie Huffman, CPA</t>
  </si>
  <si>
    <t>James Overton</t>
  </si>
  <si>
    <t>TD-What is the designated SKE's title?</t>
  </si>
  <si>
    <t>CPA</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</si>
  <si>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</si>
  <si>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</si>
  <si>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</si>
  <si>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</si>
  <si>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</si>
  <si>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</si>
  <si>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</si>
  <si>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</si>
  <si>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</si>
  <si>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</si>
  <si>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WATER SEWER FUND:</t>
  </si>
  <si>
    <t>Note: If more than one performance indicator is identified,  one proposed solution may solve all water and sewer performance indicators.</t>
  </si>
  <si>
    <t>5.</t>
  </si>
  <si>
    <t>Cash Flow Indicators:</t>
  </si>
  <si>
    <t>6.</t>
  </si>
  <si>
    <t>7.</t>
  </si>
  <si>
    <t>Unrestricted cash /total expenses excluding depreciation, including debt service principal and interest</t>
  </si>
  <si>
    <r>
      <t xml:space="preserve">This indicator calculates how many month's worth of expenses (including debt principal and interest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</si>
  <si>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8.</t>
  </si>
  <si>
    <t>It appears your Water Sewer Fund has  transfers-in for the support of operations that are greater than 3% of the total of operating and non-operating expenses.  Please discuss the purpose of such transfers-in and if you plan to continue these transfers-in.</t>
  </si>
  <si>
    <t>The rate structure of the Water and Sewer Fund should support the operating expenses of the fund without operating subsidies or transfers from other funds.</t>
  </si>
  <si>
    <t>Note: If more than one performance indicator is identified,  one proposed solution may solve all electric performance indicators.</t>
  </si>
  <si>
    <t>9.</t>
  </si>
  <si>
    <t>10.</t>
  </si>
  <si>
    <t>11.</t>
  </si>
  <si>
    <t>12.</t>
  </si>
  <si>
    <t>The 2022 Audit Report is expected to be submitted within five months plus one day from the fiscal year end per the auditor.  (December 1st for most units)</t>
  </si>
  <si>
    <t>TD Info Completed by Auditor tab: CCH acct # 979</t>
  </si>
  <si>
    <t>13.</t>
  </si>
  <si>
    <t>14.</t>
  </si>
  <si>
    <t>16.</t>
  </si>
  <si>
    <t>17.</t>
  </si>
  <si>
    <t>18.</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</si>
  <si>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</si>
  <si>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</si>
  <si>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19.</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</si>
  <si>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</si>
  <si>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</si>
  <si>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</si>
  <si>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Ahoskie</t>
  </si>
  <si>
    <t>Alamance</t>
  </si>
  <si>
    <t>Albemarle</t>
  </si>
  <si>
    <t>Alliance</t>
  </si>
  <si>
    <t>Transfers to Electric Capital Projects Per Audit</t>
  </si>
  <si>
    <t>Angier</t>
  </si>
  <si>
    <t>Ansonville</t>
  </si>
  <si>
    <t>Apex</t>
  </si>
  <si>
    <t>Arapahoe</t>
  </si>
  <si>
    <t>Archdale</t>
  </si>
  <si>
    <t>Archer Lodge</t>
  </si>
  <si>
    <t>Asheboro</t>
  </si>
  <si>
    <t>Asheville</t>
  </si>
  <si>
    <t>Atkinson</t>
  </si>
  <si>
    <t>Amount Transferred minus PILOT and Transfers to Electric Capital Projects</t>
  </si>
  <si>
    <t>Atlantic Beach</t>
  </si>
  <si>
    <t>Aurora</t>
  </si>
  <si>
    <t>Autryville</t>
  </si>
  <si>
    <t>Bakersville</t>
  </si>
  <si>
    <t>Bald Head Island</t>
  </si>
  <si>
    <t>Banner Elk</t>
  </si>
  <si>
    <t>Bayboro</t>
  </si>
  <si>
    <t>Bear Grass</t>
  </si>
  <si>
    <t>Beaufort</t>
  </si>
  <si>
    <t>Beech Mountain</t>
  </si>
  <si>
    <t>Bethania</t>
  </si>
  <si>
    <t>Belwood</t>
  </si>
  <si>
    <t>Benson</t>
  </si>
  <si>
    <t>Bermuda Run</t>
  </si>
  <si>
    <t>Bessemer City</t>
  </si>
  <si>
    <t>Beulaville</t>
  </si>
  <si>
    <t>Biltmore Forest</t>
  </si>
  <si>
    <t>Biscoe</t>
  </si>
  <si>
    <t>Black Mountain</t>
  </si>
  <si>
    <t>Bladenboro</t>
  </si>
  <si>
    <t>Blowing Rock</t>
  </si>
  <si>
    <t>Bogue</t>
  </si>
  <si>
    <t>Boiling Springs</t>
  </si>
  <si>
    <t>Boiling Spring Lakes</t>
  </si>
  <si>
    <t>Bolivia</t>
  </si>
  <si>
    <t>Boone</t>
  </si>
  <si>
    <t>Boonville</t>
  </si>
  <si>
    <t>Bostic</t>
  </si>
  <si>
    <t>Bridgeton</t>
  </si>
  <si>
    <t>Broadway</t>
  </si>
  <si>
    <t>Brookford</t>
  </si>
  <si>
    <t>Brunswick</t>
  </si>
  <si>
    <t>Bryson City</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</si>
  <si>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</si>
  <si>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</si>
  <si>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</si>
  <si>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</si>
  <si>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</si>
  <si>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</si>
  <si>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</si>
  <si>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</si>
  <si>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</si>
  <si>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</si>
  <si>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</si>
  <si>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</si>
  <si>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</si>
  <si>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</si>
  <si>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</si>
  <si>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</si>
  <si>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</si>
  <si>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</si>
  <si>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</si>
  <si>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Cedar Rock</t>
  </si>
  <si>
    <t>Chadbourn</t>
  </si>
  <si>
    <t>Cherryville</t>
  </si>
  <si>
    <t>China Grove</t>
  </si>
  <si>
    <t>Claremont</t>
  </si>
  <si>
    <t>Clayton</t>
  </si>
  <si>
    <t>Clemmons</t>
  </si>
  <si>
    <t>Cleveland</t>
  </si>
  <si>
    <t>Clinton</t>
  </si>
  <si>
    <t>Clyde</t>
  </si>
  <si>
    <t>Coats</t>
  </si>
  <si>
    <t>Columbus</t>
  </si>
  <si>
    <t>Como</t>
  </si>
  <si>
    <t>Concord</t>
  </si>
  <si>
    <t>Connelly Springs</t>
  </si>
  <si>
    <t>Conover</t>
  </si>
  <si>
    <t>Conway</t>
  </si>
  <si>
    <t>Cooleemee</t>
  </si>
  <si>
    <t>Cornelius</t>
  </si>
  <si>
    <t>Cove City</t>
  </si>
  <si>
    <t>Cramerton</t>
  </si>
  <si>
    <t>Creedmoor</t>
  </si>
  <si>
    <t>Crossnore</t>
  </si>
  <si>
    <t>Danbury</t>
  </si>
  <si>
    <t>Davidson</t>
  </si>
  <si>
    <t>Denton</t>
  </si>
  <si>
    <t>Dillsboro</t>
  </si>
  <si>
    <t>Dobson</t>
  </si>
  <si>
    <t>Dortches</t>
  </si>
  <si>
    <t>Drexel</t>
  </si>
  <si>
    <t>Dublin</t>
  </si>
  <si>
    <t>Duck</t>
  </si>
  <si>
    <t>Dunn</t>
  </si>
  <si>
    <t>East Arcadia</t>
  </si>
  <si>
    <t>East Bend</t>
  </si>
  <si>
    <t>Eastover</t>
  </si>
  <si>
    <t>Eden</t>
  </si>
  <si>
    <t>Edenton</t>
  </si>
  <si>
    <t>Elizabethtown</t>
  </si>
  <si>
    <t>Elk Park</t>
  </si>
  <si>
    <t>Elkin</t>
  </si>
  <si>
    <t>Ellenboro</t>
  </si>
  <si>
    <t>Elon</t>
  </si>
  <si>
    <t>Emerald Isle</t>
  </si>
  <si>
    <t>Fairview</t>
  </si>
  <si>
    <t>Faison</t>
  </si>
  <si>
    <t>Faith</t>
  </si>
  <si>
    <t>Falcon</t>
  </si>
  <si>
    <t>Falkland</t>
  </si>
  <si>
    <t>Fallston</t>
  </si>
  <si>
    <t>Farmville</t>
  </si>
  <si>
    <t>Fayetteville</t>
  </si>
  <si>
    <t>Flat Rock</t>
  </si>
  <si>
    <t>Fletcher</t>
  </si>
  <si>
    <t>Forest City</t>
  </si>
  <si>
    <t>Forest Hills</t>
  </si>
  <si>
    <t>Fountain</t>
  </si>
  <si>
    <t>Foxfire Village</t>
  </si>
  <si>
    <t>Franklin</t>
  </si>
  <si>
    <t>Franklinton</t>
  </si>
  <si>
    <t>Fuquay-Varina</t>
  </si>
  <si>
    <t>Gamewell</t>
  </si>
  <si>
    <t>Garland</t>
  </si>
  <si>
    <t>Garner</t>
  </si>
  <si>
    <t>Garysburg</t>
  </si>
  <si>
    <t>Gastonia</t>
  </si>
  <si>
    <t>Gatesville</t>
  </si>
  <si>
    <t>Gibsonville</t>
  </si>
  <si>
    <t>Godwin</t>
  </si>
  <si>
    <t>Goldston</t>
  </si>
  <si>
    <t>Grandfather Village</t>
  </si>
  <si>
    <t>Granite Falls</t>
  </si>
  <si>
    <t>Granite Quarry</t>
  </si>
  <si>
    <t>Grantsboro</t>
  </si>
  <si>
    <t>Grifton</t>
  </si>
  <si>
    <t>Grimesland</t>
  </si>
  <si>
    <t>Harmony</t>
  </si>
  <si>
    <t>Harrells</t>
  </si>
  <si>
    <t>Harrellsville</t>
  </si>
  <si>
    <t>Harrisburg</t>
  </si>
  <si>
    <t>Havelock</t>
  </si>
  <si>
    <t>Hayesville</t>
  </si>
  <si>
    <t>Hemby Bridge</t>
  </si>
  <si>
    <t>Hendersonville</t>
  </si>
  <si>
    <t>Hickory</t>
  </si>
  <si>
    <t>High Shoals</t>
  </si>
  <si>
    <t>Highlands</t>
  </si>
  <si>
    <t>Hildebran</t>
  </si>
  <si>
    <t>Hillsborough</t>
  </si>
  <si>
    <t>Hobgood</t>
  </si>
  <si>
    <t>Holden Beach</t>
  </si>
  <si>
    <t>Holly Springs</t>
  </si>
  <si>
    <t>Hope Mills</t>
  </si>
  <si>
    <t>Hot Springs</t>
  </si>
  <si>
    <t>Huntersville</t>
  </si>
  <si>
    <t>Indian Trail</t>
  </si>
  <si>
    <t>Jacksonville</t>
  </si>
  <si>
    <t>Jamestown</t>
  </si>
  <si>
    <t>Jamesville</t>
  </si>
  <si>
    <t>Jefferson</t>
  </si>
  <si>
    <t>Jonesville</t>
  </si>
  <si>
    <t>Kannapolis</t>
  </si>
  <si>
    <t>Kelford</t>
  </si>
  <si>
    <t>Kenansville</t>
  </si>
  <si>
    <t>Kenly</t>
  </si>
  <si>
    <t>Kernersville</t>
  </si>
  <si>
    <t>Kill Devil Hills</t>
  </si>
  <si>
    <t>King</t>
  </si>
  <si>
    <t>Kings Mountain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</si>
  <si>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</si>
  <si>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</si>
  <si>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</si>
  <si>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</si>
  <si>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</si>
  <si>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</si>
  <si>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</si>
  <si>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</si>
  <si>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</si>
  <si>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</si>
  <si>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</si>
  <si>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</si>
  <si>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</si>
  <si>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</si>
  <si>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</si>
  <si>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</si>
  <si>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</si>
  <si>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</si>
  <si>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</si>
  <si>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</si>
  <si>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</si>
  <si>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</si>
  <si>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</si>
  <si>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</si>
  <si>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</si>
  <si>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</si>
  <si>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</si>
  <si>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</si>
  <si>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</si>
  <si>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</si>
  <si>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</si>
  <si>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</si>
  <si>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Lowell</t>
  </si>
  <si>
    <t>Lumber Bridge</t>
  </si>
  <si>
    <t>Madison</t>
  </si>
  <si>
    <t>Maggie Valley</t>
  </si>
  <si>
    <t>Maiden</t>
  </si>
  <si>
    <t>Manteo</t>
  </si>
  <si>
    <t>Marietta</t>
  </si>
  <si>
    <t>Marion</t>
  </si>
  <si>
    <t>Mars Hill</t>
  </si>
  <si>
    <t>Marshall</t>
  </si>
  <si>
    <t>Marshville</t>
  </si>
  <si>
    <t>Marvin</t>
  </si>
  <si>
    <t>Matthews</t>
  </si>
  <si>
    <t>Maxton</t>
  </si>
  <si>
    <t>Mayodan</t>
  </si>
  <si>
    <t>McAdenville</t>
  </si>
  <si>
    <t>McDonald</t>
  </si>
  <si>
    <t>McFarlan</t>
  </si>
  <si>
    <t>Mebane</t>
  </si>
  <si>
    <t>Mesic</t>
  </si>
  <si>
    <t>Middlesex</t>
  </si>
  <si>
    <t>Midland</t>
  </si>
  <si>
    <t>Midway</t>
  </si>
  <si>
    <t>Mills River</t>
  </si>
  <si>
    <t>Mineral Springs</t>
  </si>
  <si>
    <t>Minnesott Beach</t>
  </si>
  <si>
    <t>Misenheimer</t>
  </si>
  <si>
    <t>Mocksville</t>
  </si>
  <si>
    <t>Momeyer</t>
  </si>
  <si>
    <t>Monroe</t>
  </si>
  <si>
    <t>Mooresboro</t>
  </si>
  <si>
    <t>Mooresville</t>
  </si>
  <si>
    <t>Morehead City</t>
  </si>
  <si>
    <t>Morganton</t>
  </si>
  <si>
    <t>Morrisville</t>
  </si>
  <si>
    <t>Morven</t>
  </si>
  <si>
    <t>Mount Airy</t>
  </si>
  <si>
    <t>Mount Gilead</t>
  </si>
  <si>
    <t>Mount Pleasant</t>
  </si>
  <si>
    <t>Murfreesboro</t>
  </si>
  <si>
    <t>Murphy</t>
  </si>
  <si>
    <t>Nags Head</t>
  </si>
  <si>
    <t>Nashville</t>
  </si>
  <si>
    <t>New Bern</t>
  </si>
  <si>
    <t>New London</t>
  </si>
  <si>
    <t>Newland</t>
  </si>
  <si>
    <t>Newton</t>
  </si>
  <si>
    <t>North Topsail Beach</t>
  </si>
  <si>
    <t>North Wilkesboro</t>
  </si>
  <si>
    <t>Northwest</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</si>
  <si>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</si>
  <si>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</si>
  <si>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</si>
  <si>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</si>
  <si>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</si>
  <si>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</si>
  <si>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</si>
  <si>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</si>
  <si>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</si>
  <si>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</si>
  <si>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</si>
  <si>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</si>
  <si>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</si>
  <si>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</si>
  <si>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</si>
  <si>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</si>
  <si>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Pine Knoll Shores</t>
  </si>
  <si>
    <t>Pine Level</t>
  </si>
  <si>
    <t>Pinebluff</t>
  </si>
  <si>
    <t>Pinehurst</t>
  </si>
  <si>
    <t>Pinetops</t>
  </si>
  <si>
    <t>Pineville</t>
  </si>
  <si>
    <t>Pink Hill</t>
  </si>
  <si>
    <t>Pittsboro</t>
  </si>
  <si>
    <t>Pleasant Garden</t>
  </si>
  <si>
    <t>Polkton</t>
  </si>
  <si>
    <t>Powellsville</t>
  </si>
  <si>
    <t>Princeton</t>
  </si>
  <si>
    <t>Raeford</t>
  </si>
  <si>
    <t>Raleigh</t>
  </si>
  <si>
    <t>Randleman</t>
  </si>
  <si>
    <t>Raynham</t>
  </si>
  <si>
    <t>Red Cross</t>
  </si>
  <si>
    <t>Red Oak</t>
  </si>
  <si>
    <t>Reidsville</t>
  </si>
  <si>
    <t>Rennert</t>
  </si>
  <si>
    <t>Rhodhiss</t>
  </si>
  <si>
    <t>Richlands</t>
  </si>
  <si>
    <t>River Bend</t>
  </si>
  <si>
    <t>Roanoke Rapids</t>
  </si>
  <si>
    <t>Robbinsville</t>
  </si>
  <si>
    <t>Rockwell</t>
  </si>
  <si>
    <t>Rocky Mount</t>
  </si>
  <si>
    <t>Rolesville</t>
  </si>
  <si>
    <t>Roper</t>
  </si>
  <si>
    <t>Rose Hill</t>
  </si>
  <si>
    <t>Roxobel</t>
  </si>
  <si>
    <t>Rural Hall</t>
  </si>
  <si>
    <t>Rutherford College</t>
  </si>
  <si>
    <t>Rutherfordton</t>
  </si>
  <si>
    <t>Salemburg</t>
  </si>
  <si>
    <t>Salisbury</t>
  </si>
  <si>
    <t>Saluda</t>
  </si>
  <si>
    <t>Sandy Creek</t>
  </si>
  <si>
    <t>Sandyfield</t>
  </si>
  <si>
    <t>Sanford</t>
  </si>
  <si>
    <t>Saratoga</t>
  </si>
  <si>
    <t>Sawmills</t>
  </si>
  <si>
    <t>Seaboard</t>
  </si>
  <si>
    <t>Seagrove</t>
  </si>
  <si>
    <t>Selma</t>
  </si>
  <si>
    <t>Seven Devils</t>
  </si>
  <si>
    <t>Seven Springs</t>
  </si>
  <si>
    <t>Severn</t>
  </si>
  <si>
    <t>Shallotte</t>
  </si>
  <si>
    <t>Shelby</t>
  </si>
  <si>
    <t>Simpson</t>
  </si>
  <si>
    <t>Sims</t>
  </si>
  <si>
    <t>Smithfield</t>
  </si>
  <si>
    <t>Southern Pines</t>
  </si>
  <si>
    <t>Southern Shores</t>
  </si>
  <si>
    <t>Southport</t>
  </si>
  <si>
    <t>Sparta</t>
  </si>
  <si>
    <t>Speed</t>
  </si>
  <si>
    <t>Spencer</t>
  </si>
  <si>
    <t>Spindale</t>
  </si>
  <si>
    <t>Spring Hope</t>
  </si>
  <si>
    <t>Spruce Pine</t>
  </si>
  <si>
    <r>
      <rPr>
        <b/>
        <i/>
        <sz val="11"/>
        <rFont val="Calibri"/>
        <family val="2"/>
        <scheme val="minor"/>
      </rPr>
      <t>Payment in Lieu of Taxes Error (cell f27):</t>
    </r>
    <r>
      <rPr>
        <i/>
        <sz val="11"/>
        <rFont val="Calibri"/>
        <family val="2"/>
        <scheme val="minor"/>
      </rPr>
      <t xml:space="preserve">  When the "Actual Pilot" (cell F16) doesn't agree with the "Calculated Pilot" (cell G16) you will get an error message requiring you to investigate variance.</t>
    </r>
  </si>
  <si>
    <t>Less:</t>
  </si>
  <si>
    <t>Encumbrances at June 30 - General Fund (listed in the notes)</t>
  </si>
  <si>
    <t xml:space="preserve">Expenditures: </t>
  </si>
  <si>
    <t>Adjustments:</t>
  </si>
  <si>
    <t>This indicator shows if there were electric transfers in in violation of G.S. 159B-39 or in violation of the unit's transfer policy.</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</si>
  <si>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</si>
  <si>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</si>
  <si>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Spencer Mountain</t>
  </si>
  <si>
    <t>Column B</t>
  </si>
  <si>
    <t>Column F</t>
  </si>
  <si>
    <t>Transfers to Electric Capital Projects</t>
  </si>
  <si>
    <t>Percent of</t>
  </si>
  <si>
    <t>Gross Fixed</t>
  </si>
  <si>
    <t>Assets</t>
  </si>
  <si>
    <t>Amount of transfer out of the Electric to the General Fund that is for Payment in Lieu of Taxes (PILOT)</t>
  </si>
  <si>
    <t>Revenue</t>
  </si>
  <si>
    <t>Gross  Annual</t>
  </si>
  <si>
    <r>
      <t xml:space="preserve">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t>
    </r>
    <r>
      <rPr>
        <b/>
        <sz val="12"/>
        <color theme="1"/>
        <rFont val="Calibri"/>
        <family val="2"/>
        <scheme val="minor"/>
      </rPr>
      <t xml:space="preserve"> Note that 8.33% represents enough fund balance to cover only one month of expenditures.</t>
    </r>
    <r>
      <rPr>
        <sz val="12"/>
        <color theme="1"/>
        <rFont val="Calibri"/>
        <family val="2"/>
        <scheme val="minor"/>
      </rPr>
      <t xml:space="preserve">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
</t>
    </r>
  </si>
  <si>
    <t>test data</t>
  </si>
  <si>
    <t>Amount expended for Powell Bill expenditures in the General Fund</t>
  </si>
  <si>
    <t>Not collected in prior year</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</si>
  <si>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</si>
  <si>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</si>
  <si>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</si>
  <si>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</si>
  <si>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Total ARPA funds actually expended since inception as of June 30th.  Do not include encumbered funds in this number.</t>
  </si>
  <si>
    <t>American Rescue Plan Ace (ARPA)</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</si>
  <si>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</si>
  <si>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</si>
  <si>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</si>
  <si>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</si>
  <si>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</si>
  <si>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</si>
  <si>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</si>
  <si>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</si>
  <si>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Data Collection</t>
  </si>
  <si>
    <t>Unit Number</t>
  </si>
  <si>
    <t>Electric Fund  Transfer Policy</t>
  </si>
  <si>
    <t>Electric Fund Transfer worksheet</t>
  </si>
  <si>
    <t>NC Municipal Power Agency Number 1</t>
  </si>
  <si>
    <t>G.S. 159B-39</t>
  </si>
  <si>
    <t>subtotal of transfers to other funds</t>
  </si>
  <si>
    <t>Enter Numbers from Current Year Audit</t>
  </si>
  <si>
    <t>Values from Prior Year Audit</t>
  </si>
  <si>
    <t>NC Eastern Municipal Power Agency</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</si>
  <si>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</si>
  <si>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</si>
  <si>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t>
    </r>
  </si>
  <si>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</si>
  <si>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</si>
  <si>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</si>
  <si>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</si>
  <si>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 xml:space="preserve">If a unit has no performance indicators of concern that would require them to submit a Response to Audit Findings, Recommendations and Fiscal Matters, but they are currently on the  Unit Assistance List, they must still submit an FPIC Response Letter.  Their response should discuss the financial plan they have developed to address the issues that placed them on the Unit Assistance List and the progress they have made to date.  </t>
  </si>
  <si>
    <t xml:space="preserve">Please note that the Unit Assistance List represents one point in time.  If the unit received communication stating it as been removed from the Unit Assistance List, please indicate this in the column to the right. </t>
  </si>
  <si>
    <t>Unit Data from Audit Worksheet tab : 590</t>
  </si>
  <si>
    <t>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</si>
  <si>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</si>
  <si>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</si>
  <si>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Positive Change in Fund Balance</t>
  </si>
  <si>
    <t>The General Fund had total fund balance less than zero - Fund Deficit</t>
  </si>
  <si>
    <t>The unit had a board-appointed finance officer the entire fiscal year.</t>
  </si>
  <si>
    <t>TD Info Completed by Auditor : CCH acct # 1059</t>
  </si>
  <si>
    <t>This indicator is to determine if during the fiscal year, the unit was without a board-appointed finance officer.</t>
  </si>
  <si>
    <t>20.</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</si>
  <si>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</si>
  <si>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</si>
  <si>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</si>
  <si>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</si>
  <si>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</si>
  <si>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</si>
  <si>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Use of General Fund Balance (account #23)</t>
  </si>
  <si>
    <r>
      <t xml:space="preserve">There was appropriated fund balance for the General Fund in the 2022 budget </t>
    </r>
    <r>
      <rPr>
        <b/>
        <u/>
        <sz val="11"/>
        <color theme="1"/>
        <rFont val="Calibri"/>
        <family val="2"/>
        <scheme val="minor"/>
      </rPr>
      <t>AND</t>
    </r>
    <r>
      <rPr>
        <b/>
        <sz val="11"/>
        <color theme="1"/>
        <rFont val="Calibri"/>
        <family val="2"/>
        <scheme val="minor"/>
      </rPr>
      <t xml:space="preserve"> your change in fund balance was negative.  Please state if fund balance was used for operations or capital purposes.</t>
    </r>
  </si>
  <si>
    <t>15.</t>
  </si>
  <si>
    <t>DIW Batch Total</t>
  </si>
  <si>
    <r>
      <t xml:space="preserve">Mark to Market unrealized losses in the Water and Sewer Fund. </t>
    </r>
    <r>
      <rPr>
        <sz val="11"/>
        <color theme="5" tint="-0.499984740745262"/>
        <rFont val="Calibri"/>
        <family val="2"/>
        <scheme val="minor"/>
      </rPr>
      <t>(enter as a negative number)</t>
    </r>
  </si>
  <si>
    <r>
      <t xml:space="preserve"> Mark to Market unrealized losses in the Electric Fund. </t>
    </r>
    <r>
      <rPr>
        <sz val="11"/>
        <color theme="5" tint="-0.499984740745262"/>
        <rFont val="Calibri"/>
        <family val="2"/>
        <scheme val="minor"/>
      </rPr>
      <t>(enter as a negative number)</t>
    </r>
  </si>
  <si>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J44 to the right and in your FPIC Response.</t>
    </r>
  </si>
  <si>
    <r>
      <t>Electric transfers-out have exceeded the amounts described in GS 159B-39.  If your unit is a member of the North Carolina Eastern Municipal Power Agency it appears you have violated the GS.  
                                                     OR</t>
    </r>
    <r>
      <rPr>
        <b/>
        <u/>
        <sz val="11"/>
        <rFont val="Calibri"/>
        <family val="2"/>
        <scheme val="minor"/>
      </rPr>
      <t xml:space="preserve">
</t>
    </r>
    <r>
      <rPr>
        <b/>
        <sz val="11"/>
        <rFont val="Calibri"/>
        <family val="2"/>
        <scheme val="minor"/>
      </rPr>
      <t xml:space="preserve">If you are not a member of the Eastern Municipal Power Agency it appears that you have violated your unit's transfer policy.
</t>
    </r>
  </si>
  <si>
    <t>Unit Data from Audit Worksheet tab : 9</t>
  </si>
  <si>
    <t>The budgeted ad valorem tax (including motor vehicles) for the General Fund had more than 3% uncollected for the fiscal year audited. Decreases are shown by a negative percentage.</t>
  </si>
  <si>
    <t>Operating Net Income (Loss) excluding depreciation, including debt service principal and interest</t>
  </si>
  <si>
    <t>Prior year CCH accounts 527, 356 and 93 along with current CCH account of this Data Input worksheet 648,366, 990 and 1051 were used in this calculation</t>
  </si>
  <si>
    <t>Alamance, Alexander, Ashe,Brunswick, Burke, Camden, Caswell, Catawba, Craven, Gaston, Graham, Henderson, Hyde, Iredell, Lee, Lincoln, Macon, McDowell, Mecklenburg, Moore, Northampton, Randolph, Rowan, Rutherford, Wilkes, Yadkin</t>
  </si>
  <si>
    <t>TD Info Completed by Auditor : CCH acct # 973</t>
  </si>
  <si>
    <t>Are the American Rescue Plan Act (ARPA) of 2021-Coronavrius State &amp; Local Fiscal Recovery Funds on target to be committed by December 31, 2024? (Yes or No or N/A if unit did not receive funds)</t>
  </si>
  <si>
    <t>Are the American Rescue Plan Act (ARPA) of 2021-Coronavrius State &amp; Local Fiscal Recovery Funds on target to be completely expended by December 31, 2026? (Yes or No or N/A if unit did not receive funds)</t>
  </si>
  <si>
    <r>
      <t>Mark to Market unrealized losses in the General Fund.</t>
    </r>
    <r>
      <rPr>
        <sz val="11"/>
        <color theme="5" tint="-0.499984740745262"/>
        <rFont val="Calibri"/>
        <family val="2"/>
        <scheme val="minor"/>
      </rPr>
      <t xml:space="preserve"> </t>
    </r>
    <r>
      <rPr>
        <sz val="11"/>
        <color theme="9" tint="-0.499984740745262"/>
        <rFont val="Calibri"/>
        <family val="2"/>
        <scheme val="minor"/>
      </rPr>
      <t>(enter as a negative number)</t>
    </r>
  </si>
  <si>
    <t>Review Summary and FPIC FBA%</t>
  </si>
  <si>
    <t>Please do not enter prior's years beginning balance as an adjustment in column F to balance.  Column F is only for year 2021-2022 adjustments.</t>
  </si>
  <si>
    <t>If unit is an employer participant in one of the State Cost Sharing Plans rows 185 - 187 should be blank.  Unless they have an additional single employer plan.</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</si>
  <si>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</si>
  <si>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</si>
  <si>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</si>
  <si>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</si>
  <si>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</si>
  <si>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</si>
  <si>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r>
      <t xml:space="preserve">We have added questions to the  2022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</si>
  <si>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Location of Documents for the 2022 Audit Submission Process</t>
  </si>
  <si>
    <t>Instructions for Audits with a Fiscal Year Ending Earlier than June 30, 2022</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</si>
  <si>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</si>
  <si>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rPr>
        <b/>
        <i/>
        <sz val="11"/>
        <rFont val="Calibri"/>
        <family val="2"/>
        <scheme val="minor"/>
      </rPr>
      <t>Amount Transferred minus PILOT (cell F18)</t>
    </r>
    <r>
      <rPr>
        <i/>
        <sz val="11"/>
        <rFont val="Calibri"/>
        <family val="2"/>
        <scheme val="minor"/>
      </rPr>
      <t xml:space="preserve"> is calculated by taking the Amount Transferred per Audit (cell F7) and subtracts tranfers to electric capital project funds (cell f8). The calculation then subtracts the greater amount of PILOT (cells F16 or G16). When cell F18 exceeds the statutory calculation in cell F25, you will get an error message "No, unit exceeds limit by:"</t>
    </r>
  </si>
  <si>
    <t>If the 2022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</si>
  <si>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r>
      <t xml:space="preserve">If you are performing an audit for a year earlier than June 30, 2022, please email </t>
    </r>
    <r>
      <rPr>
        <b/>
        <sz val="12"/>
        <color theme="1"/>
        <rFont val="Cambria"/>
        <family val="1"/>
      </rPr>
      <t>LGCAudit@nctreasurer.com</t>
    </r>
    <r>
      <rPr>
        <sz val="12"/>
        <color theme="1"/>
        <rFont val="Cambria"/>
        <family val="1"/>
      </rPr>
      <t>, as you will need to use the appropriate transmittal and data input document for that time period.</t>
    </r>
  </si>
  <si>
    <t># of other matters that auditor asked the unit to respond to</t>
  </si>
  <si>
    <t xml:space="preserve">Unrestricted Cash and Investments </t>
  </si>
  <si>
    <t xml:space="preserve">Restricted cash and investments </t>
  </si>
  <si>
    <t>Total Fund Balance (From Audited Financial Statements) …………………</t>
  </si>
  <si>
    <t>Formula</t>
  </si>
  <si>
    <t>Non Spendable -  Inventory, Prepaids, or Other …………………</t>
  </si>
  <si>
    <t>Restricted - Stabilization by State Statute (From Audited Financial Statements) ……………</t>
  </si>
  <si>
    <t xml:space="preserve">    Negative Debt Refunding</t>
  </si>
  <si>
    <t xml:space="preserve">    Positive Debt Refunding</t>
  </si>
  <si>
    <t xml:space="preserve">          Total Expenditures (As Adjusted) ………………………………...…………………….</t>
  </si>
  <si>
    <t>=532+20+509-533-508</t>
  </si>
  <si>
    <t>Column C Formula</t>
  </si>
  <si>
    <t>Fund Balance Available for Performance Indicator</t>
  </si>
  <si>
    <t>General Fund Cash and investments - restricted…........................................................................................................</t>
  </si>
  <si>
    <t>Debt Service Fund Fund Balance…..................................................................................................................................</t>
  </si>
  <si>
    <t>Liabilities- General Fund…...................................................................................................................................................</t>
  </si>
  <si>
    <t>Gen Fund - Current Liabilities</t>
  </si>
  <si>
    <t>Unavailable or unearned revenues arising from cash receipts - General Fund…............................................................</t>
  </si>
  <si>
    <t>Gen Fund -deferred inflows derived from Cash Receipts</t>
  </si>
  <si>
    <t>Total expenditures - General Fund…................................................................................................................................</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</si>
  <si>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</si>
  <si>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</si>
  <si>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</si>
  <si>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</si>
  <si>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</si>
  <si>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</si>
  <si>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</si>
  <si>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</si>
  <si>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General Fund Cash and investments - unrestricted…........................................................................................................</t>
  </si>
  <si>
    <t>Powell Bill Expenditures</t>
  </si>
  <si>
    <t>Fund Balance Available</t>
  </si>
  <si>
    <t>=532+20+509-533-508-1050</t>
  </si>
  <si>
    <t>Excluding Powell Bill Restricted Cash</t>
  </si>
  <si>
    <t xml:space="preserve">Calculation of Fund Balance Available at June 30 
Including Debt Service Fund for Performance Indicator
</t>
  </si>
  <si>
    <t>=506+536+647--11-4-6-5</t>
  </si>
  <si>
    <t>Account Number</t>
  </si>
  <si>
    <t xml:space="preserve"> Are the  ARPA-related funds on target to be committed by December 31, 2024 (Yes or No)</t>
  </si>
  <si>
    <t>Total ARPA funds committed and not yet expended since inception as of June 30th</t>
  </si>
  <si>
    <t>Are the  ARPA-related funds on target to be completely expended by December 31, 2026 (Yes or No)</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</si>
  <si>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</si>
  <si>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</si>
  <si>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</si>
  <si>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</si>
  <si>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Single Audit Only - Coronavirus State and Local Recovery Funds expenditures (21.027)</t>
  </si>
  <si>
    <t>Single Audit Only - Opioid Settlement Funds</t>
  </si>
  <si>
    <t>Whitley Heights Sanitary District</t>
  </si>
  <si>
    <t>Woodfin Sanitary District</t>
  </si>
  <si>
    <t>Copy of AUL as of 5/9/2022 based on June 30 2021 final as of 7/25/2022.xlsx</t>
  </si>
  <si>
    <t>Please enter the Total Fund Balance for any Debt Service Funds from the Budgeted to Actual statement</t>
  </si>
  <si>
    <t>Unit Data from Audit Worksheet tab: (506+536-4-5-6-11+647)/(532+509+20-533-508-1050)</t>
  </si>
  <si>
    <t>Audit Year: 2021</t>
  </si>
  <si>
    <t>Town Administrator/Finance Officer</t>
  </si>
  <si>
    <t>7/11/2022</t>
  </si>
  <si>
    <t>6/21/2022</t>
  </si>
  <si>
    <t>GF FBA% of Exp w/o Powell Bill Formula: (506+536-4-5-6-11+647)/(532+20+509-533-508)</t>
  </si>
  <si>
    <t xml:space="preserve"> Did the unit have a board-appointed finance officer the entire fiscal year (Yes or No)</t>
  </si>
  <si>
    <t>Mark to Market unrealized losses in the General Fund</t>
  </si>
  <si>
    <t>Mark to Market unrealized losses in the Water and Sewer Fund</t>
  </si>
  <si>
    <t xml:space="preserve"> Did the unit have a board-appointed finance officer the entire fiscal year? (Yes or No)</t>
  </si>
  <si>
    <t>=506+536-4-6-5</t>
  </si>
  <si>
    <t>=9-(506+536-4-6-5)</t>
  </si>
  <si>
    <t>=9-(506+536-4-6-5)-7</t>
  </si>
  <si>
    <t>Column E Formula</t>
  </si>
  <si>
    <t>=506-4-6-5</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</si>
  <si>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</si>
  <si>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</si>
  <si>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</si>
  <si>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</si>
  <si>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Indicate if your water/sewer system:
50 - Became Operational
51 - Ceased Operations
52 - No Change
</t>
    </r>
    <r>
      <rPr>
        <b/>
        <sz val="11"/>
        <color theme="1"/>
        <rFont val="Calibri"/>
        <family val="2"/>
        <scheme val="minor"/>
      </rPr>
      <t>Select from drop down.</t>
    </r>
  </si>
  <si>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</si>
  <si>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</si>
  <si>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The </t>
    </r>
    <r>
      <rPr>
        <sz val="11"/>
        <color rgb="FFFF0000"/>
        <rFont val="Calibri"/>
        <family val="2"/>
        <scheme val="minor"/>
      </rPr>
      <t>Counties listed in cell H260 and municipalities within these counties</t>
    </r>
    <r>
      <rPr>
        <sz val="11"/>
        <color theme="1"/>
        <rFont val="Calibri"/>
        <family val="2"/>
        <scheme val="minor"/>
      </rPr>
      <t xml:space="preserve"> are scheduled to revalue property listing by 1/1/2023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</si>
  <si>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r>
      <t xml:space="preserve">Do you expect to issue debt requiring LGC approval within 12 months from the date that the audit is submitted - </t>
    </r>
    <r>
      <rPr>
        <b/>
        <sz val="11"/>
        <color theme="1"/>
        <rFont val="Calibri"/>
        <family val="2"/>
        <scheme val="minor"/>
      </rPr>
      <t>select "1" for yes and "2" for no</t>
    </r>
  </si>
  <si>
    <t>Other Electricity</t>
  </si>
  <si>
    <t>Jenny</t>
  </si>
  <si>
    <t>Sharon</t>
  </si>
  <si>
    <t>Dwayne</t>
  </si>
  <si>
    <t>Vickie</t>
  </si>
  <si>
    <t>AMY</t>
  </si>
  <si>
    <t>Jay</t>
  </si>
  <si>
    <t>Nick</t>
  </si>
  <si>
    <t>Willa Mae</t>
  </si>
  <si>
    <t>Roxanne</t>
  </si>
  <si>
    <t>Stephanie</t>
  </si>
  <si>
    <t>Letha</t>
  </si>
  <si>
    <t>Martha</t>
  </si>
  <si>
    <t>Sarah</t>
  </si>
  <si>
    <t>Cathy</t>
  </si>
  <si>
    <t>JoAnne</t>
  </si>
  <si>
    <t>Barbara</t>
  </si>
  <si>
    <t>Pamela</t>
  </si>
  <si>
    <t>lola</t>
  </si>
  <si>
    <t>Crystal Certain</t>
  </si>
  <si>
    <t>Michelle</t>
  </si>
  <si>
    <t>Marjorie</t>
  </si>
  <si>
    <t>Chad</t>
  </si>
  <si>
    <t>JACQUELINE</t>
  </si>
  <si>
    <t>Annie</t>
  </si>
  <si>
    <t>Julianne</t>
  </si>
  <si>
    <t>Richard</t>
  </si>
  <si>
    <t>Jana</t>
  </si>
  <si>
    <t>Shelly</t>
  </si>
  <si>
    <t>Ray</t>
  </si>
  <si>
    <t>Emma</t>
  </si>
  <si>
    <t>Marlene</t>
  </si>
  <si>
    <t>Byron</t>
  </si>
  <si>
    <t>Angel</t>
  </si>
  <si>
    <t>Suellen</t>
  </si>
  <si>
    <t>Bill</t>
  </si>
  <si>
    <t>Jean</t>
  </si>
  <si>
    <t>Jill</t>
  </si>
  <si>
    <t>CYNTHIA</t>
  </si>
  <si>
    <t>DINA</t>
  </si>
  <si>
    <t>Lee</t>
  </si>
  <si>
    <t>Lesley</t>
  </si>
  <si>
    <t>Shea</t>
  </si>
  <si>
    <t>Joey</t>
  </si>
  <si>
    <t>John</t>
  </si>
  <si>
    <t>R. Ashley</t>
  </si>
  <si>
    <t>Dennis</t>
  </si>
  <si>
    <t>Rebecca</t>
  </si>
  <si>
    <t>Fredrick</t>
  </si>
  <si>
    <t>Renee</t>
  </si>
  <si>
    <t>Minnie</t>
  </si>
  <si>
    <t>Chuck</t>
  </si>
  <si>
    <t>Antwan</t>
  </si>
  <si>
    <t>April</t>
  </si>
  <si>
    <t>DREW</t>
  </si>
  <si>
    <t>Jeanne</t>
  </si>
  <si>
    <t>Pattie</t>
  </si>
  <si>
    <t>Moore</t>
  </si>
  <si>
    <t>Larson</t>
  </si>
  <si>
    <t>Fink</t>
  </si>
  <si>
    <t>Dunning</t>
  </si>
  <si>
    <t>Wells</t>
  </si>
  <si>
    <t>Boggs</t>
  </si>
  <si>
    <t>JOHNSON</t>
  </si>
  <si>
    <t>Toland</t>
  </si>
  <si>
    <t>Weedman</t>
  </si>
  <si>
    <t>Passmore</t>
  </si>
  <si>
    <t>Stiles</t>
  </si>
  <si>
    <t>Hines</t>
  </si>
  <si>
    <t>Garris</t>
  </si>
  <si>
    <t>Frusco</t>
  </si>
  <si>
    <t>Bishop</t>
  </si>
  <si>
    <t>Crabtree</t>
  </si>
  <si>
    <t>Pennell</t>
  </si>
  <si>
    <t>Cashwell</t>
  </si>
  <si>
    <t>Beck</t>
  </si>
  <si>
    <t>ausby</t>
  </si>
  <si>
    <t>Sawyer</t>
  </si>
  <si>
    <t>Whitlock</t>
  </si>
  <si>
    <t>Coble</t>
  </si>
  <si>
    <t>Lalonde</t>
  </si>
  <si>
    <t>COOPER-KELLEY</t>
  </si>
  <si>
    <t>King-Gaines</t>
  </si>
  <si>
    <t>Cordon</t>
  </si>
  <si>
    <t>Foutz</t>
  </si>
  <si>
    <t>Williams</t>
  </si>
  <si>
    <t>Shockley</t>
  </si>
  <si>
    <t>Lewis</t>
  </si>
  <si>
    <t>Brinson</t>
  </si>
  <si>
    <t>Druga</t>
  </si>
  <si>
    <t>Hayes</t>
  </si>
  <si>
    <t>Weaver</t>
  </si>
  <si>
    <t>Willis</t>
  </si>
  <si>
    <t>Daniels</t>
  </si>
  <si>
    <t>Dickens</t>
  </si>
  <si>
    <t>EZZELL</t>
  </si>
  <si>
    <t>HARRELL</t>
  </si>
  <si>
    <t>Wiseman</t>
  </si>
  <si>
    <t>Tillman</t>
  </si>
  <si>
    <t>Gonzalez</t>
  </si>
  <si>
    <t>Morgan</t>
  </si>
  <si>
    <t>Braswell</t>
  </si>
  <si>
    <t>Fuqua</t>
  </si>
  <si>
    <t>Buchanan</t>
  </si>
  <si>
    <t>Hodges</t>
  </si>
  <si>
    <t>Miller</t>
  </si>
  <si>
    <t>Fitzjohn</t>
  </si>
  <si>
    <t>Cash</t>
  </si>
  <si>
    <t>Shuler</t>
  </si>
  <si>
    <t>Rankins</t>
  </si>
  <si>
    <t>Ellis</t>
  </si>
  <si>
    <t>Myers</t>
  </si>
  <si>
    <t>Hewett</t>
  </si>
  <si>
    <t>Strickland</t>
  </si>
  <si>
    <t>Morrison</t>
  </si>
  <si>
    <t>Vinson</t>
  </si>
  <si>
    <t>HOLLAND</t>
  </si>
  <si>
    <t>Gentry</t>
  </si>
  <si>
    <t>Bentley</t>
  </si>
  <si>
    <t>McGinnis</t>
  </si>
  <si>
    <t>6/12/2012</t>
  </si>
  <si>
    <t>11/23/2009</t>
  </si>
  <si>
    <t>2/3/2010</t>
  </si>
  <si>
    <t>1/1/1972</t>
  </si>
  <si>
    <t>1/1/1995</t>
  </si>
  <si>
    <t>1/1/2003</t>
  </si>
  <si>
    <t>5/14/2018</t>
  </si>
  <si>
    <t>12/8/2005</t>
  </si>
  <si>
    <t>1/1/2009</t>
  </si>
  <si>
    <t>2/11/2016</t>
  </si>
  <si>
    <t>7/1/2012</t>
  </si>
  <si>
    <t>1/1/2001</t>
  </si>
  <si>
    <t>6/15/2020</t>
  </si>
  <si>
    <t>7/2/2014</t>
  </si>
  <si>
    <t>9/11/2017</t>
  </si>
  <si>
    <t>1/31/2019</t>
  </si>
  <si>
    <t>3/1/1989</t>
  </si>
  <si>
    <t>12/2/2019</t>
  </si>
  <si>
    <t>1/1/2006</t>
  </si>
  <si>
    <t>9/1/2021</t>
  </si>
  <si>
    <t>4/15/2018</t>
  </si>
  <si>
    <t>12/7/2015</t>
  </si>
  <si>
    <t>10/7/2003</t>
  </si>
  <si>
    <t>6/11/2018</t>
  </si>
  <si>
    <t>4/10/2000</t>
  </si>
  <si>
    <t>6/8/2015</t>
  </si>
  <si>
    <t>5/16/2016</t>
  </si>
  <si>
    <t>3/1/2018</t>
  </si>
  <si>
    <t>3/5/2012</t>
  </si>
  <si>
    <t>2/18/2019</t>
  </si>
  <si>
    <t>6/16/2016</t>
  </si>
  <si>
    <t>11/1/2005</t>
  </si>
  <si>
    <t>12/17/2018</t>
  </si>
  <si>
    <t>2/1/2008</t>
  </si>
  <si>
    <t>1/11/2016</t>
  </si>
  <si>
    <t>Peggy Moore</t>
  </si>
  <si>
    <t>Jenny larson</t>
  </si>
  <si>
    <t>Sharon H Lee</t>
  </si>
  <si>
    <t>Karen Fink</t>
  </si>
  <si>
    <t>R. Dwayne Dunning</t>
  </si>
  <si>
    <t>Vickie Wells</t>
  </si>
  <si>
    <t>Mary Boggs</t>
  </si>
  <si>
    <t>AMY JOHNSON</t>
  </si>
  <si>
    <t>Jay Toland</t>
  </si>
  <si>
    <t>Nick Weedman</t>
  </si>
  <si>
    <t>Heather N Taylor</t>
  </si>
  <si>
    <t>Willa Mae Passmore</t>
  </si>
  <si>
    <t>Roxanne Stiles</t>
  </si>
  <si>
    <t>Stephanie Gibson</t>
  </si>
  <si>
    <t>LETHA H HINES</t>
  </si>
  <si>
    <t>Martha L Garris</t>
  </si>
  <si>
    <t>Leslie Frusco</t>
  </si>
  <si>
    <t>Sarah Bishop</t>
  </si>
  <si>
    <t>Cathy Nichols</t>
  </si>
  <si>
    <t>JoAnne J. Crabtree</t>
  </si>
  <si>
    <t>BARBARA PENNELL</t>
  </si>
  <si>
    <t>Pamela Cashwell</t>
  </si>
  <si>
    <t>David Beck</t>
  </si>
  <si>
    <t>Lola Ausby</t>
  </si>
  <si>
    <t>Michelle Sawyer</t>
  </si>
  <si>
    <t>Marjorie Whitlock</t>
  </si>
  <si>
    <t>Chad Coble</t>
  </si>
  <si>
    <t>Melissa Lalonde</t>
  </si>
  <si>
    <t>JACQUELINE COOPER-KELLEY</t>
  </si>
  <si>
    <t>Annie Kay Gaines</t>
  </si>
  <si>
    <t>Julianne Cordon</t>
  </si>
  <si>
    <t>Richard Foutz</t>
  </si>
  <si>
    <t>Jana Williams</t>
  </si>
  <si>
    <t>Shelly Shockley</t>
  </si>
  <si>
    <t>Ray Lewis</t>
  </si>
  <si>
    <t>Emma Brinson</t>
  </si>
  <si>
    <t>Marlene Druga</t>
  </si>
  <si>
    <t>Byron Hayes</t>
  </si>
  <si>
    <t>Angel Hudson</t>
  </si>
  <si>
    <t>Suellen Weaver</t>
  </si>
  <si>
    <t>Bill Willis</t>
  </si>
  <si>
    <t>Jean Daniels</t>
  </si>
  <si>
    <t>Jill Dickens</t>
  </si>
  <si>
    <t>Wanda Edwards</t>
  </si>
  <si>
    <t>CYNTHIA EZZELL</t>
  </si>
  <si>
    <t>DINA HARRELL</t>
  </si>
  <si>
    <t>Brian Lee</t>
  </si>
  <si>
    <t>David Wiseman</t>
  </si>
  <si>
    <t>Lee Tillman</t>
  </si>
  <si>
    <t>Lesley Gonzalez</t>
  </si>
  <si>
    <t>Susan Morgan</t>
  </si>
  <si>
    <t>Shea Braswell</t>
  </si>
  <si>
    <t>Joey Fuqua</t>
  </si>
  <si>
    <t>John Buchanan</t>
  </si>
  <si>
    <t>R. Ashley Hodges</t>
  </si>
  <si>
    <t>Melissa Miller</t>
  </si>
  <si>
    <t>Bobby Fitzjohn</t>
  </si>
  <si>
    <t>Dennis Cash</t>
  </si>
  <si>
    <t>Rebecca Shuler</t>
  </si>
  <si>
    <t>Fredrick Rankins</t>
  </si>
  <si>
    <t>Renee Ellis</t>
  </si>
  <si>
    <t>Minnie Myers</t>
  </si>
  <si>
    <t>David W. Hewett</t>
  </si>
  <si>
    <t>Chuck Strickland</t>
  </si>
  <si>
    <t>Alan Antwan Morrison</t>
  </si>
  <si>
    <t>April Vinson</t>
  </si>
  <si>
    <t>Drew Holland</t>
  </si>
  <si>
    <t>Jeanne Gentry</t>
  </si>
  <si>
    <t>Rebecca Bentley</t>
  </si>
  <si>
    <t>Pattie McGinnis</t>
  </si>
  <si>
    <t>Finance Officer and Town Clerk</t>
  </si>
  <si>
    <t>Clerk/Finance Officer</t>
  </si>
  <si>
    <t>Finance Officer, Clerk</t>
  </si>
  <si>
    <t>Chief Financial Officer &amp; Assistant City Manager</t>
  </si>
  <si>
    <t>Assistant Town Manager (Finance Officer)</t>
  </si>
  <si>
    <t>Director of Financial Services</t>
  </si>
  <si>
    <t>Finance officer</t>
  </si>
  <si>
    <t>Town Administrator/Clerk</t>
  </si>
  <si>
    <t>Finance Clerk</t>
  </si>
  <si>
    <t>Interim Finance Officer</t>
  </si>
  <si>
    <t>Finance Officer / Town Clerk</t>
  </si>
  <si>
    <t>Financial Services Director</t>
  </si>
  <si>
    <t>Town Manager/Financial Officer</t>
  </si>
  <si>
    <t>1/14/2022</t>
  </si>
  <si>
    <t>10/25/2021</t>
  </si>
  <si>
    <t>1/28/2022</t>
  </si>
  <si>
    <t>10/14/2021</t>
  </si>
  <si>
    <t>2/18/2022</t>
  </si>
  <si>
    <t>10/13/2021</t>
  </si>
  <si>
    <t>10/8/2021</t>
  </si>
  <si>
    <t>09/30/2021</t>
  </si>
  <si>
    <t>2/23/2022</t>
  </si>
  <si>
    <t>11/12/2021</t>
  </si>
  <si>
    <t>5/23/2022</t>
  </si>
  <si>
    <t>2/4/2022</t>
  </si>
  <si>
    <t>12/28/2021</t>
  </si>
  <si>
    <t>9/29/2021</t>
  </si>
  <si>
    <t>8/20/2021</t>
  </si>
  <si>
    <t>5/21/2022</t>
  </si>
  <si>
    <t>8/23/2021</t>
  </si>
  <si>
    <t>9/9/2021</t>
  </si>
  <si>
    <t>2/24/2022</t>
  </si>
  <si>
    <t>4/8/2022</t>
  </si>
  <si>
    <t>2/21/2022</t>
  </si>
  <si>
    <t>910-649-7426</t>
  </si>
  <si>
    <t>910-628-9766 ext.217</t>
  </si>
  <si>
    <t>910-267-2721</t>
  </si>
  <si>
    <t>704-279-7500</t>
  </si>
  <si>
    <t>910-980-1355</t>
  </si>
  <si>
    <t>252-758-2954</t>
  </si>
  <si>
    <t>704-300-2095</t>
  </si>
  <si>
    <t>252-753-6715</t>
  </si>
  <si>
    <t>910-433-1682</t>
  </si>
  <si>
    <t>828-697-8100</t>
  </si>
  <si>
    <t>828-687-3985</t>
  </si>
  <si>
    <t>828-479-9346</t>
  </si>
  <si>
    <t>828-248-5204</t>
  </si>
  <si>
    <t>828-342-2340</t>
  </si>
  <si>
    <t>252-749-2881</t>
  </si>
  <si>
    <t>919-963-3112 ext.123</t>
  </si>
  <si>
    <t>910-295-5107</t>
  </si>
  <si>
    <t>828-524-2516</t>
  </si>
  <si>
    <t>919-552-1438</t>
  </si>
  <si>
    <t>828-754-1999</t>
  </si>
  <si>
    <t>910-529-4141</t>
  </si>
  <si>
    <t>919-773-4413</t>
  </si>
  <si>
    <t>252-536-2167</t>
  </si>
  <si>
    <t>704-866-6800</t>
  </si>
  <si>
    <t>252-340-5642</t>
  </si>
  <si>
    <t>910-268-4291</t>
  </si>
  <si>
    <t>336-449-4144</t>
  </si>
  <si>
    <t>828-584-2622</t>
  </si>
  <si>
    <t>910-980-1000</t>
  </si>
  <si>
    <t>336-570-6700 ext.3105</t>
  </si>
  <si>
    <t>828-898-4531</t>
  </si>
  <si>
    <t>828-396-3131</t>
  </si>
  <si>
    <t>704-279-5596 ext.214</t>
  </si>
  <si>
    <t>252-745-6511</t>
  </si>
  <si>
    <t>910-289-3078</t>
  </si>
  <si>
    <t>336-373-2094</t>
  </si>
  <si>
    <t>252-329-4443</t>
  </si>
  <si>
    <t>252-524-5168</t>
  </si>
  <si>
    <t>252-752-6337</t>
  </si>
  <si>
    <t>704-937-9047</t>
  </si>
  <si>
    <t>252-583-6571</t>
  </si>
  <si>
    <t>910-582-2651</t>
  </si>
  <si>
    <t>704-546-2339</t>
  </si>
  <si>
    <t>910-289-6181</t>
  </si>
  <si>
    <t>252-586-4499</t>
  </si>
  <si>
    <t>704-455-0712</t>
  </si>
  <si>
    <t>252-366-0719</t>
  </si>
  <si>
    <t>252-444-6403</t>
  </si>
  <si>
    <t>336-578-0784</t>
  </si>
  <si>
    <t>828-389-1862</t>
  </si>
  <si>
    <t>704-882-3940</t>
  </si>
  <si>
    <t>252-430-5711</t>
  </si>
  <si>
    <t>828-697-3052</t>
  </si>
  <si>
    <t>252-426-1969</t>
  </si>
  <si>
    <t>828-323-7545</t>
  </si>
  <si>
    <t>336-883-3238</t>
  </si>
  <si>
    <t>704-735-1651</t>
  </si>
  <si>
    <t>828-526-2118</t>
  </si>
  <si>
    <t>828-397-5801</t>
  </si>
  <si>
    <t>252-826-4573</t>
  </si>
  <si>
    <t>910-281-3606</t>
  </si>
  <si>
    <t>910-842-6488</t>
  </si>
  <si>
    <t>910-329-7081</t>
  </si>
  <si>
    <t>919-557-3912</t>
  </si>
  <si>
    <t>252-747-3816</t>
  </si>
  <si>
    <t>910-424-4555</t>
  </si>
  <si>
    <t>828-622-7591</t>
  </si>
  <si>
    <t>828-728-8272</t>
  </si>
  <si>
    <t>704-766-2205</t>
  </si>
  <si>
    <t>townoffairbluff@rsnet.org</t>
  </si>
  <si>
    <t>jennyhlarson@bellsouth.net</t>
  </si>
  <si>
    <t>slee@faisonnc.org</t>
  </si>
  <si>
    <t>faithtownclerk@yahoo.com</t>
  </si>
  <si>
    <t>falcontownhall@gmail.com</t>
  </si>
  <si>
    <t>vickiewells@hotmail.com</t>
  </si>
  <si>
    <t>townoffallstonnc@bellsouth.net</t>
  </si>
  <si>
    <t>ajohnson@farmvillenc.gov</t>
  </si>
  <si>
    <t>Jtoland@FayettevilleNC.gov</t>
  </si>
  <si>
    <t>nickweedman@gmail.com</t>
  </si>
  <si>
    <t>h.taylor@fletchernc.org</t>
  </si>
  <si>
    <t>wmpassmore@frontier.com</t>
  </si>
  <si>
    <t>roxannestiles@townofforestcity.com</t>
  </si>
  <si>
    <t>stephanie@villageofforesthills.org</t>
  </si>
  <si>
    <t>townclerk@townoffountainnc.com</t>
  </si>
  <si>
    <t>mgarris@embarqmail.com</t>
  </si>
  <si>
    <t>lgfcpa@earthlink.net</t>
  </si>
  <si>
    <t>sbishop@franklinnc.com</t>
  </si>
  <si>
    <t>townhall@fremontnc.gov</t>
  </si>
  <si>
    <t>jcrabtree@fuquay-varina.org</t>
  </si>
  <si>
    <t>TOWNOFGAMEWELL@BELLSOUTH.NET</t>
  </si>
  <si>
    <t>pcashwell@intrstar.net</t>
  </si>
  <si>
    <t>dbeck@garnernc.gov</t>
  </si>
  <si>
    <t>garysburg@embarqmail.com</t>
  </si>
  <si>
    <t>crystalc@cityofgastonia.com</t>
  </si>
  <si>
    <t>michelle@msawyercpa.com</t>
  </si>
  <si>
    <t>towngibson@outlook.com</t>
  </si>
  <si>
    <t>finance@gibsonville.net</t>
  </si>
  <si>
    <t>mlalonde@townofglenalpine.org</t>
  </si>
  <si>
    <t>TOG@NCRRBIZ.COM</t>
  </si>
  <si>
    <t>akkgaines@americansouthgc.com</t>
  </si>
  <si>
    <t>jcordon@cityofgraham.com</t>
  </si>
  <si>
    <t>rfoutz@grandfatherclubnc.com</t>
  </si>
  <si>
    <t>williams@granitefallsnc.com</t>
  </si>
  <si>
    <t>office@granitequarrync.gov</t>
  </si>
  <si>
    <t>grantsboronc@embarqmail.com</t>
  </si>
  <si>
    <t>townofgreenevers@centurylink.net</t>
  </si>
  <si>
    <t>marlene.druga@greensboro-nc.gov</t>
  </si>
  <si>
    <t>bhayes@greenvillenc.gov</t>
  </si>
  <si>
    <t>aHudson@grifton.com</t>
  </si>
  <si>
    <t>grimeslandtown@embarqmail.com</t>
  </si>
  <si>
    <t>b.willis@townofgrovernc.com</t>
  </si>
  <si>
    <t>clerk@historichalifaxnc.com</t>
  </si>
  <si>
    <t>jdickens@hamletnc.us</t>
  </si>
  <si>
    <t>harmonync@yadtel.net</t>
  </si>
  <si>
    <t>HARRELLS@INTRSTAR.NET</t>
  </si>
  <si>
    <t>harrellsville@centurylink.net</t>
  </si>
  <si>
    <t>BLEE@Harrisburgnc.org</t>
  </si>
  <si>
    <t>dave1enc@aol.com</t>
  </si>
  <si>
    <t>ltillman@havelocknc.us</t>
  </si>
  <si>
    <t>lgonzalez@townofhawriver.com</t>
  </si>
  <si>
    <t>clerk@townofhayesville.com</t>
  </si>
  <si>
    <t>hembybridgenc@gmail.com</t>
  </si>
  <si>
    <t>josephfuqua@henderson.nc.gov</t>
  </si>
  <si>
    <t>jbuchanan@hvlnc.gov</t>
  </si>
  <si>
    <t>ahodges@townofhertfordnc.com</t>
  </si>
  <si>
    <t>mmiler@hickorync.gov</t>
  </si>
  <si>
    <t>bobby.fitzjohn@highpointnc.gov</t>
  </si>
  <si>
    <t>lwilliams@cityofhighshoals.net</t>
  </si>
  <si>
    <t>rebecca.shuler@highlandsnc.org</t>
  </si>
  <si>
    <t>fredrick.rankins@hildebrannc.org</t>
  </si>
  <si>
    <t>townofhobgood@embarqmail.com</t>
  </si>
  <si>
    <t>mmyers@townofhoffman.com</t>
  </si>
  <si>
    <t>david.hewett@hbtownhall.com</t>
  </si>
  <si>
    <t>Finance@hollyridgenc.org</t>
  </si>
  <si>
    <t>antwan.morrison@hollyspringsnc.gov</t>
  </si>
  <si>
    <t>april.baker@hookertonnc.com</t>
  </si>
  <si>
    <t>rholland@townofhopemills.com</t>
  </si>
  <si>
    <t>clerk@townofhotsprings.org</t>
  </si>
  <si>
    <t>rbentleytoh@gmail.com</t>
  </si>
  <si>
    <t>pmcginnis@huntersville.org</t>
  </si>
  <si>
    <t>5/17/2022</t>
  </si>
  <si>
    <t>3/25/2022</t>
  </si>
  <si>
    <t>11/21/2021</t>
  </si>
  <si>
    <t>3/1/2022</t>
  </si>
  <si>
    <t>4/5/2022</t>
  </si>
  <si>
    <t>5/10/2022</t>
  </si>
  <si>
    <t>6/30/2022</t>
  </si>
  <si>
    <t>1/20/2022</t>
  </si>
  <si>
    <t>6/13/2022</t>
  </si>
  <si>
    <t>3/15/2022</t>
  </si>
  <si>
    <t>4/25/2022</t>
  </si>
  <si>
    <t>Jtoland@ci.fay.nc.us</t>
  </si>
  <si>
    <t>tofclerk2001@aol.com</t>
  </si>
  <si>
    <t>townmanager@franklintonnc.us</t>
  </si>
  <si>
    <t>franklinvillefo@triad.rr.com</t>
  </si>
  <si>
    <t>Sdaly@fremont.gov</t>
  </si>
  <si>
    <t>townofgamewell@bellsouth.net</t>
  </si>
  <si>
    <t>Pam Cashwell &lt;pcashwell@intrstar.net&gt;</t>
  </si>
  <si>
    <t>apdelbridge@gmail.com</t>
  </si>
  <si>
    <t>CrystalC@cityofgastonia.com</t>
  </si>
  <si>
    <t>tog@ncrrbiz.com</t>
  </si>
  <si>
    <t>Cgwynn@goldsboronc.gov</t>
  </si>
  <si>
    <t>marlene.druga@greensboro-nc.gov; sarah.rupp@greensboro-nc.gov</t>
  </si>
  <si>
    <t>townhamilton06@gmail.com</t>
  </si>
  <si>
    <t>harrells@intrstar.net</t>
  </si>
  <si>
    <t>blee@harrisburgnc.org</t>
  </si>
  <si>
    <t>stencer@townofhawriver.com</t>
  </si>
  <si>
    <t>clerk@hayesville.org</t>
  </si>
  <si>
    <t>jfuqua@ci.henderson.nc.us</t>
  </si>
  <si>
    <t>manager@townofhertfordnc.com</t>
  </si>
  <si>
    <t>mmiller@hickorync.gov</t>
  </si>
  <si>
    <t>daphna.schwartz@hillsboroughnc.gov</t>
  </si>
  <si>
    <t>mbethea@townofhoffman.com</t>
  </si>
  <si>
    <t>davidhewett@hbtownhall.com</t>
  </si>
  <si>
    <t>finance@hollyridgenc.org</t>
  </si>
  <si>
    <t>patty.dressen@hollyspringsnc.gov</t>
  </si>
  <si>
    <t>Ahbaker@embarqmail.com</t>
  </si>
  <si>
    <t>rhollan@townofhopemills.com</t>
  </si>
  <si>
    <t>rebecca.bentley@townofhudsonnc.com</t>
  </si>
  <si>
    <t>pellis@huntersville.org</t>
  </si>
  <si>
    <t>dowens@elmcitync.com</t>
  </si>
  <si>
    <t>Mhagood@elon.gov</t>
  </si>
  <si>
    <t>lrotchford@emeraldisle-nc.org</t>
  </si>
  <si>
    <t>pwhitaker@enfieldnc.org</t>
  </si>
  <si>
    <t>Town Erwin Manager &lt;townmanager@erwin-nc.org&gt;</t>
  </si>
  <si>
    <t>everettsnc@gmail.com</t>
  </si>
  <si>
    <t>BARROW, PARRIS &amp; DAVENPORT, P.A.</t>
  </si>
  <si>
    <t>RSMUS LLP</t>
  </si>
  <si>
    <t>Carl E. Shaw, CPA, PLLC</t>
  </si>
  <si>
    <t>Lowdermilk Church &amp; Co., L.L.P.</t>
  </si>
  <si>
    <t>Turner &amp; Company CPAs P.A.</t>
  </si>
  <si>
    <t>Gregory T. Redman, CPA</t>
  </si>
  <si>
    <t>Andrew Harris CPA PLLC</t>
  </si>
  <si>
    <t>May and Place, PA</t>
  </si>
  <si>
    <t>BOGGS, CRUMP &amp; BROWN, PA</t>
  </si>
  <si>
    <t>Mauldin &amp; Jenkins, PLLC</t>
  </si>
  <si>
    <t>Johnson, McLean &amp; Company</t>
  </si>
  <si>
    <t>Larry E. Carpenter CPA, PA</t>
  </si>
  <si>
    <t>Thompson, Price, Scott, Adams &amp; Co</t>
  </si>
  <si>
    <t>Dixon Hughes Goodman LLP</t>
  </si>
  <si>
    <t>STOUT STUART MCGOWEN &amp; KING, LLP</t>
  </si>
  <si>
    <t>COMBS, TENNANT &amp; CARPENTER, P.C.</t>
  </si>
  <si>
    <t>JEFF BEST CPA PLLC</t>
  </si>
  <si>
    <t>Elliott Davis, PLLC</t>
  </si>
  <si>
    <t>Kendra Gangal CPA PLLC</t>
  </si>
  <si>
    <t>Greene Finney, LP</t>
  </si>
  <si>
    <t>S. Eric Bowman, PA</t>
  </si>
  <si>
    <t>Thompson, Price, Scott, Adams, &amp; Co., P.A.</t>
  </si>
  <si>
    <t>Nunn, Brashear, &amp; Uzzell, P.A.</t>
  </si>
  <si>
    <t>C. Randolpph CPA, PLLC</t>
  </si>
  <si>
    <t>S. PRESTON DOUGLAS &amp; ASSOCIATES, LLP</t>
  </si>
  <si>
    <t>Winston Williams Creech Evans &amp; Co, LLP</t>
  </si>
  <si>
    <t>Karen Shook</t>
  </si>
  <si>
    <t>JAY A. PARRIS, CPA</t>
  </si>
  <si>
    <t>Robert E. Bittner III</t>
  </si>
  <si>
    <t>Carl E. Shaw, CPA</t>
  </si>
  <si>
    <t>Phillip E. Church</t>
  </si>
  <si>
    <t>Holly M. Turner CPA</t>
  </si>
  <si>
    <t>Andrew Harris</t>
  </si>
  <si>
    <t>Scott H. May</t>
  </si>
  <si>
    <t>RONALD W. CRUMP</t>
  </si>
  <si>
    <t>Timothy M. Lyons</t>
  </si>
  <si>
    <t>R. Don Johnson, Jr.</t>
  </si>
  <si>
    <t>John Frank</t>
  </si>
  <si>
    <t>Patricia Rhodes</t>
  </si>
  <si>
    <t>Douglas Tennant</t>
  </si>
  <si>
    <t>Daniel Gougherty</t>
  </si>
  <si>
    <t>AMY LATHAM</t>
  </si>
  <si>
    <t>Thomas J. McNeish</t>
  </si>
  <si>
    <t>S. Eric Bowman</t>
  </si>
  <si>
    <t>Austin Eubanks</t>
  </si>
  <si>
    <t>Tom McNeisch</t>
  </si>
  <si>
    <t>Danna Layne</t>
  </si>
  <si>
    <t>Phillep E, Church</t>
  </si>
  <si>
    <t>Cynthia Randolph</t>
  </si>
  <si>
    <t>LEE GRISSOM, PARTNER, CPA</t>
  </si>
  <si>
    <t>Carleen P Evans</t>
  </si>
  <si>
    <t>jparris@bpdcpa.com</t>
  </si>
  <si>
    <t>carl.shaw@cshawcpa.com</t>
  </si>
  <si>
    <t>carol.avery@lowdermilkchurchcpa.com</t>
  </si>
  <si>
    <t>holly@myturnercpa.com</t>
  </si>
  <si>
    <t>andrew@andrewharriscpa.com</t>
  </si>
  <si>
    <t>scott@mayandplace.com</t>
  </si>
  <si>
    <t>aadams@cbh.com; aharris@cbh.com</t>
  </si>
  <si>
    <t>bonnie@boggscrumpbrown.com</t>
  </si>
  <si>
    <t>tlyons@mjcpa.com</t>
  </si>
  <si>
    <t>hkelly@johnsonmclean.com</t>
  </si>
  <si>
    <t>John.Frank@dhg.com</t>
  </si>
  <si>
    <t>pbrhodes@ssmkllp.com</t>
  </si>
  <si>
    <t>emily@ctccpa.com</t>
  </si>
  <si>
    <t>dgougherty@cbh.com; aharris@cbh.com</t>
  </si>
  <si>
    <t>alatham@jeffbestcpa.com</t>
  </si>
  <si>
    <t>tom.mcneish@elliottdavis.com</t>
  </si>
  <si>
    <t>sericbowmanpa@bellsouth.net</t>
  </si>
  <si>
    <t>aeubanks@tpsacpas.com</t>
  </si>
  <si>
    <t>Mindy.Ferguson@elliottdavis.com; leann.bagasala@elliottdavis.com</t>
  </si>
  <si>
    <t>DLayne@nbco.com</t>
  </si>
  <si>
    <t>cindy@crandolphcpa.com</t>
  </si>
  <si>
    <t>evans@wwcecpa.com</t>
  </si>
  <si>
    <t>lgmurphy@pbmares.com</t>
  </si>
  <si>
    <t>Chad.Cook@dhg.com</t>
  </si>
  <si>
    <t>MKanemotoCruz@cbh.com</t>
  </si>
  <si>
    <t>gguy@jeffbestcpa.com</t>
  </si>
  <si>
    <t>katrel.clack@elliottdavis.com</t>
  </si>
  <si>
    <t>roberson@wwcecpa.com</t>
  </si>
  <si>
    <t>10/18/2020</t>
  </si>
  <si>
    <t>12/1/2020</t>
  </si>
  <si>
    <t>7/30/2021</t>
  </si>
  <si>
    <t>11/1/2020</t>
  </si>
  <si>
    <t>7/19/2021</t>
  </si>
  <si>
    <t>2/24/2020</t>
  </si>
  <si>
    <t>3/17/2021</t>
  </si>
  <si>
    <t>3/9/2022</t>
  </si>
  <si>
    <t>7/7/2021</t>
  </si>
  <si>
    <t>11/24/2020</t>
  </si>
  <si>
    <t>7/7/2022</t>
  </si>
  <si>
    <t>5/3/2021</t>
  </si>
  <si>
    <t>3/9/2021</t>
  </si>
  <si>
    <t>3/30/2021</t>
  </si>
  <si>
    <t>2/19/2021</t>
  </si>
  <si>
    <t>9/15/2021</t>
  </si>
  <si>
    <t>10/16/2020</t>
  </si>
  <si>
    <t>8/20/2020</t>
  </si>
  <si>
    <t>5/14/2021</t>
  </si>
  <si>
    <t>4/20/2022</t>
  </si>
  <si>
    <t>5/15/2021</t>
  </si>
  <si>
    <t>11/9/2021</t>
  </si>
  <si>
    <t>7/8/2022</t>
  </si>
  <si>
    <t>10/6/2020</t>
  </si>
  <si>
    <t>11/11/2020</t>
  </si>
  <si>
    <t>2/17/2021</t>
  </si>
  <si>
    <t>3/4/2021</t>
  </si>
  <si>
    <t>8/2/2021</t>
  </si>
  <si>
    <t>10/21/2020</t>
  </si>
  <si>
    <t>2/25/2021</t>
  </si>
  <si>
    <t>3/18/2021</t>
  </si>
  <si>
    <t>9/10/2020</t>
  </si>
  <si>
    <t>3/10/2022</t>
  </si>
  <si>
    <t>7/14/2021</t>
  </si>
  <si>
    <t>3/15/2021</t>
  </si>
  <si>
    <t>3/31/2021</t>
  </si>
  <si>
    <t>9/16/2021</t>
  </si>
  <si>
    <t>5/18/2021</t>
  </si>
  <si>
    <t>4/21/2022</t>
  </si>
  <si>
    <t>melinda</t>
  </si>
  <si>
    <t>Mj Vieweg</t>
  </si>
  <si>
    <t>DRN</t>
  </si>
  <si>
    <t>TA</t>
  </si>
  <si>
    <t>8/6/2021</t>
  </si>
  <si>
    <t>7/21/2021</t>
  </si>
  <si>
    <t>10/15/2020</t>
  </si>
  <si>
    <t>5/11/2021</t>
  </si>
  <si>
    <t>4/20/2020</t>
  </si>
  <si>
    <t>3/2/2021</t>
  </si>
  <si>
    <t>9/24/2021</t>
  </si>
  <si>
    <t>1/5/2020</t>
  </si>
  <si>
    <t>5/24/2021</t>
  </si>
  <si>
    <t>5/25/2021</t>
  </si>
  <si>
    <t>7/22/2021</t>
  </si>
  <si>
    <t>3/11/2022</t>
  </si>
  <si>
    <t>3/8/2021</t>
  </si>
  <si>
    <t>2/6/2021</t>
  </si>
  <si>
    <t>3/5/2021</t>
  </si>
  <si>
    <t>4/22/2021</t>
  </si>
  <si>
    <t>8/4/2021</t>
  </si>
  <si>
    <t>7/20/2021</t>
  </si>
  <si>
    <t>9/18/2021</t>
  </si>
  <si>
    <t>3/10/2021</t>
  </si>
  <si>
    <t>7/26/2021</t>
  </si>
  <si>
    <t>LETHA</t>
  </si>
  <si>
    <t>Candy</t>
  </si>
  <si>
    <t>Lola</t>
  </si>
  <si>
    <t>Angela</t>
  </si>
  <si>
    <t>Catherine</t>
  </si>
  <si>
    <t>Annie Kay</t>
  </si>
  <si>
    <t>HOLLY</t>
  </si>
  <si>
    <t>ALLISON</t>
  </si>
  <si>
    <t>Dina</t>
  </si>
  <si>
    <t>Daphna</t>
  </si>
  <si>
    <t>CHUCK</t>
  </si>
  <si>
    <t>Patty</t>
  </si>
  <si>
    <t>Andrew</t>
  </si>
  <si>
    <t>Laura</t>
  </si>
  <si>
    <t>Patricia</t>
  </si>
  <si>
    <t>Nancy</t>
  </si>
  <si>
    <t>HINES</t>
  </si>
  <si>
    <t>Bowman</t>
  </si>
  <si>
    <t>O'Brien</t>
  </si>
  <si>
    <t>Ausby</t>
  </si>
  <si>
    <t>Easter</t>
  </si>
  <si>
    <t>Certain</t>
  </si>
  <si>
    <t>Gwynn</t>
  </si>
  <si>
    <t>Gaines</t>
  </si>
  <si>
    <t>Lusk</t>
  </si>
  <si>
    <t>Chitmon</t>
  </si>
  <si>
    <t>BARCELO</t>
  </si>
  <si>
    <t>ROEBUCK</t>
  </si>
  <si>
    <t>Ezzell</t>
  </si>
  <si>
    <t>Harrell</t>
  </si>
  <si>
    <t>Schwartz</t>
  </si>
  <si>
    <t>STRICKLAND</t>
  </si>
  <si>
    <t>Dressen</t>
  </si>
  <si>
    <t>Holland</t>
  </si>
  <si>
    <t>Rotchford</t>
  </si>
  <si>
    <t>Whitaker</t>
  </si>
  <si>
    <t>Hardison</t>
  </si>
  <si>
    <t>6/1/2012</t>
  </si>
  <si>
    <t>6/1/2019</t>
  </si>
  <si>
    <t>12/31/1899</t>
  </si>
  <si>
    <t>4/21/2014</t>
  </si>
  <si>
    <t>1/30/2019</t>
  </si>
  <si>
    <t>1/1/1992</t>
  </si>
  <si>
    <t>11/27/1932</t>
  </si>
  <si>
    <t>1/1/2005</t>
  </si>
  <si>
    <t>8/1/2017</t>
  </si>
  <si>
    <t>2/21/2020</t>
  </si>
  <si>
    <t>8/1/1988</t>
  </si>
  <si>
    <t>11/13/2018</t>
  </si>
  <si>
    <t>12/1/2014</t>
  </si>
  <si>
    <t>Jenny Larson</t>
  </si>
  <si>
    <t>Sharon H. Lee</t>
  </si>
  <si>
    <t>Amy Johnson</t>
  </si>
  <si>
    <t>Jay C. Toland</t>
  </si>
  <si>
    <t>Heather N. Taylor</t>
  </si>
  <si>
    <t>LETHA HINES</t>
  </si>
  <si>
    <t>Martha Garris</t>
  </si>
  <si>
    <t>CANDY BOWMAN</t>
  </si>
  <si>
    <t>Beverly O'Brien</t>
  </si>
  <si>
    <t>Barbara Pennell</t>
  </si>
  <si>
    <t>Angela Easter</t>
  </si>
  <si>
    <t>Michelle R Sawyer</t>
  </si>
  <si>
    <t>MARJORIE WHITLOCK</t>
  </si>
  <si>
    <t>Jacqueline Cooper-Kelly</t>
  </si>
  <si>
    <t>Catherine Gwynn</t>
  </si>
  <si>
    <t>RICHARD FOUTZ</t>
  </si>
  <si>
    <t>Richard L. Lusk</t>
  </si>
  <si>
    <t>Barbara M. Chitmon</t>
  </si>
  <si>
    <t>Bill Ellis</t>
  </si>
  <si>
    <t>ALLISON ROEBUCK</t>
  </si>
  <si>
    <t>Cindy Ezzell</t>
  </si>
  <si>
    <t>Dina Harrell</t>
  </si>
  <si>
    <t>PAM HURDLE</t>
  </si>
  <si>
    <t>Rebecca R. Shuler</t>
  </si>
  <si>
    <t>Daphna Schwartz</t>
  </si>
  <si>
    <t>CHUCK STRICKLAND</t>
  </si>
  <si>
    <t>Patty Dressen</t>
  </si>
  <si>
    <t>Laura Rotchford</t>
  </si>
  <si>
    <t>Patricia Whitaker</t>
  </si>
  <si>
    <t>Linda P Williams</t>
  </si>
  <si>
    <t>Nacy Hardinson</t>
  </si>
  <si>
    <t>Clerk / Finance Officer</t>
  </si>
  <si>
    <t>Assistant Town Manager</t>
  </si>
  <si>
    <t>FINANCE OFFICER/TOWN CLERK</t>
  </si>
  <si>
    <t>crhodes@fremontnc.gov</t>
  </si>
  <si>
    <t>finance officer</t>
  </si>
  <si>
    <t>FINANCE OFFICER AND TOWN CLERK</t>
  </si>
  <si>
    <t>TOWN MANAGER</t>
  </si>
  <si>
    <t>Finance Officer/Town Manager</t>
  </si>
  <si>
    <t>11/25/2020</t>
  </si>
  <si>
    <t>9/4/2020</t>
  </si>
  <si>
    <t>1/2/2021</t>
  </si>
  <si>
    <t>8/14/2020</t>
  </si>
  <si>
    <t>9/29/2020</t>
  </si>
  <si>
    <t>5/14/2020</t>
  </si>
  <si>
    <t>12/31/2011</t>
  </si>
  <si>
    <t>919-963-3112</t>
  </si>
  <si>
    <t>919-494-2520</t>
  </si>
  <si>
    <t>336-824-2604</t>
  </si>
  <si>
    <t>919-242-5151</t>
  </si>
  <si>
    <t>828-754-1991</t>
  </si>
  <si>
    <t>252-537-1046</t>
  </si>
  <si>
    <t>919-580-4356</t>
  </si>
  <si>
    <t>336-570-6700 ext.115</t>
  </si>
  <si>
    <t>704-279-5596</t>
  </si>
  <si>
    <t>336-373-2077</t>
  </si>
  <si>
    <t>252-798-2001</t>
  </si>
  <si>
    <t>704-246-2339</t>
  </si>
  <si>
    <t>910-532-4040</t>
  </si>
  <si>
    <t>252-356-4499</t>
  </si>
  <si>
    <t>252-508-8082</t>
  </si>
  <si>
    <t>828-233-2880</t>
  </si>
  <si>
    <t>252-426-5311</t>
  </si>
  <si>
    <t>828-526-2118 ext.1100</t>
  </si>
  <si>
    <t>919-969-451</t>
  </si>
  <si>
    <t>919-557-3910</t>
  </si>
  <si>
    <t>910-924-4102</t>
  </si>
  <si>
    <t>704-875-6541</t>
  </si>
  <si>
    <t>252-813-9988</t>
  </si>
  <si>
    <t>336-584-3601</t>
  </si>
  <si>
    <t>252-354-3424</t>
  </si>
  <si>
    <t>252-445-3146</t>
  </si>
  <si>
    <t>910-591-4203</t>
  </si>
  <si>
    <t>252-792-5257</t>
  </si>
  <si>
    <t>townoffairbluff@tds.net</t>
  </si>
  <si>
    <t>jtoland@ci.fay.nc.us</t>
  </si>
  <si>
    <t>TOFCLERK2001@AOL.COM</t>
  </si>
  <si>
    <t>lgfcpa@bellsouth.net</t>
  </si>
  <si>
    <t>CBOWMAN@FRANKLINTONNC.US</t>
  </si>
  <si>
    <t>Melissa Lalonde@townofglenalpine.org</t>
  </si>
  <si>
    <t>rick.lusk@greensboro-nc.gov</t>
  </si>
  <si>
    <t>evnbill@att.net</t>
  </si>
  <si>
    <t>harrellsville@embarqmail.com</t>
  </si>
  <si>
    <t>townofhotsprings@frontier.com</t>
  </si>
  <si>
    <t>lpwilliams@erwin-nc.org</t>
  </si>
  <si>
    <t>AL LEONARD</t>
  </si>
  <si>
    <t>Sharon Lee</t>
  </si>
  <si>
    <t>Rhonda Allen, CPA</t>
  </si>
  <si>
    <t>CONNIE HUFFMAN, CPA</t>
  </si>
  <si>
    <t>Letha Hines</t>
  </si>
  <si>
    <t>Jeff Hamilton</t>
  </si>
  <si>
    <t>Candy Bowman</t>
  </si>
  <si>
    <t>JoAnne Crabtree</t>
  </si>
  <si>
    <t>Scott Bridgers, CPA</t>
  </si>
  <si>
    <t>Jerry Church</t>
  </si>
  <si>
    <t>Holly Barcelo</t>
  </si>
  <si>
    <t>Dina E. Harrell</t>
  </si>
  <si>
    <t>JOSEPH FUQUA</t>
  </si>
  <si>
    <t>CARLENE KAMRADT</t>
  </si>
  <si>
    <t>Rodney Miller</t>
  </si>
  <si>
    <t>Doreen Muentener</t>
  </si>
  <si>
    <t>Scott Bridgers</t>
  </si>
  <si>
    <t>Sidney Mashburn</t>
  </si>
  <si>
    <t>Pattie Ellis</t>
  </si>
  <si>
    <t>Scott Bridgers CPA</t>
  </si>
  <si>
    <t>TOWN CONSULTANT</t>
  </si>
  <si>
    <t>CONTRACTED CERTIFIED PUBLIC ACCOUNTANT</t>
  </si>
  <si>
    <t>Accountant</t>
  </si>
  <si>
    <t>Outside Service Provider</t>
  </si>
  <si>
    <t>Contracted Certified Public Accountant</t>
  </si>
  <si>
    <t>SENIOR MANAGER</t>
  </si>
  <si>
    <t>Assistant City Manager/CFO</t>
  </si>
  <si>
    <t>Partner</t>
  </si>
  <si>
    <t>Accounting and Finance Manager</t>
  </si>
  <si>
    <t>CPA-outside consultant</t>
  </si>
  <si>
    <t>Outside Consultant</t>
  </si>
  <si>
    <t>TOWN OF TABOR CITY</t>
  </si>
  <si>
    <t>Town of Fairmont, Fairmont, North Carolina</t>
  </si>
  <si>
    <t>Town of Faison</t>
  </si>
  <si>
    <t>Town of Boiling Springs</t>
  </si>
  <si>
    <t>CONNIE HUFFMAN, CPA, P.A.</t>
  </si>
  <si>
    <t>Town of Fountain</t>
  </si>
  <si>
    <t>Cox &amp; Hamilton, CPA's P.A.</t>
  </si>
  <si>
    <t>Town of Franklin</t>
  </si>
  <si>
    <t>Town of Franklinton</t>
  </si>
  <si>
    <t>Town of Franklinville</t>
  </si>
  <si>
    <t>Carr, Riggs, Ingram CPA</t>
  </si>
  <si>
    <t>Town of Fuquay-Varina</t>
  </si>
  <si>
    <t>Town of Garysburg</t>
  </si>
  <si>
    <t>City of Gastonia</t>
  </si>
  <si>
    <t>Town of Gatesville</t>
  </si>
  <si>
    <t>Town of Gibsonville</t>
  </si>
  <si>
    <t>City of Goldsboro</t>
  </si>
  <si>
    <t>Town of Goldston</t>
  </si>
  <si>
    <t>Town of Granite Falls</t>
  </si>
  <si>
    <t>Town of Greenevers</t>
  </si>
  <si>
    <t>Connie Huffman, CPA, PA</t>
  </si>
  <si>
    <t>Town of Halifax</t>
  </si>
  <si>
    <t>Town of Harrellsville</t>
  </si>
  <si>
    <t>City of Havelock</t>
  </si>
  <si>
    <t>Town of Haw River</t>
  </si>
  <si>
    <t>City of Henderson</t>
  </si>
  <si>
    <t>City of Hendersonville</t>
  </si>
  <si>
    <t>CHERRY BEKAERT LLP</t>
  </si>
  <si>
    <t>City of Hickory</t>
  </si>
  <si>
    <t>Town of Highlands</t>
  </si>
  <si>
    <t>Thompson Price Scott Adams &amp; Co</t>
  </si>
  <si>
    <t>Town of Holly Springs, NC</t>
  </si>
  <si>
    <t>Town of Hope Mills</t>
  </si>
  <si>
    <t>Sidney . Mashburn, CPA</t>
  </si>
  <si>
    <t>Town of Hudson</t>
  </si>
  <si>
    <t>Town of Huntersville</t>
  </si>
  <si>
    <t>Elm City/self employed CPA</t>
  </si>
  <si>
    <t>TOWN OF EMERALD ISLE</t>
  </si>
  <si>
    <r>
      <t xml:space="preserve">Date the auditor presented or plans to present Financial Performance Indicators of Concern (FPIC) to the Governing Board.  </t>
    </r>
    <r>
      <rPr>
        <sz val="11"/>
        <color theme="9" tint="-0.499984740745262"/>
        <rFont val="Calibri"/>
        <family val="2"/>
        <scheme val="minor"/>
      </rPr>
      <t>If there are no FPICs to present to the governing board,  enter "7/1/2022" to indicate that an FPIC response is not required.</t>
    </r>
  </si>
  <si>
    <t xml:space="preserve">This calculation subtracts operating expenses  from operating revenues. Depreciation expense is not included the calculation but debt principal and interest payments are included.  A negative balance indicates that your rates are not covering your operating expenses.  </t>
  </si>
  <si>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</si>
  <si>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blank</t>
  </si>
  <si>
    <t>NEW</t>
  </si>
  <si>
    <t>BLACKED OUT</t>
  </si>
  <si>
    <t>Unit Data from Audit Worksheet tab : 84-85+49-331-89</t>
  </si>
  <si>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</si>
  <si>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 xml:space="preserve">Exclude findings reported in questions 906, 907, 951, 953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</si>
  <si>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</si>
  <si>
    <t>Unit Data from Audit worksheet tab : 93-94+52-100-98</t>
  </si>
  <si>
    <t>Version Date 6/28/2023</t>
  </si>
  <si>
    <t>Unit Data from Audit worksheet tab : 80/(85+351-49+331)</t>
  </si>
  <si>
    <t>Unit Data from Audit worksheet tab : 90/(364+94-52+100)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</si>
</sst>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_(* #,##0.000_);_(* \(#,##0.000\);_(* &quot;-&quot;??_);_(@_)"/>
    <numFmt numFmtId="184" formatCode="[&lt;=9999999]###\-####;\(###\)\ ###\-####"/>
    <numFmt numFmtId="185" formatCode="###\-###\-####"/>
    <numFmt numFmtId="186" formatCode="@*."/>
  </numFmts>
  <fonts count="188"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sz val="11"/>
      <color theme="5" tint="-0.499984740745262"/>
      <name val="Calibri"/>
      <family val="2"/>
      <scheme val="minor"/>
    </font>
    <font>
      <sz val="11"/>
      <color theme="9" tint="-0.499984740745262"/>
      <name val="Calibri"/>
      <family val="2"/>
      <scheme val="minor"/>
    </font>
    <font>
      <b/>
      <i/>
      <sz val="12"/>
      <color rgb="FFFF0000"/>
      <name val="Cambria"/>
      <family val="1"/>
    </font>
    <font>
      <b/>
      <u/>
      <sz val="14"/>
      <color theme="1"/>
      <name val="Calibri"/>
      <family val="2"/>
      <scheme val="minor"/>
    </font>
  </fonts>
  <fills count="90">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gray125">
        <fgColor auto="1"/>
        <bgColor auto="1"/>
      </patternFill>
    </fill>
    <fill>
      <patternFill patternType="solid">
        <fgColor rgb="FF92D050"/>
        <bgColor indexed="64"/>
      </patternFill>
    </fill>
    <fill>
      <patternFill patternType="solid">
        <fgColor theme="0" tint="-0.499984740745262"/>
        <bgColor indexed="64"/>
      </patternFill>
    </fill>
    <fill>
      <patternFill patternType="solid">
        <fgColor rgb="FFFFFF99"/>
        <bgColor indexed="64"/>
      </patternFill>
    </fill>
    <fill>
      <patternFill patternType="solid">
        <fgColor rgb="FFFFFFFF"/>
        <bgColor indexed="64"/>
      </patternFill>
    </fill>
  </fills>
  <borders count="10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theme="3" tint="0.79998168889431442"/>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s>
  <cellStyleXfs count="317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7" fillId="0" borderId="0"/>
    <xf numFmtId="0" fontId="180" fillId="0" borderId="0"/>
    <xf numFmtId="43" fontId="180" fillId="0" borderId="0" applyFont="0" applyFill="0" applyBorder="0" applyAlignment="0" applyProtection="0"/>
    <xf numFmtId="44" fontId="180"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1091">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180" fontId="56" fillId="75" borderId="23" xfId="439" applyNumberFormat="1" applyFont="1" applyFill="1" applyBorder="1" applyAlignment="1" applyProtection="1">
      <alignment horizontal="center" vertical="center" wrapText="1"/>
    </xf>
    <xf numFmtId="39" fontId="56" fillId="0" borderId="23" xfId="439" applyNumberFormat="1" applyFont="1" applyFill="1" applyBorder="1" applyAlignment="1" applyProtection="1">
      <alignment horizontal="center" vertical="center" wrapText="1"/>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174" fontId="39" fillId="29" borderId="0" xfId="439" applyNumberFormat="1" applyFont="1" applyFill="1" applyAlignment="1" applyProtection="1">
      <alignment horizontal="center" vertical="center"/>
      <protection locked="0"/>
    </xf>
    <xf numFmtId="38" fontId="44" fillId="29" borderId="0" xfId="439" applyNumberFormat="1" applyFont="1" applyFill="1" applyAlignment="1" applyProtection="1">
      <alignment horizontal="center" vertical="center" wrapText="1"/>
      <protection locked="0"/>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170" fontId="39" fillId="29" borderId="0" xfId="439" applyNumberFormat="1" applyFont="1" applyFill="1" applyAlignment="1" applyProtection="1">
      <alignment horizontal="center" vertical="center"/>
      <protection locked="0"/>
    </xf>
    <xf numFmtId="0" fontId="39" fillId="78" borderId="78" xfId="0" applyFont="1" applyFill="1" applyBorder="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8" fillId="0" borderId="0" xfId="30099" applyFont="1" applyAlignment="1">
      <alignment horizontal="left" vertical="top"/>
    </xf>
    <xf numFmtId="0" fontId="129"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34" borderId="0" xfId="0" applyNumberFormat="1"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8" fillId="0" borderId="25" xfId="0" applyFont="1" applyFill="1" applyBorder="1" applyAlignment="1">
      <alignment horizontal="center" vertical="center"/>
    </xf>
    <xf numFmtId="0" fontId="49" fillId="0" borderId="25" xfId="0" applyFont="1" applyFill="1" applyBorder="1" applyAlignment="1">
      <alignment horizontal="center" vertical="center" wrapText="1"/>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180" fontId="56"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3" xfId="0" applyNumberFormat="1" applyFont="1" applyFill="1" applyBorder="1" applyAlignment="1" applyProtection="1">
      <alignment horizontal="lef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0" fontId="39" fillId="34" borderId="25" xfId="0" applyNumberFormat="1" applyFont="1" applyFill="1" applyBorder="1" applyAlignment="1" applyProtection="1">
      <alignment horizontal="center" vertical="center"/>
    </xf>
    <xf numFmtId="182" fontId="39"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8" fontId="44" fillId="80" borderId="0" xfId="29549" applyNumberFormat="1" applyFont="1" applyFill="1" applyProtection="1"/>
    <xf numFmtId="38" fontId="44" fillId="0" borderId="0" xfId="29549" applyNumberFormat="1" applyFont="1" applyFill="1" applyProtection="1"/>
    <xf numFmtId="164" fontId="44" fillId="0" borderId="0" xfId="29549" applyNumberFormat="1" applyFont="1" applyFill="1" applyBorder="1" applyProtection="1"/>
    <xf numFmtId="172" fontId="44" fillId="0" borderId="0" xfId="29549" applyNumberFormat="1" applyFont="1" applyFill="1" applyBorder="1" applyAlignment="1" applyProtection="1">
      <alignment horizontal="left"/>
    </xf>
    <xf numFmtId="164" fontId="44" fillId="0" borderId="0" xfId="29549" applyNumberFormat="1" applyFont="1" applyBorder="1" applyProtection="1"/>
    <xf numFmtId="167" fontId="44" fillId="0" borderId="0" xfId="29549" applyNumberFormat="1" applyFont="1" applyProtection="1"/>
    <xf numFmtId="43" fontId="44" fillId="0" borderId="68" xfId="29549" applyFont="1" applyBorder="1" applyAlignment="1" applyProtection="1">
      <alignment horizontal="right"/>
    </xf>
    <xf numFmtId="0" fontId="0" fillId="0" borderId="0" xfId="682" applyFont="1"/>
    <xf numFmtId="0" fontId="133" fillId="26" borderId="0" xfId="682" applyFont="1" applyFill="1"/>
    <xf numFmtId="0" fontId="49" fillId="0" borderId="17" xfId="682" applyFont="1" applyBorder="1" applyAlignment="1">
      <alignment horizontal="center"/>
    </xf>
    <xf numFmtId="0" fontId="134" fillId="0" borderId="0" xfId="682" applyFont="1"/>
    <xf numFmtId="0" fontId="134" fillId="0" borderId="0" xfId="682" applyFont="1" applyAlignment="1">
      <alignment vertical="center"/>
    </xf>
    <xf numFmtId="0" fontId="49" fillId="0" borderId="14" xfId="682" applyFont="1" applyBorder="1" applyAlignment="1">
      <alignment horizontal="center" vertical="center" wrapText="1"/>
    </xf>
    <xf numFmtId="0" fontId="135"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5" fillId="0" borderId="0" xfId="682" applyFont="1" applyAlignment="1">
      <alignment vertical="center"/>
    </xf>
    <xf numFmtId="0" fontId="137"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9"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0" borderId="0" xfId="0" applyFont="1" applyAlignment="1">
      <alignment wrapText="1"/>
    </xf>
    <xf numFmtId="0" fontId="0" fillId="78" borderId="25" xfId="0" applyNumberFormat="1" applyFont="1" applyFill="1" applyBorder="1" applyAlignment="1" applyProtection="1">
      <alignment horizontal="left" vertical="center" wrapText="1"/>
    </xf>
    <xf numFmtId="0" fontId="139"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56"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4"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181" fontId="128" fillId="79" borderId="0" xfId="30099" applyNumberFormat="1" applyFont="1" applyFill="1" applyAlignment="1">
      <alignment horizontal="right" vertical="top" indent="1" shrinkToFit="1"/>
    </xf>
    <xf numFmtId="0" fontId="44" fillId="0" borderId="0" xfId="30099" applyFont="1" applyAlignment="1">
      <alignment horizontal="left" vertical="top" wrapText="1" indent="1"/>
    </xf>
    <xf numFmtId="1" fontId="128" fillId="0" borderId="0" xfId="30099" applyNumberFormat="1" applyFont="1" applyAlignment="1">
      <alignment horizontal="center" vertical="top" shrinkToFit="1"/>
    </xf>
    <xf numFmtId="0" fontId="44" fillId="0" borderId="0" xfId="0" applyNumberFormat="1" applyFont="1" applyFill="1" applyAlignment="1" applyProtection="1">
      <alignment horizontal="left" vertical="center" wrapText="1"/>
    </xf>
    <xf numFmtId="181" fontId="128" fillId="0" borderId="0" xfId="30099" applyNumberFormat="1" applyFont="1" applyFill="1" applyAlignment="1">
      <alignment horizontal="right" vertical="top" indent="1" shrinkToFit="1"/>
    </xf>
    <xf numFmtId="1" fontId="128" fillId="79" borderId="0" xfId="30099" applyNumberFormat="1" applyFont="1" applyFill="1" applyAlignment="1">
      <alignment horizontal="left" vertical="top" indent="3" shrinkToFit="1"/>
    </xf>
    <xf numFmtId="181" fontId="128" fillId="0" borderId="0" xfId="30099" applyNumberFormat="1" applyFont="1" applyAlignment="1">
      <alignment horizontal="right" vertical="top" indent="1" shrinkToFit="1"/>
    </xf>
    <xf numFmtId="1" fontId="128" fillId="0" borderId="0" xfId="30099" applyNumberFormat="1" applyFont="1" applyFill="1" applyAlignment="1">
      <alignment horizontal="left" vertical="top" indent="3" shrinkToFit="1"/>
    </xf>
    <xf numFmtId="0" fontId="44" fillId="0" borderId="0" xfId="30099" applyFont="1" applyFill="1" applyAlignment="1">
      <alignment horizontal="left" vertical="top" wrapText="1"/>
    </xf>
    <xf numFmtId="0" fontId="44" fillId="0" borderId="0" xfId="30099" applyFont="1" applyAlignment="1">
      <alignment horizontal="left" vertical="top" wrapText="1" indent="2"/>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1" fontId="128" fillId="0" borderId="0" xfId="30099" applyNumberFormat="1" applyFont="1" applyFill="1" applyAlignment="1">
      <alignment horizontal="center" vertical="top" shrinkToFit="1"/>
    </xf>
    <xf numFmtId="0" fontId="44" fillId="0" borderId="0" xfId="0" applyFont="1" applyFill="1" applyAlignment="1" applyProtection="1">
      <alignment horizontal="left" vertical="center" wrapText="1"/>
      <protection hidden="1"/>
    </xf>
    <xf numFmtId="0" fontId="44" fillId="0" borderId="0" xfId="30099" applyFont="1" applyAlignment="1">
      <alignment horizontal="left" vertical="top" wrapText="1"/>
    </xf>
    <xf numFmtId="0" fontId="44" fillId="0" borderId="62" xfId="0" applyFont="1" applyFill="1" applyBorder="1" applyAlignment="1">
      <alignment vertical="center" wrapText="1"/>
    </xf>
    <xf numFmtId="1" fontId="128" fillId="79" borderId="0" xfId="30099" applyNumberFormat="1" applyFont="1" applyFill="1" applyAlignment="1">
      <alignment horizontal="center" vertical="top" shrinkToFit="1"/>
    </xf>
    <xf numFmtId="1" fontId="128" fillId="0" borderId="0" xfId="30099" applyNumberFormat="1" applyFont="1" applyAlignment="1">
      <alignment horizontal="left" vertical="top" indent="3" shrinkToFit="1"/>
    </xf>
    <xf numFmtId="0" fontId="44" fillId="0" borderId="0" xfId="30099" applyFont="1" applyAlignment="1">
      <alignment horizontal="center" vertical="top" wrapText="1"/>
    </xf>
    <xf numFmtId="0" fontId="128" fillId="0" borderId="0" xfId="30099" applyFont="1" applyAlignment="1">
      <alignment horizontal="left" wrapText="1"/>
    </xf>
    <xf numFmtId="0" fontId="44" fillId="79" borderId="0" xfId="30099" applyFont="1" applyFill="1" applyAlignment="1">
      <alignment horizontal="left" vertical="top" wrapText="1" indent="1"/>
    </xf>
    <xf numFmtId="0" fontId="44" fillId="79" borderId="0" xfId="30099" applyFont="1" applyFill="1" applyAlignment="1">
      <alignment horizontal="left" vertical="top" wrapText="1" indent="2"/>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9" fillId="21" borderId="12" xfId="439" applyNumberFormat="1" applyFont="1" applyFill="1" applyBorder="1" applyAlignment="1" applyProtection="1">
      <alignment horizontal="center" wrapText="1"/>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37" fontId="0" fillId="29" borderId="0" xfId="439" applyNumberFormat="1" applyFont="1" applyFill="1" applyAlignment="1" applyProtection="1">
      <alignment horizontal="center" vertical="center"/>
      <protection locked="0"/>
    </xf>
    <xf numFmtId="41" fontId="68" fillId="0" borderId="0" xfId="0" applyNumberFormat="1" applyFont="1" applyFill="1" applyAlignment="1" applyProtection="1">
      <alignment wrapText="1"/>
    </xf>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14" fontId="0" fillId="0" borderId="0" xfId="0" applyNumberFormat="1" applyFont="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6" fillId="0" borderId="0" xfId="0" applyNumberFormat="1" applyFont="1" applyFill="1" applyAlignment="1" applyProtection="1">
      <alignment horizontal="left" vertical="center" wrapText="1"/>
    </xf>
    <xf numFmtId="0" fontId="146" fillId="0" borderId="0" xfId="0" applyFont="1" applyFill="1" applyAlignment="1" applyProtection="1">
      <alignment horizontal="left" vertical="center" wrapText="1"/>
    </xf>
    <xf numFmtId="0" fontId="44" fillId="0" borderId="0" xfId="0" applyFont="1" applyFill="1" applyAlignment="1" applyProtection="1">
      <alignment horizontal="center"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4" fillId="0" borderId="45" xfId="0" applyFont="1" applyFill="1" applyBorder="1" applyAlignment="1" applyProtection="1">
      <alignment horizontal="center" vertical="center" wrapText="1"/>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61" fillId="0" borderId="0" xfId="0" applyFont="1" applyFill="1" applyAlignment="1" applyProtection="1">
      <alignment horizontal="center" vertical="center" wrapText="1"/>
    </xf>
    <xf numFmtId="3" fontId="153" fillId="0" borderId="0" xfId="154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4" fillId="74" borderId="0" xfId="439" applyNumberFormat="1" applyFont="1" applyFill="1" applyProtection="1"/>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6" fillId="74" borderId="0" xfId="0" applyFont="1" applyFill="1" applyAlignment="1" applyProtection="1">
      <alignment horizontal="left" vertical="center"/>
    </xf>
    <xf numFmtId="0" fontId="80" fillId="74" borderId="0" xfId="0" applyFont="1" applyFill="1" applyAlignment="1" applyProtection="1">
      <alignment vertical="center"/>
    </xf>
    <xf numFmtId="0" fontId="157" fillId="74" borderId="0" xfId="0" applyFont="1" applyFill="1" applyAlignment="1" applyProtection="1">
      <alignment vertical="center"/>
      <protection locked="0"/>
    </xf>
    <xf numFmtId="0" fontId="57" fillId="74" borderId="0" xfId="0" applyFont="1" applyFill="1" applyAlignment="1">
      <alignment vertical="center" wrapText="1"/>
    </xf>
    <xf numFmtId="41" fontId="158"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0" fontId="0" fillId="0" borderId="75" xfId="0" applyBorder="1"/>
    <xf numFmtId="0" fontId="0" fillId="0" borderId="86" xfId="0" applyBorder="1"/>
    <xf numFmtId="37" fontId="0" fillId="0" borderId="0" xfId="0" applyNumberFormat="1"/>
    <xf numFmtId="0" fontId="49" fillId="78" borderId="57" xfId="0" applyFont="1" applyFill="1" applyBorder="1" applyAlignment="1">
      <alignment horizontal="center" wrapText="1"/>
    </xf>
    <xf numFmtId="0" fontId="0" fillId="78" borderId="68" xfId="0" applyFill="1" applyBorder="1" applyAlignment="1">
      <alignment horizontal="left" vertical="center" wrapText="1"/>
    </xf>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57" xfId="0" applyFill="1" applyBorder="1" applyAlignment="1">
      <alignment vertical="center" wrapText="1"/>
    </xf>
    <xf numFmtId="0" fontId="57" fillId="78" borderId="11" xfId="0" applyFont="1" applyFill="1" applyBorder="1" applyAlignment="1">
      <alignment horizontal="center" vertical="center" wrapText="1"/>
    </xf>
    <xf numFmtId="2" fontId="0" fillId="0" borderId="0" xfId="0" applyNumberFormat="1"/>
    <xf numFmtId="168" fontId="0" fillId="0" borderId="75" xfId="0" applyNumberFormat="1" applyBorder="1"/>
    <xf numFmtId="2" fontId="0" fillId="0" borderId="41" xfId="0" applyNumberFormat="1" applyBorder="1" applyAlignment="1">
      <alignment horizontal="center"/>
    </xf>
    <xf numFmtId="2" fontId="0" fillId="0" borderId="42" xfId="0" applyNumberFormat="1" applyBorder="1" applyAlignment="1">
      <alignment horizontal="center"/>
    </xf>
    <xf numFmtId="2" fontId="0" fillId="0" borderId="68" xfId="0" applyNumberFormat="1" applyBorder="1" applyAlignment="1">
      <alignment horizontal="center" vertical="center"/>
    </xf>
    <xf numFmtId="0" fontId="39" fillId="0" borderId="67" xfId="0" applyFont="1" applyBorder="1" applyAlignment="1">
      <alignment horizontal="center"/>
    </xf>
    <xf numFmtId="0" fontId="39" fillId="0" borderId="57" xfId="0" applyFont="1" applyBorder="1" applyAlignment="1">
      <alignment horizontal="center"/>
    </xf>
    <xf numFmtId="0" fontId="39" fillId="78" borderId="67" xfId="0" applyFont="1" applyFill="1" applyBorder="1" applyAlignment="1">
      <alignment horizontal="center"/>
    </xf>
    <xf numFmtId="0" fontId="39" fillId="78" borderId="57" xfId="0" applyFont="1" applyFill="1" applyBorder="1" applyAlignment="1">
      <alignment horizontal="center"/>
    </xf>
    <xf numFmtId="0" fontId="0" fillId="78" borderId="57" xfId="0" applyFill="1" applyBorder="1"/>
    <xf numFmtId="0" fontId="0" fillId="78" borderId="57" xfId="0" applyFill="1" applyBorder="1" applyAlignment="1">
      <alignment horizontal="center"/>
    </xf>
    <xf numFmtId="0" fontId="0" fillId="0" borderId="79" xfId="0" applyBorder="1"/>
    <xf numFmtId="0" fontId="0" fillId="0" borderId="84" xfId="0" applyBorder="1"/>
    <xf numFmtId="0" fontId="0" fillId="78" borderId="67" xfId="0" applyFill="1" applyBorder="1" applyAlignment="1">
      <alignment horizontal="center" vertical="center" wrapText="1"/>
    </xf>
    <xf numFmtId="0" fontId="57" fillId="78" borderId="57" xfId="0" applyFont="1" applyFill="1" applyBorder="1" applyAlignment="1">
      <alignment horizontal="center" vertical="center" wrapText="1"/>
    </xf>
    <xf numFmtId="0" fontId="57" fillId="78" borderId="57" xfId="0" applyFont="1" applyFill="1" applyBorder="1" applyAlignment="1">
      <alignment horizontal="center" wrapText="1"/>
    </xf>
    <xf numFmtId="0" fontId="37" fillId="78" borderId="57" xfId="0" applyFont="1" applyFill="1" applyBorder="1" applyAlignment="1">
      <alignment vertical="center" wrapText="1"/>
    </xf>
    <xf numFmtId="0" fontId="45" fillId="78" borderId="57" xfId="0" applyFont="1" applyFill="1" applyBorder="1" applyAlignment="1">
      <alignment vertical="center" wrapText="1"/>
    </xf>
    <xf numFmtId="0" fontId="0" fillId="78" borderId="57" xfId="0" applyFill="1" applyBorder="1" applyAlignment="1">
      <alignment vertical="center"/>
    </xf>
    <xf numFmtId="0" fontId="37" fillId="78" borderId="57" xfId="0" applyFont="1" applyFill="1" applyBorder="1" applyAlignment="1">
      <alignment horizontal="left" vertical="center" wrapText="1"/>
    </xf>
    <xf numFmtId="0" fontId="37" fillId="78" borderId="57" xfId="0" applyFont="1" applyFill="1" applyBorder="1" applyAlignment="1">
      <alignment horizontal="justify" vertical="center"/>
    </xf>
    <xf numFmtId="0" fontId="45" fillId="78" borderId="57" xfId="0" quotePrefix="1" applyFont="1" applyFill="1" applyBorder="1" applyAlignment="1">
      <alignment horizontal="center" vertical="center" wrapText="1"/>
    </xf>
    <xf numFmtId="0" fontId="45" fillId="78" borderId="57" xfId="0" applyFont="1" applyFill="1" applyBorder="1" applyAlignment="1">
      <alignment horizontal="center" vertical="center" wrapText="1"/>
    </xf>
    <xf numFmtId="0" fontId="45" fillId="78" borderId="13" xfId="0" applyFont="1" applyFill="1" applyBorder="1" applyAlignment="1">
      <alignment vertical="center" wrapText="1"/>
    </xf>
    <xf numFmtId="0" fontId="40" fillId="78" borderId="13" xfId="0" applyFont="1" applyFill="1" applyBorder="1" applyAlignment="1">
      <alignment horizontal="center" vertical="center"/>
    </xf>
    <xf numFmtId="0" fontId="45" fillId="78" borderId="13" xfId="0" applyFont="1" applyFill="1" applyBorder="1" applyAlignment="1">
      <alignment vertical="center"/>
    </xf>
    <xf numFmtId="0" fontId="0" fillId="78" borderId="87" xfId="0" applyFill="1" applyBorder="1"/>
    <xf numFmtId="0" fontId="0" fillId="0" borderId="57" xfId="0" applyBorder="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3" fillId="77" borderId="57" xfId="0" applyFont="1" applyFill="1" applyBorder="1" applyAlignment="1">
      <alignment horizontal="center" vertical="center" wrapText="1"/>
    </xf>
    <xf numFmtId="0" fontId="160" fillId="0" borderId="0" xfId="0" applyFont="1"/>
    <xf numFmtId="0" fontId="164" fillId="73" borderId="0" xfId="0" applyFont="1" applyFill="1" applyAlignment="1">
      <alignment horizontal="justify" vertical="center"/>
    </xf>
    <xf numFmtId="0" fontId="164" fillId="73" borderId="0" xfId="0" applyFont="1" applyFill="1" applyAlignment="1">
      <alignment vertical="center"/>
    </xf>
    <xf numFmtId="0" fontId="0" fillId="0" borderId="0" xfId="0" applyAlignment="1">
      <alignment vertical="center"/>
    </xf>
    <xf numFmtId="0" fontId="164" fillId="73" borderId="0" xfId="0" applyFont="1" applyFill="1" applyAlignment="1">
      <alignment vertical="center" wrapText="1"/>
    </xf>
    <xf numFmtId="0" fontId="168" fillId="73" borderId="0" xfId="611" applyFont="1" applyFill="1" applyAlignment="1">
      <alignment vertical="center"/>
    </xf>
    <xf numFmtId="0" fontId="169" fillId="73" borderId="0" xfId="0" applyFont="1" applyFill="1" applyAlignment="1">
      <alignment vertical="center"/>
    </xf>
    <xf numFmtId="0" fontId="170" fillId="73" borderId="0" xfId="611" applyFont="1" applyFill="1" applyAlignment="1" applyProtection="1">
      <alignment vertical="center"/>
      <protection locked="0"/>
    </xf>
    <xf numFmtId="0" fontId="169" fillId="73" borderId="0" xfId="0" applyFont="1" applyFill="1"/>
    <xf numFmtId="0" fontId="170" fillId="73" borderId="0" xfId="611" applyFont="1" applyFill="1" applyProtection="1">
      <protection locked="0"/>
    </xf>
    <xf numFmtId="0" fontId="116" fillId="73" borderId="0" xfId="30098" quotePrefix="1" applyFont="1" applyFill="1" applyAlignment="1">
      <alignment horizontal="left" vertical="center" wrapText="1" indent="1"/>
    </xf>
    <xf numFmtId="0" fontId="173" fillId="73" borderId="0" xfId="30098" applyFont="1" applyFill="1" applyAlignment="1">
      <alignment vertical="center" wrapText="1"/>
    </xf>
    <xf numFmtId="0" fontId="35" fillId="0" borderId="0" xfId="611"/>
    <xf numFmtId="0" fontId="164" fillId="73" borderId="0" xfId="30098" applyFont="1" applyFill="1" applyAlignment="1">
      <alignment vertical="center" wrapText="1"/>
    </xf>
    <xf numFmtId="0" fontId="170" fillId="73"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82" borderId="25" xfId="0" applyNumberFormat="1" applyFont="1" applyFill="1" applyBorder="1" applyAlignment="1" applyProtection="1">
      <alignment horizontal="left" vertical="center" wrapText="1"/>
    </xf>
    <xf numFmtId="3" fontId="0" fillId="34" borderId="0" xfId="0" applyNumberFormat="1" applyFont="1" applyFill="1" applyProtection="1"/>
    <xf numFmtId="164" fontId="49" fillId="34" borderId="0" xfId="0" applyNumberFormat="1" applyFont="1" applyFill="1" applyAlignment="1" applyProtection="1">
      <alignment wrapText="1"/>
    </xf>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3" borderId="0" xfId="0" applyFill="1" applyAlignment="1">
      <alignment horizontal="center"/>
    </xf>
    <xf numFmtId="0" fontId="0" fillId="83" borderId="0" xfId="0" applyFill="1"/>
    <xf numFmtId="0" fontId="0" fillId="83" borderId="0" xfId="0" applyNumberFormat="1" applyFont="1" applyFill="1" applyAlignment="1" applyProtection="1">
      <alignment horizontal="center" vertical="center"/>
    </xf>
    <xf numFmtId="0" fontId="0" fillId="83" borderId="45"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3" borderId="0" xfId="0" applyFill="1" applyBorder="1"/>
    <xf numFmtId="0" fontId="0" fillId="36" borderId="0" xfId="0" applyFill="1" applyAlignment="1">
      <alignment horizontal="center"/>
    </xf>
    <xf numFmtId="0" fontId="0" fillId="36" borderId="0" xfId="0" applyFill="1"/>
    <xf numFmtId="0" fontId="0" fillId="84" borderId="0" xfId="0" applyFill="1"/>
    <xf numFmtId="38" fontId="44" fillId="22" borderId="45" xfId="439" applyNumberFormat="1" applyFont="1" applyFill="1" applyBorder="1" applyAlignment="1" applyProtection="1">
      <alignment horizontal="center" vertical="center" wrapText="1"/>
    </xf>
    <xf numFmtId="4" fontId="0" fillId="0" borderId="0" xfId="0" applyNumberFormat="1"/>
    <xf numFmtId="49" fontId="35" fillId="31" borderId="13" xfId="611" applyNumberFormat="1" applyFill="1" applyBorder="1" applyAlignment="1" applyProtection="1">
      <alignment horizontal="center"/>
      <protection locked="0"/>
    </xf>
    <xf numFmtId="183" fontId="0" fillId="0" borderId="0" xfId="439" applyNumberFormat="1" applyFont="1" applyProtection="1"/>
    <xf numFmtId="43" fontId="0" fillId="0" borderId="0" xfId="0" applyNumberFormat="1" applyFont="1" applyProtection="1"/>
    <xf numFmtId="4" fontId="0" fillId="0" borderId="0" xfId="0" applyNumberFormat="1" applyFont="1" applyProtection="1"/>
    <xf numFmtId="0" fontId="0" fillId="29" borderId="0" xfId="0" applyFill="1" applyAlignment="1">
      <alignment wrapText="1"/>
    </xf>
    <xf numFmtId="184" fontId="41" fillId="31" borderId="66" xfId="0" applyNumberFormat="1" applyFont="1" applyFill="1" applyBorder="1" applyAlignment="1">
      <alignment wrapText="1"/>
    </xf>
    <xf numFmtId="184" fontId="56" fillId="0" borderId="28" xfId="439" applyNumberFormat="1" applyFont="1" applyFill="1" applyBorder="1" applyAlignment="1" applyProtection="1">
      <alignment horizontal="center" vertical="center" wrapText="1"/>
    </xf>
    <xf numFmtId="185" fontId="0" fillId="31" borderId="13" xfId="0" applyNumberFormat="1" applyFont="1" applyFill="1" applyBorder="1" applyAlignment="1" applyProtection="1">
      <alignment horizontal="center"/>
      <protection locked="0"/>
    </xf>
    <xf numFmtId="0" fontId="0" fillId="0" borderId="13" xfId="0" applyBorder="1"/>
    <xf numFmtId="0" fontId="0" fillId="0" borderId="40" xfId="0" applyBorder="1"/>
    <xf numFmtId="0" fontId="0" fillId="0" borderId="67" xfId="0" applyBorder="1"/>
    <xf numFmtId="0" fontId="39" fillId="78" borderId="88" xfId="0" applyFont="1" applyFill="1" applyBorder="1" applyAlignment="1">
      <alignment horizontal="left"/>
    </xf>
    <xf numFmtId="0" fontId="0" fillId="78" borderId="89" xfId="0" applyFill="1" applyBorder="1"/>
    <xf numFmtId="0" fontId="0" fillId="78" borderId="94" xfId="0" applyFill="1" applyBorder="1"/>
    <xf numFmtId="0" fontId="0" fillId="0" borderId="87" xfId="0" applyBorder="1"/>
    <xf numFmtId="0" fontId="162" fillId="0" borderId="68" xfId="0" applyFont="1" applyBorder="1" applyAlignment="1">
      <alignment horizontal="center" vertical="center" wrapText="1"/>
    </xf>
    <xf numFmtId="0" fontId="0" fillId="0" borderId="68" xfId="0" applyBorder="1"/>
    <xf numFmtId="0" fontId="162" fillId="0" borderId="13" xfId="0" applyFont="1" applyBorder="1" applyAlignment="1">
      <alignment horizontal="center" vertical="center" wrapText="1"/>
    </xf>
    <xf numFmtId="0" fontId="39" fillId="0" borderId="68" xfId="0" quotePrefix="1" applyFont="1" applyBorder="1" applyAlignment="1">
      <alignment horizontal="center" vertical="center"/>
    </xf>
    <xf numFmtId="0" fontId="39" fillId="0" borderId="57" xfId="0" quotePrefix="1" applyFont="1" applyBorder="1" applyAlignment="1">
      <alignment horizontal="center" vertical="center"/>
    </xf>
    <xf numFmtId="0" fontId="0" fillId="0" borderId="68" xfId="0" applyBorder="1" applyAlignment="1">
      <alignment horizontal="center" vertical="center" wrapText="1"/>
    </xf>
    <xf numFmtId="0" fontId="37" fillId="78" borderId="68" xfId="0" applyFont="1" applyFill="1" applyBorder="1" applyAlignment="1">
      <alignment vertical="center" wrapText="1"/>
    </xf>
    <xf numFmtId="0" fontId="0" fillId="78" borderId="68" xfId="0" applyFill="1" applyBorder="1" applyAlignment="1">
      <alignment vertical="center" wrapText="1"/>
    </xf>
    <xf numFmtId="0" fontId="37" fillId="78" borderId="57" xfId="0" applyFont="1" applyFill="1" applyBorder="1" applyAlignment="1">
      <alignment horizontal="justify" vertical="center" wrapText="1"/>
    </xf>
    <xf numFmtId="0" fontId="0" fillId="0" borderId="57" xfId="0" applyBorder="1" applyAlignment="1">
      <alignment vertical="center" wrapText="1"/>
    </xf>
    <xf numFmtId="0" fontId="39" fillId="0" borderId="57" xfId="0" quotePrefix="1" applyFont="1" applyBorder="1" applyAlignment="1">
      <alignment horizontal="center"/>
    </xf>
    <xf numFmtId="0" fontId="176" fillId="78" borderId="11" xfId="0" applyFont="1" applyFill="1" applyBorder="1" applyAlignment="1">
      <alignment horizontal="justify" vertical="center" wrapText="1"/>
    </xf>
    <xf numFmtId="0" fontId="39" fillId="0" borderId="41" xfId="0" applyFont="1" applyBorder="1" applyAlignment="1">
      <alignment vertical="center" wrapText="1"/>
    </xf>
    <xf numFmtId="0" fontId="39" fillId="0" borderId="38" xfId="0" applyFont="1" applyBorder="1" applyAlignment="1">
      <alignment vertical="center" wrapText="1"/>
    </xf>
    <xf numFmtId="5" fontId="0" fillId="0" borderId="57" xfId="0" applyNumberFormat="1" applyBorder="1" applyAlignment="1">
      <alignment horizontal="center" vertical="center"/>
    </xf>
    <xf numFmtId="0" fontId="0" fillId="0" borderId="57" xfId="0" applyBorder="1" applyAlignment="1">
      <alignment wrapText="1"/>
    </xf>
    <xf numFmtId="10" fontId="0" fillId="0" borderId="57" xfId="4688" applyNumberFormat="1" applyFont="1" applyFill="1" applyBorder="1" applyAlignment="1">
      <alignment horizontal="center" vertical="center"/>
    </xf>
    <xf numFmtId="10" fontId="0" fillId="0" borderId="57" xfId="0" applyNumberFormat="1" applyBorder="1" applyAlignment="1">
      <alignment horizontal="center" vertical="center"/>
    </xf>
    <xf numFmtId="0" fontId="39" fillId="78" borderId="11" xfId="0" applyFont="1" applyFill="1" applyBorder="1" applyAlignment="1">
      <alignment horizontal="justify" vertical="center" wrapText="1"/>
    </xf>
    <xf numFmtId="37" fontId="0" fillId="0" borderId="57" xfId="0" applyNumberFormat="1" applyBorder="1" applyAlignment="1">
      <alignment horizontal="center" vertical="center" wrapText="1"/>
    </xf>
    <xf numFmtId="37" fontId="68" fillId="85" borderId="57" xfId="0" applyNumberFormat="1" applyFont="1" applyFill="1" applyBorder="1" applyAlignment="1">
      <alignment horizontal="center" wrapText="1"/>
    </xf>
    <xf numFmtId="2" fontId="0" fillId="0" borderId="57" xfId="0" applyNumberFormat="1" applyBorder="1" applyAlignment="1">
      <alignment horizontal="center" vertical="center" wrapText="1"/>
    </xf>
    <xf numFmtId="0" fontId="0" fillId="0" borderId="57" xfId="0" applyBorder="1" applyAlignment="1">
      <alignment horizontal="left" vertical="center" wrapText="1"/>
    </xf>
    <xf numFmtId="0" fontId="39" fillId="0" borderId="11" xfId="0" applyFont="1" applyBorder="1" applyAlignment="1">
      <alignment vertical="center" wrapText="1"/>
    </xf>
    <xf numFmtId="0" fontId="45" fillId="78" borderId="13" xfId="0" applyFont="1" applyFill="1" applyBorder="1" applyAlignment="1">
      <alignment horizontal="center" vertical="center" wrapText="1"/>
    </xf>
    <xf numFmtId="0" fontId="39" fillId="78" borderId="57" xfId="0" applyFont="1" applyFill="1" applyBorder="1" applyAlignment="1">
      <alignment horizontal="center" wrapText="1"/>
    </xf>
    <xf numFmtId="0" fontId="0" fillId="78" borderId="88" xfId="0" applyFill="1" applyBorder="1"/>
    <xf numFmtId="49" fontId="39" fillId="0" borderId="57" xfId="0" quotePrefix="1" applyNumberFormat="1" applyFont="1" applyBorder="1" applyAlignment="1">
      <alignment horizontal="center" vertical="center"/>
    </xf>
    <xf numFmtId="0" fontId="0" fillId="0" borderId="57" xfId="0" applyBorder="1" applyAlignment="1">
      <alignment horizontal="justify" vertical="center"/>
    </xf>
    <xf numFmtId="0" fontId="0" fillId="0" borderId="57" xfId="0" quotePrefix="1" applyBorder="1"/>
    <xf numFmtId="0" fontId="39" fillId="0" borderId="57" xfId="0" applyFont="1" applyBorder="1" applyAlignment="1">
      <alignment horizontal="center" vertical="center"/>
    </xf>
    <xf numFmtId="0" fontId="39" fillId="78" borderId="11" xfId="0" applyFont="1" applyFill="1" applyBorder="1" applyAlignment="1">
      <alignment horizontal="left" vertical="center" wrapText="1"/>
    </xf>
    <xf numFmtId="0" fontId="0" fillId="1" borderId="57" xfId="0" applyFill="1" applyBorder="1" applyAlignment="1">
      <alignment horizontal="center" vertical="center" wrapText="1"/>
    </xf>
    <xf numFmtId="0" fontId="0" fillId="0" borderId="57" xfId="0" applyBorder="1" applyAlignment="1">
      <alignment horizontal="center" vertical="center"/>
    </xf>
    <xf numFmtId="37" fontId="0" fillId="0" borderId="57" xfId="0" applyNumberFormat="1" applyBorder="1" applyAlignment="1">
      <alignment horizontal="center" vertical="center"/>
    </xf>
    <xf numFmtId="0" fontId="39" fillId="0" borderId="84" xfId="0" applyFont="1" applyBorder="1" applyAlignment="1">
      <alignment horizontal="center" vertical="center"/>
    </xf>
    <xf numFmtId="181" fontId="0" fillId="0" borderId="0" xfId="0" applyNumberFormat="1"/>
    <xf numFmtId="10" fontId="44" fillId="0" borderId="0" xfId="4688" applyNumberFormat="1" applyFont="1"/>
    <xf numFmtId="0" fontId="44" fillId="0" borderId="0" xfId="26000" applyFont="1" applyAlignment="1">
      <alignment horizontal="center"/>
    </xf>
    <xf numFmtId="0" fontId="44" fillId="0" borderId="0" xfId="26000" applyFont="1"/>
    <xf numFmtId="0" fontId="33" fillId="0" borderId="0" xfId="0" applyFont="1"/>
    <xf numFmtId="0" fontId="57" fillId="81" borderId="0" xfId="26000" applyFont="1" applyFill="1"/>
    <xf numFmtId="0" fontId="44" fillId="81" borderId="0" xfId="26000" applyFont="1" applyFill="1"/>
    <xf numFmtId="0" fontId="57" fillId="0" borderId="0" xfId="26000" applyFont="1"/>
    <xf numFmtId="0" fontId="131" fillId="0" borderId="57" xfId="26000" applyFont="1" applyBorder="1"/>
    <xf numFmtId="9" fontId="57" fillId="0" borderId="0" xfId="26000" applyNumberFormat="1" applyFont="1" applyAlignment="1">
      <alignment horizontal="center"/>
    </xf>
    <xf numFmtId="38" fontId="44" fillId="80" borderId="0" xfId="26000" applyNumberFormat="1" applyFont="1" applyFill="1"/>
    <xf numFmtId="38" fontId="44" fillId="0" borderId="0" xfId="26000" applyNumberFormat="1" applyFont="1"/>
    <xf numFmtId="0" fontId="44" fillId="0" borderId="0" xfId="26000" applyFont="1" applyAlignment="1">
      <alignment wrapText="1"/>
    </xf>
    <xf numFmtId="0" fontId="57" fillId="0" borderId="0" xfId="26000" applyFont="1" applyAlignment="1">
      <alignment wrapText="1"/>
    </xf>
    <xf numFmtId="0" fontId="132" fillId="0" borderId="0" xfId="26000" applyFont="1" applyAlignment="1">
      <alignment wrapText="1"/>
    </xf>
    <xf numFmtId="164" fontId="44" fillId="0" borderId="0" xfId="26000" applyNumberFormat="1" applyFont="1"/>
    <xf numFmtId="0" fontId="57" fillId="0" borderId="0" xfId="26000" applyFont="1" applyAlignment="1">
      <alignment horizontal="center"/>
    </xf>
    <xf numFmtId="0" fontId="132" fillId="0" borderId="0" xfId="26000" applyFont="1"/>
    <xf numFmtId="0" fontId="44" fillId="0" borderId="0" xfId="26000" applyFont="1" applyAlignment="1">
      <alignment vertical="top"/>
    </xf>
    <xf numFmtId="0" fontId="132" fillId="0" borderId="0" xfId="26000" applyFont="1" applyAlignment="1">
      <alignment vertical="top" wrapText="1"/>
    </xf>
    <xf numFmtId="37" fontId="44" fillId="0" borderId="57" xfId="29549" applyNumberFormat="1" applyFont="1" applyBorder="1" applyProtection="1"/>
    <xf numFmtId="37" fontId="44" fillId="0" borderId="57" xfId="29549" applyNumberFormat="1" applyFont="1" applyFill="1" applyBorder="1" applyProtection="1"/>
    <xf numFmtId="37" fontId="44" fillId="0" borderId="0" xfId="26000" applyNumberFormat="1" applyFont="1"/>
    <xf numFmtId="37" fontId="57" fillId="0" borderId="57" xfId="26000" applyNumberFormat="1" applyFont="1" applyBorder="1"/>
    <xf numFmtId="37" fontId="57" fillId="0" borderId="68" xfId="29549" applyNumberFormat="1" applyFont="1" applyBorder="1" applyProtection="1"/>
    <xf numFmtId="37" fontId="57" fillId="0" borderId="67" xfId="29549" applyNumberFormat="1" applyFont="1" applyBorder="1" applyProtection="1"/>
    <xf numFmtId="0" fontId="39" fillId="0" borderId="0" xfId="682" applyFont="1" applyAlignment="1">
      <alignment wrapText="1"/>
    </xf>
    <xf numFmtId="0" fontId="133" fillId="0" borderId="0" xfId="682" applyFont="1"/>
    <xf numFmtId="0" fontId="39" fillId="0" borderId="0" xfId="682" applyFont="1" applyAlignment="1">
      <alignment horizontal="left"/>
    </xf>
    <xf numFmtId="0" fontId="33" fillId="0" borderId="0" xfId="682" applyFont="1"/>
    <xf numFmtId="42" fontId="39" fillId="0" borderId="0" xfId="546" applyNumberFormat="1" applyFont="1" applyFill="1" applyBorder="1"/>
    <xf numFmtId="0" fontId="138" fillId="0" borderId="0" xfId="682" applyFont="1" applyAlignment="1">
      <alignment horizontal="left" vertical="center" wrapText="1"/>
    </xf>
    <xf numFmtId="10" fontId="39" fillId="0" borderId="19" xfId="682" applyNumberFormat="1" applyFont="1" applyBorder="1" applyAlignment="1">
      <alignment horizontal="right" vertical="center"/>
    </xf>
    <xf numFmtId="0" fontId="0" fillId="78" borderId="11" xfId="0" applyFill="1" applyBorder="1" applyAlignment="1">
      <alignment horizontal="center"/>
    </xf>
    <xf numFmtId="0" fontId="44" fillId="0" borderId="91" xfId="0" applyFont="1" applyBorder="1"/>
    <xf numFmtId="0" fontId="44" fillId="0" borderId="0" xfId="0" applyFont="1"/>
    <xf numFmtId="0" fontId="44" fillId="0" borderId="74" xfId="0" applyFont="1" applyBorder="1"/>
    <xf numFmtId="0" fontId="44" fillId="0" borderId="75" xfId="0" applyFont="1" applyBorder="1"/>
    <xf numFmtId="0" fontId="178" fillId="0" borderId="0" xfId="0" applyFont="1" applyAlignment="1">
      <alignment vertical="center" wrapText="1"/>
    </xf>
    <xf numFmtId="0" fontId="44" fillId="0" borderId="85" xfId="0" applyFont="1" applyBorder="1" applyAlignment="1">
      <alignment wrapText="1"/>
    </xf>
    <xf numFmtId="1" fontId="44" fillId="0" borderId="0" xfId="0" applyNumberFormat="1" applyFont="1"/>
    <xf numFmtId="0" fontId="44" fillId="0" borderId="83"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8" applyFont="1" applyFill="1" applyBorder="1"/>
    <xf numFmtId="10" fontId="44" fillId="0" borderId="74" xfId="0" applyNumberFormat="1" applyFont="1" applyBorder="1"/>
    <xf numFmtId="2" fontId="44" fillId="0" borderId="0" xfId="4688" applyNumberFormat="1" applyFont="1"/>
    <xf numFmtId="2" fontId="44" fillId="0" borderId="0" xfId="0" applyNumberFormat="1" applyFont="1"/>
    <xf numFmtId="168" fontId="44" fillId="0" borderId="0" xfId="0" applyNumberFormat="1" applyFont="1"/>
    <xf numFmtId="168" fontId="44" fillId="0" borderId="74" xfId="0" applyNumberFormat="1" applyFont="1" applyBorder="1"/>
    <xf numFmtId="168" fontId="44" fillId="0" borderId="75" xfId="0" applyNumberFormat="1" applyFont="1" applyBorder="1"/>
    <xf numFmtId="164" fontId="44" fillId="0" borderId="0" xfId="439" applyNumberFormat="1" applyFont="1"/>
    <xf numFmtId="10" fontId="44" fillId="0" borderId="0" xfId="4688" applyNumberFormat="1" applyFont="1" applyFill="1" applyBorder="1"/>
    <xf numFmtId="0" fontId="44" fillId="0" borderId="0" xfId="0" applyFont="1" applyAlignment="1">
      <alignment wrapText="1"/>
    </xf>
    <xf numFmtId="43" fontId="44" fillId="0" borderId="0" xfId="439" applyFont="1" applyFill="1" applyBorder="1"/>
    <xf numFmtId="43" fontId="44" fillId="0" borderId="0" xfId="0" applyNumberFormat="1" applyFont="1"/>
    <xf numFmtId="39" fontId="44" fillId="0" borderId="0" xfId="0" applyNumberFormat="1" applyFont="1"/>
    <xf numFmtId="2" fontId="44" fillId="0" borderId="0" xfId="439" applyNumberFormat="1" applyFont="1" applyFill="1" applyBorder="1"/>
    <xf numFmtId="167" fontId="44" fillId="0" borderId="0" xfId="545" applyNumberFormat="1" applyFont="1" applyFill="1" applyBorder="1"/>
    <xf numFmtId="0" fontId="57" fillId="0" borderId="0" xfId="0" applyFont="1" applyAlignment="1">
      <alignment wrapText="1"/>
    </xf>
    <xf numFmtId="0" fontId="44" fillId="0" borderId="85" xfId="0" applyFont="1" applyBorder="1"/>
    <xf numFmtId="37" fontId="44" fillId="0" borderId="0" xfId="0" applyNumberFormat="1" applyFont="1" applyAlignment="1">
      <alignment horizontal="center"/>
    </xf>
    <xf numFmtId="0" fontId="44" fillId="0" borderId="86" xfId="0" applyFont="1" applyBorder="1"/>
    <xf numFmtId="0" fontId="44" fillId="34" borderId="0" xfId="0" applyFont="1" applyFill="1"/>
    <xf numFmtId="0" fontId="44" fillId="29" borderId="0" xfId="0" applyFont="1" applyFill="1"/>
    <xf numFmtId="0" fontId="44" fillId="29" borderId="0" xfId="0" applyFont="1" applyFill="1" applyAlignment="1">
      <alignment wrapText="1"/>
    </xf>
    <xf numFmtId="0" fontId="44" fillId="0" borderId="77" xfId="0" applyFont="1" applyBorder="1"/>
    <xf numFmtId="0" fontId="44" fillId="0" borderId="100" xfId="0" applyFont="1" applyBorder="1"/>
    <xf numFmtId="0" fontId="44" fillId="0" borderId="12" xfId="0" applyFont="1" applyBorder="1"/>
    <xf numFmtId="0" fontId="44" fillId="0" borderId="0" xfId="0" quotePrefix="1" applyFont="1"/>
    <xf numFmtId="0" fontId="44" fillId="0" borderId="0" xfId="0" applyFont="1" applyFill="1"/>
    <xf numFmtId="0" fontId="0" fillId="0" borderId="0" xfId="0" applyFill="1" applyAlignment="1">
      <alignment horizontal="left" vertical="center"/>
    </xf>
    <xf numFmtId="0" fontId="0" fillId="0" borderId="0" xfId="0" applyFill="1" applyAlignment="1">
      <alignment wrapText="1"/>
    </xf>
    <xf numFmtId="0" fontId="179"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80" fillId="0" borderId="41" xfId="0" applyFont="1" applyFill="1" applyBorder="1"/>
    <xf numFmtId="0" fontId="0" fillId="87" borderId="0" xfId="0" applyFill="1" applyAlignment="1">
      <alignment horizontal="center"/>
    </xf>
    <xf numFmtId="0" fontId="0" fillId="87" borderId="0" xfId="0" applyFill="1" applyAlignment="1">
      <alignment wrapText="1"/>
    </xf>
    <xf numFmtId="0" fontId="0" fillId="87" borderId="0" xfId="0" applyFill="1"/>
    <xf numFmtId="0" fontId="0" fillId="34" borderId="10" xfId="0" applyFill="1" applyBorder="1" applyAlignment="1">
      <alignment horizontal="center" vertical="center"/>
    </xf>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0" fillId="34" borderId="0" xfId="0" applyFill="1" applyAlignment="1">
      <alignment horizontal="center" vertical="center"/>
    </xf>
    <xf numFmtId="0" fontId="39" fillId="34" borderId="0" xfId="0" applyFont="1" applyFill="1" applyAlignment="1" applyProtection="1">
      <alignment horizontal="center" vertical="center" wrapText="1"/>
    </xf>
    <xf numFmtId="0" fontId="80" fillId="0" borderId="41"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0" fillId="34" borderId="10" xfId="0" applyFill="1" applyBorder="1" applyAlignment="1">
      <alignment vertical="center"/>
    </xf>
    <xf numFmtId="14" fontId="0" fillId="36" borderId="0" xfId="0" applyNumberFormat="1" applyFont="1" applyFill="1" applyAlignment="1" applyProtection="1">
      <alignment horizontal="center"/>
    </xf>
    <xf numFmtId="37" fontId="44" fillId="0" borderId="57" xfId="29549" applyNumberFormat="1" applyFont="1" applyFill="1" applyBorder="1" applyAlignment="1" applyProtection="1">
      <alignment horizontal="center"/>
    </xf>
    <xf numFmtId="38" fontId="44" fillId="0" borderId="0" xfId="26000" applyNumberFormat="1" applyFont="1" applyAlignment="1"/>
    <xf numFmtId="0" fontId="33" fillId="0" borderId="0" xfId="29549" applyNumberFormat="1" applyFont="1" applyFill="1" applyBorder="1" applyProtection="1"/>
    <xf numFmtId="0" fontId="6" fillId="80" borderId="0" xfId="26000" applyFont="1" applyFill="1"/>
    <xf numFmtId="0" fontId="6" fillId="35" borderId="0" xfId="26000" applyFont="1" applyFill="1"/>
    <xf numFmtId="0" fontId="6" fillId="0" borderId="0" xfId="26000" applyFont="1" applyFill="1"/>
    <xf numFmtId="37" fontId="44" fillId="35" borderId="57" xfId="29549" applyNumberFormat="1" applyFont="1" applyFill="1" applyBorder="1" applyAlignment="1" applyProtection="1">
      <alignment horizontal="center"/>
    </xf>
    <xf numFmtId="37" fontId="44" fillId="35" borderId="57" xfId="29549" applyNumberFormat="1" applyFont="1" applyFill="1" applyBorder="1" applyProtection="1"/>
    <xf numFmtId="0" fontId="44" fillId="0" borderId="0" xfId="26000" applyFont="1" applyFill="1"/>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81"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93" xfId="439" applyNumberFormat="1" applyFont="1" applyFill="1" applyBorder="1" applyAlignment="1">
      <alignment vertical="center" wrapText="1"/>
    </xf>
    <xf numFmtId="41" fontId="69" fillId="31" borderId="82" xfId="439" applyNumberFormat="1" applyFont="1" applyFill="1" applyBorder="1" applyAlignment="1">
      <alignment vertical="center" wrapText="1"/>
    </xf>
    <xf numFmtId="0" fontId="0" fillId="34" borderId="0" xfId="0" applyFill="1" applyAlignment="1">
      <alignment horizontal="center" vertical="center" wrapText="1"/>
    </xf>
    <xf numFmtId="0" fontId="0" fillId="34" borderId="0" xfId="0" applyNumberFormat="1" applyFont="1" applyFill="1" applyAlignment="1" applyProtection="1">
      <alignment vertical="center" wrapText="1"/>
    </xf>
    <xf numFmtId="14" fontId="56" fillId="36" borderId="23" xfId="439" applyNumberFormat="1" applyFont="1" applyFill="1" applyBorder="1" applyAlignment="1" applyProtection="1">
      <alignment horizontal="center" vertical="center" wrapText="1"/>
    </xf>
    <xf numFmtId="0" fontId="0" fillId="34" borderId="0" xfId="0" applyFill="1" applyAlignment="1">
      <alignment horizontal="left" vertical="center" wrapText="1"/>
    </xf>
    <xf numFmtId="10" fontId="182" fillId="0" borderId="57" xfId="4688" applyNumberFormat="1" applyFont="1" applyFill="1" applyBorder="1" applyAlignment="1">
      <alignment horizontal="center" vertical="center" wrapText="1"/>
    </xf>
    <xf numFmtId="10" fontId="182" fillId="0" borderId="57" xfId="0" applyNumberFormat="1" applyFont="1" applyBorder="1" applyAlignment="1">
      <alignment horizontal="center" vertical="center" wrapText="1"/>
    </xf>
    <xf numFmtId="37" fontId="182" fillId="0" borderId="57" xfId="0" applyNumberFormat="1" applyFont="1" applyBorder="1" applyAlignment="1">
      <alignment horizontal="center" vertical="center" wrapText="1"/>
    </xf>
    <xf numFmtId="164" fontId="44" fillId="0" borderId="16" xfId="26000" applyNumberFormat="1" applyFont="1" applyBorder="1"/>
    <xf numFmtId="40" fontId="44" fillId="0" borderId="0" xfId="439" applyNumberFormat="1" applyFont="1" applyFill="1" applyAlignment="1" applyProtection="1">
      <alignment horizontal="center" vertical="center" wrapText="1"/>
    </xf>
    <xf numFmtId="0" fontId="39" fillId="86" borderId="0" xfId="0" applyFont="1" applyFill="1" applyAlignment="1" applyProtection="1">
      <alignment horizontal="center" wrapText="1"/>
      <protection locked="0"/>
    </xf>
    <xf numFmtId="0" fontId="37" fillId="78" borderId="11" xfId="0" applyFont="1" applyFill="1" applyBorder="1" applyAlignment="1">
      <alignment horizontal="justify" vertical="center" wrapText="1"/>
    </xf>
    <xf numFmtId="6" fontId="0" fillId="0" borderId="57" xfId="0" applyNumberFormat="1" applyBorder="1" applyAlignment="1">
      <alignment horizontal="center" vertical="center" wrapText="1"/>
    </xf>
    <xf numFmtId="0" fontId="0" fillId="0" borderId="87" xfId="0" applyBorder="1" applyAlignment="1">
      <alignment horizontal="justify" vertical="center"/>
    </xf>
    <xf numFmtId="0" fontId="44" fillId="0" borderId="57" xfId="0" applyFont="1" applyBorder="1" applyAlignment="1">
      <alignment horizontal="center" vertical="center" wrapText="1"/>
    </xf>
    <xf numFmtId="0" fontId="175" fillId="78" borderId="13" xfId="0" applyFont="1" applyFill="1" applyBorder="1" applyAlignment="1">
      <alignment horizontal="center" vertical="center" wrapText="1"/>
    </xf>
    <xf numFmtId="6" fontId="0" fillId="0" borderId="57" xfId="0" applyNumberFormat="1" applyBorder="1" applyAlignment="1">
      <alignment horizontal="center" vertical="center"/>
    </xf>
    <xf numFmtId="6" fontId="0" fillId="0" borderId="57" xfId="545" applyNumberFormat="1" applyFont="1" applyFill="1" applyBorder="1" applyAlignment="1">
      <alignment horizontal="center" vertical="center"/>
    </xf>
    <xf numFmtId="49" fontId="44" fillId="0" borderId="0" xfId="4688" applyNumberFormat="1" applyFont="1"/>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wrapText="1"/>
    </xf>
    <xf numFmtId="49" fontId="0" fillId="78" borderId="0" xfId="0" applyNumberFormat="1" applyFont="1" applyFill="1" applyBorder="1" applyAlignment="1">
      <alignment horizontal="center" vertical="center" wrapText="1"/>
    </xf>
    <xf numFmtId="49" fontId="39" fillId="29" borderId="0" xfId="439" applyNumberFormat="1" applyFont="1" applyFill="1" applyAlignment="1" applyProtection="1">
      <alignment horizontal="center" vertical="center" wrapText="1"/>
      <protection locked="0"/>
    </xf>
    <xf numFmtId="0" fontId="0" fillId="88" borderId="25" xfId="0" applyNumberFormat="1" applyFont="1" applyFill="1" applyBorder="1" applyAlignment="1" applyProtection="1">
      <alignment horizontal="left" vertical="center" wrapText="1"/>
    </xf>
    <xf numFmtId="0" fontId="56" fillId="88" borderId="23" xfId="0" applyNumberFormat="1" applyFont="1" applyFill="1" applyBorder="1" applyAlignment="1" applyProtection="1">
      <alignment horizontal="left" vertical="center" wrapText="1"/>
    </xf>
    <xf numFmtId="0" fontId="0" fillId="88" borderId="23" xfId="0" applyNumberFormat="1" applyFont="1" applyFill="1" applyBorder="1" applyAlignment="1" applyProtection="1">
      <alignment horizontal="left" vertical="center" wrapText="1"/>
    </xf>
    <xf numFmtId="173" fontId="44" fillId="0" borderId="0" xfId="439" applyNumberFormat="1" applyFont="1" applyFill="1" applyAlignment="1" applyProtection="1">
      <alignment horizontal="center" vertical="center" wrapText="1"/>
    </xf>
    <xf numFmtId="41" fontId="69" fillId="34" borderId="0" xfId="0" applyNumberFormat="1" applyFont="1" applyFill="1" applyAlignment="1" applyProtection="1">
      <alignment wrapText="1"/>
    </xf>
    <xf numFmtId="38" fontId="68" fillId="36" borderId="0" xfId="0" applyNumberFormat="1" applyFont="1" applyFill="1" applyAlignment="1" applyProtection="1">
      <alignment vertical="center" wrapText="1"/>
      <protection locked="0"/>
    </xf>
    <xf numFmtId="39" fontId="68" fillId="34" borderId="0" xfId="439" applyNumberFormat="1" applyFont="1" applyFill="1" applyBorder="1" applyAlignment="1" applyProtection="1">
      <alignment horizontal="center" vertical="center" wrapText="1"/>
    </xf>
    <xf numFmtId="0" fontId="0" fillId="0" borderId="76" xfId="0" applyFill="1" applyBorder="1" applyAlignment="1">
      <alignment vertical="center"/>
    </xf>
    <xf numFmtId="49" fontId="0" fillId="0" borderId="0" xfId="0" applyNumberFormat="1" applyAlignment="1">
      <alignment wrapText="1"/>
    </xf>
    <xf numFmtId="49" fontId="0" fillId="78" borderId="64" xfId="439" applyNumberFormat="1" applyFont="1" applyFill="1" applyBorder="1" applyAlignment="1" applyProtection="1">
      <alignment horizontal="center" vertical="center" wrapText="1"/>
    </xf>
    <xf numFmtId="0" fontId="0" fillId="22" borderId="102" xfId="0" applyFont="1" applyFill="1" applyBorder="1" applyAlignment="1" applyProtection="1">
      <alignment vertical="center"/>
    </xf>
    <xf numFmtId="39" fontId="56" fillId="0" borderId="103" xfId="439" applyNumberFormat="1" applyFont="1" applyFill="1" applyBorder="1" applyAlignment="1" applyProtection="1">
      <alignment horizontal="center" vertical="center" wrapText="1"/>
    </xf>
    <xf numFmtId="164" fontId="56" fillId="0" borderId="103" xfId="439" applyNumberFormat="1" applyFont="1" applyFill="1" applyBorder="1" applyAlignment="1" applyProtection="1">
      <alignment horizontal="center" vertical="center" wrapText="1"/>
    </xf>
    <xf numFmtId="3" fontId="56" fillId="0" borderId="101" xfId="439" applyNumberFormat="1" applyFont="1" applyFill="1" applyBorder="1" applyAlignment="1" applyProtection="1">
      <alignment horizontal="center" vertical="center" wrapText="1"/>
    </xf>
    <xf numFmtId="3" fontId="56" fillId="0" borderId="28" xfId="439" applyNumberFormat="1" applyFont="1" applyFill="1" applyBorder="1" applyAlignment="1" applyProtection="1">
      <alignment horizontal="center" vertical="center" wrapText="1"/>
    </xf>
    <xf numFmtId="0" fontId="186" fillId="73" borderId="0" xfId="30098" applyFont="1" applyFill="1" applyAlignment="1">
      <alignment vertical="center" wrapText="1"/>
    </xf>
    <xf numFmtId="173" fontId="44" fillId="35" borderId="0" xfId="26000" applyNumberFormat="1" applyFont="1" applyFill="1"/>
    <xf numFmtId="37" fontId="44" fillId="36" borderId="0" xfId="0" applyNumberFormat="1" applyFont="1" applyFill="1"/>
    <xf numFmtId="0" fontId="0" fillId="89" borderId="57" xfId="0" applyNumberFormat="1" applyFill="1" applyBorder="1" applyAlignment="1">
      <alignment horizontal="center" vertical="center" wrapText="1"/>
    </xf>
    <xf numFmtId="10" fontId="0" fillId="0" borderId="57" xfId="0" applyNumberFormat="1" applyFill="1" applyBorder="1" applyAlignment="1">
      <alignment horizontal="center" vertical="center" wrapText="1"/>
    </xf>
    <xf numFmtId="39" fontId="44" fillId="36" borderId="0" xfId="4688" applyNumberFormat="1" applyFont="1" applyFill="1" applyBorder="1"/>
    <xf numFmtId="0" fontId="39" fillId="26" borderId="0" xfId="0" applyFont="1" applyFill="1" applyAlignment="1">
      <alignment horizontal="center" vertical="center"/>
    </xf>
    <xf numFmtId="186" fontId="52" fillId="0" borderId="0" xfId="682" applyNumberFormat="1" applyFont="1"/>
    <xf numFmtId="0" fontId="52" fillId="0" borderId="0" xfId="0" applyFont="1" applyAlignment="1">
      <alignment horizontal="center"/>
    </xf>
    <xf numFmtId="0" fontId="52" fillId="0" borderId="0" xfId="0" applyFont="1"/>
    <xf numFmtId="0" fontId="52" fillId="0" borderId="0" xfId="0" quotePrefix="1" applyFont="1"/>
    <xf numFmtId="0" fontId="0" fillId="0" borderId="0" xfId="0" quotePrefix="1"/>
    <xf numFmtId="164" fontId="0" fillId="0" borderId="0" xfId="0" applyNumberFormat="1"/>
    <xf numFmtId="0" fontId="138" fillId="27" borderId="0" xfId="682" applyFont="1" applyFill="1" applyAlignment="1">
      <alignment vertical="center" wrapText="1"/>
    </xf>
    <xf numFmtId="0" fontId="0" fillId="0" borderId="0" xfId="0" quotePrefix="1" applyAlignment="1">
      <alignment horizontal="center"/>
    </xf>
    <xf numFmtId="0" fontId="137" fillId="0" borderId="0" xfId="0" applyFont="1" applyAlignment="1">
      <alignment horizontal="left" vertical="center" wrapText="1"/>
    </xf>
    <xf numFmtId="186" fontId="49" fillId="0" borderId="0" xfId="682" applyNumberFormat="1" applyFont="1"/>
    <xf numFmtId="0" fontId="39" fillId="26" borderId="17" xfId="0" applyFont="1" applyFill="1" applyBorder="1" applyAlignment="1">
      <alignment horizontal="center" vertical="center"/>
    </xf>
    <xf numFmtId="3" fontId="52" fillId="0" borderId="0" xfId="0" applyNumberFormat="1" applyFont="1"/>
    <xf numFmtId="186" fontId="52" fillId="0" borderId="0" xfId="682" applyNumberFormat="1" applyFont="1" applyAlignment="1">
      <alignment horizontal="left"/>
    </xf>
    <xf numFmtId="186" fontId="39" fillId="0" borderId="0" xfId="682" applyNumberFormat="1" applyFont="1" applyAlignment="1">
      <alignment horizontal="left"/>
    </xf>
    <xf numFmtId="42" fontId="0" fillId="0" borderId="0" xfId="0" applyNumberFormat="1"/>
    <xf numFmtId="186" fontId="49" fillId="0" borderId="0" xfId="682" applyNumberFormat="1" applyFont="1" applyAlignment="1">
      <alignment horizontal="left"/>
    </xf>
    <xf numFmtId="10" fontId="39" fillId="0" borderId="0" xfId="682" applyNumberFormat="1" applyFont="1" applyAlignment="1">
      <alignment horizontal="right" vertical="center"/>
    </xf>
    <xf numFmtId="0" fontId="52" fillId="0" borderId="0" xfId="682" applyFont="1" applyAlignment="1">
      <alignment horizontal="left"/>
    </xf>
    <xf numFmtId="186" fontId="49" fillId="78" borderId="0" xfId="682" applyNumberFormat="1" applyFont="1" applyFill="1" applyAlignment="1">
      <alignment horizontal="left"/>
    </xf>
    <xf numFmtId="186" fontId="52" fillId="78" borderId="0" xfId="682" applyNumberFormat="1" applyFont="1" applyFill="1" applyAlignment="1">
      <alignment horizontal="left"/>
    </xf>
    <xf numFmtId="0" fontId="0" fillId="78" borderId="0" xfId="0" applyFill="1" applyAlignment="1">
      <alignment horizontal="center"/>
    </xf>
    <xf numFmtId="0" fontId="0" fillId="78" borderId="0" xfId="0" applyFill="1" applyAlignment="1">
      <alignment wrapText="1"/>
    </xf>
    <xf numFmtId="0" fontId="0" fillId="0" borderId="0" xfId="0" quotePrefix="1" applyAlignment="1">
      <alignment wrapText="1"/>
    </xf>
    <xf numFmtId="0" fontId="0" fillId="0" borderId="0" xfId="0" applyAlignment="1">
      <alignment horizontal="left" wrapText="1"/>
    </xf>
    <xf numFmtId="0" fontId="40" fillId="26" borderId="0" xfId="0" applyFont="1" applyFill="1"/>
    <xf numFmtId="0" fontId="49" fillId="26" borderId="17" xfId="682" applyFont="1" applyFill="1" applyBorder="1" applyAlignment="1">
      <alignment horizontal="center"/>
    </xf>
    <xf numFmtId="0" fontId="187" fillId="0" borderId="0" xfId="682" applyFont="1" applyAlignment="1">
      <alignment vertical="center"/>
    </xf>
    <xf numFmtId="0" fontId="0" fillId="78" borderId="0" xfId="0" applyNumberFormat="1" applyFont="1" applyFill="1" applyBorder="1" applyAlignment="1" applyProtection="1">
      <alignment horizontal="left" vertical="center" wrapText="1"/>
    </xf>
    <xf numFmtId="42" fontId="136" fillId="26" borderId="0" xfId="546" applyNumberFormat="1" applyFont="1" applyFill="1"/>
    <xf numFmtId="41" fontId="136" fillId="26" borderId="0" xfId="546" applyNumberFormat="1" applyFont="1" applyFill="1"/>
    <xf numFmtId="41" fontId="136"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6" fillId="26" borderId="0" xfId="0" applyNumberFormat="1" applyFont="1" applyFill="1"/>
    <xf numFmtId="0" fontId="40" fillId="34" borderId="0" xfId="682" applyFont="1" applyFill="1" applyAlignment="1"/>
    <xf numFmtId="42" fontId="39" fillId="34" borderId="18" xfId="546" applyNumberFormat="1" applyFont="1" applyFill="1" applyBorder="1"/>
    <xf numFmtId="42" fontId="49" fillId="34" borderId="19" xfId="546" applyNumberFormat="1" applyFont="1" applyFill="1" applyBorder="1"/>
    <xf numFmtId="0" fontId="0" fillId="26" borderId="17" xfId="0" applyFill="1" applyBorder="1" applyAlignment="1">
      <alignment horizontal="center" wrapText="1"/>
    </xf>
    <xf numFmtId="0" fontId="0" fillId="26" borderId="17" xfId="0" applyFill="1" applyBorder="1" applyAlignment="1">
      <alignment wrapText="1"/>
    </xf>
    <xf numFmtId="0" fontId="0" fillId="0" borderId="0" xfId="0" applyAlignment="1">
      <alignment horizontal="center" vertical="center"/>
    </xf>
    <xf numFmtId="37" fontId="44" fillId="29" borderId="0" xfId="439" applyNumberFormat="1" applyFont="1" applyFill="1" applyAlignment="1" applyProtection="1">
      <alignment horizontal="center" vertical="center" wrapText="1"/>
      <protection locked="0"/>
    </xf>
    <xf numFmtId="171" fontId="39" fillId="29" borderId="0" xfId="439" applyNumberFormat="1" applyFont="1" applyFill="1" applyAlignment="1" applyProtection="1">
      <alignment horizontal="center" vertical="center"/>
      <protection locked="0"/>
    </xf>
    <xf numFmtId="171" fontId="0" fillId="34" borderId="0" xfId="0" applyNumberFormat="1" applyFont="1" applyFill="1" applyAlignment="1" applyProtection="1">
      <alignment vertical="center" wrapText="1"/>
    </xf>
    <xf numFmtId="3" fontId="0" fillId="29" borderId="0" xfId="439" applyNumberFormat="1" applyFont="1" applyFill="1" applyAlignment="1" applyProtection="1">
      <alignment horizontal="center" vertical="center"/>
      <protection locked="0"/>
    </xf>
    <xf numFmtId="169" fontId="39" fillId="29" borderId="0" xfId="439" applyNumberFormat="1" applyFont="1" applyFill="1" applyAlignment="1" applyProtection="1">
      <alignment horizontal="center" vertical="center"/>
      <protection locked="0"/>
    </xf>
    <xf numFmtId="0" fontId="39" fillId="74" borderId="0" xfId="0" applyFont="1" applyFill="1" applyAlignment="1" applyProtection="1">
      <alignment horizontal="center" vertical="center"/>
    </xf>
    <xf numFmtId="0" fontId="0" fillId="0" borderId="0" xfId="0"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0" xfId="0" applyFont="1" applyFill="1" applyAlignment="1">
      <alignment horizontal="center" vertical="center"/>
    </xf>
    <xf numFmtId="0" fontId="0" fillId="0" borderId="22"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0" fontId="0" fillId="28" borderId="0" xfId="0" applyFont="1" applyFill="1" applyAlignment="1" applyProtection="1">
      <alignment horizontal="center" vertical="center"/>
    </xf>
    <xf numFmtId="0" fontId="0" fillId="34" borderId="0" xfId="0" applyNumberFormat="1" applyFont="1" applyFill="1" applyAlignment="1" applyProtection="1">
      <alignment horizontal="center" vertical="center" wrapText="1"/>
    </xf>
    <xf numFmtId="0" fontId="155" fillId="74" borderId="0" xfId="0" applyFont="1" applyFill="1" applyAlignment="1" applyProtection="1">
      <alignment horizontal="center" vertical="center"/>
    </xf>
    <xf numFmtId="0" fontId="68" fillId="0" borderId="10" xfId="0" applyFont="1" applyFill="1" applyBorder="1" applyAlignment="1">
      <alignment vertical="center" wrapText="1"/>
    </xf>
    <xf numFmtId="41" fontId="136" fillId="26" borderId="17" xfId="0" applyNumberFormat="1" applyFont="1" applyFill="1" applyBorder="1"/>
    <xf numFmtId="41" fontId="0" fillId="0" borderId="0" xfId="0" applyNumberFormat="1"/>
    <xf numFmtId="37" fontId="44" fillId="0" borderId="0" xfId="0" applyNumberFormat="1" applyFont="1"/>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vertical="center" wrapText="1"/>
    </xf>
    <xf numFmtId="0" fontId="41" fillId="0" borderId="10" xfId="0" applyFont="1" applyBorder="1" applyAlignment="1" applyProtection="1">
      <alignment horizontal="right" wrapText="1"/>
    </xf>
    <xf numFmtId="4"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175" fontId="0" fillId="75" borderId="29" xfId="439" applyNumberFormat="1" applyFont="1" applyFill="1" applyBorder="1" applyAlignment="1" applyProtection="1">
      <alignment vertical="center"/>
    </xf>
    <xf numFmtId="39" fontId="0" fillId="75" borderId="28" xfId="439" applyNumberFormat="1" applyFont="1" applyFill="1" applyBorder="1" applyAlignment="1" applyProtection="1">
      <alignment vertical="center"/>
    </xf>
    <xf numFmtId="41" fontId="68" fillId="0" borderId="0" xfId="439" applyNumberFormat="1" applyFont="1" applyFill="1" applyAlignment="1" applyProtection="1">
      <alignment wrapText="1"/>
    </xf>
    <xf numFmtId="0" fontId="69" fillId="0" borderId="0" xfId="0" applyFont="1" applyFill="1" applyAlignment="1" applyProtection="1">
      <alignment horizontal="left" wrapText="1" indent="2"/>
    </xf>
    <xf numFmtId="41" fontId="69" fillId="0" borderId="45" xfId="0" applyNumberFormat="1" applyFont="1" applyFill="1" applyBorder="1" applyAlignment="1" applyProtection="1">
      <alignment wrapText="1"/>
    </xf>
    <xf numFmtId="41" fontId="69" fillId="0" borderId="45" xfId="0" applyNumberFormat="1" applyFont="1" applyFill="1" applyBorder="1" applyAlignment="1">
      <alignment wrapText="1"/>
    </xf>
    <xf numFmtId="41" fontId="69" fillId="0" borderId="0" xfId="0" applyNumberFormat="1" applyFont="1" applyFill="1" applyAlignment="1">
      <alignment wrapText="1"/>
    </xf>
    <xf numFmtId="168" fontId="0" fillId="0" borderId="0" xfId="0" applyNumberFormat="1" applyFont="1" applyFill="1" applyAlignment="1" applyProtection="1">
      <alignment vertical="center"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42" fontId="52" fillId="0" borderId="19" xfId="546" applyNumberFormat="1" applyFont="1" applyBorder="1"/>
    <xf numFmtId="0" fontId="61" fillId="74" borderId="0" xfId="0" applyFont="1" applyFill="1" applyAlignment="1" applyProtection="1">
      <alignment horizontal="left" vertical="center"/>
    </xf>
    <xf numFmtId="0" fontId="39" fillId="28" borderId="0" xfId="0" applyFont="1" applyFill="1" applyAlignment="1" applyProtection="1">
      <alignment horizontal="left" vertical="center"/>
    </xf>
    <xf numFmtId="0" fontId="155" fillId="74" borderId="0" xfId="0" applyFont="1" applyFill="1" applyAlignment="1" applyProtection="1">
      <alignment horizontal="left" vertical="center"/>
    </xf>
    <xf numFmtId="0" fontId="0" fillId="0" borderId="0" xfId="0" applyAlignment="1">
      <alignment vertical="center" wrapText="1"/>
    </xf>
    <xf numFmtId="0" fontId="0" fillId="0" borderId="45" xfId="0" applyBorder="1" applyAlignment="1">
      <alignment vertical="center" wrapText="1"/>
    </xf>
    <xf numFmtId="0" fontId="0" fillId="0" borderId="36" xfId="0" applyBorder="1" applyAlignment="1">
      <alignment horizontal="left" vertical="center"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29" borderId="10" xfId="0" applyFill="1" applyBorder="1" applyAlignment="1" applyProtection="1">
      <alignment vertical="center" wrapText="1"/>
      <protection locked="0"/>
    </xf>
    <xf numFmtId="0" fontId="0" fillId="0" borderId="69" xfId="0" applyBorder="1" applyAlignment="1">
      <alignment horizontal="center"/>
    </xf>
    <xf numFmtId="0" fontId="0" fillId="0" borderId="70" xfId="0" applyFill="1" applyBorder="1"/>
    <xf numFmtId="168" fontId="0" fillId="0" borderId="70" xfId="0" applyNumberFormat="1" applyFill="1" applyBorder="1" applyAlignment="1">
      <alignment wrapText="1"/>
    </xf>
    <xf numFmtId="0" fontId="0" fillId="0" borderId="71" xfId="0" applyBorder="1" applyAlignment="1">
      <alignment wrapText="1"/>
    </xf>
    <xf numFmtId="0" fontId="0" fillId="0" borderId="72"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3" xfId="0" applyBorder="1" applyAlignment="1">
      <alignment wrapText="1"/>
    </xf>
    <xf numFmtId="41" fontId="69" fillId="0" borderId="0" xfId="0" applyNumberFormat="1" applyFont="1" applyFill="1" applyAlignment="1" applyProtection="1">
      <alignment vertical="center" wrapText="1"/>
    </xf>
    <xf numFmtId="38" fontId="0" fillId="0" borderId="0" xfId="0" applyNumberFormat="1" applyFont="1" applyFill="1" applyAlignment="1" applyProtection="1">
      <alignment horizontal="center" vertical="center" wrapText="1"/>
      <protection locked="0"/>
    </xf>
    <xf numFmtId="41" fontId="69" fillId="0" borderId="0" xfId="0" applyNumberFormat="1" applyFont="1" applyFill="1" applyAlignment="1" applyProtection="1">
      <alignment horizontal="center" vertical="center" wrapText="1"/>
    </xf>
    <xf numFmtId="164" fontId="0" fillId="0" borderId="0" xfId="0" applyNumberFormat="1" applyFont="1" applyFill="1" applyAlignment="1" applyProtection="1">
      <alignment horizontal="center" vertical="center" wrapText="1"/>
      <protection locked="0"/>
    </xf>
    <xf numFmtId="49" fontId="0" fillId="29" borderId="0" xfId="0" applyNumberFormat="1" applyFont="1" applyFill="1" applyAlignment="1" applyProtection="1">
      <protection locked="0"/>
    </xf>
    <xf numFmtId="14" fontId="0" fillId="29" borderId="0" xfId="439" applyNumberFormat="1" applyFont="1" applyFill="1" applyAlignment="1" applyProtection="1">
      <alignment horizontal="left" wrapText="1"/>
      <protection locked="0"/>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14" fontId="0" fillId="29" borderId="10" xfId="0" applyNumberFormat="1" applyFill="1" applyBorder="1" applyAlignment="1" applyProtection="1">
      <alignment horizontal="left" vertical="center" wrapText="1"/>
      <protection locked="0"/>
    </xf>
    <xf numFmtId="0" fontId="0" fillId="34" borderId="0" xfId="0" applyFill="1"/>
    <xf numFmtId="0" fontId="0" fillId="35" borderId="0" xfId="0" applyFill="1"/>
    <xf numFmtId="38" fontId="0" fillId="0" borderId="0" xfId="0" applyNumberFormat="1"/>
    <xf numFmtId="3" fontId="0" fillId="0" borderId="0" xfId="0" applyNumberFormat="1"/>
    <xf numFmtId="0" fontId="0" fillId="0" borderId="10" xfId="0" applyBorder="1" applyAlignment="1">
      <alignment vertical="center" wrapText="1"/>
    </xf>
    <xf numFmtId="0" fontId="0" fillId="0" borderId="57" xfId="0" applyFill="1" applyBorder="1" applyAlignment="1">
      <alignment vertical="center" wrapText="1"/>
    </xf>
    <xf numFmtId="0" fontId="0" fillId="0" borderId="38" xfId="0" applyFont="1" applyBorder="1" applyAlignment="1">
      <alignment horizontal="left" wrapText="1"/>
    </xf>
    <xf numFmtId="0" fontId="0" fillId="36" borderId="13" xfId="0" applyFill="1" applyBorder="1" applyAlignment="1">
      <alignment horizontal="left" wrapText="1"/>
    </xf>
    <xf numFmtId="0" fontId="0" fillId="36" borderId="16" xfId="0"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80" xfId="0" applyFont="1" applyFill="1" applyBorder="1" applyAlignment="1">
      <alignment horizontal="left" vertical="center"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81" fillId="86" borderId="13" xfId="0" applyFont="1" applyFill="1" applyBorder="1" applyAlignment="1">
      <alignment horizontal="center" vertical="center"/>
    </xf>
    <xf numFmtId="0" fontId="181" fillId="86"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161" fillId="0" borderId="40" xfId="0" applyFont="1" applyBorder="1" applyAlignment="1">
      <alignment horizontal="center" vertical="center"/>
    </xf>
    <xf numFmtId="0" fontId="161" fillId="0" borderId="41" xfId="0" applyFont="1" applyBorder="1" applyAlignment="1">
      <alignment horizontal="center" vertical="center"/>
    </xf>
    <xf numFmtId="0" fontId="161" fillId="0" borderId="16" xfId="0" applyFont="1" applyBorder="1" applyAlignment="1">
      <alignment horizontal="center" vertical="center"/>
    </xf>
    <xf numFmtId="0" fontId="161" fillId="0" borderId="11" xfId="0" applyFont="1" applyBorder="1" applyAlignment="1">
      <alignment horizontal="center" vertical="center"/>
    </xf>
    <xf numFmtId="0" fontId="57" fillId="34" borderId="13" xfId="0" applyFont="1" applyFill="1" applyBorder="1" applyAlignment="1">
      <alignment horizontal="justify" vertical="center" wrapText="1"/>
    </xf>
    <xf numFmtId="0" fontId="57" fillId="34" borderId="16" xfId="0" applyFont="1" applyFill="1" applyBorder="1" applyAlignment="1">
      <alignment horizontal="justify" vertical="center" wrapText="1"/>
    </xf>
    <xf numFmtId="0" fontId="57" fillId="34" borderId="11" xfId="0" applyFont="1" applyFill="1" applyBorder="1" applyAlignment="1">
      <alignment horizontal="justify" vertical="center" wrapText="1"/>
    </xf>
    <xf numFmtId="0" fontId="48" fillId="0" borderId="95" xfId="0" applyFont="1" applyBorder="1" applyAlignment="1">
      <alignment horizontal="center" vertical="center" wrapText="1"/>
    </xf>
    <xf numFmtId="0" fontId="48" fillId="0" borderId="96" xfId="0" applyFont="1" applyBorder="1" applyAlignment="1">
      <alignment horizontal="center" vertical="center" wrapText="1"/>
    </xf>
    <xf numFmtId="0" fontId="48" fillId="0" borderId="92" xfId="0" applyFont="1" applyBorder="1" applyAlignment="1">
      <alignment horizontal="center" vertical="center" wrapText="1"/>
    </xf>
    <xf numFmtId="0" fontId="39" fillId="0" borderId="15" xfId="0" applyFont="1" applyBorder="1" applyAlignment="1">
      <alignment horizontal="center" vertical="center"/>
    </xf>
    <xf numFmtId="0" fontId="39" fillId="0" borderId="60" xfId="0" applyFont="1" applyBorder="1" applyAlignment="1">
      <alignment horizontal="center" vertical="center"/>
    </xf>
    <xf numFmtId="0" fontId="39" fillId="0" borderId="40" xfId="0" applyFont="1" applyBorder="1" applyAlignment="1">
      <alignment horizontal="center" vertical="center"/>
    </xf>
    <xf numFmtId="0" fontId="39" fillId="0" borderId="42" xfId="0" applyFont="1" applyBorder="1" applyAlignment="1">
      <alignment horizontal="center" vertical="center"/>
    </xf>
    <xf numFmtId="0" fontId="39" fillId="0" borderId="87" xfId="0" applyFont="1" applyBorder="1" applyAlignment="1">
      <alignment horizontal="center" wrapText="1"/>
    </xf>
    <xf numFmtId="0" fontId="39" fillId="0" borderId="68" xfId="0" applyFont="1" applyBorder="1" applyAlignment="1">
      <alignment horizontal="center"/>
    </xf>
    <xf numFmtId="0" fontId="48" fillId="0" borderId="97" xfId="0" applyFont="1" applyBorder="1" applyAlignment="1">
      <alignment horizontal="center" vertical="center"/>
    </xf>
    <xf numFmtId="0" fontId="48" fillId="0" borderId="98" xfId="0" applyFont="1" applyBorder="1" applyAlignment="1">
      <alignment horizontal="center" vertical="center"/>
    </xf>
    <xf numFmtId="0" fontId="48" fillId="0" borderId="99" xfId="0" applyFont="1" applyBorder="1" applyAlignment="1">
      <alignment horizontal="center" vertical="center"/>
    </xf>
    <xf numFmtId="0" fontId="130" fillId="73" borderId="67" xfId="0" applyFont="1" applyFill="1" applyBorder="1" applyAlignment="1">
      <alignment horizontal="center" vertical="center" wrapText="1"/>
    </xf>
    <xf numFmtId="0" fontId="130" fillId="73" borderId="87" xfId="0" applyFont="1" applyFill="1" applyBorder="1" applyAlignment="1">
      <alignment horizontal="center" vertical="center" wrapText="1"/>
    </xf>
    <xf numFmtId="0" fontId="130" fillId="73" borderId="68" xfId="0" applyFont="1" applyFill="1" applyBorder="1" applyAlignment="1">
      <alignment horizontal="center" vertical="center" wrapText="1"/>
    </xf>
    <xf numFmtId="0" fontId="57" fillId="78" borderId="67" xfId="0" applyFont="1" applyFill="1" applyBorder="1" applyAlignment="1">
      <alignment horizontal="center" vertical="center" wrapText="1"/>
    </xf>
    <xf numFmtId="0" fontId="57" fillId="78" borderId="87" xfId="0" applyFont="1" applyFill="1" applyBorder="1" applyAlignment="1">
      <alignment horizontal="center" vertical="center" wrapText="1"/>
    </xf>
    <xf numFmtId="0" fontId="57" fillId="78" borderId="68" xfId="0" applyFont="1" applyFill="1"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57" fillId="78" borderId="16" xfId="0" applyFont="1" applyFill="1" applyBorder="1" applyAlignment="1">
      <alignment horizontal="left" wrapText="1"/>
    </xf>
    <xf numFmtId="0" fontId="57" fillId="78" borderId="11" xfId="0" applyFont="1" applyFill="1" applyBorder="1" applyAlignment="1">
      <alignment horizontal="left" wrapText="1"/>
    </xf>
    <xf numFmtId="0" fontId="40" fillId="0" borderId="38" xfId="682" applyFont="1" applyBorder="1" applyAlignment="1">
      <alignment horizontal="justify" vertical="justify" wrapText="1"/>
    </xf>
    <xf numFmtId="0" fontId="40" fillId="0" borderId="39" xfId="682" applyFont="1" applyBorder="1" applyAlignment="1">
      <alignment horizontal="justify" vertical="justify" wrapText="1"/>
    </xf>
    <xf numFmtId="0" fontId="40" fillId="0" borderId="41" xfId="682" applyFont="1" applyBorder="1" applyAlignment="1">
      <alignment horizontal="justify" vertical="justify" wrapText="1"/>
    </xf>
    <xf numFmtId="0" fontId="40" fillId="0" borderId="42" xfId="682" applyFont="1" applyBorder="1" applyAlignment="1">
      <alignment horizontal="justify" vertical="justify" wrapText="1"/>
    </xf>
    <xf numFmtId="0" fontId="37" fillId="78" borderId="67" xfId="0" applyFont="1" applyFill="1" applyBorder="1" applyAlignment="1">
      <alignment horizontal="justify" vertical="center" wrapText="1"/>
    </xf>
    <xf numFmtId="0" fontId="37" fillId="78" borderId="68" xfId="0" applyFont="1" applyFill="1" applyBorder="1" applyAlignment="1">
      <alignment horizontal="justify" vertical="center" wrapText="1"/>
    </xf>
    <xf numFmtId="0" fontId="39" fillId="78" borderId="11" xfId="0" applyFont="1" applyFill="1" applyBorder="1" applyAlignment="1">
      <alignment horizontal="justify" vertical="center" wrapText="1"/>
    </xf>
    <xf numFmtId="0" fontId="39" fillId="78" borderId="57" xfId="0" applyFont="1" applyFill="1" applyBorder="1" applyAlignment="1">
      <alignment horizontal="justify" vertical="center" wrapText="1"/>
    </xf>
    <xf numFmtId="0" fontId="57" fillId="78" borderId="11" xfId="0" applyFont="1" applyFill="1" applyBorder="1" applyAlignment="1">
      <alignment horizontal="justify" vertical="center" wrapText="1"/>
    </xf>
    <xf numFmtId="0" fontId="57" fillId="78" borderId="57" xfId="0" applyFont="1" applyFill="1" applyBorder="1" applyAlignment="1">
      <alignment horizontal="justify" vertical="center" wrapText="1"/>
    </xf>
    <xf numFmtId="0" fontId="39" fillId="78" borderId="16" xfId="0" applyFont="1" applyFill="1" applyBorder="1" applyAlignment="1">
      <alignment horizontal="center" wrapText="1"/>
    </xf>
    <xf numFmtId="0" fontId="39" fillId="78" borderId="11" xfId="0" applyFont="1" applyFill="1" applyBorder="1" applyAlignment="1">
      <alignment horizontal="center" wrapText="1"/>
    </xf>
    <xf numFmtId="0" fontId="57" fillId="78" borderId="13" xfId="0" applyFont="1" applyFill="1" applyBorder="1" applyAlignment="1">
      <alignment horizontal="left" vertical="center" wrapText="1"/>
    </xf>
    <xf numFmtId="0" fontId="57" fillId="78" borderId="16" xfId="0" applyFont="1" applyFill="1" applyBorder="1" applyAlignment="1">
      <alignment horizontal="left" vertical="center" wrapText="1"/>
    </xf>
    <xf numFmtId="0" fontId="57" fillId="78" borderId="11" xfId="0" applyFont="1" applyFill="1" applyBorder="1" applyAlignment="1">
      <alignment horizontal="left" vertical="center" wrapText="1"/>
    </xf>
    <xf numFmtId="0" fontId="57" fillId="0" borderId="38" xfId="0" applyFont="1" applyBorder="1" applyAlignment="1">
      <alignment horizontal="center" wrapText="1"/>
    </xf>
    <xf numFmtId="0" fontId="57" fillId="0" borderId="39" xfId="0" applyFont="1" applyBorder="1" applyAlignment="1">
      <alignment horizontal="center" wrapText="1"/>
    </xf>
    <xf numFmtId="0" fontId="57" fillId="0" borderId="0" xfId="0" applyFont="1" applyAlignment="1">
      <alignment horizontal="center" wrapText="1"/>
    </xf>
    <xf numFmtId="0" fontId="57" fillId="0" borderId="60" xfId="0" applyFont="1" applyBorder="1" applyAlignment="1">
      <alignment horizontal="center" wrapText="1"/>
    </xf>
    <xf numFmtId="0" fontId="57" fillId="78" borderId="57"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39" fillId="0" borderId="13" xfId="0" applyFont="1" applyBorder="1" applyAlignment="1">
      <alignment horizontal="left" vertical="center" wrapText="1"/>
    </xf>
    <xf numFmtId="0" fontId="39" fillId="0" borderId="16" xfId="0" applyFont="1" applyBorder="1" applyAlignment="1">
      <alignment horizontal="left" vertical="center" wrapText="1"/>
    </xf>
    <xf numFmtId="0" fontId="39" fillId="0" borderId="11" xfId="0" applyFont="1" applyBorder="1" applyAlignment="1">
      <alignment horizontal="left" vertical="center" wrapText="1"/>
    </xf>
    <xf numFmtId="0" fontId="57" fillId="78" borderId="90" xfId="0" applyFont="1" applyFill="1" applyBorder="1" applyAlignment="1">
      <alignment horizontal="left" wrapText="1"/>
    </xf>
    <xf numFmtId="0" fontId="39" fillId="78" borderId="16" xfId="0" applyFont="1" applyFill="1" applyBorder="1" applyAlignment="1">
      <alignment horizontal="justify" vertical="center" wrapText="1"/>
    </xf>
    <xf numFmtId="0" fontId="57" fillId="78" borderId="57" xfId="0" applyFont="1" applyFill="1" applyBorder="1" applyAlignment="1">
      <alignment horizontal="left" vertical="center" wrapText="1"/>
    </xf>
    <xf numFmtId="0" fontId="0" fillId="78" borderId="16" xfId="0" applyFill="1" applyBorder="1" applyAlignment="1">
      <alignment horizontal="center"/>
    </xf>
    <xf numFmtId="0" fontId="0" fillId="78" borderId="11" xfId="0" applyFill="1" applyBorder="1" applyAlignment="1">
      <alignment horizontal="center"/>
    </xf>
    <xf numFmtId="0" fontId="39" fillId="0" borderId="16" xfId="0" applyFont="1" applyBorder="1" applyAlignment="1">
      <alignment horizontal="center" wrapText="1"/>
    </xf>
    <xf numFmtId="0" fontId="39" fillId="0" borderId="11" xfId="0" applyFont="1" applyBorder="1" applyAlignment="1">
      <alignment horizontal="center" wrapText="1"/>
    </xf>
    <xf numFmtId="0" fontId="57" fillId="78" borderId="16" xfId="0" applyFont="1" applyFill="1" applyBorder="1" applyAlignment="1">
      <alignment horizontal="justify" vertical="center" wrapText="1"/>
    </xf>
    <xf numFmtId="0" fontId="44" fillId="0" borderId="0" xfId="30099" applyFont="1" applyAlignment="1">
      <alignment horizontal="left" vertical="top" wrapText="1" indent="4"/>
    </xf>
    <xf numFmtId="0" fontId="44" fillId="0" borderId="0" xfId="30099" applyFont="1" applyAlignment="1">
      <alignment horizontal="center" vertical="top" wrapText="1"/>
    </xf>
    <xf numFmtId="0" fontId="44" fillId="0" borderId="0" xfId="30099" applyFont="1" applyAlignment="1">
      <alignment horizontal="left" vertical="top" wrapText="1" indent="8"/>
    </xf>
    <xf numFmtId="0" fontId="44" fillId="0" borderId="0" xfId="30099" applyFont="1" applyAlignment="1">
      <alignment horizontal="left" vertical="center" wrapText="1" indent="1"/>
    </xf>
    <xf numFmtId="0" fontId="44" fillId="0" borderId="0" xfId="30099" applyFont="1" applyAlignment="1">
      <alignment horizontal="left" vertical="top" wrapText="1" indent="1"/>
    </xf>
    <xf numFmtId="0" fontId="44" fillId="0" borderId="0" xfId="30099" applyFont="1" applyAlignment="1">
      <alignment horizontal="left" vertical="top" wrapText="1" indent="5"/>
    </xf>
    <xf numFmtId="0" fontId="39" fillId="0" borderId="0" xfId="682" applyFont="1" applyAlignment="1">
      <alignment horizontal="justify" vertical="justify" wrapText="1"/>
    </xf>
    <xf numFmtId="0" fontId="57" fillId="27" borderId="0" xfId="682" applyFont="1" applyFill="1" applyAlignment="1">
      <alignment horizontal="center" vertical="center" wrapText="1"/>
    </xf>
    <xf numFmtId="0" fontId="44" fillId="0" borderId="37" xfId="26000" applyFont="1" applyBorder="1" applyAlignment="1">
      <alignment horizontal="left" vertical="top" wrapText="1"/>
    </xf>
    <xf numFmtId="0" fontId="44" fillId="0" borderId="38" xfId="26000" applyFont="1" applyBorder="1" applyAlignment="1">
      <alignment horizontal="left" vertical="top" wrapText="1"/>
    </xf>
    <xf numFmtId="0" fontId="44" fillId="0" borderId="39" xfId="26000" applyFont="1" applyBorder="1" applyAlignment="1">
      <alignment horizontal="left" vertical="top" wrapText="1"/>
    </xf>
    <xf numFmtId="0" fontId="44" fillId="0" borderId="15" xfId="26000" applyFont="1" applyBorder="1" applyAlignment="1">
      <alignment horizontal="left" vertical="top" wrapText="1"/>
    </xf>
    <xf numFmtId="0" fontId="44" fillId="0" borderId="0" xfId="26000" applyFont="1" applyAlignment="1">
      <alignment horizontal="left" vertical="top" wrapText="1"/>
    </xf>
    <xf numFmtId="0" fontId="44" fillId="0" borderId="60" xfId="26000" applyFont="1" applyBorder="1" applyAlignment="1">
      <alignment horizontal="left" vertical="top" wrapText="1"/>
    </xf>
    <xf numFmtId="0" fontId="44" fillId="0" borderId="40" xfId="26000" applyFont="1" applyBorder="1" applyAlignment="1">
      <alignment horizontal="left" vertical="top" wrapText="1"/>
    </xf>
    <xf numFmtId="0" fontId="44" fillId="0" borderId="41" xfId="26000" applyFont="1" applyBorder="1" applyAlignment="1">
      <alignment horizontal="left" vertical="top" wrapText="1"/>
    </xf>
    <xf numFmtId="0" fontId="44" fillId="0" borderId="42" xfId="26000" applyFont="1" applyBorder="1" applyAlignment="1">
      <alignment horizontal="left" vertical="top" wrapText="1"/>
    </xf>
    <xf numFmtId="0" fontId="57" fillId="0" borderId="0" xfId="26000" applyFont="1" applyAlignment="1">
      <alignment horizontal="center" vertical="top"/>
    </xf>
    <xf numFmtId="0" fontId="57" fillId="0" borderId="0" xfId="26000" applyFont="1" applyAlignment="1">
      <alignment horizontal="center" vertical="top" wrapText="1"/>
    </xf>
    <xf numFmtId="0" fontId="132" fillId="0" borderId="69" xfId="26000" applyFont="1" applyBorder="1" applyAlignment="1">
      <alignment horizontal="left" vertical="top" wrapText="1"/>
    </xf>
    <xf numFmtId="0" fontId="132" fillId="0" borderId="70" xfId="26000" applyFont="1" applyBorder="1" applyAlignment="1">
      <alignment horizontal="left" vertical="top" wrapText="1"/>
    </xf>
    <xf numFmtId="0" fontId="132" fillId="0" borderId="71" xfId="26000" applyFont="1" applyBorder="1" applyAlignment="1">
      <alignment horizontal="left" vertical="top" wrapText="1"/>
    </xf>
    <xf numFmtId="0" fontId="132" fillId="0" borderId="22" xfId="26000" applyFont="1" applyBorder="1" applyAlignment="1">
      <alignment horizontal="left" vertical="top" wrapText="1"/>
    </xf>
    <xf numFmtId="0" fontId="132" fillId="0" borderId="0" xfId="26000" applyFont="1" applyBorder="1" applyAlignment="1">
      <alignment horizontal="left" vertical="top" wrapText="1"/>
    </xf>
    <xf numFmtId="0" fontId="132" fillId="0" borderId="56" xfId="26000" applyFont="1" applyBorder="1" applyAlignment="1">
      <alignment horizontal="left" vertical="top" wrapText="1"/>
    </xf>
    <xf numFmtId="0" fontId="132" fillId="0" borderId="72" xfId="26000" applyFont="1" applyBorder="1" applyAlignment="1">
      <alignment horizontal="left" vertical="top" wrapText="1"/>
    </xf>
    <xf numFmtId="0" fontId="132" fillId="0" borderId="17" xfId="26000" applyFont="1" applyBorder="1" applyAlignment="1">
      <alignment horizontal="left" vertical="top" wrapText="1"/>
    </xf>
    <xf numFmtId="0" fontId="132" fillId="0" borderId="73" xfId="26000" applyFont="1" applyBorder="1" applyAlignment="1">
      <alignment horizontal="left" vertical="top" wrapText="1"/>
    </xf>
    <xf numFmtId="0" fontId="132" fillId="0" borderId="0" xfId="26000" applyFont="1" applyAlignment="1">
      <alignment horizontal="left" vertical="top" wrapText="1"/>
    </xf>
    <xf numFmtId="0" fontId="57" fillId="0" borderId="41" xfId="26000" applyFont="1" applyBorder="1" applyAlignment="1">
      <alignment horizontal="left"/>
    </xf>
  </cellXfs>
  <cellStyles count="31737">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23061F0C-4409-4E5F-A960-26EABC21E703}"/>
    <cellStyle name="Normal 24" xfId="31724" xr:uid="{4AD80940-F9FE-4312-92C2-BB9034C34D3B}"/>
    <cellStyle name="Normal 25" xfId="30098" xr:uid="{07506169-A6FD-44A0-8C52-1A1EF451F172}"/>
    <cellStyle name="Normal 26" xfId="30103" xr:uid="{7027CCDA-B9FD-43DE-A40A-182DF76F28F4}"/>
    <cellStyle name="Normal 27" xfId="31723"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94">
    <dxf>
      <fill>
        <patternFill>
          <bgColor rgb="FFFDC7D6"/>
        </patternFill>
      </fill>
    </dxf>
    <dxf>
      <fill>
        <patternFill>
          <bgColor theme="5" tint="0.79998168889431442"/>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7" formatCode=";;;"/>
    </dxf>
    <dxf>
      <numFmt numFmtId="187" formatCode=";;;"/>
    </dxf>
    <dxf>
      <numFmt numFmtId="187" formatCode=";;;"/>
    </dxf>
    <dxf>
      <numFmt numFmtId="187" formatCode=";;;"/>
    </dxf>
    <dxf>
      <numFmt numFmtId="187"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93"/>
      <tableStyleElement type="headerRow" dxfId="92"/>
      <tableStyleElement type="firstRowStripe" dxfId="91"/>
    </tableStyle>
  </tableStyles>
  <colors>
    <mruColors>
      <color rgb="FFFFFFCC"/>
      <color rgb="FFFDC7D6"/>
      <color rgb="FFFEE2EA"/>
      <color rgb="FFFDD7DD"/>
      <color rgb="FFFED6DC"/>
      <color rgb="FFFEDAE2"/>
      <color rgb="FFFEC6D2"/>
      <color rgb="FFFDB3C3"/>
      <color rgb="FFFBC5DD"/>
      <color rgb="FFFAB6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Print'!$L$11</c:f>
              <c:numCache>
                <c:formatCode>0.00%</c:formatCode>
                <c:ptCount val="1"/>
                <c:pt idx="0">
                  <c:v>#N/A</c:v>
                </c:pt>
              </c:numCache>
            </c:numRef>
          </c:val>
          <c:extLst>
            <c:ext xmlns:c16="http://schemas.microsoft.com/office/drawing/2014/chart" uri="{C3380CC4-5D6E-409C-BE32-E72D297353CC}">
              <c16:uniqueId val="{00000000-A409-43D6-8C66-73522177D1BF}"/>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Print'!$M$11</c:f>
              <c:numCache>
                <c:formatCode>0.00%</c:formatCode>
                <c:ptCount val="1"/>
                <c:pt idx="0">
                  <c:v>#N/A</c:v>
                </c:pt>
              </c:numCache>
            </c:numRef>
          </c:val>
          <c:extLst>
            <c:ext xmlns:c16="http://schemas.microsoft.com/office/drawing/2014/chart" uri="{C3380CC4-5D6E-409C-BE32-E72D297353CC}">
              <c16:uniqueId val="{00000001-A409-43D6-8C66-73522177D1BF}"/>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Print'!$N$11</c:f>
              <c:numCache>
                <c:formatCode>0.00%</c:formatCode>
                <c:ptCount val="1"/>
                <c:pt idx="0">
                  <c:v>0</c:v>
                </c:pt>
              </c:numCache>
            </c:numRef>
          </c:val>
          <c:extLst>
            <c:ext xmlns:c16="http://schemas.microsoft.com/office/drawing/2014/chart" uri="{C3380CC4-5D6E-409C-BE32-E72D297353CC}">
              <c16:uniqueId val="{00000002-A409-43D6-8C66-73522177D1B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Print'!$L$16</c:f>
              <c:numCache>
                <c:formatCode>0.00</c:formatCode>
                <c:ptCount val="1"/>
                <c:pt idx="0">
                  <c:v>#N/A</c:v>
                </c:pt>
              </c:numCache>
            </c:numRef>
          </c:val>
          <c:extLst>
            <c:ext xmlns:c16="http://schemas.microsoft.com/office/drawing/2014/chart" uri="{C3380CC4-5D6E-409C-BE32-E72D297353CC}">
              <c16:uniqueId val="{00000000-1CDB-4C76-BFFC-D1B465011A83}"/>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Print'!$M$16</c:f>
              <c:numCache>
                <c:formatCode>0.00</c:formatCode>
                <c:ptCount val="1"/>
                <c:pt idx="0">
                  <c:v>#N/A</c:v>
                </c:pt>
              </c:numCache>
            </c:numRef>
          </c:val>
          <c:extLst>
            <c:ext xmlns:c16="http://schemas.microsoft.com/office/drawing/2014/chart" uri="{C3380CC4-5D6E-409C-BE32-E72D297353CC}">
              <c16:uniqueId val="{00000001-1CDB-4C76-BFFC-D1B465011A83}"/>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Print'!$N$16</c:f>
              <c:numCache>
                <c:formatCode>0.00</c:formatCode>
                <c:ptCount val="1"/>
                <c:pt idx="0">
                  <c:v>0</c:v>
                </c:pt>
              </c:numCache>
            </c:numRef>
          </c:val>
          <c:extLst>
            <c:ext xmlns:c16="http://schemas.microsoft.com/office/drawing/2014/chart" uri="{C3380CC4-5D6E-409C-BE32-E72D297353CC}">
              <c16:uniqueId val="{00000002-1CDB-4C76-BFFC-D1B465011A83}"/>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21264704548E-2"/>
          <c:y val="0.25803974670167756"/>
          <c:w val="0.91147168803203105"/>
          <c:h val="0.59181995771713547"/>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Print'!$L$22</c:f>
              <c:numCache>
                <c:formatCode>0.00</c:formatCode>
                <c:ptCount val="1"/>
                <c:pt idx="0">
                  <c:v>#N/A</c:v>
                </c:pt>
              </c:numCache>
            </c:numRef>
          </c:val>
          <c:extLst>
            <c:ext xmlns:c16="http://schemas.microsoft.com/office/drawing/2014/chart" uri="{C3380CC4-5D6E-409C-BE32-E72D297353CC}">
              <c16:uniqueId val="{00000000-3BE2-4478-82F0-97834E674CDE}"/>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Print'!$M$22</c:f>
              <c:numCache>
                <c:formatCode>0.00</c:formatCode>
                <c:ptCount val="1"/>
                <c:pt idx="0">
                  <c:v>#N/A</c:v>
                </c:pt>
              </c:numCache>
            </c:numRef>
          </c:val>
          <c:extLst>
            <c:ext xmlns:c16="http://schemas.microsoft.com/office/drawing/2014/chart" uri="{C3380CC4-5D6E-409C-BE32-E72D297353CC}">
              <c16:uniqueId val="{00000001-3BE2-4478-82F0-97834E674CDE}"/>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Print'!$N$22</c:f>
              <c:numCache>
                <c:formatCode>0.00</c:formatCode>
                <c:ptCount val="1"/>
                <c:pt idx="0">
                  <c:v>0</c:v>
                </c:pt>
              </c:numCache>
            </c:numRef>
          </c:val>
          <c:extLst>
            <c:ext xmlns:c16="http://schemas.microsoft.com/office/drawing/2014/chart" uri="{C3380CC4-5D6E-409C-BE32-E72D297353CC}">
              <c16:uniqueId val="{00000002-3BE2-4478-82F0-97834E674CDE}"/>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163286</xdr:colOff>
      <xdr:row>10</xdr:row>
      <xdr:rowOff>190500</xdr:rowOff>
    </xdr:from>
    <xdr:to>
      <xdr:col>4</xdr:col>
      <xdr:colOff>903515</xdr:colOff>
      <xdr:row>10</xdr:row>
      <xdr:rowOff>2808515</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152400</xdr:colOff>
      <xdr:row>15</xdr:row>
      <xdr:rowOff>108856</xdr:rowOff>
    </xdr:from>
    <xdr:to>
      <xdr:col>4</xdr:col>
      <xdr:colOff>903515</xdr:colOff>
      <xdr:row>15</xdr:row>
      <xdr:rowOff>2408463</xdr:rowOff>
    </xdr:to>
    <xdr:graphicFrame macro="">
      <xdr:nvGraphicFramePr>
        <xdr:cNvPr id="3" name="Chart 1">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152401</xdr:colOff>
      <xdr:row>21</xdr:row>
      <xdr:rowOff>152400</xdr:rowOff>
    </xdr:from>
    <xdr:to>
      <xdr:col>4</xdr:col>
      <xdr:colOff>892629</xdr:colOff>
      <xdr:row>21</xdr:row>
      <xdr:rowOff>2449286</xdr:rowOff>
    </xdr:to>
    <xdr:graphicFrame macro="">
      <xdr:nvGraphicFramePr>
        <xdr:cNvPr id="4" name="Chart 1">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289560</xdr:colOff>
          <xdr:row>7</xdr:row>
          <xdr:rowOff>99060</xdr:rowOff>
        </xdr:from>
        <xdr:to>
          <xdr:col>6</xdr:col>
          <xdr:colOff>304800</xdr:colOff>
          <xdr:row>8</xdr:row>
          <xdr:rowOff>1531620</xdr:rowOff>
        </xdr:to>
        <xdr:sp macro="" textlink="">
          <xdr:nvSpPr>
            <xdr:cNvPr id="48129" name="Object 1" hidden="1">
              <a:extLst>
                <a:ext uri="{63B3BB69-23CF-44E3-9099-C40C66FF867C}">
                  <a14:compatExt spid="_x0000_s48129"/>
                </a:ext>
                <a:ext uri="{FF2B5EF4-FFF2-40B4-BE49-F238E27FC236}">
                  <a16:creationId xmlns:a16="http://schemas.microsoft.com/office/drawing/2014/main" id="{00000000-0008-0000-0700-000001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codeName="Sheet1"/>
  <dimension ref="B1:N59"/>
  <sheetViews>
    <sheetView tabSelected="1" zoomScaleNormal="100" workbookViewId="0">
      <selection activeCell="B2" sqref="B2"/>
    </sheetView>
  </sheetViews>
  <sheetFormatPr defaultColWidth="9.109375" defaultRowHeight="14.4" x14ac:dyDescent="0.3"/>
  <cols>
    <col min="1" max="1" width="1.6640625" style="180" customWidth="1"/>
    <col min="2" max="2" width="187.109375" style="180" customWidth="1"/>
    <col min="3" max="4" width="9.109375" style="180" hidden="1" customWidth="1"/>
    <col min="5" max="5" width="2.33203125" style="180" customWidth="1"/>
    <col min="6" max="6" width="8.109375" style="180" customWidth="1"/>
    <col min="7" max="16384" width="9.109375" style="180"/>
  </cols>
  <sheetData>
    <row r="1" spans="2:14" ht="9.6" customHeight="1" thickBot="1" x14ac:dyDescent="0.35">
      <c r="B1" s="162"/>
    </row>
    <row r="2" spans="2:14" ht="91.95" customHeight="1" thickBot="1" x14ac:dyDescent="0.35">
      <c r="B2" s="607" t="s">
        <v>2088</v>
      </c>
    </row>
    <row r="3" spans="2:14" ht="61.2" customHeight="1" x14ac:dyDescent="0.3">
      <c r="B3" s="173" t="s">
        <v>1010</v>
      </c>
    </row>
    <row r="4" spans="2:14" ht="83.4" customHeight="1" x14ac:dyDescent="0.4">
      <c r="B4" s="173" t="s">
        <v>1011</v>
      </c>
      <c r="F4" s="608"/>
      <c r="G4" s="608"/>
      <c r="H4" s="608"/>
      <c r="I4" s="608"/>
      <c r="J4" s="608"/>
      <c r="K4" s="608"/>
      <c r="L4" s="608"/>
      <c r="M4" s="608"/>
      <c r="N4" s="608"/>
    </row>
    <row r="5" spans="2:14" ht="58.2" customHeight="1" x14ac:dyDescent="0.3">
      <c r="B5" s="173" t="s">
        <v>1012</v>
      </c>
    </row>
    <row r="6" spans="2:14" ht="117.6" customHeight="1" x14ac:dyDescent="0.3">
      <c r="B6" s="163" t="s">
        <v>1013</v>
      </c>
    </row>
    <row r="7" spans="2:14" ht="25.95" customHeight="1" x14ac:dyDescent="0.3">
      <c r="B7" s="175" t="s">
        <v>461</v>
      </c>
    </row>
    <row r="8" spans="2:14" ht="49.2" customHeight="1" x14ac:dyDescent="0.3">
      <c r="B8" s="609" t="s">
        <v>1014</v>
      </c>
    </row>
    <row r="9" spans="2:14" ht="42.6" customHeight="1" x14ac:dyDescent="0.3">
      <c r="B9" s="609" t="s">
        <v>462</v>
      </c>
    </row>
    <row r="10" spans="2:14" s="611" customFormat="1" ht="34.200000000000003" customHeight="1" x14ac:dyDescent="0.3">
      <c r="B10" s="610" t="s">
        <v>463</v>
      </c>
    </row>
    <row r="11" spans="2:14" s="611" customFormat="1" ht="55.95" customHeight="1" x14ac:dyDescent="0.3">
      <c r="B11" s="612" t="s">
        <v>1015</v>
      </c>
    </row>
    <row r="12" spans="2:14" ht="36" customHeight="1" x14ac:dyDescent="0.3">
      <c r="B12" s="612" t="s">
        <v>1016</v>
      </c>
    </row>
    <row r="13" spans="2:14" ht="39" customHeight="1" x14ac:dyDescent="0.3">
      <c r="B13" s="613" t="s">
        <v>1017</v>
      </c>
    </row>
    <row r="14" spans="2:14" ht="25.95" customHeight="1" x14ac:dyDescent="0.3">
      <c r="B14" s="175" t="s">
        <v>464</v>
      </c>
    </row>
    <row r="15" spans="2:14" x14ac:dyDescent="0.3">
      <c r="B15" s="162"/>
    </row>
    <row r="16" spans="2:14" x14ac:dyDescent="0.3">
      <c r="B16" s="614" t="s">
        <v>36</v>
      </c>
    </row>
    <row r="17" spans="2:2" ht="15.6" customHeight="1" x14ac:dyDescent="0.3">
      <c r="B17" s="615" t="s">
        <v>1018</v>
      </c>
    </row>
    <row r="18" spans="2:2" x14ac:dyDescent="0.3">
      <c r="B18" s="616"/>
    </row>
    <row r="19" spans="2:2" x14ac:dyDescent="0.3">
      <c r="B19" s="614" t="s">
        <v>37</v>
      </c>
    </row>
    <row r="20" spans="2:2" ht="15.6" customHeight="1" x14ac:dyDescent="0.3">
      <c r="B20" s="617" t="s">
        <v>338</v>
      </c>
    </row>
    <row r="21" spans="2:2" ht="13.2" customHeight="1" x14ac:dyDescent="0.3">
      <c r="B21" s="162"/>
    </row>
    <row r="22" spans="2:2" ht="25.95" customHeight="1" x14ac:dyDescent="0.3">
      <c r="B22" s="175" t="s">
        <v>465</v>
      </c>
    </row>
    <row r="23" spans="2:2" s="611" customFormat="1" ht="72.599999999999994" customHeight="1" x14ac:dyDescent="0.3">
      <c r="B23" s="609" t="s">
        <v>2097</v>
      </c>
    </row>
    <row r="24" spans="2:2" s="611" customFormat="1" ht="84.6" customHeight="1" x14ac:dyDescent="0.3">
      <c r="B24" s="609" t="s">
        <v>1019</v>
      </c>
    </row>
    <row r="25" spans="2:2" s="611" customFormat="1" ht="78.599999999999994" customHeight="1" x14ac:dyDescent="0.3">
      <c r="B25" s="609" t="s">
        <v>466</v>
      </c>
    </row>
    <row r="26" spans="2:2" ht="15" x14ac:dyDescent="0.3">
      <c r="B26" s="165" t="s">
        <v>1020</v>
      </c>
    </row>
    <row r="27" spans="2:2" ht="8.4" customHeight="1" x14ac:dyDescent="0.3">
      <c r="B27" s="164"/>
    </row>
    <row r="28" spans="2:2" ht="25.95" customHeight="1" x14ac:dyDescent="0.3">
      <c r="B28" s="175" t="s">
        <v>1021</v>
      </c>
    </row>
    <row r="29" spans="2:2" ht="28.95" customHeight="1" x14ac:dyDescent="0.3">
      <c r="B29" s="176" t="s">
        <v>2089</v>
      </c>
    </row>
    <row r="30" spans="2:2" ht="31.95" customHeight="1" x14ac:dyDescent="0.3">
      <c r="B30" s="176" t="s">
        <v>2090</v>
      </c>
    </row>
    <row r="31" spans="2:2" ht="30.6" customHeight="1" x14ac:dyDescent="0.3">
      <c r="B31" s="618" t="s">
        <v>2091</v>
      </c>
    </row>
    <row r="32" spans="2:2" ht="25.2" customHeight="1" x14ac:dyDescent="0.3">
      <c r="B32" s="618" t="s">
        <v>2092</v>
      </c>
    </row>
    <row r="33" spans="2:7" ht="27.6" customHeight="1" x14ac:dyDescent="0.3">
      <c r="B33" s="618" t="s">
        <v>2093</v>
      </c>
    </row>
    <row r="34" spans="2:7" ht="31.95" customHeight="1" x14ac:dyDescent="0.3">
      <c r="B34" s="619" t="s">
        <v>1022</v>
      </c>
    </row>
    <row r="35" spans="2:7" ht="60" customHeight="1" x14ac:dyDescent="0.3">
      <c r="B35" s="176" t="s">
        <v>2094</v>
      </c>
    </row>
    <row r="36" spans="2:7" ht="60" customHeight="1" x14ac:dyDescent="0.3">
      <c r="B36" s="852" t="s">
        <v>2099</v>
      </c>
    </row>
    <row r="37" spans="2:7" ht="25.95" customHeight="1" x14ac:dyDescent="0.3">
      <c r="B37" s="176" t="s">
        <v>1023</v>
      </c>
    </row>
    <row r="38" spans="2:7" ht="12" customHeight="1" x14ac:dyDescent="0.3">
      <c r="B38" s="176"/>
    </row>
    <row r="39" spans="2:7" ht="25.95" customHeight="1" x14ac:dyDescent="0.3">
      <c r="B39" s="175" t="s">
        <v>2095</v>
      </c>
    </row>
    <row r="40" spans="2:7" x14ac:dyDescent="0.3">
      <c r="B40" s="174"/>
      <c r="G40" s="620"/>
    </row>
    <row r="41" spans="2:7" ht="43.2" customHeight="1" x14ac:dyDescent="0.3">
      <c r="B41" s="621" t="s">
        <v>1024</v>
      </c>
    </row>
    <row r="42" spans="2:7" ht="19.95" customHeight="1" x14ac:dyDescent="0.3">
      <c r="B42" s="622" t="s">
        <v>1017</v>
      </c>
    </row>
    <row r="43" spans="2:7" ht="11.4" customHeight="1" x14ac:dyDescent="0.3">
      <c r="B43" s="177"/>
    </row>
    <row r="44" spans="2:7" ht="15" x14ac:dyDescent="0.3">
      <c r="B44" s="178"/>
    </row>
    <row r="45" spans="2:7" ht="7.2" customHeight="1" x14ac:dyDescent="0.3">
      <c r="B45" s="176"/>
    </row>
    <row r="46" spans="2:7" ht="25.95" customHeight="1" x14ac:dyDescent="0.3">
      <c r="B46" s="175" t="s">
        <v>2096</v>
      </c>
    </row>
    <row r="47" spans="2:7" ht="35.4" customHeight="1" x14ac:dyDescent="0.3">
      <c r="B47" s="621" t="s">
        <v>2100</v>
      </c>
    </row>
    <row r="48" spans="2:7" ht="15" x14ac:dyDescent="0.3">
      <c r="B48" s="178"/>
    </row>
    <row r="59" ht="44.25" customHeight="1" x14ac:dyDescent="0.3"/>
  </sheetData>
  <sheetProtection algorithmName="SHA-512" hashValue="/QM81jmBpnFL6swEXV4fo1G7LN4tQHFhrcVNRPiLVHKGxx65XfoN1GkmJFtgj2deOwGX7p15qHOXizpncdMF/A==" saltValue="oSZpIdee8gB9LlXmb8ulIA==" spinCount="100000" sheet="1" formatCells="0" formatColumns="0" formatRows="0"/>
  <hyperlinks>
    <hyperlink ref="B17" r:id="rId1" xr:uid="{C1F6514A-E8A6-43E5-A86A-05C7A391046B}"/>
    <hyperlink ref="B20" r:id="rId2" xr:uid="{B1541227-3D45-4870-904D-604AA0D245A4}"/>
    <hyperlink ref="B42"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192" customWidth="1"/>
    <col min="2" max="2" width="8" style="192" customWidth="1"/>
    <col min="3" max="3" width="14.88671875" style="192" customWidth="1"/>
    <col min="4" max="4" width="16" style="192" customWidth="1"/>
    <col min="5" max="7" width="9.109375" style="192"/>
    <col min="8" max="8" width="21.33203125" style="192" customWidth="1"/>
    <col min="9" max="16384" width="9.109375" style="192"/>
  </cols>
  <sheetData>
    <row r="1" spans="1:11" ht="15.75" customHeight="1" x14ac:dyDescent="0.3">
      <c r="A1" s="1062" t="s">
        <v>595</v>
      </c>
      <c r="B1" s="1062"/>
      <c r="C1" s="1062"/>
      <c r="D1" s="1062"/>
    </row>
    <row r="2" spans="1:11" ht="15.75" customHeight="1" x14ac:dyDescent="0.3">
      <c r="A2" s="1063" t="s">
        <v>629</v>
      </c>
      <c r="B2" s="1063"/>
      <c r="C2" s="1063"/>
      <c r="D2" s="1063"/>
    </row>
    <row r="3" spans="1:11" ht="21.9" customHeight="1" x14ac:dyDescent="0.3">
      <c r="A3" s="1062" t="s">
        <v>630</v>
      </c>
      <c r="B3" s="1062"/>
      <c r="C3" s="1062"/>
      <c r="D3" s="1062"/>
    </row>
    <row r="4" spans="1:11" ht="21" customHeight="1" x14ac:dyDescent="0.3">
      <c r="A4" s="409"/>
      <c r="B4" s="409"/>
      <c r="C4" s="408" t="s">
        <v>631</v>
      </c>
      <c r="D4" s="408" t="s">
        <v>632</v>
      </c>
      <c r="I4" s="409"/>
      <c r="J4" s="408"/>
      <c r="K4" s="408"/>
    </row>
    <row r="5" spans="1:11" ht="15.75" customHeight="1" x14ac:dyDescent="0.3">
      <c r="A5" s="409"/>
      <c r="B5" s="404" t="s">
        <v>633</v>
      </c>
      <c r="C5" s="408" t="s">
        <v>634</v>
      </c>
      <c r="D5" s="408" t="s">
        <v>635</v>
      </c>
      <c r="I5" s="404"/>
      <c r="J5" s="408"/>
      <c r="K5" s="408"/>
    </row>
    <row r="6" spans="1:11" ht="21" customHeight="1" x14ac:dyDescent="0.3">
      <c r="A6" s="391" t="s">
        <v>636</v>
      </c>
      <c r="B6" s="404" t="s">
        <v>637</v>
      </c>
      <c r="C6" s="408" t="s">
        <v>638</v>
      </c>
      <c r="D6" s="408" t="s">
        <v>638</v>
      </c>
      <c r="I6" s="404"/>
      <c r="J6" s="408"/>
      <c r="K6" s="408"/>
    </row>
    <row r="7" spans="1:11" ht="21.9" customHeight="1" x14ac:dyDescent="0.3">
      <c r="A7" s="391" t="s">
        <v>639</v>
      </c>
      <c r="B7" s="396">
        <v>0.59699999999999998</v>
      </c>
      <c r="C7" s="392">
        <v>2015</v>
      </c>
      <c r="D7" s="392">
        <v>2021</v>
      </c>
      <c r="H7" s="398"/>
      <c r="I7" s="394"/>
      <c r="J7" s="402"/>
      <c r="K7" s="402"/>
    </row>
    <row r="8" spans="1:11" ht="15.75" customHeight="1" x14ac:dyDescent="0.3">
      <c r="A8" s="391" t="s">
        <v>640</v>
      </c>
      <c r="B8" s="396">
        <v>0.52900000000000003</v>
      </c>
      <c r="C8" s="392">
        <v>2017</v>
      </c>
      <c r="D8" s="392">
        <v>2021</v>
      </c>
      <c r="H8" s="398"/>
      <c r="I8" s="394"/>
      <c r="J8" s="402"/>
      <c r="K8" s="402"/>
    </row>
    <row r="9" spans="1:11" ht="15.75" customHeight="1" x14ac:dyDescent="0.3">
      <c r="A9" s="391" t="s">
        <v>641</v>
      </c>
      <c r="B9" s="396">
        <v>0.63</v>
      </c>
      <c r="C9" s="392">
        <v>2013</v>
      </c>
      <c r="D9" s="392">
        <v>2021</v>
      </c>
      <c r="H9" s="398"/>
      <c r="I9" s="394"/>
      <c r="J9" s="402"/>
      <c r="K9" s="402"/>
    </row>
    <row r="10" spans="1:11" ht="15.75" customHeight="1" x14ac:dyDescent="0.3">
      <c r="A10" s="391" t="s">
        <v>642</v>
      </c>
      <c r="B10" s="396">
        <v>0.73499999999999999</v>
      </c>
      <c r="C10" s="392">
        <v>2016</v>
      </c>
      <c r="D10" s="392">
        <v>2021</v>
      </c>
      <c r="H10" s="398"/>
      <c r="I10" s="394"/>
      <c r="J10" s="402"/>
      <c r="K10" s="402"/>
    </row>
    <row r="11" spans="1:11" ht="21.9" customHeight="1" x14ac:dyDescent="0.3">
      <c r="A11" s="391" t="s">
        <v>643</v>
      </c>
      <c r="B11" s="396">
        <v>0.67</v>
      </c>
      <c r="C11" s="392">
        <v>2017</v>
      </c>
      <c r="D11" s="392">
        <v>2021</v>
      </c>
      <c r="H11" s="398"/>
      <c r="I11" s="394"/>
      <c r="J11" s="402"/>
      <c r="K11" s="402"/>
    </row>
    <row r="12" spans="1:11" ht="21" customHeight="1" x14ac:dyDescent="0.3">
      <c r="A12" s="391" t="s">
        <v>644</v>
      </c>
      <c r="B12" s="396">
        <v>0.72</v>
      </c>
      <c r="C12" s="392">
        <v>2016</v>
      </c>
      <c r="D12" s="392">
        <v>2021</v>
      </c>
      <c r="H12" s="398"/>
      <c r="I12" s="394"/>
      <c r="J12" s="402"/>
      <c r="K12" s="402"/>
    </row>
    <row r="13" spans="1:11" ht="15.75" customHeight="1" x14ac:dyDescent="0.3">
      <c r="A13" s="391" t="s">
        <v>645</v>
      </c>
      <c r="B13" s="396">
        <v>0.80500000000000005</v>
      </c>
      <c r="C13" s="392">
        <v>2013</v>
      </c>
      <c r="D13" s="392">
        <v>2021</v>
      </c>
      <c r="H13" s="398"/>
      <c r="I13" s="394"/>
      <c r="J13" s="402"/>
      <c r="K13" s="402"/>
    </row>
    <row r="14" spans="1:11" ht="15.75" customHeight="1" x14ac:dyDescent="0.3">
      <c r="A14" s="391" t="s">
        <v>646</v>
      </c>
      <c r="B14" s="396">
        <v>0.48</v>
      </c>
      <c r="C14" s="392">
        <v>2013</v>
      </c>
      <c r="D14" s="392">
        <v>2021</v>
      </c>
      <c r="H14" s="398"/>
      <c r="I14" s="394"/>
      <c r="J14" s="402"/>
      <c r="K14" s="402"/>
    </row>
    <row r="15" spans="1:11" ht="15.75" customHeight="1" x14ac:dyDescent="0.3">
      <c r="A15" s="391" t="s">
        <v>647</v>
      </c>
      <c r="B15" s="396">
        <v>0.54</v>
      </c>
      <c r="C15" s="392">
        <v>2015</v>
      </c>
      <c r="D15" s="392">
        <v>2021</v>
      </c>
      <c r="H15" s="398"/>
      <c r="I15" s="394"/>
      <c r="J15" s="402"/>
      <c r="K15" s="397"/>
    </row>
    <row r="16" spans="1:11" ht="21" customHeight="1" x14ac:dyDescent="0.3">
      <c r="A16" s="391" t="s">
        <v>648</v>
      </c>
      <c r="B16" s="396">
        <v>0.73799999999999999</v>
      </c>
      <c r="C16" s="392">
        <v>2017</v>
      </c>
      <c r="D16" s="392">
        <v>2021</v>
      </c>
      <c r="H16" s="398"/>
      <c r="I16" s="394"/>
      <c r="J16" s="402"/>
      <c r="K16" s="397"/>
    </row>
    <row r="17" spans="1:11" ht="21.9" customHeight="1" x14ac:dyDescent="0.3">
      <c r="A17" s="391" t="s">
        <v>649</v>
      </c>
      <c r="B17" s="396">
        <v>0.74350000000000005</v>
      </c>
      <c r="C17" s="392">
        <v>2017</v>
      </c>
      <c r="D17" s="392">
        <v>2021</v>
      </c>
      <c r="H17" s="398"/>
      <c r="I17" s="394"/>
      <c r="J17" s="402"/>
      <c r="K17" s="397"/>
    </row>
    <row r="18" spans="1:11" ht="15.75" customHeight="1" x14ac:dyDescent="0.3">
      <c r="A18" s="391" t="s">
        <v>650</v>
      </c>
      <c r="B18" s="396">
        <v>0.78600000000000003</v>
      </c>
      <c r="C18" s="392">
        <v>2013</v>
      </c>
      <c r="D18" s="392">
        <v>2021</v>
      </c>
      <c r="H18" s="398"/>
      <c r="I18" s="394"/>
      <c r="J18" s="402"/>
      <c r="K18" s="397"/>
    </row>
    <row r="19" spans="1:11" ht="15.75" customHeight="1" x14ac:dyDescent="0.3">
      <c r="A19" s="391" t="s">
        <v>651</v>
      </c>
      <c r="B19" s="396">
        <v>0.58499999999999996</v>
      </c>
      <c r="C19" s="392">
        <v>2017</v>
      </c>
      <c r="D19" s="392">
        <v>2021</v>
      </c>
      <c r="H19" s="398"/>
      <c r="I19" s="394"/>
      <c r="J19" s="402"/>
      <c r="K19" s="397"/>
    </row>
    <row r="20" spans="1:11" ht="15.75" customHeight="1" x14ac:dyDescent="0.3">
      <c r="A20" s="391" t="s">
        <v>652</v>
      </c>
      <c r="B20" s="396">
        <v>0.38</v>
      </c>
      <c r="C20" s="392">
        <v>2016</v>
      </c>
      <c r="D20" s="392">
        <v>2021</v>
      </c>
    </row>
    <row r="21" spans="1:11" ht="21.9" customHeight="1" x14ac:dyDescent="0.3">
      <c r="A21" s="399" t="s">
        <v>653</v>
      </c>
      <c r="B21" s="396">
        <v>0.55500000000000005</v>
      </c>
      <c r="C21" s="392">
        <v>2017</v>
      </c>
      <c r="D21" s="407">
        <v>2021</v>
      </c>
    </row>
    <row r="22" spans="1:11" ht="21" customHeight="1" x14ac:dyDescent="0.3">
      <c r="A22" s="399" t="s">
        <v>654</v>
      </c>
      <c r="B22" s="396">
        <v>0.8679</v>
      </c>
      <c r="C22" s="392">
        <v>2017</v>
      </c>
      <c r="D22" s="407">
        <v>2021</v>
      </c>
    </row>
    <row r="23" spans="1:11" ht="15.75" customHeight="1" x14ac:dyDescent="0.3">
      <c r="A23" s="399" t="s">
        <v>655</v>
      </c>
      <c r="B23" s="396">
        <v>0.72</v>
      </c>
      <c r="C23" s="392">
        <v>2013</v>
      </c>
      <c r="D23" s="407">
        <v>2021</v>
      </c>
    </row>
    <row r="24" spans="1:11" ht="15.75" customHeight="1" x14ac:dyDescent="0.3">
      <c r="A24" s="399" t="s">
        <v>656</v>
      </c>
      <c r="B24" s="396">
        <v>0.5494</v>
      </c>
      <c r="C24" s="392">
        <v>2017</v>
      </c>
      <c r="D24" s="407">
        <v>2021</v>
      </c>
    </row>
    <row r="25" spans="1:11" ht="15.75" customHeight="1" x14ac:dyDescent="0.3">
      <c r="A25" s="399" t="s">
        <v>657</v>
      </c>
      <c r="B25" s="396">
        <v>0.67</v>
      </c>
      <c r="C25" s="392">
        <v>2017</v>
      </c>
      <c r="D25" s="407">
        <v>2021</v>
      </c>
    </row>
    <row r="26" spans="1:11" ht="21.9" customHeight="1" x14ac:dyDescent="0.3">
      <c r="A26" s="399" t="s">
        <v>658</v>
      </c>
      <c r="B26" s="396">
        <v>0.66</v>
      </c>
      <c r="C26" s="392">
        <v>2017</v>
      </c>
      <c r="D26" s="407">
        <v>2021</v>
      </c>
    </row>
    <row r="27" spans="1:11" ht="21.9" customHeight="1" x14ac:dyDescent="0.3">
      <c r="A27" s="399" t="s">
        <v>659</v>
      </c>
      <c r="B27" s="396">
        <v>0.58199999999999996</v>
      </c>
      <c r="C27" s="392">
        <v>2016</v>
      </c>
      <c r="D27" s="407">
        <v>2021</v>
      </c>
    </row>
    <row r="28" spans="1:11" ht="15.75" customHeight="1" x14ac:dyDescent="0.3">
      <c r="A28" s="399" t="s">
        <v>660</v>
      </c>
      <c r="B28" s="396">
        <v>0.36</v>
      </c>
      <c r="C28" s="392">
        <v>2013</v>
      </c>
      <c r="D28" s="407">
        <v>2021</v>
      </c>
    </row>
    <row r="29" spans="1:11" ht="15.75" customHeight="1" x14ac:dyDescent="0.3">
      <c r="A29" s="399" t="s">
        <v>661</v>
      </c>
      <c r="B29" s="396">
        <v>0.63600000000000001</v>
      </c>
      <c r="C29" s="392">
        <v>2016</v>
      </c>
      <c r="D29" s="407">
        <v>2021</v>
      </c>
    </row>
    <row r="30" spans="1:11" ht="15.75" customHeight="1" x14ac:dyDescent="0.3">
      <c r="A30" s="399" t="s">
        <v>662</v>
      </c>
      <c r="B30" s="396">
        <v>0.73089999999999999</v>
      </c>
      <c r="C30" s="392">
        <v>2015</v>
      </c>
      <c r="D30" s="407">
        <v>2021</v>
      </c>
    </row>
    <row r="31" spans="1:11" ht="21" customHeight="1" x14ac:dyDescent="0.3">
      <c r="A31" s="399" t="s">
        <v>663</v>
      </c>
      <c r="B31" s="396">
        <v>0.85499999999999998</v>
      </c>
      <c r="C31" s="392">
        <v>2013</v>
      </c>
      <c r="D31" s="407">
        <v>2021</v>
      </c>
    </row>
    <row r="32" spans="1:11" ht="21.9" customHeight="1" x14ac:dyDescent="0.3">
      <c r="A32" s="410" t="s">
        <v>664</v>
      </c>
      <c r="B32" s="390">
        <v>0.55000000000000004</v>
      </c>
      <c r="C32" s="406">
        <v>2018</v>
      </c>
      <c r="D32" s="406">
        <v>2022</v>
      </c>
    </row>
    <row r="33" spans="1:4" ht="15.75" customHeight="1" x14ac:dyDescent="0.3">
      <c r="A33" s="410" t="s">
        <v>665</v>
      </c>
      <c r="B33" s="390">
        <v>0.82</v>
      </c>
      <c r="C33" s="406">
        <v>2015</v>
      </c>
      <c r="D33" s="406">
        <v>2022</v>
      </c>
    </row>
    <row r="34" spans="1:4" ht="15.75" customHeight="1" x14ac:dyDescent="0.3">
      <c r="A34" s="410" t="s">
        <v>666</v>
      </c>
      <c r="B34" s="390">
        <v>0.755</v>
      </c>
      <c r="C34" s="406">
        <v>2014</v>
      </c>
      <c r="D34" s="406">
        <v>2022</v>
      </c>
    </row>
    <row r="35" spans="1:4" ht="15.75" customHeight="1" x14ac:dyDescent="0.3">
      <c r="A35" s="410" t="s">
        <v>667</v>
      </c>
      <c r="B35" s="390">
        <v>0.5494</v>
      </c>
      <c r="C35" s="406">
        <v>2016</v>
      </c>
      <c r="D35" s="406">
        <v>2022</v>
      </c>
    </row>
    <row r="36" spans="1:4" ht="21.9" customHeight="1" x14ac:dyDescent="0.3">
      <c r="A36" s="410" t="s">
        <v>668</v>
      </c>
      <c r="B36" s="390">
        <v>0.73499999999999999</v>
      </c>
      <c r="C36" s="406">
        <v>2017</v>
      </c>
      <c r="D36" s="406">
        <v>2022</v>
      </c>
    </row>
    <row r="37" spans="1:4" ht="21" customHeight="1" x14ac:dyDescent="0.3">
      <c r="A37" s="410" t="s">
        <v>669</v>
      </c>
      <c r="B37" s="390">
        <v>0.73050000000000004</v>
      </c>
      <c r="C37" s="406">
        <v>2017</v>
      </c>
      <c r="D37" s="406">
        <v>2022</v>
      </c>
    </row>
    <row r="38" spans="1:4" ht="15.75" customHeight="1" x14ac:dyDescent="0.3">
      <c r="A38" s="410" t="s">
        <v>670</v>
      </c>
      <c r="B38" s="390">
        <v>0.75</v>
      </c>
      <c r="C38" s="406">
        <v>2017</v>
      </c>
      <c r="D38" s="406">
        <v>2022</v>
      </c>
    </row>
    <row r="39" spans="1:4" ht="15.75" customHeight="1" x14ac:dyDescent="0.3">
      <c r="A39" s="410" t="s">
        <v>671</v>
      </c>
      <c r="B39" s="390">
        <v>0.75</v>
      </c>
      <c r="C39" s="406">
        <v>2014</v>
      </c>
      <c r="D39" s="406">
        <v>2022</v>
      </c>
    </row>
    <row r="40" spans="1:4" ht="15.75" customHeight="1" x14ac:dyDescent="0.3">
      <c r="A40" s="411" t="s">
        <v>672</v>
      </c>
      <c r="B40" s="390">
        <v>0.77</v>
      </c>
      <c r="C40" s="406">
        <v>2014</v>
      </c>
      <c r="D40" s="395">
        <v>2022</v>
      </c>
    </row>
    <row r="41" spans="1:4" ht="21" customHeight="1" x14ac:dyDescent="0.3">
      <c r="A41" s="411" t="s">
        <v>673</v>
      </c>
      <c r="B41" s="390">
        <v>0.57999999999999996</v>
      </c>
      <c r="C41" s="406">
        <v>2018</v>
      </c>
      <c r="D41" s="395">
        <v>2022</v>
      </c>
    </row>
    <row r="42" spans="1:4" ht="21.9" customHeight="1" x14ac:dyDescent="0.3">
      <c r="A42" s="411" t="s">
        <v>674</v>
      </c>
      <c r="B42" s="390">
        <v>0.70499999999999996</v>
      </c>
      <c r="C42" s="406">
        <v>2018</v>
      </c>
      <c r="D42" s="395">
        <v>2022</v>
      </c>
    </row>
    <row r="43" spans="1:4" ht="15.75" customHeight="1" x14ac:dyDescent="0.3">
      <c r="A43" s="411" t="s">
        <v>675</v>
      </c>
      <c r="B43" s="390">
        <v>0.77</v>
      </c>
      <c r="C43" s="406">
        <v>2014</v>
      </c>
      <c r="D43" s="395">
        <v>2022</v>
      </c>
    </row>
    <row r="44" spans="1:4" ht="15.75" customHeight="1" x14ac:dyDescent="0.3">
      <c r="A44" s="411" t="s">
        <v>676</v>
      </c>
      <c r="B44" s="390">
        <v>0.40300000000000002</v>
      </c>
      <c r="C44" s="406">
        <v>2014</v>
      </c>
      <c r="D44" s="395">
        <v>2022</v>
      </c>
    </row>
    <row r="45" spans="1:4" ht="15.75" customHeight="1" x14ac:dyDescent="0.3">
      <c r="A45" s="391" t="s">
        <v>677</v>
      </c>
      <c r="B45" s="396">
        <v>0.79</v>
      </c>
      <c r="C45" s="392">
        <v>2015</v>
      </c>
      <c r="D45" s="392">
        <v>2023</v>
      </c>
    </row>
    <row r="46" spans="1:4" ht="21.9" customHeight="1" x14ac:dyDescent="0.3">
      <c r="A46" s="391" t="s">
        <v>678</v>
      </c>
      <c r="B46" s="396">
        <v>0.443</v>
      </c>
      <c r="C46" s="392">
        <v>2019</v>
      </c>
      <c r="D46" s="392">
        <v>2023</v>
      </c>
    </row>
    <row r="47" spans="1:4" ht="21" customHeight="1" x14ac:dyDescent="0.3">
      <c r="A47" s="391" t="s">
        <v>679</v>
      </c>
      <c r="B47" s="396">
        <v>0.48499999999999999</v>
      </c>
      <c r="C47" s="392">
        <v>2019</v>
      </c>
      <c r="D47" s="392">
        <v>2023</v>
      </c>
    </row>
    <row r="48" spans="1:4" ht="15.75" customHeight="1" x14ac:dyDescent="0.3">
      <c r="A48" s="391" t="s">
        <v>680</v>
      </c>
      <c r="B48" s="396">
        <v>0.74</v>
      </c>
      <c r="C48" s="392">
        <v>2015</v>
      </c>
      <c r="D48" s="392">
        <v>2023</v>
      </c>
    </row>
    <row r="49" spans="1:4" ht="15.75" customHeight="1" x14ac:dyDescent="0.3">
      <c r="A49" s="391" t="s">
        <v>681</v>
      </c>
      <c r="B49" s="396">
        <v>0.57499999999999996</v>
      </c>
      <c r="C49" s="392">
        <v>2019</v>
      </c>
      <c r="D49" s="392">
        <v>2023</v>
      </c>
    </row>
    <row r="50" spans="1:4" ht="15.75" customHeight="1" x14ac:dyDescent="0.3">
      <c r="A50" s="391" t="s">
        <v>682</v>
      </c>
      <c r="B50" s="396">
        <v>0.71220000000000006</v>
      </c>
      <c r="C50" s="392">
        <v>2019</v>
      </c>
      <c r="D50" s="392">
        <v>2023</v>
      </c>
    </row>
    <row r="51" spans="1:4" ht="21.9" customHeight="1" x14ac:dyDescent="0.3">
      <c r="A51" s="391" t="s">
        <v>683</v>
      </c>
      <c r="B51" s="396">
        <v>0.83</v>
      </c>
      <c r="C51" s="392">
        <v>2019</v>
      </c>
      <c r="D51" s="392">
        <v>2023</v>
      </c>
    </row>
    <row r="52" spans="1:4" ht="21.9" customHeight="1" x14ac:dyDescent="0.3">
      <c r="A52" s="391" t="s">
        <v>684</v>
      </c>
      <c r="B52" s="396">
        <v>0.65</v>
      </c>
      <c r="C52" s="392">
        <v>2019</v>
      </c>
      <c r="D52" s="392">
        <v>2023</v>
      </c>
    </row>
    <row r="53" spans="1:4" ht="15.75" customHeight="1" x14ac:dyDescent="0.3">
      <c r="A53" s="391" t="s">
        <v>685</v>
      </c>
      <c r="B53" s="396">
        <v>0.56100000000000005</v>
      </c>
      <c r="C53" s="392">
        <v>2019</v>
      </c>
      <c r="D53" s="392">
        <v>2023</v>
      </c>
    </row>
    <row r="54" spans="1:4" ht="15.75" customHeight="1" x14ac:dyDescent="0.3">
      <c r="A54" s="391" t="s">
        <v>686</v>
      </c>
      <c r="B54" s="396">
        <v>0.77</v>
      </c>
      <c r="C54" s="392">
        <v>2017</v>
      </c>
      <c r="D54" s="392">
        <v>2023</v>
      </c>
    </row>
    <row r="55" spans="1:4" ht="15.75" customHeight="1" x14ac:dyDescent="0.3">
      <c r="A55" s="391" t="s">
        <v>687</v>
      </c>
      <c r="B55" s="396">
        <v>0.53749999999999998</v>
      </c>
      <c r="C55" s="392">
        <v>2019</v>
      </c>
      <c r="D55" s="392">
        <v>2023</v>
      </c>
    </row>
    <row r="56" spans="1:4" ht="36" customHeight="1" x14ac:dyDescent="0.3">
      <c r="A56" s="399" t="s">
        <v>688</v>
      </c>
      <c r="B56" s="396">
        <v>0.77500000000000002</v>
      </c>
      <c r="C56" s="392">
        <v>2019</v>
      </c>
      <c r="D56" s="407">
        <v>2023</v>
      </c>
    </row>
    <row r="57" spans="1:4" ht="36" customHeight="1" x14ac:dyDescent="0.3">
      <c r="A57" s="399" t="s">
        <v>689</v>
      </c>
      <c r="B57" s="396">
        <v>0.59899999999999998</v>
      </c>
      <c r="C57" s="392">
        <v>2019</v>
      </c>
      <c r="D57" s="407">
        <v>2023</v>
      </c>
    </row>
    <row r="58" spans="1:4" ht="36" customHeight="1" x14ac:dyDescent="0.3">
      <c r="A58" s="399" t="s">
        <v>690</v>
      </c>
      <c r="B58" s="396">
        <v>0.37469999999999998</v>
      </c>
      <c r="C58" s="392">
        <v>2019</v>
      </c>
      <c r="D58" s="407">
        <v>2023</v>
      </c>
    </row>
    <row r="59" spans="1:4" ht="36" customHeight="1" x14ac:dyDescent="0.3">
      <c r="A59" s="399" t="s">
        <v>691</v>
      </c>
      <c r="B59" s="396">
        <v>0.58750000000000002</v>
      </c>
      <c r="C59" s="392">
        <v>2019</v>
      </c>
      <c r="D59" s="407">
        <v>2023</v>
      </c>
    </row>
    <row r="60" spans="1:4" ht="36" customHeight="1" x14ac:dyDescent="0.3">
      <c r="A60" s="399" t="s">
        <v>692</v>
      </c>
      <c r="B60" s="396">
        <v>0.6169</v>
      </c>
      <c r="C60" s="392">
        <v>2019</v>
      </c>
      <c r="D60" s="407">
        <v>2023</v>
      </c>
    </row>
    <row r="61" spans="1:4" ht="36" customHeight="1" x14ac:dyDescent="0.3">
      <c r="A61" s="399" t="s">
        <v>693</v>
      </c>
      <c r="B61" s="396">
        <v>0.51</v>
      </c>
      <c r="C61" s="392">
        <v>2019</v>
      </c>
      <c r="D61" s="407">
        <v>2023</v>
      </c>
    </row>
    <row r="62" spans="1:4" ht="36" customHeight="1" x14ac:dyDescent="0.3">
      <c r="A62" s="399" t="s">
        <v>694</v>
      </c>
      <c r="B62" s="396">
        <v>0.91</v>
      </c>
      <c r="C62" s="392">
        <v>2015</v>
      </c>
      <c r="D62" s="407">
        <v>2023</v>
      </c>
    </row>
    <row r="63" spans="1:4" ht="36" customHeight="1" x14ac:dyDescent="0.3">
      <c r="A63" s="399" t="s">
        <v>695</v>
      </c>
      <c r="B63" s="396">
        <v>0.65749999999999997</v>
      </c>
      <c r="C63" s="392">
        <v>2019</v>
      </c>
      <c r="D63" s="407">
        <v>2023</v>
      </c>
    </row>
    <row r="64" spans="1:4" ht="36" customHeight="1" x14ac:dyDescent="0.3">
      <c r="A64" s="399" t="s">
        <v>696</v>
      </c>
      <c r="B64" s="396">
        <v>0.59699999999999998</v>
      </c>
      <c r="C64" s="392">
        <v>2019</v>
      </c>
      <c r="D64" s="407">
        <v>2023</v>
      </c>
    </row>
    <row r="65" spans="1:4" ht="36" customHeight="1" x14ac:dyDescent="0.3">
      <c r="A65" s="399" t="s">
        <v>697</v>
      </c>
      <c r="B65" s="396">
        <v>0.66</v>
      </c>
      <c r="C65" s="392">
        <v>2019</v>
      </c>
      <c r="D65" s="407">
        <v>2023</v>
      </c>
    </row>
    <row r="66" spans="1:4" ht="36" customHeight="1" x14ac:dyDescent="0.3">
      <c r="A66" s="399" t="s">
        <v>698</v>
      </c>
      <c r="B66" s="396">
        <v>0.66</v>
      </c>
      <c r="C66" s="392">
        <v>2017</v>
      </c>
      <c r="D66" s="407">
        <v>2023</v>
      </c>
    </row>
    <row r="67" spans="1:4" ht="36" customHeight="1" x14ac:dyDescent="0.3">
      <c r="A67" s="391" t="s">
        <v>699</v>
      </c>
      <c r="B67" s="396">
        <v>0.74</v>
      </c>
      <c r="C67" s="392">
        <v>2020</v>
      </c>
      <c r="D67" s="392">
        <v>2024</v>
      </c>
    </row>
    <row r="68" spans="1:4" ht="36" customHeight="1" x14ac:dyDescent="0.3">
      <c r="A68" s="391" t="s">
        <v>700</v>
      </c>
      <c r="B68" s="396">
        <v>0.33</v>
      </c>
      <c r="C68" s="392">
        <v>2020</v>
      </c>
      <c r="D68" s="392">
        <v>2024</v>
      </c>
    </row>
    <row r="69" spans="1:4" ht="36" customHeight="1" x14ac:dyDescent="0.3">
      <c r="A69" s="391" t="s">
        <v>701</v>
      </c>
      <c r="B69" s="396">
        <v>0.80500000000000005</v>
      </c>
      <c r="C69" s="392">
        <v>2018</v>
      </c>
      <c r="D69" s="392">
        <v>2024</v>
      </c>
    </row>
    <row r="70" spans="1:4" ht="36" customHeight="1" x14ac:dyDescent="0.3">
      <c r="A70" s="391" t="s">
        <v>702</v>
      </c>
      <c r="B70" s="396">
        <v>0.76</v>
      </c>
      <c r="C70" s="392">
        <v>2020</v>
      </c>
      <c r="D70" s="392">
        <v>2024</v>
      </c>
    </row>
    <row r="71" spans="1:4" ht="36" customHeight="1" x14ac:dyDescent="0.3">
      <c r="A71" s="399" t="s">
        <v>703</v>
      </c>
      <c r="B71" s="396">
        <v>0.59</v>
      </c>
      <c r="C71" s="392">
        <v>2016</v>
      </c>
      <c r="D71" s="407">
        <v>2024</v>
      </c>
    </row>
    <row r="72" spans="1:4" ht="36" customHeight="1" x14ac:dyDescent="0.3">
      <c r="A72" s="399" t="s">
        <v>704</v>
      </c>
      <c r="B72" s="396">
        <v>0.67969999999999997</v>
      </c>
      <c r="C72" s="392">
        <v>2020</v>
      </c>
      <c r="D72" s="407">
        <v>2024</v>
      </c>
    </row>
    <row r="73" spans="1:4" ht="36" customHeight="1" x14ac:dyDescent="0.3">
      <c r="A73" s="399" t="s">
        <v>705</v>
      </c>
      <c r="B73" s="396">
        <v>0.83</v>
      </c>
      <c r="C73" s="392">
        <v>2016</v>
      </c>
      <c r="D73" s="407">
        <v>2024</v>
      </c>
    </row>
    <row r="74" spans="1:4" ht="36" customHeight="1" x14ac:dyDescent="0.3">
      <c r="A74" s="399" t="s">
        <v>706</v>
      </c>
      <c r="B74" s="396">
        <v>0.77</v>
      </c>
      <c r="C74" s="392">
        <v>2018</v>
      </c>
      <c r="D74" s="407">
        <v>2024</v>
      </c>
    </row>
    <row r="75" spans="1:4" ht="36" customHeight="1" x14ac:dyDescent="0.3">
      <c r="A75" s="399" t="s">
        <v>707</v>
      </c>
      <c r="B75" s="396">
        <v>0.89</v>
      </c>
      <c r="C75" s="392">
        <v>2016</v>
      </c>
      <c r="D75" s="407">
        <v>2024</v>
      </c>
    </row>
    <row r="76" spans="1:4" ht="36" customHeight="1" x14ac:dyDescent="0.3">
      <c r="A76" s="399" t="s">
        <v>708</v>
      </c>
      <c r="B76" s="396">
        <v>0.6</v>
      </c>
      <c r="C76" s="392">
        <v>2020</v>
      </c>
      <c r="D76" s="407">
        <v>2024</v>
      </c>
    </row>
    <row r="77" spans="1:4" ht="36" customHeight="1" x14ac:dyDescent="0.3">
      <c r="A77" s="399" t="s">
        <v>709</v>
      </c>
      <c r="B77" s="396">
        <v>0.73</v>
      </c>
      <c r="C77" s="392">
        <v>2016</v>
      </c>
      <c r="D77" s="407">
        <v>2024</v>
      </c>
    </row>
    <row r="78" spans="1:4" ht="36" customHeight="1" x14ac:dyDescent="0.3">
      <c r="A78" s="399" t="s">
        <v>710</v>
      </c>
      <c r="B78" s="396">
        <v>0.6</v>
      </c>
      <c r="C78" s="392">
        <v>2016</v>
      </c>
      <c r="D78" s="407">
        <v>2024</v>
      </c>
    </row>
    <row r="79" spans="1:4" ht="36" customHeight="1" x14ac:dyDescent="0.3">
      <c r="A79" s="391" t="s">
        <v>711</v>
      </c>
      <c r="B79" s="396">
        <v>0.67</v>
      </c>
      <c r="C79" s="392">
        <v>2017</v>
      </c>
      <c r="D79" s="392">
        <v>2025</v>
      </c>
    </row>
    <row r="80" spans="1:4" ht="36" customHeight="1" x14ac:dyDescent="0.3">
      <c r="A80" s="391" t="s">
        <v>712</v>
      </c>
      <c r="B80" s="396">
        <v>0.69499999999999995</v>
      </c>
      <c r="C80" s="392">
        <v>2019</v>
      </c>
      <c r="D80" s="392">
        <v>2025</v>
      </c>
    </row>
    <row r="81" spans="1:4" ht="36" customHeight="1" x14ac:dyDescent="0.3">
      <c r="A81" s="391" t="s">
        <v>713</v>
      </c>
      <c r="B81" s="396">
        <v>0.79900000000000004</v>
      </c>
      <c r="C81" s="392">
        <v>2017</v>
      </c>
      <c r="D81" s="392">
        <v>2025</v>
      </c>
    </row>
    <row r="82" spans="1:4" ht="36" customHeight="1" x14ac:dyDescent="0.3">
      <c r="A82" s="391" t="s">
        <v>714</v>
      </c>
      <c r="B82" s="396">
        <v>0.40050000000000002</v>
      </c>
      <c r="C82" s="392">
        <v>2020</v>
      </c>
      <c r="D82" s="392">
        <v>2025</v>
      </c>
    </row>
    <row r="83" spans="1:4" ht="36" customHeight="1" x14ac:dyDescent="0.3">
      <c r="A83" s="391" t="s">
        <v>715</v>
      </c>
      <c r="B83" s="396">
        <v>0.95</v>
      </c>
      <c r="C83" s="392">
        <v>2017</v>
      </c>
      <c r="D83" s="392">
        <v>2025</v>
      </c>
    </row>
    <row r="84" spans="1:4" ht="36" customHeight="1" x14ac:dyDescent="0.3">
      <c r="A84" s="391" t="s">
        <v>716</v>
      </c>
      <c r="B84" s="396">
        <v>0.79</v>
      </c>
      <c r="C84" s="392">
        <v>2017</v>
      </c>
      <c r="D84" s="392">
        <v>2025</v>
      </c>
    </row>
    <row r="85" spans="1:4" ht="36" customHeight="1" x14ac:dyDescent="0.3">
      <c r="A85" s="399" t="s">
        <v>717</v>
      </c>
      <c r="B85" s="396">
        <v>0.76</v>
      </c>
      <c r="C85" s="392">
        <v>2019</v>
      </c>
      <c r="D85" s="407">
        <v>2025</v>
      </c>
    </row>
    <row r="86" spans="1:4" ht="36" customHeight="1" x14ac:dyDescent="0.3">
      <c r="A86" s="399" t="s">
        <v>718</v>
      </c>
      <c r="B86" s="396">
        <v>0.84499999999999997</v>
      </c>
      <c r="C86" s="392">
        <v>2017</v>
      </c>
      <c r="D86" s="407">
        <v>2025</v>
      </c>
    </row>
    <row r="87" spans="1:4" ht="36" customHeight="1" x14ac:dyDescent="0.3">
      <c r="A87" s="399" t="s">
        <v>719</v>
      </c>
      <c r="B87" s="396">
        <v>0.81</v>
      </c>
      <c r="C87" s="392">
        <v>2017</v>
      </c>
      <c r="D87" s="407">
        <v>2025</v>
      </c>
    </row>
    <row r="88" spans="1:4" ht="36" customHeight="1" x14ac:dyDescent="0.3">
      <c r="A88" s="399" t="s">
        <v>720</v>
      </c>
      <c r="B88" s="396">
        <v>0.67</v>
      </c>
      <c r="C88" s="392">
        <v>2017</v>
      </c>
      <c r="D88" s="407">
        <v>2025</v>
      </c>
    </row>
    <row r="89" spans="1:4" ht="36" customHeight="1" x14ac:dyDescent="0.3">
      <c r="A89" s="399" t="s">
        <v>721</v>
      </c>
      <c r="B89" s="396">
        <v>0.63270000000000004</v>
      </c>
      <c r="C89" s="392">
        <v>2019</v>
      </c>
      <c r="D89" s="407">
        <v>2025</v>
      </c>
    </row>
    <row r="90" spans="1:4" ht="36" customHeight="1" x14ac:dyDescent="0.3">
      <c r="A90" s="399" t="s">
        <v>722</v>
      </c>
      <c r="B90" s="396">
        <v>0.94</v>
      </c>
      <c r="C90" s="392">
        <v>2017</v>
      </c>
      <c r="D90" s="407">
        <v>2025</v>
      </c>
    </row>
    <row r="91" spans="1:4" ht="36" customHeight="1" x14ac:dyDescent="0.3">
      <c r="A91" s="399" t="s">
        <v>723</v>
      </c>
      <c r="B91" s="396">
        <v>0.81</v>
      </c>
      <c r="C91" s="392">
        <v>2017</v>
      </c>
      <c r="D91" s="407">
        <v>2025</v>
      </c>
    </row>
    <row r="92" spans="1:4" ht="36" customHeight="1" x14ac:dyDescent="0.3">
      <c r="A92" s="391" t="s">
        <v>724</v>
      </c>
      <c r="B92" s="396">
        <v>0.77700000000000002</v>
      </c>
      <c r="C92" s="392">
        <v>2018</v>
      </c>
      <c r="D92" s="392">
        <v>2026</v>
      </c>
    </row>
    <row r="93" spans="1:4" ht="36" customHeight="1" x14ac:dyDescent="0.3">
      <c r="A93" s="391" t="s">
        <v>725</v>
      </c>
      <c r="B93" s="396">
        <v>0.63500000000000001</v>
      </c>
      <c r="C93" s="392">
        <v>2018</v>
      </c>
      <c r="D93" s="392">
        <v>2026</v>
      </c>
    </row>
    <row r="94" spans="1:4" ht="36" customHeight="1" x14ac:dyDescent="0.3">
      <c r="A94" s="391" t="s">
        <v>726</v>
      </c>
      <c r="B94" s="396">
        <v>0.43</v>
      </c>
      <c r="C94" s="392">
        <v>2018</v>
      </c>
      <c r="D94" s="392">
        <v>2026</v>
      </c>
    </row>
    <row r="95" spans="1:4" ht="36" customHeight="1" x14ac:dyDescent="0.3">
      <c r="A95" s="391" t="s">
        <v>727</v>
      </c>
      <c r="B95" s="396">
        <v>0.84</v>
      </c>
      <c r="C95" s="392">
        <v>2018</v>
      </c>
      <c r="D95" s="392">
        <v>2026</v>
      </c>
    </row>
    <row r="96" spans="1:4" ht="36" customHeight="1" x14ac:dyDescent="0.3">
      <c r="A96" s="391" t="s">
        <v>728</v>
      </c>
      <c r="B96" s="396">
        <v>0.84</v>
      </c>
      <c r="C96" s="392">
        <v>2019</v>
      </c>
      <c r="D96" s="392">
        <v>2027</v>
      </c>
    </row>
    <row r="97" spans="1:4" ht="36" customHeight="1" x14ac:dyDescent="0.3">
      <c r="A97" s="399" t="s">
        <v>729</v>
      </c>
      <c r="B97" s="396">
        <v>0.64500000000000002</v>
      </c>
      <c r="C97" s="392">
        <v>2019</v>
      </c>
      <c r="D97" s="407">
        <v>2027</v>
      </c>
    </row>
    <row r="98" spans="1:4" ht="36" customHeight="1" x14ac:dyDescent="0.3">
      <c r="A98" s="399" t="s">
        <v>730</v>
      </c>
      <c r="B98" s="396">
        <v>0.69499999999999995</v>
      </c>
      <c r="C98" s="392">
        <v>2019</v>
      </c>
      <c r="D98" s="407">
        <v>2027</v>
      </c>
    </row>
    <row r="99" spans="1:4" ht="36" customHeight="1" x14ac:dyDescent="0.3">
      <c r="A99" s="399" t="s">
        <v>731</v>
      </c>
      <c r="B99" s="396">
        <v>0.82499999999999996</v>
      </c>
      <c r="C99" s="392">
        <v>2019</v>
      </c>
      <c r="D99" s="407">
        <v>2027</v>
      </c>
    </row>
    <row r="100" spans="1:4" ht="36" customHeight="1" x14ac:dyDescent="0.3">
      <c r="A100" s="399" t="s">
        <v>732</v>
      </c>
      <c r="B100" s="396">
        <v>1</v>
      </c>
      <c r="C100" s="392">
        <v>2019</v>
      </c>
      <c r="D100" s="407">
        <v>2027</v>
      </c>
    </row>
    <row r="101" spans="1:4" ht="36" customHeight="1" x14ac:dyDescent="0.3">
      <c r="A101" s="399" t="s">
        <v>733</v>
      </c>
      <c r="B101" s="396">
        <v>0.66349999999999998</v>
      </c>
      <c r="C101" s="392">
        <v>2019</v>
      </c>
      <c r="D101" s="407">
        <v>2027</v>
      </c>
    </row>
    <row r="102" spans="1:4" ht="36" customHeight="1" x14ac:dyDescent="0.3">
      <c r="A102" s="391" t="s">
        <v>734</v>
      </c>
      <c r="B102" s="396">
        <v>0.86499999999999999</v>
      </c>
      <c r="C102" s="392">
        <v>2020</v>
      </c>
      <c r="D102" s="392">
        <v>2028</v>
      </c>
    </row>
    <row r="103" spans="1:4" ht="36" customHeight="1" x14ac:dyDescent="0.3">
      <c r="A103" s="391" t="s">
        <v>735</v>
      </c>
      <c r="B103" s="396">
        <v>0.46</v>
      </c>
      <c r="C103" s="392">
        <v>2020</v>
      </c>
      <c r="D103" s="392">
        <v>2028</v>
      </c>
    </row>
    <row r="104" spans="1:4" ht="36" customHeight="1" x14ac:dyDescent="0.3">
      <c r="A104" s="399" t="s">
        <v>736</v>
      </c>
      <c r="B104" s="396">
        <v>0.5</v>
      </c>
      <c r="C104" s="392">
        <v>2020</v>
      </c>
      <c r="D104" s="407">
        <v>2028</v>
      </c>
    </row>
    <row r="105" spans="1:4" ht="36" customHeight="1" x14ac:dyDescent="0.3">
      <c r="A105" s="399" t="s">
        <v>737</v>
      </c>
      <c r="B105" s="396">
        <v>0.62</v>
      </c>
      <c r="C105" s="392">
        <v>2020</v>
      </c>
      <c r="D105" s="407">
        <v>2028</v>
      </c>
    </row>
    <row r="106" spans="1:4" ht="36" customHeight="1" x14ac:dyDescent="0.3">
      <c r="A106" s="399" t="s">
        <v>738</v>
      </c>
      <c r="B106" s="396">
        <v>0.625</v>
      </c>
      <c r="C106" s="392">
        <v>2020</v>
      </c>
      <c r="D106" s="407">
        <v>2028</v>
      </c>
    </row>
    <row r="107" spans="1:4" ht="36" customHeight="1" x14ac:dyDescent="0.3">
      <c r="A107" s="391"/>
      <c r="B107" s="396"/>
      <c r="C107" s="392"/>
      <c r="D107" s="392"/>
    </row>
    <row r="108" spans="1:4" ht="36" customHeight="1" x14ac:dyDescent="0.3">
      <c r="A108" s="391"/>
      <c r="B108" s="396"/>
      <c r="C108" s="392"/>
      <c r="D108" s="392"/>
    </row>
    <row r="109" spans="1:4" ht="36" customHeight="1" x14ac:dyDescent="0.3">
      <c r="A109" s="391"/>
      <c r="B109" s="396"/>
      <c r="C109" s="392"/>
      <c r="D109" s="392"/>
    </row>
    <row r="110" spans="1:4" ht="36" customHeight="1" x14ac:dyDescent="0.3">
      <c r="A110" s="391"/>
      <c r="B110" s="396"/>
      <c r="C110" s="392"/>
      <c r="D110" s="392"/>
    </row>
    <row r="111" spans="1:4" ht="36" customHeight="1" x14ac:dyDescent="0.3">
      <c r="A111" s="391"/>
      <c r="B111" s="396"/>
      <c r="C111" s="392"/>
      <c r="D111" s="392"/>
    </row>
    <row r="112" spans="1:4" ht="36" customHeight="1" x14ac:dyDescent="0.3">
      <c r="A112" s="1064" t="s">
        <v>739</v>
      </c>
      <c r="B112" s="1064"/>
      <c r="C112" s="1064"/>
      <c r="D112" s="1064"/>
    </row>
    <row r="113" spans="1:4" ht="15.75" customHeight="1" x14ac:dyDescent="0.3">
      <c r="A113" s="1065" t="s">
        <v>740</v>
      </c>
      <c r="B113" s="1065"/>
      <c r="C113" s="1065"/>
      <c r="D113" s="1065"/>
    </row>
    <row r="114" spans="1:4" ht="15.75" customHeight="1" x14ac:dyDescent="0.3">
      <c r="A114" s="1061" t="s">
        <v>741</v>
      </c>
      <c r="B114" s="1061"/>
      <c r="C114" s="1061"/>
      <c r="D114" s="1061"/>
    </row>
    <row r="115" spans="1:4" ht="15.75" customHeight="1" x14ac:dyDescent="0.3">
      <c r="A115" s="1065" t="s">
        <v>742</v>
      </c>
      <c r="B115" s="1065"/>
      <c r="C115" s="1065"/>
      <c r="D115" s="1065"/>
    </row>
    <row r="116" spans="1:4" ht="21.9" customHeight="1" x14ac:dyDescent="0.3">
      <c r="A116" s="1066" t="s">
        <v>743</v>
      </c>
      <c r="B116" s="1066"/>
      <c r="C116" s="1066"/>
      <c r="D116" s="1066"/>
    </row>
    <row r="117" spans="1:4" ht="21" customHeight="1" x14ac:dyDescent="0.3">
      <c r="A117" s="1062" t="s">
        <v>744</v>
      </c>
      <c r="B117" s="1062"/>
      <c r="C117" s="1062"/>
      <c r="D117" s="1062"/>
    </row>
    <row r="118" spans="1:4" ht="15.75" customHeight="1" x14ac:dyDescent="0.3">
      <c r="A118" s="1062" t="s">
        <v>745</v>
      </c>
      <c r="B118" s="1062"/>
      <c r="C118" s="1062"/>
      <c r="D118" s="1062"/>
    </row>
    <row r="119" spans="1:4" ht="15.75" customHeight="1" x14ac:dyDescent="0.3">
      <c r="A119" s="1062" t="s">
        <v>746</v>
      </c>
      <c r="B119" s="1062"/>
      <c r="C119" s="1062"/>
      <c r="D119" s="1062"/>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2351-DC4A-4941-82DA-8C63291B538C}">
  <sheetPr codeName="Sheet7">
    <pageSetUpPr fitToPage="1"/>
  </sheetPr>
  <dimension ref="B1:R32"/>
  <sheetViews>
    <sheetView showGridLines="0" zoomScaleNormal="100" workbookViewId="0">
      <selection activeCell="D4" sqref="D4"/>
    </sheetView>
  </sheetViews>
  <sheetFormatPr defaultColWidth="9.109375" defaultRowHeight="14.4" x14ac:dyDescent="0.3"/>
  <cols>
    <col min="1" max="1" width="2" style="180" customWidth="1"/>
    <col min="2" max="2" width="96.21875" style="180" customWidth="1"/>
    <col min="3" max="3" width="2" style="180" customWidth="1"/>
    <col min="4" max="4" width="17.6640625" style="180" customWidth="1"/>
    <col min="5" max="5" width="9.33203125" style="180" customWidth="1"/>
    <col min="6" max="6" width="14.109375" style="155" customWidth="1"/>
    <col min="7" max="7" width="50.44140625" style="565" customWidth="1"/>
    <col min="8" max="8" width="44.21875" style="180" customWidth="1"/>
    <col min="9" max="9" width="9.109375" style="180"/>
    <col min="10" max="10" width="36.77734375" style="180" customWidth="1"/>
    <col min="11" max="12" width="28.88671875" style="180" customWidth="1"/>
    <col min="13" max="13" width="9.109375" style="180"/>
    <col min="14" max="14" width="16.6640625" style="180" customWidth="1"/>
    <col min="15" max="15" width="22.5546875" style="180" customWidth="1"/>
    <col min="16" max="16" width="23.44140625" style="180" customWidth="1"/>
    <col min="17" max="17" width="9.109375" style="180"/>
    <col min="18" max="18" width="26.33203125" style="180" customWidth="1"/>
    <col min="19" max="16384" width="9.109375" style="180"/>
  </cols>
  <sheetData>
    <row r="1" spans="2:8" ht="42.6" customHeight="1" x14ac:dyDescent="0.35">
      <c r="B1" s="894" t="s">
        <v>2134</v>
      </c>
      <c r="C1" s="894"/>
      <c r="D1" s="894"/>
    </row>
    <row r="2" spans="2:8" ht="30.6" customHeight="1" x14ac:dyDescent="0.3">
      <c r="B2" s="1067"/>
      <c r="C2" s="1067"/>
      <c r="D2" s="1067"/>
    </row>
    <row r="3" spans="2:8" ht="26.4" customHeight="1" x14ac:dyDescent="0.35">
      <c r="B3" s="883" t="str">
        <f>'Unit Data from Audit Worksheet'!D2</f>
        <v>Select Unit Name from Drop Down List</v>
      </c>
      <c r="C3" s="643"/>
      <c r="D3" s="884">
        <v>2022</v>
      </c>
      <c r="F3" s="897" t="s">
        <v>2136</v>
      </c>
      <c r="G3" s="898" t="s">
        <v>41</v>
      </c>
    </row>
    <row r="4" spans="2:8" ht="18.600000000000001" customHeight="1" x14ac:dyDescent="0.3">
      <c r="B4" s="885" t="s">
        <v>71</v>
      </c>
      <c r="C4" s="272"/>
    </row>
    <row r="5" spans="2:8" ht="19.2" customHeight="1" x14ac:dyDescent="0.3">
      <c r="B5" s="728" t="s">
        <v>2113</v>
      </c>
      <c r="C5" s="728"/>
      <c r="D5" s="275"/>
    </row>
    <row r="6" spans="2:8" ht="19.95" customHeight="1" x14ac:dyDescent="0.3">
      <c r="B6" s="871" t="s">
        <v>2129</v>
      </c>
      <c r="C6" s="871"/>
      <c r="D6" s="887">
        <f>Import!L38</f>
        <v>0</v>
      </c>
      <c r="F6" s="866">
        <v>506</v>
      </c>
      <c r="G6" s="565" t="s">
        <v>189</v>
      </c>
    </row>
    <row r="7" spans="2:8" ht="19.95" customHeight="1" x14ac:dyDescent="0.3">
      <c r="B7" s="871" t="s">
        <v>2114</v>
      </c>
      <c r="C7" s="871"/>
      <c r="D7" s="888">
        <f>Import!L39</f>
        <v>0</v>
      </c>
      <c r="F7" s="866">
        <v>536</v>
      </c>
      <c r="G7" s="565" t="s">
        <v>190</v>
      </c>
    </row>
    <row r="8" spans="2:8" ht="19.95" customHeight="1" x14ac:dyDescent="0.3">
      <c r="B8" s="871" t="s">
        <v>2115</v>
      </c>
      <c r="C8" s="871"/>
      <c r="D8" s="888">
        <f>Import!L69</f>
        <v>0</v>
      </c>
      <c r="F8" s="636">
        <v>647</v>
      </c>
      <c r="G8" s="773" t="s">
        <v>934</v>
      </c>
    </row>
    <row r="9" spans="2:8" ht="19.95" customHeight="1" x14ac:dyDescent="0.3">
      <c r="B9" s="877" t="s">
        <v>2133</v>
      </c>
      <c r="C9" s="878"/>
      <c r="D9" s="888">
        <f>-Import!L48</f>
        <v>0</v>
      </c>
      <c r="F9" s="879">
        <v>11</v>
      </c>
      <c r="G9" s="880" t="s">
        <v>194</v>
      </c>
    </row>
    <row r="10" spans="2:8" ht="19.95" customHeight="1" x14ac:dyDescent="0.3">
      <c r="B10" s="729" t="s">
        <v>1998</v>
      </c>
      <c r="C10" s="729"/>
      <c r="D10" s="889"/>
    </row>
    <row r="11" spans="2:8" ht="19.95" customHeight="1" x14ac:dyDescent="0.3">
      <c r="B11" s="871" t="s">
        <v>2116</v>
      </c>
      <c r="C11" s="871"/>
      <c r="D11" s="890">
        <f>Import!L43</f>
        <v>0</v>
      </c>
      <c r="F11" s="155">
        <v>4</v>
      </c>
      <c r="G11" s="565" t="s">
        <v>2117</v>
      </c>
    </row>
    <row r="12" spans="2:8" ht="19.95" customHeight="1" x14ac:dyDescent="0.3">
      <c r="B12" s="871" t="s">
        <v>1999</v>
      </c>
      <c r="C12" s="871"/>
      <c r="D12" s="890">
        <f>Import!L193</f>
        <v>0</v>
      </c>
      <c r="F12" s="155">
        <v>6</v>
      </c>
      <c r="G12" s="565" t="s">
        <v>251</v>
      </c>
    </row>
    <row r="13" spans="2:8" ht="19.95" customHeight="1" x14ac:dyDescent="0.3">
      <c r="B13" s="871" t="s">
        <v>2118</v>
      </c>
      <c r="C13" s="871"/>
      <c r="D13" s="891">
        <f>Import!L44</f>
        <v>0</v>
      </c>
      <c r="F13" s="155">
        <v>5</v>
      </c>
      <c r="G13" s="565" t="s">
        <v>2119</v>
      </c>
    </row>
    <row r="14" spans="2:8" ht="24.6" customHeight="1" thickBot="1" x14ac:dyDescent="0.35">
      <c r="B14" s="872" t="s">
        <v>2131</v>
      </c>
      <c r="C14" s="871"/>
      <c r="D14" s="895">
        <f>SUM(D6:D9)-SUM(D11:D13)</f>
        <v>0</v>
      </c>
      <c r="E14" s="873"/>
      <c r="F14" s="155" t="s">
        <v>2105</v>
      </c>
      <c r="G14" s="881" t="s">
        <v>2135</v>
      </c>
      <c r="H14" s="916">
        <f>D6+D7+D9+-D11-D12-D13</f>
        <v>0</v>
      </c>
    </row>
    <row r="15" spans="2:8" ht="19.95" customHeight="1" thickTop="1" x14ac:dyDescent="0.3">
      <c r="B15" s="19"/>
      <c r="C15" s="19"/>
      <c r="D15" s="731"/>
    </row>
    <row r="16" spans="2:8" ht="19.95" customHeight="1" x14ac:dyDescent="0.3">
      <c r="B16" s="728"/>
      <c r="C16" s="728"/>
      <c r="D16" s="732"/>
    </row>
    <row r="17" spans="2:18" ht="19.95" customHeight="1" x14ac:dyDescent="0.3">
      <c r="B17" s="19" t="s">
        <v>2000</v>
      </c>
      <c r="C17" s="19"/>
      <c r="D17" s="275"/>
    </row>
    <row r="18" spans="2:18" ht="19.95" customHeight="1" x14ac:dyDescent="0.3">
      <c r="B18" s="871" t="s">
        <v>2120</v>
      </c>
      <c r="C18" s="871"/>
      <c r="D18" s="892">
        <f>Import!L59</f>
        <v>0</v>
      </c>
      <c r="F18" s="155">
        <v>532</v>
      </c>
      <c r="G18" s="565" t="s">
        <v>1059</v>
      </c>
    </row>
    <row r="19" spans="2:18" ht="13.8" customHeight="1" x14ac:dyDescent="0.3">
      <c r="C19" s="19"/>
      <c r="D19" s="890"/>
    </row>
    <row r="20" spans="2:18" ht="16.8" customHeight="1" x14ac:dyDescent="0.3">
      <c r="B20" s="19" t="s">
        <v>2001</v>
      </c>
      <c r="C20" s="19"/>
      <c r="D20" s="890"/>
    </row>
    <row r="21" spans="2:18" ht="19.95" customHeight="1" x14ac:dyDescent="0.3">
      <c r="B21" s="871" t="s">
        <v>2121</v>
      </c>
      <c r="C21" s="871"/>
      <c r="D21" s="893">
        <f>Import!L62</f>
        <v>0</v>
      </c>
      <c r="F21" s="155">
        <v>20</v>
      </c>
      <c r="G21" s="565" t="s">
        <v>2122</v>
      </c>
    </row>
    <row r="22" spans="2:18" ht="33.6" customHeight="1" x14ac:dyDescent="0.3">
      <c r="B22" s="871" t="s">
        <v>2123</v>
      </c>
      <c r="C22" s="871"/>
      <c r="D22" s="890">
        <f>Import!L65</f>
        <v>0</v>
      </c>
      <c r="F22" s="155">
        <v>509</v>
      </c>
      <c r="G22" s="565" t="s">
        <v>291</v>
      </c>
    </row>
    <row r="23" spans="2:18" ht="28.8" customHeight="1" x14ac:dyDescent="0.3">
      <c r="B23" s="871" t="s">
        <v>2124</v>
      </c>
      <c r="C23" s="871"/>
      <c r="D23" s="893">
        <f>Import!L63</f>
        <v>0</v>
      </c>
      <c r="F23" s="155">
        <v>533</v>
      </c>
      <c r="G23" s="565" t="s">
        <v>1060</v>
      </c>
    </row>
    <row r="24" spans="2:18" ht="38.4" customHeight="1" x14ac:dyDescent="0.3">
      <c r="B24" s="871" t="s">
        <v>2125</v>
      </c>
      <c r="C24" s="871"/>
      <c r="D24" s="893">
        <f>Import!L64</f>
        <v>0</v>
      </c>
      <c r="F24" s="155">
        <v>508</v>
      </c>
      <c r="G24" s="565" t="s">
        <v>293</v>
      </c>
    </row>
    <row r="25" spans="2:18" ht="39" customHeight="1" x14ac:dyDescent="0.3">
      <c r="B25" s="877" t="s">
        <v>2130</v>
      </c>
      <c r="C25" s="871"/>
      <c r="D25" s="915">
        <f>Import!L60</f>
        <v>0</v>
      </c>
      <c r="F25" s="879">
        <v>1050</v>
      </c>
      <c r="G25" s="886" t="s">
        <v>2017</v>
      </c>
    </row>
    <row r="26" spans="2:18" ht="25.8" customHeight="1" thickBot="1" x14ac:dyDescent="0.35">
      <c r="B26" s="872" t="s">
        <v>2126</v>
      </c>
      <c r="C26" s="874"/>
      <c r="D26" s="896">
        <f>D18+D21+D22+-D23-D24-D25</f>
        <v>0</v>
      </c>
      <c r="F26" s="155" t="s">
        <v>2105</v>
      </c>
      <c r="G26" s="881" t="s">
        <v>2132</v>
      </c>
    </row>
    <row r="27" spans="2:18" ht="19.95" customHeight="1" thickTop="1" x14ac:dyDescent="0.3">
      <c r="B27" s="275"/>
      <c r="C27" s="275"/>
      <c r="D27" s="275"/>
    </row>
    <row r="28" spans="2:18" s="566" customFormat="1" ht="19.95" customHeight="1" thickBot="1" x14ac:dyDescent="0.35">
      <c r="B28" s="872" t="s">
        <v>2127</v>
      </c>
      <c r="C28" s="874"/>
      <c r="D28" s="733" t="e">
        <f>D14/D26</f>
        <v>#DIV/0!</v>
      </c>
      <c r="F28" s="155" t="s">
        <v>2105</v>
      </c>
      <c r="G28" s="882" t="s">
        <v>2128</v>
      </c>
      <c r="I28" s="180"/>
      <c r="J28" s="180"/>
      <c r="K28" s="180"/>
      <c r="L28" s="180"/>
      <c r="M28" s="180"/>
      <c r="N28" s="180"/>
      <c r="O28" s="180"/>
      <c r="P28" s="180"/>
      <c r="Q28" s="180"/>
      <c r="R28" s="180"/>
    </row>
    <row r="29" spans="2:18" s="566" customFormat="1" ht="15" thickTop="1" x14ac:dyDescent="0.3">
      <c r="B29" s="729"/>
      <c r="C29" s="729"/>
      <c r="D29" s="875"/>
      <c r="F29" s="155"/>
      <c r="G29" s="882"/>
      <c r="I29" s="180"/>
      <c r="J29" s="180"/>
      <c r="K29" s="180"/>
      <c r="L29" s="180"/>
      <c r="M29" s="180"/>
      <c r="N29" s="180"/>
      <c r="O29" s="180"/>
      <c r="P29" s="180"/>
      <c r="Q29" s="180"/>
      <c r="R29" s="180"/>
    </row>
    <row r="30" spans="2:18" s="566" customFormat="1" x14ac:dyDescent="0.3">
      <c r="B30" s="729"/>
      <c r="C30" s="729"/>
      <c r="D30" s="875"/>
      <c r="F30" s="155"/>
      <c r="G30" s="882"/>
      <c r="I30" s="180"/>
      <c r="J30" s="180"/>
      <c r="K30" s="180"/>
      <c r="L30" s="180"/>
      <c r="M30" s="180"/>
      <c r="N30" s="180"/>
      <c r="O30" s="180"/>
      <c r="P30" s="180"/>
      <c r="Q30" s="180"/>
      <c r="R30" s="180"/>
    </row>
    <row r="31" spans="2:18" s="566" customFormat="1" x14ac:dyDescent="0.3">
      <c r="B31" s="876"/>
      <c r="C31" s="876"/>
      <c r="D31" s="875"/>
      <c r="F31" s="155"/>
      <c r="G31" s="882"/>
      <c r="I31" s="180"/>
      <c r="J31" s="180"/>
      <c r="K31" s="180"/>
      <c r="L31" s="180"/>
      <c r="M31" s="180"/>
      <c r="N31" s="180"/>
      <c r="O31" s="180"/>
      <c r="P31" s="180"/>
      <c r="Q31" s="180"/>
      <c r="R31" s="180"/>
    </row>
    <row r="32" spans="2:18" x14ac:dyDescent="0.3">
      <c r="B32" s="705"/>
      <c r="C32" s="705"/>
      <c r="D32" s="730"/>
    </row>
  </sheetData>
  <sheetProtection algorithmName="SHA-512" hashValue="hVui1tFGpz18b5WMOQ7ieW8MrCp8FT2uBgpPvUdDSyyBQik7q4JgWxy79etFAyCl3X6yJbg1JrFrL6DqmWmEKA==" saltValue="MOD4/NdQQEgJaTR6p9IKrg==" spinCount="100000" sheet="1" formatCells="0" formatColumns="0" formatRows="0"/>
  <mergeCells count="1">
    <mergeCell ref="B2:D2"/>
  </mergeCells>
  <pageMargins left="0.7" right="0.7" top="0.75" bottom="0.75" header="0.3" footer="0.3"/>
  <pageSetup scale="38"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C0C6-2C11-4A6E-9750-DEA167FE6AF6}">
  <sheetPr codeName="Sheet14">
    <pageSetUpPr fitToPage="1"/>
  </sheetPr>
  <dimension ref="A2:K43"/>
  <sheetViews>
    <sheetView workbookViewId="0">
      <selection activeCell="C31" sqref="C31"/>
    </sheetView>
  </sheetViews>
  <sheetFormatPr defaultColWidth="9.109375" defaultRowHeight="14.4" x14ac:dyDescent="0.3"/>
  <cols>
    <col min="1" max="1" width="4.77734375" style="180" customWidth="1"/>
    <col min="2" max="2" width="77.21875" style="180" customWidth="1"/>
    <col min="3" max="3" width="20.21875" style="180" customWidth="1"/>
    <col min="4" max="4" width="3.6640625" style="180" customWidth="1"/>
    <col min="5" max="5" width="20.21875" style="180" customWidth="1"/>
    <col min="6" max="6" width="6.21875" style="180" customWidth="1"/>
    <col min="7" max="7" width="17.33203125" style="180" customWidth="1"/>
    <col min="8" max="8" width="34.77734375" style="180" customWidth="1"/>
    <col min="9" max="9" width="17.109375" style="155" customWidth="1"/>
    <col min="10" max="10" width="21.109375" style="180" customWidth="1"/>
    <col min="11" max="11" width="18.33203125" style="180" customWidth="1"/>
    <col min="12" max="12" width="19.88671875" style="180" customWidth="1"/>
    <col min="13" max="13" width="17.77734375" style="180" customWidth="1"/>
    <col min="14" max="16384" width="9.109375" style="180"/>
  </cols>
  <sheetData>
    <row r="2" spans="1:11" ht="14.4" customHeight="1" x14ac:dyDescent="0.3">
      <c r="B2" s="1068" t="s">
        <v>104</v>
      </c>
      <c r="C2" s="1068"/>
      <c r="D2" s="1068"/>
      <c r="E2" s="1068"/>
      <c r="F2" s="727"/>
      <c r="G2" s="268"/>
    </row>
    <row r="4" spans="1:11" ht="15.6" x14ac:dyDescent="0.3">
      <c r="A4" s="268"/>
      <c r="B4" s="269" t="str">
        <f>'Unit Data from Audit Worksheet'!D2</f>
        <v>Select Unit Name from Drop Down List</v>
      </c>
      <c r="C4" s="869">
        <f>'Unit Data from Audit Worksheet'!F5</f>
        <v>2022</v>
      </c>
      <c r="E4" s="858">
        <f>'Unit Data from Audit Worksheet'!F5</f>
        <v>2022</v>
      </c>
    </row>
    <row r="5" spans="1:11" ht="27.6" x14ac:dyDescent="0.4">
      <c r="A5" s="271"/>
      <c r="B5" s="272" t="s">
        <v>71</v>
      </c>
      <c r="C5" s="270" t="s">
        <v>72</v>
      </c>
      <c r="D5" s="271"/>
      <c r="E5" s="273" t="s">
        <v>73</v>
      </c>
      <c r="G5" s="155"/>
      <c r="I5" s="180"/>
    </row>
    <row r="6" spans="1:11" x14ac:dyDescent="0.3">
      <c r="A6" s="268"/>
      <c r="B6" s="274" t="s">
        <v>74</v>
      </c>
      <c r="C6" s="275"/>
      <c r="D6" s="275"/>
      <c r="E6" s="275"/>
      <c r="G6" s="155"/>
      <c r="I6" s="180"/>
    </row>
    <row r="7" spans="1:11" x14ac:dyDescent="0.3">
      <c r="A7" s="268"/>
      <c r="B7" s="859" t="s">
        <v>2102</v>
      </c>
      <c r="C7" s="887">
        <f>Import!L38</f>
        <v>0</v>
      </c>
      <c r="D7" s="276"/>
      <c r="E7" s="887">
        <f>C7</f>
        <v>0</v>
      </c>
      <c r="G7" s="860">
        <v>506</v>
      </c>
      <c r="H7" s="861" t="s">
        <v>189</v>
      </c>
      <c r="I7" s="180"/>
    </row>
    <row r="8" spans="1:11" x14ac:dyDescent="0.3">
      <c r="A8" s="268"/>
      <c r="B8" s="859" t="s">
        <v>2103</v>
      </c>
      <c r="C8" s="889">
        <f>Import!L39</f>
        <v>0</v>
      </c>
      <c r="D8" s="277"/>
      <c r="E8" s="277"/>
      <c r="G8" s="860">
        <v>536</v>
      </c>
      <c r="H8" s="861" t="s">
        <v>190</v>
      </c>
      <c r="I8" s="180"/>
    </row>
    <row r="9" spans="1:11" x14ac:dyDescent="0.3">
      <c r="A9" s="268"/>
      <c r="B9" s="859" t="s">
        <v>173</v>
      </c>
      <c r="C9" s="933">
        <f>Import!L43</f>
        <v>0</v>
      </c>
      <c r="D9" s="277"/>
      <c r="E9" s="933">
        <f>C9</f>
        <v>0</v>
      </c>
      <c r="G9" s="860">
        <v>4</v>
      </c>
      <c r="H9" s="861" t="s">
        <v>111</v>
      </c>
      <c r="I9" s="180"/>
    </row>
    <row r="10" spans="1:11" x14ac:dyDescent="0.3">
      <c r="A10" s="268"/>
      <c r="B10" s="859" t="s">
        <v>75</v>
      </c>
      <c r="C10" s="890">
        <f>Import!L193</f>
        <v>0</v>
      </c>
      <c r="D10" s="277"/>
      <c r="E10" s="933">
        <f>C10</f>
        <v>0</v>
      </c>
      <c r="G10" s="860">
        <v>6</v>
      </c>
      <c r="H10" s="861" t="s">
        <v>251</v>
      </c>
      <c r="I10" s="180"/>
    </row>
    <row r="11" spans="1:11" x14ac:dyDescent="0.3">
      <c r="A11" s="268"/>
      <c r="B11" s="859" t="s">
        <v>76</v>
      </c>
      <c r="C11" s="891">
        <f>Import!L44</f>
        <v>0</v>
      </c>
      <c r="D11" s="278"/>
      <c r="E11" s="933">
        <f>C11</f>
        <v>0</v>
      </c>
      <c r="G11" s="860">
        <v>5</v>
      </c>
      <c r="H11" s="861" t="s">
        <v>112</v>
      </c>
      <c r="I11" s="180"/>
    </row>
    <row r="12" spans="1:11" x14ac:dyDescent="0.3">
      <c r="A12" s="19"/>
      <c r="B12" s="859" t="s">
        <v>77</v>
      </c>
      <c r="C12" s="934">
        <f>C7+C8-SUM(C9:C11)</f>
        <v>0</v>
      </c>
      <c r="E12" s="934">
        <f>E7-SUM(E9:E11)</f>
        <v>0</v>
      </c>
      <c r="G12" s="860" t="s">
        <v>2112</v>
      </c>
      <c r="H12" s="862" t="s">
        <v>2160</v>
      </c>
      <c r="I12" s="861" t="s">
        <v>2163</v>
      </c>
      <c r="J12" s="862" t="s">
        <v>2164</v>
      </c>
      <c r="K12" s="863"/>
    </row>
    <row r="13" spans="1:11" x14ac:dyDescent="0.3">
      <c r="A13" s="268"/>
      <c r="B13" s="268"/>
      <c r="C13" s="275"/>
      <c r="D13" s="275"/>
      <c r="E13" s="275"/>
      <c r="G13" s="860"/>
      <c r="H13" s="861"/>
      <c r="I13" s="180"/>
    </row>
    <row r="14" spans="1:11" x14ac:dyDescent="0.3">
      <c r="A14" s="268"/>
      <c r="B14" s="859" t="s">
        <v>2104</v>
      </c>
      <c r="C14" s="935">
        <f>Import!L51</f>
        <v>0</v>
      </c>
      <c r="D14" s="275"/>
      <c r="E14" s="275"/>
      <c r="G14" s="860">
        <v>9</v>
      </c>
      <c r="H14" s="861" t="s">
        <v>195</v>
      </c>
      <c r="I14" s="180"/>
    </row>
    <row r="15" spans="1:11" x14ac:dyDescent="0.3">
      <c r="A15" s="268"/>
      <c r="B15" s="859" t="s">
        <v>78</v>
      </c>
      <c r="C15" s="936">
        <f>C14-C12</f>
        <v>0</v>
      </c>
      <c r="D15" s="275"/>
      <c r="E15" s="275"/>
      <c r="G15" s="860" t="s">
        <v>2112</v>
      </c>
      <c r="H15" s="862" t="s">
        <v>2161</v>
      </c>
      <c r="I15" s="864"/>
    </row>
    <row r="16" spans="1:11" x14ac:dyDescent="0.3">
      <c r="A16" s="268"/>
      <c r="B16" s="279" t="s">
        <v>79</v>
      </c>
      <c r="C16" s="275"/>
      <c r="D16" s="275"/>
      <c r="E16" s="275"/>
      <c r="G16" s="860"/>
      <c r="H16" s="861"/>
      <c r="I16" s="180"/>
    </row>
    <row r="17" spans="1:9" x14ac:dyDescent="0.3">
      <c r="A17" s="280" t="s">
        <v>80</v>
      </c>
      <c r="B17" s="859" t="s">
        <v>2106</v>
      </c>
      <c r="C17" s="936">
        <f>Import!L47</f>
        <v>0</v>
      </c>
      <c r="D17" s="275"/>
      <c r="E17" s="275"/>
      <c r="G17" s="860">
        <v>7</v>
      </c>
      <c r="H17" s="861" t="s">
        <v>193</v>
      </c>
      <c r="I17" s="180"/>
    </row>
    <row r="18" spans="1:9" ht="15" thickBot="1" x14ac:dyDescent="0.35">
      <c r="B18" s="859" t="s">
        <v>81</v>
      </c>
      <c r="C18" s="937">
        <f>(C15-SUM(C17:C17))</f>
        <v>0</v>
      </c>
      <c r="D18" s="275"/>
      <c r="E18" s="275"/>
      <c r="G18" s="860" t="s">
        <v>2112</v>
      </c>
      <c r="H18" s="862" t="s">
        <v>2162</v>
      </c>
      <c r="I18" s="180"/>
    </row>
    <row r="19" spans="1:9" ht="15" thickTop="1" x14ac:dyDescent="0.3">
      <c r="B19" s="268"/>
      <c r="C19" s="275"/>
      <c r="D19" s="275"/>
      <c r="E19" s="275"/>
      <c r="G19" s="860"/>
      <c r="H19" s="861"/>
      <c r="I19" s="180"/>
    </row>
    <row r="20" spans="1:9" ht="15" thickBot="1" x14ac:dyDescent="0.35">
      <c r="B20" s="859" t="s">
        <v>2107</v>
      </c>
      <c r="C20" s="938">
        <f>Import!L46</f>
        <v>0</v>
      </c>
      <c r="D20" s="275"/>
      <c r="E20" s="275"/>
      <c r="G20" s="860">
        <v>391</v>
      </c>
      <c r="H20" s="861" t="s">
        <v>192</v>
      </c>
      <c r="I20" s="180"/>
    </row>
    <row r="21" spans="1:9" ht="15.6" thickTop="1" thickBot="1" x14ac:dyDescent="0.35">
      <c r="B21" s="281"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939">
        <f>ABS(C18-C20)</f>
        <v>0</v>
      </c>
      <c r="D21" s="275"/>
      <c r="E21" s="275"/>
      <c r="G21" s="155"/>
      <c r="I21" s="180"/>
    </row>
    <row r="22" spans="1:9" ht="15" thickTop="1" x14ac:dyDescent="0.3">
      <c r="B22" s="865" t="str">
        <f>IF(C18&gt;C20,"Since Restricted-Stabilization by State Statute was understated, verfiy that the unit did not appropriate fund balance in excess of legal amount available in row 12 above.","")</f>
        <v/>
      </c>
      <c r="C22" s="865"/>
      <c r="D22" s="865"/>
      <c r="E22" s="865"/>
      <c r="F22" s="275"/>
      <c r="G22" s="275"/>
    </row>
    <row r="23" spans="1:9" x14ac:dyDescent="0.3">
      <c r="B23" s="279" t="s">
        <v>82</v>
      </c>
      <c r="C23" s="275"/>
      <c r="D23" s="275"/>
      <c r="E23" s="282" t="s">
        <v>83</v>
      </c>
      <c r="G23" s="155"/>
      <c r="I23" s="180"/>
    </row>
    <row r="24" spans="1:9" x14ac:dyDescent="0.3">
      <c r="B24" s="279"/>
      <c r="C24" s="270" t="s">
        <v>84</v>
      </c>
      <c r="D24" s="275"/>
      <c r="E24" s="270" t="s">
        <v>91</v>
      </c>
      <c r="G24" s="155"/>
      <c r="I24" s="180"/>
    </row>
    <row r="25" spans="1:9" x14ac:dyDescent="0.3">
      <c r="B25" s="274" t="s">
        <v>85</v>
      </c>
      <c r="C25" s="275"/>
      <c r="D25" s="275"/>
      <c r="E25" s="275"/>
      <c r="G25" s="155"/>
      <c r="I25" s="180"/>
    </row>
    <row r="26" spans="1:9" x14ac:dyDescent="0.3">
      <c r="B26" s="859" t="s">
        <v>86</v>
      </c>
      <c r="C26" s="887">
        <f>Import!L59</f>
        <v>0</v>
      </c>
      <c r="D26" s="276"/>
      <c r="E26" s="887">
        <f>C26</f>
        <v>0</v>
      </c>
      <c r="G26" s="866">
        <v>532</v>
      </c>
      <c r="H26" s="870" t="s">
        <v>199</v>
      </c>
      <c r="I26" s="180"/>
    </row>
    <row r="27" spans="1:9" x14ac:dyDescent="0.3">
      <c r="B27" s="274" t="s">
        <v>87</v>
      </c>
      <c r="C27" s="275"/>
      <c r="D27" s="275"/>
      <c r="E27" s="275"/>
      <c r="G27" s="155"/>
      <c r="H27" s="861"/>
      <c r="I27" s="180"/>
    </row>
    <row r="28" spans="1:9" x14ac:dyDescent="0.3">
      <c r="B28" s="859" t="s">
        <v>88</v>
      </c>
      <c r="C28" s="889">
        <f>Import!L62</f>
        <v>0</v>
      </c>
      <c r="D28" s="277"/>
      <c r="E28" s="889">
        <f>C28</f>
        <v>0</v>
      </c>
      <c r="G28" s="866">
        <v>20</v>
      </c>
      <c r="H28" s="861" t="s">
        <v>201</v>
      </c>
      <c r="I28" s="180"/>
    </row>
    <row r="29" spans="1:9" ht="41.4" x14ac:dyDescent="0.3">
      <c r="B29" s="859" t="s">
        <v>2108</v>
      </c>
      <c r="C29" s="889">
        <f>Import!L65</f>
        <v>0</v>
      </c>
      <c r="D29" s="277"/>
      <c r="E29" s="889">
        <f>C29</f>
        <v>0</v>
      </c>
      <c r="G29" s="866">
        <v>509</v>
      </c>
      <c r="H29" s="867" t="s">
        <v>291</v>
      </c>
      <c r="I29" s="180"/>
    </row>
    <row r="30" spans="1:9" x14ac:dyDescent="0.3">
      <c r="B30" s="859" t="s">
        <v>89</v>
      </c>
      <c r="C30" s="889">
        <f>Import!L63</f>
        <v>0</v>
      </c>
      <c r="D30" s="277"/>
      <c r="E30" s="889">
        <f>C30</f>
        <v>0</v>
      </c>
      <c r="G30" s="866">
        <v>533</v>
      </c>
      <c r="H30" s="861" t="s">
        <v>200</v>
      </c>
      <c r="I30" s="180"/>
    </row>
    <row r="31" spans="1:9" ht="41.4" x14ac:dyDescent="0.3">
      <c r="B31" s="859" t="s">
        <v>2109</v>
      </c>
      <c r="C31" s="889">
        <f>Import!L64</f>
        <v>0</v>
      </c>
      <c r="D31" s="277"/>
      <c r="E31" s="889">
        <f>C31</f>
        <v>0</v>
      </c>
      <c r="G31" s="866">
        <v>508</v>
      </c>
      <c r="H31" s="867" t="s">
        <v>293</v>
      </c>
      <c r="I31" s="180"/>
    </row>
    <row r="32" spans="1:9" ht="15" thickBot="1" x14ac:dyDescent="0.35">
      <c r="B32" s="868" t="s">
        <v>2110</v>
      </c>
      <c r="C32" s="940">
        <f>SUM(C26:C28)-C30</f>
        <v>0</v>
      </c>
      <c r="D32" s="276"/>
      <c r="E32" s="940">
        <f>SUM(E26:E28)-E30</f>
        <v>0</v>
      </c>
      <c r="G32" s="860" t="s">
        <v>2112</v>
      </c>
      <c r="H32" s="863" t="s">
        <v>2111</v>
      </c>
      <c r="I32" s="180"/>
    </row>
    <row r="33" spans="1:9" ht="15" thickTop="1" x14ac:dyDescent="0.3">
      <c r="B33" s="275"/>
      <c r="C33" s="275"/>
      <c r="D33" s="275"/>
      <c r="E33" s="275"/>
      <c r="G33" s="155"/>
      <c r="I33" s="180"/>
    </row>
    <row r="34" spans="1:9" ht="15" thickBot="1" x14ac:dyDescent="0.35">
      <c r="B34" s="868" t="s">
        <v>90</v>
      </c>
      <c r="C34" s="283" t="e">
        <f>C12/C32</f>
        <v>#DIV/0!</v>
      </c>
      <c r="D34" s="275"/>
      <c r="E34" s="283" t="e">
        <f>E12/E32</f>
        <v>#DIV/0!</v>
      </c>
      <c r="G34" s="155"/>
      <c r="I34" s="180"/>
    </row>
    <row r="35" spans="1:9" ht="15" thickTop="1" x14ac:dyDescent="0.3">
      <c r="C35" s="275"/>
      <c r="D35" s="275"/>
      <c r="E35" s="275"/>
      <c r="G35" s="155"/>
      <c r="I35" s="180"/>
    </row>
    <row r="36" spans="1:9" ht="15.6" x14ac:dyDescent="0.3">
      <c r="A36" s="20"/>
    </row>
    <row r="38" spans="1:9" x14ac:dyDescent="0.3">
      <c r="E38" s="576"/>
    </row>
    <row r="39" spans="1:9" x14ac:dyDescent="0.3">
      <c r="E39" s="122"/>
    </row>
    <row r="40" spans="1:9" x14ac:dyDescent="0.3">
      <c r="E40" s="122"/>
    </row>
    <row r="41" spans="1:9" x14ac:dyDescent="0.3">
      <c r="E41" s="122"/>
    </row>
    <row r="42" spans="1:9" x14ac:dyDescent="0.3">
      <c r="E42" s="122"/>
    </row>
    <row r="43" spans="1:9" x14ac:dyDescent="0.3">
      <c r="E43" s="122"/>
    </row>
  </sheetData>
  <sheetProtection algorithmName="SHA-512" hashValue="lI67i7z2VP4YqBdke8rKh89L5ibcbK0gwOI2/fJ8Umd2V/zEmHOOcCVSpJSe+qEpE2XISJ5kBxurflk+yhtiLA==" saltValue="WHkghcNcKykM475mVhbjRg==" spinCount="100000" sheet="1" objects="1" scenarios="1"/>
  <mergeCells count="1">
    <mergeCell ref="B2:E2"/>
  </mergeCells>
  <pageMargins left="0.7" right="0.7" top="0.75" bottom="0.75" header="0.3" footer="0.3"/>
  <pageSetup scale="4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7EE2-1BD6-4867-8235-E926794B3B2E}">
  <sheetPr codeName="Sheet16"/>
  <dimension ref="A1:UW555"/>
  <sheetViews>
    <sheetView zoomScale="85" zoomScaleNormal="85" workbookViewId="0">
      <pane ySplit="3" topLeftCell="A4" activePane="bottomLeft" state="frozen"/>
      <selection pane="bottomLeft" activeCell="E3" sqref="E3"/>
    </sheetView>
  </sheetViews>
  <sheetFormatPr defaultColWidth="9.109375" defaultRowHeight="14.4" x14ac:dyDescent="0.3"/>
  <cols>
    <col min="1" max="1" width="45.109375" style="705" customWidth="1"/>
    <col min="2" max="2" width="36.44140625" style="705" customWidth="1"/>
    <col min="3" max="3" width="12.33203125" style="705" customWidth="1"/>
    <col min="4" max="4" width="1.33203125" style="705" customWidth="1"/>
    <col min="5" max="5" width="42.44140625" style="705" customWidth="1"/>
    <col min="6" max="6" width="19.88671875" style="705" customWidth="1"/>
    <col min="7" max="7" width="21.6640625" style="705" customWidth="1"/>
    <col min="8" max="8" width="6.6640625" style="705" customWidth="1"/>
    <col min="9" max="9" width="6.33203125" style="736" hidden="1" customWidth="1"/>
    <col min="10" max="10" width="11.6640625" style="736" hidden="1" customWidth="1"/>
    <col min="11" max="11" width="12" style="736" hidden="1" customWidth="1"/>
    <col min="12" max="12" width="17.109375" style="736" hidden="1" customWidth="1"/>
    <col min="13" max="13" width="15.109375" style="736" hidden="1" customWidth="1"/>
    <col min="14" max="14" width="15.5546875" style="736" hidden="1" customWidth="1"/>
    <col min="15" max="15" width="37.88671875" style="771" hidden="1" customWidth="1"/>
    <col min="16" max="16" width="15.109375" style="771" hidden="1" customWidth="1"/>
    <col min="17" max="17" width="26.6640625" style="736" hidden="1" customWidth="1"/>
    <col min="18" max="18" width="9.109375" style="736"/>
    <col min="19" max="19" width="11.44140625" style="736" customWidth="1"/>
    <col min="20" max="47" width="9.109375" style="736"/>
    <col min="48" max="16384" width="9.109375" style="705"/>
  </cols>
  <sheetData>
    <row r="1" spans="1:569" x14ac:dyDescent="0.3">
      <c r="A1" s="703" t="s">
        <v>574</v>
      </c>
      <c r="B1" s="717" t="str">
        <f>+'Unit Data from Audit Worksheet'!D2</f>
        <v>Select Unit Name from Drop Down List</v>
      </c>
      <c r="C1" s="704"/>
      <c r="D1" s="704"/>
      <c r="E1" s="798" t="s">
        <v>2041</v>
      </c>
      <c r="H1" s="704"/>
      <c r="J1" s="736" t="s">
        <v>2006</v>
      </c>
      <c r="K1" s="736" t="s">
        <v>2007</v>
      </c>
      <c r="M1" s="767" t="s">
        <v>2009</v>
      </c>
      <c r="N1" s="767" t="s">
        <v>2009</v>
      </c>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row>
    <row r="2" spans="1:569" x14ac:dyDescent="0.3">
      <c r="A2" s="703" t="s">
        <v>2034</v>
      </c>
      <c r="B2" s="703" t="e">
        <f>+'Unit Data from Audit Worksheet'!D3</f>
        <v>#N/A</v>
      </c>
      <c r="C2" s="704"/>
      <c r="D2" s="704"/>
      <c r="E2" s="799" t="s">
        <v>2040</v>
      </c>
      <c r="H2" s="704"/>
      <c r="M2" s="768" t="s">
        <v>2010</v>
      </c>
      <c r="N2" s="768" t="s">
        <v>2014</v>
      </c>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row>
    <row r="3" spans="1:569" x14ac:dyDescent="0.3">
      <c r="A3" s="703" t="e">
        <f>IF(LEN(VLOOKUP(B1,$L$4:$O$555,4,FALSE))=0,"",(VLOOKUP(B1,$L$4:$O$555,4,FALSE)))</f>
        <v>#N/A</v>
      </c>
      <c r="B3" s="703" t="s">
        <v>2035</v>
      </c>
      <c r="C3" s="704"/>
      <c r="D3" s="704"/>
      <c r="H3" s="704"/>
      <c r="J3" s="736" t="s">
        <v>386</v>
      </c>
      <c r="K3" s="736" t="s">
        <v>386</v>
      </c>
      <c r="M3" s="769" t="s">
        <v>2011</v>
      </c>
      <c r="N3" s="769" t="s">
        <v>2013</v>
      </c>
    </row>
    <row r="4" spans="1:569" x14ac:dyDescent="0.3">
      <c r="A4" s="1078" t="s">
        <v>575</v>
      </c>
      <c r="B4" s="1078"/>
      <c r="C4" s="1078"/>
      <c r="D4" s="704"/>
      <c r="E4" s="1079" t="s">
        <v>576</v>
      </c>
      <c r="F4" s="1079"/>
      <c r="G4" s="704"/>
      <c r="H4" s="704"/>
      <c r="L4" s="736" t="s">
        <v>485</v>
      </c>
      <c r="M4" s="736" t="s">
        <v>471</v>
      </c>
      <c r="N4" s="736" t="s">
        <v>471</v>
      </c>
      <c r="O4" s="736"/>
    </row>
    <row r="5" spans="1:569" ht="15" thickBot="1" x14ac:dyDescent="0.35">
      <c r="A5" s="706"/>
      <c r="B5" s="707"/>
      <c r="C5" s="706"/>
      <c r="D5" s="708"/>
      <c r="E5" s="706"/>
      <c r="F5" s="707"/>
      <c r="G5" s="707"/>
      <c r="H5" s="704"/>
      <c r="K5" s="771"/>
      <c r="L5" s="736" t="s">
        <v>1661</v>
      </c>
      <c r="M5" s="736" t="s">
        <v>471</v>
      </c>
      <c r="N5" s="736" t="s">
        <v>471</v>
      </c>
      <c r="O5" s="736"/>
    </row>
    <row r="6" spans="1:569" ht="15" thickBot="1" x14ac:dyDescent="0.35">
      <c r="A6" s="709" t="s">
        <v>577</v>
      </c>
      <c r="B6" s="710" t="e">
        <f>VLOOKUP(B1,$L$4:$M$555,2,FALSE)</f>
        <v>#N/A</v>
      </c>
      <c r="C6" s="710"/>
      <c r="D6" s="710"/>
      <c r="H6" s="710"/>
      <c r="K6" s="771">
        <v>366</v>
      </c>
      <c r="L6" s="736" t="s">
        <v>1662</v>
      </c>
      <c r="M6" s="736" t="s">
        <v>471</v>
      </c>
      <c r="N6" s="736" t="s">
        <v>471</v>
      </c>
      <c r="O6" s="736"/>
    </row>
    <row r="7" spans="1:569" ht="15" thickBot="1" x14ac:dyDescent="0.35">
      <c r="A7" s="704" t="s">
        <v>789</v>
      </c>
      <c r="B7" s="261" t="e">
        <f>HLOOKUP(B1,'PY1 Data(H)'!D1:BR288,150,FALSE)+HLOOKUP(B1,'PY1 Data(H)'!D1:BR288,93,FALSE)</f>
        <v>#N/A</v>
      </c>
      <c r="C7" s="262"/>
      <c r="D7" s="262"/>
      <c r="E7" s="704" t="s">
        <v>581</v>
      </c>
      <c r="F7" s="801">
        <f>Import!L135</f>
        <v>0</v>
      </c>
      <c r="G7" s="710"/>
      <c r="H7" s="704"/>
      <c r="J7" s="736">
        <v>527</v>
      </c>
      <c r="K7" s="736">
        <v>1051</v>
      </c>
      <c r="L7" s="765" t="s">
        <v>1663</v>
      </c>
      <c r="M7" s="765" t="s">
        <v>471</v>
      </c>
      <c r="N7" s="765">
        <v>0.05</v>
      </c>
      <c r="O7" s="736" t="s">
        <v>2037</v>
      </c>
    </row>
    <row r="8" spans="1:569" ht="15" thickBot="1" x14ac:dyDescent="0.35">
      <c r="A8" s="704" t="s">
        <v>579</v>
      </c>
      <c r="B8" s="795" t="e">
        <f>IF(B6="N/A","N/A",B6*B7)</f>
        <v>#N/A</v>
      </c>
      <c r="C8" s="263"/>
      <c r="D8" s="263"/>
      <c r="E8" s="797" t="s">
        <v>1665</v>
      </c>
      <c r="F8" s="801">
        <f>Import!L192</f>
        <v>0</v>
      </c>
      <c r="G8" s="703"/>
      <c r="H8" s="704"/>
      <c r="J8" s="770">
        <v>356</v>
      </c>
      <c r="L8" s="736" t="s">
        <v>1664</v>
      </c>
      <c r="M8" s="736" t="s">
        <v>471</v>
      </c>
      <c r="N8" s="736" t="s">
        <v>471</v>
      </c>
      <c r="O8" s="736"/>
    </row>
    <row r="9" spans="1:569" ht="15" thickBot="1" x14ac:dyDescent="0.35">
      <c r="A9" s="704"/>
      <c r="B9" s="704"/>
      <c r="C9" s="704"/>
      <c r="D9" s="704"/>
      <c r="E9" s="704"/>
      <c r="F9" s="704"/>
      <c r="G9" s="704"/>
      <c r="H9" s="704"/>
      <c r="L9" s="736" t="s">
        <v>486</v>
      </c>
      <c r="M9" s="736" t="s">
        <v>471</v>
      </c>
      <c r="N9" s="736" t="s">
        <v>471</v>
      </c>
      <c r="O9" s="736"/>
    </row>
    <row r="10" spans="1:569" ht="15" thickBot="1" x14ac:dyDescent="0.35">
      <c r="A10" s="709" t="s">
        <v>580</v>
      </c>
      <c r="B10" s="710" t="e">
        <f>VLOOKUP(B1,$L$4:$N$555,3,FALSE)</f>
        <v>#N/A</v>
      </c>
      <c r="C10" s="710"/>
      <c r="D10" s="710"/>
      <c r="E10" s="710"/>
      <c r="F10" s="710"/>
      <c r="G10" s="710"/>
      <c r="H10" s="710"/>
      <c r="L10" s="736" t="s">
        <v>1666</v>
      </c>
      <c r="M10" s="736" t="s">
        <v>471</v>
      </c>
      <c r="N10" s="736" t="s">
        <v>471</v>
      </c>
      <c r="O10" s="736"/>
    </row>
    <row r="11" spans="1:569" ht="15" thickBot="1" x14ac:dyDescent="0.35">
      <c r="A11" s="704" t="s">
        <v>790</v>
      </c>
      <c r="B11" s="711" t="e">
        <f>HLOOKUP(B1,'PY1 Data(H)'!D1:BR288,48,FALSE)</f>
        <v>#N/A</v>
      </c>
      <c r="C11" s="712"/>
      <c r="D11" s="712"/>
      <c r="E11" s="796" t="s">
        <v>2039</v>
      </c>
      <c r="F11" s="795">
        <f>F7-F8</f>
        <v>0</v>
      </c>
      <c r="G11" s="704"/>
      <c r="H11" s="704"/>
      <c r="J11" s="736">
        <v>93</v>
      </c>
      <c r="L11" s="736" t="s">
        <v>1667</v>
      </c>
      <c r="M11" s="736" t="s">
        <v>471</v>
      </c>
      <c r="N11" s="736" t="s">
        <v>471</v>
      </c>
      <c r="O11" s="736"/>
    </row>
    <row r="12" spans="1:569" ht="15" thickBot="1" x14ac:dyDescent="0.35">
      <c r="A12" s="704" t="s">
        <v>579</v>
      </c>
      <c r="B12" s="795" t="e">
        <f>IF(B10="N/A","N/A",B10*B11)</f>
        <v>#N/A</v>
      </c>
      <c r="C12" s="263"/>
      <c r="D12" s="263"/>
      <c r="G12" s="704"/>
      <c r="H12" s="704"/>
      <c r="L12" s="764" t="s">
        <v>1668</v>
      </c>
      <c r="M12" s="764">
        <v>0.03</v>
      </c>
      <c r="N12" s="764">
        <v>0.05</v>
      </c>
      <c r="O12" s="736" t="s">
        <v>2042</v>
      </c>
      <c r="P12" s="771" t="s">
        <v>2038</v>
      </c>
    </row>
    <row r="13" spans="1:569" x14ac:dyDescent="0.3">
      <c r="A13" s="704"/>
      <c r="B13" s="713"/>
      <c r="C13" s="704"/>
      <c r="D13" s="704"/>
      <c r="E13" s="704"/>
      <c r="F13" s="704"/>
      <c r="G13" s="704"/>
      <c r="H13" s="704"/>
      <c r="L13" s="736" t="s">
        <v>1669</v>
      </c>
      <c r="M13" s="736" t="s">
        <v>471</v>
      </c>
      <c r="N13" s="736" t="s">
        <v>471</v>
      </c>
      <c r="O13" s="736"/>
    </row>
    <row r="14" spans="1:569" x14ac:dyDescent="0.3">
      <c r="A14" s="706"/>
      <c r="B14" s="707"/>
      <c r="C14" s="706"/>
      <c r="D14" s="708"/>
      <c r="E14" s="706"/>
      <c r="F14" s="707"/>
      <c r="G14" s="707"/>
      <c r="H14" s="264"/>
      <c r="L14" s="736" t="s">
        <v>1670</v>
      </c>
      <c r="M14" s="736" t="s">
        <v>471</v>
      </c>
      <c r="N14" s="736" t="s">
        <v>471</v>
      </c>
      <c r="O14" s="736"/>
    </row>
    <row r="15" spans="1:569" ht="15" thickBot="1" x14ac:dyDescent="0.35">
      <c r="A15" s="714" t="s">
        <v>582</v>
      </c>
      <c r="B15" s="704"/>
      <c r="C15" s="704"/>
      <c r="D15" s="704"/>
      <c r="E15" s="714" t="s">
        <v>582</v>
      </c>
      <c r="F15" s="703" t="s">
        <v>583</v>
      </c>
      <c r="G15" s="703" t="s">
        <v>584</v>
      </c>
      <c r="H15" s="704"/>
      <c r="L15" s="736" t="s">
        <v>1671</v>
      </c>
      <c r="M15" s="736" t="s">
        <v>471</v>
      </c>
      <c r="N15" s="736" t="s">
        <v>471</v>
      </c>
      <c r="O15" s="736"/>
    </row>
    <row r="16" spans="1:569" ht="15" thickBot="1" x14ac:dyDescent="0.35">
      <c r="A16" s="704" t="s">
        <v>578</v>
      </c>
      <c r="B16" s="261" t="e">
        <f>+B7</f>
        <v>#N/A</v>
      </c>
      <c r="C16" s="262"/>
      <c r="D16" s="262"/>
      <c r="E16" s="704" t="s">
        <v>585</v>
      </c>
      <c r="F16" s="802">
        <f>Import!L191</f>
        <v>0</v>
      </c>
      <c r="G16" s="722" t="e">
        <f>+B18</f>
        <v>#N/A</v>
      </c>
      <c r="H16" s="704"/>
      <c r="K16" s="736">
        <v>990</v>
      </c>
      <c r="L16" s="736" t="s">
        <v>1672</v>
      </c>
      <c r="M16" s="736" t="s">
        <v>471</v>
      </c>
      <c r="N16" s="736" t="s">
        <v>471</v>
      </c>
      <c r="O16" s="736"/>
    </row>
    <row r="17" spans="1:16" ht="15" thickBot="1" x14ac:dyDescent="0.35">
      <c r="A17" s="704" t="s">
        <v>586</v>
      </c>
      <c r="B17" s="853">
        <f>Import!L206</f>
        <v>0</v>
      </c>
      <c r="C17" s="704" t="s">
        <v>2016</v>
      </c>
      <c r="D17" s="704"/>
      <c r="E17" s="704"/>
      <c r="F17" s="723"/>
      <c r="G17" s="723"/>
      <c r="H17" s="704"/>
      <c r="J17" s="736">
        <v>648</v>
      </c>
      <c r="L17" s="736" t="s">
        <v>1673</v>
      </c>
      <c r="M17" s="736" t="s">
        <v>471</v>
      </c>
      <c r="N17" s="736" t="s">
        <v>471</v>
      </c>
      <c r="O17" s="736"/>
    </row>
    <row r="18" spans="1:16" ht="29.4" thickBot="1" x14ac:dyDescent="0.35">
      <c r="A18" s="704" t="s">
        <v>579</v>
      </c>
      <c r="B18" s="721" t="e">
        <f>ROUND((B16/100)*B17,0)</f>
        <v>#N/A</v>
      </c>
      <c r="C18" s="265"/>
      <c r="D18" s="263"/>
      <c r="E18" s="715" t="s">
        <v>1675</v>
      </c>
      <c r="F18" s="721">
        <f>IF(F16=0,F11-F16,F11-MAX(F16,G16))</f>
        <v>0</v>
      </c>
      <c r="G18" s="723"/>
      <c r="H18" s="704"/>
      <c r="L18" s="736" t="s">
        <v>488</v>
      </c>
      <c r="M18" s="736" t="s">
        <v>471</v>
      </c>
      <c r="N18" s="736" t="s">
        <v>471</v>
      </c>
      <c r="O18" s="736"/>
    </row>
    <row r="19" spans="1:16" x14ac:dyDescent="0.3">
      <c r="A19" s="704"/>
      <c r="B19" s="704"/>
      <c r="C19" s="704"/>
      <c r="D19" s="716"/>
      <c r="E19" s="704"/>
      <c r="F19" s="569"/>
      <c r="G19" s="265"/>
      <c r="H19" s="704"/>
      <c r="L19" s="736" t="s">
        <v>1674</v>
      </c>
      <c r="M19" s="736" t="s">
        <v>471</v>
      </c>
      <c r="N19" s="736" t="s">
        <v>471</v>
      </c>
      <c r="O19" s="736"/>
    </row>
    <row r="20" spans="1:16" x14ac:dyDescent="0.3">
      <c r="A20" s="706"/>
      <c r="B20" s="707"/>
      <c r="C20" s="706"/>
      <c r="D20" s="704"/>
      <c r="E20" s="706"/>
      <c r="F20" s="707"/>
      <c r="G20" s="707"/>
      <c r="H20" s="704"/>
      <c r="L20" s="736" t="s">
        <v>1676</v>
      </c>
      <c r="M20" s="736" t="s">
        <v>471</v>
      </c>
      <c r="N20" s="736" t="s">
        <v>471</v>
      </c>
      <c r="O20" s="736"/>
    </row>
    <row r="21" spans="1:16" ht="15" thickBot="1" x14ac:dyDescent="0.35">
      <c r="A21" s="704"/>
      <c r="B21" s="704"/>
      <c r="C21" s="704"/>
      <c r="D21" s="704"/>
      <c r="E21" s="714" t="s">
        <v>587</v>
      </c>
      <c r="F21" s="714"/>
      <c r="G21" s="714"/>
      <c r="H21" s="704"/>
      <c r="L21" s="736" t="s">
        <v>943</v>
      </c>
      <c r="M21" s="736" t="s">
        <v>471</v>
      </c>
      <c r="N21" s="736" t="s">
        <v>471</v>
      </c>
      <c r="O21" s="736"/>
    </row>
    <row r="22" spans="1:16" ht="15" thickBot="1" x14ac:dyDescent="0.35">
      <c r="A22" s="704"/>
      <c r="B22" s="803"/>
      <c r="C22" s="704"/>
      <c r="D22" s="708"/>
      <c r="E22" s="704" t="s">
        <v>588</v>
      </c>
      <c r="F22" s="724" t="e">
        <f>MAX(B8,B12)</f>
        <v>#N/A</v>
      </c>
      <c r="G22" s="716"/>
      <c r="H22" s="263"/>
      <c r="L22" s="736" t="s">
        <v>1677</v>
      </c>
      <c r="M22" s="736" t="s">
        <v>471</v>
      </c>
      <c r="N22" s="736" t="s">
        <v>471</v>
      </c>
      <c r="O22" s="736"/>
    </row>
    <row r="23" spans="1:16" ht="15" thickBot="1" x14ac:dyDescent="0.35">
      <c r="A23" s="704"/>
      <c r="B23" s="803"/>
      <c r="C23" s="704"/>
      <c r="D23" s="714"/>
      <c r="E23" s="704"/>
      <c r="F23" s="821"/>
      <c r="G23" s="716"/>
      <c r="H23" s="263"/>
      <c r="L23" s="736" t="s">
        <v>1678</v>
      </c>
      <c r="M23" s="736" t="s">
        <v>471</v>
      </c>
      <c r="N23" s="736" t="s">
        <v>471</v>
      </c>
      <c r="O23" s="736"/>
    </row>
    <row r="24" spans="1:16" ht="15" thickBot="1" x14ac:dyDescent="0.35">
      <c r="B24" s="800"/>
      <c r="D24" s="716"/>
      <c r="E24" s="704" t="s">
        <v>589</v>
      </c>
      <c r="F24" s="725">
        <f>IF(F7=0,0,IF(F18&lt;=F22,"Yes", "No, unit exceeds limit by:"))</f>
        <v>0</v>
      </c>
      <c r="G24" s="704"/>
      <c r="H24" s="704"/>
      <c r="L24" s="764" t="s">
        <v>944</v>
      </c>
      <c r="M24" s="764">
        <v>0.03</v>
      </c>
      <c r="N24" s="764">
        <v>0.05</v>
      </c>
      <c r="O24" s="736" t="s">
        <v>2042</v>
      </c>
      <c r="P24" s="771" t="s">
        <v>2038</v>
      </c>
    </row>
    <row r="25" spans="1:16" ht="15" thickBot="1" x14ac:dyDescent="0.35">
      <c r="B25" s="800"/>
      <c r="C25" s="704"/>
      <c r="D25" s="716"/>
      <c r="E25" s="704"/>
      <c r="F25" s="725" t="e">
        <f>IF(F18-F22&lt;=0,0,F18-F22)</f>
        <v>#N/A</v>
      </c>
      <c r="G25" s="266"/>
      <c r="H25" s="714"/>
      <c r="L25" s="736" t="s">
        <v>489</v>
      </c>
      <c r="M25" s="736" t="s">
        <v>471</v>
      </c>
      <c r="N25" s="736" t="s">
        <v>471</v>
      </c>
      <c r="O25" s="736"/>
    </row>
    <row r="26" spans="1:16" ht="15" thickBot="1" x14ac:dyDescent="0.35">
      <c r="B26" s="800"/>
      <c r="C26" s="704"/>
      <c r="D26" s="717"/>
      <c r="E26" s="704"/>
      <c r="F26" s="723"/>
      <c r="G26" s="704"/>
      <c r="H26" s="704"/>
      <c r="L26" s="736" t="s">
        <v>945</v>
      </c>
      <c r="M26" s="736" t="s">
        <v>471</v>
      </c>
      <c r="N26" s="736" t="s">
        <v>471</v>
      </c>
      <c r="O26" s="736"/>
    </row>
    <row r="27" spans="1:16" x14ac:dyDescent="0.3">
      <c r="A27" s="704"/>
      <c r="B27" s="803"/>
      <c r="C27" s="704"/>
      <c r="D27" s="717"/>
      <c r="E27" s="718" t="s">
        <v>590</v>
      </c>
      <c r="F27" s="726">
        <f>IF(F16=0,0,F16-G16)</f>
        <v>0</v>
      </c>
      <c r="G27" s="704"/>
      <c r="H27" s="704"/>
      <c r="L27" s="736" t="s">
        <v>1679</v>
      </c>
      <c r="M27" s="736" t="s">
        <v>471</v>
      </c>
      <c r="N27" s="736" t="s">
        <v>471</v>
      </c>
      <c r="O27" s="736"/>
    </row>
    <row r="28" spans="1:16" ht="33.75" customHeight="1" thickBot="1" x14ac:dyDescent="0.35">
      <c r="A28" s="704"/>
      <c r="B28" s="803"/>
      <c r="C28" s="704"/>
      <c r="D28" s="704"/>
      <c r="E28" s="704"/>
      <c r="F28" s="267" t="str">
        <f>IF(F27=0,"","Investigate")</f>
        <v/>
      </c>
      <c r="G28" s="704"/>
      <c r="H28" s="704"/>
      <c r="L28" s="736" t="s">
        <v>1680</v>
      </c>
      <c r="M28" s="736" t="s">
        <v>471</v>
      </c>
      <c r="N28" s="736" t="s">
        <v>471</v>
      </c>
      <c r="O28" s="736"/>
    </row>
    <row r="29" spans="1:16" x14ac:dyDescent="0.3">
      <c r="A29" s="708"/>
      <c r="B29" s="704"/>
      <c r="C29" s="704"/>
      <c r="D29" s="704"/>
      <c r="E29" s="708" t="s">
        <v>591</v>
      </c>
      <c r="F29" s="704"/>
      <c r="G29" s="704"/>
      <c r="H29" s="704"/>
      <c r="L29" s="736" t="s">
        <v>1681</v>
      </c>
      <c r="M29" s="736" t="s">
        <v>471</v>
      </c>
      <c r="N29" s="736" t="s">
        <v>471</v>
      </c>
      <c r="O29" s="736"/>
    </row>
    <row r="30" spans="1:16" ht="14.4" customHeight="1" x14ac:dyDescent="0.3">
      <c r="A30" s="719"/>
      <c r="B30" s="719"/>
      <c r="C30" s="719"/>
      <c r="D30" s="704"/>
      <c r="E30" s="1080" t="s">
        <v>2098</v>
      </c>
      <c r="F30" s="1081"/>
      <c r="G30" s="1082"/>
      <c r="H30" s="704"/>
      <c r="L30" s="736" t="s">
        <v>490</v>
      </c>
      <c r="M30" s="736" t="s">
        <v>471</v>
      </c>
      <c r="N30" s="736" t="s">
        <v>471</v>
      </c>
      <c r="O30" s="736"/>
    </row>
    <row r="31" spans="1:16" x14ac:dyDescent="0.3">
      <c r="A31" s="704"/>
      <c r="B31" s="704"/>
      <c r="C31" s="719"/>
      <c r="D31" s="704"/>
      <c r="E31" s="1083"/>
      <c r="F31" s="1084"/>
      <c r="G31" s="1085"/>
      <c r="H31" s="704"/>
      <c r="L31" s="736" t="s">
        <v>1682</v>
      </c>
      <c r="M31" s="736" t="s">
        <v>471</v>
      </c>
      <c r="N31" s="736" t="s">
        <v>471</v>
      </c>
      <c r="O31" s="736"/>
    </row>
    <row r="32" spans="1:16" x14ac:dyDescent="0.3">
      <c r="A32" s="719"/>
      <c r="B32" s="719"/>
      <c r="C32" s="719"/>
      <c r="D32" s="704"/>
      <c r="E32" s="1083"/>
      <c r="F32" s="1084"/>
      <c r="G32" s="1085"/>
      <c r="L32" s="736" t="s">
        <v>1683</v>
      </c>
      <c r="M32" s="736" t="s">
        <v>471</v>
      </c>
      <c r="N32" s="736" t="s">
        <v>471</v>
      </c>
      <c r="O32" s="736"/>
    </row>
    <row r="33" spans="1:16" ht="30" customHeight="1" x14ac:dyDescent="0.3">
      <c r="A33" s="719"/>
      <c r="B33" s="719"/>
      <c r="C33" s="719"/>
      <c r="D33" s="704"/>
      <c r="E33" s="1086"/>
      <c r="F33" s="1087"/>
      <c r="G33" s="1088"/>
      <c r="L33" s="736" t="s">
        <v>1684</v>
      </c>
      <c r="M33" s="736" t="s">
        <v>471</v>
      </c>
      <c r="N33" s="736" t="s">
        <v>471</v>
      </c>
      <c r="O33" s="736"/>
    </row>
    <row r="34" spans="1:16" x14ac:dyDescent="0.3">
      <c r="A34" s="719"/>
      <c r="B34" s="719"/>
      <c r="C34" s="719"/>
      <c r="D34" s="704"/>
      <c r="E34" s="720"/>
      <c r="F34" s="720"/>
      <c r="G34" s="720"/>
      <c r="L34" s="736" t="s">
        <v>1685</v>
      </c>
      <c r="M34" s="736" t="s">
        <v>471</v>
      </c>
      <c r="N34" s="736" t="s">
        <v>471</v>
      </c>
      <c r="O34" s="736"/>
    </row>
    <row r="35" spans="1:16" x14ac:dyDescent="0.3">
      <c r="A35" s="719"/>
      <c r="B35" s="719"/>
      <c r="C35" s="719"/>
      <c r="D35" s="704"/>
      <c r="E35" s="1080" t="s">
        <v>1997</v>
      </c>
      <c r="F35" s="1081"/>
      <c r="G35" s="1082"/>
      <c r="L35" s="764" t="s">
        <v>491</v>
      </c>
      <c r="M35" s="764">
        <v>0.03</v>
      </c>
      <c r="N35" s="764">
        <v>0.05</v>
      </c>
      <c r="O35" s="736" t="s">
        <v>2042</v>
      </c>
      <c r="P35" s="771" t="s">
        <v>2038</v>
      </c>
    </row>
    <row r="36" spans="1:16" x14ac:dyDescent="0.3">
      <c r="A36" s="704"/>
      <c r="B36" s="704"/>
      <c r="C36" s="704"/>
      <c r="D36" s="704"/>
      <c r="E36" s="1083"/>
      <c r="F36" s="1089"/>
      <c r="G36" s="1085"/>
      <c r="L36" s="736" t="s">
        <v>946</v>
      </c>
      <c r="M36" s="736" t="s">
        <v>471</v>
      </c>
      <c r="N36" s="736" t="s">
        <v>471</v>
      </c>
      <c r="O36" s="736"/>
    </row>
    <row r="37" spans="1:16" x14ac:dyDescent="0.3">
      <c r="A37" s="704"/>
      <c r="B37" s="704"/>
      <c r="C37" s="704"/>
      <c r="D37" s="704"/>
      <c r="E37" s="1086"/>
      <c r="F37" s="1087"/>
      <c r="G37" s="1088"/>
      <c r="L37" s="736" t="s">
        <v>492</v>
      </c>
      <c r="M37" s="736" t="s">
        <v>471</v>
      </c>
      <c r="N37" s="736" t="s">
        <v>471</v>
      </c>
      <c r="O37" s="736"/>
    </row>
    <row r="38" spans="1:16" x14ac:dyDescent="0.3">
      <c r="A38" s="704"/>
      <c r="B38" s="704"/>
      <c r="C38" s="704"/>
      <c r="D38" s="704"/>
      <c r="E38" s="704"/>
      <c r="F38" s="704"/>
      <c r="G38" s="704"/>
      <c r="L38" s="736" t="s">
        <v>1687</v>
      </c>
      <c r="M38" s="736" t="s">
        <v>471</v>
      </c>
      <c r="N38" s="736" t="s">
        <v>471</v>
      </c>
      <c r="O38" s="736"/>
    </row>
    <row r="39" spans="1:16" ht="15" thickBot="1" x14ac:dyDescent="0.35">
      <c r="C39" s="704"/>
      <c r="D39" s="704"/>
      <c r="E39" s="1090" t="s">
        <v>592</v>
      </c>
      <c r="F39" s="1090"/>
      <c r="G39" s="1090"/>
      <c r="L39" s="764" t="s">
        <v>1688</v>
      </c>
      <c r="M39" s="764">
        <v>0.03</v>
      </c>
      <c r="N39" s="764">
        <v>0.05</v>
      </c>
      <c r="O39" s="736" t="s">
        <v>2042</v>
      </c>
      <c r="P39" s="771" t="s">
        <v>2038</v>
      </c>
    </row>
    <row r="40" spans="1:16" x14ac:dyDescent="0.3">
      <c r="A40" s="704"/>
      <c r="B40" s="704"/>
      <c r="C40" s="704"/>
      <c r="D40" s="704"/>
      <c r="E40" s="1069"/>
      <c r="F40" s="1070"/>
      <c r="G40" s="1071"/>
      <c r="L40" s="736" t="s">
        <v>1689</v>
      </c>
      <c r="M40" s="736" t="s">
        <v>471</v>
      </c>
      <c r="N40" s="736" t="s">
        <v>471</v>
      </c>
      <c r="O40" s="736"/>
    </row>
    <row r="41" spans="1:16" x14ac:dyDescent="0.3">
      <c r="A41" s="704"/>
      <c r="B41" s="704"/>
      <c r="C41" s="704"/>
      <c r="D41" s="704"/>
      <c r="E41" s="1072"/>
      <c r="F41" s="1073"/>
      <c r="G41" s="1074"/>
      <c r="L41" s="736" t="s">
        <v>1690</v>
      </c>
      <c r="M41" s="736" t="s">
        <v>471</v>
      </c>
      <c r="N41" s="736" t="s">
        <v>471</v>
      </c>
      <c r="O41" s="736"/>
    </row>
    <row r="42" spans="1:16" x14ac:dyDescent="0.3">
      <c r="A42" s="704"/>
      <c r="B42" s="704"/>
      <c r="C42" s="704"/>
      <c r="D42" s="704"/>
      <c r="E42" s="1072"/>
      <c r="F42" s="1073"/>
      <c r="G42" s="1074"/>
      <c r="L42" s="736" t="s">
        <v>1686</v>
      </c>
      <c r="M42" s="736" t="s">
        <v>471</v>
      </c>
      <c r="N42" s="736" t="s">
        <v>471</v>
      </c>
      <c r="O42" s="736"/>
    </row>
    <row r="43" spans="1:16" x14ac:dyDescent="0.3">
      <c r="A43" s="704"/>
      <c r="B43" s="704"/>
      <c r="C43" s="704"/>
      <c r="D43" s="704"/>
      <c r="E43" s="1072"/>
      <c r="F43" s="1073"/>
      <c r="G43" s="1074"/>
      <c r="L43" s="736" t="s">
        <v>494</v>
      </c>
      <c r="M43" s="736" t="s">
        <v>471</v>
      </c>
      <c r="N43" s="736" t="s">
        <v>471</v>
      </c>
      <c r="O43" s="736"/>
    </row>
    <row r="44" spans="1:16" x14ac:dyDescent="0.3">
      <c r="D44" s="704"/>
      <c r="E44" s="1072"/>
      <c r="F44" s="1073"/>
      <c r="G44" s="1074"/>
      <c r="L44" s="736" t="s">
        <v>1691</v>
      </c>
      <c r="M44" s="736" t="s">
        <v>471</v>
      </c>
      <c r="N44" s="736" t="s">
        <v>471</v>
      </c>
      <c r="O44" s="736"/>
    </row>
    <row r="45" spans="1:16" x14ac:dyDescent="0.3">
      <c r="D45" s="704"/>
      <c r="E45" s="1072"/>
      <c r="F45" s="1073"/>
      <c r="G45" s="1074"/>
      <c r="L45" s="736" t="s">
        <v>1692</v>
      </c>
      <c r="M45" s="736" t="s">
        <v>471</v>
      </c>
      <c r="N45" s="736" t="s">
        <v>471</v>
      </c>
      <c r="O45" s="736"/>
    </row>
    <row r="46" spans="1:16" x14ac:dyDescent="0.3">
      <c r="E46" s="1072"/>
      <c r="F46" s="1073"/>
      <c r="G46" s="1074"/>
      <c r="L46" s="736" t="s">
        <v>1693</v>
      </c>
      <c r="M46" s="736" t="s">
        <v>471</v>
      </c>
      <c r="N46" s="736" t="s">
        <v>471</v>
      </c>
      <c r="O46" s="736"/>
    </row>
    <row r="47" spans="1:16" x14ac:dyDescent="0.3">
      <c r="E47" s="1072"/>
      <c r="F47" s="1073"/>
      <c r="G47" s="1074"/>
      <c r="L47" s="736" t="s">
        <v>495</v>
      </c>
      <c r="M47" s="736" t="s">
        <v>471</v>
      </c>
      <c r="N47" s="736" t="s">
        <v>471</v>
      </c>
      <c r="O47" s="736" t="s">
        <v>2174</v>
      </c>
    </row>
    <row r="48" spans="1:16" x14ac:dyDescent="0.3">
      <c r="E48" s="1072"/>
      <c r="F48" s="1073"/>
      <c r="G48" s="1074"/>
      <c r="L48" s="736" t="s">
        <v>1694</v>
      </c>
      <c r="M48" s="736" t="s">
        <v>471</v>
      </c>
      <c r="N48" s="736" t="s">
        <v>471</v>
      </c>
      <c r="O48" s="736"/>
    </row>
    <row r="49" spans="5:15" x14ac:dyDescent="0.3">
      <c r="E49" s="1072"/>
      <c r="F49" s="1073"/>
      <c r="G49" s="1074"/>
      <c r="L49" s="736" t="s">
        <v>1695</v>
      </c>
      <c r="M49" s="736" t="s">
        <v>471</v>
      </c>
      <c r="N49" s="736" t="s">
        <v>471</v>
      </c>
      <c r="O49" s="736"/>
    </row>
    <row r="50" spans="5:15" x14ac:dyDescent="0.3">
      <c r="E50" s="1072"/>
      <c r="F50" s="1073"/>
      <c r="G50" s="1074"/>
      <c r="L50" s="736" t="s">
        <v>1696</v>
      </c>
      <c r="M50" s="736" t="s">
        <v>471</v>
      </c>
      <c r="N50" s="736" t="s">
        <v>471</v>
      </c>
      <c r="O50" s="736"/>
    </row>
    <row r="51" spans="5:15" ht="15" thickBot="1" x14ac:dyDescent="0.35">
      <c r="E51" s="1075"/>
      <c r="F51" s="1076"/>
      <c r="G51" s="1077"/>
      <c r="L51" s="736" t="s">
        <v>496</v>
      </c>
      <c r="M51" s="736" t="s">
        <v>471</v>
      </c>
      <c r="N51" s="736" t="s">
        <v>471</v>
      </c>
      <c r="O51" s="736"/>
    </row>
    <row r="52" spans="5:15" x14ac:dyDescent="0.3">
      <c r="L52" s="736" t="s">
        <v>1697</v>
      </c>
      <c r="M52" s="736" t="s">
        <v>471</v>
      </c>
      <c r="N52" s="736" t="s">
        <v>471</v>
      </c>
      <c r="O52" s="736"/>
    </row>
    <row r="53" spans="5:15" x14ac:dyDescent="0.3">
      <c r="L53" s="736" t="s">
        <v>1699</v>
      </c>
      <c r="M53" s="736" t="s">
        <v>471</v>
      </c>
      <c r="N53" s="736" t="s">
        <v>471</v>
      </c>
      <c r="O53" s="736"/>
    </row>
    <row r="54" spans="5:15" x14ac:dyDescent="0.3">
      <c r="L54" s="736" t="s">
        <v>1698</v>
      </c>
      <c r="M54" s="736" t="s">
        <v>471</v>
      </c>
      <c r="N54" s="736" t="s">
        <v>471</v>
      </c>
      <c r="O54" s="736"/>
    </row>
    <row r="55" spans="5:15" x14ac:dyDescent="0.3">
      <c r="L55" s="736" t="s">
        <v>1700</v>
      </c>
      <c r="M55" s="736" t="s">
        <v>471</v>
      </c>
      <c r="N55" s="736" t="s">
        <v>471</v>
      </c>
      <c r="O55" s="736"/>
    </row>
    <row r="56" spans="5:15" x14ac:dyDescent="0.3">
      <c r="L56" s="736" t="s">
        <v>497</v>
      </c>
      <c r="M56" s="736" t="s">
        <v>471</v>
      </c>
      <c r="N56" s="736" t="s">
        <v>471</v>
      </c>
      <c r="O56" s="736"/>
    </row>
    <row r="57" spans="5:15" x14ac:dyDescent="0.3">
      <c r="L57" s="736" t="s">
        <v>1701</v>
      </c>
      <c r="M57" s="736" t="s">
        <v>471</v>
      </c>
      <c r="N57" s="736" t="s">
        <v>471</v>
      </c>
      <c r="O57" s="736"/>
    </row>
    <row r="58" spans="5:15" x14ac:dyDescent="0.3">
      <c r="L58" s="736" t="s">
        <v>1702</v>
      </c>
      <c r="M58" s="736" t="s">
        <v>471</v>
      </c>
      <c r="N58" s="736" t="s">
        <v>471</v>
      </c>
      <c r="O58" s="736"/>
    </row>
    <row r="59" spans="5:15" x14ac:dyDescent="0.3">
      <c r="L59" s="765" t="s">
        <v>1703</v>
      </c>
      <c r="M59" s="765">
        <v>0.15</v>
      </c>
      <c r="N59" s="765" t="s">
        <v>471</v>
      </c>
      <c r="O59" s="736" t="s">
        <v>2037</v>
      </c>
    </row>
    <row r="60" spans="5:15" x14ac:dyDescent="0.3">
      <c r="L60" s="736" t="s">
        <v>498</v>
      </c>
      <c r="M60" s="736" t="s">
        <v>471</v>
      </c>
      <c r="N60" s="736" t="s">
        <v>471</v>
      </c>
      <c r="O60" s="736"/>
    </row>
    <row r="61" spans="5:15" x14ac:dyDescent="0.3">
      <c r="L61" s="736" t="s">
        <v>1704</v>
      </c>
      <c r="M61" s="736" t="s">
        <v>471</v>
      </c>
      <c r="N61" s="736" t="s">
        <v>471</v>
      </c>
      <c r="O61" s="736"/>
    </row>
    <row r="62" spans="5:15" x14ac:dyDescent="0.3">
      <c r="L62" s="736" t="s">
        <v>1705</v>
      </c>
      <c r="M62" s="736" t="s">
        <v>471</v>
      </c>
      <c r="N62" s="736" t="s">
        <v>471</v>
      </c>
      <c r="O62" s="736"/>
    </row>
    <row r="63" spans="5:15" x14ac:dyDescent="0.3">
      <c r="L63" s="736" t="s">
        <v>1706</v>
      </c>
      <c r="M63" s="736" t="s">
        <v>471</v>
      </c>
      <c r="N63" s="736" t="s">
        <v>471</v>
      </c>
      <c r="O63" s="736"/>
    </row>
    <row r="64" spans="5:15" x14ac:dyDescent="0.3">
      <c r="L64" s="736" t="s">
        <v>1707</v>
      </c>
      <c r="M64" s="736" t="s">
        <v>471</v>
      </c>
      <c r="N64" s="736" t="s">
        <v>471</v>
      </c>
      <c r="O64" s="736"/>
    </row>
    <row r="65" spans="12:15" x14ac:dyDescent="0.3">
      <c r="L65" s="736" t="s">
        <v>1708</v>
      </c>
      <c r="M65" s="736" t="s">
        <v>471</v>
      </c>
      <c r="N65" s="736" t="s">
        <v>471</v>
      </c>
      <c r="O65" s="736"/>
    </row>
    <row r="66" spans="12:15" x14ac:dyDescent="0.3">
      <c r="L66" s="736" t="s">
        <v>947</v>
      </c>
      <c r="M66" s="736" t="s">
        <v>471</v>
      </c>
      <c r="N66" s="736" t="s">
        <v>471</v>
      </c>
      <c r="O66" s="736"/>
    </row>
    <row r="67" spans="12:15" x14ac:dyDescent="0.3">
      <c r="L67" s="736" t="s">
        <v>1709</v>
      </c>
      <c r="M67" s="736" t="s">
        <v>471</v>
      </c>
      <c r="N67" s="736" t="s">
        <v>471</v>
      </c>
      <c r="O67" s="736"/>
    </row>
    <row r="68" spans="12:15" x14ac:dyDescent="0.3">
      <c r="L68" s="736" t="s">
        <v>1710</v>
      </c>
      <c r="M68" s="736" t="s">
        <v>471</v>
      </c>
      <c r="N68" s="736" t="s">
        <v>471</v>
      </c>
      <c r="O68" s="736"/>
    </row>
    <row r="69" spans="12:15" x14ac:dyDescent="0.3">
      <c r="L69" s="736" t="s">
        <v>1711</v>
      </c>
      <c r="M69" s="736" t="s">
        <v>471</v>
      </c>
      <c r="N69" s="736" t="s">
        <v>471</v>
      </c>
      <c r="O69" s="736"/>
    </row>
    <row r="70" spans="12:15" x14ac:dyDescent="0.3">
      <c r="L70" s="736" t="s">
        <v>1712</v>
      </c>
      <c r="M70" s="736" t="s">
        <v>471</v>
      </c>
      <c r="N70" s="736" t="s">
        <v>471</v>
      </c>
      <c r="O70" s="736"/>
    </row>
    <row r="71" spans="12:15" x14ac:dyDescent="0.3">
      <c r="L71" s="736" t="s">
        <v>1713</v>
      </c>
      <c r="M71" s="736" t="s">
        <v>471</v>
      </c>
      <c r="N71" s="736" t="s">
        <v>471</v>
      </c>
      <c r="O71" s="736"/>
    </row>
    <row r="72" spans="12:15" x14ac:dyDescent="0.3">
      <c r="L72" s="736" t="s">
        <v>1714</v>
      </c>
      <c r="M72" s="736" t="s">
        <v>471</v>
      </c>
      <c r="N72" s="736" t="s">
        <v>471</v>
      </c>
      <c r="O72" s="736"/>
    </row>
    <row r="73" spans="12:15" x14ac:dyDescent="0.3">
      <c r="L73" s="736" t="s">
        <v>1715</v>
      </c>
      <c r="M73" s="736" t="s">
        <v>471</v>
      </c>
      <c r="N73" s="736" t="s">
        <v>471</v>
      </c>
      <c r="O73" s="736"/>
    </row>
    <row r="74" spans="12:15" x14ac:dyDescent="0.3">
      <c r="L74" s="736" t="s">
        <v>1716</v>
      </c>
      <c r="M74" s="736" t="s">
        <v>471</v>
      </c>
      <c r="N74" s="736" t="s">
        <v>471</v>
      </c>
      <c r="O74" s="736"/>
    </row>
    <row r="75" spans="12:15" x14ac:dyDescent="0.3">
      <c r="L75" s="736" t="s">
        <v>1717</v>
      </c>
      <c r="M75" s="736" t="s">
        <v>471</v>
      </c>
      <c r="N75" s="736" t="s">
        <v>471</v>
      </c>
      <c r="O75" s="736"/>
    </row>
    <row r="76" spans="12:15" x14ac:dyDescent="0.3">
      <c r="L76" s="736" t="s">
        <v>1718</v>
      </c>
      <c r="M76" s="736" t="s">
        <v>471</v>
      </c>
      <c r="N76" s="736" t="s">
        <v>471</v>
      </c>
      <c r="O76" s="736"/>
    </row>
    <row r="77" spans="12:15" x14ac:dyDescent="0.3">
      <c r="L77" s="736" t="s">
        <v>1719</v>
      </c>
      <c r="M77" s="736" t="s">
        <v>471</v>
      </c>
      <c r="N77" s="736" t="s">
        <v>471</v>
      </c>
      <c r="O77" s="736"/>
    </row>
    <row r="78" spans="12:15" x14ac:dyDescent="0.3">
      <c r="L78" s="736" t="s">
        <v>1720</v>
      </c>
      <c r="M78" s="736" t="s">
        <v>471</v>
      </c>
      <c r="N78" s="736" t="s">
        <v>471</v>
      </c>
      <c r="O78" s="736"/>
    </row>
    <row r="79" spans="12:15" x14ac:dyDescent="0.3">
      <c r="L79" s="736" t="s">
        <v>1721</v>
      </c>
      <c r="M79" s="736" t="s">
        <v>471</v>
      </c>
      <c r="N79" s="736" t="s">
        <v>471</v>
      </c>
      <c r="O79" s="736"/>
    </row>
    <row r="80" spans="12:15" x14ac:dyDescent="0.3">
      <c r="L80" s="736" t="s">
        <v>1722</v>
      </c>
      <c r="M80" s="736" t="s">
        <v>471</v>
      </c>
      <c r="N80" s="736" t="s">
        <v>471</v>
      </c>
      <c r="O80" s="736"/>
    </row>
    <row r="81" spans="12:15" x14ac:dyDescent="0.3">
      <c r="L81" s="736" t="s">
        <v>1723</v>
      </c>
      <c r="M81" s="736" t="s">
        <v>471</v>
      </c>
      <c r="N81" s="736" t="s">
        <v>471</v>
      </c>
      <c r="O81" s="736"/>
    </row>
    <row r="82" spans="12:15" x14ac:dyDescent="0.3">
      <c r="L82" s="736" t="s">
        <v>1724</v>
      </c>
      <c r="M82" s="736" t="s">
        <v>471</v>
      </c>
      <c r="N82" s="736" t="s">
        <v>471</v>
      </c>
      <c r="O82" s="736"/>
    </row>
    <row r="83" spans="12:15" x14ac:dyDescent="0.3">
      <c r="L83" s="736" t="s">
        <v>948</v>
      </c>
      <c r="M83" s="736" t="s">
        <v>471</v>
      </c>
      <c r="N83" s="736" t="s">
        <v>471</v>
      </c>
      <c r="O83" s="736"/>
    </row>
    <row r="84" spans="12:15" x14ac:dyDescent="0.3">
      <c r="L84" s="736" t="s">
        <v>499</v>
      </c>
      <c r="M84" s="736" t="s">
        <v>471</v>
      </c>
      <c r="N84" s="736" t="s">
        <v>471</v>
      </c>
      <c r="O84" s="736"/>
    </row>
    <row r="85" spans="12:15" x14ac:dyDescent="0.3">
      <c r="L85" s="736" t="s">
        <v>1725</v>
      </c>
      <c r="M85" s="736" t="s">
        <v>471</v>
      </c>
      <c r="N85" s="736" t="s">
        <v>471</v>
      </c>
      <c r="O85" s="736"/>
    </row>
    <row r="86" spans="12:15" x14ac:dyDescent="0.3">
      <c r="L86" s="736" t="s">
        <v>1726</v>
      </c>
      <c r="M86" s="736" t="s">
        <v>471</v>
      </c>
      <c r="N86" s="736" t="s">
        <v>471</v>
      </c>
      <c r="O86" s="736"/>
    </row>
    <row r="87" spans="12:15" x14ac:dyDescent="0.3">
      <c r="L87" s="736" t="s">
        <v>1727</v>
      </c>
      <c r="M87" s="736" t="s">
        <v>471</v>
      </c>
      <c r="N87" s="736" t="s">
        <v>471</v>
      </c>
      <c r="O87" s="736"/>
    </row>
    <row r="88" spans="12:15" x14ac:dyDescent="0.3">
      <c r="L88" s="736" t="s">
        <v>1728</v>
      </c>
      <c r="M88" s="736" t="s">
        <v>471</v>
      </c>
      <c r="N88" s="736" t="s">
        <v>471</v>
      </c>
      <c r="O88" s="736"/>
    </row>
    <row r="89" spans="12:15" x14ac:dyDescent="0.3">
      <c r="L89" s="736" t="s">
        <v>500</v>
      </c>
      <c r="M89" s="736" t="s">
        <v>471</v>
      </c>
      <c r="N89" s="736" t="s">
        <v>471</v>
      </c>
      <c r="O89" s="736"/>
    </row>
    <row r="90" spans="12:15" x14ac:dyDescent="0.3">
      <c r="L90" s="736" t="s">
        <v>1729</v>
      </c>
      <c r="M90" s="736" t="s">
        <v>471</v>
      </c>
      <c r="N90" s="736" t="s">
        <v>471</v>
      </c>
      <c r="O90" s="736"/>
    </row>
    <row r="91" spans="12:15" x14ac:dyDescent="0.3">
      <c r="L91" s="736" t="s">
        <v>395</v>
      </c>
      <c r="M91" s="736" t="s">
        <v>471</v>
      </c>
      <c r="N91" s="736" t="s">
        <v>471</v>
      </c>
      <c r="O91" s="736"/>
    </row>
    <row r="92" spans="12:15" x14ac:dyDescent="0.3">
      <c r="L92" s="736" t="s">
        <v>396</v>
      </c>
      <c r="M92" s="736" t="s">
        <v>471</v>
      </c>
      <c r="N92" s="736" t="s">
        <v>471</v>
      </c>
      <c r="O92" s="736"/>
    </row>
    <row r="93" spans="12:15" x14ac:dyDescent="0.3">
      <c r="L93" s="765" t="s">
        <v>1730</v>
      </c>
      <c r="M93" s="765">
        <v>0.05</v>
      </c>
      <c r="N93" s="765" t="s">
        <v>471</v>
      </c>
      <c r="O93" s="736" t="s">
        <v>2037</v>
      </c>
    </row>
    <row r="94" spans="12:15" x14ac:dyDescent="0.3">
      <c r="L94" s="736" t="s">
        <v>501</v>
      </c>
      <c r="M94" s="736" t="s">
        <v>471</v>
      </c>
      <c r="N94" s="736" t="s">
        <v>471</v>
      </c>
      <c r="O94" s="736"/>
    </row>
    <row r="95" spans="12:15" x14ac:dyDescent="0.3">
      <c r="L95" s="736" t="s">
        <v>1731</v>
      </c>
      <c r="M95" s="736" t="s">
        <v>471</v>
      </c>
      <c r="N95" s="736" t="s">
        <v>471</v>
      </c>
      <c r="O95" s="736"/>
    </row>
    <row r="96" spans="12:15" x14ac:dyDescent="0.3">
      <c r="L96" s="736" t="s">
        <v>949</v>
      </c>
      <c r="M96" s="736" t="s">
        <v>471</v>
      </c>
      <c r="N96" s="736" t="s">
        <v>471</v>
      </c>
      <c r="O96" s="736"/>
    </row>
    <row r="97" spans="12:16" x14ac:dyDescent="0.3">
      <c r="L97" s="736" t="s">
        <v>1732</v>
      </c>
      <c r="M97" s="736" t="s">
        <v>471</v>
      </c>
      <c r="N97" s="736" t="s">
        <v>471</v>
      </c>
      <c r="O97" s="736"/>
    </row>
    <row r="98" spans="12:16" x14ac:dyDescent="0.3">
      <c r="L98" s="736" t="s">
        <v>950</v>
      </c>
      <c r="M98" s="736" t="s">
        <v>471</v>
      </c>
      <c r="N98" s="736" t="s">
        <v>471</v>
      </c>
      <c r="O98" s="736"/>
    </row>
    <row r="99" spans="12:16" x14ac:dyDescent="0.3">
      <c r="L99" s="764" t="s">
        <v>1733</v>
      </c>
      <c r="M99" s="764">
        <v>0.03</v>
      </c>
      <c r="N99" s="764">
        <v>0.05</v>
      </c>
      <c r="O99" s="736" t="s">
        <v>2042</v>
      </c>
      <c r="P99" s="771" t="s">
        <v>2038</v>
      </c>
    </row>
    <row r="100" spans="12:16" x14ac:dyDescent="0.3">
      <c r="L100" s="736" t="s">
        <v>1734</v>
      </c>
      <c r="M100" s="736" t="s">
        <v>471</v>
      </c>
      <c r="N100" s="736" t="s">
        <v>471</v>
      </c>
      <c r="O100" s="736"/>
    </row>
    <row r="101" spans="12:16" x14ac:dyDescent="0.3">
      <c r="L101" s="736" t="s">
        <v>1735</v>
      </c>
      <c r="M101" s="736" t="s">
        <v>471</v>
      </c>
      <c r="N101" s="736" t="s">
        <v>471</v>
      </c>
      <c r="O101" s="736"/>
    </row>
    <row r="102" spans="12:16" x14ac:dyDescent="0.3">
      <c r="L102" s="736" t="s">
        <v>1736</v>
      </c>
      <c r="M102" s="736" t="s">
        <v>471</v>
      </c>
      <c r="N102" s="736" t="s">
        <v>471</v>
      </c>
      <c r="O102" s="736"/>
    </row>
    <row r="103" spans="12:16" x14ac:dyDescent="0.3">
      <c r="L103" s="736" t="s">
        <v>1737</v>
      </c>
      <c r="M103" s="736" t="s">
        <v>471</v>
      </c>
      <c r="N103" s="736" t="s">
        <v>471</v>
      </c>
      <c r="O103" s="736"/>
    </row>
    <row r="104" spans="12:16" x14ac:dyDescent="0.3">
      <c r="L104" s="736" t="s">
        <v>1738</v>
      </c>
      <c r="M104" s="736" t="s">
        <v>471</v>
      </c>
      <c r="N104" s="736" t="s">
        <v>471</v>
      </c>
      <c r="O104" s="736"/>
    </row>
    <row r="105" spans="12:16" x14ac:dyDescent="0.3">
      <c r="L105" s="736" t="s">
        <v>951</v>
      </c>
      <c r="M105" s="736" t="s">
        <v>471</v>
      </c>
      <c r="N105" s="736" t="s">
        <v>471</v>
      </c>
      <c r="O105" s="736"/>
    </row>
    <row r="106" spans="12:16" x14ac:dyDescent="0.3">
      <c r="L106" s="736" t="s">
        <v>503</v>
      </c>
      <c r="M106" s="736" t="s">
        <v>471</v>
      </c>
      <c r="N106" s="736" t="s">
        <v>471</v>
      </c>
      <c r="O106" s="736"/>
    </row>
    <row r="107" spans="12:16" x14ac:dyDescent="0.3">
      <c r="L107" s="736" t="s">
        <v>504</v>
      </c>
      <c r="M107" s="736" t="s">
        <v>471</v>
      </c>
      <c r="N107" s="736" t="s">
        <v>471</v>
      </c>
      <c r="O107" s="736"/>
    </row>
    <row r="108" spans="12:16" x14ac:dyDescent="0.3">
      <c r="L108" s="736" t="s">
        <v>1739</v>
      </c>
      <c r="M108" s="736" t="s">
        <v>471</v>
      </c>
      <c r="N108" s="736" t="s">
        <v>471</v>
      </c>
      <c r="O108" s="736"/>
    </row>
    <row r="109" spans="12:16" x14ac:dyDescent="0.3">
      <c r="L109" s="736" t="s">
        <v>1740</v>
      </c>
      <c r="M109" s="736" t="s">
        <v>471</v>
      </c>
      <c r="N109" s="736" t="s">
        <v>471</v>
      </c>
      <c r="O109" s="736"/>
    </row>
    <row r="110" spans="12:16" x14ac:dyDescent="0.3">
      <c r="L110" s="736" t="s">
        <v>1741</v>
      </c>
      <c r="M110" s="736" t="s">
        <v>471</v>
      </c>
      <c r="N110" s="736" t="s">
        <v>471</v>
      </c>
      <c r="O110" s="736" t="s">
        <v>2174</v>
      </c>
    </row>
    <row r="111" spans="12:16" x14ac:dyDescent="0.3">
      <c r="L111" s="736" t="s">
        <v>952</v>
      </c>
      <c r="M111" s="736" t="s">
        <v>471</v>
      </c>
      <c r="N111" s="736" t="s">
        <v>471</v>
      </c>
      <c r="O111" s="736"/>
    </row>
    <row r="112" spans="12:16" x14ac:dyDescent="0.3">
      <c r="L112" s="736" t="s">
        <v>1742</v>
      </c>
      <c r="M112" s="736" t="s">
        <v>471</v>
      </c>
      <c r="N112" s="736" t="s">
        <v>471</v>
      </c>
      <c r="O112" s="736"/>
    </row>
    <row r="113" spans="12:15" x14ac:dyDescent="0.3">
      <c r="L113" s="736" t="s">
        <v>1743</v>
      </c>
      <c r="M113" s="736" t="s">
        <v>471</v>
      </c>
      <c r="N113" s="736" t="s">
        <v>471</v>
      </c>
      <c r="O113" s="736"/>
    </row>
    <row r="114" spans="12:15" x14ac:dyDescent="0.3">
      <c r="L114" s="736" t="s">
        <v>1744</v>
      </c>
      <c r="M114" s="736" t="s">
        <v>471</v>
      </c>
      <c r="N114" s="736" t="s">
        <v>471</v>
      </c>
      <c r="O114" s="736"/>
    </row>
    <row r="115" spans="12:15" x14ac:dyDescent="0.3">
      <c r="L115" s="736" t="s">
        <v>1745</v>
      </c>
      <c r="M115" s="736" t="s">
        <v>471</v>
      </c>
      <c r="N115" s="736" t="s">
        <v>471</v>
      </c>
      <c r="O115" s="736"/>
    </row>
    <row r="116" spans="12:15" x14ac:dyDescent="0.3">
      <c r="L116" s="765" t="s">
        <v>1746</v>
      </c>
      <c r="M116" s="765">
        <v>0.03</v>
      </c>
      <c r="N116" s="765" t="s">
        <v>471</v>
      </c>
      <c r="O116" s="736" t="s">
        <v>2037</v>
      </c>
    </row>
    <row r="117" spans="12:15" x14ac:dyDescent="0.3">
      <c r="L117" s="736" t="s">
        <v>1747</v>
      </c>
      <c r="M117" s="736" t="s">
        <v>471</v>
      </c>
      <c r="N117" s="736" t="s">
        <v>471</v>
      </c>
      <c r="O117" s="736"/>
    </row>
    <row r="118" spans="12:15" x14ac:dyDescent="0.3">
      <c r="L118" s="736" t="s">
        <v>1748</v>
      </c>
      <c r="M118" s="736" t="s">
        <v>471</v>
      </c>
      <c r="N118" s="736" t="s">
        <v>471</v>
      </c>
      <c r="O118" s="736"/>
    </row>
    <row r="119" spans="12:15" x14ac:dyDescent="0.3">
      <c r="L119" s="736" t="s">
        <v>1749</v>
      </c>
      <c r="M119" s="736" t="s">
        <v>471</v>
      </c>
      <c r="N119" s="736" t="s">
        <v>471</v>
      </c>
      <c r="O119" s="736"/>
    </row>
    <row r="120" spans="12:15" x14ac:dyDescent="0.3">
      <c r="L120" s="736" t="s">
        <v>953</v>
      </c>
      <c r="M120" s="736" t="s">
        <v>471</v>
      </c>
      <c r="N120" s="736" t="s">
        <v>471</v>
      </c>
      <c r="O120" s="736"/>
    </row>
    <row r="121" spans="12:15" x14ac:dyDescent="0.3">
      <c r="L121" s="736" t="s">
        <v>1750</v>
      </c>
      <c r="M121" s="736" t="s">
        <v>471</v>
      </c>
      <c r="N121" s="736" t="s">
        <v>471</v>
      </c>
      <c r="O121" s="736"/>
    </row>
    <row r="122" spans="12:15" x14ac:dyDescent="0.3">
      <c r="L122" s="736" t="s">
        <v>954</v>
      </c>
      <c r="M122" s="736" t="s">
        <v>471</v>
      </c>
      <c r="N122" s="736" t="s">
        <v>471</v>
      </c>
      <c r="O122" s="736" t="s">
        <v>2174</v>
      </c>
    </row>
    <row r="123" spans="12:15" x14ac:dyDescent="0.3">
      <c r="L123" s="736" t="s">
        <v>1751</v>
      </c>
      <c r="M123" s="736" t="s">
        <v>471</v>
      </c>
      <c r="N123" s="736" t="s">
        <v>471</v>
      </c>
      <c r="O123" s="736"/>
    </row>
    <row r="124" spans="12:15" x14ac:dyDescent="0.3">
      <c r="L124" s="736" t="s">
        <v>1752</v>
      </c>
      <c r="M124" s="736" t="s">
        <v>471</v>
      </c>
      <c r="N124" s="736" t="s">
        <v>471</v>
      </c>
      <c r="O124" s="736"/>
    </row>
    <row r="125" spans="12:15" x14ac:dyDescent="0.3">
      <c r="L125" s="736" t="s">
        <v>1753</v>
      </c>
      <c r="M125" s="736" t="s">
        <v>471</v>
      </c>
      <c r="N125" s="736" t="s">
        <v>471</v>
      </c>
      <c r="O125" s="736"/>
    </row>
    <row r="126" spans="12:15" x14ac:dyDescent="0.3">
      <c r="L126" s="736" t="s">
        <v>1754</v>
      </c>
      <c r="M126" s="736" t="s">
        <v>471</v>
      </c>
      <c r="N126" s="736" t="s">
        <v>471</v>
      </c>
      <c r="O126" s="736"/>
    </row>
    <row r="127" spans="12:15" x14ac:dyDescent="0.3">
      <c r="L127" s="736" t="s">
        <v>505</v>
      </c>
      <c r="M127" s="736" t="s">
        <v>471</v>
      </c>
      <c r="N127" s="736" t="s">
        <v>471</v>
      </c>
      <c r="O127" s="736"/>
    </row>
    <row r="128" spans="12:15" x14ac:dyDescent="0.3">
      <c r="L128" s="736" t="s">
        <v>1755</v>
      </c>
      <c r="M128" s="736" t="s">
        <v>471</v>
      </c>
      <c r="N128" s="736" t="s">
        <v>471</v>
      </c>
      <c r="O128" s="736"/>
    </row>
    <row r="129" spans="12:16" x14ac:dyDescent="0.3">
      <c r="L129" s="736" t="s">
        <v>1756</v>
      </c>
      <c r="M129" s="736" t="s">
        <v>471</v>
      </c>
      <c r="N129" s="736" t="s">
        <v>471</v>
      </c>
      <c r="O129" s="736"/>
    </row>
    <row r="130" spans="12:16" x14ac:dyDescent="0.3">
      <c r="L130" s="736" t="s">
        <v>506</v>
      </c>
      <c r="M130" s="736" t="s">
        <v>471</v>
      </c>
      <c r="N130" s="736" t="s">
        <v>471</v>
      </c>
      <c r="O130" s="736"/>
    </row>
    <row r="131" spans="12:16" x14ac:dyDescent="0.3">
      <c r="L131" s="765" t="s">
        <v>1757</v>
      </c>
      <c r="M131" s="765">
        <v>0.03</v>
      </c>
      <c r="N131" s="765" t="s">
        <v>471</v>
      </c>
      <c r="O131" s="736" t="s">
        <v>2037</v>
      </c>
    </row>
    <row r="132" spans="12:16" x14ac:dyDescent="0.3">
      <c r="L132" s="736" t="s">
        <v>1758</v>
      </c>
      <c r="M132" s="736" t="s">
        <v>471</v>
      </c>
      <c r="N132" s="736" t="s">
        <v>471</v>
      </c>
      <c r="O132" s="736"/>
    </row>
    <row r="133" spans="12:16" x14ac:dyDescent="0.3">
      <c r="L133" s="736" t="s">
        <v>1759</v>
      </c>
      <c r="M133" s="736" t="s">
        <v>471</v>
      </c>
      <c r="N133" s="736" t="s">
        <v>471</v>
      </c>
      <c r="O133" s="736"/>
    </row>
    <row r="134" spans="12:16" x14ac:dyDescent="0.3">
      <c r="L134" s="736" t="s">
        <v>1760</v>
      </c>
      <c r="M134" s="736" t="s">
        <v>471</v>
      </c>
      <c r="N134" s="736" t="s">
        <v>471</v>
      </c>
      <c r="O134" s="736"/>
    </row>
    <row r="135" spans="12:16" x14ac:dyDescent="0.3">
      <c r="L135" s="736" t="s">
        <v>390</v>
      </c>
      <c r="M135" s="736" t="s">
        <v>471</v>
      </c>
      <c r="N135" s="736" t="s">
        <v>471</v>
      </c>
      <c r="O135" s="736"/>
    </row>
    <row r="136" spans="12:16" x14ac:dyDescent="0.3">
      <c r="L136" s="736" t="s">
        <v>507</v>
      </c>
      <c r="M136" s="736" t="s">
        <v>471</v>
      </c>
      <c r="N136" s="736" t="s">
        <v>471</v>
      </c>
      <c r="O136" s="736"/>
    </row>
    <row r="137" spans="12:16" x14ac:dyDescent="0.3">
      <c r="L137" s="736" t="s">
        <v>1761</v>
      </c>
      <c r="M137" s="736" t="s">
        <v>471</v>
      </c>
      <c r="N137" s="736" t="s">
        <v>471</v>
      </c>
      <c r="O137" s="736"/>
    </row>
    <row r="138" spans="12:16" x14ac:dyDescent="0.3">
      <c r="L138" s="736" t="s">
        <v>1762</v>
      </c>
      <c r="M138" s="736" t="s">
        <v>471</v>
      </c>
      <c r="N138" s="736" t="s">
        <v>471</v>
      </c>
      <c r="O138" s="736"/>
    </row>
    <row r="139" spans="12:16" x14ac:dyDescent="0.3">
      <c r="L139" s="736" t="s">
        <v>508</v>
      </c>
      <c r="M139" s="736" t="s">
        <v>471</v>
      </c>
      <c r="N139" s="736" t="s">
        <v>471</v>
      </c>
      <c r="O139" s="736"/>
    </row>
    <row r="140" spans="12:16" x14ac:dyDescent="0.3">
      <c r="L140" s="736" t="s">
        <v>509</v>
      </c>
      <c r="M140" s="736" t="s">
        <v>471</v>
      </c>
      <c r="N140" s="736" t="s">
        <v>471</v>
      </c>
      <c r="O140" s="736"/>
    </row>
    <row r="141" spans="12:16" x14ac:dyDescent="0.3">
      <c r="L141" s="736" t="s">
        <v>1763</v>
      </c>
      <c r="M141" s="736" t="s">
        <v>471</v>
      </c>
      <c r="N141" s="736" t="s">
        <v>471</v>
      </c>
      <c r="O141" s="736"/>
    </row>
    <row r="142" spans="12:16" x14ac:dyDescent="0.3">
      <c r="L142" s="736" t="s">
        <v>1764</v>
      </c>
      <c r="M142" s="736" t="s">
        <v>471</v>
      </c>
      <c r="N142" s="736" t="s">
        <v>471</v>
      </c>
      <c r="O142" s="736"/>
    </row>
    <row r="143" spans="12:16" x14ac:dyDescent="0.3">
      <c r="L143" s="764" t="s">
        <v>1765</v>
      </c>
      <c r="M143" s="764">
        <v>0.03</v>
      </c>
      <c r="N143" s="764">
        <v>0.05</v>
      </c>
      <c r="O143" s="736" t="s">
        <v>2042</v>
      </c>
      <c r="P143" s="771" t="s">
        <v>2038</v>
      </c>
    </row>
    <row r="144" spans="12:16" x14ac:dyDescent="0.3">
      <c r="L144" s="764" t="s">
        <v>955</v>
      </c>
      <c r="M144" s="764">
        <v>0.03</v>
      </c>
      <c r="N144" s="764">
        <v>0.05</v>
      </c>
      <c r="O144" s="736" t="s">
        <v>2042</v>
      </c>
      <c r="P144" s="771" t="s">
        <v>2038</v>
      </c>
    </row>
    <row r="145" spans="12:15" x14ac:dyDescent="0.3">
      <c r="L145" s="736" t="s">
        <v>1766</v>
      </c>
      <c r="M145" s="736" t="s">
        <v>471</v>
      </c>
      <c r="N145" s="736" t="s">
        <v>471</v>
      </c>
      <c r="O145" s="736"/>
    </row>
    <row r="146" spans="12:15" x14ac:dyDescent="0.3">
      <c r="L146" s="736" t="s">
        <v>1767</v>
      </c>
      <c r="M146" s="736" t="s">
        <v>471</v>
      </c>
      <c r="N146" s="736" t="s">
        <v>471</v>
      </c>
      <c r="O146" s="736"/>
    </row>
    <row r="147" spans="12:15" x14ac:dyDescent="0.3">
      <c r="L147" s="736" t="s">
        <v>1768</v>
      </c>
      <c r="M147" s="736" t="s">
        <v>471</v>
      </c>
      <c r="N147" s="736" t="s">
        <v>471</v>
      </c>
      <c r="O147" s="736"/>
    </row>
    <row r="148" spans="12:15" x14ac:dyDescent="0.3">
      <c r="L148" s="736" t="s">
        <v>1769</v>
      </c>
      <c r="M148" s="736" t="s">
        <v>471</v>
      </c>
      <c r="N148" s="736" t="s">
        <v>471</v>
      </c>
      <c r="O148" s="736"/>
    </row>
    <row r="149" spans="12:15" x14ac:dyDescent="0.3">
      <c r="L149" s="736" t="s">
        <v>511</v>
      </c>
      <c r="M149" s="736" t="s">
        <v>471</v>
      </c>
      <c r="N149" s="736" t="s">
        <v>471</v>
      </c>
      <c r="O149" s="736"/>
    </row>
    <row r="150" spans="12:15" x14ac:dyDescent="0.3">
      <c r="L150" s="736" t="s">
        <v>512</v>
      </c>
      <c r="M150" s="736" t="s">
        <v>471</v>
      </c>
      <c r="N150" s="736" t="s">
        <v>471</v>
      </c>
      <c r="O150" s="736"/>
    </row>
    <row r="151" spans="12:15" x14ac:dyDescent="0.3">
      <c r="L151" s="736" t="s">
        <v>1770</v>
      </c>
      <c r="M151" s="736" t="s">
        <v>471</v>
      </c>
      <c r="N151" s="736" t="s">
        <v>471</v>
      </c>
      <c r="O151" s="736"/>
    </row>
    <row r="152" spans="12:15" x14ac:dyDescent="0.3">
      <c r="L152" s="736" t="s">
        <v>1771</v>
      </c>
      <c r="M152" s="736" t="s">
        <v>471</v>
      </c>
      <c r="N152" s="736" t="s">
        <v>471</v>
      </c>
      <c r="O152" s="736"/>
    </row>
    <row r="153" spans="12:15" x14ac:dyDescent="0.3">
      <c r="L153" s="736" t="s">
        <v>513</v>
      </c>
      <c r="M153" s="736" t="s">
        <v>471</v>
      </c>
      <c r="N153" s="736" t="s">
        <v>471</v>
      </c>
      <c r="O153" s="736" t="s">
        <v>2174</v>
      </c>
    </row>
    <row r="154" spans="12:15" x14ac:dyDescent="0.3">
      <c r="L154" s="736" t="s">
        <v>956</v>
      </c>
      <c r="M154" s="736" t="s">
        <v>471</v>
      </c>
      <c r="N154" s="736" t="s">
        <v>471</v>
      </c>
      <c r="O154" s="736"/>
    </row>
    <row r="155" spans="12:15" x14ac:dyDescent="0.3">
      <c r="L155" s="736" t="s">
        <v>957</v>
      </c>
      <c r="M155" s="736" t="s">
        <v>471</v>
      </c>
      <c r="N155" s="736" t="s">
        <v>471</v>
      </c>
      <c r="O155" s="736"/>
    </row>
    <row r="156" spans="12:15" x14ac:dyDescent="0.3">
      <c r="L156" s="736" t="s">
        <v>515</v>
      </c>
      <c r="M156" s="736" t="s">
        <v>471</v>
      </c>
      <c r="N156" s="736" t="s">
        <v>471</v>
      </c>
      <c r="O156" s="736"/>
    </row>
    <row r="157" spans="12:15" x14ac:dyDescent="0.3">
      <c r="L157" s="736" t="s">
        <v>516</v>
      </c>
      <c r="M157" s="736" t="s">
        <v>471</v>
      </c>
      <c r="N157" s="736" t="s">
        <v>471</v>
      </c>
      <c r="O157" s="736"/>
    </row>
    <row r="158" spans="12:15" x14ac:dyDescent="0.3">
      <c r="L158" s="736" t="s">
        <v>517</v>
      </c>
      <c r="M158" s="736" t="s">
        <v>471</v>
      </c>
      <c r="N158" s="736" t="s">
        <v>471</v>
      </c>
      <c r="O158" s="736"/>
    </row>
    <row r="159" spans="12:15" x14ac:dyDescent="0.3">
      <c r="L159" s="736" t="s">
        <v>1772</v>
      </c>
      <c r="M159" s="736" t="s">
        <v>471</v>
      </c>
      <c r="N159" s="736" t="s">
        <v>471</v>
      </c>
      <c r="O159" s="736"/>
    </row>
    <row r="160" spans="12:15" x14ac:dyDescent="0.3">
      <c r="L160" s="736" t="s">
        <v>1773</v>
      </c>
      <c r="M160" s="736" t="s">
        <v>471</v>
      </c>
      <c r="N160" s="736" t="s">
        <v>471</v>
      </c>
      <c r="O160" s="736"/>
    </row>
    <row r="161" spans="12:16" x14ac:dyDescent="0.3">
      <c r="L161" s="736" t="s">
        <v>1774</v>
      </c>
      <c r="M161" s="736" t="s">
        <v>471</v>
      </c>
      <c r="N161" s="736" t="s">
        <v>471</v>
      </c>
      <c r="O161" s="736"/>
    </row>
    <row r="162" spans="12:16" x14ac:dyDescent="0.3">
      <c r="L162" s="736" t="s">
        <v>1775</v>
      </c>
      <c r="M162" s="736" t="s">
        <v>471</v>
      </c>
      <c r="N162" s="736" t="s">
        <v>471</v>
      </c>
      <c r="O162" s="736"/>
    </row>
    <row r="163" spans="12:16" x14ac:dyDescent="0.3">
      <c r="L163" s="736" t="s">
        <v>1776</v>
      </c>
      <c r="M163" s="736" t="s">
        <v>471</v>
      </c>
      <c r="N163" s="736" t="s">
        <v>471</v>
      </c>
      <c r="O163" s="736"/>
    </row>
    <row r="164" spans="12:16" x14ac:dyDescent="0.3">
      <c r="L164" s="736" t="s">
        <v>1777</v>
      </c>
      <c r="M164" s="736" t="s">
        <v>471</v>
      </c>
      <c r="N164" s="736" t="s">
        <v>471</v>
      </c>
      <c r="O164" s="736"/>
    </row>
    <row r="165" spans="12:16" x14ac:dyDescent="0.3">
      <c r="L165" s="764" t="s">
        <v>1778</v>
      </c>
      <c r="M165" s="764">
        <v>0.03</v>
      </c>
      <c r="N165" s="764">
        <v>0.05</v>
      </c>
      <c r="O165" s="736" t="s">
        <v>2042</v>
      </c>
      <c r="P165" s="771" t="s">
        <v>2038</v>
      </c>
    </row>
    <row r="166" spans="12:16" x14ac:dyDescent="0.3">
      <c r="L166" s="736" t="s">
        <v>1779</v>
      </c>
      <c r="M166" s="736" t="s">
        <v>471</v>
      </c>
      <c r="N166" s="736" t="s">
        <v>471</v>
      </c>
      <c r="O166" s="736" t="s">
        <v>2174</v>
      </c>
    </row>
    <row r="167" spans="12:16" x14ac:dyDescent="0.3">
      <c r="L167" s="736" t="s">
        <v>1780</v>
      </c>
      <c r="M167" s="736" t="s">
        <v>471</v>
      </c>
      <c r="N167" s="736" t="s">
        <v>471</v>
      </c>
      <c r="O167" s="736"/>
    </row>
    <row r="168" spans="12:16" x14ac:dyDescent="0.3">
      <c r="L168" s="736" t="s">
        <v>1781</v>
      </c>
      <c r="M168" s="736" t="s">
        <v>471</v>
      </c>
      <c r="N168" s="736" t="s">
        <v>471</v>
      </c>
      <c r="O168" s="736"/>
    </row>
    <row r="169" spans="12:16" x14ac:dyDescent="0.3">
      <c r="L169" s="736" t="s">
        <v>518</v>
      </c>
      <c r="M169" s="736" t="s">
        <v>471</v>
      </c>
      <c r="N169" s="736" t="s">
        <v>471</v>
      </c>
      <c r="O169" s="736"/>
    </row>
    <row r="170" spans="12:16" x14ac:dyDescent="0.3">
      <c r="L170" s="736" t="s">
        <v>1782</v>
      </c>
      <c r="M170" s="736" t="s">
        <v>471</v>
      </c>
      <c r="N170" s="736" t="s">
        <v>471</v>
      </c>
      <c r="O170" s="736" t="s">
        <v>2174</v>
      </c>
    </row>
    <row r="171" spans="12:16" x14ac:dyDescent="0.3">
      <c r="L171" s="736" t="s">
        <v>1783</v>
      </c>
      <c r="M171" s="736" t="s">
        <v>471</v>
      </c>
      <c r="N171" s="736" t="s">
        <v>471</v>
      </c>
      <c r="O171" s="736"/>
    </row>
    <row r="172" spans="12:16" x14ac:dyDescent="0.3">
      <c r="L172" s="736" t="s">
        <v>1784</v>
      </c>
      <c r="M172" s="736" t="s">
        <v>471</v>
      </c>
      <c r="N172" s="736" t="s">
        <v>471</v>
      </c>
      <c r="O172" s="736" t="s">
        <v>2174</v>
      </c>
    </row>
    <row r="173" spans="12:16" x14ac:dyDescent="0.3">
      <c r="L173" s="736" t="s">
        <v>519</v>
      </c>
      <c r="M173" s="736" t="s">
        <v>471</v>
      </c>
      <c r="N173" s="736" t="s">
        <v>471</v>
      </c>
      <c r="O173" s="736"/>
    </row>
    <row r="174" spans="12:16" x14ac:dyDescent="0.3">
      <c r="L174" s="736" t="s">
        <v>1785</v>
      </c>
      <c r="M174" s="736" t="s">
        <v>471</v>
      </c>
      <c r="N174" s="736" t="s">
        <v>471</v>
      </c>
      <c r="O174" s="736"/>
    </row>
    <row r="175" spans="12:16" x14ac:dyDescent="0.3">
      <c r="L175" s="736" t="s">
        <v>1786</v>
      </c>
      <c r="M175" s="736" t="s">
        <v>471</v>
      </c>
      <c r="N175" s="736" t="s">
        <v>471</v>
      </c>
      <c r="O175" s="736"/>
    </row>
    <row r="176" spans="12:16" x14ac:dyDescent="0.3">
      <c r="L176" s="736" t="s">
        <v>1787</v>
      </c>
      <c r="M176" s="736" t="s">
        <v>471</v>
      </c>
      <c r="N176" s="736" t="s">
        <v>471</v>
      </c>
      <c r="O176" s="736"/>
    </row>
    <row r="177" spans="12:16" x14ac:dyDescent="0.3">
      <c r="L177" s="736" t="s">
        <v>520</v>
      </c>
      <c r="M177" s="736" t="s">
        <v>471</v>
      </c>
      <c r="N177" s="736" t="s">
        <v>471</v>
      </c>
      <c r="O177" s="736"/>
    </row>
    <row r="178" spans="12:16" x14ac:dyDescent="0.3">
      <c r="L178" s="764" t="s">
        <v>521</v>
      </c>
      <c r="M178" s="764">
        <v>0.03</v>
      </c>
      <c r="N178" s="764">
        <v>0.05</v>
      </c>
      <c r="O178" s="736" t="s">
        <v>2042</v>
      </c>
      <c r="P178" s="771" t="s">
        <v>2038</v>
      </c>
    </row>
    <row r="179" spans="12:16" x14ac:dyDescent="0.3">
      <c r="L179" s="736" t="s">
        <v>1788</v>
      </c>
      <c r="M179" s="736" t="s">
        <v>471</v>
      </c>
      <c r="N179" s="736" t="s">
        <v>471</v>
      </c>
      <c r="O179" s="736"/>
    </row>
    <row r="180" spans="12:16" x14ac:dyDescent="0.3">
      <c r="L180" s="736" t="s">
        <v>1789</v>
      </c>
      <c r="M180" s="736" t="s">
        <v>471</v>
      </c>
      <c r="N180" s="736" t="s">
        <v>471</v>
      </c>
      <c r="O180" s="736"/>
    </row>
    <row r="181" spans="12:16" x14ac:dyDescent="0.3">
      <c r="L181" s="736" t="s">
        <v>1790</v>
      </c>
      <c r="M181" s="736" t="s">
        <v>471</v>
      </c>
      <c r="N181" s="736" t="s">
        <v>471</v>
      </c>
      <c r="O181" s="736"/>
    </row>
    <row r="182" spans="12:16" x14ac:dyDescent="0.3">
      <c r="L182" s="736" t="s">
        <v>1791</v>
      </c>
      <c r="M182" s="736" t="s">
        <v>471</v>
      </c>
      <c r="N182" s="736" t="s">
        <v>471</v>
      </c>
      <c r="O182" s="736"/>
    </row>
    <row r="183" spans="12:16" x14ac:dyDescent="0.3">
      <c r="L183" s="736" t="s">
        <v>1792</v>
      </c>
      <c r="M183" s="736" t="s">
        <v>471</v>
      </c>
      <c r="N183" s="736" t="s">
        <v>471</v>
      </c>
      <c r="O183" s="736"/>
    </row>
    <row r="184" spans="12:16" x14ac:dyDescent="0.3">
      <c r="L184" s="736" t="s">
        <v>391</v>
      </c>
      <c r="M184" s="736" t="s">
        <v>471</v>
      </c>
      <c r="N184" s="736" t="s">
        <v>471</v>
      </c>
      <c r="O184" s="736"/>
    </row>
    <row r="185" spans="12:16" x14ac:dyDescent="0.3">
      <c r="L185" s="765" t="s">
        <v>1793</v>
      </c>
      <c r="M185" s="765">
        <v>0.03</v>
      </c>
      <c r="N185" s="765" t="s">
        <v>471</v>
      </c>
      <c r="O185" s="736" t="s">
        <v>2037</v>
      </c>
    </row>
    <row r="186" spans="12:16" x14ac:dyDescent="0.3">
      <c r="L186" s="736" t="s">
        <v>1794</v>
      </c>
      <c r="M186" s="736" t="s">
        <v>471</v>
      </c>
      <c r="N186" s="736" t="s">
        <v>471</v>
      </c>
      <c r="O186" s="736"/>
    </row>
    <row r="187" spans="12:16" x14ac:dyDescent="0.3">
      <c r="L187" s="736" t="s">
        <v>958</v>
      </c>
      <c r="M187" s="736" t="s">
        <v>471</v>
      </c>
      <c r="N187" s="736" t="s">
        <v>471</v>
      </c>
      <c r="O187" s="736"/>
    </row>
    <row r="188" spans="12:16" x14ac:dyDescent="0.3">
      <c r="L188" s="736" t="s">
        <v>1795</v>
      </c>
      <c r="M188" s="736" t="s">
        <v>471</v>
      </c>
      <c r="N188" s="736" t="s">
        <v>471</v>
      </c>
      <c r="O188" s="736"/>
    </row>
    <row r="189" spans="12:16" x14ac:dyDescent="0.3">
      <c r="L189" s="736" t="s">
        <v>522</v>
      </c>
      <c r="M189" s="736" t="s">
        <v>471</v>
      </c>
      <c r="N189" s="736" t="s">
        <v>471</v>
      </c>
      <c r="O189" s="736"/>
    </row>
    <row r="190" spans="12:16" x14ac:dyDescent="0.3">
      <c r="L190" s="736" t="s">
        <v>1796</v>
      </c>
      <c r="M190" s="736" t="s">
        <v>471</v>
      </c>
      <c r="N190" s="736" t="s">
        <v>471</v>
      </c>
      <c r="O190" s="736"/>
    </row>
    <row r="191" spans="12:16" x14ac:dyDescent="0.3">
      <c r="L191" s="736" t="s">
        <v>523</v>
      </c>
      <c r="M191" s="736" t="s">
        <v>471</v>
      </c>
      <c r="N191" s="736" t="s">
        <v>471</v>
      </c>
      <c r="O191" s="736"/>
    </row>
    <row r="192" spans="12:16" x14ac:dyDescent="0.3">
      <c r="L192" s="736" t="s">
        <v>1797</v>
      </c>
      <c r="M192" s="736" t="s">
        <v>471</v>
      </c>
      <c r="N192" s="736" t="s">
        <v>471</v>
      </c>
      <c r="O192" s="736"/>
    </row>
    <row r="193" spans="12:16" x14ac:dyDescent="0.3">
      <c r="L193" s="736" t="s">
        <v>1310</v>
      </c>
      <c r="M193" s="736" t="s">
        <v>471</v>
      </c>
      <c r="N193" s="736" t="s">
        <v>471</v>
      </c>
      <c r="O193" s="736"/>
    </row>
    <row r="194" spans="12:16" x14ac:dyDescent="0.3">
      <c r="L194" s="736" t="s">
        <v>1798</v>
      </c>
      <c r="M194" s="736" t="s">
        <v>471</v>
      </c>
      <c r="N194" s="736" t="s">
        <v>471</v>
      </c>
      <c r="O194" s="736"/>
    </row>
    <row r="195" spans="12:16" x14ac:dyDescent="0.3">
      <c r="L195" s="765" t="s">
        <v>1799</v>
      </c>
      <c r="M195" s="765">
        <v>0.03</v>
      </c>
      <c r="N195" s="765" t="s">
        <v>471</v>
      </c>
      <c r="O195" s="736" t="s">
        <v>2037</v>
      </c>
    </row>
    <row r="196" spans="12:16" x14ac:dyDescent="0.3">
      <c r="L196" s="736" t="s">
        <v>1800</v>
      </c>
      <c r="M196" s="736" t="s">
        <v>471</v>
      </c>
      <c r="N196" s="736" t="s">
        <v>471</v>
      </c>
      <c r="O196" s="736"/>
    </row>
    <row r="197" spans="12:16" x14ac:dyDescent="0.3">
      <c r="L197" s="736" t="s">
        <v>1801</v>
      </c>
      <c r="M197" s="736" t="s">
        <v>471</v>
      </c>
      <c r="N197" s="736" t="s">
        <v>471</v>
      </c>
      <c r="O197" s="736"/>
    </row>
    <row r="198" spans="12:16" x14ac:dyDescent="0.3">
      <c r="L198" s="736" t="s">
        <v>959</v>
      </c>
      <c r="M198" s="736" t="s">
        <v>471</v>
      </c>
      <c r="N198" s="736" t="s">
        <v>471</v>
      </c>
      <c r="O198" s="736"/>
    </row>
    <row r="199" spans="12:16" x14ac:dyDescent="0.3">
      <c r="L199" s="736" t="s">
        <v>524</v>
      </c>
      <c r="M199" s="736" t="s">
        <v>471</v>
      </c>
      <c r="N199" s="736" t="s">
        <v>471</v>
      </c>
      <c r="O199" s="736"/>
    </row>
    <row r="200" spans="12:16" x14ac:dyDescent="0.3">
      <c r="L200" s="736" t="s">
        <v>397</v>
      </c>
      <c r="M200" s="736" t="s">
        <v>471</v>
      </c>
      <c r="N200" s="736" t="s">
        <v>471</v>
      </c>
      <c r="O200" s="736"/>
    </row>
    <row r="201" spans="12:16" x14ac:dyDescent="0.3">
      <c r="L201" s="764" t="s">
        <v>398</v>
      </c>
      <c r="M201" s="764">
        <v>0.03</v>
      </c>
      <c r="N201" s="764">
        <v>0.05</v>
      </c>
      <c r="O201" s="736" t="s">
        <v>2042</v>
      </c>
      <c r="P201" s="771" t="s">
        <v>2038</v>
      </c>
    </row>
    <row r="202" spans="12:16" x14ac:dyDescent="0.3">
      <c r="L202" s="736" t="s">
        <v>1802</v>
      </c>
      <c r="M202" s="736" t="s">
        <v>471</v>
      </c>
      <c r="N202" s="736" t="s">
        <v>471</v>
      </c>
      <c r="O202" s="736"/>
    </row>
    <row r="203" spans="12:16" x14ac:dyDescent="0.3">
      <c r="L203" s="736" t="s">
        <v>1803</v>
      </c>
      <c r="M203" s="736" t="s">
        <v>471</v>
      </c>
      <c r="N203" s="736" t="s">
        <v>471</v>
      </c>
      <c r="O203" s="736"/>
    </row>
    <row r="204" spans="12:16" x14ac:dyDescent="0.3">
      <c r="L204" s="736" t="s">
        <v>525</v>
      </c>
      <c r="M204" s="736" t="s">
        <v>471</v>
      </c>
      <c r="N204" s="736" t="s">
        <v>471</v>
      </c>
      <c r="O204" s="736"/>
    </row>
    <row r="205" spans="12:16" x14ac:dyDescent="0.3">
      <c r="L205" s="736" t="s">
        <v>526</v>
      </c>
      <c r="M205" s="736" t="s">
        <v>471</v>
      </c>
      <c r="N205" s="736" t="s">
        <v>471</v>
      </c>
      <c r="O205" s="736"/>
    </row>
    <row r="206" spans="12:16" x14ac:dyDescent="0.3">
      <c r="L206" s="764" t="s">
        <v>527</v>
      </c>
      <c r="M206" s="764">
        <v>0.03</v>
      </c>
      <c r="N206" s="764">
        <v>0.05</v>
      </c>
      <c r="O206" s="736" t="s">
        <v>2042</v>
      </c>
      <c r="P206" s="771" t="s">
        <v>2038</v>
      </c>
    </row>
    <row r="207" spans="12:16" x14ac:dyDescent="0.3">
      <c r="L207" s="736" t="s">
        <v>528</v>
      </c>
      <c r="M207" s="736" t="s">
        <v>471</v>
      </c>
      <c r="N207" s="736" t="s">
        <v>471</v>
      </c>
      <c r="O207" s="736"/>
    </row>
    <row r="208" spans="12:16" x14ac:dyDescent="0.3">
      <c r="L208" s="736" t="s">
        <v>1804</v>
      </c>
      <c r="M208" s="736" t="s">
        <v>471</v>
      </c>
      <c r="N208" s="736" t="s">
        <v>471</v>
      </c>
      <c r="O208" s="736"/>
    </row>
    <row r="209" spans="12:16" x14ac:dyDescent="0.3">
      <c r="L209" s="736" t="s">
        <v>1805</v>
      </c>
      <c r="M209" s="736" t="s">
        <v>471</v>
      </c>
      <c r="N209" s="736" t="s">
        <v>471</v>
      </c>
      <c r="O209" s="736"/>
    </row>
    <row r="210" spans="12:16" x14ac:dyDescent="0.3">
      <c r="L210" s="736" t="s">
        <v>1806</v>
      </c>
      <c r="M210" s="736" t="s">
        <v>471</v>
      </c>
      <c r="N210" s="736" t="s">
        <v>471</v>
      </c>
      <c r="O210" s="736"/>
    </row>
    <row r="211" spans="12:16" x14ac:dyDescent="0.3">
      <c r="L211" s="736" t="s">
        <v>1807</v>
      </c>
      <c r="M211" s="736" t="s">
        <v>471</v>
      </c>
      <c r="N211" s="736" t="s">
        <v>471</v>
      </c>
      <c r="O211" s="736"/>
    </row>
    <row r="212" spans="12:16" x14ac:dyDescent="0.3">
      <c r="L212" s="736" t="s">
        <v>960</v>
      </c>
      <c r="M212" s="736" t="s">
        <v>471</v>
      </c>
      <c r="N212" s="736" t="s">
        <v>471</v>
      </c>
      <c r="O212" s="736"/>
    </row>
    <row r="213" spans="12:16" x14ac:dyDescent="0.3">
      <c r="L213" s="736" t="s">
        <v>1808</v>
      </c>
      <c r="M213" s="736" t="s">
        <v>471</v>
      </c>
      <c r="N213" s="736" t="s">
        <v>471</v>
      </c>
      <c r="O213" s="736"/>
    </row>
    <row r="214" spans="12:16" x14ac:dyDescent="0.3">
      <c r="L214" s="736" t="s">
        <v>961</v>
      </c>
      <c r="M214" s="736" t="s">
        <v>471</v>
      </c>
      <c r="N214" s="736" t="s">
        <v>471</v>
      </c>
      <c r="O214" s="736"/>
    </row>
    <row r="215" spans="12:16" x14ac:dyDescent="0.3">
      <c r="L215" s="736" t="s">
        <v>1809</v>
      </c>
      <c r="M215" s="736" t="s">
        <v>471</v>
      </c>
      <c r="N215" s="736" t="s">
        <v>471</v>
      </c>
      <c r="O215" s="736"/>
    </row>
    <row r="216" spans="12:16" x14ac:dyDescent="0.3">
      <c r="L216" s="736" t="s">
        <v>1810</v>
      </c>
      <c r="M216" s="736" t="s">
        <v>471</v>
      </c>
      <c r="N216" s="736" t="s">
        <v>471</v>
      </c>
      <c r="O216" s="736"/>
    </row>
    <row r="217" spans="12:16" x14ac:dyDescent="0.3">
      <c r="L217" s="736" t="s">
        <v>392</v>
      </c>
      <c r="M217" s="736" t="s">
        <v>471</v>
      </c>
      <c r="N217" s="736" t="s">
        <v>471</v>
      </c>
      <c r="O217" s="736"/>
    </row>
    <row r="218" spans="12:16" x14ac:dyDescent="0.3">
      <c r="L218" s="736" t="s">
        <v>1811</v>
      </c>
      <c r="M218" s="736" t="s">
        <v>471</v>
      </c>
      <c r="N218" s="736" t="s">
        <v>471</v>
      </c>
      <c r="O218" s="736"/>
    </row>
    <row r="219" spans="12:16" x14ac:dyDescent="0.3">
      <c r="L219" s="764" t="s">
        <v>962</v>
      </c>
      <c r="M219" s="764">
        <v>0.03</v>
      </c>
      <c r="N219" s="764">
        <v>0.05</v>
      </c>
      <c r="O219" s="736" t="s">
        <v>2042</v>
      </c>
      <c r="P219" s="771" t="s">
        <v>2038</v>
      </c>
    </row>
    <row r="220" spans="12:16" x14ac:dyDescent="0.3">
      <c r="L220" s="736" t="s">
        <v>1812</v>
      </c>
      <c r="M220" s="736" t="s">
        <v>471</v>
      </c>
      <c r="N220" s="736" t="s">
        <v>471</v>
      </c>
      <c r="O220" s="736"/>
    </row>
    <row r="221" spans="12:16" x14ac:dyDescent="0.3">
      <c r="L221" s="765" t="s">
        <v>399</v>
      </c>
      <c r="M221" s="765" t="s">
        <v>471</v>
      </c>
      <c r="N221" s="765" t="s">
        <v>471</v>
      </c>
      <c r="O221" s="736" t="s">
        <v>2037</v>
      </c>
    </row>
    <row r="222" spans="12:16" x14ac:dyDescent="0.3">
      <c r="L222" s="736" t="s">
        <v>1813</v>
      </c>
      <c r="M222" s="736" t="s">
        <v>471</v>
      </c>
      <c r="N222" s="736" t="s">
        <v>471</v>
      </c>
      <c r="O222" s="736"/>
    </row>
    <row r="223" spans="12:16" x14ac:dyDescent="0.3">
      <c r="L223" s="736" t="s">
        <v>1814</v>
      </c>
      <c r="M223" s="736" t="s">
        <v>471</v>
      </c>
      <c r="N223" s="736" t="s">
        <v>471</v>
      </c>
      <c r="O223" s="736" t="s">
        <v>2174</v>
      </c>
    </row>
    <row r="224" spans="12:16" x14ac:dyDescent="0.3">
      <c r="L224" s="736" t="s">
        <v>1815</v>
      </c>
      <c r="M224" s="736" t="s">
        <v>471</v>
      </c>
      <c r="N224" s="736" t="s">
        <v>471</v>
      </c>
      <c r="O224" s="736"/>
    </row>
    <row r="225" spans="12:16" x14ac:dyDescent="0.3">
      <c r="L225" s="736" t="s">
        <v>1816</v>
      </c>
      <c r="M225" s="736" t="s">
        <v>471</v>
      </c>
      <c r="N225" s="736" t="s">
        <v>471</v>
      </c>
      <c r="O225" s="736"/>
    </row>
    <row r="226" spans="12:16" x14ac:dyDescent="0.3">
      <c r="L226" s="764" t="s">
        <v>1817</v>
      </c>
      <c r="M226" s="764">
        <v>0.03</v>
      </c>
      <c r="N226" s="764">
        <v>0.05</v>
      </c>
      <c r="O226" s="736" t="s">
        <v>2042</v>
      </c>
      <c r="P226" s="771" t="s">
        <v>2038</v>
      </c>
    </row>
    <row r="227" spans="12:16" x14ac:dyDescent="0.3">
      <c r="L227" s="736" t="s">
        <v>529</v>
      </c>
      <c r="M227" s="736" t="s">
        <v>471</v>
      </c>
      <c r="N227" s="736" t="s">
        <v>471</v>
      </c>
      <c r="O227" s="736"/>
    </row>
    <row r="228" spans="12:16" x14ac:dyDescent="0.3">
      <c r="L228" s="736" t="s">
        <v>1818</v>
      </c>
      <c r="M228" s="736" t="s">
        <v>471</v>
      </c>
      <c r="N228" s="736" t="s">
        <v>471</v>
      </c>
      <c r="O228" s="736"/>
    </row>
    <row r="229" spans="12:16" x14ac:dyDescent="0.3">
      <c r="L229" s="736" t="s">
        <v>530</v>
      </c>
      <c r="M229" s="736" t="s">
        <v>471</v>
      </c>
      <c r="N229" s="736" t="s">
        <v>471</v>
      </c>
      <c r="O229" s="736"/>
    </row>
    <row r="230" spans="12:16" x14ac:dyDescent="0.3">
      <c r="L230" s="736" t="s">
        <v>1819</v>
      </c>
      <c r="M230" s="736" t="s">
        <v>471</v>
      </c>
      <c r="N230" s="736" t="s">
        <v>471</v>
      </c>
      <c r="O230" s="736"/>
    </row>
    <row r="231" spans="12:16" x14ac:dyDescent="0.3">
      <c r="L231" s="764" t="s">
        <v>531</v>
      </c>
      <c r="M231" s="764">
        <v>0.03</v>
      </c>
      <c r="N231" s="764">
        <v>0.05</v>
      </c>
      <c r="O231" s="736" t="s">
        <v>2042</v>
      </c>
      <c r="P231" s="771" t="s">
        <v>2038</v>
      </c>
    </row>
    <row r="232" spans="12:16" x14ac:dyDescent="0.3">
      <c r="L232" s="736" t="s">
        <v>1820</v>
      </c>
      <c r="M232" s="736" t="s">
        <v>471</v>
      </c>
      <c r="N232" s="736" t="s">
        <v>471</v>
      </c>
      <c r="O232" s="736"/>
    </row>
    <row r="233" spans="12:16" x14ac:dyDescent="0.3">
      <c r="L233" s="736" t="s">
        <v>1821</v>
      </c>
      <c r="M233" s="736" t="s">
        <v>471</v>
      </c>
      <c r="N233" s="736" t="s">
        <v>471</v>
      </c>
      <c r="O233" s="736"/>
    </row>
    <row r="234" spans="12:16" x14ac:dyDescent="0.3">
      <c r="L234" s="736" t="s">
        <v>1311</v>
      </c>
      <c r="M234" s="736" t="s">
        <v>471</v>
      </c>
      <c r="N234" s="736" t="s">
        <v>471</v>
      </c>
      <c r="O234" s="736"/>
    </row>
    <row r="235" spans="12:16" x14ac:dyDescent="0.3">
      <c r="L235" s="765" t="s">
        <v>1822</v>
      </c>
      <c r="M235" s="765" t="s">
        <v>471</v>
      </c>
      <c r="N235" s="765" t="s">
        <v>471</v>
      </c>
      <c r="O235" s="736" t="s">
        <v>2037</v>
      </c>
    </row>
    <row r="236" spans="12:16" x14ac:dyDescent="0.3">
      <c r="L236" s="736" t="s">
        <v>441</v>
      </c>
      <c r="M236" s="736" t="s">
        <v>471</v>
      </c>
      <c r="N236" s="736" t="s">
        <v>471</v>
      </c>
      <c r="O236" s="736"/>
    </row>
    <row r="237" spans="12:16" x14ac:dyDescent="0.3">
      <c r="L237" s="736" t="s">
        <v>1823</v>
      </c>
      <c r="M237" s="736" t="s">
        <v>471</v>
      </c>
      <c r="N237" s="736" t="s">
        <v>471</v>
      </c>
      <c r="O237" s="736"/>
    </row>
    <row r="238" spans="12:16" x14ac:dyDescent="0.3">
      <c r="L238" s="736" t="s">
        <v>442</v>
      </c>
      <c r="M238" s="736" t="s">
        <v>471</v>
      </c>
      <c r="N238" s="736" t="s">
        <v>471</v>
      </c>
      <c r="O238" s="736"/>
    </row>
    <row r="239" spans="12:16" x14ac:dyDescent="0.3">
      <c r="L239" s="736" t="s">
        <v>1824</v>
      </c>
      <c r="M239" s="736" t="s">
        <v>471</v>
      </c>
      <c r="N239" s="736" t="s">
        <v>471</v>
      </c>
      <c r="O239" s="736"/>
    </row>
    <row r="240" spans="12:16" x14ac:dyDescent="0.3">
      <c r="L240" s="736" t="s">
        <v>1825</v>
      </c>
      <c r="M240" s="736" t="s">
        <v>471</v>
      </c>
      <c r="N240" s="736" t="s">
        <v>471</v>
      </c>
      <c r="O240" s="736"/>
    </row>
    <row r="241" spans="12:16" x14ac:dyDescent="0.3">
      <c r="L241" s="736" t="s">
        <v>1826</v>
      </c>
      <c r="M241" s="736" t="s">
        <v>471</v>
      </c>
      <c r="N241" s="736" t="s">
        <v>471</v>
      </c>
      <c r="O241" s="736"/>
    </row>
    <row r="242" spans="12:16" x14ac:dyDescent="0.3">
      <c r="L242" s="736" t="s">
        <v>1827</v>
      </c>
      <c r="M242" s="736" t="s">
        <v>471</v>
      </c>
      <c r="N242" s="736" t="s">
        <v>471</v>
      </c>
      <c r="O242" s="736"/>
    </row>
    <row r="243" spans="12:16" x14ac:dyDescent="0.3">
      <c r="L243" s="736" t="s">
        <v>1828</v>
      </c>
      <c r="M243" s="736" t="s">
        <v>471</v>
      </c>
      <c r="N243" s="736" t="s">
        <v>471</v>
      </c>
      <c r="O243" s="736"/>
    </row>
    <row r="244" spans="12:16" x14ac:dyDescent="0.3">
      <c r="L244" s="736" t="s">
        <v>1829</v>
      </c>
      <c r="M244" s="736" t="s">
        <v>471</v>
      </c>
      <c r="N244" s="736" t="s">
        <v>471</v>
      </c>
      <c r="O244" s="736"/>
    </row>
    <row r="245" spans="12:16" x14ac:dyDescent="0.3">
      <c r="L245" s="736" t="s">
        <v>1830</v>
      </c>
      <c r="M245" s="736" t="s">
        <v>471</v>
      </c>
      <c r="N245" s="736" t="s">
        <v>471</v>
      </c>
      <c r="O245" s="736"/>
    </row>
    <row r="246" spans="12:16" x14ac:dyDescent="0.3">
      <c r="L246" s="736" t="s">
        <v>1831</v>
      </c>
      <c r="M246" s="736" t="s">
        <v>471</v>
      </c>
      <c r="N246" s="736" t="s">
        <v>471</v>
      </c>
      <c r="O246" s="736"/>
    </row>
    <row r="247" spans="12:16" x14ac:dyDescent="0.3">
      <c r="L247" s="736" t="s">
        <v>1832</v>
      </c>
      <c r="M247" s="736" t="s">
        <v>471</v>
      </c>
      <c r="N247" s="736" t="s">
        <v>471</v>
      </c>
      <c r="O247" s="736"/>
    </row>
    <row r="248" spans="12:16" x14ac:dyDescent="0.3">
      <c r="L248" s="736" t="s">
        <v>1833</v>
      </c>
      <c r="M248" s="736" t="s">
        <v>471</v>
      </c>
      <c r="N248" s="736" t="s">
        <v>471</v>
      </c>
      <c r="O248" s="736"/>
    </row>
    <row r="249" spans="12:16" x14ac:dyDescent="0.3">
      <c r="L249" s="736" t="s">
        <v>1834</v>
      </c>
      <c r="M249" s="736" t="s">
        <v>471</v>
      </c>
      <c r="N249" s="736" t="s">
        <v>471</v>
      </c>
      <c r="O249" s="736"/>
    </row>
    <row r="250" spans="12:16" x14ac:dyDescent="0.3">
      <c r="L250" s="736" t="s">
        <v>1835</v>
      </c>
      <c r="M250" s="736" t="s">
        <v>471</v>
      </c>
      <c r="N250" s="736" t="s">
        <v>471</v>
      </c>
      <c r="O250" s="736"/>
    </row>
    <row r="251" spans="12:16" x14ac:dyDescent="0.3">
      <c r="L251" s="736" t="s">
        <v>1836</v>
      </c>
      <c r="M251" s="736" t="s">
        <v>471</v>
      </c>
      <c r="N251" s="736" t="s">
        <v>471</v>
      </c>
      <c r="O251" s="736" t="s">
        <v>2174</v>
      </c>
    </row>
    <row r="252" spans="12:16" x14ac:dyDescent="0.3">
      <c r="L252" s="736" t="s">
        <v>443</v>
      </c>
      <c r="M252" s="736" t="s">
        <v>471</v>
      </c>
      <c r="N252" s="736" t="s">
        <v>471</v>
      </c>
      <c r="O252" s="736"/>
    </row>
    <row r="253" spans="12:16" x14ac:dyDescent="0.3">
      <c r="L253" s="764" t="s">
        <v>1837</v>
      </c>
      <c r="M253" s="764">
        <v>0.03</v>
      </c>
      <c r="N253" s="764">
        <v>0.05</v>
      </c>
      <c r="O253" s="736" t="s">
        <v>2042</v>
      </c>
      <c r="P253" s="771" t="s">
        <v>2038</v>
      </c>
    </row>
    <row r="254" spans="12:16" x14ac:dyDescent="0.3">
      <c r="L254" s="736" t="s">
        <v>1838</v>
      </c>
      <c r="M254" s="736" t="s">
        <v>471</v>
      </c>
      <c r="N254" s="736" t="s">
        <v>471</v>
      </c>
      <c r="O254" s="736"/>
    </row>
    <row r="255" spans="12:16" x14ac:dyDescent="0.3">
      <c r="L255" s="736" t="s">
        <v>1839</v>
      </c>
      <c r="M255" s="736" t="s">
        <v>471</v>
      </c>
      <c r="N255" s="736" t="s">
        <v>471</v>
      </c>
      <c r="O255" s="736"/>
    </row>
    <row r="256" spans="12:16" x14ac:dyDescent="0.3">
      <c r="L256" s="736" t="s">
        <v>1840</v>
      </c>
      <c r="M256" s="736" t="s">
        <v>471</v>
      </c>
      <c r="N256" s="736" t="s">
        <v>471</v>
      </c>
      <c r="O256" s="736"/>
    </row>
    <row r="257" spans="12:16" x14ac:dyDescent="0.3">
      <c r="L257" s="736" t="s">
        <v>1841</v>
      </c>
      <c r="M257" s="736" t="s">
        <v>471</v>
      </c>
      <c r="N257" s="736" t="s">
        <v>471</v>
      </c>
      <c r="O257" s="736"/>
    </row>
    <row r="258" spans="12:16" x14ac:dyDescent="0.3">
      <c r="L258" s="764" t="s">
        <v>1842</v>
      </c>
      <c r="M258" s="764">
        <v>0.03</v>
      </c>
      <c r="N258" s="764">
        <v>0.05</v>
      </c>
      <c r="O258" s="736" t="s">
        <v>2042</v>
      </c>
      <c r="P258" s="771" t="s">
        <v>2038</v>
      </c>
    </row>
    <row r="259" spans="12:16" x14ac:dyDescent="0.3">
      <c r="L259" s="736" t="s">
        <v>1843</v>
      </c>
      <c r="M259" s="736" t="s">
        <v>471</v>
      </c>
      <c r="N259" s="736" t="s">
        <v>471</v>
      </c>
      <c r="O259" s="736"/>
    </row>
    <row r="260" spans="12:16" x14ac:dyDescent="0.3">
      <c r="L260" s="736" t="s">
        <v>1844</v>
      </c>
      <c r="M260" s="736" t="s">
        <v>471</v>
      </c>
      <c r="N260" s="736" t="s">
        <v>471</v>
      </c>
      <c r="O260" s="736"/>
    </row>
    <row r="261" spans="12:16" x14ac:dyDescent="0.3">
      <c r="L261" s="736" t="s">
        <v>1845</v>
      </c>
      <c r="M261" s="736" t="s">
        <v>471</v>
      </c>
      <c r="N261" s="736" t="s">
        <v>471</v>
      </c>
      <c r="O261" s="736"/>
    </row>
    <row r="262" spans="12:16" x14ac:dyDescent="0.3">
      <c r="L262" s="736" t="s">
        <v>1846</v>
      </c>
      <c r="M262" s="736" t="s">
        <v>471</v>
      </c>
      <c r="N262" s="736" t="s">
        <v>471</v>
      </c>
      <c r="O262" s="736"/>
    </row>
    <row r="263" spans="12:16" x14ac:dyDescent="0.3">
      <c r="L263" s="765" t="s">
        <v>1847</v>
      </c>
      <c r="M263" s="765" t="s">
        <v>471</v>
      </c>
      <c r="N263" s="765" t="s">
        <v>471</v>
      </c>
      <c r="O263" s="736" t="s">
        <v>2037</v>
      </c>
    </row>
    <row r="264" spans="12:16" x14ac:dyDescent="0.3">
      <c r="L264" s="736" t="s">
        <v>1848</v>
      </c>
      <c r="M264" s="736" t="s">
        <v>471</v>
      </c>
      <c r="N264" s="736" t="s">
        <v>471</v>
      </c>
      <c r="O264" s="736"/>
    </row>
    <row r="265" spans="12:16" x14ac:dyDescent="0.3">
      <c r="L265" s="736" t="s">
        <v>1849</v>
      </c>
      <c r="M265" s="736" t="s">
        <v>471</v>
      </c>
      <c r="N265" s="736" t="s">
        <v>471</v>
      </c>
      <c r="O265" s="736"/>
    </row>
    <row r="266" spans="12:16" x14ac:dyDescent="0.3">
      <c r="L266" s="736" t="s">
        <v>1850</v>
      </c>
      <c r="M266" s="736" t="s">
        <v>471</v>
      </c>
      <c r="N266" s="736" t="s">
        <v>471</v>
      </c>
      <c r="O266" s="736"/>
    </row>
    <row r="267" spans="12:16" x14ac:dyDescent="0.3">
      <c r="L267" s="736" t="s">
        <v>1851</v>
      </c>
      <c r="M267" s="736" t="s">
        <v>471</v>
      </c>
      <c r="N267" s="736" t="s">
        <v>471</v>
      </c>
      <c r="O267" s="736"/>
    </row>
    <row r="268" spans="12:16" x14ac:dyDescent="0.3">
      <c r="L268" s="764" t="s">
        <v>1852</v>
      </c>
      <c r="M268" s="764">
        <v>0.03</v>
      </c>
      <c r="N268" s="764">
        <v>0.05</v>
      </c>
      <c r="O268" s="736" t="s">
        <v>2042</v>
      </c>
      <c r="P268" s="771" t="s">
        <v>2038</v>
      </c>
    </row>
    <row r="269" spans="12:16" x14ac:dyDescent="0.3">
      <c r="L269" s="736" t="s">
        <v>1853</v>
      </c>
      <c r="M269" s="736" t="s">
        <v>471</v>
      </c>
      <c r="N269" s="736" t="s">
        <v>471</v>
      </c>
      <c r="O269" s="736"/>
    </row>
    <row r="270" spans="12:16" x14ac:dyDescent="0.3">
      <c r="L270" s="736" t="s">
        <v>1854</v>
      </c>
      <c r="M270" s="736" t="s">
        <v>471</v>
      </c>
      <c r="N270" s="736" t="s">
        <v>471</v>
      </c>
      <c r="O270" s="736"/>
    </row>
    <row r="271" spans="12:16" x14ac:dyDescent="0.3">
      <c r="L271" s="736" t="s">
        <v>1855</v>
      </c>
      <c r="M271" s="736" t="s">
        <v>471</v>
      </c>
      <c r="N271" s="736" t="s">
        <v>471</v>
      </c>
      <c r="O271" s="736"/>
    </row>
    <row r="272" spans="12:16" x14ac:dyDescent="0.3">
      <c r="L272" s="736" t="s">
        <v>1856</v>
      </c>
      <c r="M272" s="736" t="s">
        <v>471</v>
      </c>
      <c r="N272" s="736" t="s">
        <v>471</v>
      </c>
      <c r="O272" s="736"/>
    </row>
    <row r="273" spans="12:16" x14ac:dyDescent="0.3">
      <c r="L273" s="736" t="s">
        <v>1857</v>
      </c>
      <c r="M273" s="736" t="s">
        <v>471</v>
      </c>
      <c r="N273" s="736" t="s">
        <v>471</v>
      </c>
      <c r="O273" s="736"/>
    </row>
    <row r="274" spans="12:16" x14ac:dyDescent="0.3">
      <c r="L274" s="736" t="s">
        <v>1858</v>
      </c>
      <c r="M274" s="736" t="s">
        <v>471</v>
      </c>
      <c r="N274" s="736" t="s">
        <v>471</v>
      </c>
      <c r="O274" s="736"/>
    </row>
    <row r="275" spans="12:16" x14ac:dyDescent="0.3">
      <c r="L275" s="765" t="s">
        <v>1859</v>
      </c>
      <c r="M275" s="765">
        <v>0.03</v>
      </c>
      <c r="N275" s="765">
        <v>0.03</v>
      </c>
      <c r="O275" s="736" t="s">
        <v>2037</v>
      </c>
    </row>
    <row r="276" spans="12:16" x14ac:dyDescent="0.3">
      <c r="L276" s="736" t="s">
        <v>1860</v>
      </c>
      <c r="M276" s="736" t="s">
        <v>471</v>
      </c>
      <c r="N276" s="736" t="s">
        <v>471</v>
      </c>
      <c r="O276" s="736"/>
    </row>
    <row r="277" spans="12:16" x14ac:dyDescent="0.3">
      <c r="L277" s="736" t="s">
        <v>1861</v>
      </c>
      <c r="M277" s="736" t="s">
        <v>471</v>
      </c>
      <c r="N277" s="736" t="s">
        <v>471</v>
      </c>
      <c r="O277" s="736"/>
    </row>
    <row r="278" spans="12:16" x14ac:dyDescent="0.3">
      <c r="L278" s="736" t="s">
        <v>1862</v>
      </c>
      <c r="M278" s="736" t="s">
        <v>471</v>
      </c>
      <c r="N278" s="736" t="s">
        <v>471</v>
      </c>
      <c r="O278" s="736"/>
    </row>
    <row r="279" spans="12:16" x14ac:dyDescent="0.3">
      <c r="L279" s="765" t="s">
        <v>1863</v>
      </c>
      <c r="M279" s="765" t="s">
        <v>471</v>
      </c>
      <c r="N279" s="765" t="s">
        <v>471</v>
      </c>
      <c r="O279" s="736" t="s">
        <v>2037</v>
      </c>
    </row>
    <row r="280" spans="12:16" x14ac:dyDescent="0.3">
      <c r="L280" s="736" t="s">
        <v>1864</v>
      </c>
      <c r="M280" s="736" t="s">
        <v>471</v>
      </c>
      <c r="N280" s="736" t="s">
        <v>471</v>
      </c>
      <c r="O280" s="736"/>
    </row>
    <row r="281" spans="12:16" x14ac:dyDescent="0.3">
      <c r="L281" s="736" t="s">
        <v>1865</v>
      </c>
      <c r="M281" s="736" t="s">
        <v>471</v>
      </c>
      <c r="N281" s="736" t="s">
        <v>471</v>
      </c>
      <c r="O281" s="736"/>
    </row>
    <row r="282" spans="12:16" x14ac:dyDescent="0.3">
      <c r="L282" s="736" t="s">
        <v>1866</v>
      </c>
      <c r="M282" s="736" t="s">
        <v>471</v>
      </c>
      <c r="N282" s="736" t="s">
        <v>471</v>
      </c>
      <c r="O282" s="736"/>
    </row>
    <row r="283" spans="12:16" x14ac:dyDescent="0.3">
      <c r="L283" s="736" t="s">
        <v>1867</v>
      </c>
      <c r="M283" s="736" t="s">
        <v>471</v>
      </c>
      <c r="N283" s="736" t="s">
        <v>471</v>
      </c>
      <c r="O283" s="736"/>
    </row>
    <row r="284" spans="12:16" x14ac:dyDescent="0.3">
      <c r="L284" s="764" t="s">
        <v>1868</v>
      </c>
      <c r="M284" s="764">
        <v>0.03</v>
      </c>
      <c r="N284" s="764">
        <v>0.05</v>
      </c>
      <c r="O284" s="736" t="s">
        <v>2042</v>
      </c>
      <c r="P284" s="771" t="s">
        <v>2038</v>
      </c>
    </row>
    <row r="285" spans="12:16" x14ac:dyDescent="0.3">
      <c r="L285" s="736" t="s">
        <v>444</v>
      </c>
      <c r="M285" s="736" t="s">
        <v>471</v>
      </c>
      <c r="N285" s="736" t="s">
        <v>471</v>
      </c>
      <c r="O285" s="736"/>
    </row>
    <row r="286" spans="12:16" x14ac:dyDescent="0.3">
      <c r="L286" s="736" t="s">
        <v>1869</v>
      </c>
      <c r="M286" s="736" t="s">
        <v>471</v>
      </c>
      <c r="N286" s="736" t="s">
        <v>471</v>
      </c>
      <c r="O286" s="736" t="s">
        <v>2174</v>
      </c>
    </row>
    <row r="287" spans="12:16" x14ac:dyDescent="0.3">
      <c r="L287" s="736" t="s">
        <v>445</v>
      </c>
      <c r="M287" s="736" t="s">
        <v>471</v>
      </c>
      <c r="N287" s="736" t="s">
        <v>471</v>
      </c>
      <c r="O287" s="736"/>
    </row>
    <row r="288" spans="12:16" x14ac:dyDescent="0.3">
      <c r="L288" s="736" t="s">
        <v>1870</v>
      </c>
      <c r="M288" s="736" t="s">
        <v>471</v>
      </c>
      <c r="N288" s="736" t="s">
        <v>471</v>
      </c>
      <c r="O288" s="736"/>
    </row>
    <row r="289" spans="12:16" x14ac:dyDescent="0.3">
      <c r="L289" s="764" t="s">
        <v>446</v>
      </c>
      <c r="M289" s="764">
        <v>0.03</v>
      </c>
      <c r="N289" s="764">
        <v>0.05</v>
      </c>
      <c r="O289" s="736" t="s">
        <v>2042</v>
      </c>
      <c r="P289" s="771" t="s">
        <v>2038</v>
      </c>
    </row>
    <row r="290" spans="12:16" x14ac:dyDescent="0.3">
      <c r="L290" s="736" t="s">
        <v>447</v>
      </c>
      <c r="M290" s="736" t="s">
        <v>471</v>
      </c>
      <c r="N290" s="736" t="s">
        <v>471</v>
      </c>
      <c r="O290" s="736" t="s">
        <v>2174</v>
      </c>
    </row>
    <row r="291" spans="12:16" x14ac:dyDescent="0.3">
      <c r="L291" s="736" t="s">
        <v>393</v>
      </c>
      <c r="M291" s="736" t="s">
        <v>471</v>
      </c>
      <c r="N291" s="736" t="s">
        <v>471</v>
      </c>
      <c r="O291" s="736"/>
    </row>
    <row r="292" spans="12:16" x14ac:dyDescent="0.3">
      <c r="L292" s="736" t="s">
        <v>1871</v>
      </c>
      <c r="M292" s="736" t="s">
        <v>471</v>
      </c>
      <c r="N292" s="736" t="s">
        <v>471</v>
      </c>
      <c r="O292" s="736"/>
    </row>
    <row r="293" spans="12:16" x14ac:dyDescent="0.3">
      <c r="L293" s="736" t="s">
        <v>1872</v>
      </c>
      <c r="M293" s="736" t="s">
        <v>471</v>
      </c>
      <c r="N293" s="736" t="s">
        <v>471</v>
      </c>
      <c r="O293" s="736"/>
    </row>
    <row r="294" spans="12:16" x14ac:dyDescent="0.3">
      <c r="L294" s="736" t="s">
        <v>448</v>
      </c>
      <c r="M294" s="736" t="s">
        <v>471</v>
      </c>
      <c r="N294" s="736" t="s">
        <v>471</v>
      </c>
      <c r="O294" s="736"/>
    </row>
    <row r="295" spans="12:16" x14ac:dyDescent="0.3">
      <c r="L295" s="765" t="s">
        <v>1873</v>
      </c>
      <c r="M295" s="765">
        <v>0.03</v>
      </c>
      <c r="N295" s="765" t="s">
        <v>471</v>
      </c>
      <c r="O295" s="736" t="s">
        <v>2037</v>
      </c>
    </row>
    <row r="296" spans="12:16" x14ac:dyDescent="0.3">
      <c r="L296" s="736" t="s">
        <v>1874</v>
      </c>
      <c r="M296" s="736" t="s">
        <v>471</v>
      </c>
      <c r="N296" s="736" t="s">
        <v>471</v>
      </c>
      <c r="O296" s="736"/>
    </row>
    <row r="297" spans="12:16" x14ac:dyDescent="0.3">
      <c r="L297" s="736" t="s">
        <v>1875</v>
      </c>
      <c r="M297" s="736" t="s">
        <v>471</v>
      </c>
      <c r="N297" s="736" t="s">
        <v>471</v>
      </c>
      <c r="O297" s="736"/>
    </row>
    <row r="298" spans="12:16" x14ac:dyDescent="0.3">
      <c r="L298" s="736" t="s">
        <v>1876</v>
      </c>
      <c r="M298" s="736" t="s">
        <v>471</v>
      </c>
      <c r="N298" s="736" t="s">
        <v>471</v>
      </c>
      <c r="O298" s="736"/>
    </row>
    <row r="299" spans="12:16" x14ac:dyDescent="0.3">
      <c r="L299" s="736" t="s">
        <v>1877</v>
      </c>
      <c r="M299" s="736" t="s">
        <v>471</v>
      </c>
      <c r="N299" s="736" t="s">
        <v>471</v>
      </c>
      <c r="O299" s="736"/>
    </row>
    <row r="300" spans="12:16" x14ac:dyDescent="0.3">
      <c r="L300" s="736" t="s">
        <v>1878</v>
      </c>
      <c r="M300" s="736" t="s">
        <v>471</v>
      </c>
      <c r="N300" s="736" t="s">
        <v>471</v>
      </c>
      <c r="O300" s="736"/>
    </row>
    <row r="301" spans="12:16" x14ac:dyDescent="0.3">
      <c r="L301" s="736" t="s">
        <v>1879</v>
      </c>
      <c r="M301" s="736" t="s">
        <v>471</v>
      </c>
      <c r="N301" s="736" t="s">
        <v>471</v>
      </c>
      <c r="O301" s="736"/>
    </row>
    <row r="302" spans="12:16" x14ac:dyDescent="0.3">
      <c r="L302" s="736" t="s">
        <v>1880</v>
      </c>
      <c r="M302" s="736" t="s">
        <v>471</v>
      </c>
      <c r="N302" s="736" t="s">
        <v>471</v>
      </c>
      <c r="O302" s="736"/>
    </row>
    <row r="303" spans="12:16" x14ac:dyDescent="0.3">
      <c r="L303" s="736" t="s">
        <v>1881</v>
      </c>
      <c r="M303" s="736" t="s">
        <v>471</v>
      </c>
      <c r="N303" s="736" t="s">
        <v>471</v>
      </c>
      <c r="O303" s="736"/>
    </row>
    <row r="304" spans="12:16" x14ac:dyDescent="0.3">
      <c r="L304" s="736" t="s">
        <v>1882</v>
      </c>
      <c r="M304" s="736" t="s">
        <v>471</v>
      </c>
      <c r="N304" s="736" t="s">
        <v>471</v>
      </c>
      <c r="O304" s="736"/>
    </row>
    <row r="305" spans="12:15" x14ac:dyDescent="0.3">
      <c r="L305" s="736" t="s">
        <v>1883</v>
      </c>
      <c r="M305" s="736" t="s">
        <v>471</v>
      </c>
      <c r="N305" s="736" t="s">
        <v>471</v>
      </c>
      <c r="O305" s="736"/>
    </row>
    <row r="306" spans="12:15" x14ac:dyDescent="0.3">
      <c r="L306" s="736" t="s">
        <v>449</v>
      </c>
      <c r="M306" s="736" t="s">
        <v>471</v>
      </c>
      <c r="N306" s="736" t="s">
        <v>471</v>
      </c>
      <c r="O306" s="736"/>
    </row>
    <row r="307" spans="12:15" x14ac:dyDescent="0.3">
      <c r="L307" s="736" t="s">
        <v>1884</v>
      </c>
      <c r="M307" s="736" t="s">
        <v>471</v>
      </c>
      <c r="N307" s="736" t="s">
        <v>471</v>
      </c>
      <c r="O307" s="736"/>
    </row>
    <row r="308" spans="12:15" x14ac:dyDescent="0.3">
      <c r="L308" s="736" t="s">
        <v>1885</v>
      </c>
      <c r="M308" s="736" t="s">
        <v>471</v>
      </c>
      <c r="N308" s="736" t="s">
        <v>471</v>
      </c>
      <c r="O308" s="736"/>
    </row>
    <row r="309" spans="12:15" x14ac:dyDescent="0.3">
      <c r="L309" s="736" t="s">
        <v>1886</v>
      </c>
      <c r="M309" s="736" t="s">
        <v>471</v>
      </c>
      <c r="N309" s="736" t="s">
        <v>471</v>
      </c>
      <c r="O309" s="736"/>
    </row>
    <row r="310" spans="12:15" x14ac:dyDescent="0.3">
      <c r="L310" s="736" t="s">
        <v>1887</v>
      </c>
      <c r="M310" s="736" t="s">
        <v>471</v>
      </c>
      <c r="N310" s="736" t="s">
        <v>471</v>
      </c>
      <c r="O310" s="736"/>
    </row>
    <row r="311" spans="12:15" x14ac:dyDescent="0.3">
      <c r="L311" s="736" t="s">
        <v>1888</v>
      </c>
      <c r="M311" s="736" t="s">
        <v>471</v>
      </c>
      <c r="N311" s="736" t="s">
        <v>471</v>
      </c>
      <c r="O311" s="736"/>
    </row>
    <row r="312" spans="12:15" x14ac:dyDescent="0.3">
      <c r="L312" s="736" t="s">
        <v>963</v>
      </c>
      <c r="M312" s="736" t="s">
        <v>471</v>
      </c>
      <c r="N312" s="736" t="s">
        <v>471</v>
      </c>
      <c r="O312" s="736"/>
    </row>
    <row r="313" spans="12:15" x14ac:dyDescent="0.3">
      <c r="L313" s="736" t="s">
        <v>964</v>
      </c>
      <c r="M313" s="736" t="s">
        <v>471</v>
      </c>
      <c r="N313" s="736" t="s">
        <v>471</v>
      </c>
      <c r="O313" s="736"/>
    </row>
    <row r="314" spans="12:15" x14ac:dyDescent="0.3">
      <c r="L314" s="736" t="s">
        <v>1889</v>
      </c>
      <c r="M314" s="736" t="s">
        <v>471</v>
      </c>
      <c r="N314" s="736" t="s">
        <v>471</v>
      </c>
      <c r="O314" s="736"/>
    </row>
    <row r="315" spans="12:15" x14ac:dyDescent="0.3">
      <c r="L315" s="736" t="s">
        <v>1890</v>
      </c>
      <c r="M315" s="736" t="s">
        <v>471</v>
      </c>
      <c r="N315" s="736" t="s">
        <v>471</v>
      </c>
      <c r="O315" s="736"/>
    </row>
    <row r="316" spans="12:15" x14ac:dyDescent="0.3">
      <c r="L316" s="736" t="s">
        <v>1891</v>
      </c>
      <c r="M316" s="736" t="s">
        <v>471</v>
      </c>
      <c r="N316" s="736" t="s">
        <v>471</v>
      </c>
      <c r="O316" s="736"/>
    </row>
    <row r="317" spans="12:15" x14ac:dyDescent="0.3">
      <c r="L317" s="736" t="s">
        <v>1892</v>
      </c>
      <c r="M317" s="736" t="s">
        <v>471</v>
      </c>
      <c r="N317" s="736" t="s">
        <v>471</v>
      </c>
      <c r="O317" s="736"/>
    </row>
    <row r="318" spans="12:15" x14ac:dyDescent="0.3">
      <c r="L318" s="736" t="s">
        <v>533</v>
      </c>
      <c r="M318" s="736" t="s">
        <v>471</v>
      </c>
      <c r="N318" s="736" t="s">
        <v>471</v>
      </c>
      <c r="O318" s="736"/>
    </row>
    <row r="319" spans="12:15" x14ac:dyDescent="0.3">
      <c r="L319" s="736" t="s">
        <v>1893</v>
      </c>
      <c r="M319" s="736" t="s">
        <v>471</v>
      </c>
      <c r="N319" s="736" t="s">
        <v>471</v>
      </c>
      <c r="O319" s="736"/>
    </row>
    <row r="320" spans="12:15" x14ac:dyDescent="0.3">
      <c r="L320" s="736" t="s">
        <v>1894</v>
      </c>
      <c r="M320" s="736" t="s">
        <v>471</v>
      </c>
      <c r="N320" s="736" t="s">
        <v>471</v>
      </c>
      <c r="O320" s="736"/>
    </row>
    <row r="321" spans="12:15" x14ac:dyDescent="0.3">
      <c r="L321" s="736" t="s">
        <v>965</v>
      </c>
      <c r="M321" s="736" t="s">
        <v>471</v>
      </c>
      <c r="N321" s="736" t="s">
        <v>471</v>
      </c>
      <c r="O321" s="736"/>
    </row>
    <row r="322" spans="12:15" x14ac:dyDescent="0.3">
      <c r="L322" s="736" t="s">
        <v>1895</v>
      </c>
      <c r="M322" s="736" t="s">
        <v>471</v>
      </c>
      <c r="N322" s="736" t="s">
        <v>471</v>
      </c>
      <c r="O322" s="736"/>
    </row>
    <row r="323" spans="12:15" x14ac:dyDescent="0.3">
      <c r="L323" s="736" t="s">
        <v>1896</v>
      </c>
      <c r="M323" s="736" t="s">
        <v>471</v>
      </c>
      <c r="N323" s="736" t="s">
        <v>471</v>
      </c>
      <c r="O323" s="736"/>
    </row>
    <row r="324" spans="12:15" x14ac:dyDescent="0.3">
      <c r="L324" s="736" t="s">
        <v>1897</v>
      </c>
      <c r="M324" s="736" t="s">
        <v>471</v>
      </c>
      <c r="N324" s="736" t="s">
        <v>471</v>
      </c>
      <c r="O324" s="736"/>
    </row>
    <row r="325" spans="12:15" x14ac:dyDescent="0.3">
      <c r="L325" s="765" t="s">
        <v>1898</v>
      </c>
      <c r="M325" s="765">
        <v>0.01</v>
      </c>
      <c r="N325" s="765" t="s">
        <v>471</v>
      </c>
      <c r="O325" s="736" t="s">
        <v>2037</v>
      </c>
    </row>
    <row r="326" spans="12:15" x14ac:dyDescent="0.3">
      <c r="L326" s="736" t="s">
        <v>534</v>
      </c>
      <c r="M326" s="736" t="s">
        <v>471</v>
      </c>
      <c r="N326" s="736" t="s">
        <v>471</v>
      </c>
      <c r="O326" s="736"/>
    </row>
    <row r="327" spans="12:15" x14ac:dyDescent="0.3">
      <c r="L327" s="736" t="s">
        <v>1899</v>
      </c>
      <c r="M327" s="736" t="s">
        <v>471</v>
      </c>
      <c r="N327" s="736" t="s">
        <v>471</v>
      </c>
      <c r="O327" s="736"/>
    </row>
    <row r="328" spans="12:15" x14ac:dyDescent="0.3">
      <c r="L328" s="736" t="s">
        <v>1900</v>
      </c>
      <c r="M328" s="736" t="s">
        <v>471</v>
      </c>
      <c r="N328" s="736" t="s">
        <v>471</v>
      </c>
      <c r="O328" s="736"/>
    </row>
    <row r="329" spans="12:15" x14ac:dyDescent="0.3">
      <c r="L329" s="736" t="s">
        <v>1901</v>
      </c>
      <c r="M329" s="736" t="s">
        <v>471</v>
      </c>
      <c r="N329" s="736" t="s">
        <v>471</v>
      </c>
      <c r="O329" s="736"/>
    </row>
    <row r="330" spans="12:15" x14ac:dyDescent="0.3">
      <c r="L330" s="765" t="s">
        <v>1902</v>
      </c>
      <c r="M330" s="765" t="s">
        <v>471</v>
      </c>
      <c r="N330" s="765" t="s">
        <v>471</v>
      </c>
      <c r="O330" s="736" t="s">
        <v>2037</v>
      </c>
    </row>
    <row r="331" spans="12:15" x14ac:dyDescent="0.3">
      <c r="L331" s="736" t="s">
        <v>1903</v>
      </c>
      <c r="M331" s="736" t="s">
        <v>471</v>
      </c>
      <c r="N331" s="736" t="s">
        <v>471</v>
      </c>
      <c r="O331" s="736"/>
    </row>
    <row r="332" spans="12:15" x14ac:dyDescent="0.3">
      <c r="L332" s="736" t="s">
        <v>1904</v>
      </c>
      <c r="M332" s="736" t="s">
        <v>471</v>
      </c>
      <c r="N332" s="736" t="s">
        <v>471</v>
      </c>
      <c r="O332" s="736"/>
    </row>
    <row r="333" spans="12:15" x14ac:dyDescent="0.3">
      <c r="L333" s="736" t="s">
        <v>1905</v>
      </c>
      <c r="M333" s="736" t="s">
        <v>471</v>
      </c>
      <c r="N333" s="736" t="s">
        <v>471</v>
      </c>
      <c r="O333" s="736"/>
    </row>
    <row r="334" spans="12:15" x14ac:dyDescent="0.3">
      <c r="L334" s="736" t="s">
        <v>1906</v>
      </c>
      <c r="M334" s="736" t="s">
        <v>471</v>
      </c>
      <c r="N334" s="736" t="s">
        <v>471</v>
      </c>
      <c r="O334" s="736"/>
    </row>
    <row r="335" spans="12:15" x14ac:dyDescent="0.3">
      <c r="L335" s="736" t="s">
        <v>966</v>
      </c>
      <c r="M335" s="736" t="s">
        <v>471</v>
      </c>
      <c r="N335" s="736" t="s">
        <v>471</v>
      </c>
      <c r="O335" s="736"/>
    </row>
    <row r="336" spans="12:15" x14ac:dyDescent="0.3">
      <c r="L336" s="736" t="s">
        <v>535</v>
      </c>
      <c r="M336" s="736" t="s">
        <v>471</v>
      </c>
      <c r="N336" s="736" t="s">
        <v>471</v>
      </c>
      <c r="O336" s="736"/>
    </row>
    <row r="337" spans="12:16" x14ac:dyDescent="0.3">
      <c r="L337" s="736" t="s">
        <v>1907</v>
      </c>
      <c r="M337" s="736" t="s">
        <v>471</v>
      </c>
      <c r="N337" s="736" t="s">
        <v>471</v>
      </c>
      <c r="O337" s="736"/>
    </row>
    <row r="338" spans="12:16" x14ac:dyDescent="0.3">
      <c r="L338" s="736" t="s">
        <v>1908</v>
      </c>
      <c r="M338" s="736" t="s">
        <v>471</v>
      </c>
      <c r="N338" s="736" t="s">
        <v>471</v>
      </c>
      <c r="O338" s="736"/>
    </row>
    <row r="339" spans="12:16" x14ac:dyDescent="0.3">
      <c r="L339" s="736" t="s">
        <v>1909</v>
      </c>
      <c r="M339" s="736" t="s">
        <v>471</v>
      </c>
      <c r="N339" s="736" t="s">
        <v>471</v>
      </c>
      <c r="O339" s="736"/>
    </row>
    <row r="340" spans="12:16" x14ac:dyDescent="0.3">
      <c r="L340" s="736" t="s">
        <v>1910</v>
      </c>
      <c r="M340" s="736" t="s">
        <v>471</v>
      </c>
      <c r="N340" s="736" t="s">
        <v>471</v>
      </c>
      <c r="O340" s="736"/>
    </row>
    <row r="341" spans="12:16" x14ac:dyDescent="0.3">
      <c r="L341" s="736" t="s">
        <v>1911</v>
      </c>
      <c r="M341" s="736" t="s">
        <v>471</v>
      </c>
      <c r="N341" s="736" t="s">
        <v>471</v>
      </c>
      <c r="O341" s="736"/>
    </row>
    <row r="342" spans="12:16" x14ac:dyDescent="0.3">
      <c r="L342" s="736" t="s">
        <v>536</v>
      </c>
      <c r="M342" s="736" t="s">
        <v>471</v>
      </c>
      <c r="N342" s="736" t="s">
        <v>471</v>
      </c>
      <c r="O342" s="736"/>
    </row>
    <row r="343" spans="12:16" x14ac:dyDescent="0.3">
      <c r="L343" s="764" t="s">
        <v>1912</v>
      </c>
      <c r="M343" s="764">
        <v>0.03</v>
      </c>
      <c r="N343" s="764">
        <v>0.05</v>
      </c>
      <c r="O343" s="736" t="s">
        <v>2042</v>
      </c>
      <c r="P343" s="771" t="s">
        <v>2038</v>
      </c>
    </row>
    <row r="344" spans="12:16" x14ac:dyDescent="0.3">
      <c r="L344" s="736" t="s">
        <v>1913</v>
      </c>
      <c r="M344" s="736" t="s">
        <v>471</v>
      </c>
      <c r="N344" s="736" t="s">
        <v>471</v>
      </c>
      <c r="O344" s="736"/>
    </row>
    <row r="345" spans="12:16" x14ac:dyDescent="0.3">
      <c r="L345" s="736" t="s">
        <v>1914</v>
      </c>
      <c r="M345" s="736" t="s">
        <v>471</v>
      </c>
      <c r="N345" s="736" t="s">
        <v>471</v>
      </c>
      <c r="O345" s="736"/>
    </row>
    <row r="346" spans="12:16" x14ac:dyDescent="0.3">
      <c r="L346" s="736" t="s">
        <v>537</v>
      </c>
      <c r="M346" s="736" t="s">
        <v>471</v>
      </c>
      <c r="N346" s="736" t="s">
        <v>471</v>
      </c>
      <c r="O346" s="736"/>
    </row>
    <row r="347" spans="12:16" x14ac:dyDescent="0.3">
      <c r="L347" s="765" t="s">
        <v>1915</v>
      </c>
      <c r="M347" s="765" t="s">
        <v>471</v>
      </c>
      <c r="N347" s="765" t="s">
        <v>471</v>
      </c>
      <c r="O347" s="736" t="s">
        <v>2037</v>
      </c>
    </row>
    <row r="348" spans="12:16" x14ac:dyDescent="0.3">
      <c r="L348" s="736" t="s">
        <v>538</v>
      </c>
      <c r="M348" s="736" t="s">
        <v>471</v>
      </c>
      <c r="N348" s="736" t="s">
        <v>471</v>
      </c>
      <c r="O348" s="736"/>
    </row>
    <row r="349" spans="12:16" x14ac:dyDescent="0.3">
      <c r="L349" s="736" t="s">
        <v>539</v>
      </c>
      <c r="M349" s="736" t="s">
        <v>471</v>
      </c>
      <c r="N349" s="736" t="s">
        <v>471</v>
      </c>
      <c r="O349" s="736"/>
    </row>
    <row r="350" spans="12:16" x14ac:dyDescent="0.3">
      <c r="L350" s="736" t="s">
        <v>540</v>
      </c>
      <c r="M350" s="736" t="s">
        <v>471</v>
      </c>
      <c r="N350" s="736" t="s">
        <v>471</v>
      </c>
      <c r="O350" s="736"/>
    </row>
    <row r="351" spans="12:16" x14ac:dyDescent="0.3">
      <c r="L351" s="736" t="s">
        <v>1916</v>
      </c>
      <c r="M351" s="736" t="s">
        <v>471</v>
      </c>
      <c r="N351" s="736" t="s">
        <v>471</v>
      </c>
      <c r="O351" s="736"/>
    </row>
    <row r="352" spans="12:16" x14ac:dyDescent="0.3">
      <c r="L352" s="736" t="s">
        <v>1917</v>
      </c>
      <c r="M352" s="736" t="s">
        <v>471</v>
      </c>
      <c r="N352" s="736" t="s">
        <v>471</v>
      </c>
      <c r="O352" s="736"/>
    </row>
    <row r="353" spans="12:15" x14ac:dyDescent="0.3">
      <c r="L353" s="736" t="s">
        <v>1918</v>
      </c>
      <c r="M353" s="736" t="s">
        <v>471</v>
      </c>
      <c r="N353" s="736" t="s">
        <v>471</v>
      </c>
      <c r="O353" s="736"/>
    </row>
    <row r="354" spans="12:15" x14ac:dyDescent="0.3">
      <c r="L354" s="736" t="s">
        <v>542</v>
      </c>
      <c r="M354" s="736" t="s">
        <v>471</v>
      </c>
      <c r="N354" s="736" t="s">
        <v>471</v>
      </c>
      <c r="O354" s="736"/>
    </row>
    <row r="355" spans="12:15" x14ac:dyDescent="0.3">
      <c r="L355" s="736" t="s">
        <v>543</v>
      </c>
      <c r="M355" s="736" t="s">
        <v>471</v>
      </c>
      <c r="N355" s="736" t="s">
        <v>471</v>
      </c>
      <c r="O355" s="736" t="s">
        <v>2174</v>
      </c>
    </row>
    <row r="356" spans="12:15" x14ac:dyDescent="0.3">
      <c r="L356" s="736" t="s">
        <v>1919</v>
      </c>
      <c r="M356" s="736" t="s">
        <v>471</v>
      </c>
      <c r="N356" s="736" t="s">
        <v>471</v>
      </c>
      <c r="O356" s="736"/>
    </row>
    <row r="357" spans="12:15" x14ac:dyDescent="0.3">
      <c r="L357" s="736" t="s">
        <v>1920</v>
      </c>
      <c r="M357" s="736" t="s">
        <v>471</v>
      </c>
      <c r="N357" s="736" t="s">
        <v>471</v>
      </c>
      <c r="O357" s="736"/>
    </row>
    <row r="358" spans="12:15" x14ac:dyDescent="0.3">
      <c r="L358" s="736" t="s">
        <v>1921</v>
      </c>
      <c r="M358" s="736" t="s">
        <v>471</v>
      </c>
      <c r="N358" s="736" t="s">
        <v>471</v>
      </c>
      <c r="O358" s="736"/>
    </row>
    <row r="359" spans="12:15" x14ac:dyDescent="0.3">
      <c r="L359" s="736" t="s">
        <v>1922</v>
      </c>
      <c r="M359" s="736" t="s">
        <v>471</v>
      </c>
      <c r="N359" s="736" t="s">
        <v>471</v>
      </c>
      <c r="O359" s="736"/>
    </row>
    <row r="360" spans="12:15" x14ac:dyDescent="0.3">
      <c r="L360" s="736" t="s">
        <v>1923</v>
      </c>
      <c r="M360" s="736" t="s">
        <v>471</v>
      </c>
      <c r="N360" s="736" t="s">
        <v>471</v>
      </c>
      <c r="O360" s="736"/>
    </row>
    <row r="361" spans="12:15" x14ac:dyDescent="0.3">
      <c r="L361" s="736" t="s">
        <v>1924</v>
      </c>
      <c r="M361" s="736" t="s">
        <v>471</v>
      </c>
      <c r="N361" s="736" t="s">
        <v>471</v>
      </c>
      <c r="O361" s="736"/>
    </row>
    <row r="362" spans="12:15" x14ac:dyDescent="0.3">
      <c r="L362" s="736" t="s">
        <v>1925</v>
      </c>
      <c r="M362" s="736" t="s">
        <v>471</v>
      </c>
      <c r="N362" s="736" t="s">
        <v>471</v>
      </c>
      <c r="O362" s="736"/>
    </row>
    <row r="363" spans="12:15" x14ac:dyDescent="0.3">
      <c r="L363" s="736" t="s">
        <v>1926</v>
      </c>
      <c r="M363" s="736" t="s">
        <v>471</v>
      </c>
      <c r="N363" s="736" t="s">
        <v>471</v>
      </c>
      <c r="O363" s="736"/>
    </row>
    <row r="364" spans="12:15" x14ac:dyDescent="0.3">
      <c r="L364" s="736" t="s">
        <v>1927</v>
      </c>
      <c r="M364" s="736" t="s">
        <v>471</v>
      </c>
      <c r="N364" s="736" t="s">
        <v>471</v>
      </c>
      <c r="O364" s="736"/>
    </row>
    <row r="365" spans="12:15" x14ac:dyDescent="0.3">
      <c r="L365" s="736" t="s">
        <v>1928</v>
      </c>
      <c r="M365" s="736" t="s">
        <v>471</v>
      </c>
      <c r="N365" s="736" t="s">
        <v>471</v>
      </c>
      <c r="O365" s="736"/>
    </row>
    <row r="366" spans="12:15" x14ac:dyDescent="0.3">
      <c r="L366" s="736" t="s">
        <v>1929</v>
      </c>
      <c r="M366" s="736" t="s">
        <v>471</v>
      </c>
      <c r="N366" s="736" t="s">
        <v>471</v>
      </c>
      <c r="O366" s="736"/>
    </row>
    <row r="367" spans="12:15" x14ac:dyDescent="0.3">
      <c r="L367" s="736" t="s">
        <v>1930</v>
      </c>
      <c r="M367" s="736" t="s">
        <v>471</v>
      </c>
      <c r="N367" s="736" t="s">
        <v>471</v>
      </c>
      <c r="O367" s="736"/>
    </row>
    <row r="368" spans="12:15" x14ac:dyDescent="0.3">
      <c r="L368" s="736" t="s">
        <v>1931</v>
      </c>
      <c r="M368" s="736" t="s">
        <v>471</v>
      </c>
      <c r="N368" s="736" t="s">
        <v>471</v>
      </c>
      <c r="O368" s="736"/>
    </row>
    <row r="369" spans="12:16" x14ac:dyDescent="0.3">
      <c r="L369" s="736" t="s">
        <v>1932</v>
      </c>
      <c r="M369" s="736" t="s">
        <v>471</v>
      </c>
      <c r="N369" s="736" t="s">
        <v>471</v>
      </c>
      <c r="O369" s="736"/>
    </row>
    <row r="370" spans="12:16" x14ac:dyDescent="0.3">
      <c r="L370" s="736" t="s">
        <v>1933</v>
      </c>
      <c r="M370" s="736" t="s">
        <v>471</v>
      </c>
      <c r="N370" s="736" t="s">
        <v>471</v>
      </c>
      <c r="O370" s="736"/>
    </row>
    <row r="371" spans="12:16" x14ac:dyDescent="0.3">
      <c r="L371" s="736" t="s">
        <v>1934</v>
      </c>
      <c r="M371" s="736" t="s">
        <v>471</v>
      </c>
      <c r="N371" s="736" t="s">
        <v>471</v>
      </c>
      <c r="O371" s="736"/>
    </row>
    <row r="372" spans="12:16" x14ac:dyDescent="0.3">
      <c r="L372" s="764" t="s">
        <v>545</v>
      </c>
      <c r="M372" s="764">
        <v>0.03</v>
      </c>
      <c r="N372" s="764">
        <v>0.05</v>
      </c>
      <c r="O372" s="736" t="s">
        <v>2042</v>
      </c>
      <c r="P372" s="771" t="s">
        <v>2038</v>
      </c>
    </row>
    <row r="373" spans="12:16" x14ac:dyDescent="0.3">
      <c r="L373" s="736" t="s">
        <v>546</v>
      </c>
      <c r="M373" s="736" t="s">
        <v>471</v>
      </c>
      <c r="N373" s="736" t="s">
        <v>471</v>
      </c>
      <c r="O373" s="736"/>
    </row>
    <row r="374" spans="12:16" x14ac:dyDescent="0.3">
      <c r="L374" s="736" t="s">
        <v>1935</v>
      </c>
      <c r="M374" s="736" t="s">
        <v>471</v>
      </c>
      <c r="N374" s="736" t="s">
        <v>471</v>
      </c>
      <c r="O374" s="736"/>
    </row>
    <row r="375" spans="12:16" x14ac:dyDescent="0.3">
      <c r="L375" s="736" t="s">
        <v>1936</v>
      </c>
      <c r="M375" s="736" t="s">
        <v>471</v>
      </c>
      <c r="N375" s="736" t="s">
        <v>471</v>
      </c>
      <c r="O375" s="736"/>
    </row>
    <row r="376" spans="12:16" x14ac:dyDescent="0.3">
      <c r="L376" s="736" t="s">
        <v>1937</v>
      </c>
      <c r="M376" s="736" t="s">
        <v>471</v>
      </c>
      <c r="N376" s="736" t="s">
        <v>471</v>
      </c>
      <c r="O376" s="736"/>
    </row>
    <row r="377" spans="12:16" x14ac:dyDescent="0.3">
      <c r="L377" s="736" t="s">
        <v>1938</v>
      </c>
      <c r="M377" s="736" t="s">
        <v>471</v>
      </c>
      <c r="N377" s="736" t="s">
        <v>471</v>
      </c>
      <c r="O377" s="736"/>
    </row>
    <row r="378" spans="12:16" x14ac:dyDescent="0.3">
      <c r="L378" s="736" t="s">
        <v>1939</v>
      </c>
      <c r="M378" s="736" t="s">
        <v>471</v>
      </c>
      <c r="N378" s="736" t="s">
        <v>471</v>
      </c>
      <c r="O378" s="736" t="s">
        <v>2174</v>
      </c>
    </row>
    <row r="379" spans="12:16" x14ac:dyDescent="0.3">
      <c r="L379" s="765" t="s">
        <v>1940</v>
      </c>
      <c r="M379" s="765" t="s">
        <v>471</v>
      </c>
      <c r="N379" s="765" t="s">
        <v>471</v>
      </c>
      <c r="O379" s="736" t="s">
        <v>2037</v>
      </c>
    </row>
    <row r="380" spans="12:16" x14ac:dyDescent="0.3">
      <c r="L380" s="736" t="s">
        <v>1941</v>
      </c>
      <c r="M380" s="736" t="s">
        <v>471</v>
      </c>
      <c r="N380" s="736" t="s">
        <v>471</v>
      </c>
      <c r="O380" s="736"/>
    </row>
    <row r="381" spans="12:16" x14ac:dyDescent="0.3">
      <c r="L381" s="736" t="s">
        <v>1942</v>
      </c>
      <c r="M381" s="736" t="s">
        <v>471</v>
      </c>
      <c r="N381" s="736" t="s">
        <v>471</v>
      </c>
      <c r="O381" s="736"/>
    </row>
    <row r="382" spans="12:16" x14ac:dyDescent="0.3">
      <c r="L382" s="736" t="s">
        <v>1943</v>
      </c>
      <c r="M382" s="736" t="s">
        <v>471</v>
      </c>
      <c r="N382" s="736" t="s">
        <v>471</v>
      </c>
      <c r="O382" s="736"/>
    </row>
    <row r="383" spans="12:16" x14ac:dyDescent="0.3">
      <c r="L383" s="736" t="s">
        <v>967</v>
      </c>
      <c r="M383" s="736" t="s">
        <v>471</v>
      </c>
      <c r="N383" s="736" t="s">
        <v>471</v>
      </c>
      <c r="O383" s="736"/>
    </row>
    <row r="384" spans="12:16" x14ac:dyDescent="0.3">
      <c r="L384" s="736" t="s">
        <v>1944</v>
      </c>
      <c r="M384" s="736" t="s">
        <v>471</v>
      </c>
      <c r="N384" s="736" t="s">
        <v>471</v>
      </c>
      <c r="O384" s="736"/>
    </row>
    <row r="385" spans="12:16" x14ac:dyDescent="0.3">
      <c r="L385" s="736" t="s">
        <v>547</v>
      </c>
      <c r="M385" s="736" t="s">
        <v>471</v>
      </c>
      <c r="N385" s="736" t="s">
        <v>471</v>
      </c>
      <c r="O385" s="736"/>
    </row>
    <row r="386" spans="12:16" x14ac:dyDescent="0.3">
      <c r="L386" s="736" t="s">
        <v>548</v>
      </c>
      <c r="M386" s="736" t="s">
        <v>471</v>
      </c>
      <c r="N386" s="736" t="s">
        <v>471</v>
      </c>
      <c r="O386" s="736"/>
    </row>
    <row r="387" spans="12:16" x14ac:dyDescent="0.3">
      <c r="L387" s="736" t="s">
        <v>1945</v>
      </c>
      <c r="M387" s="736" t="s">
        <v>471</v>
      </c>
      <c r="N387" s="736" t="s">
        <v>471</v>
      </c>
      <c r="O387" s="736"/>
    </row>
    <row r="388" spans="12:16" x14ac:dyDescent="0.3">
      <c r="L388" s="736" t="s">
        <v>1946</v>
      </c>
      <c r="M388" s="736" t="s">
        <v>471</v>
      </c>
      <c r="N388" s="736" t="s">
        <v>471</v>
      </c>
      <c r="O388" s="736"/>
    </row>
    <row r="389" spans="12:16" x14ac:dyDescent="0.3">
      <c r="L389" s="736" t="s">
        <v>549</v>
      </c>
      <c r="M389" s="736" t="s">
        <v>471</v>
      </c>
      <c r="N389" s="736" t="s">
        <v>471</v>
      </c>
      <c r="O389" s="736"/>
    </row>
    <row r="390" spans="12:16" x14ac:dyDescent="0.3">
      <c r="L390" s="736" t="s">
        <v>550</v>
      </c>
      <c r="M390" s="736" t="s">
        <v>471</v>
      </c>
      <c r="N390" s="736" t="s">
        <v>471</v>
      </c>
      <c r="O390" s="736"/>
    </row>
    <row r="391" spans="12:16" x14ac:dyDescent="0.3">
      <c r="L391" s="736" t="s">
        <v>1947</v>
      </c>
      <c r="M391" s="736" t="s">
        <v>471</v>
      </c>
      <c r="N391" s="736" t="s">
        <v>471</v>
      </c>
      <c r="O391" s="736"/>
    </row>
    <row r="392" spans="12:16" x14ac:dyDescent="0.3">
      <c r="L392" s="736" t="s">
        <v>1948</v>
      </c>
      <c r="M392" s="736" t="s">
        <v>471</v>
      </c>
      <c r="N392" s="736" t="s">
        <v>471</v>
      </c>
      <c r="O392" s="736"/>
    </row>
    <row r="393" spans="12:16" x14ac:dyDescent="0.3">
      <c r="L393" s="736" t="s">
        <v>551</v>
      </c>
      <c r="M393" s="736" t="s">
        <v>471</v>
      </c>
      <c r="N393" s="736" t="s">
        <v>471</v>
      </c>
      <c r="O393" s="736"/>
    </row>
    <row r="394" spans="12:16" x14ac:dyDescent="0.3">
      <c r="L394" s="736" t="s">
        <v>1949</v>
      </c>
      <c r="M394" s="736" t="s">
        <v>471</v>
      </c>
      <c r="N394" s="736" t="s">
        <v>471</v>
      </c>
      <c r="O394" s="736"/>
    </row>
    <row r="395" spans="12:16" x14ac:dyDescent="0.3">
      <c r="L395" s="736" t="s">
        <v>552</v>
      </c>
      <c r="M395" s="736" t="s">
        <v>471</v>
      </c>
      <c r="N395" s="736" t="s">
        <v>471</v>
      </c>
      <c r="O395" s="736"/>
    </row>
    <row r="396" spans="12:16" x14ac:dyDescent="0.3">
      <c r="L396" s="736" t="s">
        <v>1950</v>
      </c>
      <c r="M396" s="736" t="s">
        <v>471</v>
      </c>
      <c r="N396" s="736" t="s">
        <v>471</v>
      </c>
      <c r="O396" s="736"/>
    </row>
    <row r="397" spans="12:16" x14ac:dyDescent="0.3">
      <c r="L397" s="736" t="s">
        <v>1951</v>
      </c>
      <c r="M397" s="736" t="s">
        <v>471</v>
      </c>
      <c r="N397" s="736" t="s">
        <v>471</v>
      </c>
      <c r="O397" s="736"/>
    </row>
    <row r="398" spans="12:16" x14ac:dyDescent="0.3">
      <c r="L398" s="736" t="s">
        <v>1952</v>
      </c>
      <c r="M398" s="736" t="s">
        <v>471</v>
      </c>
      <c r="N398" s="736" t="s">
        <v>471</v>
      </c>
      <c r="O398" s="736"/>
    </row>
    <row r="399" spans="12:16" x14ac:dyDescent="0.3">
      <c r="L399" s="764" t="s">
        <v>553</v>
      </c>
      <c r="M399" s="764">
        <v>0.03</v>
      </c>
      <c r="N399" s="764">
        <v>0.05</v>
      </c>
      <c r="O399" s="736" t="s">
        <v>2042</v>
      </c>
      <c r="P399" s="771" t="s">
        <v>2038</v>
      </c>
    </row>
    <row r="400" spans="12:16" x14ac:dyDescent="0.3">
      <c r="L400" s="736" t="s">
        <v>1953</v>
      </c>
      <c r="M400" s="736" t="s">
        <v>471</v>
      </c>
      <c r="N400" s="736" t="s">
        <v>471</v>
      </c>
      <c r="O400" s="736"/>
    </row>
    <row r="401" spans="12:16" x14ac:dyDescent="0.3">
      <c r="L401" s="736" t="s">
        <v>1954</v>
      </c>
      <c r="M401" s="736" t="s">
        <v>471</v>
      </c>
      <c r="N401" s="736" t="s">
        <v>471</v>
      </c>
      <c r="O401" s="736"/>
    </row>
    <row r="402" spans="12:16" x14ac:dyDescent="0.3">
      <c r="L402" s="736" t="s">
        <v>1955</v>
      </c>
      <c r="M402" s="736" t="s">
        <v>471</v>
      </c>
      <c r="N402" s="736" t="s">
        <v>471</v>
      </c>
      <c r="O402" s="736"/>
    </row>
    <row r="403" spans="12:16" x14ac:dyDescent="0.3">
      <c r="L403" s="736" t="s">
        <v>554</v>
      </c>
      <c r="M403" s="736" t="s">
        <v>471</v>
      </c>
      <c r="N403" s="736" t="s">
        <v>471</v>
      </c>
      <c r="O403" s="736"/>
    </row>
    <row r="404" spans="12:16" x14ac:dyDescent="0.3">
      <c r="L404" s="736" t="s">
        <v>968</v>
      </c>
      <c r="M404" s="736" t="s">
        <v>471</v>
      </c>
      <c r="N404" s="736" t="s">
        <v>471</v>
      </c>
      <c r="O404" s="736"/>
    </row>
    <row r="405" spans="12:16" x14ac:dyDescent="0.3">
      <c r="L405" s="736" t="s">
        <v>1956</v>
      </c>
      <c r="M405" s="736" t="s">
        <v>471</v>
      </c>
      <c r="N405" s="736" t="s">
        <v>471</v>
      </c>
      <c r="O405" s="736"/>
    </row>
    <row r="406" spans="12:16" x14ac:dyDescent="0.3">
      <c r="L406" s="736" t="s">
        <v>1957</v>
      </c>
      <c r="M406" s="736" t="s">
        <v>471</v>
      </c>
      <c r="N406" s="736" t="s">
        <v>471</v>
      </c>
      <c r="O406" s="736"/>
    </row>
    <row r="407" spans="12:16" x14ac:dyDescent="0.3">
      <c r="L407" s="736" t="s">
        <v>1958</v>
      </c>
      <c r="M407" s="736" t="s">
        <v>471</v>
      </c>
      <c r="N407" s="736" t="s">
        <v>471</v>
      </c>
      <c r="O407" s="736"/>
    </row>
    <row r="408" spans="12:16" x14ac:dyDescent="0.3">
      <c r="L408" s="736" t="s">
        <v>555</v>
      </c>
      <c r="M408" s="736" t="s">
        <v>471</v>
      </c>
      <c r="N408" s="736" t="s">
        <v>471</v>
      </c>
      <c r="O408" s="736"/>
    </row>
    <row r="409" spans="12:16" x14ac:dyDescent="0.3">
      <c r="L409" s="736" t="s">
        <v>1959</v>
      </c>
      <c r="M409" s="736" t="s">
        <v>471</v>
      </c>
      <c r="N409" s="736" t="s">
        <v>471</v>
      </c>
      <c r="O409" s="736"/>
    </row>
    <row r="410" spans="12:16" x14ac:dyDescent="0.3">
      <c r="L410" s="764" t="s">
        <v>556</v>
      </c>
      <c r="M410" s="764">
        <v>0.03</v>
      </c>
      <c r="N410" s="764">
        <v>0.05</v>
      </c>
      <c r="O410" s="736" t="s">
        <v>2042</v>
      </c>
      <c r="P410" s="771" t="s">
        <v>2038</v>
      </c>
    </row>
    <row r="411" spans="12:16" x14ac:dyDescent="0.3">
      <c r="L411" s="736" t="s">
        <v>394</v>
      </c>
      <c r="M411" s="736" t="s">
        <v>471</v>
      </c>
      <c r="N411" s="736" t="s">
        <v>471</v>
      </c>
      <c r="O411" s="736"/>
    </row>
    <row r="412" spans="12:16" x14ac:dyDescent="0.3">
      <c r="L412" s="736" t="s">
        <v>1960</v>
      </c>
      <c r="M412" s="736" t="s">
        <v>471</v>
      </c>
      <c r="N412" s="736" t="s">
        <v>471</v>
      </c>
      <c r="O412" s="736"/>
    </row>
    <row r="413" spans="12:16" x14ac:dyDescent="0.3">
      <c r="L413" s="764" t="s">
        <v>1961</v>
      </c>
      <c r="M413" s="764">
        <v>0.03</v>
      </c>
      <c r="N413" s="764">
        <v>0.05</v>
      </c>
      <c r="O413" s="736" t="s">
        <v>2042</v>
      </c>
      <c r="P413" s="771" t="s">
        <v>2038</v>
      </c>
    </row>
    <row r="414" spans="12:16" x14ac:dyDescent="0.3">
      <c r="L414" s="736" t="s">
        <v>1962</v>
      </c>
      <c r="M414" s="736" t="s">
        <v>471</v>
      </c>
      <c r="N414" s="736" t="s">
        <v>471</v>
      </c>
      <c r="O414" s="736"/>
    </row>
    <row r="415" spans="12:16" x14ac:dyDescent="0.3">
      <c r="L415" s="736" t="s">
        <v>557</v>
      </c>
      <c r="M415" s="736" t="s">
        <v>471</v>
      </c>
      <c r="N415" s="736" t="s">
        <v>471</v>
      </c>
      <c r="O415" s="736"/>
    </row>
    <row r="416" spans="12:16" x14ac:dyDescent="0.3">
      <c r="L416" s="736" t="s">
        <v>1963</v>
      </c>
      <c r="M416" s="736" t="s">
        <v>471</v>
      </c>
      <c r="N416" s="736" t="s">
        <v>471</v>
      </c>
      <c r="O416" s="736"/>
    </row>
    <row r="417" spans="12:15" x14ac:dyDescent="0.3">
      <c r="L417" s="736" t="s">
        <v>1964</v>
      </c>
      <c r="M417" s="736" t="s">
        <v>471</v>
      </c>
      <c r="N417" s="736" t="s">
        <v>471</v>
      </c>
      <c r="O417" s="736"/>
    </row>
    <row r="418" spans="12:15" x14ac:dyDescent="0.3">
      <c r="L418" s="736" t="s">
        <v>969</v>
      </c>
      <c r="M418" s="736" t="s">
        <v>471</v>
      </c>
      <c r="N418" s="736" t="s">
        <v>471</v>
      </c>
      <c r="O418" s="736"/>
    </row>
    <row r="419" spans="12:15" x14ac:dyDescent="0.3">
      <c r="L419" s="736" t="s">
        <v>970</v>
      </c>
      <c r="M419" s="736" t="s">
        <v>471</v>
      </c>
      <c r="N419" s="736" t="s">
        <v>471</v>
      </c>
      <c r="O419" s="736"/>
    </row>
    <row r="420" spans="12:15" x14ac:dyDescent="0.3">
      <c r="L420" s="736" t="s">
        <v>971</v>
      </c>
      <c r="M420" s="736" t="s">
        <v>471</v>
      </c>
      <c r="N420" s="736" t="s">
        <v>471</v>
      </c>
      <c r="O420" s="736"/>
    </row>
    <row r="421" spans="12:15" x14ac:dyDescent="0.3">
      <c r="L421" s="736" t="s">
        <v>972</v>
      </c>
      <c r="M421" s="736" t="s">
        <v>471</v>
      </c>
      <c r="N421" s="736" t="s">
        <v>471</v>
      </c>
      <c r="O421" s="736"/>
    </row>
    <row r="422" spans="12:15" x14ac:dyDescent="0.3">
      <c r="L422" s="736" t="s">
        <v>1965</v>
      </c>
      <c r="M422" s="736" t="s">
        <v>471</v>
      </c>
      <c r="N422" s="736" t="s">
        <v>471</v>
      </c>
      <c r="O422" s="736"/>
    </row>
    <row r="423" spans="12:15" x14ac:dyDescent="0.3">
      <c r="L423" s="736" t="s">
        <v>1966</v>
      </c>
      <c r="M423" s="736" t="s">
        <v>471</v>
      </c>
      <c r="N423" s="736" t="s">
        <v>471</v>
      </c>
      <c r="O423" s="736"/>
    </row>
    <row r="424" spans="12:15" x14ac:dyDescent="0.3">
      <c r="L424" s="736" t="s">
        <v>973</v>
      </c>
      <c r="M424" s="736" t="s">
        <v>471</v>
      </c>
      <c r="N424" s="736" t="s">
        <v>471</v>
      </c>
      <c r="O424" s="736"/>
    </row>
    <row r="425" spans="12:15" x14ac:dyDescent="0.3">
      <c r="L425" s="736" t="s">
        <v>1967</v>
      </c>
      <c r="M425" s="736" t="s">
        <v>471</v>
      </c>
      <c r="N425" s="736" t="s">
        <v>471</v>
      </c>
      <c r="O425" s="736"/>
    </row>
    <row r="426" spans="12:15" x14ac:dyDescent="0.3">
      <c r="L426" s="736" t="s">
        <v>1968</v>
      </c>
      <c r="M426" s="736" t="s">
        <v>471</v>
      </c>
      <c r="N426" s="736" t="s">
        <v>471</v>
      </c>
      <c r="O426" s="736"/>
    </row>
    <row r="427" spans="12:15" x14ac:dyDescent="0.3">
      <c r="L427" s="736" t="s">
        <v>1969</v>
      </c>
      <c r="M427" s="736" t="s">
        <v>471</v>
      </c>
      <c r="N427" s="736" t="s">
        <v>471</v>
      </c>
      <c r="O427" s="736"/>
    </row>
    <row r="428" spans="12:15" x14ac:dyDescent="0.3">
      <c r="L428" s="736" t="s">
        <v>1970</v>
      </c>
      <c r="M428" s="736" t="s">
        <v>471</v>
      </c>
      <c r="N428" s="736" t="s">
        <v>471</v>
      </c>
      <c r="O428" s="736"/>
    </row>
    <row r="429" spans="12:15" x14ac:dyDescent="0.3">
      <c r="L429" s="736" t="s">
        <v>1971</v>
      </c>
      <c r="M429" s="736" t="s">
        <v>471</v>
      </c>
      <c r="N429" s="736" t="s">
        <v>471</v>
      </c>
      <c r="O429" s="736"/>
    </row>
    <row r="430" spans="12:15" x14ac:dyDescent="0.3">
      <c r="L430" s="736" t="s">
        <v>1972</v>
      </c>
      <c r="M430" s="736" t="s">
        <v>471</v>
      </c>
      <c r="N430" s="736" t="s">
        <v>471</v>
      </c>
      <c r="O430" s="736"/>
    </row>
    <row r="431" spans="12:15" x14ac:dyDescent="0.3">
      <c r="L431" s="736" t="s">
        <v>1973</v>
      </c>
      <c r="M431" s="736" t="s">
        <v>471</v>
      </c>
      <c r="N431" s="736" t="s">
        <v>471</v>
      </c>
      <c r="O431" s="736"/>
    </row>
    <row r="432" spans="12:15" x14ac:dyDescent="0.3">
      <c r="L432" s="736" t="s">
        <v>1974</v>
      </c>
      <c r="M432" s="736" t="s">
        <v>471</v>
      </c>
      <c r="N432" s="736" t="s">
        <v>471</v>
      </c>
      <c r="O432" s="736"/>
    </row>
    <row r="433" spans="12:16" x14ac:dyDescent="0.3">
      <c r="L433" s="736" t="s">
        <v>1975</v>
      </c>
      <c r="M433" s="736" t="s">
        <v>471</v>
      </c>
      <c r="N433" s="736" t="s">
        <v>471</v>
      </c>
      <c r="O433" s="736"/>
    </row>
    <row r="434" spans="12:16" x14ac:dyDescent="0.3">
      <c r="L434" s="736" t="s">
        <v>1976</v>
      </c>
      <c r="M434" s="736" t="s">
        <v>471</v>
      </c>
      <c r="N434" s="736" t="s">
        <v>471</v>
      </c>
      <c r="O434" s="736"/>
    </row>
    <row r="435" spans="12:16" x14ac:dyDescent="0.3">
      <c r="L435" s="764" t="s">
        <v>559</v>
      </c>
      <c r="M435" s="764">
        <v>0.03</v>
      </c>
      <c r="N435" s="764">
        <v>0.05</v>
      </c>
      <c r="O435" s="736" t="s">
        <v>2042</v>
      </c>
      <c r="P435" s="771" t="s">
        <v>2038</v>
      </c>
    </row>
    <row r="436" spans="12:16" x14ac:dyDescent="0.3">
      <c r="L436" s="736" t="s">
        <v>1977</v>
      </c>
      <c r="M436" s="736" t="s">
        <v>471</v>
      </c>
      <c r="N436" s="736" t="s">
        <v>471</v>
      </c>
      <c r="O436" s="736"/>
    </row>
    <row r="437" spans="12:16" x14ac:dyDescent="0.3">
      <c r="L437" s="736" t="s">
        <v>1978</v>
      </c>
      <c r="M437" s="736" t="s">
        <v>471</v>
      </c>
      <c r="N437" s="736" t="s">
        <v>471</v>
      </c>
      <c r="O437" s="736"/>
    </row>
    <row r="438" spans="12:16" x14ac:dyDescent="0.3">
      <c r="L438" s="736" t="s">
        <v>560</v>
      </c>
      <c r="M438" s="736" t="s">
        <v>471</v>
      </c>
      <c r="N438" s="736" t="s">
        <v>471</v>
      </c>
      <c r="O438" s="736"/>
    </row>
    <row r="439" spans="12:16" x14ac:dyDescent="0.3">
      <c r="L439" s="764" t="s">
        <v>1979</v>
      </c>
      <c r="M439" s="764">
        <v>0.03</v>
      </c>
      <c r="N439" s="764">
        <v>0.05</v>
      </c>
      <c r="O439" s="736" t="s">
        <v>2042</v>
      </c>
      <c r="P439" s="771" t="s">
        <v>2038</v>
      </c>
    </row>
    <row r="440" spans="12:16" x14ac:dyDescent="0.3">
      <c r="L440" s="736" t="s">
        <v>1980</v>
      </c>
      <c r="M440" s="736" t="s">
        <v>471</v>
      </c>
      <c r="N440" s="736" t="s">
        <v>471</v>
      </c>
      <c r="O440" s="736"/>
    </row>
    <row r="441" spans="12:16" x14ac:dyDescent="0.3">
      <c r="L441" s="736" t="s">
        <v>1981</v>
      </c>
      <c r="M441" s="736" t="s">
        <v>471</v>
      </c>
      <c r="N441" s="736" t="s">
        <v>471</v>
      </c>
      <c r="O441" s="736"/>
    </row>
    <row r="442" spans="12:16" x14ac:dyDescent="0.3">
      <c r="L442" s="736" t="s">
        <v>1982</v>
      </c>
      <c r="M442" s="736" t="s">
        <v>471</v>
      </c>
      <c r="N442" s="736" t="s">
        <v>471</v>
      </c>
      <c r="O442" s="736"/>
    </row>
    <row r="443" spans="12:16" x14ac:dyDescent="0.3">
      <c r="L443" s="736" t="s">
        <v>1983</v>
      </c>
      <c r="M443" s="736" t="s">
        <v>471</v>
      </c>
      <c r="N443" s="736" t="s">
        <v>471</v>
      </c>
      <c r="O443" s="736"/>
    </row>
    <row r="444" spans="12:16" x14ac:dyDescent="0.3">
      <c r="L444" s="736" t="s">
        <v>561</v>
      </c>
      <c r="M444" s="736" t="s">
        <v>471</v>
      </c>
      <c r="N444" s="736" t="s">
        <v>471</v>
      </c>
      <c r="O444" s="736" t="s">
        <v>2174</v>
      </c>
    </row>
    <row r="445" spans="12:16" x14ac:dyDescent="0.3">
      <c r="L445" s="765" t="s">
        <v>1984</v>
      </c>
      <c r="M445" s="765">
        <v>0.03</v>
      </c>
      <c r="N445" s="766" t="s">
        <v>471</v>
      </c>
      <c r="O445" s="736" t="s">
        <v>2037</v>
      </c>
    </row>
    <row r="446" spans="12:16" x14ac:dyDescent="0.3">
      <c r="L446" s="736" t="s">
        <v>974</v>
      </c>
      <c r="M446" s="736" t="s">
        <v>471</v>
      </c>
      <c r="N446" s="736" t="s">
        <v>471</v>
      </c>
      <c r="O446" s="736"/>
    </row>
    <row r="447" spans="12:16" x14ac:dyDescent="0.3">
      <c r="L447" s="736" t="s">
        <v>1985</v>
      </c>
      <c r="M447" s="736" t="s">
        <v>471</v>
      </c>
      <c r="N447" s="736" t="s">
        <v>471</v>
      </c>
      <c r="O447" s="736"/>
    </row>
    <row r="448" spans="12:16" x14ac:dyDescent="0.3">
      <c r="L448" s="736" t="s">
        <v>1986</v>
      </c>
      <c r="M448" s="736" t="s">
        <v>471</v>
      </c>
      <c r="N448" s="736" t="s">
        <v>471</v>
      </c>
      <c r="O448" s="736"/>
    </row>
    <row r="449" spans="12:16" x14ac:dyDescent="0.3">
      <c r="L449" s="764" t="s">
        <v>1987</v>
      </c>
      <c r="M449" s="764">
        <v>0.03</v>
      </c>
      <c r="N449" s="764">
        <v>0.05</v>
      </c>
      <c r="O449" s="736" t="s">
        <v>2042</v>
      </c>
      <c r="P449" s="771" t="s">
        <v>2038</v>
      </c>
    </row>
    <row r="450" spans="12:16" x14ac:dyDescent="0.3">
      <c r="L450" s="736" t="s">
        <v>562</v>
      </c>
      <c r="M450" s="736" t="s">
        <v>471</v>
      </c>
      <c r="N450" s="736" t="s">
        <v>471</v>
      </c>
      <c r="O450" s="736"/>
    </row>
    <row r="451" spans="12:16" x14ac:dyDescent="0.3">
      <c r="L451" s="736" t="s">
        <v>1988</v>
      </c>
      <c r="M451" s="736" t="s">
        <v>471</v>
      </c>
      <c r="N451" s="736" t="s">
        <v>471</v>
      </c>
      <c r="O451" s="736"/>
    </row>
    <row r="452" spans="12:16" x14ac:dyDescent="0.3">
      <c r="L452" s="736" t="s">
        <v>1989</v>
      </c>
      <c r="M452" s="736" t="s">
        <v>471</v>
      </c>
      <c r="N452" s="736" t="s">
        <v>471</v>
      </c>
      <c r="O452" s="736"/>
    </row>
    <row r="453" spans="12:16" x14ac:dyDescent="0.3">
      <c r="L453" s="764" t="s">
        <v>1990</v>
      </c>
      <c r="M453" s="764">
        <v>0.03</v>
      </c>
      <c r="N453" s="764">
        <v>0.05</v>
      </c>
      <c r="O453" s="736" t="s">
        <v>2042</v>
      </c>
      <c r="P453" s="771" t="s">
        <v>2038</v>
      </c>
    </row>
    <row r="454" spans="12:16" x14ac:dyDescent="0.3">
      <c r="L454" s="736" t="s">
        <v>1991</v>
      </c>
      <c r="M454" s="736" t="s">
        <v>471</v>
      </c>
      <c r="N454" s="736" t="s">
        <v>471</v>
      </c>
      <c r="O454" s="736"/>
    </row>
    <row r="455" spans="12:16" x14ac:dyDescent="0.3">
      <c r="L455" s="736" t="s">
        <v>1992</v>
      </c>
      <c r="M455" s="736" t="s">
        <v>471</v>
      </c>
      <c r="N455" s="736" t="s">
        <v>471</v>
      </c>
      <c r="O455" s="736"/>
    </row>
    <row r="456" spans="12:16" x14ac:dyDescent="0.3">
      <c r="L456" s="736" t="s">
        <v>1993</v>
      </c>
      <c r="M456" s="736" t="s">
        <v>471</v>
      </c>
      <c r="N456" s="736" t="s">
        <v>471</v>
      </c>
      <c r="O456" s="736"/>
    </row>
    <row r="457" spans="12:16" x14ac:dyDescent="0.3">
      <c r="L457" s="736" t="s">
        <v>2005</v>
      </c>
      <c r="M457" s="736" t="s">
        <v>471</v>
      </c>
      <c r="N457" s="736" t="s">
        <v>471</v>
      </c>
      <c r="O457" s="736"/>
    </row>
    <row r="458" spans="12:16" x14ac:dyDescent="0.3">
      <c r="L458" s="736" t="s">
        <v>1994</v>
      </c>
      <c r="M458" s="736" t="s">
        <v>471</v>
      </c>
      <c r="N458" s="736" t="s">
        <v>471</v>
      </c>
      <c r="O458" s="736"/>
    </row>
    <row r="459" spans="12:16" x14ac:dyDescent="0.3">
      <c r="L459" s="736" t="s">
        <v>1995</v>
      </c>
      <c r="M459" s="736" t="s">
        <v>471</v>
      </c>
      <c r="N459" s="736" t="s">
        <v>471</v>
      </c>
      <c r="O459" s="736"/>
    </row>
    <row r="460" spans="12:16" x14ac:dyDescent="0.3">
      <c r="L460" s="736" t="s">
        <v>563</v>
      </c>
      <c r="M460" s="736" t="s">
        <v>471</v>
      </c>
      <c r="N460" s="736" t="s">
        <v>471</v>
      </c>
      <c r="O460" s="736"/>
    </row>
    <row r="461" spans="12:16" x14ac:dyDescent="0.3">
      <c r="L461" s="736" t="s">
        <v>1996</v>
      </c>
      <c r="M461" s="736" t="s">
        <v>471</v>
      </c>
      <c r="N461" s="736" t="s">
        <v>471</v>
      </c>
      <c r="O461" s="736"/>
    </row>
    <row r="462" spans="12:16" x14ac:dyDescent="0.3">
      <c r="L462" s="736" t="s">
        <v>1221</v>
      </c>
      <c r="M462" s="736" t="s">
        <v>471</v>
      </c>
      <c r="N462" s="736" t="s">
        <v>471</v>
      </c>
      <c r="O462" s="736"/>
    </row>
    <row r="463" spans="12:16" x14ac:dyDescent="0.3">
      <c r="L463" s="736" t="s">
        <v>1222</v>
      </c>
      <c r="M463" s="736" t="s">
        <v>471</v>
      </c>
      <c r="N463" s="736" t="s">
        <v>471</v>
      </c>
      <c r="O463" s="736"/>
    </row>
    <row r="464" spans="12:16" x14ac:dyDescent="0.3">
      <c r="L464" s="736" t="s">
        <v>1223</v>
      </c>
      <c r="M464" s="736" t="s">
        <v>471</v>
      </c>
      <c r="N464" s="736" t="s">
        <v>471</v>
      </c>
      <c r="O464" s="736"/>
    </row>
    <row r="465" spans="12:15" x14ac:dyDescent="0.3">
      <c r="L465" s="736" t="s">
        <v>1224</v>
      </c>
      <c r="M465" s="736" t="s">
        <v>471</v>
      </c>
      <c r="N465" s="736" t="s">
        <v>471</v>
      </c>
      <c r="O465" s="736"/>
    </row>
    <row r="466" spans="12:15" x14ac:dyDescent="0.3">
      <c r="L466" s="736" t="s">
        <v>1225</v>
      </c>
      <c r="M466" s="736" t="s">
        <v>471</v>
      </c>
      <c r="N466" s="736" t="s">
        <v>471</v>
      </c>
      <c r="O466" s="736"/>
    </row>
    <row r="467" spans="12:15" x14ac:dyDescent="0.3">
      <c r="L467" s="736" t="s">
        <v>1226</v>
      </c>
      <c r="M467" s="736" t="s">
        <v>471</v>
      </c>
      <c r="N467" s="736" t="s">
        <v>471</v>
      </c>
      <c r="O467" s="736"/>
    </row>
    <row r="468" spans="12:15" x14ac:dyDescent="0.3">
      <c r="L468" s="736" t="s">
        <v>975</v>
      </c>
      <c r="M468" s="736" t="s">
        <v>471</v>
      </c>
      <c r="N468" s="736" t="s">
        <v>471</v>
      </c>
      <c r="O468" s="736"/>
    </row>
    <row r="469" spans="12:15" x14ac:dyDescent="0.3">
      <c r="L469" s="736" t="s">
        <v>1227</v>
      </c>
      <c r="M469" s="736" t="s">
        <v>471</v>
      </c>
      <c r="N469" s="736" t="s">
        <v>471</v>
      </c>
      <c r="O469" s="736"/>
    </row>
    <row r="470" spans="12:15" x14ac:dyDescent="0.3">
      <c r="L470" s="736" t="s">
        <v>1228</v>
      </c>
      <c r="M470" s="736" t="s">
        <v>471</v>
      </c>
      <c r="N470" s="736" t="s">
        <v>471</v>
      </c>
      <c r="O470" s="736"/>
    </row>
    <row r="471" spans="12:15" x14ac:dyDescent="0.3">
      <c r="L471" s="765" t="s">
        <v>1229</v>
      </c>
      <c r="M471" s="765" t="s">
        <v>471</v>
      </c>
      <c r="N471" s="765" t="s">
        <v>471</v>
      </c>
      <c r="O471" s="736" t="s">
        <v>2037</v>
      </c>
    </row>
    <row r="472" spans="12:15" x14ac:dyDescent="0.3">
      <c r="L472" s="736" t="s">
        <v>1230</v>
      </c>
      <c r="M472" s="736" t="s">
        <v>471</v>
      </c>
      <c r="N472" s="736" t="s">
        <v>471</v>
      </c>
      <c r="O472" s="736"/>
    </row>
    <row r="473" spans="12:15" x14ac:dyDescent="0.3">
      <c r="L473" s="736" t="s">
        <v>1231</v>
      </c>
      <c r="M473" s="736" t="s">
        <v>471</v>
      </c>
      <c r="N473" s="736" t="s">
        <v>471</v>
      </c>
      <c r="O473" s="736"/>
    </row>
    <row r="474" spans="12:15" x14ac:dyDescent="0.3">
      <c r="L474" s="736" t="s">
        <v>1232</v>
      </c>
      <c r="M474" s="736" t="s">
        <v>471</v>
      </c>
      <c r="N474" s="736" t="s">
        <v>471</v>
      </c>
      <c r="O474" s="736"/>
    </row>
    <row r="475" spans="12:15" x14ac:dyDescent="0.3">
      <c r="L475" s="736" t="s">
        <v>1233</v>
      </c>
      <c r="M475" s="736" t="s">
        <v>471</v>
      </c>
      <c r="N475" s="736" t="s">
        <v>471</v>
      </c>
      <c r="O475" s="736"/>
    </row>
    <row r="476" spans="12:15" x14ac:dyDescent="0.3">
      <c r="L476" s="736" t="s">
        <v>976</v>
      </c>
      <c r="M476" s="736" t="s">
        <v>471</v>
      </c>
      <c r="N476" s="736" t="s">
        <v>471</v>
      </c>
      <c r="O476" s="736"/>
    </row>
    <row r="477" spans="12:15" x14ac:dyDescent="0.3">
      <c r="L477" s="736" t="s">
        <v>1234</v>
      </c>
      <c r="M477" s="736" t="s">
        <v>471</v>
      </c>
      <c r="N477" s="736" t="s">
        <v>471</v>
      </c>
      <c r="O477" s="736"/>
    </row>
    <row r="478" spans="12:15" x14ac:dyDescent="0.3">
      <c r="L478" s="736" t="s">
        <v>1235</v>
      </c>
      <c r="M478" s="736" t="s">
        <v>471</v>
      </c>
      <c r="N478" s="736" t="s">
        <v>471</v>
      </c>
      <c r="O478" s="736"/>
    </row>
    <row r="479" spans="12:15" x14ac:dyDescent="0.3">
      <c r="L479" s="736" t="s">
        <v>1236</v>
      </c>
      <c r="M479" s="736" t="s">
        <v>471</v>
      </c>
      <c r="N479" s="736" t="s">
        <v>471</v>
      </c>
      <c r="O479" s="736"/>
    </row>
    <row r="480" spans="12:15" x14ac:dyDescent="0.3">
      <c r="L480" s="736" t="s">
        <v>1237</v>
      </c>
      <c r="M480" s="736" t="s">
        <v>471</v>
      </c>
      <c r="N480" s="736" t="s">
        <v>471</v>
      </c>
      <c r="O480" s="736"/>
    </row>
    <row r="481" spans="12:16" x14ac:dyDescent="0.3">
      <c r="L481" s="736" t="s">
        <v>1238</v>
      </c>
      <c r="M481" s="736" t="s">
        <v>471</v>
      </c>
      <c r="N481" s="736" t="s">
        <v>471</v>
      </c>
      <c r="O481" s="736"/>
    </row>
    <row r="482" spans="12:16" x14ac:dyDescent="0.3">
      <c r="L482" s="736" t="s">
        <v>1239</v>
      </c>
      <c r="M482" s="736" t="s">
        <v>471</v>
      </c>
      <c r="N482" s="736" t="s">
        <v>471</v>
      </c>
      <c r="O482" s="736"/>
    </row>
    <row r="483" spans="12:16" x14ac:dyDescent="0.3">
      <c r="L483" s="736" t="s">
        <v>1240</v>
      </c>
      <c r="M483" s="736" t="s">
        <v>471</v>
      </c>
      <c r="N483" s="736" t="s">
        <v>471</v>
      </c>
      <c r="O483" s="736"/>
    </row>
    <row r="484" spans="12:16" x14ac:dyDescent="0.3">
      <c r="L484" s="736" t="s">
        <v>1241</v>
      </c>
      <c r="M484" s="736" t="s">
        <v>471</v>
      </c>
      <c r="N484" s="736" t="s">
        <v>471</v>
      </c>
      <c r="O484" s="736"/>
    </row>
    <row r="485" spans="12:16" x14ac:dyDescent="0.3">
      <c r="L485" s="736" t="s">
        <v>977</v>
      </c>
      <c r="M485" s="736" t="s">
        <v>471</v>
      </c>
      <c r="N485" s="736" t="s">
        <v>471</v>
      </c>
      <c r="O485" s="736"/>
    </row>
    <row r="486" spans="12:16" x14ac:dyDescent="0.3">
      <c r="L486" s="736" t="s">
        <v>1242</v>
      </c>
      <c r="M486" s="736" t="s">
        <v>471</v>
      </c>
      <c r="N486" s="736" t="s">
        <v>471</v>
      </c>
      <c r="O486" s="736"/>
    </row>
    <row r="487" spans="12:16" x14ac:dyDescent="0.3">
      <c r="L487" s="764" t="s">
        <v>1243</v>
      </c>
      <c r="M487" s="764">
        <v>0.03</v>
      </c>
      <c r="N487" s="764">
        <v>0.05</v>
      </c>
      <c r="O487" s="736" t="s">
        <v>2042</v>
      </c>
      <c r="P487" s="771" t="s">
        <v>2038</v>
      </c>
    </row>
    <row r="488" spans="12:16" x14ac:dyDescent="0.3">
      <c r="L488" s="736" t="s">
        <v>564</v>
      </c>
      <c r="M488" s="736" t="s">
        <v>471</v>
      </c>
      <c r="N488" s="736" t="s">
        <v>471</v>
      </c>
      <c r="O488" s="736"/>
    </row>
    <row r="489" spans="12:16" x14ac:dyDescent="0.3">
      <c r="L489" s="736" t="s">
        <v>565</v>
      </c>
      <c r="M489" s="736" t="s">
        <v>471</v>
      </c>
      <c r="N489" s="736" t="s">
        <v>471</v>
      </c>
      <c r="O489" s="736"/>
    </row>
    <row r="490" spans="12:16" x14ac:dyDescent="0.3">
      <c r="L490" s="736" t="s">
        <v>978</v>
      </c>
      <c r="M490" s="736" t="s">
        <v>471</v>
      </c>
      <c r="N490" s="736" t="s">
        <v>471</v>
      </c>
      <c r="O490" s="736"/>
    </row>
    <row r="491" spans="12:16" x14ac:dyDescent="0.3">
      <c r="L491" s="736" t="s">
        <v>1244</v>
      </c>
      <c r="M491" s="736" t="s">
        <v>471</v>
      </c>
      <c r="N491" s="736" t="s">
        <v>471</v>
      </c>
      <c r="O491" s="736"/>
    </row>
    <row r="492" spans="12:16" x14ac:dyDescent="0.3">
      <c r="L492" s="736" t="s">
        <v>1245</v>
      </c>
      <c r="M492" s="736" t="s">
        <v>471</v>
      </c>
      <c r="N492" s="736" t="s">
        <v>471</v>
      </c>
      <c r="O492" s="736"/>
    </row>
    <row r="493" spans="12:16" x14ac:dyDescent="0.3">
      <c r="L493" s="736" t="s">
        <v>1246</v>
      </c>
      <c r="M493" s="736" t="s">
        <v>471</v>
      </c>
      <c r="N493" s="736" t="s">
        <v>471</v>
      </c>
      <c r="O493" s="736"/>
    </row>
    <row r="494" spans="12:16" x14ac:dyDescent="0.3">
      <c r="L494" s="736" t="s">
        <v>1247</v>
      </c>
      <c r="M494" s="736" t="s">
        <v>471</v>
      </c>
      <c r="N494" s="736" t="s">
        <v>471</v>
      </c>
      <c r="O494" s="736"/>
    </row>
    <row r="495" spans="12:16" x14ac:dyDescent="0.3">
      <c r="L495" s="736" t="s">
        <v>1248</v>
      </c>
      <c r="M495" s="736" t="s">
        <v>471</v>
      </c>
      <c r="N495" s="736" t="s">
        <v>471</v>
      </c>
      <c r="O495" s="736"/>
    </row>
    <row r="496" spans="12:16" x14ac:dyDescent="0.3">
      <c r="L496" s="736" t="s">
        <v>1249</v>
      </c>
      <c r="M496" s="736" t="s">
        <v>471</v>
      </c>
      <c r="N496" s="736" t="s">
        <v>471</v>
      </c>
      <c r="O496" s="736"/>
    </row>
    <row r="497" spans="12:16" x14ac:dyDescent="0.3">
      <c r="L497" s="736" t="s">
        <v>1250</v>
      </c>
      <c r="M497" s="736" t="s">
        <v>471</v>
      </c>
      <c r="N497" s="736" t="s">
        <v>471</v>
      </c>
      <c r="O497" s="736"/>
    </row>
    <row r="498" spans="12:16" x14ac:dyDescent="0.3">
      <c r="L498" s="736" t="s">
        <v>1251</v>
      </c>
      <c r="M498" s="736" t="s">
        <v>471</v>
      </c>
      <c r="N498" s="736" t="s">
        <v>471</v>
      </c>
      <c r="O498" s="736"/>
    </row>
    <row r="499" spans="12:16" x14ac:dyDescent="0.3">
      <c r="L499" s="736" t="s">
        <v>566</v>
      </c>
      <c r="M499" s="736" t="s">
        <v>471</v>
      </c>
      <c r="N499" s="736" t="s">
        <v>471</v>
      </c>
      <c r="O499" s="736"/>
    </row>
    <row r="500" spans="12:16" x14ac:dyDescent="0.3">
      <c r="L500" s="736" t="s">
        <v>1252</v>
      </c>
      <c r="M500" s="736" t="s">
        <v>471</v>
      </c>
      <c r="N500" s="736" t="s">
        <v>471</v>
      </c>
      <c r="O500" s="736"/>
    </row>
    <row r="501" spans="12:16" x14ac:dyDescent="0.3">
      <c r="L501" s="736" t="s">
        <v>1253</v>
      </c>
      <c r="M501" s="736" t="s">
        <v>471</v>
      </c>
      <c r="N501" s="736" t="s">
        <v>471</v>
      </c>
      <c r="O501" s="736"/>
    </row>
    <row r="502" spans="12:16" x14ac:dyDescent="0.3">
      <c r="L502" s="736" t="s">
        <v>1254</v>
      </c>
      <c r="M502" s="736" t="s">
        <v>471</v>
      </c>
      <c r="N502" s="736" t="s">
        <v>471</v>
      </c>
      <c r="O502" s="736"/>
    </row>
    <row r="503" spans="12:16" x14ac:dyDescent="0.3">
      <c r="L503" s="736" t="s">
        <v>568</v>
      </c>
      <c r="M503" s="736" t="s">
        <v>471</v>
      </c>
      <c r="N503" s="736" t="s">
        <v>471</v>
      </c>
      <c r="O503" s="736"/>
    </row>
    <row r="504" spans="12:16" x14ac:dyDescent="0.3">
      <c r="L504" s="736" t="s">
        <v>1255</v>
      </c>
      <c r="M504" s="736" t="s">
        <v>471</v>
      </c>
      <c r="N504" s="736" t="s">
        <v>471</v>
      </c>
      <c r="O504" s="736"/>
    </row>
    <row r="505" spans="12:16" x14ac:dyDescent="0.3">
      <c r="L505" s="736" t="s">
        <v>1256</v>
      </c>
      <c r="M505" s="736" t="s">
        <v>471</v>
      </c>
      <c r="N505" s="736" t="s">
        <v>471</v>
      </c>
      <c r="O505" s="736"/>
    </row>
    <row r="506" spans="12:16" x14ac:dyDescent="0.3">
      <c r="L506" s="736" t="s">
        <v>569</v>
      </c>
      <c r="M506" s="736" t="s">
        <v>471</v>
      </c>
      <c r="N506" s="736" t="s">
        <v>471</v>
      </c>
      <c r="O506" s="736"/>
    </row>
    <row r="507" spans="12:16" x14ac:dyDescent="0.3">
      <c r="L507" s="736" t="s">
        <v>979</v>
      </c>
      <c r="M507" s="736" t="s">
        <v>471</v>
      </c>
      <c r="N507" s="736" t="s">
        <v>471</v>
      </c>
      <c r="O507" s="736"/>
    </row>
    <row r="508" spans="12:16" x14ac:dyDescent="0.3">
      <c r="L508" s="736" t="s">
        <v>1257</v>
      </c>
      <c r="M508" s="736" t="s">
        <v>471</v>
      </c>
      <c r="N508" s="736" t="s">
        <v>471</v>
      </c>
      <c r="O508" s="736"/>
    </row>
    <row r="509" spans="12:16" x14ac:dyDescent="0.3">
      <c r="L509" s="736" t="s">
        <v>1258</v>
      </c>
      <c r="M509" s="736" t="s">
        <v>471</v>
      </c>
      <c r="N509" s="736" t="s">
        <v>471</v>
      </c>
      <c r="O509" s="736"/>
    </row>
    <row r="510" spans="12:16" x14ac:dyDescent="0.3">
      <c r="L510" s="736" t="s">
        <v>1259</v>
      </c>
      <c r="M510" s="736" t="s">
        <v>471</v>
      </c>
      <c r="N510" s="736" t="s">
        <v>471</v>
      </c>
      <c r="O510" s="736"/>
    </row>
    <row r="511" spans="12:16" x14ac:dyDescent="0.3">
      <c r="L511" s="764" t="s">
        <v>400</v>
      </c>
      <c r="M511" s="764">
        <v>0.03</v>
      </c>
      <c r="N511" s="764">
        <v>0.05</v>
      </c>
      <c r="O511" s="736" t="s">
        <v>2042</v>
      </c>
      <c r="P511" s="771" t="s">
        <v>2038</v>
      </c>
    </row>
    <row r="512" spans="12:16" x14ac:dyDescent="0.3">
      <c r="L512" s="736" t="s">
        <v>1260</v>
      </c>
      <c r="M512" s="736" t="s">
        <v>471</v>
      </c>
      <c r="N512" s="736" t="s">
        <v>471</v>
      </c>
      <c r="O512" s="736"/>
    </row>
    <row r="513" spans="12:16" x14ac:dyDescent="0.3">
      <c r="L513" s="736" t="s">
        <v>1261</v>
      </c>
      <c r="M513" s="736" t="s">
        <v>471</v>
      </c>
      <c r="N513" s="736" t="s">
        <v>471</v>
      </c>
      <c r="O513" s="736"/>
    </row>
    <row r="514" spans="12:16" x14ac:dyDescent="0.3">
      <c r="L514" s="736" t="s">
        <v>1262</v>
      </c>
      <c r="M514" s="736" t="s">
        <v>471</v>
      </c>
      <c r="N514" s="736" t="s">
        <v>471</v>
      </c>
      <c r="O514" s="736"/>
    </row>
    <row r="515" spans="12:16" x14ac:dyDescent="0.3">
      <c r="L515" s="736" t="s">
        <v>1263</v>
      </c>
      <c r="M515" s="736" t="s">
        <v>471</v>
      </c>
      <c r="N515" s="736" t="s">
        <v>471</v>
      </c>
      <c r="O515" s="736"/>
    </row>
    <row r="516" spans="12:16" x14ac:dyDescent="0.3">
      <c r="L516" s="736" t="s">
        <v>980</v>
      </c>
      <c r="M516" s="736" t="s">
        <v>471</v>
      </c>
      <c r="N516" s="736" t="s">
        <v>471</v>
      </c>
      <c r="O516" s="736"/>
    </row>
    <row r="517" spans="12:16" x14ac:dyDescent="0.3">
      <c r="L517" s="736" t="s">
        <v>1264</v>
      </c>
      <c r="M517" s="736" t="s">
        <v>471</v>
      </c>
      <c r="N517" s="736" t="s">
        <v>471</v>
      </c>
      <c r="O517" s="736" t="s">
        <v>2174</v>
      </c>
    </row>
    <row r="518" spans="12:16" x14ac:dyDescent="0.3">
      <c r="L518" s="736" t="s">
        <v>981</v>
      </c>
      <c r="M518" s="736" t="s">
        <v>471</v>
      </c>
      <c r="N518" s="736" t="s">
        <v>471</v>
      </c>
      <c r="O518" s="736"/>
    </row>
    <row r="519" spans="12:16" x14ac:dyDescent="0.3">
      <c r="L519" s="736" t="s">
        <v>1265</v>
      </c>
      <c r="M519" s="736" t="s">
        <v>471</v>
      </c>
      <c r="N519" s="736" t="s">
        <v>471</v>
      </c>
      <c r="O519" s="736"/>
    </row>
    <row r="520" spans="12:16" x14ac:dyDescent="0.3">
      <c r="L520" s="764" t="s">
        <v>1266</v>
      </c>
      <c r="M520" s="764">
        <v>0.03</v>
      </c>
      <c r="N520" s="764">
        <v>0.05</v>
      </c>
      <c r="O520" s="736" t="s">
        <v>2042</v>
      </c>
      <c r="P520" s="771" t="s">
        <v>2038</v>
      </c>
    </row>
    <row r="521" spans="12:16" x14ac:dyDescent="0.3">
      <c r="L521" s="736" t="s">
        <v>1267</v>
      </c>
      <c r="M521" s="736" t="s">
        <v>471</v>
      </c>
      <c r="N521" s="736" t="s">
        <v>471</v>
      </c>
      <c r="O521" s="736"/>
    </row>
    <row r="522" spans="12:16" x14ac:dyDescent="0.3">
      <c r="L522" s="736" t="s">
        <v>1268</v>
      </c>
      <c r="M522" s="736" t="s">
        <v>471</v>
      </c>
      <c r="N522" s="736" t="s">
        <v>471</v>
      </c>
      <c r="O522" s="736"/>
    </row>
    <row r="523" spans="12:16" x14ac:dyDescent="0.3">
      <c r="L523" s="736" t="s">
        <v>1269</v>
      </c>
      <c r="M523" s="736" t="s">
        <v>471</v>
      </c>
      <c r="N523" s="736" t="s">
        <v>471</v>
      </c>
      <c r="O523" s="736"/>
    </row>
    <row r="524" spans="12:16" x14ac:dyDescent="0.3">
      <c r="L524" s="736" t="s">
        <v>1270</v>
      </c>
      <c r="M524" s="736" t="s">
        <v>471</v>
      </c>
      <c r="N524" s="736" t="s">
        <v>471</v>
      </c>
      <c r="O524" s="736" t="s">
        <v>2174</v>
      </c>
    </row>
    <row r="525" spans="12:16" x14ac:dyDescent="0.3">
      <c r="L525" s="736" t="s">
        <v>1271</v>
      </c>
      <c r="M525" s="736" t="s">
        <v>471</v>
      </c>
      <c r="N525" s="736" t="s">
        <v>471</v>
      </c>
      <c r="O525" s="736"/>
    </row>
    <row r="526" spans="12:16" x14ac:dyDescent="0.3">
      <c r="L526" s="736" t="s">
        <v>1272</v>
      </c>
      <c r="M526" s="736" t="s">
        <v>471</v>
      </c>
      <c r="N526" s="736" t="s">
        <v>471</v>
      </c>
      <c r="O526" s="736"/>
    </row>
    <row r="527" spans="12:16" x14ac:dyDescent="0.3">
      <c r="L527" s="736" t="s">
        <v>1273</v>
      </c>
      <c r="M527" s="736" t="s">
        <v>471</v>
      </c>
      <c r="N527" s="736" t="s">
        <v>471</v>
      </c>
      <c r="O527" s="736"/>
    </row>
    <row r="528" spans="12:16" x14ac:dyDescent="0.3">
      <c r="L528" s="736" t="s">
        <v>1274</v>
      </c>
      <c r="M528" s="736" t="s">
        <v>471</v>
      </c>
      <c r="N528" s="736" t="s">
        <v>471</v>
      </c>
      <c r="O528" s="736"/>
    </row>
    <row r="529" spans="12:16" x14ac:dyDescent="0.3">
      <c r="L529" s="736" t="s">
        <v>1275</v>
      </c>
      <c r="M529" s="736" t="s">
        <v>471</v>
      </c>
      <c r="N529" s="736" t="s">
        <v>471</v>
      </c>
      <c r="O529" s="736"/>
    </row>
    <row r="530" spans="12:16" x14ac:dyDescent="0.3">
      <c r="L530" s="736" t="s">
        <v>1276</v>
      </c>
      <c r="M530" s="736" t="s">
        <v>471</v>
      </c>
      <c r="N530" s="736" t="s">
        <v>471</v>
      </c>
      <c r="O530" s="736"/>
    </row>
    <row r="531" spans="12:16" x14ac:dyDescent="0.3">
      <c r="L531" s="736" t="s">
        <v>1277</v>
      </c>
      <c r="M531" s="736" t="s">
        <v>471</v>
      </c>
      <c r="N531" s="736" t="s">
        <v>471</v>
      </c>
      <c r="O531" s="736"/>
    </row>
    <row r="532" spans="12:16" x14ac:dyDescent="0.3">
      <c r="L532" s="736" t="s">
        <v>1278</v>
      </c>
      <c r="M532" s="736" t="s">
        <v>471</v>
      </c>
      <c r="N532" s="736" t="s">
        <v>471</v>
      </c>
      <c r="O532" s="736"/>
    </row>
    <row r="533" spans="12:16" x14ac:dyDescent="0.3">
      <c r="L533" s="736" t="s">
        <v>1279</v>
      </c>
      <c r="M533" s="736" t="s">
        <v>471</v>
      </c>
      <c r="N533" s="736" t="s">
        <v>471</v>
      </c>
      <c r="O533" s="736"/>
    </row>
    <row r="534" spans="12:16" x14ac:dyDescent="0.3">
      <c r="L534" s="736" t="s">
        <v>570</v>
      </c>
      <c r="M534" s="736" t="s">
        <v>471</v>
      </c>
      <c r="N534" s="736" t="s">
        <v>471</v>
      </c>
      <c r="O534" s="736"/>
    </row>
    <row r="535" spans="12:16" x14ac:dyDescent="0.3">
      <c r="L535" s="736" t="s">
        <v>982</v>
      </c>
      <c r="M535" s="736" t="s">
        <v>471</v>
      </c>
      <c r="N535" s="736" t="s">
        <v>471</v>
      </c>
      <c r="O535" s="736"/>
    </row>
    <row r="536" spans="12:16" x14ac:dyDescent="0.3">
      <c r="L536" s="736" t="s">
        <v>1280</v>
      </c>
      <c r="M536" s="736" t="s">
        <v>471</v>
      </c>
      <c r="N536" s="736" t="s">
        <v>471</v>
      </c>
      <c r="O536" s="736"/>
    </row>
    <row r="537" spans="12:16" x14ac:dyDescent="0.3">
      <c r="L537" s="736" t="s">
        <v>1281</v>
      </c>
      <c r="M537" s="736" t="s">
        <v>471</v>
      </c>
      <c r="N537" s="736" t="s">
        <v>471</v>
      </c>
      <c r="O537" s="736"/>
    </row>
    <row r="538" spans="12:16" x14ac:dyDescent="0.3">
      <c r="L538" s="736" t="s">
        <v>571</v>
      </c>
      <c r="M538" s="736" t="s">
        <v>471</v>
      </c>
      <c r="N538" s="736" t="s">
        <v>471</v>
      </c>
      <c r="O538" s="736"/>
    </row>
    <row r="539" spans="12:16" x14ac:dyDescent="0.3">
      <c r="L539" s="736" t="s">
        <v>1282</v>
      </c>
      <c r="M539" s="736" t="s">
        <v>471</v>
      </c>
      <c r="N539" s="736" t="s">
        <v>471</v>
      </c>
      <c r="O539" s="736"/>
    </row>
    <row r="540" spans="12:16" x14ac:dyDescent="0.3">
      <c r="L540" s="736" t="s">
        <v>401</v>
      </c>
      <c r="M540" s="736" t="s">
        <v>471</v>
      </c>
      <c r="N540" s="736" t="s">
        <v>471</v>
      </c>
      <c r="O540" s="736"/>
    </row>
    <row r="541" spans="12:16" x14ac:dyDescent="0.3">
      <c r="L541" s="764" t="s">
        <v>1283</v>
      </c>
      <c r="M541" s="764">
        <v>0.03</v>
      </c>
      <c r="N541" s="764">
        <v>0.05</v>
      </c>
      <c r="O541" s="736" t="s">
        <v>2042</v>
      </c>
      <c r="P541" s="771" t="s">
        <v>2038</v>
      </c>
    </row>
    <row r="542" spans="12:16" x14ac:dyDescent="0.3">
      <c r="L542" s="736" t="s">
        <v>1284</v>
      </c>
      <c r="M542" s="736" t="s">
        <v>471</v>
      </c>
      <c r="N542" s="736" t="s">
        <v>471</v>
      </c>
      <c r="O542" s="736"/>
    </row>
    <row r="543" spans="12:16" x14ac:dyDescent="0.3">
      <c r="L543" s="736" t="s">
        <v>1285</v>
      </c>
      <c r="M543" s="736" t="s">
        <v>471</v>
      </c>
      <c r="N543" s="736" t="s">
        <v>471</v>
      </c>
      <c r="O543" s="736" t="s">
        <v>2174</v>
      </c>
    </row>
    <row r="544" spans="12:16" x14ac:dyDescent="0.3">
      <c r="L544" s="736" t="s">
        <v>1286</v>
      </c>
      <c r="M544" s="736" t="s">
        <v>471</v>
      </c>
      <c r="N544" s="736" t="s">
        <v>471</v>
      </c>
      <c r="O544" s="736"/>
    </row>
    <row r="545" spans="12:15" x14ac:dyDescent="0.3">
      <c r="L545" s="736" t="s">
        <v>1287</v>
      </c>
      <c r="M545" s="736" t="s">
        <v>471</v>
      </c>
      <c r="N545" s="736" t="s">
        <v>471</v>
      </c>
      <c r="O545" s="736"/>
    </row>
    <row r="546" spans="12:15" x14ac:dyDescent="0.3">
      <c r="L546" s="736" t="s">
        <v>402</v>
      </c>
      <c r="M546" s="736" t="s">
        <v>471</v>
      </c>
      <c r="N546" s="736" t="s">
        <v>471</v>
      </c>
      <c r="O546" s="736"/>
    </row>
    <row r="547" spans="12:15" x14ac:dyDescent="0.3">
      <c r="L547" s="736" t="s">
        <v>1288</v>
      </c>
      <c r="M547" s="736" t="s">
        <v>471</v>
      </c>
      <c r="N547" s="736" t="s">
        <v>471</v>
      </c>
      <c r="O547" s="736" t="s">
        <v>2174</v>
      </c>
    </row>
    <row r="548" spans="12:15" x14ac:dyDescent="0.3">
      <c r="L548" s="736" t="s">
        <v>983</v>
      </c>
      <c r="M548" s="736" t="s">
        <v>471</v>
      </c>
      <c r="N548" s="736" t="s">
        <v>471</v>
      </c>
      <c r="O548" s="736"/>
    </row>
    <row r="549" spans="12:15" x14ac:dyDescent="0.3">
      <c r="L549" s="736" t="s">
        <v>1289</v>
      </c>
      <c r="M549" s="736" t="s">
        <v>471</v>
      </c>
      <c r="N549" s="736" t="s">
        <v>471</v>
      </c>
      <c r="O549" s="736"/>
    </row>
    <row r="550" spans="12:15" x14ac:dyDescent="0.3">
      <c r="L550" s="736" t="s">
        <v>1290</v>
      </c>
      <c r="M550" s="736" t="s">
        <v>471</v>
      </c>
      <c r="N550" s="736" t="s">
        <v>471</v>
      </c>
      <c r="O550" s="736"/>
    </row>
    <row r="551" spans="12:15" x14ac:dyDescent="0.3">
      <c r="L551" s="736" t="s">
        <v>1291</v>
      </c>
      <c r="M551" s="736" t="s">
        <v>471</v>
      </c>
      <c r="N551" s="736" t="s">
        <v>471</v>
      </c>
      <c r="O551" s="736"/>
    </row>
    <row r="552" spans="12:15" x14ac:dyDescent="0.3">
      <c r="L552" s="736" t="s">
        <v>1292</v>
      </c>
      <c r="M552" s="736" t="s">
        <v>471</v>
      </c>
      <c r="N552" s="736" t="s">
        <v>471</v>
      </c>
      <c r="O552" s="736"/>
    </row>
    <row r="553" spans="12:15" x14ac:dyDescent="0.3">
      <c r="L553" s="736" t="s">
        <v>984</v>
      </c>
      <c r="M553" s="736" t="s">
        <v>471</v>
      </c>
      <c r="N553" s="736" t="s">
        <v>471</v>
      </c>
      <c r="O553" s="736"/>
    </row>
    <row r="554" spans="12:15" x14ac:dyDescent="0.3">
      <c r="L554" s="736" t="s">
        <v>1293</v>
      </c>
      <c r="M554" s="736" t="s">
        <v>471</v>
      </c>
      <c r="N554" s="736" t="s">
        <v>471</v>
      </c>
      <c r="O554" s="736"/>
    </row>
    <row r="555" spans="12:15" x14ac:dyDescent="0.3">
      <c r="L555" s="736" t="s">
        <v>1294</v>
      </c>
      <c r="M555" s="736" t="s">
        <v>471</v>
      </c>
      <c r="N555" s="736" t="s">
        <v>471</v>
      </c>
      <c r="O555" s="736"/>
    </row>
  </sheetData>
  <sheetProtection algorithmName="SHA-512" hashValue="YrGKhU7xAuy7X9Rn4jdPmlSSLdLU0F48w7LysdxZ10EAvS0WYhmBluvhUSVTNWRJWttmAtKyZt9QNa7U2woYIg==" saltValue="tmnVatp8Oj6UySNf4WkIFA==" spinCount="100000" sheet="1" objects="1" scenarios="1"/>
  <mergeCells count="6">
    <mergeCell ref="E40:G51"/>
    <mergeCell ref="A4:C4"/>
    <mergeCell ref="E4:F4"/>
    <mergeCell ref="E30:G33"/>
    <mergeCell ref="E35:G37"/>
    <mergeCell ref="E39:G39"/>
  </mergeCells>
  <pageMargins left="0.7" right="0.7" top="0.75" bottom="0.75" header="0.3" footer="0.3"/>
  <pageSetup scale="51"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17"/>
  <dimension ref="A1:CZ365"/>
  <sheetViews>
    <sheetView workbookViewId="0">
      <pane xSplit="3" topLeftCell="D1" activePane="topRight" state="frozen"/>
      <selection pane="topRight" activeCell="B1" sqref="B1"/>
    </sheetView>
  </sheetViews>
  <sheetFormatPr defaultRowHeight="14.4" x14ac:dyDescent="0.3"/>
  <cols>
    <col min="1" max="1" width="29.33203125" style="155" customWidth="1"/>
    <col min="2" max="2" width="72.6640625" customWidth="1"/>
    <col min="3" max="3" width="54.33203125" customWidth="1"/>
    <col min="4" max="97" width="20.6640625" customWidth="1"/>
  </cols>
  <sheetData>
    <row r="1" spans="1:99" ht="15.6" x14ac:dyDescent="0.3">
      <c r="A1" s="629" t="s">
        <v>2151</v>
      </c>
      <c r="B1" s="180" t="s">
        <v>352</v>
      </c>
      <c r="C1" s="180" t="s">
        <v>352</v>
      </c>
      <c r="D1" s="180" t="s">
        <v>516</v>
      </c>
      <c r="E1" s="180" t="s">
        <v>517</v>
      </c>
      <c r="F1" s="180" t="s">
        <v>1772</v>
      </c>
      <c r="G1" s="180" t="s">
        <v>1773</v>
      </c>
      <c r="H1" s="180" t="s">
        <v>1774</v>
      </c>
      <c r="I1" s="180" t="s">
        <v>1775</v>
      </c>
      <c r="J1" s="180" t="s">
        <v>1776</v>
      </c>
      <c r="K1" s="180" t="s">
        <v>1777</v>
      </c>
      <c r="L1" s="180" t="s">
        <v>1778</v>
      </c>
      <c r="M1" s="180" t="s">
        <v>1779</v>
      </c>
      <c r="N1" s="180" t="s">
        <v>1780</v>
      </c>
      <c r="O1" s="180" t="s">
        <v>1781</v>
      </c>
      <c r="P1" s="180" t="s">
        <v>518</v>
      </c>
      <c r="Q1" s="180" t="s">
        <v>1782</v>
      </c>
      <c r="R1" s="180" t="s">
        <v>1783</v>
      </c>
      <c r="S1" s="180" t="s">
        <v>1784</v>
      </c>
      <c r="T1" s="180" t="s">
        <v>519</v>
      </c>
      <c r="U1" s="180" t="s">
        <v>1785</v>
      </c>
      <c r="V1" s="180" t="s">
        <v>1786</v>
      </c>
      <c r="W1" s="180" t="s">
        <v>1787</v>
      </c>
      <c r="X1" s="180" t="s">
        <v>520</v>
      </c>
      <c r="Y1" s="180" t="s">
        <v>521</v>
      </c>
      <c r="Z1" s="180" t="s">
        <v>1788</v>
      </c>
      <c r="AA1" s="180" t="s">
        <v>1789</v>
      </c>
      <c r="AB1" s="180" t="s">
        <v>1790</v>
      </c>
      <c r="AC1" s="180" t="s">
        <v>1791</v>
      </c>
      <c r="AD1" s="180" t="s">
        <v>1792</v>
      </c>
      <c r="AE1" s="180" t="s">
        <v>391</v>
      </c>
      <c r="AF1" s="180" t="s">
        <v>1793</v>
      </c>
      <c r="AG1" s="180" t="s">
        <v>1794</v>
      </c>
      <c r="AH1" s="180" t="s">
        <v>958</v>
      </c>
      <c r="AI1" s="180" t="s">
        <v>1795</v>
      </c>
      <c r="AJ1" s="180" t="s">
        <v>522</v>
      </c>
      <c r="AK1" s="180" t="s">
        <v>1796</v>
      </c>
      <c r="AL1" s="180" t="s">
        <v>523</v>
      </c>
      <c r="AM1" s="180" t="s">
        <v>1797</v>
      </c>
      <c r="AN1" s="180" t="s">
        <v>1310</v>
      </c>
      <c r="AO1" s="180" t="s">
        <v>1798</v>
      </c>
      <c r="AP1" s="180" t="s">
        <v>1799</v>
      </c>
      <c r="AQ1" s="180" t="s">
        <v>1800</v>
      </c>
      <c r="AR1" s="180" t="s">
        <v>1801</v>
      </c>
      <c r="AS1" s="180" t="s">
        <v>959</v>
      </c>
      <c r="AT1" s="180" t="s">
        <v>524</v>
      </c>
      <c r="AU1" s="180" t="s">
        <v>397</v>
      </c>
      <c r="AV1" s="180" t="s">
        <v>398</v>
      </c>
      <c r="AW1" s="180" t="s">
        <v>1802</v>
      </c>
      <c r="AX1" s="180" t="s">
        <v>1803</v>
      </c>
      <c r="AY1" s="180" t="s">
        <v>525</v>
      </c>
      <c r="AZ1" s="180" t="s">
        <v>526</v>
      </c>
      <c r="BA1" s="180" t="s">
        <v>527</v>
      </c>
      <c r="BB1" s="180" t="s">
        <v>528</v>
      </c>
      <c r="BC1" s="180" t="s">
        <v>1804</v>
      </c>
      <c r="BD1" s="180" t="s">
        <v>1805</v>
      </c>
      <c r="BE1" s="180" t="s">
        <v>1806</v>
      </c>
      <c r="BF1" s="180" t="s">
        <v>1807</v>
      </c>
      <c r="BG1" s="180" t="s">
        <v>960</v>
      </c>
      <c r="BH1" s="180" t="s">
        <v>1808</v>
      </c>
      <c r="BI1" s="180" t="s">
        <v>961</v>
      </c>
      <c r="BJ1" s="180" t="s">
        <v>1809</v>
      </c>
      <c r="BK1" s="180" t="s">
        <v>1810</v>
      </c>
      <c r="BL1" s="180" t="s">
        <v>392</v>
      </c>
      <c r="BM1" s="180" t="s">
        <v>1811</v>
      </c>
      <c r="BN1" s="180" t="s">
        <v>962</v>
      </c>
      <c r="BO1" s="180" t="s">
        <v>1812</v>
      </c>
      <c r="BP1" s="180" t="s">
        <v>399</v>
      </c>
      <c r="BQ1" s="180" t="s">
        <v>1813</v>
      </c>
      <c r="BR1" s="180" t="s">
        <v>1814</v>
      </c>
      <c r="BS1" s="180" t="s">
        <v>1815</v>
      </c>
      <c r="BT1" s="180" t="s">
        <v>1816</v>
      </c>
      <c r="BU1" s="180" t="s">
        <v>1817</v>
      </c>
      <c r="BV1" s="180" t="s">
        <v>529</v>
      </c>
      <c r="BW1" s="180" t="s">
        <v>1818</v>
      </c>
      <c r="BX1" s="180" t="s">
        <v>530</v>
      </c>
      <c r="BY1" s="180" t="s">
        <v>1819</v>
      </c>
      <c r="BZ1" s="180" t="s">
        <v>531</v>
      </c>
      <c r="CA1" s="180" t="s">
        <v>1820</v>
      </c>
      <c r="CB1" s="180" t="s">
        <v>1821</v>
      </c>
      <c r="CC1" s="180" t="s">
        <v>1311</v>
      </c>
      <c r="CD1" s="180" t="s">
        <v>1822</v>
      </c>
      <c r="CE1" s="180"/>
      <c r="CF1" s="180"/>
      <c r="CG1" s="180"/>
      <c r="CH1" s="180"/>
      <c r="CI1" s="180"/>
      <c r="CJ1" s="180"/>
      <c r="CK1" s="180"/>
      <c r="CL1" s="180"/>
      <c r="CM1" s="180"/>
      <c r="CN1" s="180"/>
      <c r="CO1" s="180"/>
      <c r="CP1" s="180"/>
      <c r="CQ1" s="180"/>
      <c r="CR1" s="180"/>
      <c r="CS1" s="180"/>
      <c r="CT1" s="180"/>
      <c r="CU1" s="180"/>
    </row>
    <row r="2" spans="1:99" x14ac:dyDescent="0.3">
      <c r="A2" s="155" t="s">
        <v>1028</v>
      </c>
      <c r="B2" s="180" t="s">
        <v>41</v>
      </c>
      <c r="C2" s="180" t="s">
        <v>13</v>
      </c>
      <c r="D2" s="180">
        <v>50129</v>
      </c>
      <c r="E2" s="180">
        <v>50130</v>
      </c>
      <c r="F2" s="180">
        <v>50560</v>
      </c>
      <c r="G2" s="180">
        <v>50131</v>
      </c>
      <c r="H2" s="180">
        <v>50132</v>
      </c>
      <c r="I2" s="180">
        <v>50133</v>
      </c>
      <c r="J2" s="180">
        <v>50134</v>
      </c>
      <c r="K2" s="180">
        <v>50473</v>
      </c>
      <c r="L2" s="180">
        <v>50135</v>
      </c>
      <c r="M2" s="180">
        <v>50136</v>
      </c>
      <c r="N2" s="180">
        <v>50514</v>
      </c>
      <c r="O2" s="180">
        <v>50515</v>
      </c>
      <c r="P2" s="180">
        <v>50570</v>
      </c>
      <c r="Q2" s="180">
        <v>50137</v>
      </c>
      <c r="R2" s="180">
        <v>50549</v>
      </c>
      <c r="S2" s="180">
        <v>50138</v>
      </c>
      <c r="T2" s="180">
        <v>50139</v>
      </c>
      <c r="U2" s="180">
        <v>50474</v>
      </c>
      <c r="V2" s="180">
        <v>50140</v>
      </c>
      <c r="W2" s="180">
        <v>50141</v>
      </c>
      <c r="X2" s="180">
        <v>50142</v>
      </c>
      <c r="Y2" s="180">
        <v>50143</v>
      </c>
      <c r="Z2" s="180">
        <v>50144</v>
      </c>
      <c r="AA2" s="180">
        <v>50492</v>
      </c>
      <c r="AB2" s="180">
        <v>50145</v>
      </c>
      <c r="AC2" s="180">
        <v>50146</v>
      </c>
      <c r="AD2" s="180">
        <v>50147</v>
      </c>
      <c r="AE2" s="180">
        <v>50148</v>
      </c>
      <c r="AF2" s="180">
        <v>50149</v>
      </c>
      <c r="AG2" s="180">
        <v>50150</v>
      </c>
      <c r="AH2" s="180">
        <v>50151</v>
      </c>
      <c r="AI2" s="180">
        <v>50152</v>
      </c>
      <c r="AJ2" s="180">
        <v>50153</v>
      </c>
      <c r="AK2" s="180">
        <v>50475</v>
      </c>
      <c r="AL2" s="180">
        <v>50154</v>
      </c>
      <c r="AM2" s="180">
        <v>50155</v>
      </c>
      <c r="AN2" s="180">
        <v>50156</v>
      </c>
      <c r="AO2" s="180">
        <v>50516</v>
      </c>
      <c r="AP2" s="180">
        <v>50157</v>
      </c>
      <c r="AQ2" s="180">
        <v>50158</v>
      </c>
      <c r="AR2" s="180">
        <v>50545</v>
      </c>
      <c r="AS2" s="180">
        <v>50517</v>
      </c>
      <c r="AT2" s="180">
        <v>50448</v>
      </c>
      <c r="AU2" s="180">
        <v>50159</v>
      </c>
      <c r="AV2" s="180">
        <v>50160</v>
      </c>
      <c r="AW2" s="180">
        <v>50161</v>
      </c>
      <c r="AX2" s="180">
        <v>50162</v>
      </c>
      <c r="AY2" s="180">
        <v>50163</v>
      </c>
      <c r="AZ2" s="180">
        <v>50165</v>
      </c>
      <c r="BA2" s="180">
        <v>50166</v>
      </c>
      <c r="BB2" s="180">
        <v>50167</v>
      </c>
      <c r="BC2" s="180">
        <v>50168</v>
      </c>
      <c r="BD2" s="180">
        <v>50169</v>
      </c>
      <c r="BE2" s="180">
        <v>50170</v>
      </c>
      <c r="BF2" s="180">
        <v>50451</v>
      </c>
      <c r="BG2" s="180">
        <v>50171</v>
      </c>
      <c r="BH2" s="180">
        <v>50172</v>
      </c>
      <c r="BI2" s="180">
        <v>50440</v>
      </c>
      <c r="BJ2" s="180">
        <v>50173</v>
      </c>
      <c r="BK2" s="180">
        <v>50547</v>
      </c>
      <c r="BL2" s="180">
        <v>50175</v>
      </c>
      <c r="BM2" s="180">
        <v>50176</v>
      </c>
      <c r="BN2" s="180">
        <v>50177</v>
      </c>
      <c r="BO2" s="180">
        <v>50178</v>
      </c>
      <c r="BP2" s="180">
        <v>50180</v>
      </c>
      <c r="BQ2" s="180">
        <v>50447</v>
      </c>
      <c r="BR2" s="180">
        <v>50179</v>
      </c>
      <c r="BS2" s="180">
        <v>50462</v>
      </c>
      <c r="BT2" s="180">
        <v>50181</v>
      </c>
      <c r="BU2" s="180">
        <v>50182</v>
      </c>
      <c r="BV2" s="180">
        <v>50183</v>
      </c>
      <c r="BW2" s="180">
        <v>50446</v>
      </c>
      <c r="BX2" s="180">
        <v>50184</v>
      </c>
      <c r="BY2" s="180">
        <v>50185</v>
      </c>
      <c r="BZ2" s="180">
        <v>50186</v>
      </c>
      <c r="CA2" s="180">
        <v>50187</v>
      </c>
      <c r="CB2" s="180">
        <v>50188</v>
      </c>
      <c r="CC2" s="180">
        <v>50189</v>
      </c>
      <c r="CD2" s="180">
        <v>50190</v>
      </c>
      <c r="CE2" s="180"/>
      <c r="CF2" s="180"/>
      <c r="CG2" s="180"/>
      <c r="CH2" s="180"/>
      <c r="CI2" s="180"/>
      <c r="CJ2" s="180"/>
      <c r="CK2" s="180"/>
      <c r="CL2" s="180"/>
      <c r="CM2" s="180"/>
      <c r="CN2" s="180"/>
      <c r="CO2" s="180"/>
      <c r="CP2" s="180"/>
      <c r="CQ2" s="180"/>
      <c r="CR2" s="180"/>
      <c r="CS2" s="180"/>
      <c r="CT2" s="180"/>
      <c r="CU2" s="180"/>
    </row>
    <row r="3" spans="1:99" x14ac:dyDescent="0.3">
      <c r="A3" s="155">
        <v>4</v>
      </c>
      <c r="B3" s="180" t="s">
        <v>111</v>
      </c>
      <c r="C3" s="180"/>
      <c r="D3" s="180">
        <v>407540</v>
      </c>
      <c r="E3" s="180">
        <v>37421</v>
      </c>
      <c r="F3" s="180">
        <v>22641</v>
      </c>
      <c r="G3" s="180">
        <v>51717</v>
      </c>
      <c r="H3" s="180">
        <v>129259</v>
      </c>
      <c r="I3" s="180">
        <v>3679</v>
      </c>
      <c r="J3" s="180">
        <v>467</v>
      </c>
      <c r="K3" s="180">
        <v>205</v>
      </c>
      <c r="L3" s="180">
        <v>460481</v>
      </c>
      <c r="M3" s="180">
        <v>13072530</v>
      </c>
      <c r="N3" s="180">
        <v>38570</v>
      </c>
      <c r="O3" s="180">
        <v>58163</v>
      </c>
      <c r="P3" s="180">
        <v>3200</v>
      </c>
      <c r="Q3" s="180">
        <v>637826</v>
      </c>
      <c r="R3" s="180">
        <v>4320</v>
      </c>
      <c r="S3" s="180">
        <v>5700</v>
      </c>
      <c r="T3" s="180">
        <v>40231</v>
      </c>
      <c r="U3" s="180">
        <v>30264</v>
      </c>
      <c r="V3" s="180">
        <v>235220</v>
      </c>
      <c r="W3" s="180"/>
      <c r="X3" s="180"/>
      <c r="Y3" s="180">
        <v>216253</v>
      </c>
      <c r="Z3" s="180">
        <v>2164680</v>
      </c>
      <c r="AA3" s="180">
        <v>2871</v>
      </c>
      <c r="AB3" s="180">
        <v>11983</v>
      </c>
      <c r="AC3" s="180">
        <v>2193230</v>
      </c>
      <c r="AD3" s="180">
        <v>12722</v>
      </c>
      <c r="AE3" s="180"/>
      <c r="AF3" s="180">
        <v>4078890</v>
      </c>
      <c r="AG3" s="180">
        <v>11484</v>
      </c>
      <c r="AH3" s="180">
        <v>4954</v>
      </c>
      <c r="AI3" s="180">
        <v>237641</v>
      </c>
      <c r="AJ3" s="180">
        <v>31225</v>
      </c>
      <c r="AK3" s="180">
        <v>3298</v>
      </c>
      <c r="AL3" s="180"/>
      <c r="AM3" s="180">
        <v>0</v>
      </c>
      <c r="AN3" s="180">
        <v>757216</v>
      </c>
      <c r="AO3" s="180">
        <v>150</v>
      </c>
      <c r="AP3" s="180">
        <v>103969</v>
      </c>
      <c r="AQ3" s="180">
        <v>31682</v>
      </c>
      <c r="AR3" s="180">
        <v>1005</v>
      </c>
      <c r="AS3" s="180"/>
      <c r="AT3" s="180">
        <v>11323</v>
      </c>
      <c r="AU3" s="180">
        <v>11009152</v>
      </c>
      <c r="AV3" s="180">
        <v>3532039</v>
      </c>
      <c r="AW3" s="180">
        <v>32000</v>
      </c>
      <c r="AX3" s="180">
        <v>9005</v>
      </c>
      <c r="AY3" s="180">
        <v>11666</v>
      </c>
      <c r="AZ3" s="180">
        <v>4093</v>
      </c>
      <c r="BA3" s="180"/>
      <c r="BB3" s="180">
        <v>83438</v>
      </c>
      <c r="BC3" s="180">
        <v>7136</v>
      </c>
      <c r="BD3" s="180">
        <v>6029</v>
      </c>
      <c r="BE3" s="180">
        <v>2748</v>
      </c>
      <c r="BF3" s="180">
        <v>611575</v>
      </c>
      <c r="BG3" s="180">
        <v>0</v>
      </c>
      <c r="BH3" s="180">
        <v>271991</v>
      </c>
      <c r="BI3" s="180">
        <v>40781</v>
      </c>
      <c r="BJ3" s="180">
        <v>11464</v>
      </c>
      <c r="BK3" s="180">
        <v>479</v>
      </c>
      <c r="BL3" s="180">
        <v>1220458</v>
      </c>
      <c r="BM3" s="180">
        <v>947267</v>
      </c>
      <c r="BN3" s="180">
        <v>317573</v>
      </c>
      <c r="BO3" s="180">
        <v>4112498</v>
      </c>
      <c r="BP3" s="180">
        <v>7856833</v>
      </c>
      <c r="BQ3" s="180">
        <v>11516</v>
      </c>
      <c r="BR3" s="180">
        <v>193214</v>
      </c>
      <c r="BS3" s="180">
        <v>62796</v>
      </c>
      <c r="BT3" s="180"/>
      <c r="BU3" s="180">
        <v>5241</v>
      </c>
      <c r="BV3" s="180">
        <v>7898</v>
      </c>
      <c r="BW3" s="180">
        <v>42977</v>
      </c>
      <c r="BX3" s="180">
        <v>154166</v>
      </c>
      <c r="BY3" s="180">
        <v>5093996</v>
      </c>
      <c r="BZ3" s="180">
        <v>372224</v>
      </c>
      <c r="CA3" s="180">
        <v>612357</v>
      </c>
      <c r="CB3" s="180">
        <v>16634</v>
      </c>
      <c r="CC3" s="180">
        <v>172858</v>
      </c>
      <c r="CD3" s="180">
        <v>6123035</v>
      </c>
      <c r="CE3" s="180"/>
      <c r="CF3" s="180"/>
      <c r="CG3" s="180"/>
      <c r="CH3" s="180"/>
      <c r="CI3" s="180"/>
      <c r="CJ3" s="180"/>
      <c r="CK3" s="180"/>
      <c r="CL3" s="180"/>
      <c r="CM3" s="180"/>
      <c r="CN3" s="180"/>
      <c r="CO3" s="180"/>
      <c r="CP3" s="180"/>
      <c r="CQ3" s="180"/>
      <c r="CR3" s="180"/>
      <c r="CS3" s="180"/>
      <c r="CT3" s="180"/>
      <c r="CU3" s="180"/>
    </row>
    <row r="4" spans="1:99" x14ac:dyDescent="0.3">
      <c r="A4" s="155">
        <v>5</v>
      </c>
      <c r="B4" s="180" t="s">
        <v>112</v>
      </c>
      <c r="C4" s="180"/>
      <c r="D4" s="180">
        <v>45548</v>
      </c>
      <c r="E4" s="180">
        <v>0</v>
      </c>
      <c r="F4" s="180">
        <v>6</v>
      </c>
      <c r="G4" s="180">
        <v>0</v>
      </c>
      <c r="H4" s="180">
        <v>0</v>
      </c>
      <c r="I4" s="180">
        <v>0</v>
      </c>
      <c r="J4" s="180">
        <v>0</v>
      </c>
      <c r="K4" s="180">
        <v>0</v>
      </c>
      <c r="L4" s="180">
        <v>0</v>
      </c>
      <c r="M4" s="180">
        <v>26269</v>
      </c>
      <c r="N4" s="180">
        <v>0</v>
      </c>
      <c r="O4" s="180">
        <v>0</v>
      </c>
      <c r="P4" s="180">
        <v>0</v>
      </c>
      <c r="Q4" s="180">
        <v>6000</v>
      </c>
      <c r="R4" s="180">
        <v>0</v>
      </c>
      <c r="S4" s="180">
        <v>0</v>
      </c>
      <c r="T4" s="180">
        <v>4221</v>
      </c>
      <c r="U4" s="180">
        <v>1145</v>
      </c>
      <c r="V4" s="180">
        <v>3483</v>
      </c>
      <c r="W4" s="180"/>
      <c r="X4" s="180"/>
      <c r="Y4" s="180">
        <v>0</v>
      </c>
      <c r="Z4" s="180">
        <v>6891</v>
      </c>
      <c r="AA4" s="180">
        <v>0</v>
      </c>
      <c r="AB4" s="180">
        <v>0</v>
      </c>
      <c r="AC4" s="180">
        <v>45443</v>
      </c>
      <c r="AD4" s="180">
        <v>0</v>
      </c>
      <c r="AE4" s="180"/>
      <c r="AF4" s="180">
        <v>0</v>
      </c>
      <c r="AG4" s="180">
        <v>0</v>
      </c>
      <c r="AH4" s="180">
        <v>0</v>
      </c>
      <c r="AI4" s="180">
        <v>2340</v>
      </c>
      <c r="AJ4" s="180">
        <v>0</v>
      </c>
      <c r="AK4" s="180">
        <v>0</v>
      </c>
      <c r="AL4" s="180"/>
      <c r="AM4" s="180">
        <v>1800</v>
      </c>
      <c r="AN4" s="180">
        <v>268971</v>
      </c>
      <c r="AO4" s="180">
        <v>0</v>
      </c>
      <c r="AP4" s="180">
        <v>2726</v>
      </c>
      <c r="AQ4" s="180">
        <v>0</v>
      </c>
      <c r="AR4" s="180">
        <v>0</v>
      </c>
      <c r="AS4" s="180"/>
      <c r="AT4" s="180">
        <v>0</v>
      </c>
      <c r="AU4" s="180">
        <v>104889</v>
      </c>
      <c r="AV4" s="180">
        <v>0</v>
      </c>
      <c r="AW4" s="180">
        <v>0</v>
      </c>
      <c r="AX4" s="180">
        <v>0</v>
      </c>
      <c r="AY4" s="180">
        <v>0</v>
      </c>
      <c r="AZ4" s="180">
        <v>0</v>
      </c>
      <c r="BA4" s="180"/>
      <c r="BB4" s="180">
        <v>11113</v>
      </c>
      <c r="BC4" s="180">
        <v>0</v>
      </c>
      <c r="BD4" s="180">
        <v>1995</v>
      </c>
      <c r="BE4" s="180">
        <v>0</v>
      </c>
      <c r="BF4" s="180">
        <v>4052</v>
      </c>
      <c r="BG4" s="180">
        <v>3957</v>
      </c>
      <c r="BH4" s="180">
        <v>28039</v>
      </c>
      <c r="BI4" s="180">
        <v>0</v>
      </c>
      <c r="BJ4" s="180">
        <v>0</v>
      </c>
      <c r="BK4" s="180">
        <v>0</v>
      </c>
      <c r="BL4" s="180">
        <v>1057</v>
      </c>
      <c r="BM4" s="180">
        <v>1231</v>
      </c>
      <c r="BN4" s="180">
        <v>290</v>
      </c>
      <c r="BO4" s="180">
        <v>8790</v>
      </c>
      <c r="BP4" s="180">
        <v>12596</v>
      </c>
      <c r="BQ4" s="180">
        <v>0</v>
      </c>
      <c r="BR4" s="180">
        <v>0</v>
      </c>
      <c r="BS4" s="180">
        <v>0</v>
      </c>
      <c r="BT4" s="180"/>
      <c r="BU4" s="180">
        <v>0</v>
      </c>
      <c r="BV4" s="180">
        <v>0</v>
      </c>
      <c r="BW4" s="180">
        <v>0</v>
      </c>
      <c r="BX4" s="180">
        <v>36627</v>
      </c>
      <c r="BY4" s="180">
        <v>58766</v>
      </c>
      <c r="BZ4" s="180">
        <v>0</v>
      </c>
      <c r="CA4" s="180">
        <v>0</v>
      </c>
      <c r="CB4" s="180">
        <v>1600</v>
      </c>
      <c r="CC4" s="180">
        <v>0</v>
      </c>
      <c r="CD4" s="180">
        <v>37082</v>
      </c>
      <c r="CE4" s="180"/>
      <c r="CF4" s="180"/>
      <c r="CG4" s="180"/>
      <c r="CH4" s="180"/>
      <c r="CI4" s="180"/>
      <c r="CJ4" s="180"/>
      <c r="CK4" s="180"/>
      <c r="CL4" s="180"/>
      <c r="CM4" s="180"/>
      <c r="CN4" s="180"/>
      <c r="CO4" s="180"/>
      <c r="CP4" s="180"/>
      <c r="CQ4" s="180"/>
      <c r="CR4" s="180"/>
      <c r="CS4" s="180"/>
      <c r="CT4" s="180"/>
      <c r="CU4" s="180"/>
    </row>
    <row r="5" spans="1:99" x14ac:dyDescent="0.3">
      <c r="A5" s="155">
        <v>6</v>
      </c>
      <c r="B5" s="180" t="s">
        <v>251</v>
      </c>
      <c r="C5" s="180"/>
      <c r="D5" s="180">
        <v>0</v>
      </c>
      <c r="E5" s="180">
        <v>0</v>
      </c>
      <c r="F5" s="180">
        <v>0</v>
      </c>
      <c r="G5" s="180">
        <v>0</v>
      </c>
      <c r="H5" s="180">
        <v>0</v>
      </c>
      <c r="I5" s="180">
        <v>0</v>
      </c>
      <c r="J5" s="180">
        <v>0</v>
      </c>
      <c r="K5" s="180">
        <v>0</v>
      </c>
      <c r="L5" s="180">
        <v>0</v>
      </c>
      <c r="M5" s="180">
        <v>4039507</v>
      </c>
      <c r="N5" s="180">
        <v>0</v>
      </c>
      <c r="O5" s="180">
        <v>0</v>
      </c>
      <c r="P5" s="180">
        <v>0</v>
      </c>
      <c r="Q5" s="180">
        <v>0</v>
      </c>
      <c r="R5" s="180">
        <v>0</v>
      </c>
      <c r="S5" s="180">
        <v>0</v>
      </c>
      <c r="T5" s="180">
        <v>0</v>
      </c>
      <c r="U5" s="180">
        <v>0</v>
      </c>
      <c r="V5" s="180">
        <v>0</v>
      </c>
      <c r="W5" s="180"/>
      <c r="X5" s="180"/>
      <c r="Y5" s="180">
        <v>0</v>
      </c>
      <c r="Z5" s="180">
        <v>0</v>
      </c>
      <c r="AA5" s="180">
        <v>0</v>
      </c>
      <c r="AB5" s="180">
        <v>0</v>
      </c>
      <c r="AC5" s="180">
        <v>1649594</v>
      </c>
      <c r="AD5" s="180">
        <v>0</v>
      </c>
      <c r="AE5" s="180"/>
      <c r="AF5" s="180">
        <v>1325651</v>
      </c>
      <c r="AG5" s="180">
        <v>0</v>
      </c>
      <c r="AH5" s="180">
        <v>0</v>
      </c>
      <c r="AI5" s="180">
        <v>0</v>
      </c>
      <c r="AJ5" s="180">
        <v>0</v>
      </c>
      <c r="AK5" s="180">
        <v>0</v>
      </c>
      <c r="AL5" s="180"/>
      <c r="AM5" s="180">
        <v>0</v>
      </c>
      <c r="AN5" s="180">
        <v>0</v>
      </c>
      <c r="AO5" s="180">
        <v>0</v>
      </c>
      <c r="AP5" s="180">
        <v>0</v>
      </c>
      <c r="AQ5" s="180">
        <v>0</v>
      </c>
      <c r="AR5" s="180">
        <v>0</v>
      </c>
      <c r="AS5" s="180"/>
      <c r="AT5" s="180">
        <v>0</v>
      </c>
      <c r="AU5" s="180">
        <v>5409307</v>
      </c>
      <c r="AV5" s="180">
        <v>1980174</v>
      </c>
      <c r="AW5" s="180">
        <v>0</v>
      </c>
      <c r="AX5" s="180">
        <v>0</v>
      </c>
      <c r="AY5" s="180">
        <v>0</v>
      </c>
      <c r="AZ5" s="180">
        <v>0</v>
      </c>
      <c r="BA5" s="180"/>
      <c r="BB5" s="180">
        <v>0</v>
      </c>
      <c r="BC5" s="180">
        <v>0</v>
      </c>
      <c r="BD5" s="180">
        <v>0</v>
      </c>
      <c r="BE5" s="180">
        <v>0</v>
      </c>
      <c r="BF5" s="180">
        <v>341045</v>
      </c>
      <c r="BG5" s="180">
        <v>0</v>
      </c>
      <c r="BH5" s="180">
        <v>922200</v>
      </c>
      <c r="BI5" s="180">
        <v>0</v>
      </c>
      <c r="BJ5" s="180">
        <v>0</v>
      </c>
      <c r="BK5" s="180">
        <v>0</v>
      </c>
      <c r="BL5" s="180">
        <v>0</v>
      </c>
      <c r="BM5" s="180">
        <v>0</v>
      </c>
      <c r="BN5" s="180">
        <v>0</v>
      </c>
      <c r="BO5" s="180">
        <v>4103275</v>
      </c>
      <c r="BP5" s="180">
        <v>3389146</v>
      </c>
      <c r="BQ5" s="180">
        <v>0</v>
      </c>
      <c r="BR5" s="180">
        <v>0</v>
      </c>
      <c r="BS5" s="180">
        <v>0</v>
      </c>
      <c r="BT5" s="180"/>
      <c r="BU5" s="180">
        <v>0</v>
      </c>
      <c r="BV5" s="180">
        <v>0</v>
      </c>
      <c r="BW5" s="180">
        <v>0</v>
      </c>
      <c r="BX5" s="180">
        <v>0</v>
      </c>
      <c r="BY5" s="180">
        <v>1588003</v>
      </c>
      <c r="BZ5" s="180">
        <v>0</v>
      </c>
      <c r="CA5" s="180">
        <v>44609</v>
      </c>
      <c r="CB5" s="180">
        <v>0</v>
      </c>
      <c r="CC5" s="180">
        <v>0</v>
      </c>
      <c r="CD5" s="180">
        <v>3237518</v>
      </c>
      <c r="CE5" s="180"/>
      <c r="CF5" s="180"/>
      <c r="CG5" s="180"/>
      <c r="CH5" s="180"/>
      <c r="CI5" s="180"/>
      <c r="CJ5" s="180"/>
      <c r="CK5" s="180"/>
      <c r="CL5" s="180"/>
      <c r="CM5" s="180"/>
      <c r="CN5" s="180"/>
      <c r="CO5" s="180"/>
      <c r="CP5" s="180"/>
      <c r="CQ5" s="180"/>
      <c r="CR5" s="180"/>
      <c r="CS5" s="180"/>
      <c r="CT5" s="180"/>
      <c r="CU5" s="180"/>
    </row>
    <row r="6" spans="1:99" x14ac:dyDescent="0.3">
      <c r="A6" s="155">
        <v>7</v>
      </c>
      <c r="B6" s="180" t="s">
        <v>193</v>
      </c>
      <c r="C6" s="180"/>
      <c r="D6" s="180">
        <v>0</v>
      </c>
      <c r="E6" s="180">
        <v>0</v>
      </c>
      <c r="F6" s="180">
        <v>3186</v>
      </c>
      <c r="G6" s="180">
        <v>0</v>
      </c>
      <c r="H6" s="180">
        <v>4238</v>
      </c>
      <c r="I6" s="180">
        <v>0</v>
      </c>
      <c r="J6" s="180">
        <v>3070</v>
      </c>
      <c r="K6" s="180">
        <v>5801</v>
      </c>
      <c r="L6" s="180">
        <v>15849</v>
      </c>
      <c r="M6" s="180">
        <v>2048090</v>
      </c>
      <c r="N6" s="180">
        <v>0</v>
      </c>
      <c r="O6" s="180">
        <v>27088</v>
      </c>
      <c r="P6" s="180">
        <v>2034</v>
      </c>
      <c r="Q6" s="180">
        <v>85375</v>
      </c>
      <c r="R6" s="180">
        <v>1707</v>
      </c>
      <c r="S6" s="180">
        <v>9737</v>
      </c>
      <c r="T6" s="180">
        <v>0</v>
      </c>
      <c r="U6" s="180">
        <v>2662</v>
      </c>
      <c r="V6" s="180">
        <v>80239</v>
      </c>
      <c r="W6" s="180"/>
      <c r="X6" s="180"/>
      <c r="Y6" s="180">
        <v>0</v>
      </c>
      <c r="Z6" s="180">
        <v>0</v>
      </c>
      <c r="AA6" s="180">
        <v>0</v>
      </c>
      <c r="AB6" s="180">
        <v>0</v>
      </c>
      <c r="AC6" s="180">
        <v>81970</v>
      </c>
      <c r="AD6" s="180">
        <v>0</v>
      </c>
      <c r="AE6" s="180"/>
      <c r="AF6" s="180">
        <v>743112</v>
      </c>
      <c r="AG6" s="180">
        <v>7782</v>
      </c>
      <c r="AH6" s="180">
        <v>0</v>
      </c>
      <c r="AI6" s="180">
        <v>95856</v>
      </c>
      <c r="AJ6" s="180">
        <v>0</v>
      </c>
      <c r="AK6" s="180">
        <v>0</v>
      </c>
      <c r="AL6" s="180"/>
      <c r="AM6" s="180">
        <v>0</v>
      </c>
      <c r="AN6" s="180">
        <v>0</v>
      </c>
      <c r="AO6" s="180">
        <v>0</v>
      </c>
      <c r="AP6" s="180">
        <v>27157</v>
      </c>
      <c r="AQ6" s="180">
        <v>0</v>
      </c>
      <c r="AR6" s="180">
        <v>0</v>
      </c>
      <c r="AS6" s="180"/>
      <c r="AT6" s="180">
        <v>0</v>
      </c>
      <c r="AU6" s="180">
        <v>1491193</v>
      </c>
      <c r="AV6" s="180">
        <v>56241</v>
      </c>
      <c r="AW6" s="180">
        <v>32361</v>
      </c>
      <c r="AX6" s="180">
        <v>0</v>
      </c>
      <c r="AY6" s="180">
        <v>0</v>
      </c>
      <c r="AZ6" s="180">
        <v>0</v>
      </c>
      <c r="BA6" s="180"/>
      <c r="BB6" s="180">
        <v>0</v>
      </c>
      <c r="BC6" s="180">
        <v>11266</v>
      </c>
      <c r="BD6" s="180">
        <v>0</v>
      </c>
      <c r="BE6" s="180">
        <v>0</v>
      </c>
      <c r="BF6" s="180">
        <v>126539</v>
      </c>
      <c r="BG6" s="180">
        <v>0</v>
      </c>
      <c r="BH6" s="180">
        <v>12621</v>
      </c>
      <c r="BI6" s="180">
        <v>0</v>
      </c>
      <c r="BJ6" s="180">
        <v>0</v>
      </c>
      <c r="BK6" s="180">
        <v>0</v>
      </c>
      <c r="BL6" s="180">
        <v>0</v>
      </c>
      <c r="BM6" s="180">
        <v>83644</v>
      </c>
      <c r="BN6" s="180">
        <v>0</v>
      </c>
      <c r="BO6" s="180">
        <v>2733563</v>
      </c>
      <c r="BP6" s="180">
        <v>448083</v>
      </c>
      <c r="BQ6" s="180">
        <v>0</v>
      </c>
      <c r="BR6" s="180">
        <v>25157</v>
      </c>
      <c r="BS6" s="180">
        <v>0</v>
      </c>
      <c r="BT6" s="180"/>
      <c r="BU6" s="180">
        <v>0</v>
      </c>
      <c r="BV6" s="180">
        <v>600</v>
      </c>
      <c r="BW6" s="180">
        <v>0</v>
      </c>
      <c r="BX6" s="180">
        <v>0</v>
      </c>
      <c r="BY6" s="180">
        <v>253630</v>
      </c>
      <c r="BZ6" s="180">
        <v>0</v>
      </c>
      <c r="CA6" s="180">
        <v>21979</v>
      </c>
      <c r="CB6" s="180">
        <v>7742</v>
      </c>
      <c r="CC6" s="180">
        <v>31247</v>
      </c>
      <c r="CD6" s="180">
        <v>169807</v>
      </c>
      <c r="CE6" s="180"/>
      <c r="CF6" s="180"/>
      <c r="CG6" s="180"/>
      <c r="CH6" s="180"/>
      <c r="CI6" s="180"/>
      <c r="CJ6" s="180"/>
      <c r="CK6" s="180"/>
      <c r="CL6" s="180"/>
      <c r="CM6" s="180"/>
      <c r="CN6" s="180"/>
      <c r="CO6" s="180"/>
      <c r="CP6" s="180"/>
      <c r="CQ6" s="180"/>
      <c r="CR6" s="180"/>
      <c r="CS6" s="180"/>
      <c r="CT6" s="180"/>
      <c r="CU6" s="180"/>
    </row>
    <row r="7" spans="1:99" x14ac:dyDescent="0.3">
      <c r="A7" s="155">
        <v>9</v>
      </c>
      <c r="B7" s="180" t="s">
        <v>195</v>
      </c>
      <c r="C7" s="180"/>
      <c r="D7" s="180">
        <v>554705</v>
      </c>
      <c r="E7" s="180">
        <v>1193285</v>
      </c>
      <c r="F7" s="180">
        <v>411908</v>
      </c>
      <c r="G7" s="180">
        <v>1255568</v>
      </c>
      <c r="H7" s="180">
        <v>990755</v>
      </c>
      <c r="I7" s="180">
        <v>181940</v>
      </c>
      <c r="J7" s="180">
        <v>133465</v>
      </c>
      <c r="K7" s="180">
        <v>591306</v>
      </c>
      <c r="L7" s="180">
        <v>2935861</v>
      </c>
      <c r="M7" s="180">
        <v>93088870</v>
      </c>
      <c r="N7" s="180">
        <v>2951971</v>
      </c>
      <c r="O7" s="180">
        <v>6572553</v>
      </c>
      <c r="P7" s="180">
        <v>186542</v>
      </c>
      <c r="Q7" s="180">
        <v>4978564</v>
      </c>
      <c r="R7" s="180">
        <v>157508</v>
      </c>
      <c r="S7" s="180">
        <v>611106</v>
      </c>
      <c r="T7" s="180">
        <v>1102095</v>
      </c>
      <c r="U7" s="180">
        <v>1667196</v>
      </c>
      <c r="V7" s="180">
        <v>4946774</v>
      </c>
      <c r="W7" s="180"/>
      <c r="X7" s="180"/>
      <c r="Y7" s="180">
        <v>183505</v>
      </c>
      <c r="Z7" s="180">
        <v>32573976</v>
      </c>
      <c r="AA7" s="180">
        <v>8037479</v>
      </c>
      <c r="AB7" s="180">
        <v>1157157</v>
      </c>
      <c r="AC7" s="180">
        <v>29664422</v>
      </c>
      <c r="AD7" s="180">
        <v>768111</v>
      </c>
      <c r="AE7" s="180"/>
      <c r="AF7" s="180">
        <v>42781221</v>
      </c>
      <c r="AG7" s="180">
        <v>988539</v>
      </c>
      <c r="AH7" s="180">
        <v>297913</v>
      </c>
      <c r="AI7" s="180">
        <v>2894147</v>
      </c>
      <c r="AJ7" s="180">
        <v>1151914</v>
      </c>
      <c r="AK7" s="180">
        <v>86335</v>
      </c>
      <c r="AL7" s="180"/>
      <c r="AM7" s="180">
        <v>517069</v>
      </c>
      <c r="AN7" s="180">
        <v>12219643</v>
      </c>
      <c r="AO7" s="180">
        <v>72009</v>
      </c>
      <c r="AP7" s="180">
        <v>4700193</v>
      </c>
      <c r="AQ7" s="180">
        <v>2164961</v>
      </c>
      <c r="AR7" s="180">
        <v>247544</v>
      </c>
      <c r="AS7" s="180"/>
      <c r="AT7" s="180">
        <v>866682</v>
      </c>
      <c r="AU7" s="180">
        <v>92406730</v>
      </c>
      <c r="AV7" s="180">
        <v>26674407</v>
      </c>
      <c r="AW7" s="180">
        <v>1302405</v>
      </c>
      <c r="AX7" s="180">
        <v>287166</v>
      </c>
      <c r="AY7" s="180">
        <v>435627</v>
      </c>
      <c r="AZ7" s="180">
        <v>231055</v>
      </c>
      <c r="BA7" s="180"/>
      <c r="BB7" s="180">
        <v>4111236</v>
      </c>
      <c r="BC7" s="180">
        <v>1268558</v>
      </c>
      <c r="BD7" s="180">
        <v>242248</v>
      </c>
      <c r="BE7" s="180">
        <v>136181</v>
      </c>
      <c r="BF7" s="180">
        <v>7824773</v>
      </c>
      <c r="BG7" s="180">
        <v>93025</v>
      </c>
      <c r="BH7" s="180">
        <v>14664514</v>
      </c>
      <c r="BI7" s="180">
        <v>1160617</v>
      </c>
      <c r="BJ7" s="180">
        <v>567819</v>
      </c>
      <c r="BK7" s="180">
        <v>545614</v>
      </c>
      <c r="BL7" s="180">
        <v>12511079</v>
      </c>
      <c r="BM7" s="180">
        <v>9636447</v>
      </c>
      <c r="BN7" s="180">
        <v>1307253</v>
      </c>
      <c r="BO7" s="180">
        <v>37412642</v>
      </c>
      <c r="BP7" s="180">
        <v>34091310</v>
      </c>
      <c r="BQ7" s="180">
        <v>315277</v>
      </c>
      <c r="BR7" s="180">
        <v>4403836</v>
      </c>
      <c r="BS7" s="180">
        <v>3173226</v>
      </c>
      <c r="BT7" s="180"/>
      <c r="BU7" s="180">
        <v>332337</v>
      </c>
      <c r="BV7" s="180">
        <v>828553</v>
      </c>
      <c r="BW7" s="180">
        <v>4012372</v>
      </c>
      <c r="BX7" s="180">
        <v>2816960</v>
      </c>
      <c r="BY7" s="180">
        <v>24508646</v>
      </c>
      <c r="BZ7" s="180">
        <v>402414</v>
      </c>
      <c r="CA7" s="180">
        <v>7762606</v>
      </c>
      <c r="CB7" s="180">
        <v>762134</v>
      </c>
      <c r="CC7" s="180">
        <v>2208972</v>
      </c>
      <c r="CD7" s="180">
        <v>58467724</v>
      </c>
      <c r="CE7" s="180"/>
      <c r="CF7" s="180"/>
      <c r="CG7" s="180"/>
      <c r="CH7" s="180"/>
      <c r="CI7" s="180"/>
      <c r="CJ7" s="180"/>
      <c r="CK7" s="180"/>
      <c r="CL7" s="180"/>
      <c r="CM7" s="180"/>
      <c r="CN7" s="180"/>
      <c r="CO7" s="180"/>
      <c r="CP7" s="180"/>
      <c r="CQ7" s="180"/>
      <c r="CR7" s="180"/>
      <c r="CS7" s="180"/>
      <c r="CT7" s="180"/>
      <c r="CU7" s="180"/>
    </row>
    <row r="8" spans="1:99" x14ac:dyDescent="0.3">
      <c r="A8" s="155">
        <v>11</v>
      </c>
      <c r="B8" s="180" t="s">
        <v>194</v>
      </c>
      <c r="C8" s="180"/>
      <c r="D8" s="180">
        <v>0</v>
      </c>
      <c r="E8" s="180">
        <v>113558</v>
      </c>
      <c r="F8" s="180">
        <v>0</v>
      </c>
      <c r="G8" s="180">
        <v>13715</v>
      </c>
      <c r="H8" s="180">
        <v>154657</v>
      </c>
      <c r="I8" s="180">
        <v>17397</v>
      </c>
      <c r="J8" s="180">
        <v>20767</v>
      </c>
      <c r="K8" s="180">
        <v>100113</v>
      </c>
      <c r="L8" s="180">
        <v>491082</v>
      </c>
      <c r="M8" s="180">
        <v>0</v>
      </c>
      <c r="N8" s="180">
        <v>0</v>
      </c>
      <c r="O8" s="180">
        <v>613434</v>
      </c>
      <c r="P8" s="180">
        <v>24814</v>
      </c>
      <c r="Q8" s="180">
        <v>408026</v>
      </c>
      <c r="R8" s="180">
        <v>4498</v>
      </c>
      <c r="S8" s="180">
        <v>50522</v>
      </c>
      <c r="T8" s="180">
        <v>14552</v>
      </c>
      <c r="U8" s="180">
        <v>247000</v>
      </c>
      <c r="V8" s="180">
        <v>476836</v>
      </c>
      <c r="W8" s="180"/>
      <c r="X8" s="180"/>
      <c r="Y8" s="180">
        <v>13256</v>
      </c>
      <c r="Z8" s="180">
        <v>2184813</v>
      </c>
      <c r="AA8" s="180">
        <v>0</v>
      </c>
      <c r="AB8" s="180">
        <v>11676</v>
      </c>
      <c r="AC8" s="180">
        <v>0</v>
      </c>
      <c r="AD8" s="180">
        <v>21508</v>
      </c>
      <c r="AE8" s="180"/>
      <c r="AF8" s="180">
        <v>265310</v>
      </c>
      <c r="AG8" s="180">
        <v>24886</v>
      </c>
      <c r="AH8" s="180">
        <v>28167</v>
      </c>
      <c r="AI8" s="180">
        <v>287278</v>
      </c>
      <c r="AJ8" s="180">
        <v>66189</v>
      </c>
      <c r="AK8" s="180">
        <v>27059</v>
      </c>
      <c r="AL8" s="180"/>
      <c r="AM8" s="180">
        <v>53692</v>
      </c>
      <c r="AN8" s="180">
        <v>0</v>
      </c>
      <c r="AO8" s="180">
        <v>0</v>
      </c>
      <c r="AP8" s="180">
        <v>138034</v>
      </c>
      <c r="AQ8" s="180">
        <v>18761</v>
      </c>
      <c r="AR8" s="180">
        <v>0</v>
      </c>
      <c r="AS8" s="180"/>
      <c r="AT8" s="180">
        <v>89998</v>
      </c>
      <c r="AU8" s="180">
        <v>0</v>
      </c>
      <c r="AV8" s="180">
        <v>76486</v>
      </c>
      <c r="AW8" s="180">
        <v>0</v>
      </c>
      <c r="AX8" s="180">
        <v>3105</v>
      </c>
      <c r="AY8" s="180">
        <v>55058</v>
      </c>
      <c r="AZ8" s="180">
        <v>0</v>
      </c>
      <c r="BA8" s="180"/>
      <c r="BB8" s="180">
        <v>51666</v>
      </c>
      <c r="BC8" s="180">
        <v>0</v>
      </c>
      <c r="BD8" s="180">
        <v>3204</v>
      </c>
      <c r="BE8" s="180">
        <v>11362</v>
      </c>
      <c r="BF8" s="180">
        <v>88410</v>
      </c>
      <c r="BG8" s="180">
        <v>33214</v>
      </c>
      <c r="BH8" s="180">
        <v>800990</v>
      </c>
      <c r="BI8" s="180">
        <v>143338</v>
      </c>
      <c r="BJ8" s="180">
        <v>71674</v>
      </c>
      <c r="BK8" s="180">
        <v>0</v>
      </c>
      <c r="BL8" s="180">
        <v>1178349</v>
      </c>
      <c r="BM8" s="180">
        <v>0</v>
      </c>
      <c r="BN8" s="180">
        <v>68300</v>
      </c>
      <c r="BO8" s="180">
        <v>0</v>
      </c>
      <c r="BP8" s="180">
        <v>0</v>
      </c>
      <c r="BQ8" s="180">
        <v>42543</v>
      </c>
      <c r="BR8" s="180">
        <v>122982</v>
      </c>
      <c r="BS8" s="180">
        <v>60231</v>
      </c>
      <c r="BT8" s="180"/>
      <c r="BU8" s="180">
        <v>71783</v>
      </c>
      <c r="BV8" s="180">
        <v>120049</v>
      </c>
      <c r="BW8" s="180">
        <v>0</v>
      </c>
      <c r="BX8" s="180">
        <v>17887</v>
      </c>
      <c r="BY8" s="180">
        <v>1300736</v>
      </c>
      <c r="BZ8" s="180">
        <v>26327</v>
      </c>
      <c r="CA8" s="180">
        <v>91159</v>
      </c>
      <c r="CB8" s="180">
        <v>45143</v>
      </c>
      <c r="CC8" s="180">
        <v>129314</v>
      </c>
      <c r="CD8" s="180">
        <v>2722292</v>
      </c>
      <c r="CE8" s="180"/>
      <c r="CF8" s="180"/>
      <c r="CG8" s="180"/>
      <c r="CH8" s="180"/>
      <c r="CI8" s="180"/>
      <c r="CJ8" s="180"/>
      <c r="CK8" s="180"/>
      <c r="CL8" s="180"/>
      <c r="CM8" s="180"/>
      <c r="CN8" s="180"/>
      <c r="CO8" s="180"/>
      <c r="CP8" s="180"/>
      <c r="CQ8" s="180"/>
      <c r="CR8" s="180"/>
      <c r="CS8" s="180"/>
      <c r="CT8" s="180"/>
      <c r="CU8" s="180"/>
    </row>
    <row r="9" spans="1:99" x14ac:dyDescent="0.3">
      <c r="A9" s="155">
        <v>13</v>
      </c>
      <c r="B9" s="180" t="s">
        <v>1029</v>
      </c>
      <c r="C9" s="180"/>
      <c r="D9" s="180">
        <v>0</v>
      </c>
      <c r="E9" s="180">
        <v>0</v>
      </c>
      <c r="F9" s="180">
        <v>0</v>
      </c>
      <c r="G9" s="180">
        <v>0</v>
      </c>
      <c r="H9" s="180">
        <v>0</v>
      </c>
      <c r="I9" s="180">
        <v>0</v>
      </c>
      <c r="J9" s="180">
        <v>0</v>
      </c>
      <c r="K9" s="180">
        <v>0</v>
      </c>
      <c r="L9" s="180">
        <v>0</v>
      </c>
      <c r="M9" s="180">
        <v>0</v>
      </c>
      <c r="N9" s="180">
        <v>0</v>
      </c>
      <c r="O9" s="180">
        <v>0</v>
      </c>
      <c r="P9" s="180">
        <v>0</v>
      </c>
      <c r="Q9" s="180">
        <v>0</v>
      </c>
      <c r="R9" s="180">
        <v>0</v>
      </c>
      <c r="S9" s="180">
        <v>0</v>
      </c>
      <c r="T9" s="180">
        <v>0</v>
      </c>
      <c r="U9" s="180">
        <v>0</v>
      </c>
      <c r="V9" s="180">
        <v>0</v>
      </c>
      <c r="W9" s="180"/>
      <c r="X9" s="180"/>
      <c r="Y9" s="180">
        <v>0</v>
      </c>
      <c r="Z9" s="180">
        <v>0</v>
      </c>
      <c r="AA9" s="180">
        <v>0</v>
      </c>
      <c r="AB9" s="180">
        <v>0</v>
      </c>
      <c r="AC9" s="180">
        <v>0</v>
      </c>
      <c r="AD9" s="180">
        <v>0</v>
      </c>
      <c r="AE9" s="180"/>
      <c r="AF9" s="180">
        <v>0</v>
      </c>
      <c r="AG9" s="180">
        <v>0</v>
      </c>
      <c r="AH9" s="180">
        <v>0</v>
      </c>
      <c r="AI9" s="180">
        <v>0</v>
      </c>
      <c r="AJ9" s="180">
        <v>0</v>
      </c>
      <c r="AK9" s="180">
        <v>0</v>
      </c>
      <c r="AL9" s="180"/>
      <c r="AM9" s="180">
        <v>0</v>
      </c>
      <c r="AN9" s="180">
        <v>0</v>
      </c>
      <c r="AO9" s="180">
        <v>0</v>
      </c>
      <c r="AP9" s="180">
        <v>0</v>
      </c>
      <c r="AQ9" s="180">
        <v>0</v>
      </c>
      <c r="AR9" s="180">
        <v>0</v>
      </c>
      <c r="AS9" s="180"/>
      <c r="AT9" s="180">
        <v>0</v>
      </c>
      <c r="AU9" s="180">
        <v>0</v>
      </c>
      <c r="AV9" s="180">
        <v>0</v>
      </c>
      <c r="AW9" s="180">
        <v>0</v>
      </c>
      <c r="AX9" s="180">
        <v>0</v>
      </c>
      <c r="AY9" s="180">
        <v>0</v>
      </c>
      <c r="AZ9" s="180">
        <v>0</v>
      </c>
      <c r="BA9" s="180"/>
      <c r="BB9" s="180">
        <v>0</v>
      </c>
      <c r="BC9" s="180">
        <v>0</v>
      </c>
      <c r="BD9" s="180">
        <v>0</v>
      </c>
      <c r="BE9" s="180">
        <v>0</v>
      </c>
      <c r="BF9" s="180">
        <v>0</v>
      </c>
      <c r="BG9" s="180">
        <v>0</v>
      </c>
      <c r="BH9" s="180">
        <v>0</v>
      </c>
      <c r="BI9" s="180">
        <v>0</v>
      </c>
      <c r="BJ9" s="180">
        <v>0</v>
      </c>
      <c r="BK9" s="180">
        <v>0</v>
      </c>
      <c r="BL9" s="180">
        <v>0</v>
      </c>
      <c r="BM9" s="180">
        <v>0</v>
      </c>
      <c r="BN9" s="180">
        <v>0</v>
      </c>
      <c r="BO9" s="180">
        <v>0</v>
      </c>
      <c r="BP9" s="180">
        <v>0</v>
      </c>
      <c r="BQ9" s="180">
        <v>0</v>
      </c>
      <c r="BR9" s="180">
        <v>0</v>
      </c>
      <c r="BS9" s="180">
        <v>0</v>
      </c>
      <c r="BT9" s="180"/>
      <c r="BU9" s="180">
        <v>0</v>
      </c>
      <c r="BV9" s="180">
        <v>0</v>
      </c>
      <c r="BW9" s="180">
        <v>0</v>
      </c>
      <c r="BX9" s="180">
        <v>0</v>
      </c>
      <c r="BY9" s="180">
        <v>0</v>
      </c>
      <c r="BZ9" s="180">
        <v>0</v>
      </c>
      <c r="CA9" s="180">
        <v>0</v>
      </c>
      <c r="CB9" s="180">
        <v>0</v>
      </c>
      <c r="CC9" s="180">
        <v>0</v>
      </c>
      <c r="CD9" s="180">
        <v>0</v>
      </c>
      <c r="CE9" s="180"/>
      <c r="CF9" s="180"/>
      <c r="CG9" s="180"/>
      <c r="CH9" s="180"/>
      <c r="CI9" s="180"/>
      <c r="CJ9" s="180"/>
      <c r="CK9" s="180"/>
      <c r="CL9" s="180"/>
      <c r="CM9" s="180"/>
      <c r="CN9" s="180"/>
      <c r="CO9" s="180"/>
      <c r="CP9" s="180"/>
      <c r="CQ9" s="180"/>
      <c r="CR9" s="180"/>
      <c r="CS9" s="180"/>
      <c r="CT9" s="180"/>
      <c r="CU9" s="180"/>
    </row>
    <row r="10" spans="1:99" x14ac:dyDescent="0.3">
      <c r="A10" s="155">
        <v>14</v>
      </c>
      <c r="B10" s="180" t="s">
        <v>1030</v>
      </c>
      <c r="C10" s="180"/>
      <c r="D10" s="180">
        <v>0</v>
      </c>
      <c r="E10" s="180">
        <v>0</v>
      </c>
      <c r="F10" s="180">
        <v>0</v>
      </c>
      <c r="G10" s="180">
        <v>0</v>
      </c>
      <c r="H10" s="180">
        <v>0</v>
      </c>
      <c r="I10" s="180">
        <v>0</v>
      </c>
      <c r="J10" s="180">
        <v>0</v>
      </c>
      <c r="K10" s="180">
        <v>0</v>
      </c>
      <c r="L10" s="180">
        <v>0</v>
      </c>
      <c r="M10" s="180">
        <v>0</v>
      </c>
      <c r="N10" s="180">
        <v>0</v>
      </c>
      <c r="O10" s="180">
        <v>0</v>
      </c>
      <c r="P10" s="180">
        <v>0</v>
      </c>
      <c r="Q10" s="180">
        <v>0</v>
      </c>
      <c r="R10" s="180">
        <v>0</v>
      </c>
      <c r="S10" s="180">
        <v>0</v>
      </c>
      <c r="T10" s="180">
        <v>0</v>
      </c>
      <c r="U10" s="180">
        <v>0</v>
      </c>
      <c r="V10" s="180">
        <v>0</v>
      </c>
      <c r="W10" s="180"/>
      <c r="X10" s="180"/>
      <c r="Y10" s="180">
        <v>0</v>
      </c>
      <c r="Z10" s="180">
        <v>0</v>
      </c>
      <c r="AA10" s="180">
        <v>0</v>
      </c>
      <c r="AB10" s="180">
        <v>0</v>
      </c>
      <c r="AC10" s="180">
        <v>0</v>
      </c>
      <c r="AD10" s="180">
        <v>0</v>
      </c>
      <c r="AE10" s="180"/>
      <c r="AF10" s="180">
        <v>0</v>
      </c>
      <c r="AG10" s="180">
        <v>0</v>
      </c>
      <c r="AH10" s="180">
        <v>0</v>
      </c>
      <c r="AI10" s="180">
        <v>0</v>
      </c>
      <c r="AJ10" s="180">
        <v>0</v>
      </c>
      <c r="AK10" s="180">
        <v>0</v>
      </c>
      <c r="AL10" s="180"/>
      <c r="AM10" s="180">
        <v>0</v>
      </c>
      <c r="AN10" s="180">
        <v>0</v>
      </c>
      <c r="AO10" s="180">
        <v>0</v>
      </c>
      <c r="AP10" s="180">
        <v>0</v>
      </c>
      <c r="AQ10" s="180">
        <v>0</v>
      </c>
      <c r="AR10" s="180">
        <v>0</v>
      </c>
      <c r="AS10" s="180"/>
      <c r="AT10" s="180">
        <v>0</v>
      </c>
      <c r="AU10" s="180">
        <v>0</v>
      </c>
      <c r="AV10" s="180">
        <v>0</v>
      </c>
      <c r="AW10" s="180">
        <v>0</v>
      </c>
      <c r="AX10" s="180">
        <v>0</v>
      </c>
      <c r="AY10" s="180">
        <v>0</v>
      </c>
      <c r="AZ10" s="180">
        <v>0</v>
      </c>
      <c r="BA10" s="180"/>
      <c r="BB10" s="180">
        <v>0</v>
      </c>
      <c r="BC10" s="180">
        <v>0</v>
      </c>
      <c r="BD10" s="180">
        <v>0</v>
      </c>
      <c r="BE10" s="180">
        <v>0</v>
      </c>
      <c r="BF10" s="180">
        <v>0</v>
      </c>
      <c r="BG10" s="180">
        <v>0</v>
      </c>
      <c r="BH10" s="180">
        <v>0</v>
      </c>
      <c r="BI10" s="180">
        <v>0</v>
      </c>
      <c r="BJ10" s="180">
        <v>0</v>
      </c>
      <c r="BK10" s="180">
        <v>0</v>
      </c>
      <c r="BL10" s="180">
        <v>0</v>
      </c>
      <c r="BM10" s="180">
        <v>0</v>
      </c>
      <c r="BN10" s="180">
        <v>0</v>
      </c>
      <c r="BO10" s="180">
        <v>0</v>
      </c>
      <c r="BP10" s="180">
        <v>0</v>
      </c>
      <c r="BQ10" s="180">
        <v>0</v>
      </c>
      <c r="BR10" s="180">
        <v>0</v>
      </c>
      <c r="BS10" s="180">
        <v>0</v>
      </c>
      <c r="BT10" s="180"/>
      <c r="BU10" s="180">
        <v>0</v>
      </c>
      <c r="BV10" s="180">
        <v>0</v>
      </c>
      <c r="BW10" s="180">
        <v>0</v>
      </c>
      <c r="BX10" s="180">
        <v>0</v>
      </c>
      <c r="BY10" s="180">
        <v>0</v>
      </c>
      <c r="BZ10" s="180">
        <v>0</v>
      </c>
      <c r="CA10" s="180">
        <v>0</v>
      </c>
      <c r="CB10" s="180">
        <v>0</v>
      </c>
      <c r="CC10" s="180">
        <v>0</v>
      </c>
      <c r="CD10" s="180">
        <v>0</v>
      </c>
      <c r="CE10" s="180"/>
      <c r="CF10" s="180"/>
      <c r="CG10" s="180"/>
      <c r="CH10" s="180"/>
      <c r="CI10" s="180"/>
      <c r="CJ10" s="180"/>
      <c r="CK10" s="180"/>
      <c r="CL10" s="180"/>
      <c r="CM10" s="180"/>
      <c r="CN10" s="180"/>
      <c r="CO10" s="180"/>
      <c r="CP10" s="180"/>
      <c r="CQ10" s="180"/>
      <c r="CR10" s="180"/>
      <c r="CS10" s="180"/>
      <c r="CT10" s="180"/>
      <c r="CU10" s="180"/>
    </row>
    <row r="11" spans="1:99" x14ac:dyDescent="0.3">
      <c r="A11" s="155">
        <v>16</v>
      </c>
      <c r="B11" s="180" t="s">
        <v>197</v>
      </c>
      <c r="C11" s="180"/>
      <c r="D11" s="180">
        <v>2230047</v>
      </c>
      <c r="E11" s="180">
        <v>2395806</v>
      </c>
      <c r="F11" s="180">
        <v>324103</v>
      </c>
      <c r="G11" s="180">
        <v>924930</v>
      </c>
      <c r="H11" s="180">
        <v>762688</v>
      </c>
      <c r="I11" s="180">
        <v>239545</v>
      </c>
      <c r="J11" s="180">
        <v>55497</v>
      </c>
      <c r="K11" s="180">
        <v>96828</v>
      </c>
      <c r="L11" s="180">
        <v>4845568</v>
      </c>
      <c r="M11" s="180">
        <v>176436353</v>
      </c>
      <c r="N11" s="180">
        <v>2144161</v>
      </c>
      <c r="O11" s="180">
        <v>8612218</v>
      </c>
      <c r="P11" s="180">
        <v>144294</v>
      </c>
      <c r="Q11" s="180">
        <v>11895864</v>
      </c>
      <c r="R11" s="180">
        <v>85079</v>
      </c>
      <c r="S11" s="180">
        <v>350757</v>
      </c>
      <c r="T11" s="180">
        <v>2253924</v>
      </c>
      <c r="U11" s="180">
        <v>1296348</v>
      </c>
      <c r="V11" s="180">
        <v>5461620</v>
      </c>
      <c r="W11" s="180"/>
      <c r="X11" s="180"/>
      <c r="Y11" s="180">
        <v>945129</v>
      </c>
      <c r="Z11" s="180">
        <v>38898124</v>
      </c>
      <c r="AA11" s="180">
        <v>1285912</v>
      </c>
      <c r="AB11" s="180">
        <v>664222</v>
      </c>
      <c r="AC11" s="180">
        <v>40012836</v>
      </c>
      <c r="AD11" s="180">
        <v>1106762</v>
      </c>
      <c r="AE11" s="180"/>
      <c r="AF11" s="180">
        <v>75170339</v>
      </c>
      <c r="AG11" s="180">
        <v>214605</v>
      </c>
      <c r="AH11" s="180">
        <v>291510</v>
      </c>
      <c r="AI11" s="180">
        <v>7014818</v>
      </c>
      <c r="AJ11" s="180">
        <v>1030029</v>
      </c>
      <c r="AK11" s="180">
        <v>90904</v>
      </c>
      <c r="AL11" s="180"/>
      <c r="AM11" s="180">
        <v>206352</v>
      </c>
      <c r="AN11" s="180">
        <v>14586368</v>
      </c>
      <c r="AO11" s="180">
        <v>65675</v>
      </c>
      <c r="AP11" s="180">
        <v>4782673</v>
      </c>
      <c r="AQ11" s="180">
        <v>2678365</v>
      </c>
      <c r="AR11" s="180">
        <v>73172</v>
      </c>
      <c r="AS11" s="180"/>
      <c r="AT11" s="180">
        <v>334456</v>
      </c>
      <c r="AU11" s="180">
        <v>313873266</v>
      </c>
      <c r="AV11" s="180">
        <v>82472384</v>
      </c>
      <c r="AW11" s="180">
        <v>2011698</v>
      </c>
      <c r="AX11" s="180">
        <v>427751</v>
      </c>
      <c r="AY11" s="180">
        <v>371812</v>
      </c>
      <c r="AZ11" s="180">
        <v>208056</v>
      </c>
      <c r="BA11" s="180"/>
      <c r="BB11" s="180">
        <v>5720318</v>
      </c>
      <c r="BC11" s="180">
        <v>301783</v>
      </c>
      <c r="BD11" s="180">
        <v>169124</v>
      </c>
      <c r="BE11" s="180">
        <v>62923</v>
      </c>
      <c r="BF11" s="180">
        <v>17687028</v>
      </c>
      <c r="BG11" s="180">
        <v>21552</v>
      </c>
      <c r="BH11" s="180">
        <v>12982559</v>
      </c>
      <c r="BI11" s="180">
        <v>2422635</v>
      </c>
      <c r="BJ11" s="180">
        <v>236380</v>
      </c>
      <c r="BK11" s="180">
        <v>77504</v>
      </c>
      <c r="BL11" s="180">
        <v>16583193</v>
      </c>
      <c r="BM11" s="180">
        <v>18330100</v>
      </c>
      <c r="BN11" s="180">
        <v>2098480</v>
      </c>
      <c r="BO11" s="180">
        <v>55029547</v>
      </c>
      <c r="BP11" s="180">
        <v>114477238</v>
      </c>
      <c r="BQ11" s="180">
        <v>351320</v>
      </c>
      <c r="BR11" s="180">
        <v>6372651</v>
      </c>
      <c r="BS11" s="180">
        <v>1208593</v>
      </c>
      <c r="BT11" s="180"/>
      <c r="BU11" s="180">
        <v>203343</v>
      </c>
      <c r="BV11" s="180">
        <v>195139</v>
      </c>
      <c r="BW11" s="180">
        <v>3872422</v>
      </c>
      <c r="BX11" s="180">
        <v>3604225</v>
      </c>
      <c r="BY11" s="180">
        <v>43804916</v>
      </c>
      <c r="BZ11" s="180">
        <v>506758</v>
      </c>
      <c r="CA11" s="180">
        <v>14324707</v>
      </c>
      <c r="CB11" s="180">
        <v>690861</v>
      </c>
      <c r="CC11" s="180">
        <v>3362749</v>
      </c>
      <c r="CD11" s="180">
        <v>48609757</v>
      </c>
      <c r="CE11" s="180"/>
      <c r="CF11" s="180"/>
      <c r="CG11" s="180"/>
      <c r="CH11" s="180"/>
      <c r="CI11" s="180"/>
      <c r="CJ11" s="180"/>
      <c r="CK11" s="180"/>
      <c r="CL11" s="180"/>
      <c r="CM11" s="180"/>
      <c r="CN11" s="180"/>
      <c r="CO11" s="180"/>
      <c r="CP11" s="180"/>
      <c r="CQ11" s="180"/>
      <c r="CR11" s="180"/>
      <c r="CS11" s="180"/>
      <c r="CT11" s="180"/>
      <c r="CU11" s="180"/>
    </row>
    <row r="12" spans="1:99" x14ac:dyDescent="0.3">
      <c r="A12" s="155">
        <v>17</v>
      </c>
      <c r="B12" s="180" t="s">
        <v>200</v>
      </c>
      <c r="C12" s="180"/>
      <c r="D12" s="180">
        <v>0</v>
      </c>
      <c r="E12" s="180">
        <v>0</v>
      </c>
      <c r="F12" s="180">
        <v>0</v>
      </c>
      <c r="G12" s="180">
        <v>0</v>
      </c>
      <c r="H12" s="180">
        <v>0</v>
      </c>
      <c r="I12" s="180">
        <v>0</v>
      </c>
      <c r="J12" s="180">
        <v>0</v>
      </c>
      <c r="K12" s="180">
        <v>0</v>
      </c>
      <c r="L12" s="180">
        <v>660895</v>
      </c>
      <c r="M12" s="180">
        <v>735000</v>
      </c>
      <c r="N12" s="180">
        <v>34986</v>
      </c>
      <c r="O12" s="180">
        <v>30054</v>
      </c>
      <c r="P12" s="180">
        <v>0</v>
      </c>
      <c r="Q12" s="180">
        <v>3216490</v>
      </c>
      <c r="R12" s="180">
        <v>0</v>
      </c>
      <c r="S12" s="180">
        <v>0</v>
      </c>
      <c r="T12" s="180">
        <v>0</v>
      </c>
      <c r="U12" s="180">
        <v>0</v>
      </c>
      <c r="V12" s="180">
        <v>0</v>
      </c>
      <c r="W12" s="180"/>
      <c r="X12" s="180"/>
      <c r="Y12" s="180">
        <v>27228</v>
      </c>
      <c r="Z12" s="180">
        <v>1628150</v>
      </c>
      <c r="AA12" s="180">
        <v>0</v>
      </c>
      <c r="AB12" s="180">
        <v>0</v>
      </c>
      <c r="AC12" s="180">
        <v>0</v>
      </c>
      <c r="AD12" s="180">
        <v>0</v>
      </c>
      <c r="AE12" s="180"/>
      <c r="AF12" s="180">
        <v>2040000</v>
      </c>
      <c r="AG12" s="180">
        <v>0</v>
      </c>
      <c r="AH12" s="180">
        <v>0</v>
      </c>
      <c r="AI12" s="180">
        <v>63682</v>
      </c>
      <c r="AJ12" s="180">
        <v>0</v>
      </c>
      <c r="AK12" s="180">
        <v>0</v>
      </c>
      <c r="AL12" s="180"/>
      <c r="AM12" s="180">
        <v>0</v>
      </c>
      <c r="AN12" s="180">
        <v>0</v>
      </c>
      <c r="AO12" s="180">
        <v>0</v>
      </c>
      <c r="AP12" s="180">
        <v>0</v>
      </c>
      <c r="AQ12" s="180">
        <v>0</v>
      </c>
      <c r="AR12" s="180">
        <v>0</v>
      </c>
      <c r="AS12" s="180"/>
      <c r="AT12" s="180">
        <v>0</v>
      </c>
      <c r="AU12" s="180">
        <v>6110744</v>
      </c>
      <c r="AV12" s="180">
        <v>6565310</v>
      </c>
      <c r="AW12" s="180">
        <v>0</v>
      </c>
      <c r="AX12" s="180">
        <v>3000</v>
      </c>
      <c r="AY12" s="180">
        <v>0</v>
      </c>
      <c r="AZ12" s="180">
        <v>0</v>
      </c>
      <c r="BA12" s="180"/>
      <c r="BB12" s="180">
        <v>0</v>
      </c>
      <c r="BC12" s="180">
        <v>0</v>
      </c>
      <c r="BD12" s="180">
        <v>0</v>
      </c>
      <c r="BE12" s="180">
        <v>0</v>
      </c>
      <c r="BF12" s="180">
        <v>1061687</v>
      </c>
      <c r="BG12" s="180">
        <v>0</v>
      </c>
      <c r="BH12" s="180">
        <v>325257</v>
      </c>
      <c r="BI12" s="180">
        <v>0</v>
      </c>
      <c r="BJ12" s="180">
        <v>0</v>
      </c>
      <c r="BK12" s="180">
        <v>0</v>
      </c>
      <c r="BL12" s="180">
        <v>0</v>
      </c>
      <c r="BM12" s="180">
        <v>0</v>
      </c>
      <c r="BN12" s="180">
        <v>84000</v>
      </c>
      <c r="BO12" s="180">
        <v>4213693</v>
      </c>
      <c r="BP12" s="180">
        <v>2100922</v>
      </c>
      <c r="BQ12" s="180">
        <v>12500</v>
      </c>
      <c r="BR12" s="180">
        <v>0</v>
      </c>
      <c r="BS12" s="180">
        <v>0</v>
      </c>
      <c r="BT12" s="180"/>
      <c r="BU12" s="180">
        <v>7000</v>
      </c>
      <c r="BV12" s="180">
        <v>41021</v>
      </c>
      <c r="BW12" s="180">
        <v>0</v>
      </c>
      <c r="BX12" s="180">
        <v>0</v>
      </c>
      <c r="BY12" s="180">
        <v>469763</v>
      </c>
      <c r="BZ12" s="180">
        <v>22530</v>
      </c>
      <c r="CA12" s="180">
        <v>0</v>
      </c>
      <c r="CB12" s="180">
        <v>0</v>
      </c>
      <c r="CC12" s="180">
        <v>0</v>
      </c>
      <c r="CD12" s="180">
        <v>8994</v>
      </c>
      <c r="CE12" s="180"/>
      <c r="CF12" s="180"/>
      <c r="CG12" s="180"/>
      <c r="CH12" s="180"/>
      <c r="CI12" s="180"/>
      <c r="CJ12" s="180"/>
      <c r="CK12" s="180"/>
      <c r="CL12" s="180"/>
      <c r="CM12" s="180"/>
      <c r="CN12" s="180"/>
      <c r="CO12" s="180"/>
      <c r="CP12" s="180"/>
      <c r="CQ12" s="180"/>
      <c r="CR12" s="180"/>
      <c r="CS12" s="180"/>
      <c r="CT12" s="180"/>
      <c r="CU12" s="180"/>
    </row>
    <row r="13" spans="1:99" x14ac:dyDescent="0.3">
      <c r="A13" s="155">
        <v>20</v>
      </c>
      <c r="B13" s="180" t="s">
        <v>201</v>
      </c>
      <c r="C13" s="180"/>
      <c r="D13" s="180">
        <v>0</v>
      </c>
      <c r="E13" s="180">
        <v>60000</v>
      </c>
      <c r="F13" s="180">
        <v>0</v>
      </c>
      <c r="G13" s="180">
        <v>0</v>
      </c>
      <c r="H13" s="180">
        <v>0</v>
      </c>
      <c r="I13" s="180">
        <v>0</v>
      </c>
      <c r="J13" s="180">
        <v>0</v>
      </c>
      <c r="K13" s="180">
        <v>0</v>
      </c>
      <c r="L13" s="180">
        <v>0</v>
      </c>
      <c r="M13" s="180">
        <v>18033090</v>
      </c>
      <c r="N13" s="180">
        <v>74000</v>
      </c>
      <c r="O13" s="180">
        <v>127879</v>
      </c>
      <c r="P13" s="180">
        <v>0</v>
      </c>
      <c r="Q13" s="180">
        <v>0</v>
      </c>
      <c r="R13" s="180">
        <v>0</v>
      </c>
      <c r="S13" s="180">
        <v>0</v>
      </c>
      <c r="T13" s="180">
        <v>0</v>
      </c>
      <c r="U13" s="180">
        <v>0</v>
      </c>
      <c r="V13" s="180">
        <v>0</v>
      </c>
      <c r="W13" s="180"/>
      <c r="X13" s="180"/>
      <c r="Y13" s="180">
        <v>0</v>
      </c>
      <c r="Z13" s="180">
        <v>7005720</v>
      </c>
      <c r="AA13" s="180">
        <v>24068</v>
      </c>
      <c r="AB13" s="180">
        <v>0</v>
      </c>
      <c r="AC13" s="180">
        <v>200000</v>
      </c>
      <c r="AD13" s="180">
        <v>0</v>
      </c>
      <c r="AE13" s="180"/>
      <c r="AF13" s="180">
        <v>7063936</v>
      </c>
      <c r="AG13" s="180">
        <v>0</v>
      </c>
      <c r="AH13" s="180">
        <v>0</v>
      </c>
      <c r="AI13" s="180">
        <v>0</v>
      </c>
      <c r="AJ13" s="180">
        <v>2500</v>
      </c>
      <c r="AK13" s="180">
        <v>0</v>
      </c>
      <c r="AL13" s="180"/>
      <c r="AM13" s="180">
        <v>1115</v>
      </c>
      <c r="AN13" s="180">
        <v>49078</v>
      </c>
      <c r="AO13" s="180">
        <v>0</v>
      </c>
      <c r="AP13" s="180">
        <v>64063</v>
      </c>
      <c r="AQ13" s="180">
        <v>86029</v>
      </c>
      <c r="AR13" s="180">
        <v>0</v>
      </c>
      <c r="AS13" s="180"/>
      <c r="AT13" s="180">
        <v>0</v>
      </c>
      <c r="AU13" s="180">
        <v>39025002</v>
      </c>
      <c r="AV13" s="180">
        <v>17065754</v>
      </c>
      <c r="AW13" s="180">
        <v>0</v>
      </c>
      <c r="AX13" s="180">
        <v>0</v>
      </c>
      <c r="AY13" s="180">
        <v>77926</v>
      </c>
      <c r="AZ13" s="180">
        <v>0</v>
      </c>
      <c r="BA13" s="180"/>
      <c r="BB13" s="180">
        <v>0</v>
      </c>
      <c r="BC13" s="180">
        <v>0</v>
      </c>
      <c r="BD13" s="180">
        <v>0</v>
      </c>
      <c r="BE13" s="180">
        <v>0</v>
      </c>
      <c r="BF13" s="180">
        <v>3308110</v>
      </c>
      <c r="BG13" s="180">
        <v>0</v>
      </c>
      <c r="BH13" s="180">
        <v>194832</v>
      </c>
      <c r="BI13" s="180">
        <v>0</v>
      </c>
      <c r="BJ13" s="180">
        <v>0</v>
      </c>
      <c r="BK13" s="180">
        <v>0</v>
      </c>
      <c r="BL13" s="180">
        <v>152519</v>
      </c>
      <c r="BM13" s="180">
        <v>798166</v>
      </c>
      <c r="BN13" s="180">
        <v>51000</v>
      </c>
      <c r="BO13" s="180">
        <v>9589316</v>
      </c>
      <c r="BP13" s="180">
        <v>6558503</v>
      </c>
      <c r="BQ13" s="180">
        <v>0</v>
      </c>
      <c r="BR13" s="180">
        <v>476510</v>
      </c>
      <c r="BS13" s="180">
        <v>0</v>
      </c>
      <c r="BT13" s="180"/>
      <c r="BU13" s="180">
        <v>0</v>
      </c>
      <c r="BV13" s="180">
        <v>61255</v>
      </c>
      <c r="BW13" s="180">
        <v>0</v>
      </c>
      <c r="BX13" s="180">
        <v>0</v>
      </c>
      <c r="BY13" s="180">
        <v>3215980</v>
      </c>
      <c r="BZ13" s="180">
        <v>0</v>
      </c>
      <c r="CA13" s="180">
        <v>0</v>
      </c>
      <c r="CB13" s="180">
        <v>0</v>
      </c>
      <c r="CC13" s="180">
        <v>0</v>
      </c>
      <c r="CD13" s="180">
        <v>0</v>
      </c>
      <c r="CE13" s="180"/>
      <c r="CF13" s="180"/>
      <c r="CG13" s="180"/>
      <c r="CH13" s="180"/>
      <c r="CI13" s="180"/>
      <c r="CJ13" s="180"/>
      <c r="CK13" s="180"/>
      <c r="CL13" s="180"/>
      <c r="CM13" s="180"/>
      <c r="CN13" s="180"/>
      <c r="CO13" s="180"/>
      <c r="CP13" s="180"/>
      <c r="CQ13" s="180"/>
      <c r="CR13" s="180"/>
      <c r="CS13" s="180"/>
      <c r="CT13" s="180"/>
      <c r="CU13" s="180"/>
    </row>
    <row r="14" spans="1:99" x14ac:dyDescent="0.3">
      <c r="A14" s="155">
        <v>22</v>
      </c>
      <c r="B14" s="180" t="s">
        <v>203</v>
      </c>
      <c r="C14" s="180"/>
      <c r="D14" s="180">
        <v>0</v>
      </c>
      <c r="E14" s="180">
        <v>0</v>
      </c>
      <c r="F14" s="180">
        <v>100</v>
      </c>
      <c r="G14" s="180">
        <v>0</v>
      </c>
      <c r="H14" s="180">
        <v>0</v>
      </c>
      <c r="I14" s="180">
        <v>900</v>
      </c>
      <c r="J14" s="180">
        <v>0</v>
      </c>
      <c r="K14" s="180">
        <v>0</v>
      </c>
      <c r="L14" s="180">
        <v>0</v>
      </c>
      <c r="M14" s="180">
        <v>696088</v>
      </c>
      <c r="N14" s="180">
        <v>0</v>
      </c>
      <c r="O14" s="180">
        <v>14761</v>
      </c>
      <c r="P14" s="180">
        <v>0</v>
      </c>
      <c r="Q14" s="180">
        <v>38323</v>
      </c>
      <c r="R14" s="180">
        <v>0</v>
      </c>
      <c r="S14" s="180">
        <v>0</v>
      </c>
      <c r="T14" s="180">
        <v>24492</v>
      </c>
      <c r="U14" s="180">
        <v>0</v>
      </c>
      <c r="V14" s="180">
        <v>780</v>
      </c>
      <c r="W14" s="180"/>
      <c r="X14" s="180"/>
      <c r="Y14" s="180">
        <v>0</v>
      </c>
      <c r="Z14" s="180">
        <v>0</v>
      </c>
      <c r="AA14" s="180">
        <v>0</v>
      </c>
      <c r="AB14" s="180">
        <v>0</v>
      </c>
      <c r="AC14" s="180">
        <v>66255</v>
      </c>
      <c r="AD14" s="180">
        <v>0</v>
      </c>
      <c r="AE14" s="180"/>
      <c r="AF14" s="180">
        <v>0</v>
      </c>
      <c r="AG14" s="180">
        <v>0</v>
      </c>
      <c r="AH14" s="180">
        <v>0</v>
      </c>
      <c r="AI14" s="180">
        <v>25606</v>
      </c>
      <c r="AJ14" s="180">
        <v>0</v>
      </c>
      <c r="AK14" s="180">
        <v>0</v>
      </c>
      <c r="AL14" s="180"/>
      <c r="AM14" s="180">
        <v>0</v>
      </c>
      <c r="AN14" s="180">
        <v>0</v>
      </c>
      <c r="AO14" s="180">
        <v>0</v>
      </c>
      <c r="AP14" s="180">
        <v>0</v>
      </c>
      <c r="AQ14" s="180">
        <v>0</v>
      </c>
      <c r="AR14" s="180">
        <v>0</v>
      </c>
      <c r="AS14" s="180"/>
      <c r="AT14" s="180">
        <v>0</v>
      </c>
      <c r="AU14" s="180">
        <v>0</v>
      </c>
      <c r="AV14" s="180">
        <v>0</v>
      </c>
      <c r="AW14" s="180">
        <v>18001</v>
      </c>
      <c r="AX14" s="180">
        <v>0</v>
      </c>
      <c r="AY14" s="180">
        <v>160</v>
      </c>
      <c r="AZ14" s="180">
        <v>0</v>
      </c>
      <c r="BA14" s="180"/>
      <c r="BB14" s="180">
        <v>0</v>
      </c>
      <c r="BC14" s="180">
        <v>10677</v>
      </c>
      <c r="BD14" s="180">
        <v>0</v>
      </c>
      <c r="BE14" s="180">
        <v>0</v>
      </c>
      <c r="BF14" s="180">
        <v>0</v>
      </c>
      <c r="BG14" s="180">
        <v>0</v>
      </c>
      <c r="BH14" s="180">
        <v>0</v>
      </c>
      <c r="BI14" s="180">
        <v>2024</v>
      </c>
      <c r="BJ14" s="180">
        <v>0</v>
      </c>
      <c r="BK14" s="180">
        <v>0</v>
      </c>
      <c r="BL14" s="180">
        <v>0</v>
      </c>
      <c r="BM14" s="180">
        <v>61930</v>
      </c>
      <c r="BN14" s="180">
        <v>0</v>
      </c>
      <c r="BO14" s="180">
        <v>0</v>
      </c>
      <c r="BP14" s="180">
        <v>0</v>
      </c>
      <c r="BQ14" s="180">
        <v>0</v>
      </c>
      <c r="BR14" s="180">
        <v>0</v>
      </c>
      <c r="BS14" s="180">
        <v>0</v>
      </c>
      <c r="BT14" s="180"/>
      <c r="BU14" s="180">
        <v>0</v>
      </c>
      <c r="BV14" s="180">
        <v>0</v>
      </c>
      <c r="BW14" s="180">
        <v>11715</v>
      </c>
      <c r="BX14" s="180">
        <v>0</v>
      </c>
      <c r="BY14" s="180">
        <v>0</v>
      </c>
      <c r="BZ14" s="180">
        <v>292249</v>
      </c>
      <c r="CA14" s="180">
        <v>391419</v>
      </c>
      <c r="CB14" s="180">
        <v>1000</v>
      </c>
      <c r="CC14" s="180">
        <v>0</v>
      </c>
      <c r="CD14" s="180">
        <v>0</v>
      </c>
      <c r="CE14" s="180"/>
      <c r="CF14" s="180"/>
      <c r="CG14" s="180"/>
      <c r="CH14" s="180"/>
      <c r="CI14" s="180"/>
      <c r="CJ14" s="180"/>
      <c r="CK14" s="180"/>
      <c r="CL14" s="180"/>
      <c r="CM14" s="180"/>
      <c r="CN14" s="180"/>
      <c r="CO14" s="180"/>
      <c r="CP14" s="180"/>
      <c r="CQ14" s="180"/>
      <c r="CR14" s="180"/>
      <c r="CS14" s="180"/>
      <c r="CT14" s="180"/>
      <c r="CU14" s="180"/>
    </row>
    <row r="15" spans="1:99" x14ac:dyDescent="0.3">
      <c r="A15" s="155">
        <v>23</v>
      </c>
      <c r="B15" s="180" t="s">
        <v>206</v>
      </c>
      <c r="C15" s="180"/>
      <c r="D15" s="180">
        <v>-193126</v>
      </c>
      <c r="E15" s="180">
        <v>78127</v>
      </c>
      <c r="F15" s="180">
        <v>10166</v>
      </c>
      <c r="G15" s="180">
        <v>124051</v>
      </c>
      <c r="H15" s="180">
        <v>155245</v>
      </c>
      <c r="I15" s="180">
        <v>70509</v>
      </c>
      <c r="J15" s="180">
        <v>1374</v>
      </c>
      <c r="K15" s="180">
        <v>-35122</v>
      </c>
      <c r="L15" s="180">
        <v>-378683</v>
      </c>
      <c r="M15" s="180">
        <v>10511931</v>
      </c>
      <c r="N15" s="180">
        <v>218347</v>
      </c>
      <c r="O15" s="180">
        <v>1585444</v>
      </c>
      <c r="P15" s="180">
        <v>20041</v>
      </c>
      <c r="Q15" s="180">
        <v>-426351</v>
      </c>
      <c r="R15" s="180">
        <v>18639</v>
      </c>
      <c r="S15" s="180">
        <v>103205</v>
      </c>
      <c r="T15" s="180">
        <v>324596</v>
      </c>
      <c r="U15" s="180">
        <v>394284</v>
      </c>
      <c r="V15" s="180">
        <v>651016</v>
      </c>
      <c r="W15" s="180"/>
      <c r="X15" s="180"/>
      <c r="Y15" s="180">
        <v>-88948</v>
      </c>
      <c r="Z15" s="180">
        <v>5323226</v>
      </c>
      <c r="AA15" s="180">
        <v>659499</v>
      </c>
      <c r="AB15" s="180">
        <v>235621</v>
      </c>
      <c r="AC15" s="180">
        <v>482184</v>
      </c>
      <c r="AD15" s="180">
        <v>264810</v>
      </c>
      <c r="AE15" s="180"/>
      <c r="AF15" s="180">
        <v>7185663</v>
      </c>
      <c r="AG15" s="180">
        <v>63810</v>
      </c>
      <c r="AH15" s="180">
        <v>12354</v>
      </c>
      <c r="AI15" s="180">
        <v>26710</v>
      </c>
      <c r="AJ15" s="180">
        <v>199007</v>
      </c>
      <c r="AK15" s="180">
        <v>15267</v>
      </c>
      <c r="AL15" s="180"/>
      <c r="AM15" s="180">
        <v>-160929</v>
      </c>
      <c r="AN15" s="180">
        <v>767671</v>
      </c>
      <c r="AO15" s="180">
        <v>26809</v>
      </c>
      <c r="AP15" s="180">
        <v>1074639</v>
      </c>
      <c r="AQ15" s="180">
        <v>95531</v>
      </c>
      <c r="AR15" s="180">
        <v>22812</v>
      </c>
      <c r="AS15" s="180"/>
      <c r="AT15" s="180">
        <v>164712</v>
      </c>
      <c r="AU15" s="180">
        <v>20359867</v>
      </c>
      <c r="AV15" s="180">
        <v>909645</v>
      </c>
      <c r="AW15" s="180">
        <v>374053</v>
      </c>
      <c r="AX15" s="180">
        <v>85488</v>
      </c>
      <c r="AY15" s="180">
        <v>33319</v>
      </c>
      <c r="AZ15" s="180">
        <v>35062</v>
      </c>
      <c r="BA15" s="180"/>
      <c r="BB15" s="180">
        <v>1023491</v>
      </c>
      <c r="BC15" s="180">
        <v>94743</v>
      </c>
      <c r="BD15" s="180">
        <v>-17926</v>
      </c>
      <c r="BE15" s="180">
        <v>1175</v>
      </c>
      <c r="BF15" s="180">
        <v>903015</v>
      </c>
      <c r="BG15" s="180">
        <v>5408</v>
      </c>
      <c r="BH15" s="180">
        <v>1435820</v>
      </c>
      <c r="BI15" s="180">
        <v>-162521</v>
      </c>
      <c r="BJ15" s="180">
        <v>55685</v>
      </c>
      <c r="BK15" s="180">
        <v>27818</v>
      </c>
      <c r="BL15" s="180">
        <v>930638</v>
      </c>
      <c r="BM15" s="180">
        <v>1083878</v>
      </c>
      <c r="BN15" s="180">
        <v>243122</v>
      </c>
      <c r="BO15" s="180">
        <v>311520</v>
      </c>
      <c r="BP15" s="180">
        <v>6085784</v>
      </c>
      <c r="BQ15" s="180">
        <v>80098</v>
      </c>
      <c r="BR15" s="180">
        <v>203569</v>
      </c>
      <c r="BS15" s="180">
        <v>282691</v>
      </c>
      <c r="BT15" s="180"/>
      <c r="BU15" s="180">
        <v>44426</v>
      </c>
      <c r="BV15" s="180">
        <v>-72545</v>
      </c>
      <c r="BW15" s="180">
        <v>782675</v>
      </c>
      <c r="BX15" s="180">
        <v>564618</v>
      </c>
      <c r="BY15" s="180">
        <v>7943546</v>
      </c>
      <c r="BZ15" s="180">
        <v>170972</v>
      </c>
      <c r="CA15" s="180">
        <v>434140</v>
      </c>
      <c r="CB15" s="180">
        <v>210782</v>
      </c>
      <c r="CC15" s="180">
        <v>399666</v>
      </c>
      <c r="CD15" s="180">
        <v>-1622573</v>
      </c>
      <c r="CE15" s="180"/>
      <c r="CF15" s="180"/>
      <c r="CG15" s="180"/>
      <c r="CH15" s="180"/>
      <c r="CI15" s="180"/>
      <c r="CJ15" s="180"/>
      <c r="CK15" s="180"/>
      <c r="CL15" s="180"/>
      <c r="CM15" s="180"/>
      <c r="CN15" s="180"/>
      <c r="CO15" s="180"/>
      <c r="CP15" s="180"/>
      <c r="CQ15" s="180"/>
      <c r="CR15" s="180"/>
      <c r="CS15" s="180"/>
      <c r="CT15" s="180"/>
      <c r="CU15" s="180"/>
    </row>
    <row r="16" spans="1:99" x14ac:dyDescent="0.3">
      <c r="A16" s="155">
        <v>31</v>
      </c>
      <c r="B16" s="180" t="s">
        <v>1031</v>
      </c>
      <c r="C16" s="180"/>
      <c r="D16" s="180">
        <v>0</v>
      </c>
      <c r="E16" s="180">
        <v>0</v>
      </c>
      <c r="F16" s="180">
        <v>0</v>
      </c>
      <c r="G16" s="180">
        <v>0</v>
      </c>
      <c r="H16" s="180">
        <v>0</v>
      </c>
      <c r="I16" s="180">
        <v>0</v>
      </c>
      <c r="J16" s="180">
        <v>0</v>
      </c>
      <c r="K16" s="180">
        <v>0</v>
      </c>
      <c r="L16" s="180">
        <v>0</v>
      </c>
      <c r="M16" s="180">
        <v>0</v>
      </c>
      <c r="N16" s="180">
        <v>0</v>
      </c>
      <c r="O16" s="180">
        <v>0</v>
      </c>
      <c r="P16" s="180">
        <v>0</v>
      </c>
      <c r="Q16" s="180">
        <v>0</v>
      </c>
      <c r="R16" s="180">
        <v>0</v>
      </c>
      <c r="S16" s="180">
        <v>0</v>
      </c>
      <c r="T16" s="180">
        <v>0</v>
      </c>
      <c r="U16" s="180">
        <v>0</v>
      </c>
      <c r="V16" s="180">
        <v>0</v>
      </c>
      <c r="W16" s="180"/>
      <c r="X16" s="180"/>
      <c r="Y16" s="180">
        <v>0</v>
      </c>
      <c r="Z16" s="180">
        <v>0</v>
      </c>
      <c r="AA16" s="180">
        <v>0</v>
      </c>
      <c r="AB16" s="180">
        <v>0</v>
      </c>
      <c r="AC16" s="180">
        <v>0</v>
      </c>
      <c r="AD16" s="180">
        <v>0</v>
      </c>
      <c r="AE16" s="180"/>
      <c r="AF16" s="180">
        <v>0</v>
      </c>
      <c r="AG16" s="180">
        <v>0</v>
      </c>
      <c r="AH16" s="180">
        <v>0</v>
      </c>
      <c r="AI16" s="180">
        <v>0</v>
      </c>
      <c r="AJ16" s="180">
        <v>0</v>
      </c>
      <c r="AK16" s="180">
        <v>0</v>
      </c>
      <c r="AL16" s="180"/>
      <c r="AM16" s="180">
        <v>0</v>
      </c>
      <c r="AN16" s="180">
        <v>0</v>
      </c>
      <c r="AO16" s="180">
        <v>0</v>
      </c>
      <c r="AP16" s="180">
        <v>0</v>
      </c>
      <c r="AQ16" s="180">
        <v>0</v>
      </c>
      <c r="AR16" s="180">
        <v>0</v>
      </c>
      <c r="AS16" s="180"/>
      <c r="AT16" s="180">
        <v>0</v>
      </c>
      <c r="AU16" s="180">
        <v>0</v>
      </c>
      <c r="AV16" s="180">
        <v>0</v>
      </c>
      <c r="AW16" s="180">
        <v>0</v>
      </c>
      <c r="AX16" s="180">
        <v>0</v>
      </c>
      <c r="AY16" s="180">
        <v>0</v>
      </c>
      <c r="AZ16" s="180">
        <v>0</v>
      </c>
      <c r="BA16" s="180"/>
      <c r="BB16" s="180">
        <v>0</v>
      </c>
      <c r="BC16" s="180">
        <v>0</v>
      </c>
      <c r="BD16" s="180">
        <v>0</v>
      </c>
      <c r="BE16" s="180">
        <v>0</v>
      </c>
      <c r="BF16" s="180">
        <v>0</v>
      </c>
      <c r="BG16" s="180">
        <v>0</v>
      </c>
      <c r="BH16" s="180">
        <v>0</v>
      </c>
      <c r="BI16" s="180">
        <v>0</v>
      </c>
      <c r="BJ16" s="180">
        <v>0</v>
      </c>
      <c r="BK16" s="180">
        <v>0</v>
      </c>
      <c r="BL16" s="180">
        <v>0</v>
      </c>
      <c r="BM16" s="180">
        <v>0</v>
      </c>
      <c r="BN16" s="180">
        <v>0</v>
      </c>
      <c r="BO16" s="180">
        <v>0</v>
      </c>
      <c r="BP16" s="180">
        <v>0</v>
      </c>
      <c r="BQ16" s="180">
        <v>0</v>
      </c>
      <c r="BR16" s="180">
        <v>0</v>
      </c>
      <c r="BS16" s="180">
        <v>0</v>
      </c>
      <c r="BT16" s="180"/>
      <c r="BU16" s="180">
        <v>0</v>
      </c>
      <c r="BV16" s="180">
        <v>0</v>
      </c>
      <c r="BW16" s="180">
        <v>0</v>
      </c>
      <c r="BX16" s="180">
        <v>0</v>
      </c>
      <c r="BY16" s="180">
        <v>0</v>
      </c>
      <c r="BZ16" s="180">
        <v>0</v>
      </c>
      <c r="CA16" s="180">
        <v>0</v>
      </c>
      <c r="CB16" s="180">
        <v>0</v>
      </c>
      <c r="CC16" s="180">
        <v>0</v>
      </c>
      <c r="CD16" s="180">
        <v>0</v>
      </c>
      <c r="CE16" s="180"/>
      <c r="CF16" s="180"/>
      <c r="CG16" s="180"/>
      <c r="CH16" s="180"/>
      <c r="CI16" s="180"/>
      <c r="CJ16" s="180"/>
      <c r="CK16" s="180"/>
      <c r="CL16" s="180"/>
      <c r="CM16" s="180"/>
      <c r="CN16" s="180"/>
      <c r="CO16" s="180"/>
      <c r="CP16" s="180"/>
      <c r="CQ16" s="180"/>
      <c r="CR16" s="180"/>
      <c r="CS16" s="180"/>
      <c r="CT16" s="180"/>
      <c r="CU16" s="180"/>
    </row>
    <row r="17" spans="1:99" x14ac:dyDescent="0.3">
      <c r="A17" s="155">
        <v>32</v>
      </c>
      <c r="B17" s="180" t="s">
        <v>1032</v>
      </c>
      <c r="C17" s="180"/>
      <c r="D17" s="180">
        <v>0</v>
      </c>
      <c r="E17" s="180">
        <v>0</v>
      </c>
      <c r="F17" s="180">
        <v>0</v>
      </c>
      <c r="G17" s="180">
        <v>0</v>
      </c>
      <c r="H17" s="180">
        <v>0</v>
      </c>
      <c r="I17" s="180">
        <v>0</v>
      </c>
      <c r="J17" s="180">
        <v>0</v>
      </c>
      <c r="K17" s="180">
        <v>0</v>
      </c>
      <c r="L17" s="180">
        <v>0</v>
      </c>
      <c r="M17" s="180">
        <v>0</v>
      </c>
      <c r="N17" s="180">
        <v>0</v>
      </c>
      <c r="O17" s="180">
        <v>0</v>
      </c>
      <c r="P17" s="180">
        <v>0</v>
      </c>
      <c r="Q17" s="180">
        <v>0</v>
      </c>
      <c r="R17" s="180">
        <v>0</v>
      </c>
      <c r="S17" s="180">
        <v>0</v>
      </c>
      <c r="T17" s="180">
        <v>0</v>
      </c>
      <c r="U17" s="180">
        <v>0</v>
      </c>
      <c r="V17" s="180">
        <v>0</v>
      </c>
      <c r="W17" s="180"/>
      <c r="X17" s="180"/>
      <c r="Y17" s="180">
        <v>0</v>
      </c>
      <c r="Z17" s="180">
        <v>0</v>
      </c>
      <c r="AA17" s="180">
        <v>0</v>
      </c>
      <c r="AB17" s="180">
        <v>0</v>
      </c>
      <c r="AC17" s="180">
        <v>0</v>
      </c>
      <c r="AD17" s="180">
        <v>0</v>
      </c>
      <c r="AE17" s="180"/>
      <c r="AF17" s="180">
        <v>0</v>
      </c>
      <c r="AG17" s="180">
        <v>0</v>
      </c>
      <c r="AH17" s="180">
        <v>0</v>
      </c>
      <c r="AI17" s="180">
        <v>0</v>
      </c>
      <c r="AJ17" s="180">
        <v>0</v>
      </c>
      <c r="AK17" s="180">
        <v>0</v>
      </c>
      <c r="AL17" s="180"/>
      <c r="AM17" s="180">
        <v>0</v>
      </c>
      <c r="AN17" s="180">
        <v>0</v>
      </c>
      <c r="AO17" s="180">
        <v>0</v>
      </c>
      <c r="AP17" s="180">
        <v>0</v>
      </c>
      <c r="AQ17" s="180">
        <v>0</v>
      </c>
      <c r="AR17" s="180">
        <v>0</v>
      </c>
      <c r="AS17" s="180"/>
      <c r="AT17" s="180">
        <v>0</v>
      </c>
      <c r="AU17" s="180">
        <v>0</v>
      </c>
      <c r="AV17" s="180">
        <v>0</v>
      </c>
      <c r="AW17" s="180">
        <v>0</v>
      </c>
      <c r="AX17" s="180">
        <v>0</v>
      </c>
      <c r="AY17" s="180">
        <v>0</v>
      </c>
      <c r="AZ17" s="180">
        <v>0</v>
      </c>
      <c r="BA17" s="180"/>
      <c r="BB17" s="180">
        <v>0</v>
      </c>
      <c r="BC17" s="180">
        <v>0</v>
      </c>
      <c r="BD17" s="180">
        <v>0</v>
      </c>
      <c r="BE17" s="180">
        <v>0</v>
      </c>
      <c r="BF17" s="180">
        <v>0</v>
      </c>
      <c r="BG17" s="180">
        <v>0</v>
      </c>
      <c r="BH17" s="180">
        <v>0</v>
      </c>
      <c r="BI17" s="180">
        <v>0</v>
      </c>
      <c r="BJ17" s="180">
        <v>0</v>
      </c>
      <c r="BK17" s="180">
        <v>0</v>
      </c>
      <c r="BL17" s="180">
        <v>0</v>
      </c>
      <c r="BM17" s="180">
        <v>0</v>
      </c>
      <c r="BN17" s="180">
        <v>0</v>
      </c>
      <c r="BO17" s="180">
        <v>0</v>
      </c>
      <c r="BP17" s="180">
        <v>0</v>
      </c>
      <c r="BQ17" s="180">
        <v>0</v>
      </c>
      <c r="BR17" s="180">
        <v>0</v>
      </c>
      <c r="BS17" s="180">
        <v>0</v>
      </c>
      <c r="BT17" s="180"/>
      <c r="BU17" s="180">
        <v>0</v>
      </c>
      <c r="BV17" s="180">
        <v>0</v>
      </c>
      <c r="BW17" s="180">
        <v>0</v>
      </c>
      <c r="BX17" s="180">
        <v>0</v>
      </c>
      <c r="BY17" s="180">
        <v>0</v>
      </c>
      <c r="BZ17" s="180">
        <v>0</v>
      </c>
      <c r="CA17" s="180">
        <v>0</v>
      </c>
      <c r="CB17" s="180">
        <v>0</v>
      </c>
      <c r="CC17" s="180">
        <v>0</v>
      </c>
      <c r="CD17" s="180">
        <v>0</v>
      </c>
      <c r="CE17" s="180"/>
      <c r="CF17" s="180"/>
      <c r="CG17" s="180"/>
      <c r="CH17" s="180"/>
      <c r="CI17" s="180"/>
      <c r="CJ17" s="180"/>
      <c r="CK17" s="180"/>
      <c r="CL17" s="180"/>
      <c r="CM17" s="180"/>
      <c r="CN17" s="180"/>
      <c r="CO17" s="180"/>
      <c r="CP17" s="180"/>
      <c r="CQ17" s="180"/>
      <c r="CR17" s="180"/>
      <c r="CS17" s="180"/>
      <c r="CT17" s="180"/>
      <c r="CU17" s="180"/>
    </row>
    <row r="18" spans="1:99" x14ac:dyDescent="0.3">
      <c r="A18" s="155">
        <v>33</v>
      </c>
      <c r="B18" s="180" t="s">
        <v>282</v>
      </c>
      <c r="C18" s="180"/>
      <c r="D18" s="180">
        <v>0</v>
      </c>
      <c r="E18" s="180">
        <v>0</v>
      </c>
      <c r="F18" s="180">
        <v>0</v>
      </c>
      <c r="G18" s="180">
        <v>0</v>
      </c>
      <c r="H18" s="180">
        <v>0</v>
      </c>
      <c r="I18" s="180">
        <v>0</v>
      </c>
      <c r="J18" s="180">
        <v>0</v>
      </c>
      <c r="K18" s="180">
        <v>0</v>
      </c>
      <c r="L18" s="180">
        <v>0</v>
      </c>
      <c r="M18" s="180">
        <v>0</v>
      </c>
      <c r="N18" s="180">
        <v>0</v>
      </c>
      <c r="O18" s="180">
        <v>0</v>
      </c>
      <c r="P18" s="180">
        <v>0</v>
      </c>
      <c r="Q18" s="180">
        <v>0</v>
      </c>
      <c r="R18" s="180">
        <v>0</v>
      </c>
      <c r="S18" s="180">
        <v>0</v>
      </c>
      <c r="T18" s="180">
        <v>0</v>
      </c>
      <c r="U18" s="180">
        <v>0</v>
      </c>
      <c r="V18" s="180">
        <v>0</v>
      </c>
      <c r="W18" s="180"/>
      <c r="X18" s="180"/>
      <c r="Y18" s="180">
        <v>0</v>
      </c>
      <c r="Z18" s="180">
        <v>0</v>
      </c>
      <c r="AA18" s="180">
        <v>0</v>
      </c>
      <c r="AB18" s="180">
        <v>0</v>
      </c>
      <c r="AC18" s="180">
        <v>0</v>
      </c>
      <c r="AD18" s="180">
        <v>0</v>
      </c>
      <c r="AE18" s="180"/>
      <c r="AF18" s="180">
        <v>0</v>
      </c>
      <c r="AG18" s="180">
        <v>0</v>
      </c>
      <c r="AH18" s="180">
        <v>0</v>
      </c>
      <c r="AI18" s="180">
        <v>0</v>
      </c>
      <c r="AJ18" s="180">
        <v>0</v>
      </c>
      <c r="AK18" s="180">
        <v>0</v>
      </c>
      <c r="AL18" s="180"/>
      <c r="AM18" s="180">
        <v>0</v>
      </c>
      <c r="AN18" s="180">
        <v>0</v>
      </c>
      <c r="AO18" s="180">
        <v>0</v>
      </c>
      <c r="AP18" s="180">
        <v>0</v>
      </c>
      <c r="AQ18" s="180">
        <v>0</v>
      </c>
      <c r="AR18" s="180">
        <v>0</v>
      </c>
      <c r="AS18" s="180"/>
      <c r="AT18" s="180">
        <v>0</v>
      </c>
      <c r="AU18" s="180">
        <v>0</v>
      </c>
      <c r="AV18" s="180">
        <v>0</v>
      </c>
      <c r="AW18" s="180">
        <v>0</v>
      </c>
      <c r="AX18" s="180">
        <v>0</v>
      </c>
      <c r="AY18" s="180">
        <v>0</v>
      </c>
      <c r="AZ18" s="180">
        <v>0</v>
      </c>
      <c r="BA18" s="180"/>
      <c r="BB18" s="180">
        <v>0</v>
      </c>
      <c r="BC18" s="180">
        <v>0</v>
      </c>
      <c r="BD18" s="180">
        <v>0</v>
      </c>
      <c r="BE18" s="180">
        <v>0</v>
      </c>
      <c r="BF18" s="180">
        <v>0</v>
      </c>
      <c r="BG18" s="180">
        <v>0</v>
      </c>
      <c r="BH18" s="180">
        <v>0</v>
      </c>
      <c r="BI18" s="180">
        <v>0</v>
      </c>
      <c r="BJ18" s="180">
        <v>0</v>
      </c>
      <c r="BK18" s="180">
        <v>0</v>
      </c>
      <c r="BL18" s="180">
        <v>0</v>
      </c>
      <c r="BM18" s="180">
        <v>0</v>
      </c>
      <c r="BN18" s="180">
        <v>0</v>
      </c>
      <c r="BO18" s="180">
        <v>0</v>
      </c>
      <c r="BP18" s="180">
        <v>0</v>
      </c>
      <c r="BQ18" s="180">
        <v>0</v>
      </c>
      <c r="BR18" s="180">
        <v>0</v>
      </c>
      <c r="BS18" s="180">
        <v>0</v>
      </c>
      <c r="BT18" s="180"/>
      <c r="BU18" s="180">
        <v>0</v>
      </c>
      <c r="BV18" s="180">
        <v>0</v>
      </c>
      <c r="BW18" s="180">
        <v>0</v>
      </c>
      <c r="BX18" s="180">
        <v>0</v>
      </c>
      <c r="BY18" s="180">
        <v>0</v>
      </c>
      <c r="BZ18" s="180">
        <v>0</v>
      </c>
      <c r="CA18" s="180">
        <v>0</v>
      </c>
      <c r="CB18" s="180">
        <v>0</v>
      </c>
      <c r="CC18" s="180">
        <v>0</v>
      </c>
      <c r="CD18" s="180">
        <v>0</v>
      </c>
      <c r="CE18" s="180"/>
      <c r="CF18" s="180"/>
      <c r="CG18" s="180"/>
      <c r="CH18" s="180"/>
      <c r="CI18" s="180"/>
      <c r="CJ18" s="180"/>
      <c r="CK18" s="180"/>
      <c r="CL18" s="180"/>
      <c r="CM18" s="180"/>
      <c r="CN18" s="180"/>
      <c r="CO18" s="180"/>
      <c r="CP18" s="180"/>
      <c r="CQ18" s="180"/>
      <c r="CR18" s="180"/>
      <c r="CS18" s="180"/>
      <c r="CT18" s="180"/>
      <c r="CU18" s="180"/>
    </row>
    <row r="19" spans="1:99" x14ac:dyDescent="0.3">
      <c r="A19" s="155">
        <v>34</v>
      </c>
      <c r="B19" s="180" t="s">
        <v>1033</v>
      </c>
      <c r="C19" s="180"/>
      <c r="D19" s="180">
        <v>0</v>
      </c>
      <c r="E19" s="180">
        <v>0</v>
      </c>
      <c r="F19" s="180">
        <v>0</v>
      </c>
      <c r="G19" s="180">
        <v>0</v>
      </c>
      <c r="H19" s="180">
        <v>0</v>
      </c>
      <c r="I19" s="180">
        <v>0</v>
      </c>
      <c r="J19" s="180">
        <v>0</v>
      </c>
      <c r="K19" s="180">
        <v>0</v>
      </c>
      <c r="L19" s="180">
        <v>0</v>
      </c>
      <c r="M19" s="180">
        <v>0</v>
      </c>
      <c r="N19" s="180">
        <v>0</v>
      </c>
      <c r="O19" s="180">
        <v>0</v>
      </c>
      <c r="P19" s="180">
        <v>0</v>
      </c>
      <c r="Q19" s="180">
        <v>0</v>
      </c>
      <c r="R19" s="180">
        <v>0</v>
      </c>
      <c r="S19" s="180">
        <v>0</v>
      </c>
      <c r="T19" s="180">
        <v>0</v>
      </c>
      <c r="U19" s="180">
        <v>0</v>
      </c>
      <c r="V19" s="180">
        <v>0</v>
      </c>
      <c r="W19" s="180"/>
      <c r="X19" s="180"/>
      <c r="Y19" s="180">
        <v>0</v>
      </c>
      <c r="Z19" s="180">
        <v>0</v>
      </c>
      <c r="AA19" s="180">
        <v>0</v>
      </c>
      <c r="AB19" s="180">
        <v>0</v>
      </c>
      <c r="AC19" s="180">
        <v>0</v>
      </c>
      <c r="AD19" s="180">
        <v>0</v>
      </c>
      <c r="AE19" s="180"/>
      <c r="AF19" s="180">
        <v>0</v>
      </c>
      <c r="AG19" s="180">
        <v>0</v>
      </c>
      <c r="AH19" s="180">
        <v>0</v>
      </c>
      <c r="AI19" s="180">
        <v>0</v>
      </c>
      <c r="AJ19" s="180">
        <v>0</v>
      </c>
      <c r="AK19" s="180">
        <v>0</v>
      </c>
      <c r="AL19" s="180"/>
      <c r="AM19" s="180">
        <v>0</v>
      </c>
      <c r="AN19" s="180">
        <v>0</v>
      </c>
      <c r="AO19" s="180">
        <v>0</v>
      </c>
      <c r="AP19" s="180">
        <v>0</v>
      </c>
      <c r="AQ19" s="180">
        <v>0</v>
      </c>
      <c r="AR19" s="180">
        <v>0</v>
      </c>
      <c r="AS19" s="180"/>
      <c r="AT19" s="180">
        <v>0</v>
      </c>
      <c r="AU19" s="180">
        <v>0</v>
      </c>
      <c r="AV19" s="180">
        <v>0</v>
      </c>
      <c r="AW19" s="180">
        <v>0</v>
      </c>
      <c r="AX19" s="180">
        <v>0</v>
      </c>
      <c r="AY19" s="180">
        <v>0</v>
      </c>
      <c r="AZ19" s="180">
        <v>0</v>
      </c>
      <c r="BA19" s="180"/>
      <c r="BB19" s="180">
        <v>0</v>
      </c>
      <c r="BC19" s="180">
        <v>0</v>
      </c>
      <c r="BD19" s="180">
        <v>0</v>
      </c>
      <c r="BE19" s="180">
        <v>0</v>
      </c>
      <c r="BF19" s="180">
        <v>0</v>
      </c>
      <c r="BG19" s="180">
        <v>0</v>
      </c>
      <c r="BH19" s="180">
        <v>0</v>
      </c>
      <c r="BI19" s="180">
        <v>0</v>
      </c>
      <c r="BJ19" s="180">
        <v>0</v>
      </c>
      <c r="BK19" s="180">
        <v>0</v>
      </c>
      <c r="BL19" s="180">
        <v>0</v>
      </c>
      <c r="BM19" s="180">
        <v>0</v>
      </c>
      <c r="BN19" s="180">
        <v>0</v>
      </c>
      <c r="BO19" s="180">
        <v>0</v>
      </c>
      <c r="BP19" s="180">
        <v>0</v>
      </c>
      <c r="BQ19" s="180">
        <v>0</v>
      </c>
      <c r="BR19" s="180">
        <v>0</v>
      </c>
      <c r="BS19" s="180">
        <v>0</v>
      </c>
      <c r="BT19" s="180"/>
      <c r="BU19" s="180">
        <v>0</v>
      </c>
      <c r="BV19" s="180">
        <v>0</v>
      </c>
      <c r="BW19" s="180">
        <v>0</v>
      </c>
      <c r="BX19" s="180">
        <v>0</v>
      </c>
      <c r="BY19" s="180">
        <v>0</v>
      </c>
      <c r="BZ19" s="180">
        <v>0</v>
      </c>
      <c r="CA19" s="180">
        <v>0</v>
      </c>
      <c r="CB19" s="180">
        <v>0</v>
      </c>
      <c r="CC19" s="180">
        <v>0</v>
      </c>
      <c r="CD19" s="180">
        <v>0</v>
      </c>
      <c r="CE19" s="180"/>
      <c r="CF19" s="180"/>
      <c r="CG19" s="180"/>
      <c r="CH19" s="180"/>
      <c r="CI19" s="180"/>
      <c r="CJ19" s="180"/>
      <c r="CK19" s="180"/>
      <c r="CL19" s="180"/>
      <c r="CM19" s="180"/>
      <c r="CN19" s="180"/>
      <c r="CO19" s="180"/>
      <c r="CP19" s="180"/>
      <c r="CQ19" s="180"/>
      <c r="CR19" s="180"/>
      <c r="CS19" s="180"/>
      <c r="CT19" s="180"/>
      <c r="CU19" s="180"/>
    </row>
    <row r="20" spans="1:99" x14ac:dyDescent="0.3">
      <c r="A20" s="155">
        <v>35</v>
      </c>
      <c r="B20" s="180" t="s">
        <v>1034</v>
      </c>
      <c r="C20" s="180"/>
      <c r="D20" s="180">
        <v>0</v>
      </c>
      <c r="E20" s="180">
        <v>0</v>
      </c>
      <c r="F20" s="180">
        <v>0</v>
      </c>
      <c r="G20" s="180">
        <v>0</v>
      </c>
      <c r="H20" s="180">
        <v>0</v>
      </c>
      <c r="I20" s="180">
        <v>0</v>
      </c>
      <c r="J20" s="180">
        <v>0</v>
      </c>
      <c r="K20" s="180">
        <v>0</v>
      </c>
      <c r="L20" s="180">
        <v>0</v>
      </c>
      <c r="M20" s="180">
        <v>0</v>
      </c>
      <c r="N20" s="180">
        <v>0</v>
      </c>
      <c r="O20" s="180">
        <v>0</v>
      </c>
      <c r="P20" s="180">
        <v>0</v>
      </c>
      <c r="Q20" s="180">
        <v>0</v>
      </c>
      <c r="R20" s="180">
        <v>0</v>
      </c>
      <c r="S20" s="180">
        <v>0</v>
      </c>
      <c r="T20" s="180">
        <v>0</v>
      </c>
      <c r="U20" s="180">
        <v>0</v>
      </c>
      <c r="V20" s="180">
        <v>0</v>
      </c>
      <c r="W20" s="180"/>
      <c r="X20" s="180"/>
      <c r="Y20" s="180">
        <v>0</v>
      </c>
      <c r="Z20" s="180">
        <v>0</v>
      </c>
      <c r="AA20" s="180">
        <v>0</v>
      </c>
      <c r="AB20" s="180">
        <v>0</v>
      </c>
      <c r="AC20" s="180">
        <v>0</v>
      </c>
      <c r="AD20" s="180">
        <v>0</v>
      </c>
      <c r="AE20" s="180"/>
      <c r="AF20" s="180">
        <v>0</v>
      </c>
      <c r="AG20" s="180">
        <v>0</v>
      </c>
      <c r="AH20" s="180">
        <v>0</v>
      </c>
      <c r="AI20" s="180">
        <v>0</v>
      </c>
      <c r="AJ20" s="180">
        <v>0</v>
      </c>
      <c r="AK20" s="180">
        <v>0</v>
      </c>
      <c r="AL20" s="180"/>
      <c r="AM20" s="180">
        <v>0</v>
      </c>
      <c r="AN20" s="180">
        <v>0</v>
      </c>
      <c r="AO20" s="180">
        <v>0</v>
      </c>
      <c r="AP20" s="180">
        <v>0</v>
      </c>
      <c r="AQ20" s="180">
        <v>0</v>
      </c>
      <c r="AR20" s="180">
        <v>0</v>
      </c>
      <c r="AS20" s="180"/>
      <c r="AT20" s="180">
        <v>0</v>
      </c>
      <c r="AU20" s="180">
        <v>0</v>
      </c>
      <c r="AV20" s="180">
        <v>0</v>
      </c>
      <c r="AW20" s="180">
        <v>0</v>
      </c>
      <c r="AX20" s="180">
        <v>0</v>
      </c>
      <c r="AY20" s="180">
        <v>0</v>
      </c>
      <c r="AZ20" s="180">
        <v>0</v>
      </c>
      <c r="BA20" s="180"/>
      <c r="BB20" s="180">
        <v>0</v>
      </c>
      <c r="BC20" s="180">
        <v>0</v>
      </c>
      <c r="BD20" s="180">
        <v>0</v>
      </c>
      <c r="BE20" s="180">
        <v>0</v>
      </c>
      <c r="BF20" s="180">
        <v>0</v>
      </c>
      <c r="BG20" s="180">
        <v>0</v>
      </c>
      <c r="BH20" s="180">
        <v>0</v>
      </c>
      <c r="BI20" s="180">
        <v>0</v>
      </c>
      <c r="BJ20" s="180">
        <v>0</v>
      </c>
      <c r="BK20" s="180">
        <v>0</v>
      </c>
      <c r="BL20" s="180">
        <v>0</v>
      </c>
      <c r="BM20" s="180">
        <v>0</v>
      </c>
      <c r="BN20" s="180">
        <v>0</v>
      </c>
      <c r="BO20" s="180">
        <v>0</v>
      </c>
      <c r="BP20" s="180">
        <v>0</v>
      </c>
      <c r="BQ20" s="180">
        <v>0</v>
      </c>
      <c r="BR20" s="180">
        <v>0</v>
      </c>
      <c r="BS20" s="180">
        <v>0</v>
      </c>
      <c r="BT20" s="180"/>
      <c r="BU20" s="180">
        <v>0</v>
      </c>
      <c r="BV20" s="180">
        <v>0</v>
      </c>
      <c r="BW20" s="180">
        <v>0</v>
      </c>
      <c r="BX20" s="180">
        <v>0</v>
      </c>
      <c r="BY20" s="180">
        <v>0</v>
      </c>
      <c r="BZ20" s="180">
        <v>0</v>
      </c>
      <c r="CA20" s="180">
        <v>0</v>
      </c>
      <c r="CB20" s="180">
        <v>0</v>
      </c>
      <c r="CC20" s="180">
        <v>0</v>
      </c>
      <c r="CD20" s="180">
        <v>0</v>
      </c>
      <c r="CE20" s="180"/>
      <c r="CF20" s="180"/>
      <c r="CG20" s="180"/>
      <c r="CH20" s="180"/>
      <c r="CI20" s="180"/>
      <c r="CJ20" s="180"/>
      <c r="CK20" s="180"/>
      <c r="CL20" s="180"/>
      <c r="CM20" s="180"/>
      <c r="CN20" s="180"/>
      <c r="CO20" s="180"/>
      <c r="CP20" s="180"/>
      <c r="CQ20" s="180"/>
      <c r="CR20" s="180"/>
      <c r="CS20" s="180"/>
      <c r="CT20" s="180"/>
      <c r="CU20" s="180"/>
    </row>
    <row r="21" spans="1:99" x14ac:dyDescent="0.3">
      <c r="A21" s="155">
        <v>36</v>
      </c>
      <c r="B21" s="180" t="s">
        <v>1035</v>
      </c>
      <c r="C21" s="180"/>
      <c r="D21" s="180">
        <v>0</v>
      </c>
      <c r="E21" s="180">
        <v>0</v>
      </c>
      <c r="F21" s="180">
        <v>0</v>
      </c>
      <c r="G21" s="180">
        <v>0</v>
      </c>
      <c r="H21" s="180">
        <v>0</v>
      </c>
      <c r="I21" s="180">
        <v>0</v>
      </c>
      <c r="J21" s="180">
        <v>0</v>
      </c>
      <c r="K21" s="180">
        <v>0</v>
      </c>
      <c r="L21" s="180">
        <v>0</v>
      </c>
      <c r="M21" s="180">
        <v>0</v>
      </c>
      <c r="N21" s="180">
        <v>0</v>
      </c>
      <c r="O21" s="180">
        <v>0</v>
      </c>
      <c r="P21" s="180">
        <v>0</v>
      </c>
      <c r="Q21" s="180">
        <v>0</v>
      </c>
      <c r="R21" s="180">
        <v>0</v>
      </c>
      <c r="S21" s="180">
        <v>0</v>
      </c>
      <c r="T21" s="180">
        <v>0</v>
      </c>
      <c r="U21" s="180">
        <v>0</v>
      </c>
      <c r="V21" s="180">
        <v>0</v>
      </c>
      <c r="W21" s="180"/>
      <c r="X21" s="180"/>
      <c r="Y21" s="180">
        <v>0</v>
      </c>
      <c r="Z21" s="180">
        <v>0</v>
      </c>
      <c r="AA21" s="180">
        <v>0</v>
      </c>
      <c r="AB21" s="180">
        <v>0</v>
      </c>
      <c r="AC21" s="180">
        <v>0</v>
      </c>
      <c r="AD21" s="180">
        <v>0</v>
      </c>
      <c r="AE21" s="180"/>
      <c r="AF21" s="180">
        <v>0</v>
      </c>
      <c r="AG21" s="180">
        <v>0</v>
      </c>
      <c r="AH21" s="180">
        <v>0</v>
      </c>
      <c r="AI21" s="180">
        <v>0</v>
      </c>
      <c r="AJ21" s="180">
        <v>0</v>
      </c>
      <c r="AK21" s="180">
        <v>0</v>
      </c>
      <c r="AL21" s="180"/>
      <c r="AM21" s="180">
        <v>0</v>
      </c>
      <c r="AN21" s="180">
        <v>0</v>
      </c>
      <c r="AO21" s="180">
        <v>0</v>
      </c>
      <c r="AP21" s="180">
        <v>0</v>
      </c>
      <c r="AQ21" s="180">
        <v>0</v>
      </c>
      <c r="AR21" s="180">
        <v>0</v>
      </c>
      <c r="AS21" s="180"/>
      <c r="AT21" s="180">
        <v>0</v>
      </c>
      <c r="AU21" s="180">
        <v>0</v>
      </c>
      <c r="AV21" s="180">
        <v>0</v>
      </c>
      <c r="AW21" s="180">
        <v>0</v>
      </c>
      <c r="AX21" s="180">
        <v>0</v>
      </c>
      <c r="AY21" s="180">
        <v>0</v>
      </c>
      <c r="AZ21" s="180">
        <v>0</v>
      </c>
      <c r="BA21" s="180"/>
      <c r="BB21" s="180">
        <v>0</v>
      </c>
      <c r="BC21" s="180">
        <v>0</v>
      </c>
      <c r="BD21" s="180">
        <v>0</v>
      </c>
      <c r="BE21" s="180">
        <v>0</v>
      </c>
      <c r="BF21" s="180">
        <v>0</v>
      </c>
      <c r="BG21" s="180">
        <v>0</v>
      </c>
      <c r="BH21" s="180">
        <v>0</v>
      </c>
      <c r="BI21" s="180">
        <v>0</v>
      </c>
      <c r="BJ21" s="180">
        <v>0</v>
      </c>
      <c r="BK21" s="180">
        <v>0</v>
      </c>
      <c r="BL21" s="180">
        <v>0</v>
      </c>
      <c r="BM21" s="180">
        <v>0</v>
      </c>
      <c r="BN21" s="180">
        <v>0</v>
      </c>
      <c r="BO21" s="180">
        <v>0</v>
      </c>
      <c r="BP21" s="180">
        <v>0</v>
      </c>
      <c r="BQ21" s="180">
        <v>0</v>
      </c>
      <c r="BR21" s="180">
        <v>0</v>
      </c>
      <c r="BS21" s="180">
        <v>0</v>
      </c>
      <c r="BT21" s="180"/>
      <c r="BU21" s="180">
        <v>0</v>
      </c>
      <c r="BV21" s="180">
        <v>0</v>
      </c>
      <c r="BW21" s="180">
        <v>0</v>
      </c>
      <c r="BX21" s="180">
        <v>0</v>
      </c>
      <c r="BY21" s="180">
        <v>0</v>
      </c>
      <c r="BZ21" s="180">
        <v>0</v>
      </c>
      <c r="CA21" s="180">
        <v>0</v>
      </c>
      <c r="CB21" s="180">
        <v>0</v>
      </c>
      <c r="CC21" s="180">
        <v>0</v>
      </c>
      <c r="CD21" s="180">
        <v>0</v>
      </c>
      <c r="CE21" s="180"/>
      <c r="CF21" s="180"/>
      <c r="CG21" s="180"/>
      <c r="CH21" s="180"/>
      <c r="CI21" s="180"/>
      <c r="CJ21" s="180"/>
      <c r="CK21" s="180"/>
      <c r="CL21" s="180"/>
      <c r="CM21" s="180"/>
      <c r="CN21" s="180"/>
      <c r="CO21" s="180"/>
      <c r="CP21" s="180"/>
      <c r="CQ21" s="180"/>
      <c r="CR21" s="180"/>
      <c r="CS21" s="180"/>
      <c r="CT21" s="180"/>
      <c r="CU21" s="180"/>
    </row>
    <row r="22" spans="1:99" x14ac:dyDescent="0.3">
      <c r="A22" s="155">
        <v>37</v>
      </c>
      <c r="B22" s="180" t="s">
        <v>1036</v>
      </c>
      <c r="C22" s="180"/>
      <c r="D22" s="180">
        <v>0</v>
      </c>
      <c r="E22" s="180">
        <v>0</v>
      </c>
      <c r="F22" s="180">
        <v>0</v>
      </c>
      <c r="G22" s="180">
        <v>0</v>
      </c>
      <c r="H22" s="180">
        <v>0</v>
      </c>
      <c r="I22" s="180">
        <v>0</v>
      </c>
      <c r="J22" s="180">
        <v>0</v>
      </c>
      <c r="K22" s="180">
        <v>0</v>
      </c>
      <c r="L22" s="180">
        <v>0</v>
      </c>
      <c r="M22" s="180">
        <v>0</v>
      </c>
      <c r="N22" s="180">
        <v>0</v>
      </c>
      <c r="O22" s="180">
        <v>0</v>
      </c>
      <c r="P22" s="180">
        <v>0</v>
      </c>
      <c r="Q22" s="180">
        <v>0</v>
      </c>
      <c r="R22" s="180">
        <v>0</v>
      </c>
      <c r="S22" s="180">
        <v>0</v>
      </c>
      <c r="T22" s="180">
        <v>0</v>
      </c>
      <c r="U22" s="180">
        <v>0</v>
      </c>
      <c r="V22" s="180">
        <v>0</v>
      </c>
      <c r="W22" s="180"/>
      <c r="X22" s="180"/>
      <c r="Y22" s="180">
        <v>0</v>
      </c>
      <c r="Z22" s="180">
        <v>0</v>
      </c>
      <c r="AA22" s="180">
        <v>0</v>
      </c>
      <c r="AB22" s="180">
        <v>0</v>
      </c>
      <c r="AC22" s="180">
        <v>0</v>
      </c>
      <c r="AD22" s="180">
        <v>0</v>
      </c>
      <c r="AE22" s="180"/>
      <c r="AF22" s="180">
        <v>0</v>
      </c>
      <c r="AG22" s="180">
        <v>0</v>
      </c>
      <c r="AH22" s="180">
        <v>0</v>
      </c>
      <c r="AI22" s="180">
        <v>0</v>
      </c>
      <c r="AJ22" s="180">
        <v>0</v>
      </c>
      <c r="AK22" s="180">
        <v>0</v>
      </c>
      <c r="AL22" s="180"/>
      <c r="AM22" s="180">
        <v>0</v>
      </c>
      <c r="AN22" s="180">
        <v>0</v>
      </c>
      <c r="AO22" s="180">
        <v>0</v>
      </c>
      <c r="AP22" s="180">
        <v>0</v>
      </c>
      <c r="AQ22" s="180">
        <v>0</v>
      </c>
      <c r="AR22" s="180">
        <v>0</v>
      </c>
      <c r="AS22" s="180"/>
      <c r="AT22" s="180">
        <v>0</v>
      </c>
      <c r="AU22" s="180">
        <v>0</v>
      </c>
      <c r="AV22" s="180">
        <v>0</v>
      </c>
      <c r="AW22" s="180">
        <v>0</v>
      </c>
      <c r="AX22" s="180">
        <v>0</v>
      </c>
      <c r="AY22" s="180">
        <v>0</v>
      </c>
      <c r="AZ22" s="180">
        <v>0</v>
      </c>
      <c r="BA22" s="180"/>
      <c r="BB22" s="180">
        <v>0</v>
      </c>
      <c r="BC22" s="180">
        <v>0</v>
      </c>
      <c r="BD22" s="180">
        <v>0</v>
      </c>
      <c r="BE22" s="180">
        <v>0</v>
      </c>
      <c r="BF22" s="180">
        <v>0</v>
      </c>
      <c r="BG22" s="180">
        <v>0</v>
      </c>
      <c r="BH22" s="180">
        <v>0</v>
      </c>
      <c r="BI22" s="180">
        <v>0</v>
      </c>
      <c r="BJ22" s="180">
        <v>0</v>
      </c>
      <c r="BK22" s="180">
        <v>0</v>
      </c>
      <c r="BL22" s="180">
        <v>0</v>
      </c>
      <c r="BM22" s="180">
        <v>0</v>
      </c>
      <c r="BN22" s="180">
        <v>0</v>
      </c>
      <c r="BO22" s="180">
        <v>0</v>
      </c>
      <c r="BP22" s="180">
        <v>0</v>
      </c>
      <c r="BQ22" s="180">
        <v>0</v>
      </c>
      <c r="BR22" s="180">
        <v>0</v>
      </c>
      <c r="BS22" s="180">
        <v>0</v>
      </c>
      <c r="BT22" s="180"/>
      <c r="BU22" s="180">
        <v>0</v>
      </c>
      <c r="BV22" s="180">
        <v>0</v>
      </c>
      <c r="BW22" s="180">
        <v>0</v>
      </c>
      <c r="BX22" s="180">
        <v>0</v>
      </c>
      <c r="BY22" s="180">
        <v>0</v>
      </c>
      <c r="BZ22" s="180">
        <v>0</v>
      </c>
      <c r="CA22" s="180">
        <v>0</v>
      </c>
      <c r="CB22" s="180">
        <v>0</v>
      </c>
      <c r="CC22" s="180">
        <v>0</v>
      </c>
      <c r="CD22" s="180">
        <v>0</v>
      </c>
      <c r="CE22" s="180"/>
      <c r="CF22" s="180"/>
      <c r="CG22" s="180"/>
      <c r="CH22" s="180"/>
      <c r="CI22" s="180"/>
      <c r="CJ22" s="180"/>
      <c r="CK22" s="180"/>
      <c r="CL22" s="180"/>
      <c r="CM22" s="180"/>
      <c r="CN22" s="180"/>
      <c r="CO22" s="180"/>
      <c r="CP22" s="180"/>
      <c r="CQ22" s="180"/>
      <c r="CR22" s="180"/>
      <c r="CS22" s="180"/>
      <c r="CT22" s="180"/>
      <c r="CU22" s="180"/>
    </row>
    <row r="23" spans="1:99" x14ac:dyDescent="0.3">
      <c r="A23" s="155">
        <v>38</v>
      </c>
      <c r="B23" s="180" t="s">
        <v>1037</v>
      </c>
      <c r="C23" s="180"/>
      <c r="D23" s="180">
        <v>0</v>
      </c>
      <c r="E23" s="180">
        <v>0</v>
      </c>
      <c r="F23" s="180">
        <v>0</v>
      </c>
      <c r="G23" s="180">
        <v>0</v>
      </c>
      <c r="H23" s="180">
        <v>0</v>
      </c>
      <c r="I23" s="180">
        <v>0</v>
      </c>
      <c r="J23" s="180">
        <v>0</v>
      </c>
      <c r="K23" s="180">
        <v>0</v>
      </c>
      <c r="L23" s="180">
        <v>0</v>
      </c>
      <c r="M23" s="180">
        <v>0</v>
      </c>
      <c r="N23" s="180">
        <v>0</v>
      </c>
      <c r="O23" s="180">
        <v>0</v>
      </c>
      <c r="P23" s="180">
        <v>0</v>
      </c>
      <c r="Q23" s="180">
        <v>0</v>
      </c>
      <c r="R23" s="180">
        <v>0</v>
      </c>
      <c r="S23" s="180">
        <v>0</v>
      </c>
      <c r="T23" s="180">
        <v>0</v>
      </c>
      <c r="U23" s="180">
        <v>0</v>
      </c>
      <c r="V23" s="180">
        <v>0</v>
      </c>
      <c r="W23" s="180"/>
      <c r="X23" s="180"/>
      <c r="Y23" s="180">
        <v>0</v>
      </c>
      <c r="Z23" s="180">
        <v>0</v>
      </c>
      <c r="AA23" s="180">
        <v>0</v>
      </c>
      <c r="AB23" s="180">
        <v>0</v>
      </c>
      <c r="AC23" s="180">
        <v>0</v>
      </c>
      <c r="AD23" s="180">
        <v>0</v>
      </c>
      <c r="AE23" s="180"/>
      <c r="AF23" s="180">
        <v>0</v>
      </c>
      <c r="AG23" s="180">
        <v>0</v>
      </c>
      <c r="AH23" s="180">
        <v>0</v>
      </c>
      <c r="AI23" s="180">
        <v>0</v>
      </c>
      <c r="AJ23" s="180">
        <v>0</v>
      </c>
      <c r="AK23" s="180">
        <v>0</v>
      </c>
      <c r="AL23" s="180"/>
      <c r="AM23" s="180">
        <v>0</v>
      </c>
      <c r="AN23" s="180">
        <v>0</v>
      </c>
      <c r="AO23" s="180">
        <v>0</v>
      </c>
      <c r="AP23" s="180">
        <v>0</v>
      </c>
      <c r="AQ23" s="180">
        <v>0</v>
      </c>
      <c r="AR23" s="180">
        <v>0</v>
      </c>
      <c r="AS23" s="180"/>
      <c r="AT23" s="180">
        <v>0</v>
      </c>
      <c r="AU23" s="180">
        <v>0</v>
      </c>
      <c r="AV23" s="180">
        <v>0</v>
      </c>
      <c r="AW23" s="180">
        <v>0</v>
      </c>
      <c r="AX23" s="180">
        <v>0</v>
      </c>
      <c r="AY23" s="180">
        <v>0</v>
      </c>
      <c r="AZ23" s="180">
        <v>0</v>
      </c>
      <c r="BA23" s="180"/>
      <c r="BB23" s="180">
        <v>0</v>
      </c>
      <c r="BC23" s="180">
        <v>0</v>
      </c>
      <c r="BD23" s="180">
        <v>0</v>
      </c>
      <c r="BE23" s="180">
        <v>0</v>
      </c>
      <c r="BF23" s="180">
        <v>0</v>
      </c>
      <c r="BG23" s="180">
        <v>0</v>
      </c>
      <c r="BH23" s="180">
        <v>0</v>
      </c>
      <c r="BI23" s="180">
        <v>0</v>
      </c>
      <c r="BJ23" s="180">
        <v>0</v>
      </c>
      <c r="BK23" s="180">
        <v>0</v>
      </c>
      <c r="BL23" s="180">
        <v>0</v>
      </c>
      <c r="BM23" s="180">
        <v>0</v>
      </c>
      <c r="BN23" s="180">
        <v>0</v>
      </c>
      <c r="BO23" s="180">
        <v>0</v>
      </c>
      <c r="BP23" s="180">
        <v>0</v>
      </c>
      <c r="BQ23" s="180">
        <v>0</v>
      </c>
      <c r="BR23" s="180">
        <v>0</v>
      </c>
      <c r="BS23" s="180">
        <v>0</v>
      </c>
      <c r="BT23" s="180"/>
      <c r="BU23" s="180">
        <v>0</v>
      </c>
      <c r="BV23" s="180">
        <v>0</v>
      </c>
      <c r="BW23" s="180">
        <v>0</v>
      </c>
      <c r="BX23" s="180">
        <v>0</v>
      </c>
      <c r="BY23" s="180">
        <v>0</v>
      </c>
      <c r="BZ23" s="180">
        <v>0</v>
      </c>
      <c r="CA23" s="180">
        <v>0</v>
      </c>
      <c r="CB23" s="180">
        <v>0</v>
      </c>
      <c r="CC23" s="180">
        <v>0</v>
      </c>
      <c r="CD23" s="180">
        <v>0</v>
      </c>
      <c r="CE23" s="180"/>
      <c r="CF23" s="180"/>
      <c r="CG23" s="180"/>
      <c r="CH23" s="180"/>
      <c r="CI23" s="180"/>
      <c r="CJ23" s="180"/>
      <c r="CK23" s="180"/>
      <c r="CL23" s="180"/>
      <c r="CM23" s="180"/>
      <c r="CN23" s="180"/>
      <c r="CO23" s="180"/>
      <c r="CP23" s="180"/>
      <c r="CQ23" s="180"/>
      <c r="CR23" s="180"/>
      <c r="CS23" s="180"/>
      <c r="CT23" s="180"/>
      <c r="CU23" s="180"/>
    </row>
    <row r="24" spans="1:99" x14ac:dyDescent="0.3">
      <c r="A24" s="155">
        <v>39</v>
      </c>
      <c r="B24" s="180" t="s">
        <v>1038</v>
      </c>
      <c r="C24" s="180"/>
      <c r="D24" s="180">
        <v>0</v>
      </c>
      <c r="E24" s="180">
        <v>0</v>
      </c>
      <c r="F24" s="180">
        <v>0</v>
      </c>
      <c r="G24" s="180">
        <v>0</v>
      </c>
      <c r="H24" s="180">
        <v>0</v>
      </c>
      <c r="I24" s="180">
        <v>0</v>
      </c>
      <c r="J24" s="180">
        <v>0</v>
      </c>
      <c r="K24" s="180">
        <v>0</v>
      </c>
      <c r="L24" s="180">
        <v>0</v>
      </c>
      <c r="M24" s="180">
        <v>0</v>
      </c>
      <c r="N24" s="180">
        <v>0</v>
      </c>
      <c r="O24" s="180">
        <v>0</v>
      </c>
      <c r="P24" s="180">
        <v>0</v>
      </c>
      <c r="Q24" s="180">
        <v>0</v>
      </c>
      <c r="R24" s="180">
        <v>0</v>
      </c>
      <c r="S24" s="180">
        <v>0</v>
      </c>
      <c r="T24" s="180">
        <v>0</v>
      </c>
      <c r="U24" s="180">
        <v>0</v>
      </c>
      <c r="V24" s="180">
        <v>0</v>
      </c>
      <c r="W24" s="180"/>
      <c r="X24" s="180"/>
      <c r="Y24" s="180">
        <v>0</v>
      </c>
      <c r="Z24" s="180">
        <v>0</v>
      </c>
      <c r="AA24" s="180">
        <v>0</v>
      </c>
      <c r="AB24" s="180">
        <v>0</v>
      </c>
      <c r="AC24" s="180">
        <v>0</v>
      </c>
      <c r="AD24" s="180">
        <v>0</v>
      </c>
      <c r="AE24" s="180"/>
      <c r="AF24" s="180">
        <v>0</v>
      </c>
      <c r="AG24" s="180">
        <v>0</v>
      </c>
      <c r="AH24" s="180">
        <v>0</v>
      </c>
      <c r="AI24" s="180">
        <v>0</v>
      </c>
      <c r="AJ24" s="180">
        <v>0</v>
      </c>
      <c r="AK24" s="180">
        <v>0</v>
      </c>
      <c r="AL24" s="180"/>
      <c r="AM24" s="180">
        <v>0</v>
      </c>
      <c r="AN24" s="180">
        <v>0</v>
      </c>
      <c r="AO24" s="180">
        <v>0</v>
      </c>
      <c r="AP24" s="180">
        <v>0</v>
      </c>
      <c r="AQ24" s="180">
        <v>0</v>
      </c>
      <c r="AR24" s="180">
        <v>0</v>
      </c>
      <c r="AS24" s="180"/>
      <c r="AT24" s="180">
        <v>0</v>
      </c>
      <c r="AU24" s="180">
        <v>0</v>
      </c>
      <c r="AV24" s="180">
        <v>0</v>
      </c>
      <c r="AW24" s="180">
        <v>0</v>
      </c>
      <c r="AX24" s="180">
        <v>0</v>
      </c>
      <c r="AY24" s="180">
        <v>0</v>
      </c>
      <c r="AZ24" s="180">
        <v>0</v>
      </c>
      <c r="BA24" s="180"/>
      <c r="BB24" s="180">
        <v>0</v>
      </c>
      <c r="BC24" s="180">
        <v>0</v>
      </c>
      <c r="BD24" s="180">
        <v>0</v>
      </c>
      <c r="BE24" s="180">
        <v>0</v>
      </c>
      <c r="BF24" s="180">
        <v>0</v>
      </c>
      <c r="BG24" s="180">
        <v>0</v>
      </c>
      <c r="BH24" s="180">
        <v>0</v>
      </c>
      <c r="BI24" s="180">
        <v>0</v>
      </c>
      <c r="BJ24" s="180">
        <v>0</v>
      </c>
      <c r="BK24" s="180">
        <v>0</v>
      </c>
      <c r="BL24" s="180">
        <v>0</v>
      </c>
      <c r="BM24" s="180">
        <v>0</v>
      </c>
      <c r="BN24" s="180">
        <v>0</v>
      </c>
      <c r="BO24" s="180">
        <v>0</v>
      </c>
      <c r="BP24" s="180">
        <v>0</v>
      </c>
      <c r="BQ24" s="180">
        <v>0</v>
      </c>
      <c r="BR24" s="180">
        <v>0</v>
      </c>
      <c r="BS24" s="180">
        <v>0</v>
      </c>
      <c r="BT24" s="180"/>
      <c r="BU24" s="180">
        <v>0</v>
      </c>
      <c r="BV24" s="180">
        <v>0</v>
      </c>
      <c r="BW24" s="180">
        <v>0</v>
      </c>
      <c r="BX24" s="180">
        <v>0</v>
      </c>
      <c r="BY24" s="180">
        <v>0</v>
      </c>
      <c r="BZ24" s="180">
        <v>0</v>
      </c>
      <c r="CA24" s="180">
        <v>0</v>
      </c>
      <c r="CB24" s="180">
        <v>0</v>
      </c>
      <c r="CC24" s="180">
        <v>0</v>
      </c>
      <c r="CD24" s="180">
        <v>0</v>
      </c>
      <c r="CE24" s="180"/>
      <c r="CF24" s="180"/>
      <c r="CG24" s="180"/>
      <c r="CH24" s="180"/>
      <c r="CI24" s="180"/>
      <c r="CJ24" s="180"/>
      <c r="CK24" s="180"/>
      <c r="CL24" s="180"/>
      <c r="CM24" s="180"/>
      <c r="CN24" s="180"/>
      <c r="CO24" s="180"/>
      <c r="CP24" s="180"/>
      <c r="CQ24" s="180"/>
      <c r="CR24" s="180"/>
      <c r="CS24" s="180"/>
      <c r="CT24" s="180"/>
      <c r="CU24" s="180"/>
    </row>
    <row r="25" spans="1:99" x14ac:dyDescent="0.3">
      <c r="A25" s="155">
        <v>40</v>
      </c>
      <c r="B25" s="180" t="s">
        <v>1039</v>
      </c>
      <c r="C25" s="180"/>
      <c r="D25" s="180">
        <v>0</v>
      </c>
      <c r="E25" s="180">
        <v>0</v>
      </c>
      <c r="F25" s="180">
        <v>0</v>
      </c>
      <c r="G25" s="180">
        <v>0</v>
      </c>
      <c r="H25" s="180">
        <v>0</v>
      </c>
      <c r="I25" s="180">
        <v>0</v>
      </c>
      <c r="J25" s="180">
        <v>0</v>
      </c>
      <c r="K25" s="180">
        <v>0</v>
      </c>
      <c r="L25" s="180">
        <v>0</v>
      </c>
      <c r="M25" s="180">
        <v>0</v>
      </c>
      <c r="N25" s="180">
        <v>0</v>
      </c>
      <c r="O25" s="180">
        <v>0</v>
      </c>
      <c r="P25" s="180">
        <v>0</v>
      </c>
      <c r="Q25" s="180">
        <v>0</v>
      </c>
      <c r="R25" s="180">
        <v>0</v>
      </c>
      <c r="S25" s="180">
        <v>0</v>
      </c>
      <c r="T25" s="180">
        <v>0</v>
      </c>
      <c r="U25" s="180">
        <v>0</v>
      </c>
      <c r="V25" s="180">
        <v>0</v>
      </c>
      <c r="W25" s="180"/>
      <c r="X25" s="180"/>
      <c r="Y25" s="180">
        <v>0</v>
      </c>
      <c r="Z25" s="180">
        <v>0</v>
      </c>
      <c r="AA25" s="180">
        <v>0</v>
      </c>
      <c r="AB25" s="180">
        <v>0</v>
      </c>
      <c r="AC25" s="180">
        <v>0</v>
      </c>
      <c r="AD25" s="180">
        <v>0</v>
      </c>
      <c r="AE25" s="180"/>
      <c r="AF25" s="180">
        <v>0</v>
      </c>
      <c r="AG25" s="180">
        <v>0</v>
      </c>
      <c r="AH25" s="180">
        <v>0</v>
      </c>
      <c r="AI25" s="180">
        <v>0</v>
      </c>
      <c r="AJ25" s="180">
        <v>0</v>
      </c>
      <c r="AK25" s="180">
        <v>0</v>
      </c>
      <c r="AL25" s="180"/>
      <c r="AM25" s="180">
        <v>0</v>
      </c>
      <c r="AN25" s="180">
        <v>0</v>
      </c>
      <c r="AO25" s="180">
        <v>0</v>
      </c>
      <c r="AP25" s="180">
        <v>0</v>
      </c>
      <c r="AQ25" s="180">
        <v>0</v>
      </c>
      <c r="AR25" s="180">
        <v>0</v>
      </c>
      <c r="AS25" s="180"/>
      <c r="AT25" s="180">
        <v>0</v>
      </c>
      <c r="AU25" s="180">
        <v>0</v>
      </c>
      <c r="AV25" s="180">
        <v>0</v>
      </c>
      <c r="AW25" s="180">
        <v>0</v>
      </c>
      <c r="AX25" s="180">
        <v>0</v>
      </c>
      <c r="AY25" s="180">
        <v>0</v>
      </c>
      <c r="AZ25" s="180">
        <v>0</v>
      </c>
      <c r="BA25" s="180"/>
      <c r="BB25" s="180">
        <v>0</v>
      </c>
      <c r="BC25" s="180">
        <v>0</v>
      </c>
      <c r="BD25" s="180">
        <v>0</v>
      </c>
      <c r="BE25" s="180">
        <v>0</v>
      </c>
      <c r="BF25" s="180">
        <v>0</v>
      </c>
      <c r="BG25" s="180">
        <v>0</v>
      </c>
      <c r="BH25" s="180">
        <v>0</v>
      </c>
      <c r="BI25" s="180">
        <v>0</v>
      </c>
      <c r="BJ25" s="180">
        <v>0</v>
      </c>
      <c r="BK25" s="180">
        <v>0</v>
      </c>
      <c r="BL25" s="180">
        <v>0</v>
      </c>
      <c r="BM25" s="180">
        <v>0</v>
      </c>
      <c r="BN25" s="180">
        <v>0</v>
      </c>
      <c r="BO25" s="180">
        <v>0</v>
      </c>
      <c r="BP25" s="180">
        <v>0</v>
      </c>
      <c r="BQ25" s="180">
        <v>0</v>
      </c>
      <c r="BR25" s="180">
        <v>0</v>
      </c>
      <c r="BS25" s="180">
        <v>0</v>
      </c>
      <c r="BT25" s="180"/>
      <c r="BU25" s="180">
        <v>0</v>
      </c>
      <c r="BV25" s="180">
        <v>0</v>
      </c>
      <c r="BW25" s="180">
        <v>0</v>
      </c>
      <c r="BX25" s="180">
        <v>0</v>
      </c>
      <c r="BY25" s="180">
        <v>0</v>
      </c>
      <c r="BZ25" s="180">
        <v>0</v>
      </c>
      <c r="CA25" s="180">
        <v>0</v>
      </c>
      <c r="CB25" s="180">
        <v>0</v>
      </c>
      <c r="CC25" s="180">
        <v>0</v>
      </c>
      <c r="CD25" s="180">
        <v>0</v>
      </c>
      <c r="CE25" s="180"/>
      <c r="CF25" s="180"/>
      <c r="CG25" s="180"/>
      <c r="CH25" s="180"/>
      <c r="CI25" s="180"/>
      <c r="CJ25" s="180"/>
      <c r="CK25" s="180"/>
      <c r="CL25" s="180"/>
      <c r="CM25" s="180"/>
      <c r="CN25" s="180"/>
      <c r="CO25" s="180"/>
      <c r="CP25" s="180"/>
      <c r="CQ25" s="180"/>
      <c r="CR25" s="180"/>
      <c r="CS25" s="180"/>
      <c r="CT25" s="180"/>
      <c r="CU25" s="180"/>
    </row>
    <row r="26" spans="1:99" x14ac:dyDescent="0.3">
      <c r="A26" s="155">
        <v>41</v>
      </c>
      <c r="B26" s="180" t="s">
        <v>1040</v>
      </c>
      <c r="C26" s="180"/>
      <c r="D26" s="180">
        <v>0</v>
      </c>
      <c r="E26" s="180">
        <v>0</v>
      </c>
      <c r="F26" s="180">
        <v>0</v>
      </c>
      <c r="G26" s="180">
        <v>0</v>
      </c>
      <c r="H26" s="180">
        <v>0</v>
      </c>
      <c r="I26" s="180">
        <v>0</v>
      </c>
      <c r="J26" s="180">
        <v>0</v>
      </c>
      <c r="K26" s="180">
        <v>0</v>
      </c>
      <c r="L26" s="180">
        <v>0</v>
      </c>
      <c r="M26" s="180">
        <v>0</v>
      </c>
      <c r="N26" s="180">
        <v>0</v>
      </c>
      <c r="O26" s="180">
        <v>0</v>
      </c>
      <c r="P26" s="180">
        <v>0</v>
      </c>
      <c r="Q26" s="180">
        <v>0</v>
      </c>
      <c r="R26" s="180">
        <v>0</v>
      </c>
      <c r="S26" s="180">
        <v>0</v>
      </c>
      <c r="T26" s="180">
        <v>0</v>
      </c>
      <c r="U26" s="180">
        <v>0</v>
      </c>
      <c r="V26" s="180">
        <v>0</v>
      </c>
      <c r="W26" s="180"/>
      <c r="X26" s="180"/>
      <c r="Y26" s="180">
        <v>0</v>
      </c>
      <c r="Z26" s="180">
        <v>0</v>
      </c>
      <c r="AA26" s="180">
        <v>0</v>
      </c>
      <c r="AB26" s="180">
        <v>0</v>
      </c>
      <c r="AC26" s="180">
        <v>0</v>
      </c>
      <c r="AD26" s="180">
        <v>0</v>
      </c>
      <c r="AE26" s="180"/>
      <c r="AF26" s="180">
        <v>0</v>
      </c>
      <c r="AG26" s="180">
        <v>0</v>
      </c>
      <c r="AH26" s="180">
        <v>0</v>
      </c>
      <c r="AI26" s="180">
        <v>0</v>
      </c>
      <c r="AJ26" s="180">
        <v>0</v>
      </c>
      <c r="AK26" s="180">
        <v>0</v>
      </c>
      <c r="AL26" s="180"/>
      <c r="AM26" s="180">
        <v>0</v>
      </c>
      <c r="AN26" s="180">
        <v>0</v>
      </c>
      <c r="AO26" s="180">
        <v>0</v>
      </c>
      <c r="AP26" s="180">
        <v>0</v>
      </c>
      <c r="AQ26" s="180">
        <v>0</v>
      </c>
      <c r="AR26" s="180">
        <v>0</v>
      </c>
      <c r="AS26" s="180"/>
      <c r="AT26" s="180">
        <v>0</v>
      </c>
      <c r="AU26" s="180">
        <v>0</v>
      </c>
      <c r="AV26" s="180">
        <v>0</v>
      </c>
      <c r="AW26" s="180">
        <v>0</v>
      </c>
      <c r="AX26" s="180">
        <v>0</v>
      </c>
      <c r="AY26" s="180">
        <v>0</v>
      </c>
      <c r="AZ26" s="180">
        <v>0</v>
      </c>
      <c r="BA26" s="180"/>
      <c r="BB26" s="180">
        <v>0</v>
      </c>
      <c r="BC26" s="180">
        <v>0</v>
      </c>
      <c r="BD26" s="180">
        <v>0</v>
      </c>
      <c r="BE26" s="180">
        <v>0</v>
      </c>
      <c r="BF26" s="180">
        <v>0</v>
      </c>
      <c r="BG26" s="180">
        <v>0</v>
      </c>
      <c r="BH26" s="180">
        <v>0</v>
      </c>
      <c r="BI26" s="180">
        <v>0</v>
      </c>
      <c r="BJ26" s="180">
        <v>0</v>
      </c>
      <c r="BK26" s="180">
        <v>0</v>
      </c>
      <c r="BL26" s="180">
        <v>0</v>
      </c>
      <c r="BM26" s="180">
        <v>0</v>
      </c>
      <c r="BN26" s="180">
        <v>0</v>
      </c>
      <c r="BO26" s="180">
        <v>0</v>
      </c>
      <c r="BP26" s="180">
        <v>0</v>
      </c>
      <c r="BQ26" s="180">
        <v>0</v>
      </c>
      <c r="BR26" s="180">
        <v>0</v>
      </c>
      <c r="BS26" s="180">
        <v>0</v>
      </c>
      <c r="BT26" s="180"/>
      <c r="BU26" s="180">
        <v>0</v>
      </c>
      <c r="BV26" s="180">
        <v>0</v>
      </c>
      <c r="BW26" s="180">
        <v>0</v>
      </c>
      <c r="BX26" s="180">
        <v>0</v>
      </c>
      <c r="BY26" s="180">
        <v>0</v>
      </c>
      <c r="BZ26" s="180">
        <v>0</v>
      </c>
      <c r="CA26" s="180">
        <v>0</v>
      </c>
      <c r="CB26" s="180">
        <v>0</v>
      </c>
      <c r="CC26" s="180">
        <v>0</v>
      </c>
      <c r="CD26" s="180">
        <v>0</v>
      </c>
      <c r="CE26" s="180"/>
      <c r="CF26" s="180"/>
      <c r="CG26" s="180"/>
      <c r="CH26" s="180"/>
      <c r="CI26" s="180"/>
      <c r="CJ26" s="180"/>
      <c r="CK26" s="180"/>
      <c r="CL26" s="180"/>
      <c r="CM26" s="180"/>
      <c r="CN26" s="180"/>
      <c r="CO26" s="180"/>
      <c r="CP26" s="180"/>
      <c r="CQ26" s="180"/>
      <c r="CR26" s="180"/>
      <c r="CS26" s="180"/>
      <c r="CT26" s="180"/>
      <c r="CU26" s="180"/>
    </row>
    <row r="27" spans="1:99" s="635" customFormat="1" x14ac:dyDescent="0.3">
      <c r="A27" s="634">
        <v>44</v>
      </c>
      <c r="B27" s="635" t="s">
        <v>1041</v>
      </c>
      <c r="D27" s="635">
        <v>242011</v>
      </c>
      <c r="E27" s="635">
        <v>480426</v>
      </c>
      <c r="F27" s="635">
        <v>0</v>
      </c>
      <c r="G27" s="635">
        <v>1068906</v>
      </c>
      <c r="H27" s="635">
        <v>578028</v>
      </c>
      <c r="I27" s="635">
        <v>141419</v>
      </c>
      <c r="J27" s="635">
        <v>0</v>
      </c>
      <c r="K27" s="635">
        <v>223441</v>
      </c>
      <c r="L27" s="635">
        <v>3751389</v>
      </c>
      <c r="M27" s="635">
        <v>0</v>
      </c>
      <c r="N27" s="635">
        <v>0</v>
      </c>
      <c r="O27" s="635">
        <v>0</v>
      </c>
      <c r="P27" s="635">
        <v>16734</v>
      </c>
      <c r="Q27" s="635">
        <v>7256766</v>
      </c>
      <c r="R27" s="635">
        <v>0</v>
      </c>
      <c r="S27" s="635">
        <v>353214</v>
      </c>
      <c r="T27" s="635">
        <v>1281293</v>
      </c>
      <c r="U27" s="635">
        <v>1060160</v>
      </c>
      <c r="V27" s="635">
        <v>7396089</v>
      </c>
      <c r="Y27" s="635">
        <v>338708</v>
      </c>
      <c r="Z27" s="635">
        <v>34793636</v>
      </c>
      <c r="AA27" s="635">
        <v>28398</v>
      </c>
      <c r="AB27" s="635">
        <v>632987</v>
      </c>
      <c r="AC27" s="635">
        <v>0</v>
      </c>
      <c r="AD27" s="635">
        <v>0</v>
      </c>
      <c r="AF27" s="635">
        <v>31458651</v>
      </c>
      <c r="AG27" s="635">
        <v>386</v>
      </c>
      <c r="AH27" s="635">
        <v>128821</v>
      </c>
      <c r="AI27" s="635">
        <v>2478550</v>
      </c>
      <c r="AJ27" s="635">
        <v>94809</v>
      </c>
      <c r="AK27" s="635">
        <v>52036</v>
      </c>
      <c r="AM27" s="635">
        <v>302613</v>
      </c>
      <c r="AN27" s="635">
        <v>13169317</v>
      </c>
      <c r="AO27" s="635">
        <v>0</v>
      </c>
      <c r="AP27" s="635">
        <v>2868359</v>
      </c>
      <c r="AQ27" s="635">
        <v>0</v>
      </c>
      <c r="AR27" s="635">
        <v>0</v>
      </c>
      <c r="AT27" s="635">
        <v>114809</v>
      </c>
      <c r="AU27" s="635">
        <v>63695831</v>
      </c>
      <c r="AV27" s="635">
        <v>30462949</v>
      </c>
      <c r="AW27" s="635">
        <v>739255</v>
      </c>
      <c r="AX27" s="635">
        <v>109121</v>
      </c>
      <c r="AY27" s="635">
        <v>154030</v>
      </c>
      <c r="AZ27" s="635">
        <v>44362</v>
      </c>
      <c r="BB27" s="635">
        <v>4606456</v>
      </c>
      <c r="BC27" s="635">
        <v>460253</v>
      </c>
      <c r="BD27" s="635">
        <v>0</v>
      </c>
      <c r="BE27" s="635">
        <v>150913</v>
      </c>
      <c r="BF27" s="635">
        <v>9495962</v>
      </c>
      <c r="BG27" s="635">
        <v>0</v>
      </c>
      <c r="BH27" s="635">
        <v>10113267</v>
      </c>
      <c r="BI27" s="635">
        <v>833456</v>
      </c>
      <c r="BJ27" s="635">
        <v>0</v>
      </c>
      <c r="BK27" s="635">
        <v>0</v>
      </c>
      <c r="BL27" s="635">
        <v>35661945</v>
      </c>
      <c r="BM27" s="635">
        <v>11524530</v>
      </c>
      <c r="BN27" s="635">
        <v>772499</v>
      </c>
      <c r="BO27" s="635">
        <v>38332781</v>
      </c>
      <c r="BP27" s="635">
        <v>45767095</v>
      </c>
      <c r="BQ27" s="635">
        <v>263305</v>
      </c>
      <c r="BR27" s="635">
        <v>2568907</v>
      </c>
      <c r="BS27" s="635">
        <v>0</v>
      </c>
      <c r="BU27" s="635">
        <v>300715</v>
      </c>
      <c r="BV27" s="635">
        <v>40037</v>
      </c>
      <c r="BW27" s="635">
        <v>636597</v>
      </c>
      <c r="BX27" s="635">
        <v>0</v>
      </c>
      <c r="BY27" s="635">
        <v>41928418</v>
      </c>
      <c r="BZ27" s="635">
        <v>509727</v>
      </c>
      <c r="CA27" s="635">
        <v>0</v>
      </c>
      <c r="CB27" s="635">
        <v>434011</v>
      </c>
      <c r="CC27" s="635">
        <v>0</v>
      </c>
      <c r="CD27" s="635">
        <v>0</v>
      </c>
    </row>
    <row r="28" spans="1:99" s="635" customFormat="1" x14ac:dyDescent="0.3">
      <c r="A28" s="634">
        <v>45</v>
      </c>
      <c r="B28" s="635" t="s">
        <v>1042</v>
      </c>
      <c r="D28" s="635">
        <v>110117</v>
      </c>
      <c r="E28" s="635">
        <v>193020</v>
      </c>
      <c r="F28" s="635">
        <v>0</v>
      </c>
      <c r="G28" s="635">
        <v>35782</v>
      </c>
      <c r="H28" s="635">
        <v>163137</v>
      </c>
      <c r="I28" s="635">
        <v>32828</v>
      </c>
      <c r="J28" s="635">
        <v>0</v>
      </c>
      <c r="K28" s="635">
        <v>40524</v>
      </c>
      <c r="L28" s="635">
        <v>1034871</v>
      </c>
      <c r="M28" s="635">
        <v>0</v>
      </c>
      <c r="N28" s="635">
        <v>0</v>
      </c>
      <c r="O28" s="635">
        <v>0</v>
      </c>
      <c r="P28" s="635">
        <v>8760</v>
      </c>
      <c r="Q28" s="635">
        <v>162150</v>
      </c>
      <c r="R28" s="635">
        <v>0</v>
      </c>
      <c r="S28" s="635">
        <v>34255</v>
      </c>
      <c r="T28" s="635">
        <v>0</v>
      </c>
      <c r="U28" s="635">
        <v>33484</v>
      </c>
      <c r="V28" s="635">
        <v>1113211</v>
      </c>
      <c r="Y28" s="635">
        <v>161426</v>
      </c>
      <c r="Z28" s="635">
        <v>3788154</v>
      </c>
      <c r="AA28" s="635">
        <v>0</v>
      </c>
      <c r="AB28" s="635">
        <v>18314</v>
      </c>
      <c r="AC28" s="635">
        <v>0</v>
      </c>
      <c r="AD28" s="635">
        <v>0</v>
      </c>
      <c r="AF28" s="635">
        <v>6479416</v>
      </c>
      <c r="AG28" s="635">
        <v>1959</v>
      </c>
      <c r="AH28" s="635">
        <v>3632</v>
      </c>
      <c r="AI28" s="635">
        <v>793266</v>
      </c>
      <c r="AJ28" s="635">
        <v>0</v>
      </c>
      <c r="AK28" s="635">
        <v>8018</v>
      </c>
      <c r="AM28" s="635">
        <v>50000</v>
      </c>
      <c r="AN28" s="635">
        <v>1155311</v>
      </c>
      <c r="AO28" s="635">
        <v>0</v>
      </c>
      <c r="AP28" s="635">
        <v>265973</v>
      </c>
      <c r="AQ28" s="635">
        <v>0</v>
      </c>
      <c r="AR28" s="635">
        <v>0</v>
      </c>
      <c r="AT28" s="635">
        <v>299819</v>
      </c>
      <c r="AU28" s="635">
        <v>28328930</v>
      </c>
      <c r="AV28" s="635">
        <v>10898080</v>
      </c>
      <c r="AW28" s="635">
        <v>205266</v>
      </c>
      <c r="AX28" s="635">
        <v>47363</v>
      </c>
      <c r="AY28" s="635">
        <v>67101</v>
      </c>
      <c r="AZ28" s="635">
        <v>140593</v>
      </c>
      <c r="BB28" s="635">
        <v>250079</v>
      </c>
      <c r="BC28" s="635">
        <v>10430</v>
      </c>
      <c r="BD28" s="635">
        <v>0</v>
      </c>
      <c r="BE28" s="635">
        <v>14284</v>
      </c>
      <c r="BF28" s="635">
        <v>2451782</v>
      </c>
      <c r="BG28" s="635">
        <v>0</v>
      </c>
      <c r="BH28" s="635">
        <v>1153399</v>
      </c>
      <c r="BI28" s="635">
        <v>136941</v>
      </c>
      <c r="BJ28" s="635">
        <v>0</v>
      </c>
      <c r="BK28" s="635">
        <v>0</v>
      </c>
      <c r="BL28" s="635">
        <v>1935131</v>
      </c>
      <c r="BM28" s="635">
        <v>4327649</v>
      </c>
      <c r="BN28" s="635">
        <v>524785</v>
      </c>
      <c r="BO28" s="635">
        <v>5199092</v>
      </c>
      <c r="BP28" s="635">
        <v>13277591</v>
      </c>
      <c r="BQ28" s="635">
        <v>10968</v>
      </c>
      <c r="BR28" s="635">
        <v>190686</v>
      </c>
      <c r="BS28" s="635">
        <v>0</v>
      </c>
      <c r="BU28" s="635">
        <v>21815</v>
      </c>
      <c r="BV28" s="635">
        <v>33108</v>
      </c>
      <c r="BW28" s="635">
        <v>157673</v>
      </c>
      <c r="BX28" s="635">
        <v>0</v>
      </c>
      <c r="BY28" s="635">
        <v>5817613</v>
      </c>
      <c r="BZ28" s="635">
        <v>75637</v>
      </c>
      <c r="CA28" s="635">
        <v>0</v>
      </c>
      <c r="CB28" s="635">
        <v>185179</v>
      </c>
      <c r="CC28" s="635">
        <v>0</v>
      </c>
      <c r="CD28" s="635">
        <v>0</v>
      </c>
    </row>
    <row r="29" spans="1:99" s="635" customFormat="1" x14ac:dyDescent="0.3">
      <c r="A29" s="634">
        <v>47</v>
      </c>
      <c r="B29" s="635" t="s">
        <v>1043</v>
      </c>
      <c r="D29" s="635">
        <v>0</v>
      </c>
      <c r="E29" s="635">
        <v>0</v>
      </c>
      <c r="F29" s="635">
        <v>0</v>
      </c>
      <c r="G29" s="635">
        <v>0</v>
      </c>
      <c r="H29" s="635">
        <v>0</v>
      </c>
      <c r="I29" s="635">
        <v>0</v>
      </c>
      <c r="J29" s="635">
        <v>0</v>
      </c>
      <c r="K29" s="635">
        <v>0</v>
      </c>
      <c r="L29" s="635">
        <v>1548327</v>
      </c>
      <c r="M29" s="635">
        <v>0</v>
      </c>
      <c r="N29" s="635">
        <v>0</v>
      </c>
      <c r="O29" s="635">
        <v>0</v>
      </c>
      <c r="P29" s="635">
        <v>0</v>
      </c>
      <c r="Q29" s="635">
        <v>6934107</v>
      </c>
      <c r="R29" s="635">
        <v>0</v>
      </c>
      <c r="S29" s="635">
        <v>1090655</v>
      </c>
      <c r="T29" s="635">
        <v>0</v>
      </c>
      <c r="U29" s="635">
        <v>0</v>
      </c>
      <c r="V29" s="635">
        <v>0</v>
      </c>
      <c r="Y29" s="635">
        <v>536126</v>
      </c>
      <c r="Z29" s="635">
        <v>0</v>
      </c>
      <c r="AA29" s="635">
        <v>0</v>
      </c>
      <c r="AB29" s="635">
        <v>0</v>
      </c>
      <c r="AC29" s="635">
        <v>0</v>
      </c>
      <c r="AD29" s="635">
        <v>0</v>
      </c>
      <c r="AF29" s="635">
        <v>58105301</v>
      </c>
      <c r="AG29" s="635">
        <v>0</v>
      </c>
      <c r="AH29" s="635">
        <v>0</v>
      </c>
      <c r="AI29" s="635">
        <v>0</v>
      </c>
      <c r="AJ29" s="635">
        <v>0</v>
      </c>
      <c r="AK29" s="635">
        <v>0</v>
      </c>
      <c r="AM29" s="635">
        <v>0</v>
      </c>
      <c r="AN29" s="635">
        <v>0</v>
      </c>
      <c r="AO29" s="635">
        <v>0</v>
      </c>
      <c r="AP29" s="635">
        <v>7435551</v>
      </c>
      <c r="AQ29" s="635">
        <v>0</v>
      </c>
      <c r="AR29" s="635">
        <v>0</v>
      </c>
      <c r="AT29" s="635">
        <v>0</v>
      </c>
      <c r="AU29" s="635">
        <v>0</v>
      </c>
      <c r="AV29" s="635">
        <v>77194139</v>
      </c>
      <c r="AW29" s="635">
        <v>0</v>
      </c>
      <c r="AX29" s="635">
        <v>0</v>
      </c>
      <c r="AY29" s="635">
        <v>0</v>
      </c>
      <c r="AZ29" s="635">
        <v>0</v>
      </c>
      <c r="BB29" s="635">
        <v>0</v>
      </c>
      <c r="BC29" s="635">
        <v>0</v>
      </c>
      <c r="BD29" s="635">
        <v>0</v>
      </c>
      <c r="BE29" s="635">
        <v>0</v>
      </c>
      <c r="BF29" s="635">
        <v>0</v>
      </c>
      <c r="BG29" s="635">
        <v>0</v>
      </c>
      <c r="BH29" s="635">
        <v>0</v>
      </c>
      <c r="BI29" s="635">
        <v>0</v>
      </c>
      <c r="BJ29" s="635">
        <v>0</v>
      </c>
      <c r="BK29" s="635">
        <v>0</v>
      </c>
      <c r="BL29" s="635">
        <v>0</v>
      </c>
      <c r="BM29" s="635">
        <v>0</v>
      </c>
      <c r="BN29" s="635">
        <v>1684348</v>
      </c>
      <c r="BO29" s="635">
        <v>0</v>
      </c>
      <c r="BP29" s="635">
        <v>80844607</v>
      </c>
      <c r="BQ29" s="635">
        <v>0</v>
      </c>
      <c r="BR29" s="635">
        <v>7476126</v>
      </c>
      <c r="BS29" s="635">
        <v>0</v>
      </c>
      <c r="BU29" s="635">
        <v>422014</v>
      </c>
      <c r="BV29" s="635">
        <v>0</v>
      </c>
      <c r="BW29" s="635">
        <v>0</v>
      </c>
      <c r="BX29" s="635">
        <v>0</v>
      </c>
      <c r="BY29" s="635">
        <v>0</v>
      </c>
      <c r="BZ29" s="635">
        <v>360115</v>
      </c>
      <c r="CA29" s="635">
        <v>0</v>
      </c>
      <c r="CB29" s="635">
        <v>0</v>
      </c>
      <c r="CC29" s="635">
        <v>0</v>
      </c>
      <c r="CD29" s="635">
        <v>10186386</v>
      </c>
    </row>
    <row r="30" spans="1:99" s="635" customFormat="1" ht="13.95" customHeight="1" x14ac:dyDescent="0.3">
      <c r="A30" s="634">
        <v>48</v>
      </c>
      <c r="B30" s="635" t="s">
        <v>115</v>
      </c>
      <c r="D30" s="635">
        <v>0</v>
      </c>
      <c r="E30" s="635">
        <v>0</v>
      </c>
      <c r="F30" s="635">
        <v>0</v>
      </c>
      <c r="G30" s="635">
        <v>0</v>
      </c>
      <c r="H30" s="635">
        <v>0</v>
      </c>
      <c r="I30" s="635">
        <v>0</v>
      </c>
      <c r="J30" s="635">
        <v>0</v>
      </c>
      <c r="K30" s="635">
        <v>0</v>
      </c>
      <c r="L30" s="635">
        <v>667348</v>
      </c>
      <c r="M30" s="635">
        <v>0</v>
      </c>
      <c r="N30" s="635">
        <v>0</v>
      </c>
      <c r="O30" s="635">
        <v>0</v>
      </c>
      <c r="P30" s="635">
        <v>0</v>
      </c>
      <c r="Q30" s="635">
        <v>114226</v>
      </c>
      <c r="R30" s="635">
        <v>0</v>
      </c>
      <c r="S30" s="635">
        <v>98003</v>
      </c>
      <c r="T30" s="635">
        <v>0</v>
      </c>
      <c r="U30" s="635">
        <v>0</v>
      </c>
      <c r="V30" s="635">
        <v>0</v>
      </c>
      <c r="Y30" s="635">
        <v>96197</v>
      </c>
      <c r="Z30" s="635">
        <v>0</v>
      </c>
      <c r="AA30" s="635">
        <v>0</v>
      </c>
      <c r="AB30" s="635">
        <v>0</v>
      </c>
      <c r="AC30" s="635">
        <v>0</v>
      </c>
      <c r="AD30" s="635">
        <v>0</v>
      </c>
      <c r="AF30" s="635">
        <v>7078154</v>
      </c>
      <c r="AG30" s="635">
        <v>0</v>
      </c>
      <c r="AH30" s="635">
        <v>0</v>
      </c>
      <c r="AI30" s="635">
        <v>0</v>
      </c>
      <c r="AJ30" s="635">
        <v>0</v>
      </c>
      <c r="AK30" s="635">
        <v>0</v>
      </c>
      <c r="AM30" s="635">
        <v>0</v>
      </c>
      <c r="AN30" s="635">
        <v>0</v>
      </c>
      <c r="AO30" s="635">
        <v>0</v>
      </c>
      <c r="AP30" s="635">
        <v>487615</v>
      </c>
      <c r="AQ30" s="635">
        <v>0</v>
      </c>
      <c r="AR30" s="635">
        <v>0</v>
      </c>
      <c r="AT30" s="635">
        <v>0</v>
      </c>
      <c r="AU30" s="635">
        <v>0</v>
      </c>
      <c r="AV30" s="635">
        <v>21492066</v>
      </c>
      <c r="AW30" s="635">
        <v>0</v>
      </c>
      <c r="AX30" s="635">
        <v>0</v>
      </c>
      <c r="AY30" s="635">
        <v>0</v>
      </c>
      <c r="AZ30" s="635">
        <v>0</v>
      </c>
      <c r="BB30" s="635">
        <v>0</v>
      </c>
      <c r="BC30" s="635">
        <v>0</v>
      </c>
      <c r="BD30" s="635">
        <v>0</v>
      </c>
      <c r="BE30" s="635">
        <v>0</v>
      </c>
      <c r="BF30" s="635">
        <v>0</v>
      </c>
      <c r="BG30" s="635">
        <v>0</v>
      </c>
      <c r="BH30" s="635">
        <v>0</v>
      </c>
      <c r="BI30" s="635">
        <v>0</v>
      </c>
      <c r="BJ30" s="635">
        <v>0</v>
      </c>
      <c r="BK30" s="635">
        <v>0</v>
      </c>
      <c r="BL30" s="635">
        <v>0</v>
      </c>
      <c r="BM30" s="635">
        <v>0</v>
      </c>
      <c r="BN30" s="635">
        <v>421449</v>
      </c>
      <c r="BO30" s="635">
        <v>0</v>
      </c>
      <c r="BP30" s="635">
        <v>10816057</v>
      </c>
      <c r="BQ30" s="635">
        <v>0</v>
      </c>
      <c r="BR30" s="635">
        <v>255815</v>
      </c>
      <c r="BS30" s="635">
        <v>0</v>
      </c>
      <c r="BU30" s="635">
        <v>92609</v>
      </c>
      <c r="BV30" s="635">
        <v>0</v>
      </c>
      <c r="BW30" s="635">
        <v>0</v>
      </c>
      <c r="BX30" s="635">
        <v>0</v>
      </c>
      <c r="BY30" s="635">
        <v>0</v>
      </c>
      <c r="BZ30" s="635">
        <v>57455</v>
      </c>
      <c r="CA30" s="635">
        <v>0</v>
      </c>
      <c r="CB30" s="635">
        <v>0</v>
      </c>
      <c r="CC30" s="635">
        <v>0</v>
      </c>
      <c r="CD30" s="635">
        <v>2503645</v>
      </c>
    </row>
    <row r="31" spans="1:99" x14ac:dyDescent="0.3">
      <c r="A31" s="155">
        <v>49</v>
      </c>
      <c r="B31" s="180" t="s">
        <v>219</v>
      </c>
      <c r="C31" s="180"/>
      <c r="D31" s="180">
        <v>187281</v>
      </c>
      <c r="E31" s="180">
        <v>311235</v>
      </c>
      <c r="F31" s="180">
        <v>0</v>
      </c>
      <c r="G31" s="180">
        <v>355726</v>
      </c>
      <c r="H31" s="180">
        <v>197664</v>
      </c>
      <c r="I31" s="180">
        <v>16381</v>
      </c>
      <c r="J31" s="180">
        <v>0</v>
      </c>
      <c r="K31" s="180">
        <v>151355</v>
      </c>
      <c r="L31" s="180">
        <v>1167936</v>
      </c>
      <c r="M31" s="180">
        <v>0</v>
      </c>
      <c r="N31" s="180">
        <v>0</v>
      </c>
      <c r="O31" s="180">
        <v>0</v>
      </c>
      <c r="P31" s="180">
        <v>118754</v>
      </c>
      <c r="Q31" s="180">
        <v>1390108</v>
      </c>
      <c r="R31" s="180">
        <v>0</v>
      </c>
      <c r="S31" s="180">
        <v>132491</v>
      </c>
      <c r="T31" s="180">
        <v>111363</v>
      </c>
      <c r="U31" s="180">
        <v>58962</v>
      </c>
      <c r="V31" s="180">
        <v>697499</v>
      </c>
      <c r="W31" s="180"/>
      <c r="X31" s="180"/>
      <c r="Y31" s="180">
        <v>286947</v>
      </c>
      <c r="Z31" s="180">
        <v>4641719</v>
      </c>
      <c r="AA31" s="180">
        <v>69505</v>
      </c>
      <c r="AB31" s="180">
        <v>89076</v>
      </c>
      <c r="AC31" s="180">
        <v>0</v>
      </c>
      <c r="AD31" s="180">
        <v>0</v>
      </c>
      <c r="AE31" s="180"/>
      <c r="AF31" s="180">
        <v>8309907</v>
      </c>
      <c r="AG31" s="180">
        <v>0</v>
      </c>
      <c r="AH31" s="180">
        <v>45727</v>
      </c>
      <c r="AI31" s="180">
        <v>95836</v>
      </c>
      <c r="AJ31" s="180">
        <v>71782</v>
      </c>
      <c r="AK31" s="180">
        <v>5375</v>
      </c>
      <c r="AL31" s="180"/>
      <c r="AM31" s="180">
        <v>190993</v>
      </c>
      <c r="AN31" s="180">
        <v>1032422</v>
      </c>
      <c r="AO31" s="180">
        <v>0</v>
      </c>
      <c r="AP31" s="180">
        <v>691523</v>
      </c>
      <c r="AQ31" s="180">
        <v>0</v>
      </c>
      <c r="AR31" s="180">
        <v>0</v>
      </c>
      <c r="AS31" s="180"/>
      <c r="AT31" s="180">
        <v>102454</v>
      </c>
      <c r="AU31" s="180">
        <v>32218889</v>
      </c>
      <c r="AV31" s="180">
        <v>11486167</v>
      </c>
      <c r="AW31" s="180">
        <v>164020</v>
      </c>
      <c r="AX31" s="180">
        <v>160771</v>
      </c>
      <c r="AY31" s="180">
        <v>83240</v>
      </c>
      <c r="AZ31" s="180">
        <v>101461</v>
      </c>
      <c r="BA31" s="180"/>
      <c r="BB31" s="180">
        <v>624814</v>
      </c>
      <c r="BC31" s="180">
        <v>141442</v>
      </c>
      <c r="BD31" s="180">
        <v>0</v>
      </c>
      <c r="BE31" s="180">
        <v>39172</v>
      </c>
      <c r="BF31" s="180">
        <v>1665329</v>
      </c>
      <c r="BG31" s="180">
        <v>0</v>
      </c>
      <c r="BH31" s="180">
        <v>1259667</v>
      </c>
      <c r="BI31" s="180">
        <v>201392</v>
      </c>
      <c r="BJ31" s="180">
        <v>0</v>
      </c>
      <c r="BK31" s="180">
        <v>0</v>
      </c>
      <c r="BL31" s="180">
        <v>2280071</v>
      </c>
      <c r="BM31" s="180">
        <v>3651468</v>
      </c>
      <c r="BN31" s="180">
        <v>773322</v>
      </c>
      <c r="BO31" s="180">
        <v>5461352</v>
      </c>
      <c r="BP31" s="180">
        <v>13108287</v>
      </c>
      <c r="BQ31" s="180">
        <v>90959</v>
      </c>
      <c r="BR31" s="180">
        <v>921481</v>
      </c>
      <c r="BS31" s="180">
        <v>0</v>
      </c>
      <c r="BT31" s="180"/>
      <c r="BU31" s="180">
        <v>136559</v>
      </c>
      <c r="BV31" s="180">
        <v>28838</v>
      </c>
      <c r="BW31" s="180">
        <v>564067</v>
      </c>
      <c r="BX31" s="180">
        <v>0</v>
      </c>
      <c r="BY31" s="180">
        <v>4281733</v>
      </c>
      <c r="BZ31" s="180">
        <v>35473</v>
      </c>
      <c r="CA31" s="180">
        <v>0</v>
      </c>
      <c r="CB31" s="180">
        <v>34598</v>
      </c>
      <c r="CC31" s="180">
        <v>0</v>
      </c>
      <c r="CD31" s="180">
        <v>0</v>
      </c>
      <c r="CE31" s="180"/>
      <c r="CF31" s="180"/>
      <c r="CG31" s="180"/>
      <c r="CH31" s="180"/>
      <c r="CI31" s="180"/>
      <c r="CJ31" s="180"/>
      <c r="CK31" s="180"/>
      <c r="CL31" s="180"/>
      <c r="CM31" s="180"/>
      <c r="CN31" s="180"/>
      <c r="CO31" s="180"/>
      <c r="CP31" s="180"/>
      <c r="CQ31" s="180"/>
      <c r="CR31" s="180"/>
      <c r="CS31" s="180"/>
      <c r="CT31" s="180"/>
      <c r="CU31" s="180"/>
    </row>
    <row r="32" spans="1:99" x14ac:dyDescent="0.3">
      <c r="A32" s="155">
        <v>50</v>
      </c>
      <c r="B32" s="180" t="s">
        <v>92</v>
      </c>
      <c r="C32" s="180"/>
      <c r="D32" s="180">
        <v>2140633</v>
      </c>
      <c r="E32" s="180">
        <v>-172632</v>
      </c>
      <c r="F32" s="180">
        <v>0</v>
      </c>
      <c r="G32" s="180">
        <v>817820</v>
      </c>
      <c r="H32" s="180">
        <v>-74757</v>
      </c>
      <c r="I32" s="180">
        <v>-13545</v>
      </c>
      <c r="J32" s="180">
        <v>0</v>
      </c>
      <c r="K32" s="180">
        <v>-95534</v>
      </c>
      <c r="L32" s="180">
        <v>218053</v>
      </c>
      <c r="M32" s="180">
        <v>0</v>
      </c>
      <c r="N32" s="180">
        <v>0</v>
      </c>
      <c r="O32" s="180">
        <v>0</v>
      </c>
      <c r="P32" s="180">
        <v>-106972</v>
      </c>
      <c r="Q32" s="180">
        <v>859929</v>
      </c>
      <c r="R32" s="180">
        <v>0</v>
      </c>
      <c r="S32" s="180">
        <v>389798</v>
      </c>
      <c r="T32" s="180">
        <v>92627</v>
      </c>
      <c r="U32" s="180">
        <v>119033</v>
      </c>
      <c r="V32" s="180">
        <v>1195908</v>
      </c>
      <c r="W32" s="180"/>
      <c r="X32" s="180"/>
      <c r="Y32" s="180">
        <v>19727</v>
      </c>
      <c r="Z32" s="180">
        <v>15886388</v>
      </c>
      <c r="AA32" s="180">
        <v>-56976</v>
      </c>
      <c r="AB32" s="180">
        <v>954631</v>
      </c>
      <c r="AC32" s="180">
        <v>0</v>
      </c>
      <c r="AD32" s="180">
        <v>0</v>
      </c>
      <c r="AE32" s="180"/>
      <c r="AF32" s="180">
        <v>8283195</v>
      </c>
      <c r="AG32" s="180">
        <v>-267</v>
      </c>
      <c r="AH32" s="180">
        <v>-107893</v>
      </c>
      <c r="AI32" s="180">
        <v>157531</v>
      </c>
      <c r="AJ32" s="180">
        <v>-71840</v>
      </c>
      <c r="AK32" s="180">
        <v>19677</v>
      </c>
      <c r="AL32" s="180"/>
      <c r="AM32" s="180">
        <v>-5901</v>
      </c>
      <c r="AN32" s="180">
        <v>2542568</v>
      </c>
      <c r="AO32" s="180">
        <v>0</v>
      </c>
      <c r="AP32" s="180">
        <v>-281145</v>
      </c>
      <c r="AQ32" s="180">
        <v>0</v>
      </c>
      <c r="AR32" s="180">
        <v>0</v>
      </c>
      <c r="AS32" s="180"/>
      <c r="AT32" s="180">
        <v>238730</v>
      </c>
      <c r="AU32" s="180">
        <v>17483185</v>
      </c>
      <c r="AV32" s="180">
        <v>1579835</v>
      </c>
      <c r="AW32" s="180">
        <v>51846</v>
      </c>
      <c r="AX32" s="180">
        <v>-183631</v>
      </c>
      <c r="AY32" s="180">
        <v>-49562</v>
      </c>
      <c r="AZ32" s="180">
        <v>-166918</v>
      </c>
      <c r="BA32" s="180"/>
      <c r="BB32" s="180">
        <v>-419769</v>
      </c>
      <c r="BC32" s="180">
        <v>-198923</v>
      </c>
      <c r="BD32" s="180">
        <v>0</v>
      </c>
      <c r="BE32" s="180">
        <v>-8491</v>
      </c>
      <c r="BF32" s="180">
        <v>1417779</v>
      </c>
      <c r="BG32" s="180">
        <v>0</v>
      </c>
      <c r="BH32" s="180">
        <v>257071</v>
      </c>
      <c r="BI32" s="180">
        <v>-308341</v>
      </c>
      <c r="BJ32" s="180">
        <v>0</v>
      </c>
      <c r="BK32" s="180">
        <v>0</v>
      </c>
      <c r="BL32" s="180">
        <v>3624483</v>
      </c>
      <c r="BM32" s="180">
        <v>1336538</v>
      </c>
      <c r="BN32" s="180">
        <v>-157258</v>
      </c>
      <c r="BO32" s="180">
        <v>-469377</v>
      </c>
      <c r="BP32" s="180">
        <v>9483725</v>
      </c>
      <c r="BQ32" s="180">
        <v>21305</v>
      </c>
      <c r="BR32" s="180">
        <v>-403483</v>
      </c>
      <c r="BS32" s="180">
        <v>0</v>
      </c>
      <c r="BT32" s="180"/>
      <c r="BU32" s="180">
        <v>-110927</v>
      </c>
      <c r="BV32" s="180">
        <v>424707</v>
      </c>
      <c r="BW32" s="180">
        <v>29310</v>
      </c>
      <c r="BX32" s="180">
        <v>0</v>
      </c>
      <c r="BY32" s="180">
        <v>10086852</v>
      </c>
      <c r="BZ32" s="180">
        <v>46414</v>
      </c>
      <c r="CA32" s="180">
        <v>0</v>
      </c>
      <c r="CB32" s="180">
        <v>553591</v>
      </c>
      <c r="CC32" s="180">
        <v>0</v>
      </c>
      <c r="CD32" s="180">
        <v>0</v>
      </c>
      <c r="CE32" s="180"/>
      <c r="CF32" s="180"/>
      <c r="CG32" s="180"/>
      <c r="CH32" s="180"/>
      <c r="CI32" s="180"/>
      <c r="CJ32" s="180"/>
      <c r="CK32" s="180"/>
      <c r="CL32" s="180"/>
      <c r="CM32" s="180"/>
      <c r="CN32" s="180"/>
      <c r="CO32" s="180"/>
      <c r="CP32" s="180"/>
      <c r="CQ32" s="180"/>
      <c r="CR32" s="180"/>
      <c r="CS32" s="180"/>
      <c r="CT32" s="180"/>
      <c r="CU32" s="180"/>
    </row>
    <row r="33" spans="1:99" x14ac:dyDescent="0.3">
      <c r="A33" s="155">
        <v>51</v>
      </c>
      <c r="B33" s="180" t="s">
        <v>237</v>
      </c>
      <c r="C33" s="180"/>
      <c r="D33" s="180">
        <v>-68087</v>
      </c>
      <c r="E33" s="180">
        <v>95244</v>
      </c>
      <c r="F33" s="180">
        <v>0</v>
      </c>
      <c r="G33" s="180">
        <v>95665</v>
      </c>
      <c r="H33" s="180">
        <v>192904</v>
      </c>
      <c r="I33" s="180">
        <v>3052</v>
      </c>
      <c r="J33" s="180">
        <v>0</v>
      </c>
      <c r="K33" s="180">
        <v>67487</v>
      </c>
      <c r="L33" s="180">
        <v>1444767</v>
      </c>
      <c r="M33" s="180">
        <v>0</v>
      </c>
      <c r="N33" s="180">
        <v>0</v>
      </c>
      <c r="O33" s="180">
        <v>0</v>
      </c>
      <c r="P33" s="180">
        <v>22489</v>
      </c>
      <c r="Q33" s="180">
        <v>1791565</v>
      </c>
      <c r="R33" s="180">
        <v>0</v>
      </c>
      <c r="S33" s="180">
        <v>92145</v>
      </c>
      <c r="T33" s="180">
        <v>306987</v>
      </c>
      <c r="U33" s="180">
        <v>165382</v>
      </c>
      <c r="V33" s="180">
        <v>1856783</v>
      </c>
      <c r="W33" s="180"/>
      <c r="X33" s="180"/>
      <c r="Y33" s="180">
        <v>17296</v>
      </c>
      <c r="Z33" s="180">
        <v>4982424</v>
      </c>
      <c r="AA33" s="180">
        <v>-13600</v>
      </c>
      <c r="AB33" s="180">
        <v>125581</v>
      </c>
      <c r="AC33" s="180">
        <v>0</v>
      </c>
      <c r="AD33" s="180">
        <v>0</v>
      </c>
      <c r="AE33" s="180"/>
      <c r="AF33" s="180">
        <v>13072959</v>
      </c>
      <c r="AG33" s="180">
        <v>-267</v>
      </c>
      <c r="AH33" s="180">
        <v>-61842</v>
      </c>
      <c r="AI33" s="180">
        <v>715070</v>
      </c>
      <c r="AJ33" s="180">
        <v>-3911</v>
      </c>
      <c r="AK33" s="180">
        <v>24653</v>
      </c>
      <c r="AL33" s="180"/>
      <c r="AM33" s="180">
        <v>6878</v>
      </c>
      <c r="AN33" s="180">
        <v>2024032</v>
      </c>
      <c r="AO33" s="180">
        <v>0</v>
      </c>
      <c r="AP33" s="180">
        <v>213486</v>
      </c>
      <c r="AQ33" s="180">
        <v>0</v>
      </c>
      <c r="AR33" s="180">
        <v>0</v>
      </c>
      <c r="AS33" s="180"/>
      <c r="AT33" s="180">
        <v>277377</v>
      </c>
      <c r="AU33" s="180">
        <v>55695177</v>
      </c>
      <c r="AV33" s="180">
        <v>15935984</v>
      </c>
      <c r="AW33" s="180">
        <v>169144</v>
      </c>
      <c r="AX33" s="180">
        <v>-6993</v>
      </c>
      <c r="AY33" s="180">
        <v>17768</v>
      </c>
      <c r="AZ33" s="180">
        <v>-61782</v>
      </c>
      <c r="BA33" s="180"/>
      <c r="BB33" s="180">
        <v>462807</v>
      </c>
      <c r="BC33" s="180">
        <v>-45819</v>
      </c>
      <c r="BD33" s="180">
        <v>0</v>
      </c>
      <c r="BE33" s="180">
        <v>49395</v>
      </c>
      <c r="BF33" s="180">
        <v>3155897</v>
      </c>
      <c r="BG33" s="180">
        <v>0</v>
      </c>
      <c r="BH33" s="180">
        <v>2915995</v>
      </c>
      <c r="BI33" s="180">
        <v>-57778</v>
      </c>
      <c r="BJ33" s="180">
        <v>0</v>
      </c>
      <c r="BK33" s="180">
        <v>0</v>
      </c>
      <c r="BL33" s="180">
        <v>0</v>
      </c>
      <c r="BM33" s="180">
        <v>4063472</v>
      </c>
      <c r="BN33" s="180">
        <v>708558</v>
      </c>
      <c r="BO33" s="180">
        <v>9565289</v>
      </c>
      <c r="BP33" s="180">
        <v>27175134</v>
      </c>
      <c r="BQ33" s="180">
        <v>65640</v>
      </c>
      <c r="BR33" s="180">
        <v>342991</v>
      </c>
      <c r="BS33" s="180">
        <v>0</v>
      </c>
      <c r="BT33" s="180"/>
      <c r="BU33" s="180">
        <v>18422</v>
      </c>
      <c r="BV33" s="180">
        <v>-18576</v>
      </c>
      <c r="BW33" s="180">
        <v>406786</v>
      </c>
      <c r="BX33" s="180">
        <v>0</v>
      </c>
      <c r="BY33" s="180">
        <v>4157814</v>
      </c>
      <c r="BZ33" s="180">
        <v>43044</v>
      </c>
      <c r="CA33" s="180">
        <v>0</v>
      </c>
      <c r="CB33" s="180">
        <v>250714</v>
      </c>
      <c r="CC33" s="180">
        <v>0</v>
      </c>
      <c r="CD33" s="180">
        <v>0</v>
      </c>
      <c r="CE33" s="180"/>
      <c r="CF33" s="180"/>
      <c r="CG33" s="180"/>
      <c r="CH33" s="180"/>
      <c r="CI33" s="180"/>
      <c r="CJ33" s="180"/>
      <c r="CK33" s="180"/>
      <c r="CL33" s="180"/>
      <c r="CM33" s="180"/>
      <c r="CN33" s="180"/>
      <c r="CO33" s="180"/>
      <c r="CP33" s="180"/>
      <c r="CQ33" s="180"/>
      <c r="CR33" s="180"/>
      <c r="CS33" s="180"/>
      <c r="CT33" s="180"/>
      <c r="CU33" s="180"/>
    </row>
    <row r="34" spans="1:99" x14ac:dyDescent="0.3">
      <c r="A34" s="155">
        <v>52</v>
      </c>
      <c r="B34" s="180" t="s">
        <v>230</v>
      </c>
      <c r="C34" s="180"/>
      <c r="D34" s="180">
        <v>0</v>
      </c>
      <c r="E34" s="180">
        <v>0</v>
      </c>
      <c r="F34" s="180">
        <v>0</v>
      </c>
      <c r="G34" s="180">
        <v>0</v>
      </c>
      <c r="H34" s="180">
        <v>0</v>
      </c>
      <c r="I34" s="180">
        <v>0</v>
      </c>
      <c r="J34" s="180">
        <v>0</v>
      </c>
      <c r="K34" s="180">
        <v>0</v>
      </c>
      <c r="L34" s="180">
        <v>208636</v>
      </c>
      <c r="M34" s="180">
        <v>0</v>
      </c>
      <c r="N34" s="180">
        <v>0</v>
      </c>
      <c r="O34" s="180">
        <v>0</v>
      </c>
      <c r="P34" s="180">
        <v>0</v>
      </c>
      <c r="Q34" s="180">
        <v>315599</v>
      </c>
      <c r="R34" s="180">
        <v>0</v>
      </c>
      <c r="S34" s="180">
        <v>14683</v>
      </c>
      <c r="T34" s="180">
        <v>0</v>
      </c>
      <c r="U34" s="180">
        <v>0</v>
      </c>
      <c r="V34" s="180">
        <v>0</v>
      </c>
      <c r="W34" s="180"/>
      <c r="X34" s="180"/>
      <c r="Y34" s="180">
        <v>4181</v>
      </c>
      <c r="Z34" s="180">
        <v>0</v>
      </c>
      <c r="AA34" s="180">
        <v>0</v>
      </c>
      <c r="AB34" s="180">
        <v>0</v>
      </c>
      <c r="AC34" s="180">
        <v>0</v>
      </c>
      <c r="AD34" s="180">
        <v>0</v>
      </c>
      <c r="AE34" s="180"/>
      <c r="AF34" s="180">
        <v>2123993</v>
      </c>
      <c r="AG34" s="180">
        <v>0</v>
      </c>
      <c r="AH34" s="180">
        <v>0</v>
      </c>
      <c r="AI34" s="180">
        <v>0</v>
      </c>
      <c r="AJ34" s="180">
        <v>0</v>
      </c>
      <c r="AK34" s="180">
        <v>0</v>
      </c>
      <c r="AL34" s="180"/>
      <c r="AM34" s="180">
        <v>0</v>
      </c>
      <c r="AN34" s="180">
        <v>0</v>
      </c>
      <c r="AO34" s="180">
        <v>0</v>
      </c>
      <c r="AP34" s="180">
        <v>285751</v>
      </c>
      <c r="AQ34" s="180">
        <v>0</v>
      </c>
      <c r="AR34" s="180">
        <v>0</v>
      </c>
      <c r="AS34" s="180"/>
      <c r="AT34" s="180">
        <v>0</v>
      </c>
      <c r="AU34" s="180">
        <v>0</v>
      </c>
      <c r="AV34" s="180">
        <v>11998783</v>
      </c>
      <c r="AW34" s="180">
        <v>0</v>
      </c>
      <c r="AX34" s="180">
        <v>0</v>
      </c>
      <c r="AY34" s="180">
        <v>0</v>
      </c>
      <c r="AZ34" s="180">
        <v>0</v>
      </c>
      <c r="BA34" s="180"/>
      <c r="BB34" s="180">
        <v>0</v>
      </c>
      <c r="BC34" s="180">
        <v>0</v>
      </c>
      <c r="BD34" s="180">
        <v>0</v>
      </c>
      <c r="BE34" s="180">
        <v>0</v>
      </c>
      <c r="BF34" s="180">
        <v>0</v>
      </c>
      <c r="BG34" s="180">
        <v>0</v>
      </c>
      <c r="BH34" s="180">
        <v>0</v>
      </c>
      <c r="BI34" s="180">
        <v>0</v>
      </c>
      <c r="BJ34" s="180">
        <v>0</v>
      </c>
      <c r="BK34" s="180">
        <v>0</v>
      </c>
      <c r="BL34" s="180">
        <v>0</v>
      </c>
      <c r="BM34" s="180">
        <v>0</v>
      </c>
      <c r="BN34" s="180">
        <v>87219</v>
      </c>
      <c r="BO34" s="180">
        <v>0</v>
      </c>
      <c r="BP34" s="180">
        <v>3209214</v>
      </c>
      <c r="BQ34" s="180">
        <v>0</v>
      </c>
      <c r="BR34" s="180">
        <v>135823</v>
      </c>
      <c r="BS34" s="180">
        <v>0</v>
      </c>
      <c r="BT34" s="180"/>
      <c r="BU34" s="180">
        <v>11617</v>
      </c>
      <c r="BV34" s="180">
        <v>0</v>
      </c>
      <c r="BW34" s="180">
        <v>0</v>
      </c>
      <c r="BX34" s="180">
        <v>0</v>
      </c>
      <c r="BY34" s="180">
        <v>0</v>
      </c>
      <c r="BZ34" s="180">
        <v>31207</v>
      </c>
      <c r="CA34" s="180">
        <v>0</v>
      </c>
      <c r="CB34" s="180">
        <v>0</v>
      </c>
      <c r="CC34" s="180">
        <v>0</v>
      </c>
      <c r="CD34" s="180">
        <v>1271119</v>
      </c>
      <c r="CE34" s="180"/>
      <c r="CF34" s="180"/>
      <c r="CG34" s="180"/>
      <c r="CH34" s="180"/>
      <c r="CI34" s="180"/>
      <c r="CJ34" s="180"/>
      <c r="CK34" s="180"/>
      <c r="CL34" s="180"/>
      <c r="CM34" s="180"/>
      <c r="CN34" s="180"/>
      <c r="CO34" s="180"/>
      <c r="CP34" s="180"/>
      <c r="CQ34" s="180"/>
      <c r="CR34" s="180"/>
      <c r="CS34" s="180"/>
      <c r="CT34" s="180"/>
      <c r="CU34" s="180"/>
    </row>
    <row r="35" spans="1:99" x14ac:dyDescent="0.3">
      <c r="A35" s="155">
        <v>53</v>
      </c>
      <c r="B35" s="180" t="s">
        <v>93</v>
      </c>
      <c r="C35" s="180"/>
      <c r="D35" s="180">
        <v>0</v>
      </c>
      <c r="E35" s="180">
        <v>0</v>
      </c>
      <c r="F35" s="180">
        <v>0</v>
      </c>
      <c r="G35" s="180">
        <v>0</v>
      </c>
      <c r="H35" s="180">
        <v>0</v>
      </c>
      <c r="I35" s="180">
        <v>0</v>
      </c>
      <c r="J35" s="180">
        <v>0</v>
      </c>
      <c r="K35" s="180">
        <v>0</v>
      </c>
      <c r="L35" s="180">
        <v>-68225</v>
      </c>
      <c r="M35" s="180">
        <v>0</v>
      </c>
      <c r="N35" s="180">
        <v>0</v>
      </c>
      <c r="O35" s="180">
        <v>0</v>
      </c>
      <c r="P35" s="180">
        <v>0</v>
      </c>
      <c r="Q35" s="180">
        <v>190771</v>
      </c>
      <c r="R35" s="180">
        <v>0</v>
      </c>
      <c r="S35" s="180">
        <v>51226</v>
      </c>
      <c r="T35" s="180">
        <v>0</v>
      </c>
      <c r="U35" s="180">
        <v>0</v>
      </c>
      <c r="V35" s="180">
        <v>0</v>
      </c>
      <c r="W35" s="180"/>
      <c r="X35" s="180"/>
      <c r="Y35" s="180">
        <v>-80782</v>
      </c>
      <c r="Z35" s="180">
        <v>0</v>
      </c>
      <c r="AA35" s="180">
        <v>0</v>
      </c>
      <c r="AB35" s="180">
        <v>0</v>
      </c>
      <c r="AC35" s="180">
        <v>0</v>
      </c>
      <c r="AD35" s="180">
        <v>0</v>
      </c>
      <c r="AE35" s="180"/>
      <c r="AF35" s="180">
        <v>18103383</v>
      </c>
      <c r="AG35" s="180">
        <v>0</v>
      </c>
      <c r="AH35" s="180">
        <v>0</v>
      </c>
      <c r="AI35" s="180">
        <v>0</v>
      </c>
      <c r="AJ35" s="180">
        <v>0</v>
      </c>
      <c r="AK35" s="180">
        <v>0</v>
      </c>
      <c r="AL35" s="180"/>
      <c r="AM35" s="180">
        <v>0</v>
      </c>
      <c r="AN35" s="180">
        <v>0</v>
      </c>
      <c r="AO35" s="180">
        <v>0</v>
      </c>
      <c r="AP35" s="180">
        <v>1479301</v>
      </c>
      <c r="AQ35" s="180">
        <v>0</v>
      </c>
      <c r="AR35" s="180">
        <v>0</v>
      </c>
      <c r="AS35" s="180"/>
      <c r="AT35" s="180">
        <v>0</v>
      </c>
      <c r="AU35" s="180">
        <v>0</v>
      </c>
      <c r="AV35" s="180">
        <v>4474453</v>
      </c>
      <c r="AW35" s="180">
        <v>0</v>
      </c>
      <c r="AX35" s="180">
        <v>0</v>
      </c>
      <c r="AY35" s="180">
        <v>0</v>
      </c>
      <c r="AZ35" s="180">
        <v>0</v>
      </c>
      <c r="BA35" s="180"/>
      <c r="BB35" s="180">
        <v>0</v>
      </c>
      <c r="BC35" s="180">
        <v>0</v>
      </c>
      <c r="BD35" s="180">
        <v>0</v>
      </c>
      <c r="BE35" s="180">
        <v>0</v>
      </c>
      <c r="BF35" s="180">
        <v>0</v>
      </c>
      <c r="BG35" s="180">
        <v>0</v>
      </c>
      <c r="BH35" s="180">
        <v>0</v>
      </c>
      <c r="BI35" s="180">
        <v>0</v>
      </c>
      <c r="BJ35" s="180">
        <v>0</v>
      </c>
      <c r="BK35" s="180">
        <v>0</v>
      </c>
      <c r="BL35" s="180">
        <v>0</v>
      </c>
      <c r="BM35" s="180">
        <v>0</v>
      </c>
      <c r="BN35" s="180">
        <v>113437</v>
      </c>
      <c r="BO35" s="180">
        <v>0</v>
      </c>
      <c r="BP35" s="180">
        <v>27583650</v>
      </c>
      <c r="BQ35" s="180">
        <v>0</v>
      </c>
      <c r="BR35" s="180">
        <v>3232336</v>
      </c>
      <c r="BS35" s="180">
        <v>0</v>
      </c>
      <c r="BT35" s="180"/>
      <c r="BU35" s="180">
        <v>23738</v>
      </c>
      <c r="BV35" s="180">
        <v>0</v>
      </c>
      <c r="BW35" s="180">
        <v>0</v>
      </c>
      <c r="BX35" s="180">
        <v>0</v>
      </c>
      <c r="BY35" s="180">
        <v>0</v>
      </c>
      <c r="BZ35" s="180">
        <v>5311</v>
      </c>
      <c r="CA35" s="180">
        <v>0</v>
      </c>
      <c r="CB35" s="180">
        <v>0</v>
      </c>
      <c r="CC35" s="180">
        <v>0</v>
      </c>
      <c r="CD35" s="180">
        <v>3566428</v>
      </c>
      <c r="CE35" s="180"/>
      <c r="CF35" s="180"/>
      <c r="CG35" s="180"/>
      <c r="CH35" s="180"/>
      <c r="CI35" s="180"/>
      <c r="CJ35" s="180"/>
      <c r="CK35" s="180"/>
      <c r="CL35" s="180"/>
      <c r="CM35" s="180"/>
      <c r="CN35" s="180"/>
      <c r="CO35" s="180"/>
      <c r="CP35" s="180"/>
      <c r="CQ35" s="180"/>
      <c r="CR35" s="180"/>
      <c r="CS35" s="180"/>
      <c r="CT35" s="180"/>
      <c r="CU35" s="180"/>
    </row>
    <row r="36" spans="1:99" x14ac:dyDescent="0.3">
      <c r="A36" s="155">
        <v>55</v>
      </c>
      <c r="B36" s="180" t="s">
        <v>240</v>
      </c>
      <c r="C36" s="180"/>
      <c r="D36" s="180">
        <v>0</v>
      </c>
      <c r="E36" s="180">
        <v>0</v>
      </c>
      <c r="F36" s="180">
        <v>0</v>
      </c>
      <c r="G36" s="180">
        <v>0</v>
      </c>
      <c r="H36" s="180">
        <v>0</v>
      </c>
      <c r="I36" s="180">
        <v>0</v>
      </c>
      <c r="J36" s="180">
        <v>0</v>
      </c>
      <c r="K36" s="180">
        <v>0</v>
      </c>
      <c r="L36" s="180">
        <v>375716</v>
      </c>
      <c r="M36" s="180">
        <v>0</v>
      </c>
      <c r="N36" s="180">
        <v>0</v>
      </c>
      <c r="O36" s="180">
        <v>0</v>
      </c>
      <c r="P36" s="180">
        <v>0</v>
      </c>
      <c r="Q36" s="180">
        <v>3573475</v>
      </c>
      <c r="R36" s="180">
        <v>0</v>
      </c>
      <c r="S36" s="180">
        <v>40396</v>
      </c>
      <c r="T36" s="180">
        <v>0</v>
      </c>
      <c r="U36" s="180">
        <v>0</v>
      </c>
      <c r="V36" s="180">
        <v>0</v>
      </c>
      <c r="W36" s="180"/>
      <c r="X36" s="180"/>
      <c r="Y36" s="180">
        <v>34722</v>
      </c>
      <c r="Z36" s="180">
        <v>0</v>
      </c>
      <c r="AA36" s="180">
        <v>0</v>
      </c>
      <c r="AB36" s="180">
        <v>0</v>
      </c>
      <c r="AC36" s="180">
        <v>0</v>
      </c>
      <c r="AD36" s="180">
        <v>0</v>
      </c>
      <c r="AE36" s="180"/>
      <c r="AF36" s="180">
        <v>11476904</v>
      </c>
      <c r="AG36" s="180">
        <v>0</v>
      </c>
      <c r="AH36" s="180">
        <v>0</v>
      </c>
      <c r="AI36" s="180">
        <v>0</v>
      </c>
      <c r="AJ36" s="180">
        <v>0</v>
      </c>
      <c r="AK36" s="180">
        <v>0</v>
      </c>
      <c r="AL36" s="180"/>
      <c r="AM36" s="180">
        <v>0</v>
      </c>
      <c r="AN36" s="180">
        <v>0</v>
      </c>
      <c r="AO36" s="180">
        <v>0</v>
      </c>
      <c r="AP36" s="180">
        <v>268483</v>
      </c>
      <c r="AQ36" s="180">
        <v>0</v>
      </c>
      <c r="AR36" s="180">
        <v>0</v>
      </c>
      <c r="AS36" s="180"/>
      <c r="AT36" s="180">
        <v>0</v>
      </c>
      <c r="AU36" s="180">
        <v>0</v>
      </c>
      <c r="AV36" s="180">
        <v>23909881</v>
      </c>
      <c r="AW36" s="180">
        <v>0</v>
      </c>
      <c r="AX36" s="180">
        <v>0</v>
      </c>
      <c r="AY36" s="180">
        <v>0</v>
      </c>
      <c r="AZ36" s="180">
        <v>0</v>
      </c>
      <c r="BA36" s="180"/>
      <c r="BB36" s="180">
        <v>0</v>
      </c>
      <c r="BC36" s="180">
        <v>0</v>
      </c>
      <c r="BD36" s="180">
        <v>0</v>
      </c>
      <c r="BE36" s="180">
        <v>0</v>
      </c>
      <c r="BF36" s="180">
        <v>0</v>
      </c>
      <c r="BG36" s="180">
        <v>0</v>
      </c>
      <c r="BH36" s="180">
        <v>0</v>
      </c>
      <c r="BI36" s="180">
        <v>0</v>
      </c>
      <c r="BJ36" s="180">
        <v>0</v>
      </c>
      <c r="BK36" s="180">
        <v>0</v>
      </c>
      <c r="BL36" s="180">
        <v>0</v>
      </c>
      <c r="BM36" s="180">
        <v>0</v>
      </c>
      <c r="BN36" s="180">
        <v>272672</v>
      </c>
      <c r="BO36" s="180">
        <v>0</v>
      </c>
      <c r="BP36" s="180">
        <v>8015799</v>
      </c>
      <c r="BQ36" s="180">
        <v>0</v>
      </c>
      <c r="BR36" s="180">
        <v>3654559</v>
      </c>
      <c r="BS36" s="180">
        <v>0</v>
      </c>
      <c r="BT36" s="180"/>
      <c r="BU36" s="180">
        <v>33116</v>
      </c>
      <c r="BV36" s="180">
        <v>0</v>
      </c>
      <c r="BW36" s="180">
        <v>0</v>
      </c>
      <c r="BX36" s="180">
        <v>0</v>
      </c>
      <c r="BY36" s="180">
        <v>0</v>
      </c>
      <c r="BZ36" s="180">
        <v>56349</v>
      </c>
      <c r="CA36" s="180">
        <v>0</v>
      </c>
      <c r="CB36" s="180">
        <v>0</v>
      </c>
      <c r="CC36" s="180">
        <v>0</v>
      </c>
      <c r="CD36" s="180">
        <v>1565889</v>
      </c>
      <c r="CE36" s="180"/>
      <c r="CF36" s="180"/>
      <c r="CG36" s="180"/>
      <c r="CH36" s="180"/>
      <c r="CI36" s="180"/>
      <c r="CJ36" s="180"/>
      <c r="CK36" s="180"/>
      <c r="CL36" s="180"/>
      <c r="CM36" s="180"/>
      <c r="CN36" s="180"/>
      <c r="CO36" s="180"/>
      <c r="CP36" s="180"/>
      <c r="CQ36" s="180"/>
      <c r="CR36" s="180"/>
      <c r="CS36" s="180"/>
      <c r="CT36" s="180"/>
      <c r="CU36" s="180"/>
    </row>
    <row r="37" spans="1:99" x14ac:dyDescent="0.3">
      <c r="A37" s="155">
        <v>61</v>
      </c>
      <c r="B37" s="180" t="s">
        <v>254</v>
      </c>
      <c r="C37" s="180"/>
      <c r="D37" s="180">
        <v>85.34</v>
      </c>
      <c r="E37" s="180">
        <v>94.6</v>
      </c>
      <c r="F37" s="180">
        <v>99.81</v>
      </c>
      <c r="G37" s="180">
        <v>99.68</v>
      </c>
      <c r="H37" s="180">
        <v>97.41</v>
      </c>
      <c r="I37" s="180">
        <v>98.38</v>
      </c>
      <c r="J37" s="180">
        <v>98.98</v>
      </c>
      <c r="K37" s="180">
        <v>96.57</v>
      </c>
      <c r="L37" s="180">
        <v>98.63</v>
      </c>
      <c r="M37" s="180">
        <v>99.16</v>
      </c>
      <c r="N37" s="180">
        <v>99.95</v>
      </c>
      <c r="O37" s="180">
        <v>99.2</v>
      </c>
      <c r="P37" s="180">
        <v>91.82</v>
      </c>
      <c r="Q37" s="180">
        <v>99.43</v>
      </c>
      <c r="R37" s="180">
        <v>99.72</v>
      </c>
      <c r="S37" s="180">
        <v>97.35</v>
      </c>
      <c r="T37" s="180">
        <v>99.83</v>
      </c>
      <c r="U37" s="180">
        <v>98.8</v>
      </c>
      <c r="V37" s="180">
        <v>96.83</v>
      </c>
      <c r="W37" s="180"/>
      <c r="X37" s="180"/>
      <c r="Y37" s="180">
        <v>95.33</v>
      </c>
      <c r="Z37" s="180">
        <v>99.76</v>
      </c>
      <c r="AA37" s="180">
        <v>0</v>
      </c>
      <c r="AB37" s="180">
        <v>0</v>
      </c>
      <c r="AC37" s="180">
        <v>99.62</v>
      </c>
      <c r="AD37" s="180">
        <v>97.37</v>
      </c>
      <c r="AE37" s="180"/>
      <c r="AF37" s="180">
        <v>99.19</v>
      </c>
      <c r="AG37" s="180">
        <v>98.21</v>
      </c>
      <c r="AH37" s="180">
        <v>95.59</v>
      </c>
      <c r="AI37" s="180">
        <v>99.4</v>
      </c>
      <c r="AJ37" s="180">
        <v>99.08</v>
      </c>
      <c r="AK37" s="180">
        <v>95.71</v>
      </c>
      <c r="AL37" s="180"/>
      <c r="AM37" s="180">
        <v>98.66</v>
      </c>
      <c r="AN37" s="180">
        <v>98.3</v>
      </c>
      <c r="AO37" s="180">
        <v>0</v>
      </c>
      <c r="AP37" s="180">
        <v>98.26</v>
      </c>
      <c r="AQ37" s="180">
        <v>98.82</v>
      </c>
      <c r="AR37" s="180">
        <v>96.85</v>
      </c>
      <c r="AS37" s="180"/>
      <c r="AT37" s="180">
        <v>95</v>
      </c>
      <c r="AU37" s="180">
        <v>99.56</v>
      </c>
      <c r="AV37" s="180">
        <v>99.79</v>
      </c>
      <c r="AW37" s="180">
        <v>97.72</v>
      </c>
      <c r="AX37" s="180">
        <v>99.03</v>
      </c>
      <c r="AY37" s="180">
        <v>98.49</v>
      </c>
      <c r="AZ37" s="180">
        <v>99.34</v>
      </c>
      <c r="BA37" s="180"/>
      <c r="BB37" s="180">
        <v>94.75</v>
      </c>
      <c r="BC37" s="180">
        <v>98.61</v>
      </c>
      <c r="BD37" s="180">
        <v>98.04</v>
      </c>
      <c r="BE37" s="180">
        <v>98.69</v>
      </c>
      <c r="BF37" s="180">
        <v>99.63</v>
      </c>
      <c r="BG37" s="180">
        <v>84.76</v>
      </c>
      <c r="BH37" s="180">
        <v>99.48</v>
      </c>
      <c r="BI37" s="180">
        <v>98.42</v>
      </c>
      <c r="BJ37" s="180">
        <v>98.47</v>
      </c>
      <c r="BK37" s="180">
        <v>0</v>
      </c>
      <c r="BL37" s="180">
        <v>97.59</v>
      </c>
      <c r="BM37" s="180">
        <v>98.84</v>
      </c>
      <c r="BN37" s="180">
        <v>95.94</v>
      </c>
      <c r="BO37" s="180">
        <v>99.08</v>
      </c>
      <c r="BP37" s="180">
        <v>99.32</v>
      </c>
      <c r="BQ37" s="180">
        <v>96.17</v>
      </c>
      <c r="BR37" s="180">
        <v>99.38</v>
      </c>
      <c r="BS37" s="180">
        <v>99.26</v>
      </c>
      <c r="BT37" s="180"/>
      <c r="BU37" s="180">
        <v>94.91</v>
      </c>
      <c r="BV37" s="180">
        <v>83.58</v>
      </c>
      <c r="BW37" s="180">
        <v>98.66</v>
      </c>
      <c r="BX37" s="180">
        <v>99.55</v>
      </c>
      <c r="BY37" s="180">
        <v>99.76</v>
      </c>
      <c r="BZ37" s="180">
        <v>95.9</v>
      </c>
      <c r="CA37" s="180">
        <v>99.5</v>
      </c>
      <c r="CB37" s="180">
        <v>96.72</v>
      </c>
      <c r="CC37" s="180">
        <v>95.47</v>
      </c>
      <c r="CD37" s="180">
        <v>99.55</v>
      </c>
      <c r="CE37" s="180"/>
      <c r="CF37" s="180"/>
      <c r="CG37" s="180"/>
      <c r="CH37" s="180"/>
      <c r="CI37" s="180"/>
      <c r="CJ37" s="180"/>
      <c r="CK37" s="180"/>
      <c r="CL37" s="180"/>
      <c r="CM37" s="180"/>
      <c r="CN37" s="180"/>
      <c r="CO37" s="180"/>
      <c r="CP37" s="180"/>
      <c r="CQ37" s="180"/>
      <c r="CR37" s="180"/>
      <c r="CS37" s="180"/>
      <c r="CT37" s="180"/>
      <c r="CU37" s="180"/>
    </row>
    <row r="38" spans="1:99" x14ac:dyDescent="0.3">
      <c r="A38" s="155">
        <v>80</v>
      </c>
      <c r="B38" s="180" t="s">
        <v>209</v>
      </c>
      <c r="C38" s="180"/>
      <c r="D38" s="180">
        <v>168474</v>
      </c>
      <c r="E38" s="180">
        <v>187952</v>
      </c>
      <c r="F38" s="180">
        <v>0</v>
      </c>
      <c r="G38" s="180">
        <v>952586</v>
      </c>
      <c r="H38" s="180">
        <v>536948</v>
      </c>
      <c r="I38" s="180">
        <v>128675</v>
      </c>
      <c r="J38" s="180">
        <v>0</v>
      </c>
      <c r="K38" s="180">
        <v>180954</v>
      </c>
      <c r="L38" s="180">
        <v>2860486</v>
      </c>
      <c r="M38" s="180">
        <v>0</v>
      </c>
      <c r="N38" s="180">
        <v>0</v>
      </c>
      <c r="O38" s="180">
        <v>0</v>
      </c>
      <c r="P38" s="180">
        <v>1553</v>
      </c>
      <c r="Q38" s="180">
        <v>6485298</v>
      </c>
      <c r="R38" s="180">
        <v>0</v>
      </c>
      <c r="S38" s="180">
        <v>327933</v>
      </c>
      <c r="T38" s="180">
        <v>911607</v>
      </c>
      <c r="U38" s="180">
        <v>1034874</v>
      </c>
      <c r="V38" s="180">
        <v>6617338</v>
      </c>
      <c r="W38" s="180"/>
      <c r="X38" s="180"/>
      <c r="Y38" s="180">
        <v>207908</v>
      </c>
      <c r="Z38" s="180">
        <v>33261319</v>
      </c>
      <c r="AA38" s="180">
        <v>11505</v>
      </c>
      <c r="AB38" s="180">
        <v>598233</v>
      </c>
      <c r="AC38" s="180">
        <v>0</v>
      </c>
      <c r="AD38" s="180">
        <v>0</v>
      </c>
      <c r="AE38" s="180"/>
      <c r="AF38" s="180">
        <v>26336760</v>
      </c>
      <c r="AG38" s="180">
        <v>0</v>
      </c>
      <c r="AH38" s="180">
        <v>106931</v>
      </c>
      <c r="AI38" s="180">
        <v>2157726</v>
      </c>
      <c r="AJ38" s="180">
        <v>88101</v>
      </c>
      <c r="AK38" s="180">
        <v>52036</v>
      </c>
      <c r="AL38" s="180"/>
      <c r="AM38" s="180">
        <v>301860</v>
      </c>
      <c r="AN38" s="180">
        <v>10195240</v>
      </c>
      <c r="AO38" s="180">
        <v>0</v>
      </c>
      <c r="AP38" s="180">
        <v>2318366</v>
      </c>
      <c r="AQ38" s="180">
        <v>0</v>
      </c>
      <c r="AR38" s="180">
        <v>0</v>
      </c>
      <c r="AS38" s="180"/>
      <c r="AT38" s="180">
        <v>114809</v>
      </c>
      <c r="AU38" s="180">
        <v>40866115</v>
      </c>
      <c r="AV38" s="180">
        <v>23485751</v>
      </c>
      <c r="AW38" s="180">
        <v>643502</v>
      </c>
      <c r="AX38" s="180">
        <v>78858</v>
      </c>
      <c r="AY38" s="180">
        <v>123140</v>
      </c>
      <c r="AZ38" s="180">
        <v>0</v>
      </c>
      <c r="BA38" s="180"/>
      <c r="BB38" s="180">
        <v>4250417</v>
      </c>
      <c r="BC38" s="180">
        <v>439590</v>
      </c>
      <c r="BD38" s="180">
        <v>0</v>
      </c>
      <c r="BE38" s="180">
        <v>146558</v>
      </c>
      <c r="BF38" s="180">
        <v>8110598</v>
      </c>
      <c r="BG38" s="180">
        <v>0</v>
      </c>
      <c r="BH38" s="180">
        <v>9476377</v>
      </c>
      <c r="BI38" s="180">
        <v>528110</v>
      </c>
      <c r="BJ38" s="180">
        <v>0</v>
      </c>
      <c r="BK38" s="180">
        <v>0</v>
      </c>
      <c r="BL38" s="180">
        <v>34099273</v>
      </c>
      <c r="BM38" s="180">
        <v>7575168</v>
      </c>
      <c r="BN38" s="180">
        <v>392325</v>
      </c>
      <c r="BO38" s="180">
        <v>34193984</v>
      </c>
      <c r="BP38" s="180">
        <v>39823222</v>
      </c>
      <c r="BQ38" s="180">
        <v>242372</v>
      </c>
      <c r="BR38" s="180">
        <v>1998909</v>
      </c>
      <c r="BS38" s="180">
        <v>0</v>
      </c>
      <c r="BT38" s="180"/>
      <c r="BU38" s="180">
        <v>282616</v>
      </c>
      <c r="BV38" s="180">
        <v>8026</v>
      </c>
      <c r="BW38" s="180">
        <v>133262</v>
      </c>
      <c r="BX38" s="180">
        <v>0</v>
      </c>
      <c r="BY38" s="180">
        <v>38993467</v>
      </c>
      <c r="BZ38" s="180">
        <v>475254</v>
      </c>
      <c r="CA38" s="180">
        <v>0</v>
      </c>
      <c r="CB38" s="180">
        <v>248663</v>
      </c>
      <c r="CC38" s="180">
        <v>0</v>
      </c>
      <c r="CD38" s="180">
        <v>0</v>
      </c>
      <c r="CE38" s="180"/>
      <c r="CF38" s="180"/>
      <c r="CG38" s="180"/>
      <c r="CH38" s="180"/>
      <c r="CI38" s="180"/>
      <c r="CJ38" s="180"/>
      <c r="CK38" s="180"/>
      <c r="CL38" s="180"/>
      <c r="CM38" s="180"/>
      <c r="CN38" s="180"/>
      <c r="CO38" s="180"/>
      <c r="CP38" s="180"/>
      <c r="CQ38" s="180"/>
      <c r="CR38" s="180"/>
      <c r="CS38" s="180"/>
      <c r="CT38" s="180"/>
      <c r="CU38" s="180"/>
    </row>
    <row r="39" spans="1:99" x14ac:dyDescent="0.3">
      <c r="A39" s="155">
        <v>81</v>
      </c>
      <c r="B39" s="180" t="s">
        <v>210</v>
      </c>
      <c r="C39" s="180"/>
      <c r="D39" s="180">
        <v>31970</v>
      </c>
      <c r="E39" s="180">
        <v>191533</v>
      </c>
      <c r="F39" s="180">
        <v>0</v>
      </c>
      <c r="G39" s="180">
        <v>66597</v>
      </c>
      <c r="H39" s="180">
        <v>40082</v>
      </c>
      <c r="I39" s="180">
        <v>12744</v>
      </c>
      <c r="J39" s="180">
        <v>0</v>
      </c>
      <c r="K39" s="180">
        <v>42487</v>
      </c>
      <c r="L39" s="180">
        <v>788864</v>
      </c>
      <c r="M39" s="180">
        <v>0</v>
      </c>
      <c r="N39" s="180">
        <v>0</v>
      </c>
      <c r="O39" s="180">
        <v>0</v>
      </c>
      <c r="P39" s="180">
        <v>15181</v>
      </c>
      <c r="Q39" s="180">
        <v>751170</v>
      </c>
      <c r="R39" s="180">
        <v>0</v>
      </c>
      <c r="S39" s="180">
        <v>19904</v>
      </c>
      <c r="T39" s="180">
        <v>118207</v>
      </c>
      <c r="U39" s="180">
        <v>23089</v>
      </c>
      <c r="V39" s="180">
        <v>628440</v>
      </c>
      <c r="W39" s="180"/>
      <c r="X39" s="180"/>
      <c r="Y39" s="180">
        <v>113440</v>
      </c>
      <c r="Z39" s="180">
        <v>1532317</v>
      </c>
      <c r="AA39" s="180">
        <v>14127</v>
      </c>
      <c r="AB39" s="180">
        <v>30254</v>
      </c>
      <c r="AC39" s="180">
        <v>0</v>
      </c>
      <c r="AD39" s="180">
        <v>0</v>
      </c>
      <c r="AE39" s="180"/>
      <c r="AF39" s="180">
        <v>4958742</v>
      </c>
      <c r="AG39" s="180">
        <v>0</v>
      </c>
      <c r="AH39" s="180">
        <v>21890</v>
      </c>
      <c r="AI39" s="180">
        <v>317306</v>
      </c>
      <c r="AJ39" s="180">
        <v>6708</v>
      </c>
      <c r="AK39" s="180">
        <v>3695</v>
      </c>
      <c r="AL39" s="180"/>
      <c r="AM39" s="180">
        <v>0</v>
      </c>
      <c r="AN39" s="180">
        <v>1119405</v>
      </c>
      <c r="AO39" s="180">
        <v>0</v>
      </c>
      <c r="AP39" s="180">
        <v>332035</v>
      </c>
      <c r="AQ39" s="180">
        <v>0</v>
      </c>
      <c r="AR39" s="180">
        <v>0</v>
      </c>
      <c r="AS39" s="180"/>
      <c r="AT39" s="180">
        <v>52438</v>
      </c>
      <c r="AU39" s="180">
        <v>17192993</v>
      </c>
      <c r="AV39" s="180">
        <v>4916399</v>
      </c>
      <c r="AW39" s="180">
        <v>95753</v>
      </c>
      <c r="AX39" s="180">
        <v>30263</v>
      </c>
      <c r="AY39" s="180">
        <v>34837</v>
      </c>
      <c r="AZ39" s="180">
        <v>44362</v>
      </c>
      <c r="BA39" s="180"/>
      <c r="BB39" s="180">
        <v>280970</v>
      </c>
      <c r="BC39" s="180">
        <v>19836</v>
      </c>
      <c r="BD39" s="180">
        <v>0</v>
      </c>
      <c r="BE39" s="180">
        <v>14259</v>
      </c>
      <c r="BF39" s="180">
        <v>1304802</v>
      </c>
      <c r="BG39" s="180">
        <v>0</v>
      </c>
      <c r="BH39" s="180">
        <v>603907</v>
      </c>
      <c r="BI39" s="180">
        <v>305346</v>
      </c>
      <c r="BJ39" s="180">
        <v>0</v>
      </c>
      <c r="BK39" s="180">
        <v>0</v>
      </c>
      <c r="BL39" s="180">
        <v>1457293</v>
      </c>
      <c r="BM39" s="180">
        <v>2743832</v>
      </c>
      <c r="BN39" s="180">
        <v>371421</v>
      </c>
      <c r="BO39" s="180">
        <v>3349953</v>
      </c>
      <c r="BP39" s="180">
        <v>5911586</v>
      </c>
      <c r="BQ39" s="180">
        <v>20566</v>
      </c>
      <c r="BR39" s="180">
        <v>402447</v>
      </c>
      <c r="BS39" s="180">
        <v>0</v>
      </c>
      <c r="BT39" s="180"/>
      <c r="BU39" s="180">
        <v>18099</v>
      </c>
      <c r="BV39" s="180">
        <v>32011</v>
      </c>
      <c r="BW39" s="180">
        <v>213716</v>
      </c>
      <c r="BX39" s="180">
        <v>0</v>
      </c>
      <c r="BY39" s="180">
        <v>2823617</v>
      </c>
      <c r="BZ39" s="180">
        <v>32956</v>
      </c>
      <c r="CA39" s="180">
        <v>0</v>
      </c>
      <c r="CB39" s="180">
        <v>40595</v>
      </c>
      <c r="CC39" s="180">
        <v>0</v>
      </c>
      <c r="CD39" s="180">
        <v>0</v>
      </c>
      <c r="CE39" s="180"/>
      <c r="CF39" s="180"/>
      <c r="CG39" s="180"/>
      <c r="CH39" s="180"/>
      <c r="CI39" s="180"/>
      <c r="CJ39" s="180"/>
      <c r="CK39" s="180"/>
      <c r="CL39" s="180"/>
      <c r="CM39" s="180"/>
      <c r="CN39" s="180"/>
      <c r="CO39" s="180"/>
      <c r="CP39" s="180"/>
      <c r="CQ39" s="180"/>
      <c r="CR39" s="180"/>
      <c r="CS39" s="180"/>
      <c r="CT39" s="180"/>
      <c r="CU39" s="180"/>
    </row>
    <row r="40" spans="1:99" x14ac:dyDescent="0.3">
      <c r="A40" s="155">
        <v>82</v>
      </c>
      <c r="B40" s="180" t="s">
        <v>310</v>
      </c>
      <c r="C40" s="180"/>
      <c r="D40" s="180">
        <v>23320</v>
      </c>
      <c r="E40" s="180">
        <v>2467000</v>
      </c>
      <c r="F40" s="180">
        <v>0</v>
      </c>
      <c r="G40" s="180">
        <v>301030</v>
      </c>
      <c r="H40" s="180">
        <v>1262000</v>
      </c>
      <c r="I40" s="180">
        <v>0</v>
      </c>
      <c r="J40" s="180">
        <v>0</v>
      </c>
      <c r="K40" s="180">
        <v>1794000</v>
      </c>
      <c r="L40" s="180">
        <v>10503740</v>
      </c>
      <c r="M40" s="180">
        <v>0</v>
      </c>
      <c r="N40" s="180">
        <v>0</v>
      </c>
      <c r="O40" s="180">
        <v>0</v>
      </c>
      <c r="P40" s="180">
        <v>0</v>
      </c>
      <c r="Q40" s="180">
        <v>314642</v>
      </c>
      <c r="R40" s="180">
        <v>0</v>
      </c>
      <c r="S40" s="180">
        <v>253125</v>
      </c>
      <c r="T40" s="180">
        <v>552432</v>
      </c>
      <c r="U40" s="180">
        <v>0</v>
      </c>
      <c r="V40" s="180">
        <v>7340975</v>
      </c>
      <c r="W40" s="180"/>
      <c r="X40" s="180"/>
      <c r="Y40" s="180">
        <v>774699</v>
      </c>
      <c r="Z40" s="180">
        <v>38124761</v>
      </c>
      <c r="AA40" s="180">
        <v>0</v>
      </c>
      <c r="AB40" s="180">
        <v>178066</v>
      </c>
      <c r="AC40" s="180">
        <v>0</v>
      </c>
      <c r="AD40" s="180">
        <v>0</v>
      </c>
      <c r="AE40" s="180"/>
      <c r="AF40" s="180">
        <v>56931123</v>
      </c>
      <c r="AG40" s="180">
        <v>0</v>
      </c>
      <c r="AH40" s="180">
        <v>0</v>
      </c>
      <c r="AI40" s="180">
        <v>109282</v>
      </c>
      <c r="AJ40" s="180">
        <v>0</v>
      </c>
      <c r="AK40" s="180">
        <v>0</v>
      </c>
      <c r="AL40" s="180"/>
      <c r="AM40" s="180">
        <v>0</v>
      </c>
      <c r="AN40" s="180">
        <v>5551943</v>
      </c>
      <c r="AO40" s="180">
        <v>0</v>
      </c>
      <c r="AP40" s="180">
        <v>2415104</v>
      </c>
      <c r="AQ40" s="180">
        <v>0</v>
      </c>
      <c r="AR40" s="180">
        <v>0</v>
      </c>
      <c r="AS40" s="180"/>
      <c r="AT40" s="180">
        <v>0</v>
      </c>
      <c r="AU40" s="180">
        <v>323041619</v>
      </c>
      <c r="AV40" s="180">
        <v>88401982</v>
      </c>
      <c r="AW40" s="180">
        <v>666853</v>
      </c>
      <c r="AX40" s="180">
        <v>385210</v>
      </c>
      <c r="AY40" s="180">
        <v>16832</v>
      </c>
      <c r="AZ40" s="180">
        <v>0</v>
      </c>
      <c r="BA40" s="180"/>
      <c r="BB40" s="180">
        <v>0</v>
      </c>
      <c r="BC40" s="180">
        <v>207000</v>
      </c>
      <c r="BD40" s="180">
        <v>0</v>
      </c>
      <c r="BE40" s="180">
        <v>0</v>
      </c>
      <c r="BF40" s="180">
        <v>15527497</v>
      </c>
      <c r="BG40" s="180">
        <v>0</v>
      </c>
      <c r="BH40" s="180">
        <v>13510691</v>
      </c>
      <c r="BI40" s="180">
        <v>1040213</v>
      </c>
      <c r="BJ40" s="180">
        <v>0</v>
      </c>
      <c r="BK40" s="180">
        <v>0</v>
      </c>
      <c r="BL40" s="180">
        <v>18898581</v>
      </c>
      <c r="BM40" s="180">
        <v>24568945</v>
      </c>
      <c r="BN40" s="180">
        <v>6734831</v>
      </c>
      <c r="BO40" s="180">
        <v>22064539</v>
      </c>
      <c r="BP40" s="180">
        <v>152266438</v>
      </c>
      <c r="BQ40" s="180">
        <v>0</v>
      </c>
      <c r="BR40" s="180">
        <v>979947</v>
      </c>
      <c r="BS40" s="180">
        <v>0</v>
      </c>
      <c r="BT40" s="180"/>
      <c r="BU40" s="180">
        <v>0</v>
      </c>
      <c r="BV40" s="180">
        <v>0</v>
      </c>
      <c r="BW40" s="180">
        <v>621994</v>
      </c>
      <c r="BX40" s="180">
        <v>0</v>
      </c>
      <c r="BY40" s="180">
        <v>33370241</v>
      </c>
      <c r="BZ40" s="180">
        <v>466627</v>
      </c>
      <c r="CA40" s="180">
        <v>0</v>
      </c>
      <c r="CB40" s="180">
        <v>85500</v>
      </c>
      <c r="CC40" s="180">
        <v>0</v>
      </c>
      <c r="CD40" s="180">
        <v>0</v>
      </c>
      <c r="CE40" s="180"/>
      <c r="CF40" s="180"/>
      <c r="CG40" s="180"/>
      <c r="CH40" s="180"/>
      <c r="CI40" s="180"/>
      <c r="CJ40" s="180"/>
      <c r="CK40" s="180"/>
      <c r="CL40" s="180"/>
      <c r="CM40" s="180"/>
      <c r="CN40" s="180"/>
      <c r="CO40" s="180"/>
      <c r="CP40" s="180"/>
      <c r="CQ40" s="180"/>
      <c r="CR40" s="180"/>
      <c r="CS40" s="180"/>
      <c r="CT40" s="180"/>
      <c r="CU40" s="180"/>
    </row>
    <row r="41" spans="1:99" x14ac:dyDescent="0.3">
      <c r="A41" s="155">
        <v>83</v>
      </c>
      <c r="B41" s="180" t="s">
        <v>94</v>
      </c>
      <c r="C41" s="180"/>
      <c r="D41" s="180">
        <v>10194660</v>
      </c>
      <c r="E41" s="180">
        <v>6521409</v>
      </c>
      <c r="F41" s="180">
        <v>0</v>
      </c>
      <c r="G41" s="180">
        <v>8848807</v>
      </c>
      <c r="H41" s="180">
        <v>4019125</v>
      </c>
      <c r="I41" s="180">
        <v>444190</v>
      </c>
      <c r="J41" s="180">
        <v>0</v>
      </c>
      <c r="K41" s="180">
        <v>2896606</v>
      </c>
      <c r="L41" s="180">
        <v>32579051</v>
      </c>
      <c r="M41" s="180">
        <v>0</v>
      </c>
      <c r="N41" s="180">
        <v>0</v>
      </c>
      <c r="O41" s="180">
        <v>0</v>
      </c>
      <c r="P41" s="180">
        <v>3195881</v>
      </c>
      <c r="Q41" s="180">
        <v>41472049</v>
      </c>
      <c r="R41" s="180">
        <v>0</v>
      </c>
      <c r="S41" s="180">
        <v>3778859</v>
      </c>
      <c r="T41" s="180">
        <v>3067323</v>
      </c>
      <c r="U41" s="180">
        <v>1842687</v>
      </c>
      <c r="V41" s="180">
        <v>23504372</v>
      </c>
      <c r="W41" s="180"/>
      <c r="X41" s="180"/>
      <c r="Y41" s="180">
        <v>9354264</v>
      </c>
      <c r="Z41" s="180">
        <v>113314543</v>
      </c>
      <c r="AA41" s="180">
        <v>1574664</v>
      </c>
      <c r="AB41" s="180">
        <v>3942394</v>
      </c>
      <c r="AC41" s="180">
        <v>0</v>
      </c>
      <c r="AD41" s="180">
        <v>0</v>
      </c>
      <c r="AE41" s="180"/>
      <c r="AF41" s="180">
        <v>217030679</v>
      </c>
      <c r="AG41" s="180">
        <v>160</v>
      </c>
      <c r="AH41" s="180">
        <v>920735</v>
      </c>
      <c r="AI41" s="180">
        <v>3402610</v>
      </c>
      <c r="AJ41" s="180">
        <v>1476037</v>
      </c>
      <c r="AK41" s="180">
        <v>272102</v>
      </c>
      <c r="AL41" s="180"/>
      <c r="AM41" s="180">
        <v>4560582</v>
      </c>
      <c r="AN41" s="180">
        <v>51650960</v>
      </c>
      <c r="AO41" s="180">
        <v>0</v>
      </c>
      <c r="AP41" s="180">
        <v>13264219</v>
      </c>
      <c r="AQ41" s="180">
        <v>0</v>
      </c>
      <c r="AR41" s="180">
        <v>0</v>
      </c>
      <c r="AS41" s="180"/>
      <c r="AT41" s="180">
        <v>3903294</v>
      </c>
      <c r="AU41" s="180">
        <v>626456792</v>
      </c>
      <c r="AV41" s="180">
        <v>203766456</v>
      </c>
      <c r="AW41" s="180">
        <v>3402474</v>
      </c>
      <c r="AX41" s="180">
        <v>2198554</v>
      </c>
      <c r="AY41" s="180">
        <v>1705296</v>
      </c>
      <c r="AZ41" s="180">
        <v>3068035</v>
      </c>
      <c r="BA41" s="180"/>
      <c r="BB41" s="180">
        <v>5743784</v>
      </c>
      <c r="BC41" s="180">
        <v>3201683</v>
      </c>
      <c r="BD41" s="180">
        <v>0</v>
      </c>
      <c r="BE41" s="180">
        <v>431689</v>
      </c>
      <c r="BF41" s="180">
        <v>32462567</v>
      </c>
      <c r="BG41" s="180">
        <v>0</v>
      </c>
      <c r="BH41" s="180">
        <v>20193467</v>
      </c>
      <c r="BI41" s="180">
        <v>3663387</v>
      </c>
      <c r="BJ41" s="180">
        <v>0</v>
      </c>
      <c r="BK41" s="180">
        <v>0</v>
      </c>
      <c r="BL41" s="180">
        <v>102519969</v>
      </c>
      <c r="BM41" s="180">
        <v>78422508</v>
      </c>
      <c r="BN41" s="180">
        <v>5722051</v>
      </c>
      <c r="BO41" s="180">
        <v>136392900</v>
      </c>
      <c r="BP41" s="180">
        <v>222405888</v>
      </c>
      <c r="BQ41" s="180">
        <v>5681415</v>
      </c>
      <c r="BR41" s="180">
        <v>27637399</v>
      </c>
      <c r="BS41" s="180">
        <v>0</v>
      </c>
      <c r="BT41" s="180"/>
      <c r="BU41" s="180">
        <v>2570164</v>
      </c>
      <c r="BV41" s="180">
        <v>3148942</v>
      </c>
      <c r="BW41" s="180">
        <v>20751591</v>
      </c>
      <c r="BX41" s="180">
        <v>0</v>
      </c>
      <c r="BY41" s="180">
        <v>130377905</v>
      </c>
      <c r="BZ41" s="180">
        <v>1076109</v>
      </c>
      <c r="CA41" s="180">
        <v>0</v>
      </c>
      <c r="CB41" s="180">
        <v>1499915</v>
      </c>
      <c r="CC41" s="180">
        <v>0</v>
      </c>
      <c r="CD41" s="180">
        <v>0</v>
      </c>
      <c r="CE41" s="180"/>
      <c r="CF41" s="180"/>
      <c r="CG41" s="180"/>
      <c r="CH41" s="180"/>
      <c r="CI41" s="180"/>
      <c r="CJ41" s="180"/>
      <c r="CK41" s="180"/>
      <c r="CL41" s="180"/>
      <c r="CM41" s="180"/>
      <c r="CN41" s="180"/>
      <c r="CO41" s="180"/>
      <c r="CP41" s="180"/>
      <c r="CQ41" s="180"/>
      <c r="CR41" s="180"/>
      <c r="CS41" s="180"/>
      <c r="CT41" s="180"/>
      <c r="CU41" s="180"/>
    </row>
    <row r="42" spans="1:99" x14ac:dyDescent="0.3">
      <c r="A42" s="155">
        <v>84</v>
      </c>
      <c r="B42" s="180" t="s">
        <v>218</v>
      </c>
      <c r="C42" s="180"/>
      <c r="D42" s="180">
        <v>299910</v>
      </c>
      <c r="E42" s="180">
        <v>1386450</v>
      </c>
      <c r="F42" s="180">
        <v>0</v>
      </c>
      <c r="G42" s="180">
        <v>604843</v>
      </c>
      <c r="H42" s="180">
        <v>429449</v>
      </c>
      <c r="I42" s="180">
        <v>162445</v>
      </c>
      <c r="J42" s="180">
        <v>0</v>
      </c>
      <c r="K42" s="180">
        <v>185942</v>
      </c>
      <c r="L42" s="180">
        <v>4435091</v>
      </c>
      <c r="M42" s="180">
        <v>0</v>
      </c>
      <c r="N42" s="180">
        <v>0</v>
      </c>
      <c r="O42" s="180">
        <v>0</v>
      </c>
      <c r="P42" s="180">
        <v>64061</v>
      </c>
      <c r="Q42" s="180">
        <v>6109006</v>
      </c>
      <c r="R42" s="180">
        <v>0</v>
      </c>
      <c r="S42" s="180">
        <v>301229</v>
      </c>
      <c r="T42" s="180">
        <v>1354333</v>
      </c>
      <c r="U42" s="180">
        <v>322523</v>
      </c>
      <c r="V42" s="180">
        <v>4409835</v>
      </c>
      <c r="W42" s="180"/>
      <c r="X42" s="180"/>
      <c r="Y42" s="180">
        <v>1278145</v>
      </c>
      <c r="Z42" s="180">
        <v>14219560</v>
      </c>
      <c r="AA42" s="180">
        <v>68718</v>
      </c>
      <c r="AB42" s="180">
        <v>301816</v>
      </c>
      <c r="AC42" s="180">
        <v>0</v>
      </c>
      <c r="AD42" s="180">
        <v>0</v>
      </c>
      <c r="AE42" s="180"/>
      <c r="AF42" s="180">
        <v>41566906</v>
      </c>
      <c r="AG42" s="180">
        <v>0</v>
      </c>
      <c r="AH42" s="180">
        <v>128596</v>
      </c>
      <c r="AI42" s="180">
        <v>4245895</v>
      </c>
      <c r="AJ42" s="180">
        <v>12999</v>
      </c>
      <c r="AK42" s="180">
        <v>91825</v>
      </c>
      <c r="AL42" s="180"/>
      <c r="AM42" s="180">
        <v>95689</v>
      </c>
      <c r="AN42" s="180">
        <v>8050593</v>
      </c>
      <c r="AO42" s="180">
        <v>0</v>
      </c>
      <c r="AP42" s="180">
        <v>2364898</v>
      </c>
      <c r="AQ42" s="180">
        <v>0</v>
      </c>
      <c r="AR42" s="180">
        <v>0</v>
      </c>
      <c r="AS42" s="180"/>
      <c r="AT42" s="180">
        <v>324261</v>
      </c>
      <c r="AU42" s="180">
        <v>123892614</v>
      </c>
      <c r="AV42" s="180">
        <v>47916175</v>
      </c>
      <c r="AW42" s="180">
        <v>1034001</v>
      </c>
      <c r="AX42" s="180">
        <v>310338</v>
      </c>
      <c r="AY42" s="180">
        <v>395665</v>
      </c>
      <c r="AZ42" s="180">
        <v>175431</v>
      </c>
      <c r="BA42" s="180"/>
      <c r="BB42" s="180">
        <v>2987309</v>
      </c>
      <c r="BC42" s="180">
        <v>116566</v>
      </c>
      <c r="BD42" s="180">
        <v>0</v>
      </c>
      <c r="BE42" s="180">
        <v>143000</v>
      </c>
      <c r="BF42" s="180">
        <v>10409630</v>
      </c>
      <c r="BG42" s="180">
        <v>0</v>
      </c>
      <c r="BH42" s="180">
        <v>6891162</v>
      </c>
      <c r="BI42" s="180">
        <v>1915372</v>
      </c>
      <c r="BJ42" s="180">
        <v>0</v>
      </c>
      <c r="BK42" s="180">
        <v>0</v>
      </c>
      <c r="BL42" s="180">
        <v>18004925</v>
      </c>
      <c r="BM42" s="180">
        <v>17742080</v>
      </c>
      <c r="BN42" s="180">
        <v>1719074</v>
      </c>
      <c r="BO42" s="180">
        <v>29643174</v>
      </c>
      <c r="BP42" s="180">
        <v>58026628</v>
      </c>
      <c r="BQ42" s="180">
        <v>222260</v>
      </c>
      <c r="BR42" s="180">
        <v>2440085</v>
      </c>
      <c r="BS42" s="180">
        <v>0</v>
      </c>
      <c r="BT42" s="180"/>
      <c r="BU42" s="180">
        <v>180410</v>
      </c>
      <c r="BV42" s="180">
        <v>5592</v>
      </c>
      <c r="BW42" s="180">
        <v>2108844</v>
      </c>
      <c r="BX42" s="180">
        <v>0</v>
      </c>
      <c r="BY42" s="180">
        <v>19292758</v>
      </c>
      <c r="BZ42" s="180">
        <v>222136</v>
      </c>
      <c r="CA42" s="180">
        <v>0</v>
      </c>
      <c r="CB42" s="180">
        <v>285656</v>
      </c>
      <c r="CC42" s="180">
        <v>0</v>
      </c>
      <c r="CD42" s="180">
        <v>0</v>
      </c>
      <c r="CE42" s="180"/>
      <c r="CF42" s="180"/>
      <c r="CG42" s="180"/>
      <c r="CH42" s="180"/>
      <c r="CI42" s="180"/>
      <c r="CJ42" s="180"/>
      <c r="CK42" s="180"/>
      <c r="CL42" s="180"/>
      <c r="CM42" s="180"/>
      <c r="CN42" s="180"/>
      <c r="CO42" s="180"/>
      <c r="CP42" s="180"/>
      <c r="CQ42" s="180"/>
      <c r="CR42" s="180"/>
      <c r="CS42" s="180"/>
      <c r="CT42" s="180"/>
      <c r="CU42" s="180"/>
    </row>
    <row r="43" spans="1:99" x14ac:dyDescent="0.3">
      <c r="A43" s="155">
        <v>85</v>
      </c>
      <c r="B43" s="180" t="s">
        <v>220</v>
      </c>
      <c r="C43" s="180"/>
      <c r="D43" s="180">
        <v>542490</v>
      </c>
      <c r="E43" s="180">
        <v>1642842</v>
      </c>
      <c r="F43" s="180">
        <v>0</v>
      </c>
      <c r="G43" s="180">
        <v>890980</v>
      </c>
      <c r="H43" s="180">
        <v>443613</v>
      </c>
      <c r="I43" s="180">
        <v>176942</v>
      </c>
      <c r="J43" s="180">
        <v>0</v>
      </c>
      <c r="K43" s="180">
        <v>249947</v>
      </c>
      <c r="L43" s="180">
        <v>4502020</v>
      </c>
      <c r="M43" s="180">
        <v>0</v>
      </c>
      <c r="N43" s="180">
        <v>0</v>
      </c>
      <c r="O43" s="180">
        <v>0</v>
      </c>
      <c r="P43" s="180">
        <v>171033</v>
      </c>
      <c r="Q43" s="180">
        <v>5573230</v>
      </c>
      <c r="R43" s="180">
        <v>0</v>
      </c>
      <c r="S43" s="180">
        <v>341413</v>
      </c>
      <c r="T43" s="180">
        <v>1250891</v>
      </c>
      <c r="U43" s="180">
        <v>206349</v>
      </c>
      <c r="V43" s="180">
        <v>3176947</v>
      </c>
      <c r="W43" s="180"/>
      <c r="X43" s="180"/>
      <c r="Y43" s="180">
        <v>1439596</v>
      </c>
      <c r="Z43" s="180">
        <v>14282636</v>
      </c>
      <c r="AA43" s="180">
        <v>149762</v>
      </c>
      <c r="AB43" s="180">
        <v>263982</v>
      </c>
      <c r="AC43" s="180">
        <v>0</v>
      </c>
      <c r="AD43" s="180">
        <v>0</v>
      </c>
      <c r="AE43" s="180"/>
      <c r="AF43" s="180">
        <v>38547164</v>
      </c>
      <c r="AG43" s="180">
        <v>267</v>
      </c>
      <c r="AH43" s="180">
        <v>236503</v>
      </c>
      <c r="AI43" s="180">
        <v>3934521</v>
      </c>
      <c r="AJ43" s="180">
        <v>87339</v>
      </c>
      <c r="AK43" s="180">
        <v>72148</v>
      </c>
      <c r="AL43" s="180"/>
      <c r="AM43" s="180">
        <v>284820</v>
      </c>
      <c r="AN43" s="180">
        <v>7058224</v>
      </c>
      <c r="AO43" s="180">
        <v>0</v>
      </c>
      <c r="AP43" s="180">
        <v>2611308</v>
      </c>
      <c r="AQ43" s="180">
        <v>0</v>
      </c>
      <c r="AR43" s="180">
        <v>0</v>
      </c>
      <c r="AS43" s="180"/>
      <c r="AT43" s="180">
        <v>430257</v>
      </c>
      <c r="AU43" s="180">
        <v>101847968</v>
      </c>
      <c r="AV43" s="180">
        <v>45993200</v>
      </c>
      <c r="AW43" s="180">
        <v>1088243</v>
      </c>
      <c r="AX43" s="180">
        <v>483855</v>
      </c>
      <c r="AY43" s="180">
        <v>531752</v>
      </c>
      <c r="AZ43" s="180">
        <v>342769</v>
      </c>
      <c r="BA43" s="180"/>
      <c r="BB43" s="180">
        <v>3434020</v>
      </c>
      <c r="BC43" s="180">
        <v>305977</v>
      </c>
      <c r="BD43" s="180">
        <v>0</v>
      </c>
      <c r="BE43" s="180">
        <v>137172</v>
      </c>
      <c r="BF43" s="180">
        <v>8690286</v>
      </c>
      <c r="BG43" s="180">
        <v>0</v>
      </c>
      <c r="BH43" s="180">
        <v>6210782</v>
      </c>
      <c r="BI43" s="180">
        <v>2205301</v>
      </c>
      <c r="BJ43" s="180">
        <v>0</v>
      </c>
      <c r="BK43" s="180">
        <v>0</v>
      </c>
      <c r="BL43" s="180">
        <v>14389495</v>
      </c>
      <c r="BM43" s="180">
        <v>18044865</v>
      </c>
      <c r="BN43" s="180">
        <v>1630644</v>
      </c>
      <c r="BO43" s="180">
        <v>25634649</v>
      </c>
      <c r="BP43" s="180">
        <v>43943265</v>
      </c>
      <c r="BQ43" s="180">
        <v>250841</v>
      </c>
      <c r="BR43" s="180">
        <v>2992254</v>
      </c>
      <c r="BS43" s="180">
        <v>0</v>
      </c>
      <c r="BT43" s="180"/>
      <c r="BU43" s="180">
        <v>301337</v>
      </c>
      <c r="BV43" s="180">
        <v>50329</v>
      </c>
      <c r="BW43" s="180">
        <v>2170179</v>
      </c>
      <c r="BX43" s="180">
        <v>0</v>
      </c>
      <c r="BY43" s="180">
        <v>15108417</v>
      </c>
      <c r="BZ43" s="180">
        <v>196842</v>
      </c>
      <c r="CA43" s="180">
        <v>0</v>
      </c>
      <c r="CB43" s="180">
        <v>236177</v>
      </c>
      <c r="CC43" s="180">
        <v>0</v>
      </c>
      <c r="CD43" s="180">
        <v>0</v>
      </c>
      <c r="CE43" s="180"/>
      <c r="CF43" s="180"/>
      <c r="CG43" s="180"/>
      <c r="CH43" s="180"/>
      <c r="CI43" s="180"/>
      <c r="CJ43" s="180"/>
      <c r="CK43" s="180"/>
      <c r="CL43" s="180"/>
      <c r="CM43" s="180"/>
      <c r="CN43" s="180"/>
      <c r="CO43" s="180"/>
      <c r="CP43" s="180"/>
      <c r="CQ43" s="180"/>
      <c r="CR43" s="180"/>
      <c r="CS43" s="180"/>
      <c r="CT43" s="180"/>
      <c r="CU43" s="180"/>
    </row>
    <row r="44" spans="1:99" x14ac:dyDescent="0.3">
      <c r="A44" s="155">
        <v>88</v>
      </c>
      <c r="B44" s="180" t="s">
        <v>217</v>
      </c>
      <c r="C44" s="180"/>
      <c r="D44" s="180">
        <v>286949</v>
      </c>
      <c r="E44" s="180">
        <v>1386450</v>
      </c>
      <c r="F44" s="180">
        <v>0</v>
      </c>
      <c r="G44" s="180">
        <v>576593</v>
      </c>
      <c r="H44" s="180">
        <v>364168</v>
      </c>
      <c r="I44" s="180">
        <v>146688</v>
      </c>
      <c r="J44" s="180">
        <v>0</v>
      </c>
      <c r="K44" s="180">
        <v>120969</v>
      </c>
      <c r="L44" s="180">
        <v>4255533</v>
      </c>
      <c r="M44" s="180">
        <v>0</v>
      </c>
      <c r="N44" s="180">
        <v>0</v>
      </c>
      <c r="O44" s="180">
        <v>0</v>
      </c>
      <c r="P44" s="180">
        <v>64061</v>
      </c>
      <c r="Q44" s="180">
        <v>5509363</v>
      </c>
      <c r="R44" s="180">
        <v>0</v>
      </c>
      <c r="S44" s="180">
        <v>273935</v>
      </c>
      <c r="T44" s="180">
        <v>1342277</v>
      </c>
      <c r="U44" s="180">
        <v>261223</v>
      </c>
      <c r="V44" s="180">
        <v>4060089</v>
      </c>
      <c r="W44" s="180"/>
      <c r="X44" s="180"/>
      <c r="Y44" s="180">
        <v>1278145</v>
      </c>
      <c r="Z44" s="180">
        <v>13412486</v>
      </c>
      <c r="AA44" s="180">
        <v>68718</v>
      </c>
      <c r="AB44" s="180">
        <v>285526</v>
      </c>
      <c r="AC44" s="180">
        <v>0</v>
      </c>
      <c r="AD44" s="180">
        <v>0</v>
      </c>
      <c r="AE44" s="180"/>
      <c r="AF44" s="180">
        <v>40170830</v>
      </c>
      <c r="AG44" s="180">
        <v>0</v>
      </c>
      <c r="AH44" s="180">
        <v>116452</v>
      </c>
      <c r="AI44" s="180">
        <v>3499897</v>
      </c>
      <c r="AJ44" s="180">
        <v>12999</v>
      </c>
      <c r="AK44" s="180">
        <v>91825</v>
      </c>
      <c r="AL44" s="180"/>
      <c r="AM44" s="180">
        <v>92936</v>
      </c>
      <c r="AN44" s="180">
        <v>7003080</v>
      </c>
      <c r="AO44" s="180">
        <v>0</v>
      </c>
      <c r="AP44" s="180">
        <v>2305016</v>
      </c>
      <c r="AQ44" s="180">
        <v>0</v>
      </c>
      <c r="AR44" s="180">
        <v>0</v>
      </c>
      <c r="AS44" s="180"/>
      <c r="AT44" s="180">
        <v>306599</v>
      </c>
      <c r="AU44" s="180">
        <v>122354716</v>
      </c>
      <c r="AV44" s="180">
        <v>47634770</v>
      </c>
      <c r="AW44" s="180">
        <v>992349</v>
      </c>
      <c r="AX44" s="180">
        <v>310338</v>
      </c>
      <c r="AY44" s="180">
        <v>362796</v>
      </c>
      <c r="AZ44" s="180">
        <v>175431</v>
      </c>
      <c r="BA44" s="180"/>
      <c r="BB44" s="180">
        <v>2831654</v>
      </c>
      <c r="BC44" s="180">
        <v>115069</v>
      </c>
      <c r="BD44" s="180">
        <v>0</v>
      </c>
      <c r="BE44" s="180">
        <v>143000</v>
      </c>
      <c r="BF44" s="180">
        <v>8205181</v>
      </c>
      <c r="BG44" s="180">
        <v>0</v>
      </c>
      <c r="BH44" s="180">
        <v>6317012</v>
      </c>
      <c r="BI44" s="180">
        <v>1858014</v>
      </c>
      <c r="BJ44" s="180">
        <v>0</v>
      </c>
      <c r="BK44" s="180">
        <v>0</v>
      </c>
      <c r="BL44" s="180">
        <v>17541364</v>
      </c>
      <c r="BM44" s="180">
        <v>16812333</v>
      </c>
      <c r="BN44" s="180">
        <v>1631637</v>
      </c>
      <c r="BO44" s="180">
        <v>28777645</v>
      </c>
      <c r="BP44" s="180">
        <v>57203622</v>
      </c>
      <c r="BQ44" s="180">
        <v>222260</v>
      </c>
      <c r="BR44" s="180">
        <v>2426948</v>
      </c>
      <c r="BS44" s="180">
        <v>0</v>
      </c>
      <c r="BT44" s="180"/>
      <c r="BU44" s="180">
        <v>180410</v>
      </c>
      <c r="BV44" s="180">
        <v>5592</v>
      </c>
      <c r="BW44" s="180">
        <v>1893652</v>
      </c>
      <c r="BX44" s="180">
        <v>0</v>
      </c>
      <c r="BY44" s="180">
        <v>17960235</v>
      </c>
      <c r="BZ44" s="180">
        <v>221587</v>
      </c>
      <c r="CA44" s="180">
        <v>0</v>
      </c>
      <c r="CB44" s="180">
        <v>282656</v>
      </c>
      <c r="CC44" s="180">
        <v>0</v>
      </c>
      <c r="CD44" s="180">
        <v>0</v>
      </c>
      <c r="CE44" s="180"/>
      <c r="CF44" s="180"/>
      <c r="CG44" s="180"/>
      <c r="CH44" s="180"/>
      <c r="CI44" s="180"/>
      <c r="CJ44" s="180"/>
      <c r="CK44" s="180"/>
      <c r="CL44" s="180"/>
      <c r="CM44" s="180"/>
      <c r="CN44" s="180"/>
      <c r="CO44" s="180"/>
      <c r="CP44" s="180"/>
      <c r="CQ44" s="180"/>
      <c r="CR44" s="180"/>
      <c r="CS44" s="180"/>
      <c r="CT44" s="180"/>
      <c r="CU44" s="180"/>
    </row>
    <row r="45" spans="1:99" x14ac:dyDescent="0.3">
      <c r="A45" s="155">
        <v>89</v>
      </c>
      <c r="B45" s="180" t="s">
        <v>221</v>
      </c>
      <c r="C45" s="180"/>
      <c r="D45" s="180">
        <v>0</v>
      </c>
      <c r="E45" s="180">
        <v>106740</v>
      </c>
      <c r="F45" s="180">
        <v>0</v>
      </c>
      <c r="G45" s="180">
        <v>0</v>
      </c>
      <c r="H45" s="180">
        <v>60593</v>
      </c>
      <c r="I45" s="180">
        <v>0</v>
      </c>
      <c r="J45" s="180">
        <v>0</v>
      </c>
      <c r="K45" s="180">
        <v>31973</v>
      </c>
      <c r="L45" s="180">
        <v>343443</v>
      </c>
      <c r="M45" s="180">
        <v>0</v>
      </c>
      <c r="N45" s="180">
        <v>0</v>
      </c>
      <c r="O45" s="180">
        <v>0</v>
      </c>
      <c r="P45" s="180">
        <v>0</v>
      </c>
      <c r="Q45" s="180">
        <v>0</v>
      </c>
      <c r="R45" s="180">
        <v>0</v>
      </c>
      <c r="S45" s="180">
        <v>0</v>
      </c>
      <c r="T45" s="180">
        <v>26759</v>
      </c>
      <c r="U45" s="180">
        <v>2406</v>
      </c>
      <c r="V45" s="180">
        <v>159141</v>
      </c>
      <c r="W45" s="180"/>
      <c r="X45" s="180"/>
      <c r="Y45" s="180">
        <v>29919</v>
      </c>
      <c r="Z45" s="180">
        <v>1261423</v>
      </c>
      <c r="AA45" s="180">
        <v>0</v>
      </c>
      <c r="AB45" s="180">
        <v>0</v>
      </c>
      <c r="AC45" s="180">
        <v>0</v>
      </c>
      <c r="AD45" s="180">
        <v>0</v>
      </c>
      <c r="AE45" s="180"/>
      <c r="AF45" s="180">
        <v>759457</v>
      </c>
      <c r="AG45" s="180">
        <v>0</v>
      </c>
      <c r="AH45" s="180">
        <v>0</v>
      </c>
      <c r="AI45" s="180">
        <v>92867</v>
      </c>
      <c r="AJ45" s="180">
        <v>0</v>
      </c>
      <c r="AK45" s="180">
        <v>0</v>
      </c>
      <c r="AL45" s="180"/>
      <c r="AM45" s="180">
        <v>71034</v>
      </c>
      <c r="AN45" s="180">
        <v>87301</v>
      </c>
      <c r="AO45" s="180">
        <v>0</v>
      </c>
      <c r="AP45" s="180">
        <v>56209</v>
      </c>
      <c r="AQ45" s="180">
        <v>0</v>
      </c>
      <c r="AR45" s="180">
        <v>0</v>
      </c>
      <c r="AS45" s="180"/>
      <c r="AT45" s="180">
        <v>0</v>
      </c>
      <c r="AU45" s="180">
        <v>5999364</v>
      </c>
      <c r="AV45" s="180">
        <v>3497327</v>
      </c>
      <c r="AW45" s="180">
        <v>18648</v>
      </c>
      <c r="AX45" s="180">
        <v>15214</v>
      </c>
      <c r="AY45" s="180">
        <v>721</v>
      </c>
      <c r="AZ45" s="180">
        <v>0</v>
      </c>
      <c r="BA45" s="180"/>
      <c r="BB45" s="180">
        <v>0</v>
      </c>
      <c r="BC45" s="180">
        <v>9227</v>
      </c>
      <c r="BD45" s="180">
        <v>0</v>
      </c>
      <c r="BE45" s="180">
        <v>14415</v>
      </c>
      <c r="BF45" s="180">
        <v>338518</v>
      </c>
      <c r="BG45" s="180">
        <v>0</v>
      </c>
      <c r="BH45" s="180">
        <v>439551</v>
      </c>
      <c r="BI45" s="180">
        <v>19164</v>
      </c>
      <c r="BJ45" s="180">
        <v>0</v>
      </c>
      <c r="BK45" s="180">
        <v>0</v>
      </c>
      <c r="BL45" s="180">
        <v>111238</v>
      </c>
      <c r="BM45" s="180">
        <v>404766</v>
      </c>
      <c r="BN45" s="180">
        <v>245750</v>
      </c>
      <c r="BO45" s="180">
        <v>541081</v>
      </c>
      <c r="BP45" s="180">
        <v>6610004</v>
      </c>
      <c r="BQ45" s="180">
        <v>0</v>
      </c>
      <c r="BR45" s="180">
        <v>0</v>
      </c>
      <c r="BS45" s="180">
        <v>0</v>
      </c>
      <c r="BT45" s="180"/>
      <c r="BU45" s="180">
        <v>0</v>
      </c>
      <c r="BV45" s="180">
        <v>0</v>
      </c>
      <c r="BW45" s="180">
        <v>10718</v>
      </c>
      <c r="BX45" s="180">
        <v>0</v>
      </c>
      <c r="BY45" s="180">
        <v>674558</v>
      </c>
      <c r="BZ45" s="180">
        <v>16350</v>
      </c>
      <c r="CA45" s="180">
        <v>0</v>
      </c>
      <c r="CB45" s="180">
        <v>3648</v>
      </c>
      <c r="CC45" s="180">
        <v>0</v>
      </c>
      <c r="CD45" s="180">
        <v>0</v>
      </c>
      <c r="CE45" s="180"/>
      <c r="CF45" s="180"/>
      <c r="CG45" s="180"/>
      <c r="CH45" s="180"/>
      <c r="CI45" s="180"/>
      <c r="CJ45" s="180"/>
      <c r="CK45" s="180"/>
      <c r="CL45" s="180"/>
      <c r="CM45" s="180"/>
      <c r="CN45" s="180"/>
      <c r="CO45" s="180"/>
      <c r="CP45" s="180"/>
      <c r="CQ45" s="180"/>
      <c r="CR45" s="180"/>
      <c r="CS45" s="180"/>
      <c r="CT45" s="180"/>
      <c r="CU45" s="180"/>
    </row>
    <row r="46" spans="1:99" x14ac:dyDescent="0.3">
      <c r="A46" s="155">
        <v>90</v>
      </c>
      <c r="B46" s="180" t="s">
        <v>214</v>
      </c>
      <c r="C46" s="180"/>
      <c r="D46" s="180">
        <v>0</v>
      </c>
      <c r="E46" s="180">
        <v>0</v>
      </c>
      <c r="F46" s="180">
        <v>0</v>
      </c>
      <c r="G46" s="180">
        <v>0</v>
      </c>
      <c r="H46" s="180">
        <v>0</v>
      </c>
      <c r="I46" s="180">
        <v>0</v>
      </c>
      <c r="J46" s="180">
        <v>0</v>
      </c>
      <c r="K46" s="180">
        <v>0</v>
      </c>
      <c r="L46" s="180">
        <v>208340</v>
      </c>
      <c r="M46" s="180">
        <v>0</v>
      </c>
      <c r="N46" s="180">
        <v>0</v>
      </c>
      <c r="O46" s="180">
        <v>0</v>
      </c>
      <c r="P46" s="180">
        <v>0</v>
      </c>
      <c r="Q46" s="180">
        <v>5320031</v>
      </c>
      <c r="R46" s="180">
        <v>0</v>
      </c>
      <c r="S46" s="180">
        <v>1027564</v>
      </c>
      <c r="T46" s="180">
        <v>0</v>
      </c>
      <c r="U46" s="180">
        <v>0</v>
      </c>
      <c r="V46" s="180">
        <v>0</v>
      </c>
      <c r="W46" s="180"/>
      <c r="X46" s="180"/>
      <c r="Y46" s="180">
        <v>172711</v>
      </c>
      <c r="Z46" s="180">
        <v>0</v>
      </c>
      <c r="AA46" s="180">
        <v>0</v>
      </c>
      <c r="AB46" s="180">
        <v>0</v>
      </c>
      <c r="AC46" s="180">
        <v>0</v>
      </c>
      <c r="AD46" s="180">
        <v>0</v>
      </c>
      <c r="AE46" s="180"/>
      <c r="AF46" s="180">
        <v>48114072</v>
      </c>
      <c r="AG46" s="180">
        <v>0</v>
      </c>
      <c r="AH46" s="180">
        <v>0</v>
      </c>
      <c r="AI46" s="180">
        <v>0</v>
      </c>
      <c r="AJ46" s="180">
        <v>0</v>
      </c>
      <c r="AK46" s="180">
        <v>0</v>
      </c>
      <c r="AL46" s="180"/>
      <c r="AM46" s="180">
        <v>0</v>
      </c>
      <c r="AN46" s="180">
        <v>0</v>
      </c>
      <c r="AO46" s="180">
        <v>0</v>
      </c>
      <c r="AP46" s="180">
        <v>5781718</v>
      </c>
      <c r="AQ46" s="180">
        <v>0</v>
      </c>
      <c r="AR46" s="180">
        <v>0</v>
      </c>
      <c r="AS46" s="180"/>
      <c r="AT46" s="180">
        <v>0</v>
      </c>
      <c r="AU46" s="180">
        <v>0</v>
      </c>
      <c r="AV46" s="180">
        <v>50641660</v>
      </c>
      <c r="AW46" s="180">
        <v>0</v>
      </c>
      <c r="AX46" s="180">
        <v>0</v>
      </c>
      <c r="AY46" s="180">
        <v>0</v>
      </c>
      <c r="AZ46" s="180">
        <v>0</v>
      </c>
      <c r="BA46" s="180"/>
      <c r="BB46" s="180">
        <v>0</v>
      </c>
      <c r="BC46" s="180">
        <v>0</v>
      </c>
      <c r="BD46" s="180">
        <v>0</v>
      </c>
      <c r="BE46" s="180">
        <v>0</v>
      </c>
      <c r="BF46" s="180">
        <v>0</v>
      </c>
      <c r="BG46" s="180">
        <v>0</v>
      </c>
      <c r="BH46" s="180">
        <v>0</v>
      </c>
      <c r="BI46" s="180">
        <v>0</v>
      </c>
      <c r="BJ46" s="180">
        <v>0</v>
      </c>
      <c r="BK46" s="180">
        <v>0</v>
      </c>
      <c r="BL46" s="180">
        <v>0</v>
      </c>
      <c r="BM46" s="180">
        <v>0</v>
      </c>
      <c r="BN46" s="180">
        <v>910821</v>
      </c>
      <c r="BO46" s="180">
        <v>0</v>
      </c>
      <c r="BP46" s="180">
        <v>58629076</v>
      </c>
      <c r="BQ46" s="180">
        <v>0</v>
      </c>
      <c r="BR46" s="180">
        <v>6340850</v>
      </c>
      <c r="BS46" s="180">
        <v>0</v>
      </c>
      <c r="BT46" s="180"/>
      <c r="BU46" s="180">
        <v>368572</v>
      </c>
      <c r="BV46" s="180">
        <v>0</v>
      </c>
      <c r="BW46" s="180">
        <v>0</v>
      </c>
      <c r="BX46" s="180">
        <v>0</v>
      </c>
      <c r="BY46" s="180">
        <v>0</v>
      </c>
      <c r="BZ46" s="180">
        <v>274196</v>
      </c>
      <c r="CA46" s="180">
        <v>0</v>
      </c>
      <c r="CB46" s="180">
        <v>0</v>
      </c>
      <c r="CC46" s="180">
        <v>0</v>
      </c>
      <c r="CD46" s="180">
        <v>7477500</v>
      </c>
      <c r="CE46" s="180"/>
      <c r="CF46" s="180"/>
      <c r="CG46" s="180"/>
      <c r="CH46" s="180"/>
      <c r="CI46" s="180"/>
      <c r="CJ46" s="180"/>
      <c r="CK46" s="180"/>
      <c r="CL46" s="180"/>
      <c r="CM46" s="180"/>
      <c r="CN46" s="180"/>
      <c r="CO46" s="180"/>
      <c r="CP46" s="180"/>
      <c r="CQ46" s="180"/>
      <c r="CR46" s="180"/>
      <c r="CS46" s="180"/>
      <c r="CT46" s="180"/>
      <c r="CU46" s="180"/>
    </row>
    <row r="47" spans="1:99" x14ac:dyDescent="0.3">
      <c r="A47" s="155">
        <v>91</v>
      </c>
      <c r="B47" s="180" t="s">
        <v>215</v>
      </c>
      <c r="C47" s="180"/>
      <c r="D47" s="180">
        <v>0</v>
      </c>
      <c r="E47" s="180">
        <v>0</v>
      </c>
      <c r="F47" s="180">
        <v>0</v>
      </c>
      <c r="G47" s="180">
        <v>0</v>
      </c>
      <c r="H47" s="180">
        <v>0</v>
      </c>
      <c r="I47" s="180">
        <v>0</v>
      </c>
      <c r="J47" s="180">
        <v>0</v>
      </c>
      <c r="K47" s="180">
        <v>0</v>
      </c>
      <c r="L47" s="180">
        <v>860757</v>
      </c>
      <c r="M47" s="180">
        <v>0</v>
      </c>
      <c r="N47" s="180">
        <v>0</v>
      </c>
      <c r="O47" s="180">
        <v>0</v>
      </c>
      <c r="P47" s="180">
        <v>0</v>
      </c>
      <c r="Q47" s="180">
        <v>1606334</v>
      </c>
      <c r="R47" s="180">
        <v>0</v>
      </c>
      <c r="S47" s="180">
        <v>42990</v>
      </c>
      <c r="T47" s="180">
        <v>0</v>
      </c>
      <c r="U47" s="180">
        <v>0</v>
      </c>
      <c r="V47" s="180">
        <v>0</v>
      </c>
      <c r="W47" s="180"/>
      <c r="X47" s="180"/>
      <c r="Y47" s="180">
        <v>129334</v>
      </c>
      <c r="Z47" s="180">
        <v>0</v>
      </c>
      <c r="AA47" s="180">
        <v>0</v>
      </c>
      <c r="AB47" s="180">
        <v>0</v>
      </c>
      <c r="AC47" s="180">
        <v>0</v>
      </c>
      <c r="AD47" s="180">
        <v>0</v>
      </c>
      <c r="AE47" s="180"/>
      <c r="AF47" s="180">
        <v>8596226</v>
      </c>
      <c r="AG47" s="180">
        <v>0</v>
      </c>
      <c r="AH47" s="180">
        <v>0</v>
      </c>
      <c r="AI47" s="180">
        <v>0</v>
      </c>
      <c r="AJ47" s="180">
        <v>0</v>
      </c>
      <c r="AK47" s="180">
        <v>0</v>
      </c>
      <c r="AL47" s="180"/>
      <c r="AM47" s="180">
        <v>0</v>
      </c>
      <c r="AN47" s="180">
        <v>0</v>
      </c>
      <c r="AO47" s="180">
        <v>0</v>
      </c>
      <c r="AP47" s="180">
        <v>854762</v>
      </c>
      <c r="AQ47" s="180">
        <v>0</v>
      </c>
      <c r="AR47" s="180">
        <v>0</v>
      </c>
      <c r="AS47" s="180"/>
      <c r="AT47" s="180">
        <v>0</v>
      </c>
      <c r="AU47" s="180">
        <v>0</v>
      </c>
      <c r="AV47" s="180">
        <v>17523224</v>
      </c>
      <c r="AW47" s="180">
        <v>0</v>
      </c>
      <c r="AX47" s="180">
        <v>0</v>
      </c>
      <c r="AY47" s="180">
        <v>0</v>
      </c>
      <c r="AZ47" s="180">
        <v>0</v>
      </c>
      <c r="BA47" s="180"/>
      <c r="BB47" s="180">
        <v>0</v>
      </c>
      <c r="BC47" s="180">
        <v>0</v>
      </c>
      <c r="BD47" s="180">
        <v>0</v>
      </c>
      <c r="BE47" s="180">
        <v>0</v>
      </c>
      <c r="BF47" s="180">
        <v>0</v>
      </c>
      <c r="BG47" s="180">
        <v>0</v>
      </c>
      <c r="BH47" s="180">
        <v>0</v>
      </c>
      <c r="BI47" s="180">
        <v>0</v>
      </c>
      <c r="BJ47" s="180">
        <v>0</v>
      </c>
      <c r="BK47" s="180">
        <v>0</v>
      </c>
      <c r="BL47" s="180">
        <v>0</v>
      </c>
      <c r="BM47" s="180">
        <v>0</v>
      </c>
      <c r="BN47" s="180">
        <v>622259</v>
      </c>
      <c r="BO47" s="180">
        <v>0</v>
      </c>
      <c r="BP47" s="180">
        <v>13529047</v>
      </c>
      <c r="BQ47" s="180">
        <v>0</v>
      </c>
      <c r="BR47" s="180">
        <v>736017</v>
      </c>
      <c r="BS47" s="180">
        <v>0</v>
      </c>
      <c r="BT47" s="180"/>
      <c r="BU47" s="180">
        <v>53442</v>
      </c>
      <c r="BV47" s="180">
        <v>0</v>
      </c>
      <c r="BW47" s="180">
        <v>0</v>
      </c>
      <c r="BX47" s="180">
        <v>0</v>
      </c>
      <c r="BY47" s="180">
        <v>0</v>
      </c>
      <c r="BZ47" s="180">
        <v>82865</v>
      </c>
      <c r="CA47" s="180">
        <v>0</v>
      </c>
      <c r="CB47" s="180">
        <v>0</v>
      </c>
      <c r="CC47" s="180">
        <v>0</v>
      </c>
      <c r="CD47" s="180">
        <v>2449273</v>
      </c>
      <c r="CE47" s="180"/>
      <c r="CF47" s="180"/>
      <c r="CG47" s="180"/>
      <c r="CH47" s="180"/>
      <c r="CI47" s="180"/>
      <c r="CJ47" s="180"/>
      <c r="CK47" s="180"/>
      <c r="CL47" s="180"/>
      <c r="CM47" s="180"/>
      <c r="CN47" s="180"/>
      <c r="CO47" s="180"/>
      <c r="CP47" s="180"/>
      <c r="CQ47" s="180"/>
      <c r="CR47" s="180"/>
      <c r="CS47" s="180"/>
      <c r="CT47" s="180"/>
      <c r="CU47" s="180"/>
    </row>
    <row r="48" spans="1:99" x14ac:dyDescent="0.3">
      <c r="A48" s="155">
        <v>93</v>
      </c>
      <c r="B48" s="180" t="s">
        <v>228</v>
      </c>
      <c r="C48" s="180"/>
      <c r="D48" s="180">
        <v>0</v>
      </c>
      <c r="E48" s="180">
        <v>0</v>
      </c>
      <c r="F48" s="180">
        <v>0</v>
      </c>
      <c r="G48" s="180">
        <v>0</v>
      </c>
      <c r="H48" s="180">
        <v>0</v>
      </c>
      <c r="I48" s="180">
        <v>0</v>
      </c>
      <c r="J48" s="180">
        <v>0</v>
      </c>
      <c r="K48" s="180">
        <v>0</v>
      </c>
      <c r="L48" s="180">
        <v>6311975</v>
      </c>
      <c r="M48" s="180">
        <v>0</v>
      </c>
      <c r="N48" s="180">
        <v>0</v>
      </c>
      <c r="O48" s="180">
        <v>0</v>
      </c>
      <c r="P48" s="180">
        <v>0</v>
      </c>
      <c r="Q48" s="180">
        <v>10729541</v>
      </c>
      <c r="R48" s="180">
        <v>0</v>
      </c>
      <c r="S48" s="180">
        <v>669933</v>
      </c>
      <c r="T48" s="180">
        <v>0</v>
      </c>
      <c r="U48" s="180">
        <v>0</v>
      </c>
      <c r="V48" s="180">
        <v>0</v>
      </c>
      <c r="W48" s="180"/>
      <c r="X48" s="180"/>
      <c r="Y48" s="180">
        <v>1486111</v>
      </c>
      <c r="Z48" s="180">
        <v>0</v>
      </c>
      <c r="AA48" s="180">
        <v>0</v>
      </c>
      <c r="AB48" s="180">
        <v>0</v>
      </c>
      <c r="AC48" s="180">
        <v>0</v>
      </c>
      <c r="AD48" s="180">
        <v>0</v>
      </c>
      <c r="AE48" s="180"/>
      <c r="AF48" s="180">
        <v>76390375</v>
      </c>
      <c r="AG48" s="180">
        <v>0</v>
      </c>
      <c r="AH48" s="180">
        <v>0</v>
      </c>
      <c r="AI48" s="180">
        <v>0</v>
      </c>
      <c r="AJ48" s="180">
        <v>0</v>
      </c>
      <c r="AK48" s="180">
        <v>0</v>
      </c>
      <c r="AL48" s="180"/>
      <c r="AM48" s="180">
        <v>0</v>
      </c>
      <c r="AN48" s="180">
        <v>0</v>
      </c>
      <c r="AO48" s="180">
        <v>0</v>
      </c>
      <c r="AP48" s="180">
        <v>6943597</v>
      </c>
      <c r="AQ48" s="180">
        <v>0</v>
      </c>
      <c r="AR48" s="180">
        <v>0</v>
      </c>
      <c r="AS48" s="180"/>
      <c r="AT48" s="180">
        <v>0</v>
      </c>
      <c r="AU48" s="180">
        <v>0</v>
      </c>
      <c r="AV48" s="180">
        <v>175832975</v>
      </c>
      <c r="AW48" s="180">
        <v>0</v>
      </c>
      <c r="AX48" s="180">
        <v>0</v>
      </c>
      <c r="AY48" s="180">
        <v>0</v>
      </c>
      <c r="AZ48" s="180">
        <v>0</v>
      </c>
      <c r="BA48" s="180"/>
      <c r="BB48" s="180">
        <v>0</v>
      </c>
      <c r="BC48" s="180">
        <v>0</v>
      </c>
      <c r="BD48" s="180">
        <v>0</v>
      </c>
      <c r="BE48" s="180">
        <v>0</v>
      </c>
      <c r="BF48" s="180">
        <v>0</v>
      </c>
      <c r="BG48" s="180">
        <v>0</v>
      </c>
      <c r="BH48" s="180">
        <v>0</v>
      </c>
      <c r="BI48" s="180">
        <v>0</v>
      </c>
      <c r="BJ48" s="180">
        <v>0</v>
      </c>
      <c r="BK48" s="180">
        <v>0</v>
      </c>
      <c r="BL48" s="180">
        <v>0</v>
      </c>
      <c r="BM48" s="180">
        <v>0</v>
      </c>
      <c r="BN48" s="180">
        <v>3359299</v>
      </c>
      <c r="BO48" s="180">
        <v>0</v>
      </c>
      <c r="BP48" s="180">
        <v>125920389</v>
      </c>
      <c r="BQ48" s="180">
        <v>0</v>
      </c>
      <c r="BR48" s="180">
        <v>8235995</v>
      </c>
      <c r="BS48" s="180">
        <v>0</v>
      </c>
      <c r="BT48" s="180"/>
      <c r="BU48" s="180">
        <v>473272</v>
      </c>
      <c r="BV48" s="180">
        <v>0</v>
      </c>
      <c r="BW48" s="180">
        <v>0</v>
      </c>
      <c r="BX48" s="180">
        <v>0</v>
      </c>
      <c r="BY48" s="180">
        <v>0</v>
      </c>
      <c r="BZ48" s="180">
        <v>830055</v>
      </c>
      <c r="CA48" s="180">
        <v>0</v>
      </c>
      <c r="CB48" s="180">
        <v>0</v>
      </c>
      <c r="CC48" s="180">
        <v>0</v>
      </c>
      <c r="CD48" s="180">
        <v>22599200</v>
      </c>
      <c r="CE48" s="180"/>
      <c r="CF48" s="180"/>
      <c r="CG48" s="180"/>
      <c r="CH48" s="180"/>
      <c r="CI48" s="180"/>
      <c r="CJ48" s="180"/>
      <c r="CK48" s="180"/>
      <c r="CL48" s="180"/>
      <c r="CM48" s="180"/>
      <c r="CN48" s="180"/>
      <c r="CO48" s="180"/>
      <c r="CP48" s="180"/>
      <c r="CQ48" s="180"/>
      <c r="CR48" s="180"/>
      <c r="CS48" s="180"/>
      <c r="CT48" s="180"/>
      <c r="CU48" s="180"/>
    </row>
    <row r="49" spans="1:99" x14ac:dyDescent="0.3">
      <c r="A49" s="155">
        <v>94</v>
      </c>
      <c r="B49" s="180" t="s">
        <v>231</v>
      </c>
      <c r="C49" s="180"/>
      <c r="D49" s="180">
        <v>0</v>
      </c>
      <c r="E49" s="180">
        <v>0</v>
      </c>
      <c r="F49" s="180">
        <v>0</v>
      </c>
      <c r="G49" s="180">
        <v>0</v>
      </c>
      <c r="H49" s="180">
        <v>0</v>
      </c>
      <c r="I49" s="180">
        <v>0</v>
      </c>
      <c r="J49" s="180">
        <v>0</v>
      </c>
      <c r="K49" s="180">
        <v>0</v>
      </c>
      <c r="L49" s="180">
        <v>6019298</v>
      </c>
      <c r="M49" s="180">
        <v>0</v>
      </c>
      <c r="N49" s="180">
        <v>0</v>
      </c>
      <c r="O49" s="180">
        <v>0</v>
      </c>
      <c r="P49" s="180">
        <v>0</v>
      </c>
      <c r="Q49" s="180">
        <v>7336277</v>
      </c>
      <c r="R49" s="180">
        <v>0</v>
      </c>
      <c r="S49" s="180">
        <v>618707</v>
      </c>
      <c r="T49" s="180">
        <v>0</v>
      </c>
      <c r="U49" s="180">
        <v>0</v>
      </c>
      <c r="V49" s="180">
        <v>0</v>
      </c>
      <c r="W49" s="180"/>
      <c r="X49" s="180"/>
      <c r="Y49" s="180">
        <v>1546886</v>
      </c>
      <c r="Z49" s="180">
        <v>0</v>
      </c>
      <c r="AA49" s="180">
        <v>0</v>
      </c>
      <c r="AB49" s="180">
        <v>0</v>
      </c>
      <c r="AC49" s="180">
        <v>0</v>
      </c>
      <c r="AD49" s="180">
        <v>0</v>
      </c>
      <c r="AE49" s="180"/>
      <c r="AF49" s="180">
        <v>68450192</v>
      </c>
      <c r="AG49" s="180">
        <v>0</v>
      </c>
      <c r="AH49" s="180">
        <v>0</v>
      </c>
      <c r="AI49" s="180">
        <v>0</v>
      </c>
      <c r="AJ49" s="180">
        <v>0</v>
      </c>
      <c r="AK49" s="180">
        <v>0</v>
      </c>
      <c r="AL49" s="180"/>
      <c r="AM49" s="180">
        <v>0</v>
      </c>
      <c r="AN49" s="180">
        <v>0</v>
      </c>
      <c r="AO49" s="180">
        <v>0</v>
      </c>
      <c r="AP49" s="180">
        <v>6800455</v>
      </c>
      <c r="AQ49" s="180">
        <v>0</v>
      </c>
      <c r="AR49" s="180">
        <v>0</v>
      </c>
      <c r="AS49" s="180"/>
      <c r="AT49" s="180">
        <v>0</v>
      </c>
      <c r="AU49" s="180">
        <v>0</v>
      </c>
      <c r="AV49" s="180">
        <v>167002898</v>
      </c>
      <c r="AW49" s="180">
        <v>0</v>
      </c>
      <c r="AX49" s="180">
        <v>0</v>
      </c>
      <c r="AY49" s="180">
        <v>0</v>
      </c>
      <c r="AZ49" s="180">
        <v>0</v>
      </c>
      <c r="BA49" s="180"/>
      <c r="BB49" s="180">
        <v>0</v>
      </c>
      <c r="BC49" s="180">
        <v>0</v>
      </c>
      <c r="BD49" s="180">
        <v>0</v>
      </c>
      <c r="BE49" s="180">
        <v>0</v>
      </c>
      <c r="BF49" s="180">
        <v>0</v>
      </c>
      <c r="BG49" s="180">
        <v>0</v>
      </c>
      <c r="BH49" s="180">
        <v>0</v>
      </c>
      <c r="BI49" s="180">
        <v>0</v>
      </c>
      <c r="BJ49" s="180">
        <v>0</v>
      </c>
      <c r="BK49" s="180">
        <v>0</v>
      </c>
      <c r="BL49" s="180">
        <v>0</v>
      </c>
      <c r="BM49" s="180">
        <v>0</v>
      </c>
      <c r="BN49" s="180">
        <v>3147081</v>
      </c>
      <c r="BO49" s="180">
        <v>0</v>
      </c>
      <c r="BP49" s="180">
        <v>120260605</v>
      </c>
      <c r="BQ49" s="180">
        <v>0</v>
      </c>
      <c r="BR49" s="180">
        <v>4650201</v>
      </c>
      <c r="BS49" s="180">
        <v>0</v>
      </c>
      <c r="BT49" s="180"/>
      <c r="BU49" s="180">
        <v>442534</v>
      </c>
      <c r="BV49" s="180">
        <v>0</v>
      </c>
      <c r="BW49" s="180">
        <v>0</v>
      </c>
      <c r="BX49" s="180">
        <v>0</v>
      </c>
      <c r="BY49" s="180">
        <v>0</v>
      </c>
      <c r="BZ49" s="180">
        <v>822735</v>
      </c>
      <c r="CA49" s="180">
        <v>0</v>
      </c>
      <c r="CB49" s="180">
        <v>0</v>
      </c>
      <c r="CC49" s="180">
        <v>0</v>
      </c>
      <c r="CD49" s="180">
        <v>22733653</v>
      </c>
      <c r="CE49" s="180"/>
      <c r="CF49" s="180"/>
      <c r="CG49" s="180"/>
      <c r="CH49" s="180"/>
      <c r="CI49" s="180"/>
      <c r="CJ49" s="180"/>
      <c r="CK49" s="180"/>
      <c r="CL49" s="180"/>
      <c r="CM49" s="180"/>
      <c r="CN49" s="180"/>
      <c r="CO49" s="180"/>
      <c r="CP49" s="180"/>
      <c r="CQ49" s="180"/>
      <c r="CR49" s="180"/>
      <c r="CS49" s="180"/>
      <c r="CT49" s="180"/>
      <c r="CU49" s="180"/>
    </row>
    <row r="50" spans="1:99" x14ac:dyDescent="0.3">
      <c r="A50" s="155">
        <v>97</v>
      </c>
      <c r="B50" s="180" t="s">
        <v>227</v>
      </c>
      <c r="C50" s="180"/>
      <c r="D50" s="180">
        <v>0</v>
      </c>
      <c r="E50" s="180">
        <v>0</v>
      </c>
      <c r="F50" s="180">
        <v>0</v>
      </c>
      <c r="G50" s="180">
        <v>0</v>
      </c>
      <c r="H50" s="180">
        <v>0</v>
      </c>
      <c r="I50" s="180">
        <v>0</v>
      </c>
      <c r="J50" s="180">
        <v>0</v>
      </c>
      <c r="K50" s="180">
        <v>0</v>
      </c>
      <c r="L50" s="180">
        <v>6220482</v>
      </c>
      <c r="M50" s="180">
        <v>0</v>
      </c>
      <c r="N50" s="180">
        <v>0</v>
      </c>
      <c r="O50" s="180">
        <v>0</v>
      </c>
      <c r="P50" s="180">
        <v>0</v>
      </c>
      <c r="Q50" s="180">
        <v>10574023</v>
      </c>
      <c r="R50" s="180">
        <v>0</v>
      </c>
      <c r="S50" s="180">
        <v>625671</v>
      </c>
      <c r="T50" s="180">
        <v>0</v>
      </c>
      <c r="U50" s="180">
        <v>0</v>
      </c>
      <c r="V50" s="180">
        <v>0</v>
      </c>
      <c r="W50" s="180"/>
      <c r="X50" s="180"/>
      <c r="Y50" s="180">
        <v>1486111</v>
      </c>
      <c r="Z50" s="180">
        <v>0</v>
      </c>
      <c r="AA50" s="180">
        <v>0</v>
      </c>
      <c r="AB50" s="180">
        <v>0</v>
      </c>
      <c r="AC50" s="180">
        <v>0</v>
      </c>
      <c r="AD50" s="180">
        <v>0</v>
      </c>
      <c r="AE50" s="180"/>
      <c r="AF50" s="180">
        <v>73786468</v>
      </c>
      <c r="AG50" s="180">
        <v>0</v>
      </c>
      <c r="AH50" s="180">
        <v>0</v>
      </c>
      <c r="AI50" s="180">
        <v>0</v>
      </c>
      <c r="AJ50" s="180">
        <v>0</v>
      </c>
      <c r="AK50" s="180">
        <v>0</v>
      </c>
      <c r="AL50" s="180"/>
      <c r="AM50" s="180">
        <v>0</v>
      </c>
      <c r="AN50" s="180">
        <v>0</v>
      </c>
      <c r="AO50" s="180">
        <v>0</v>
      </c>
      <c r="AP50" s="180">
        <v>6779632</v>
      </c>
      <c r="AQ50" s="180">
        <v>0</v>
      </c>
      <c r="AR50" s="180">
        <v>0</v>
      </c>
      <c r="AS50" s="180"/>
      <c r="AT50" s="180">
        <v>0</v>
      </c>
      <c r="AU50" s="180">
        <v>0</v>
      </c>
      <c r="AV50" s="180">
        <v>173379180</v>
      </c>
      <c r="AW50" s="180">
        <v>0</v>
      </c>
      <c r="AX50" s="180">
        <v>0</v>
      </c>
      <c r="AY50" s="180">
        <v>0</v>
      </c>
      <c r="AZ50" s="180">
        <v>0</v>
      </c>
      <c r="BA50" s="180"/>
      <c r="BB50" s="180">
        <v>0</v>
      </c>
      <c r="BC50" s="180">
        <v>0</v>
      </c>
      <c r="BD50" s="180">
        <v>0</v>
      </c>
      <c r="BE50" s="180">
        <v>0</v>
      </c>
      <c r="BF50" s="180">
        <v>0</v>
      </c>
      <c r="BG50" s="180">
        <v>0</v>
      </c>
      <c r="BH50" s="180">
        <v>0</v>
      </c>
      <c r="BI50" s="180">
        <v>0</v>
      </c>
      <c r="BJ50" s="180">
        <v>0</v>
      </c>
      <c r="BK50" s="180">
        <v>0</v>
      </c>
      <c r="BL50" s="180">
        <v>0</v>
      </c>
      <c r="BM50" s="180">
        <v>0</v>
      </c>
      <c r="BN50" s="180">
        <v>3356133</v>
      </c>
      <c r="BO50" s="180">
        <v>0</v>
      </c>
      <c r="BP50" s="180">
        <v>125870028</v>
      </c>
      <c r="BQ50" s="180">
        <v>0</v>
      </c>
      <c r="BR50" s="180">
        <v>6010178</v>
      </c>
      <c r="BS50" s="180">
        <v>0</v>
      </c>
      <c r="BT50" s="180"/>
      <c r="BU50" s="180">
        <v>468272</v>
      </c>
      <c r="BV50" s="180">
        <v>0</v>
      </c>
      <c r="BW50" s="180">
        <v>0</v>
      </c>
      <c r="BX50" s="180">
        <v>0</v>
      </c>
      <c r="BY50" s="180">
        <v>0</v>
      </c>
      <c r="BZ50" s="180">
        <v>814721</v>
      </c>
      <c r="CA50" s="180">
        <v>0</v>
      </c>
      <c r="CB50" s="180">
        <v>0</v>
      </c>
      <c r="CC50" s="180">
        <v>0</v>
      </c>
      <c r="CD50" s="180">
        <v>21574737</v>
      </c>
      <c r="CE50" s="180"/>
      <c r="CF50" s="180"/>
      <c r="CG50" s="180"/>
      <c r="CH50" s="180"/>
      <c r="CI50" s="180"/>
      <c r="CJ50" s="180"/>
      <c r="CK50" s="180"/>
      <c r="CL50" s="180"/>
      <c r="CM50" s="180"/>
      <c r="CN50" s="180"/>
      <c r="CO50" s="180"/>
      <c r="CP50" s="180"/>
      <c r="CQ50" s="180"/>
      <c r="CR50" s="180"/>
      <c r="CS50" s="180"/>
      <c r="CT50" s="180"/>
      <c r="CU50" s="180"/>
    </row>
    <row r="51" spans="1:99" x14ac:dyDescent="0.3">
      <c r="A51" s="155">
        <v>98</v>
      </c>
      <c r="B51" s="180" t="s">
        <v>232</v>
      </c>
      <c r="C51" s="180"/>
      <c r="D51" s="180">
        <v>0</v>
      </c>
      <c r="E51" s="180">
        <v>0</v>
      </c>
      <c r="F51" s="180">
        <v>0</v>
      </c>
      <c r="G51" s="180">
        <v>0</v>
      </c>
      <c r="H51" s="180">
        <v>0</v>
      </c>
      <c r="I51" s="180">
        <v>0</v>
      </c>
      <c r="J51" s="180">
        <v>0</v>
      </c>
      <c r="K51" s="180">
        <v>0</v>
      </c>
      <c r="L51" s="180">
        <v>11416</v>
      </c>
      <c r="M51" s="180">
        <v>0</v>
      </c>
      <c r="N51" s="180">
        <v>0</v>
      </c>
      <c r="O51" s="180">
        <v>0</v>
      </c>
      <c r="P51" s="180">
        <v>0</v>
      </c>
      <c r="Q51" s="180">
        <v>0</v>
      </c>
      <c r="R51" s="180">
        <v>0</v>
      </c>
      <c r="S51" s="180">
        <v>0</v>
      </c>
      <c r="T51" s="180">
        <v>0</v>
      </c>
      <c r="U51" s="180">
        <v>0</v>
      </c>
      <c r="V51" s="180">
        <v>0</v>
      </c>
      <c r="W51" s="180"/>
      <c r="X51" s="180"/>
      <c r="Y51" s="180">
        <v>0</v>
      </c>
      <c r="Z51" s="180">
        <v>0</v>
      </c>
      <c r="AA51" s="180">
        <v>0</v>
      </c>
      <c r="AB51" s="180">
        <v>0</v>
      </c>
      <c r="AC51" s="180">
        <v>0</v>
      </c>
      <c r="AD51" s="180">
        <v>0</v>
      </c>
      <c r="AE51" s="180"/>
      <c r="AF51" s="180">
        <v>14918</v>
      </c>
      <c r="AG51" s="180">
        <v>0</v>
      </c>
      <c r="AH51" s="180">
        <v>0</v>
      </c>
      <c r="AI51" s="180">
        <v>0</v>
      </c>
      <c r="AJ51" s="180">
        <v>0</v>
      </c>
      <c r="AK51" s="180">
        <v>0</v>
      </c>
      <c r="AL51" s="180"/>
      <c r="AM51" s="180">
        <v>0</v>
      </c>
      <c r="AN51" s="180">
        <v>0</v>
      </c>
      <c r="AO51" s="180">
        <v>0</v>
      </c>
      <c r="AP51" s="180">
        <v>0</v>
      </c>
      <c r="AQ51" s="180">
        <v>0</v>
      </c>
      <c r="AR51" s="180">
        <v>0</v>
      </c>
      <c r="AS51" s="180"/>
      <c r="AT51" s="180">
        <v>0</v>
      </c>
      <c r="AU51" s="180">
        <v>0</v>
      </c>
      <c r="AV51" s="180">
        <v>2201021</v>
      </c>
      <c r="AW51" s="180">
        <v>0</v>
      </c>
      <c r="AX51" s="180">
        <v>0</v>
      </c>
      <c r="AY51" s="180">
        <v>0</v>
      </c>
      <c r="AZ51" s="180">
        <v>0</v>
      </c>
      <c r="BA51" s="180"/>
      <c r="BB51" s="180">
        <v>0</v>
      </c>
      <c r="BC51" s="180">
        <v>0</v>
      </c>
      <c r="BD51" s="180">
        <v>0</v>
      </c>
      <c r="BE51" s="180">
        <v>0</v>
      </c>
      <c r="BF51" s="180">
        <v>0</v>
      </c>
      <c r="BG51" s="180">
        <v>0</v>
      </c>
      <c r="BH51" s="180">
        <v>0</v>
      </c>
      <c r="BI51" s="180">
        <v>0</v>
      </c>
      <c r="BJ51" s="180">
        <v>0</v>
      </c>
      <c r="BK51" s="180">
        <v>0</v>
      </c>
      <c r="BL51" s="180">
        <v>0</v>
      </c>
      <c r="BM51" s="180">
        <v>0</v>
      </c>
      <c r="BN51" s="180">
        <v>14781</v>
      </c>
      <c r="BO51" s="180">
        <v>0</v>
      </c>
      <c r="BP51" s="180">
        <v>0</v>
      </c>
      <c r="BQ51" s="180">
        <v>0</v>
      </c>
      <c r="BR51" s="180">
        <v>0</v>
      </c>
      <c r="BS51" s="180">
        <v>0</v>
      </c>
      <c r="BT51" s="180"/>
      <c r="BU51" s="180">
        <v>0</v>
      </c>
      <c r="BV51" s="180">
        <v>0</v>
      </c>
      <c r="BW51" s="180">
        <v>0</v>
      </c>
      <c r="BX51" s="180">
        <v>0</v>
      </c>
      <c r="BY51" s="180">
        <v>0</v>
      </c>
      <c r="BZ51" s="180">
        <v>183</v>
      </c>
      <c r="CA51" s="180">
        <v>0</v>
      </c>
      <c r="CB51" s="180">
        <v>0</v>
      </c>
      <c r="CC51" s="180">
        <v>0</v>
      </c>
      <c r="CD51" s="180">
        <v>0</v>
      </c>
      <c r="CE51" s="180"/>
      <c r="CF51" s="180"/>
      <c r="CG51" s="180"/>
      <c r="CH51" s="180"/>
      <c r="CI51" s="180"/>
      <c r="CJ51" s="180"/>
      <c r="CK51" s="180"/>
      <c r="CL51" s="180"/>
      <c r="CM51" s="180"/>
      <c r="CN51" s="180"/>
      <c r="CO51" s="180"/>
      <c r="CP51" s="180"/>
      <c r="CQ51" s="180"/>
      <c r="CR51" s="180"/>
      <c r="CS51" s="180"/>
      <c r="CT51" s="180"/>
      <c r="CU51" s="180"/>
    </row>
    <row r="52" spans="1:99" x14ac:dyDescent="0.3">
      <c r="A52" s="155">
        <v>99</v>
      </c>
      <c r="B52" s="180" t="s">
        <v>229</v>
      </c>
      <c r="C52" s="180"/>
      <c r="D52" s="180">
        <v>0</v>
      </c>
      <c r="E52" s="180">
        <v>0</v>
      </c>
      <c r="F52" s="180">
        <v>0</v>
      </c>
      <c r="G52" s="180">
        <v>0</v>
      </c>
      <c r="H52" s="180">
        <v>0</v>
      </c>
      <c r="I52" s="180">
        <v>0</v>
      </c>
      <c r="J52" s="180">
        <v>0</v>
      </c>
      <c r="K52" s="180">
        <v>0</v>
      </c>
      <c r="L52" s="180">
        <v>4203989</v>
      </c>
      <c r="M52" s="180">
        <v>0</v>
      </c>
      <c r="N52" s="180">
        <v>0</v>
      </c>
      <c r="O52" s="180">
        <v>0</v>
      </c>
      <c r="P52" s="180">
        <v>0</v>
      </c>
      <c r="Q52" s="180">
        <v>4656732</v>
      </c>
      <c r="R52" s="180">
        <v>0</v>
      </c>
      <c r="S52" s="180">
        <v>338785</v>
      </c>
      <c r="T52" s="180">
        <v>0</v>
      </c>
      <c r="U52" s="180">
        <v>0</v>
      </c>
      <c r="V52" s="180">
        <v>0</v>
      </c>
      <c r="W52" s="180"/>
      <c r="X52" s="180"/>
      <c r="Y52" s="180">
        <v>999541</v>
      </c>
      <c r="Z52" s="180">
        <v>0</v>
      </c>
      <c r="AA52" s="180">
        <v>0</v>
      </c>
      <c r="AB52" s="180">
        <v>0</v>
      </c>
      <c r="AC52" s="180">
        <v>0</v>
      </c>
      <c r="AD52" s="180">
        <v>0</v>
      </c>
      <c r="AE52" s="180"/>
      <c r="AF52" s="180">
        <v>53707998</v>
      </c>
      <c r="AG52" s="180">
        <v>0</v>
      </c>
      <c r="AH52" s="180">
        <v>0</v>
      </c>
      <c r="AI52" s="180">
        <v>0</v>
      </c>
      <c r="AJ52" s="180">
        <v>0</v>
      </c>
      <c r="AK52" s="180">
        <v>0</v>
      </c>
      <c r="AL52" s="180"/>
      <c r="AM52" s="180">
        <v>0</v>
      </c>
      <c r="AN52" s="180">
        <v>0</v>
      </c>
      <c r="AO52" s="180">
        <v>0</v>
      </c>
      <c r="AP52" s="180">
        <v>4506479</v>
      </c>
      <c r="AQ52" s="180">
        <v>0</v>
      </c>
      <c r="AR52" s="180">
        <v>0</v>
      </c>
      <c r="AS52" s="180"/>
      <c r="AT52" s="180">
        <v>0</v>
      </c>
      <c r="AU52" s="180">
        <v>0</v>
      </c>
      <c r="AV52" s="180">
        <v>123958173</v>
      </c>
      <c r="AW52" s="180">
        <v>0</v>
      </c>
      <c r="AX52" s="180">
        <v>0</v>
      </c>
      <c r="AY52" s="180">
        <v>0</v>
      </c>
      <c r="AZ52" s="180">
        <v>0</v>
      </c>
      <c r="BA52" s="180"/>
      <c r="BB52" s="180">
        <v>0</v>
      </c>
      <c r="BC52" s="180">
        <v>0</v>
      </c>
      <c r="BD52" s="180">
        <v>0</v>
      </c>
      <c r="BE52" s="180">
        <v>0</v>
      </c>
      <c r="BF52" s="180">
        <v>0</v>
      </c>
      <c r="BG52" s="180">
        <v>0</v>
      </c>
      <c r="BH52" s="180">
        <v>0</v>
      </c>
      <c r="BI52" s="180">
        <v>0</v>
      </c>
      <c r="BJ52" s="180">
        <v>0</v>
      </c>
      <c r="BK52" s="180">
        <v>0</v>
      </c>
      <c r="BL52" s="180">
        <v>0</v>
      </c>
      <c r="BM52" s="180">
        <v>0</v>
      </c>
      <c r="BN52" s="180">
        <v>2282228</v>
      </c>
      <c r="BO52" s="180">
        <v>0</v>
      </c>
      <c r="BP52" s="180">
        <v>91039149</v>
      </c>
      <c r="BQ52" s="180">
        <v>0</v>
      </c>
      <c r="BR52" s="180">
        <v>2740125</v>
      </c>
      <c r="BS52" s="180">
        <v>0</v>
      </c>
      <c r="BT52" s="180"/>
      <c r="BU52" s="180">
        <v>298766</v>
      </c>
      <c r="BV52" s="180">
        <v>0</v>
      </c>
      <c r="BW52" s="180">
        <v>0</v>
      </c>
      <c r="BX52" s="180">
        <v>0</v>
      </c>
      <c r="BY52" s="180">
        <v>0</v>
      </c>
      <c r="BZ52" s="180">
        <v>582072</v>
      </c>
      <c r="CA52" s="180">
        <v>0</v>
      </c>
      <c r="CB52" s="180">
        <v>0</v>
      </c>
      <c r="CC52" s="180">
        <v>0</v>
      </c>
      <c r="CD52" s="180">
        <v>18123086</v>
      </c>
      <c r="CE52" s="180"/>
      <c r="CF52" s="180"/>
      <c r="CG52" s="180"/>
      <c r="CH52" s="180"/>
      <c r="CI52" s="180"/>
      <c r="CJ52" s="180"/>
      <c r="CK52" s="180"/>
      <c r="CL52" s="180"/>
      <c r="CM52" s="180"/>
      <c r="CN52" s="180"/>
      <c r="CO52" s="180"/>
      <c r="CP52" s="180"/>
      <c r="CQ52" s="180"/>
      <c r="CR52" s="180"/>
      <c r="CS52" s="180"/>
      <c r="CT52" s="180"/>
      <c r="CU52" s="180"/>
    </row>
    <row r="53" spans="1:99" x14ac:dyDescent="0.3">
      <c r="A53" s="155">
        <v>100</v>
      </c>
      <c r="B53" s="180" t="s">
        <v>242</v>
      </c>
      <c r="C53" s="180"/>
      <c r="D53" s="180">
        <v>0</v>
      </c>
      <c r="E53" s="180">
        <v>0</v>
      </c>
      <c r="F53" s="180">
        <v>0</v>
      </c>
      <c r="G53" s="180">
        <v>0</v>
      </c>
      <c r="H53" s="180">
        <v>0</v>
      </c>
      <c r="I53" s="180">
        <v>0</v>
      </c>
      <c r="J53" s="180">
        <v>0</v>
      </c>
      <c r="K53" s="180">
        <v>0</v>
      </c>
      <c r="L53" s="180">
        <v>246678</v>
      </c>
      <c r="M53" s="180">
        <v>0</v>
      </c>
      <c r="N53" s="180">
        <v>0</v>
      </c>
      <c r="O53" s="180">
        <v>0</v>
      </c>
      <c r="P53" s="180">
        <v>0</v>
      </c>
      <c r="Q53" s="180">
        <v>0</v>
      </c>
      <c r="R53" s="180">
        <v>0</v>
      </c>
      <c r="S53" s="180">
        <v>0</v>
      </c>
      <c r="T53" s="180">
        <v>0</v>
      </c>
      <c r="U53" s="180">
        <v>0</v>
      </c>
      <c r="V53" s="180">
        <v>0</v>
      </c>
      <c r="W53" s="180"/>
      <c r="X53" s="180"/>
      <c r="Y53" s="180">
        <v>0</v>
      </c>
      <c r="Z53" s="180">
        <v>0</v>
      </c>
      <c r="AA53" s="180">
        <v>0</v>
      </c>
      <c r="AB53" s="180">
        <v>0</v>
      </c>
      <c r="AC53" s="180">
        <v>0</v>
      </c>
      <c r="AD53" s="180">
        <v>0</v>
      </c>
      <c r="AE53" s="180"/>
      <c r="AF53" s="180">
        <v>48763</v>
      </c>
      <c r="AG53" s="180">
        <v>0</v>
      </c>
      <c r="AH53" s="180">
        <v>0</v>
      </c>
      <c r="AI53" s="180">
        <v>0</v>
      </c>
      <c r="AJ53" s="180">
        <v>0</v>
      </c>
      <c r="AK53" s="180">
        <v>0</v>
      </c>
      <c r="AL53" s="180"/>
      <c r="AM53" s="180">
        <v>0</v>
      </c>
      <c r="AN53" s="180">
        <v>0</v>
      </c>
      <c r="AO53" s="180">
        <v>0</v>
      </c>
      <c r="AP53" s="180">
        <v>0</v>
      </c>
      <c r="AQ53" s="180">
        <v>0</v>
      </c>
      <c r="AR53" s="180">
        <v>0</v>
      </c>
      <c r="AS53" s="180"/>
      <c r="AT53" s="180">
        <v>0</v>
      </c>
      <c r="AU53" s="180">
        <v>0</v>
      </c>
      <c r="AV53" s="180">
        <v>2047265</v>
      </c>
      <c r="AW53" s="180">
        <v>0</v>
      </c>
      <c r="AX53" s="180">
        <v>0</v>
      </c>
      <c r="AY53" s="180">
        <v>0</v>
      </c>
      <c r="AZ53" s="180">
        <v>0</v>
      </c>
      <c r="BA53" s="180"/>
      <c r="BB53" s="180">
        <v>0</v>
      </c>
      <c r="BC53" s="180">
        <v>0</v>
      </c>
      <c r="BD53" s="180">
        <v>0</v>
      </c>
      <c r="BE53" s="180">
        <v>0</v>
      </c>
      <c r="BF53" s="180">
        <v>0</v>
      </c>
      <c r="BG53" s="180">
        <v>0</v>
      </c>
      <c r="BH53" s="180">
        <v>0</v>
      </c>
      <c r="BI53" s="180">
        <v>0</v>
      </c>
      <c r="BJ53" s="180">
        <v>0</v>
      </c>
      <c r="BK53" s="180">
        <v>0</v>
      </c>
      <c r="BL53" s="180">
        <v>0</v>
      </c>
      <c r="BM53" s="180">
        <v>0</v>
      </c>
      <c r="BN53" s="180">
        <v>10534</v>
      </c>
      <c r="BO53" s="180">
        <v>0</v>
      </c>
      <c r="BP53" s="180">
        <v>0</v>
      </c>
      <c r="BQ53" s="180">
        <v>0</v>
      </c>
      <c r="BR53" s="180">
        <v>83357</v>
      </c>
      <c r="BS53" s="180">
        <v>0</v>
      </c>
      <c r="BT53" s="180"/>
      <c r="BU53" s="180">
        <v>0</v>
      </c>
      <c r="BV53" s="180">
        <v>0</v>
      </c>
      <c r="BW53" s="180">
        <v>0</v>
      </c>
      <c r="BX53" s="180">
        <v>0</v>
      </c>
      <c r="BY53" s="180">
        <v>0</v>
      </c>
      <c r="BZ53" s="180">
        <v>4650</v>
      </c>
      <c r="CA53" s="180">
        <v>0</v>
      </c>
      <c r="CB53" s="180">
        <v>0</v>
      </c>
      <c r="CC53" s="180">
        <v>0</v>
      </c>
      <c r="CD53" s="180">
        <v>0</v>
      </c>
      <c r="CE53" s="180"/>
      <c r="CF53" s="180"/>
      <c r="CG53" s="180"/>
      <c r="CH53" s="180"/>
      <c r="CI53" s="180"/>
      <c r="CJ53" s="180"/>
      <c r="CK53" s="180"/>
      <c r="CL53" s="180"/>
      <c r="CM53" s="180"/>
      <c r="CN53" s="180"/>
      <c r="CO53" s="180"/>
      <c r="CP53" s="180"/>
      <c r="CQ53" s="180"/>
      <c r="CR53" s="180"/>
      <c r="CS53" s="180"/>
      <c r="CT53" s="180"/>
      <c r="CU53" s="180"/>
    </row>
    <row r="54" spans="1:99" x14ac:dyDescent="0.3">
      <c r="A54" s="155">
        <v>101</v>
      </c>
      <c r="B54" s="180" t="s">
        <v>241</v>
      </c>
      <c r="C54" s="180"/>
      <c r="D54" s="180">
        <v>0</v>
      </c>
      <c r="E54" s="180">
        <v>0</v>
      </c>
      <c r="F54" s="180">
        <v>0</v>
      </c>
      <c r="G54" s="180">
        <v>0</v>
      </c>
      <c r="H54" s="180">
        <v>0</v>
      </c>
      <c r="I54" s="180">
        <v>0</v>
      </c>
      <c r="J54" s="180">
        <v>0</v>
      </c>
      <c r="K54" s="180">
        <v>0</v>
      </c>
      <c r="L54" s="180">
        <v>8667</v>
      </c>
      <c r="M54" s="180">
        <v>0</v>
      </c>
      <c r="N54" s="180">
        <v>0</v>
      </c>
      <c r="O54" s="180">
        <v>0</v>
      </c>
      <c r="P54" s="180">
        <v>0</v>
      </c>
      <c r="Q54" s="180">
        <v>309015</v>
      </c>
      <c r="R54" s="180">
        <v>0</v>
      </c>
      <c r="S54" s="180">
        <v>0</v>
      </c>
      <c r="T54" s="180">
        <v>0</v>
      </c>
      <c r="U54" s="180">
        <v>0</v>
      </c>
      <c r="V54" s="180">
        <v>0</v>
      </c>
      <c r="W54" s="180"/>
      <c r="X54" s="180"/>
      <c r="Y54" s="180">
        <v>14918</v>
      </c>
      <c r="Z54" s="180">
        <v>0</v>
      </c>
      <c r="AA54" s="180">
        <v>0</v>
      </c>
      <c r="AB54" s="180">
        <v>0</v>
      </c>
      <c r="AC54" s="180">
        <v>0</v>
      </c>
      <c r="AD54" s="180">
        <v>0</v>
      </c>
      <c r="AE54" s="180"/>
      <c r="AF54" s="180">
        <v>8136406</v>
      </c>
      <c r="AG54" s="180">
        <v>0</v>
      </c>
      <c r="AH54" s="180">
        <v>0</v>
      </c>
      <c r="AI54" s="180">
        <v>0</v>
      </c>
      <c r="AJ54" s="180">
        <v>0</v>
      </c>
      <c r="AK54" s="180">
        <v>0</v>
      </c>
      <c r="AL54" s="180"/>
      <c r="AM54" s="180">
        <v>0</v>
      </c>
      <c r="AN54" s="180">
        <v>0</v>
      </c>
      <c r="AO54" s="180">
        <v>0</v>
      </c>
      <c r="AP54" s="180">
        <v>54500</v>
      </c>
      <c r="AQ54" s="180">
        <v>0</v>
      </c>
      <c r="AR54" s="180">
        <v>0</v>
      </c>
      <c r="AS54" s="180"/>
      <c r="AT54" s="180">
        <v>0</v>
      </c>
      <c r="AU54" s="180">
        <v>0</v>
      </c>
      <c r="AV54" s="180">
        <v>22986060</v>
      </c>
      <c r="AW54" s="180">
        <v>0</v>
      </c>
      <c r="AX54" s="180">
        <v>0</v>
      </c>
      <c r="AY54" s="180">
        <v>0</v>
      </c>
      <c r="AZ54" s="180">
        <v>0</v>
      </c>
      <c r="BA54" s="180"/>
      <c r="BB54" s="180">
        <v>0</v>
      </c>
      <c r="BC54" s="180">
        <v>0</v>
      </c>
      <c r="BD54" s="180">
        <v>0</v>
      </c>
      <c r="BE54" s="180">
        <v>0</v>
      </c>
      <c r="BF54" s="180">
        <v>0</v>
      </c>
      <c r="BG54" s="180">
        <v>0</v>
      </c>
      <c r="BH54" s="180">
        <v>0</v>
      </c>
      <c r="BI54" s="180">
        <v>0</v>
      </c>
      <c r="BJ54" s="180">
        <v>0</v>
      </c>
      <c r="BK54" s="180">
        <v>0</v>
      </c>
      <c r="BL54" s="180">
        <v>0</v>
      </c>
      <c r="BM54" s="180">
        <v>0</v>
      </c>
      <c r="BN54" s="180">
        <v>110503</v>
      </c>
      <c r="BO54" s="180">
        <v>0</v>
      </c>
      <c r="BP54" s="180">
        <v>2563167</v>
      </c>
      <c r="BQ54" s="180">
        <v>0</v>
      </c>
      <c r="BR54" s="180">
        <v>134664</v>
      </c>
      <c r="BS54" s="180">
        <v>0</v>
      </c>
      <c r="BT54" s="180"/>
      <c r="BU54" s="180">
        <v>0</v>
      </c>
      <c r="BV54" s="180">
        <v>0</v>
      </c>
      <c r="BW54" s="180">
        <v>0</v>
      </c>
      <c r="BX54" s="180">
        <v>0</v>
      </c>
      <c r="BY54" s="180">
        <v>0</v>
      </c>
      <c r="BZ54" s="180">
        <v>129824</v>
      </c>
      <c r="CA54" s="180">
        <v>0</v>
      </c>
      <c r="CB54" s="180">
        <v>0</v>
      </c>
      <c r="CC54" s="180">
        <v>0</v>
      </c>
      <c r="CD54" s="180">
        <v>1799465</v>
      </c>
      <c r="CE54" s="180"/>
      <c r="CF54" s="180"/>
      <c r="CG54" s="180"/>
      <c r="CH54" s="180"/>
      <c r="CI54" s="180"/>
      <c r="CJ54" s="180"/>
      <c r="CK54" s="180"/>
      <c r="CL54" s="180"/>
      <c r="CM54" s="180"/>
      <c r="CN54" s="180"/>
      <c r="CO54" s="180"/>
      <c r="CP54" s="180"/>
      <c r="CQ54" s="180"/>
      <c r="CR54" s="180"/>
      <c r="CS54" s="180"/>
      <c r="CT54" s="180"/>
      <c r="CU54" s="180"/>
    </row>
    <row r="55" spans="1:99" x14ac:dyDescent="0.3">
      <c r="A55" s="155">
        <v>102</v>
      </c>
      <c r="B55" s="180" t="s">
        <v>255</v>
      </c>
      <c r="C55" s="180"/>
      <c r="D55" s="180">
        <v>83.79</v>
      </c>
      <c r="E55" s="180">
        <v>93.79</v>
      </c>
      <c r="F55" s="180">
        <v>99.78</v>
      </c>
      <c r="G55" s="180">
        <v>99.65</v>
      </c>
      <c r="H55" s="180">
        <v>97.11</v>
      </c>
      <c r="I55" s="180">
        <v>98.16</v>
      </c>
      <c r="J55" s="180">
        <v>98.86</v>
      </c>
      <c r="K55" s="180">
        <v>96.05</v>
      </c>
      <c r="L55" s="180">
        <v>98.45</v>
      </c>
      <c r="M55" s="180">
        <v>99.05</v>
      </c>
      <c r="N55" s="180">
        <v>99.95</v>
      </c>
      <c r="O55" s="180">
        <v>99.18</v>
      </c>
      <c r="P55" s="180">
        <v>91.08</v>
      </c>
      <c r="Q55" s="180">
        <v>99.41</v>
      </c>
      <c r="R55" s="180">
        <v>99.69</v>
      </c>
      <c r="S55" s="180">
        <v>97.05</v>
      </c>
      <c r="T55" s="180">
        <v>99.81</v>
      </c>
      <c r="U55" s="180">
        <v>98.66</v>
      </c>
      <c r="V55" s="180">
        <v>96.63</v>
      </c>
      <c r="W55" s="180"/>
      <c r="X55" s="180"/>
      <c r="Y55" s="180">
        <v>94.53</v>
      </c>
      <c r="Z55" s="180">
        <v>99.73</v>
      </c>
      <c r="AA55" s="180">
        <v>0</v>
      </c>
      <c r="AB55" s="180">
        <v>0</v>
      </c>
      <c r="AC55" s="180">
        <v>99.58</v>
      </c>
      <c r="AD55" s="180">
        <v>97.21</v>
      </c>
      <c r="AE55" s="180"/>
      <c r="AF55" s="180">
        <v>99.11</v>
      </c>
      <c r="AG55" s="180">
        <v>97.96</v>
      </c>
      <c r="AH55" s="180">
        <v>94.83</v>
      </c>
      <c r="AI55" s="180">
        <v>99.33</v>
      </c>
      <c r="AJ55" s="180">
        <v>98.92</v>
      </c>
      <c r="AK55" s="180">
        <v>95.25</v>
      </c>
      <c r="AL55" s="180"/>
      <c r="AM55" s="180">
        <v>99.27</v>
      </c>
      <c r="AN55" s="180">
        <v>98.19</v>
      </c>
      <c r="AO55" s="180">
        <v>0</v>
      </c>
      <c r="AP55" s="180">
        <v>98.06</v>
      </c>
      <c r="AQ55" s="180">
        <v>98.66</v>
      </c>
      <c r="AR55" s="180">
        <v>96.5</v>
      </c>
      <c r="AS55" s="180"/>
      <c r="AT55" s="180">
        <v>93.96</v>
      </c>
      <c r="AU55" s="180">
        <v>99.53</v>
      </c>
      <c r="AV55" s="180">
        <v>99.75</v>
      </c>
      <c r="AW55" s="180">
        <v>97.37</v>
      </c>
      <c r="AX55" s="180">
        <v>98.87</v>
      </c>
      <c r="AY55" s="180">
        <v>98.19</v>
      </c>
      <c r="AZ55" s="180">
        <v>99.25</v>
      </c>
      <c r="BA55" s="180"/>
      <c r="BB55" s="180">
        <v>93.85</v>
      </c>
      <c r="BC55" s="180">
        <v>98.37</v>
      </c>
      <c r="BD55" s="180">
        <v>97.91</v>
      </c>
      <c r="BE55" s="180">
        <v>98.47</v>
      </c>
      <c r="BF55" s="180">
        <v>99.59</v>
      </c>
      <c r="BG55" s="180">
        <v>83.16</v>
      </c>
      <c r="BH55" s="180">
        <v>99.41</v>
      </c>
      <c r="BI55" s="180">
        <v>98.3</v>
      </c>
      <c r="BJ55" s="180">
        <v>98.39</v>
      </c>
      <c r="BK55" s="180">
        <v>0</v>
      </c>
      <c r="BL55" s="180">
        <v>97.31</v>
      </c>
      <c r="BM55" s="180">
        <v>98.81</v>
      </c>
      <c r="BN55" s="180">
        <v>95.5</v>
      </c>
      <c r="BO55" s="180">
        <v>98.99</v>
      </c>
      <c r="BP55" s="180">
        <v>99.25</v>
      </c>
      <c r="BQ55" s="180">
        <v>95.71</v>
      </c>
      <c r="BR55" s="180">
        <v>99.38</v>
      </c>
      <c r="BS55" s="180">
        <v>99.19</v>
      </c>
      <c r="BT55" s="180"/>
      <c r="BU55" s="180">
        <v>93.74</v>
      </c>
      <c r="BV55" s="180">
        <v>79.430000000000007</v>
      </c>
      <c r="BW55" s="180">
        <v>98.64</v>
      </c>
      <c r="BX55" s="180">
        <v>99.51</v>
      </c>
      <c r="BY55" s="180">
        <v>99.83</v>
      </c>
      <c r="BZ55" s="180">
        <v>95.14</v>
      </c>
      <c r="CA55" s="180">
        <v>99.43</v>
      </c>
      <c r="CB55" s="180">
        <v>96.2</v>
      </c>
      <c r="CC55" s="180">
        <v>95.9</v>
      </c>
      <c r="CD55" s="180">
        <v>99.51</v>
      </c>
      <c r="CE55" s="180"/>
      <c r="CF55" s="180"/>
      <c r="CG55" s="180"/>
      <c r="CH55" s="180"/>
      <c r="CI55" s="180"/>
      <c r="CJ55" s="180"/>
      <c r="CK55" s="180"/>
      <c r="CL55" s="180"/>
      <c r="CM55" s="180"/>
      <c r="CN55" s="180"/>
      <c r="CO55" s="180"/>
      <c r="CP55" s="180"/>
      <c r="CQ55" s="180"/>
      <c r="CR55" s="180"/>
      <c r="CS55" s="180"/>
      <c r="CT55" s="180"/>
      <c r="CU55" s="180"/>
    </row>
    <row r="56" spans="1:99" x14ac:dyDescent="0.3">
      <c r="A56" s="155">
        <v>103</v>
      </c>
      <c r="B56" s="180" t="s">
        <v>256</v>
      </c>
      <c r="C56" s="180"/>
      <c r="D56" s="180">
        <v>100</v>
      </c>
      <c r="E56" s="180">
        <v>100</v>
      </c>
      <c r="F56" s="180">
        <v>100</v>
      </c>
      <c r="G56" s="180">
        <v>100</v>
      </c>
      <c r="H56" s="180">
        <v>100</v>
      </c>
      <c r="I56" s="180">
        <v>100</v>
      </c>
      <c r="J56" s="180">
        <v>100</v>
      </c>
      <c r="K56" s="180">
        <v>99.72</v>
      </c>
      <c r="L56" s="180">
        <v>100</v>
      </c>
      <c r="M56" s="180">
        <v>100</v>
      </c>
      <c r="N56" s="180">
        <v>100</v>
      </c>
      <c r="O56" s="180">
        <v>99.52</v>
      </c>
      <c r="P56" s="180">
        <v>100</v>
      </c>
      <c r="Q56" s="180">
        <v>100</v>
      </c>
      <c r="R56" s="180">
        <v>100</v>
      </c>
      <c r="S56" s="180">
        <v>100</v>
      </c>
      <c r="T56" s="180">
        <v>100</v>
      </c>
      <c r="U56" s="180">
        <v>100</v>
      </c>
      <c r="V56" s="180">
        <v>100</v>
      </c>
      <c r="W56" s="180"/>
      <c r="X56" s="180"/>
      <c r="Y56" s="180">
        <v>100</v>
      </c>
      <c r="Z56" s="180">
        <v>100</v>
      </c>
      <c r="AA56" s="180">
        <v>0</v>
      </c>
      <c r="AB56" s="180">
        <v>0</v>
      </c>
      <c r="AC56" s="180">
        <v>100</v>
      </c>
      <c r="AD56" s="180">
        <v>100</v>
      </c>
      <c r="AE56" s="180"/>
      <c r="AF56" s="180">
        <v>100</v>
      </c>
      <c r="AG56" s="180">
        <v>100</v>
      </c>
      <c r="AH56" s="180">
        <v>100</v>
      </c>
      <c r="AI56" s="180">
        <v>100</v>
      </c>
      <c r="AJ56" s="180">
        <v>100</v>
      </c>
      <c r="AK56" s="180">
        <v>100</v>
      </c>
      <c r="AL56" s="180"/>
      <c r="AM56" s="180">
        <v>90.79</v>
      </c>
      <c r="AN56" s="180">
        <v>99.08</v>
      </c>
      <c r="AO56" s="180">
        <v>0</v>
      </c>
      <c r="AP56" s="180">
        <v>100</v>
      </c>
      <c r="AQ56" s="180">
        <v>100</v>
      </c>
      <c r="AR56" s="180">
        <v>100</v>
      </c>
      <c r="AS56" s="180"/>
      <c r="AT56" s="180">
        <v>100</v>
      </c>
      <c r="AU56" s="180">
        <v>99.74</v>
      </c>
      <c r="AV56" s="180">
        <v>100</v>
      </c>
      <c r="AW56" s="180">
        <v>100</v>
      </c>
      <c r="AX56" s="180">
        <v>100</v>
      </c>
      <c r="AY56" s="180">
        <v>100</v>
      </c>
      <c r="AZ56" s="180">
        <v>100</v>
      </c>
      <c r="BA56" s="180"/>
      <c r="BB56" s="180">
        <v>100</v>
      </c>
      <c r="BC56" s="180">
        <v>100</v>
      </c>
      <c r="BD56" s="180">
        <v>98.93</v>
      </c>
      <c r="BE56" s="180">
        <v>100</v>
      </c>
      <c r="BF56" s="180">
        <v>100</v>
      </c>
      <c r="BG56" s="180">
        <v>100</v>
      </c>
      <c r="BH56" s="180">
        <v>100</v>
      </c>
      <c r="BI56" s="180">
        <v>99.3</v>
      </c>
      <c r="BJ56" s="180">
        <v>100</v>
      </c>
      <c r="BK56" s="180">
        <v>0</v>
      </c>
      <c r="BL56" s="180">
        <v>100</v>
      </c>
      <c r="BM56" s="180">
        <v>99.2</v>
      </c>
      <c r="BN56" s="180">
        <v>100</v>
      </c>
      <c r="BO56" s="180">
        <v>100</v>
      </c>
      <c r="BP56" s="180">
        <v>99.88</v>
      </c>
      <c r="BQ56" s="180">
        <v>100</v>
      </c>
      <c r="BR56" s="180">
        <v>100</v>
      </c>
      <c r="BS56" s="180">
        <v>100</v>
      </c>
      <c r="BT56" s="180"/>
      <c r="BU56" s="180">
        <v>99.62</v>
      </c>
      <c r="BV56" s="180">
        <v>100</v>
      </c>
      <c r="BW56" s="180">
        <v>100</v>
      </c>
      <c r="BX56" s="180">
        <v>100</v>
      </c>
      <c r="BY56" s="180">
        <v>99.08</v>
      </c>
      <c r="BZ56" s="180">
        <v>99.3</v>
      </c>
      <c r="CA56" s="180">
        <v>100</v>
      </c>
      <c r="CB56" s="180">
        <v>100</v>
      </c>
      <c r="CC56" s="180">
        <v>92.47</v>
      </c>
      <c r="CD56" s="180">
        <v>100</v>
      </c>
      <c r="CE56" s="180"/>
      <c r="CF56" s="180"/>
      <c r="CG56" s="180"/>
      <c r="CH56" s="180"/>
      <c r="CI56" s="180"/>
      <c r="CJ56" s="180"/>
      <c r="CK56" s="180"/>
      <c r="CL56" s="180"/>
      <c r="CM56" s="180"/>
      <c r="CN56" s="180"/>
      <c r="CO56" s="180"/>
      <c r="CP56" s="180"/>
      <c r="CQ56" s="180"/>
      <c r="CR56" s="180"/>
      <c r="CS56" s="180"/>
      <c r="CT56" s="180"/>
      <c r="CU56" s="180"/>
    </row>
    <row r="57" spans="1:99" x14ac:dyDescent="0.3">
      <c r="A57" s="155">
        <v>104</v>
      </c>
      <c r="B57" s="180" t="s">
        <v>1044</v>
      </c>
      <c r="C57" s="180"/>
      <c r="D57" s="180">
        <v>0</v>
      </c>
      <c r="E57" s="180">
        <v>0</v>
      </c>
      <c r="F57" s="180">
        <v>0</v>
      </c>
      <c r="G57" s="180">
        <v>0</v>
      </c>
      <c r="H57" s="180">
        <v>0</v>
      </c>
      <c r="I57" s="180">
        <v>0</v>
      </c>
      <c r="J57" s="180">
        <v>0</v>
      </c>
      <c r="K57" s="180">
        <v>0</v>
      </c>
      <c r="L57" s="180">
        <v>0</v>
      </c>
      <c r="M57" s="180">
        <v>0</v>
      </c>
      <c r="N57" s="180">
        <v>0</v>
      </c>
      <c r="O57" s="180">
        <v>0</v>
      </c>
      <c r="P57" s="180">
        <v>0</v>
      </c>
      <c r="Q57" s="180">
        <v>0</v>
      </c>
      <c r="R57" s="180">
        <v>0</v>
      </c>
      <c r="S57" s="180">
        <v>0</v>
      </c>
      <c r="T57" s="180">
        <v>0</v>
      </c>
      <c r="U57" s="180">
        <v>0</v>
      </c>
      <c r="V57" s="180">
        <v>0</v>
      </c>
      <c r="W57" s="180"/>
      <c r="X57" s="180"/>
      <c r="Y57" s="180">
        <v>0</v>
      </c>
      <c r="Z57" s="180">
        <v>0</v>
      </c>
      <c r="AA57" s="180">
        <v>0</v>
      </c>
      <c r="AB57" s="180">
        <v>0</v>
      </c>
      <c r="AC57" s="180">
        <v>0</v>
      </c>
      <c r="AD57" s="180">
        <v>0</v>
      </c>
      <c r="AE57" s="180"/>
      <c r="AF57" s="180">
        <v>0</v>
      </c>
      <c r="AG57" s="180">
        <v>0</v>
      </c>
      <c r="AH57" s="180">
        <v>0</v>
      </c>
      <c r="AI57" s="180">
        <v>0</v>
      </c>
      <c r="AJ57" s="180">
        <v>0</v>
      </c>
      <c r="AK57" s="180">
        <v>0</v>
      </c>
      <c r="AL57" s="180"/>
      <c r="AM57" s="180">
        <v>0</v>
      </c>
      <c r="AN57" s="180">
        <v>0</v>
      </c>
      <c r="AO57" s="180">
        <v>0</v>
      </c>
      <c r="AP57" s="180">
        <v>0</v>
      </c>
      <c r="AQ57" s="180">
        <v>0</v>
      </c>
      <c r="AR57" s="180">
        <v>0</v>
      </c>
      <c r="AS57" s="180"/>
      <c r="AT57" s="180">
        <v>0</v>
      </c>
      <c r="AU57" s="180">
        <v>0</v>
      </c>
      <c r="AV57" s="180">
        <v>0</v>
      </c>
      <c r="AW57" s="180">
        <v>0</v>
      </c>
      <c r="AX57" s="180">
        <v>0</v>
      </c>
      <c r="AY57" s="180">
        <v>0</v>
      </c>
      <c r="AZ57" s="180">
        <v>0</v>
      </c>
      <c r="BA57" s="180"/>
      <c r="BB57" s="180">
        <v>0</v>
      </c>
      <c r="BC57" s="180">
        <v>0</v>
      </c>
      <c r="BD57" s="180">
        <v>0</v>
      </c>
      <c r="BE57" s="180">
        <v>0</v>
      </c>
      <c r="BF57" s="180">
        <v>0</v>
      </c>
      <c r="BG57" s="180">
        <v>0</v>
      </c>
      <c r="BH57" s="180">
        <v>0</v>
      </c>
      <c r="BI57" s="180">
        <v>0</v>
      </c>
      <c r="BJ57" s="180">
        <v>0</v>
      </c>
      <c r="BK57" s="180">
        <v>0</v>
      </c>
      <c r="BL57" s="180">
        <v>0</v>
      </c>
      <c r="BM57" s="180">
        <v>0</v>
      </c>
      <c r="BN57" s="180">
        <v>0</v>
      </c>
      <c r="BO57" s="180">
        <v>0</v>
      </c>
      <c r="BP57" s="180">
        <v>0</v>
      </c>
      <c r="BQ57" s="180">
        <v>0</v>
      </c>
      <c r="BR57" s="180">
        <v>0</v>
      </c>
      <c r="BS57" s="180">
        <v>0</v>
      </c>
      <c r="BT57" s="180"/>
      <c r="BU57" s="180">
        <v>0</v>
      </c>
      <c r="BV57" s="180">
        <v>0</v>
      </c>
      <c r="BW57" s="180">
        <v>0</v>
      </c>
      <c r="BX57" s="180">
        <v>0</v>
      </c>
      <c r="BY57" s="180">
        <v>0</v>
      </c>
      <c r="BZ57" s="180">
        <v>0</v>
      </c>
      <c r="CA57" s="180">
        <v>0</v>
      </c>
      <c r="CB57" s="180">
        <v>0</v>
      </c>
      <c r="CC57" s="180">
        <v>0</v>
      </c>
      <c r="CD57" s="180">
        <v>0</v>
      </c>
      <c r="CE57" s="180"/>
      <c r="CF57" s="180"/>
      <c r="CG57" s="180"/>
      <c r="CH57" s="180"/>
      <c r="CI57" s="180"/>
      <c r="CJ57" s="180"/>
      <c r="CK57" s="180"/>
      <c r="CL57" s="180"/>
      <c r="CM57" s="180"/>
      <c r="CN57" s="180"/>
      <c r="CO57" s="180"/>
      <c r="CP57" s="180"/>
      <c r="CQ57" s="180"/>
      <c r="CR57" s="180"/>
      <c r="CS57" s="180"/>
      <c r="CT57" s="180"/>
      <c r="CU57" s="180"/>
    </row>
    <row r="58" spans="1:99" x14ac:dyDescent="0.3">
      <c r="A58" s="155">
        <v>107</v>
      </c>
      <c r="B58" s="180" t="s">
        <v>1045</v>
      </c>
      <c r="C58" s="180"/>
      <c r="D58" s="180">
        <v>0</v>
      </c>
      <c r="E58" s="180">
        <v>0</v>
      </c>
      <c r="F58" s="180">
        <v>0</v>
      </c>
      <c r="G58" s="180">
        <v>0</v>
      </c>
      <c r="H58" s="180">
        <v>0</v>
      </c>
      <c r="I58" s="180">
        <v>0</v>
      </c>
      <c r="J58" s="180">
        <v>0</v>
      </c>
      <c r="K58" s="180">
        <v>0</v>
      </c>
      <c r="L58" s="180">
        <v>0</v>
      </c>
      <c r="M58" s="180">
        <v>0</v>
      </c>
      <c r="N58" s="180">
        <v>0</v>
      </c>
      <c r="O58" s="180">
        <v>0</v>
      </c>
      <c r="P58" s="180">
        <v>0</v>
      </c>
      <c r="Q58" s="180">
        <v>0</v>
      </c>
      <c r="R58" s="180">
        <v>0</v>
      </c>
      <c r="S58" s="180">
        <v>0</v>
      </c>
      <c r="T58" s="180">
        <v>0</v>
      </c>
      <c r="U58" s="180">
        <v>0</v>
      </c>
      <c r="V58" s="180">
        <v>0</v>
      </c>
      <c r="W58" s="180"/>
      <c r="X58" s="180"/>
      <c r="Y58" s="180">
        <v>0</v>
      </c>
      <c r="Z58" s="180">
        <v>0</v>
      </c>
      <c r="AA58" s="180">
        <v>0</v>
      </c>
      <c r="AB58" s="180">
        <v>0</v>
      </c>
      <c r="AC58" s="180">
        <v>0</v>
      </c>
      <c r="AD58" s="180">
        <v>0</v>
      </c>
      <c r="AE58" s="180"/>
      <c r="AF58" s="180">
        <v>0</v>
      </c>
      <c r="AG58" s="180">
        <v>0</v>
      </c>
      <c r="AH58" s="180">
        <v>0</v>
      </c>
      <c r="AI58" s="180">
        <v>0</v>
      </c>
      <c r="AJ58" s="180">
        <v>0</v>
      </c>
      <c r="AK58" s="180">
        <v>0</v>
      </c>
      <c r="AL58" s="180"/>
      <c r="AM58" s="180">
        <v>0</v>
      </c>
      <c r="AN58" s="180">
        <v>0</v>
      </c>
      <c r="AO58" s="180">
        <v>0</v>
      </c>
      <c r="AP58" s="180">
        <v>0</v>
      </c>
      <c r="AQ58" s="180">
        <v>0</v>
      </c>
      <c r="AR58" s="180">
        <v>0</v>
      </c>
      <c r="AS58" s="180"/>
      <c r="AT58" s="180">
        <v>0</v>
      </c>
      <c r="AU58" s="180">
        <v>0</v>
      </c>
      <c r="AV58" s="180">
        <v>0</v>
      </c>
      <c r="AW58" s="180">
        <v>0</v>
      </c>
      <c r="AX58" s="180">
        <v>0</v>
      </c>
      <c r="AY58" s="180">
        <v>0</v>
      </c>
      <c r="AZ58" s="180">
        <v>0</v>
      </c>
      <c r="BA58" s="180"/>
      <c r="BB58" s="180">
        <v>0</v>
      </c>
      <c r="BC58" s="180">
        <v>0</v>
      </c>
      <c r="BD58" s="180">
        <v>0</v>
      </c>
      <c r="BE58" s="180">
        <v>0</v>
      </c>
      <c r="BF58" s="180">
        <v>0</v>
      </c>
      <c r="BG58" s="180">
        <v>0</v>
      </c>
      <c r="BH58" s="180">
        <v>0</v>
      </c>
      <c r="BI58" s="180">
        <v>0</v>
      </c>
      <c r="BJ58" s="180">
        <v>0</v>
      </c>
      <c r="BK58" s="180">
        <v>0</v>
      </c>
      <c r="BL58" s="180">
        <v>0</v>
      </c>
      <c r="BM58" s="180">
        <v>0</v>
      </c>
      <c r="BN58" s="180">
        <v>0</v>
      </c>
      <c r="BO58" s="180">
        <v>0</v>
      </c>
      <c r="BP58" s="180">
        <v>0</v>
      </c>
      <c r="BQ58" s="180">
        <v>0</v>
      </c>
      <c r="BR58" s="180">
        <v>0</v>
      </c>
      <c r="BS58" s="180">
        <v>0</v>
      </c>
      <c r="BT58" s="180"/>
      <c r="BU58" s="180">
        <v>0</v>
      </c>
      <c r="BV58" s="180">
        <v>0</v>
      </c>
      <c r="BW58" s="180">
        <v>0</v>
      </c>
      <c r="BX58" s="180">
        <v>0</v>
      </c>
      <c r="BY58" s="180">
        <v>0</v>
      </c>
      <c r="BZ58" s="180">
        <v>0</v>
      </c>
      <c r="CA58" s="180">
        <v>0</v>
      </c>
      <c r="CB58" s="180">
        <v>0</v>
      </c>
      <c r="CC58" s="180">
        <v>0</v>
      </c>
      <c r="CD58" s="180">
        <v>0</v>
      </c>
      <c r="CE58" s="180"/>
      <c r="CF58" s="180"/>
      <c r="CG58" s="180"/>
      <c r="CH58" s="180"/>
      <c r="CI58" s="180"/>
      <c r="CJ58" s="180"/>
      <c r="CK58" s="180"/>
      <c r="CL58" s="180"/>
      <c r="CM58" s="180"/>
      <c r="CN58" s="180"/>
      <c r="CO58" s="180"/>
      <c r="CP58" s="180"/>
      <c r="CQ58" s="180"/>
      <c r="CR58" s="180"/>
      <c r="CS58" s="180"/>
      <c r="CT58" s="180"/>
      <c r="CU58" s="180"/>
    </row>
    <row r="59" spans="1:99" x14ac:dyDescent="0.3">
      <c r="A59" s="155">
        <v>108</v>
      </c>
      <c r="B59" s="180" t="s">
        <v>1046</v>
      </c>
      <c r="C59" s="180"/>
      <c r="D59" s="180">
        <v>0</v>
      </c>
      <c r="E59" s="180">
        <v>0</v>
      </c>
      <c r="F59" s="180">
        <v>0</v>
      </c>
      <c r="G59" s="180">
        <v>0</v>
      </c>
      <c r="H59" s="180">
        <v>0</v>
      </c>
      <c r="I59" s="180">
        <v>0</v>
      </c>
      <c r="J59" s="180">
        <v>0</v>
      </c>
      <c r="K59" s="180">
        <v>0</v>
      </c>
      <c r="L59" s="180">
        <v>0</v>
      </c>
      <c r="M59" s="180">
        <v>0</v>
      </c>
      <c r="N59" s="180">
        <v>0</v>
      </c>
      <c r="O59" s="180">
        <v>0</v>
      </c>
      <c r="P59" s="180">
        <v>0</v>
      </c>
      <c r="Q59" s="180">
        <v>0</v>
      </c>
      <c r="R59" s="180">
        <v>0</v>
      </c>
      <c r="S59" s="180">
        <v>0</v>
      </c>
      <c r="T59" s="180">
        <v>0</v>
      </c>
      <c r="U59" s="180">
        <v>0</v>
      </c>
      <c r="V59" s="180">
        <v>0</v>
      </c>
      <c r="W59" s="180"/>
      <c r="X59" s="180"/>
      <c r="Y59" s="180">
        <v>0</v>
      </c>
      <c r="Z59" s="180">
        <v>0</v>
      </c>
      <c r="AA59" s="180">
        <v>0</v>
      </c>
      <c r="AB59" s="180">
        <v>0</v>
      </c>
      <c r="AC59" s="180">
        <v>0</v>
      </c>
      <c r="AD59" s="180">
        <v>0</v>
      </c>
      <c r="AE59" s="180"/>
      <c r="AF59" s="180">
        <v>0</v>
      </c>
      <c r="AG59" s="180">
        <v>0</v>
      </c>
      <c r="AH59" s="180">
        <v>0</v>
      </c>
      <c r="AI59" s="180">
        <v>0</v>
      </c>
      <c r="AJ59" s="180">
        <v>0</v>
      </c>
      <c r="AK59" s="180">
        <v>0</v>
      </c>
      <c r="AL59" s="180"/>
      <c r="AM59" s="180">
        <v>0</v>
      </c>
      <c r="AN59" s="180">
        <v>0</v>
      </c>
      <c r="AO59" s="180">
        <v>0</v>
      </c>
      <c r="AP59" s="180">
        <v>0</v>
      </c>
      <c r="AQ59" s="180">
        <v>0</v>
      </c>
      <c r="AR59" s="180">
        <v>0</v>
      </c>
      <c r="AS59" s="180"/>
      <c r="AT59" s="180">
        <v>0</v>
      </c>
      <c r="AU59" s="180">
        <v>0</v>
      </c>
      <c r="AV59" s="180">
        <v>0</v>
      </c>
      <c r="AW59" s="180">
        <v>0</v>
      </c>
      <c r="AX59" s="180">
        <v>0</v>
      </c>
      <c r="AY59" s="180">
        <v>0</v>
      </c>
      <c r="AZ59" s="180">
        <v>0</v>
      </c>
      <c r="BA59" s="180"/>
      <c r="BB59" s="180">
        <v>0</v>
      </c>
      <c r="BC59" s="180">
        <v>0</v>
      </c>
      <c r="BD59" s="180">
        <v>0</v>
      </c>
      <c r="BE59" s="180">
        <v>0</v>
      </c>
      <c r="BF59" s="180">
        <v>0</v>
      </c>
      <c r="BG59" s="180">
        <v>0</v>
      </c>
      <c r="BH59" s="180">
        <v>0</v>
      </c>
      <c r="BI59" s="180">
        <v>0</v>
      </c>
      <c r="BJ59" s="180">
        <v>0</v>
      </c>
      <c r="BK59" s="180">
        <v>0</v>
      </c>
      <c r="BL59" s="180">
        <v>0</v>
      </c>
      <c r="BM59" s="180">
        <v>0</v>
      </c>
      <c r="BN59" s="180">
        <v>0</v>
      </c>
      <c r="BO59" s="180">
        <v>0</v>
      </c>
      <c r="BP59" s="180">
        <v>0</v>
      </c>
      <c r="BQ59" s="180">
        <v>0</v>
      </c>
      <c r="BR59" s="180">
        <v>0</v>
      </c>
      <c r="BS59" s="180">
        <v>0</v>
      </c>
      <c r="BT59" s="180"/>
      <c r="BU59" s="180">
        <v>0</v>
      </c>
      <c r="BV59" s="180">
        <v>0</v>
      </c>
      <c r="BW59" s="180">
        <v>0</v>
      </c>
      <c r="BX59" s="180">
        <v>0</v>
      </c>
      <c r="BY59" s="180">
        <v>0</v>
      </c>
      <c r="BZ59" s="180">
        <v>0</v>
      </c>
      <c r="CA59" s="180">
        <v>0</v>
      </c>
      <c r="CB59" s="180">
        <v>0</v>
      </c>
      <c r="CC59" s="180">
        <v>0</v>
      </c>
      <c r="CD59" s="180">
        <v>0</v>
      </c>
      <c r="CE59" s="180"/>
      <c r="CF59" s="180"/>
      <c r="CG59" s="180"/>
      <c r="CH59" s="180"/>
      <c r="CI59" s="180"/>
      <c r="CJ59" s="180"/>
      <c r="CK59" s="180"/>
      <c r="CL59" s="180"/>
      <c r="CM59" s="180"/>
      <c r="CN59" s="180"/>
      <c r="CO59" s="180"/>
      <c r="CP59" s="180"/>
      <c r="CQ59" s="180"/>
      <c r="CR59" s="180"/>
      <c r="CS59" s="180"/>
      <c r="CT59" s="180"/>
      <c r="CU59" s="180"/>
    </row>
    <row r="60" spans="1:99" x14ac:dyDescent="0.3">
      <c r="A60" s="155">
        <v>147</v>
      </c>
      <c r="B60" s="180" t="s">
        <v>1047</v>
      </c>
      <c r="C60" s="180"/>
      <c r="D60" s="180">
        <v>0</v>
      </c>
      <c r="E60" s="180">
        <v>0</v>
      </c>
      <c r="F60" s="180">
        <v>0</v>
      </c>
      <c r="G60" s="180">
        <v>0</v>
      </c>
      <c r="H60" s="180">
        <v>0</v>
      </c>
      <c r="I60" s="180">
        <v>0</v>
      </c>
      <c r="J60" s="180">
        <v>0</v>
      </c>
      <c r="K60" s="180">
        <v>0</v>
      </c>
      <c r="L60" s="180">
        <v>0</v>
      </c>
      <c r="M60" s="180">
        <v>0</v>
      </c>
      <c r="N60" s="180">
        <v>0</v>
      </c>
      <c r="O60" s="180">
        <v>0</v>
      </c>
      <c r="P60" s="180">
        <v>0</v>
      </c>
      <c r="Q60" s="180">
        <v>0</v>
      </c>
      <c r="R60" s="180">
        <v>0</v>
      </c>
      <c r="S60" s="180">
        <v>0</v>
      </c>
      <c r="T60" s="180">
        <v>0</v>
      </c>
      <c r="U60" s="180">
        <v>0</v>
      </c>
      <c r="V60" s="180">
        <v>0</v>
      </c>
      <c r="W60" s="180"/>
      <c r="X60" s="180"/>
      <c r="Y60" s="180">
        <v>0</v>
      </c>
      <c r="Z60" s="180">
        <v>0</v>
      </c>
      <c r="AA60" s="180">
        <v>0</v>
      </c>
      <c r="AB60" s="180">
        <v>0</v>
      </c>
      <c r="AC60" s="180">
        <v>0</v>
      </c>
      <c r="AD60" s="180">
        <v>0</v>
      </c>
      <c r="AE60" s="180"/>
      <c r="AF60" s="180">
        <v>0</v>
      </c>
      <c r="AG60" s="180">
        <v>0</v>
      </c>
      <c r="AH60" s="180">
        <v>0</v>
      </c>
      <c r="AI60" s="180">
        <v>0</v>
      </c>
      <c r="AJ60" s="180">
        <v>0</v>
      </c>
      <c r="AK60" s="180">
        <v>0</v>
      </c>
      <c r="AL60" s="180"/>
      <c r="AM60" s="180">
        <v>0</v>
      </c>
      <c r="AN60" s="180">
        <v>0</v>
      </c>
      <c r="AO60" s="180">
        <v>0</v>
      </c>
      <c r="AP60" s="180">
        <v>0</v>
      </c>
      <c r="AQ60" s="180">
        <v>0</v>
      </c>
      <c r="AR60" s="180">
        <v>0</v>
      </c>
      <c r="AS60" s="180"/>
      <c r="AT60" s="180">
        <v>0</v>
      </c>
      <c r="AU60" s="180">
        <v>0</v>
      </c>
      <c r="AV60" s="180">
        <v>0</v>
      </c>
      <c r="AW60" s="180">
        <v>0</v>
      </c>
      <c r="AX60" s="180">
        <v>0</v>
      </c>
      <c r="AY60" s="180">
        <v>0</v>
      </c>
      <c r="AZ60" s="180">
        <v>0</v>
      </c>
      <c r="BA60" s="180"/>
      <c r="BB60" s="180">
        <v>0</v>
      </c>
      <c r="BC60" s="180">
        <v>0</v>
      </c>
      <c r="BD60" s="180">
        <v>0</v>
      </c>
      <c r="BE60" s="180">
        <v>0</v>
      </c>
      <c r="BF60" s="180">
        <v>0</v>
      </c>
      <c r="BG60" s="180">
        <v>0</v>
      </c>
      <c r="BH60" s="180">
        <v>0</v>
      </c>
      <c r="BI60" s="180">
        <v>0</v>
      </c>
      <c r="BJ60" s="180">
        <v>0</v>
      </c>
      <c r="BK60" s="180">
        <v>0</v>
      </c>
      <c r="BL60" s="180">
        <v>0</v>
      </c>
      <c r="BM60" s="180">
        <v>0</v>
      </c>
      <c r="BN60" s="180">
        <v>0</v>
      </c>
      <c r="BO60" s="180">
        <v>0</v>
      </c>
      <c r="BP60" s="180">
        <v>0</v>
      </c>
      <c r="BQ60" s="180">
        <v>0</v>
      </c>
      <c r="BR60" s="180">
        <v>0</v>
      </c>
      <c r="BS60" s="180">
        <v>0</v>
      </c>
      <c r="BT60" s="180"/>
      <c r="BU60" s="180">
        <v>0</v>
      </c>
      <c r="BV60" s="180">
        <v>0</v>
      </c>
      <c r="BW60" s="180">
        <v>0</v>
      </c>
      <c r="BX60" s="180">
        <v>0</v>
      </c>
      <c r="BY60" s="180">
        <v>0</v>
      </c>
      <c r="BZ60" s="180">
        <v>0</v>
      </c>
      <c r="CA60" s="180">
        <v>0</v>
      </c>
      <c r="CB60" s="180">
        <v>0</v>
      </c>
      <c r="CC60" s="180">
        <v>0</v>
      </c>
      <c r="CD60" s="180">
        <v>0</v>
      </c>
      <c r="CE60" s="180"/>
      <c r="CF60" s="180"/>
      <c r="CG60" s="180"/>
      <c r="CH60" s="180"/>
      <c r="CI60" s="180"/>
      <c r="CJ60" s="180"/>
      <c r="CK60" s="180"/>
      <c r="CL60" s="180"/>
      <c r="CM60" s="180"/>
      <c r="CN60" s="180"/>
      <c r="CO60" s="180"/>
      <c r="CP60" s="180"/>
      <c r="CQ60" s="180"/>
      <c r="CR60" s="180"/>
      <c r="CS60" s="180"/>
      <c r="CT60" s="180"/>
      <c r="CU60" s="180"/>
    </row>
    <row r="61" spans="1:99" x14ac:dyDescent="0.3">
      <c r="A61" s="155">
        <v>148</v>
      </c>
      <c r="B61" s="180" t="s">
        <v>1048</v>
      </c>
      <c r="C61" s="180"/>
      <c r="D61" s="180">
        <v>0</v>
      </c>
      <c r="E61" s="180">
        <v>0</v>
      </c>
      <c r="F61" s="180">
        <v>0</v>
      </c>
      <c r="G61" s="180">
        <v>0</v>
      </c>
      <c r="H61" s="180">
        <v>0</v>
      </c>
      <c r="I61" s="180">
        <v>0</v>
      </c>
      <c r="J61" s="180">
        <v>0</v>
      </c>
      <c r="K61" s="180">
        <v>0</v>
      </c>
      <c r="L61" s="180">
        <v>0</v>
      </c>
      <c r="M61" s="180">
        <v>0</v>
      </c>
      <c r="N61" s="180">
        <v>0</v>
      </c>
      <c r="O61" s="180">
        <v>0</v>
      </c>
      <c r="P61" s="180">
        <v>0</v>
      </c>
      <c r="Q61" s="180">
        <v>0</v>
      </c>
      <c r="R61" s="180">
        <v>0</v>
      </c>
      <c r="S61" s="180">
        <v>0</v>
      </c>
      <c r="T61" s="180">
        <v>0</v>
      </c>
      <c r="U61" s="180">
        <v>0</v>
      </c>
      <c r="V61" s="180">
        <v>0</v>
      </c>
      <c r="W61" s="180"/>
      <c r="X61" s="180"/>
      <c r="Y61" s="180">
        <v>0</v>
      </c>
      <c r="Z61" s="180">
        <v>0</v>
      </c>
      <c r="AA61" s="180">
        <v>0</v>
      </c>
      <c r="AB61" s="180">
        <v>0</v>
      </c>
      <c r="AC61" s="180">
        <v>0</v>
      </c>
      <c r="AD61" s="180">
        <v>0</v>
      </c>
      <c r="AE61" s="180"/>
      <c r="AF61" s="180">
        <v>0</v>
      </c>
      <c r="AG61" s="180">
        <v>0</v>
      </c>
      <c r="AH61" s="180">
        <v>0</v>
      </c>
      <c r="AI61" s="180">
        <v>0</v>
      </c>
      <c r="AJ61" s="180">
        <v>0</v>
      </c>
      <c r="AK61" s="180">
        <v>0</v>
      </c>
      <c r="AL61" s="180"/>
      <c r="AM61" s="180">
        <v>0</v>
      </c>
      <c r="AN61" s="180">
        <v>0</v>
      </c>
      <c r="AO61" s="180">
        <v>0</v>
      </c>
      <c r="AP61" s="180">
        <v>0</v>
      </c>
      <c r="AQ61" s="180">
        <v>0</v>
      </c>
      <c r="AR61" s="180">
        <v>0</v>
      </c>
      <c r="AS61" s="180"/>
      <c r="AT61" s="180">
        <v>0</v>
      </c>
      <c r="AU61" s="180">
        <v>0</v>
      </c>
      <c r="AV61" s="180">
        <v>0</v>
      </c>
      <c r="AW61" s="180">
        <v>0</v>
      </c>
      <c r="AX61" s="180">
        <v>0</v>
      </c>
      <c r="AY61" s="180">
        <v>0</v>
      </c>
      <c r="AZ61" s="180">
        <v>0</v>
      </c>
      <c r="BA61" s="180"/>
      <c r="BB61" s="180">
        <v>0</v>
      </c>
      <c r="BC61" s="180">
        <v>0</v>
      </c>
      <c r="BD61" s="180">
        <v>0</v>
      </c>
      <c r="BE61" s="180">
        <v>0</v>
      </c>
      <c r="BF61" s="180">
        <v>0</v>
      </c>
      <c r="BG61" s="180">
        <v>0</v>
      </c>
      <c r="BH61" s="180">
        <v>0</v>
      </c>
      <c r="BI61" s="180">
        <v>0</v>
      </c>
      <c r="BJ61" s="180">
        <v>0</v>
      </c>
      <c r="BK61" s="180">
        <v>0</v>
      </c>
      <c r="BL61" s="180">
        <v>0</v>
      </c>
      <c r="BM61" s="180">
        <v>0</v>
      </c>
      <c r="BN61" s="180">
        <v>0</v>
      </c>
      <c r="BO61" s="180">
        <v>0</v>
      </c>
      <c r="BP61" s="180">
        <v>0</v>
      </c>
      <c r="BQ61" s="180">
        <v>0</v>
      </c>
      <c r="BR61" s="180">
        <v>0</v>
      </c>
      <c r="BS61" s="180">
        <v>0</v>
      </c>
      <c r="BT61" s="180"/>
      <c r="BU61" s="180">
        <v>0</v>
      </c>
      <c r="BV61" s="180">
        <v>0</v>
      </c>
      <c r="BW61" s="180">
        <v>0</v>
      </c>
      <c r="BX61" s="180">
        <v>0</v>
      </c>
      <c r="BY61" s="180">
        <v>0</v>
      </c>
      <c r="BZ61" s="180">
        <v>0</v>
      </c>
      <c r="CA61" s="180">
        <v>0</v>
      </c>
      <c r="CB61" s="180">
        <v>0</v>
      </c>
      <c r="CC61" s="180">
        <v>0</v>
      </c>
      <c r="CD61" s="180">
        <v>0</v>
      </c>
      <c r="CE61" s="180"/>
      <c r="CF61" s="180"/>
      <c r="CG61" s="180"/>
      <c r="CH61" s="180"/>
      <c r="CI61" s="180"/>
      <c r="CJ61" s="180"/>
      <c r="CK61" s="180"/>
      <c r="CL61" s="180"/>
      <c r="CM61" s="180"/>
      <c r="CN61" s="180"/>
      <c r="CO61" s="180"/>
      <c r="CP61" s="180"/>
      <c r="CQ61" s="180"/>
      <c r="CR61" s="180"/>
      <c r="CS61" s="180"/>
      <c r="CT61" s="180"/>
      <c r="CU61" s="180"/>
    </row>
    <row r="62" spans="1:99" x14ac:dyDescent="0.3">
      <c r="A62" s="155">
        <v>149</v>
      </c>
      <c r="B62" s="180" t="s">
        <v>1049</v>
      </c>
      <c r="C62" s="180"/>
      <c r="D62" s="180">
        <v>0</v>
      </c>
      <c r="E62" s="180">
        <v>0</v>
      </c>
      <c r="F62" s="180">
        <v>0</v>
      </c>
      <c r="G62" s="180">
        <v>0</v>
      </c>
      <c r="H62" s="180">
        <v>0</v>
      </c>
      <c r="I62" s="180">
        <v>0</v>
      </c>
      <c r="J62" s="180">
        <v>0</v>
      </c>
      <c r="K62" s="180">
        <v>0</v>
      </c>
      <c r="L62" s="180">
        <v>0</v>
      </c>
      <c r="M62" s="180">
        <v>0</v>
      </c>
      <c r="N62" s="180">
        <v>0</v>
      </c>
      <c r="O62" s="180">
        <v>0</v>
      </c>
      <c r="P62" s="180">
        <v>0</v>
      </c>
      <c r="Q62" s="180">
        <v>0</v>
      </c>
      <c r="R62" s="180">
        <v>0</v>
      </c>
      <c r="S62" s="180">
        <v>0</v>
      </c>
      <c r="T62" s="180">
        <v>0</v>
      </c>
      <c r="U62" s="180">
        <v>0</v>
      </c>
      <c r="V62" s="180">
        <v>0</v>
      </c>
      <c r="W62" s="180"/>
      <c r="X62" s="180"/>
      <c r="Y62" s="180">
        <v>0</v>
      </c>
      <c r="Z62" s="180">
        <v>0</v>
      </c>
      <c r="AA62" s="180">
        <v>0</v>
      </c>
      <c r="AB62" s="180">
        <v>0</v>
      </c>
      <c r="AC62" s="180">
        <v>0</v>
      </c>
      <c r="AD62" s="180">
        <v>0</v>
      </c>
      <c r="AE62" s="180"/>
      <c r="AF62" s="180">
        <v>0</v>
      </c>
      <c r="AG62" s="180">
        <v>0</v>
      </c>
      <c r="AH62" s="180">
        <v>0</v>
      </c>
      <c r="AI62" s="180">
        <v>0</v>
      </c>
      <c r="AJ62" s="180">
        <v>0</v>
      </c>
      <c r="AK62" s="180">
        <v>0</v>
      </c>
      <c r="AL62" s="180"/>
      <c r="AM62" s="180">
        <v>0</v>
      </c>
      <c r="AN62" s="180">
        <v>0</v>
      </c>
      <c r="AO62" s="180">
        <v>0</v>
      </c>
      <c r="AP62" s="180">
        <v>0</v>
      </c>
      <c r="AQ62" s="180">
        <v>0</v>
      </c>
      <c r="AR62" s="180">
        <v>0</v>
      </c>
      <c r="AS62" s="180"/>
      <c r="AT62" s="180">
        <v>0</v>
      </c>
      <c r="AU62" s="180">
        <v>0</v>
      </c>
      <c r="AV62" s="180">
        <v>0</v>
      </c>
      <c r="AW62" s="180">
        <v>0</v>
      </c>
      <c r="AX62" s="180">
        <v>0</v>
      </c>
      <c r="AY62" s="180">
        <v>0</v>
      </c>
      <c r="AZ62" s="180">
        <v>0</v>
      </c>
      <c r="BA62" s="180"/>
      <c r="BB62" s="180">
        <v>0</v>
      </c>
      <c r="BC62" s="180">
        <v>0</v>
      </c>
      <c r="BD62" s="180">
        <v>0</v>
      </c>
      <c r="BE62" s="180">
        <v>0</v>
      </c>
      <c r="BF62" s="180">
        <v>0</v>
      </c>
      <c r="BG62" s="180">
        <v>0</v>
      </c>
      <c r="BH62" s="180">
        <v>0</v>
      </c>
      <c r="BI62" s="180">
        <v>0</v>
      </c>
      <c r="BJ62" s="180">
        <v>0</v>
      </c>
      <c r="BK62" s="180">
        <v>0</v>
      </c>
      <c r="BL62" s="180">
        <v>0</v>
      </c>
      <c r="BM62" s="180">
        <v>0</v>
      </c>
      <c r="BN62" s="180">
        <v>0</v>
      </c>
      <c r="BO62" s="180">
        <v>0</v>
      </c>
      <c r="BP62" s="180">
        <v>0</v>
      </c>
      <c r="BQ62" s="180">
        <v>0</v>
      </c>
      <c r="BR62" s="180">
        <v>0</v>
      </c>
      <c r="BS62" s="180">
        <v>0</v>
      </c>
      <c r="BT62" s="180"/>
      <c r="BU62" s="180">
        <v>0</v>
      </c>
      <c r="BV62" s="180">
        <v>0</v>
      </c>
      <c r="BW62" s="180">
        <v>0</v>
      </c>
      <c r="BX62" s="180">
        <v>0</v>
      </c>
      <c r="BY62" s="180">
        <v>0</v>
      </c>
      <c r="BZ62" s="180">
        <v>0</v>
      </c>
      <c r="CA62" s="180">
        <v>0</v>
      </c>
      <c r="CB62" s="180">
        <v>0</v>
      </c>
      <c r="CC62" s="180">
        <v>0</v>
      </c>
      <c r="CD62" s="180">
        <v>0</v>
      </c>
      <c r="CE62" s="180"/>
      <c r="CF62" s="180"/>
      <c r="CG62" s="180"/>
      <c r="CH62" s="180"/>
      <c r="CI62" s="180"/>
      <c r="CJ62" s="180"/>
      <c r="CK62" s="180"/>
      <c r="CL62" s="180"/>
      <c r="CM62" s="180"/>
      <c r="CN62" s="180"/>
      <c r="CO62" s="180"/>
      <c r="CP62" s="180"/>
      <c r="CQ62" s="180"/>
      <c r="CR62" s="180"/>
      <c r="CS62" s="180"/>
      <c r="CT62" s="180"/>
      <c r="CU62" s="180"/>
    </row>
    <row r="63" spans="1:99" x14ac:dyDescent="0.3">
      <c r="A63" s="155">
        <v>150</v>
      </c>
      <c r="B63" s="180" t="s">
        <v>1050</v>
      </c>
      <c r="C63" s="180"/>
      <c r="D63" s="180">
        <v>0</v>
      </c>
      <c r="E63" s="180">
        <v>0</v>
      </c>
      <c r="F63" s="180">
        <v>0</v>
      </c>
      <c r="G63" s="180">
        <v>0</v>
      </c>
      <c r="H63" s="180">
        <v>0</v>
      </c>
      <c r="I63" s="180">
        <v>0</v>
      </c>
      <c r="J63" s="180">
        <v>0</v>
      </c>
      <c r="K63" s="180">
        <v>0</v>
      </c>
      <c r="L63" s="180">
        <v>0</v>
      </c>
      <c r="M63" s="180">
        <v>0</v>
      </c>
      <c r="N63" s="180">
        <v>0</v>
      </c>
      <c r="O63" s="180">
        <v>0</v>
      </c>
      <c r="P63" s="180">
        <v>0</v>
      </c>
      <c r="Q63" s="180">
        <v>0</v>
      </c>
      <c r="R63" s="180">
        <v>0</v>
      </c>
      <c r="S63" s="180">
        <v>0</v>
      </c>
      <c r="T63" s="180">
        <v>0</v>
      </c>
      <c r="U63" s="180">
        <v>0</v>
      </c>
      <c r="V63" s="180">
        <v>0</v>
      </c>
      <c r="W63" s="180"/>
      <c r="X63" s="180"/>
      <c r="Y63" s="180">
        <v>0</v>
      </c>
      <c r="Z63" s="180">
        <v>0</v>
      </c>
      <c r="AA63" s="180">
        <v>0</v>
      </c>
      <c r="AB63" s="180">
        <v>0</v>
      </c>
      <c r="AC63" s="180">
        <v>0</v>
      </c>
      <c r="AD63" s="180">
        <v>0</v>
      </c>
      <c r="AE63" s="180"/>
      <c r="AF63" s="180">
        <v>0</v>
      </c>
      <c r="AG63" s="180">
        <v>0</v>
      </c>
      <c r="AH63" s="180">
        <v>0</v>
      </c>
      <c r="AI63" s="180">
        <v>0</v>
      </c>
      <c r="AJ63" s="180">
        <v>0</v>
      </c>
      <c r="AK63" s="180">
        <v>0</v>
      </c>
      <c r="AL63" s="180"/>
      <c r="AM63" s="180">
        <v>0</v>
      </c>
      <c r="AN63" s="180">
        <v>0</v>
      </c>
      <c r="AO63" s="180">
        <v>0</v>
      </c>
      <c r="AP63" s="180">
        <v>0</v>
      </c>
      <c r="AQ63" s="180">
        <v>0</v>
      </c>
      <c r="AR63" s="180">
        <v>0</v>
      </c>
      <c r="AS63" s="180"/>
      <c r="AT63" s="180">
        <v>0</v>
      </c>
      <c r="AU63" s="180">
        <v>0</v>
      </c>
      <c r="AV63" s="180">
        <v>0</v>
      </c>
      <c r="AW63" s="180">
        <v>0</v>
      </c>
      <c r="AX63" s="180">
        <v>0</v>
      </c>
      <c r="AY63" s="180">
        <v>0</v>
      </c>
      <c r="AZ63" s="180">
        <v>0</v>
      </c>
      <c r="BA63" s="180"/>
      <c r="BB63" s="180">
        <v>0</v>
      </c>
      <c r="BC63" s="180">
        <v>0</v>
      </c>
      <c r="BD63" s="180">
        <v>0</v>
      </c>
      <c r="BE63" s="180">
        <v>0</v>
      </c>
      <c r="BF63" s="180">
        <v>0</v>
      </c>
      <c r="BG63" s="180">
        <v>0</v>
      </c>
      <c r="BH63" s="180">
        <v>0</v>
      </c>
      <c r="BI63" s="180">
        <v>0</v>
      </c>
      <c r="BJ63" s="180">
        <v>0</v>
      </c>
      <c r="BK63" s="180">
        <v>0</v>
      </c>
      <c r="BL63" s="180">
        <v>0</v>
      </c>
      <c r="BM63" s="180">
        <v>0</v>
      </c>
      <c r="BN63" s="180">
        <v>0</v>
      </c>
      <c r="BO63" s="180">
        <v>0</v>
      </c>
      <c r="BP63" s="180">
        <v>0</v>
      </c>
      <c r="BQ63" s="180">
        <v>0</v>
      </c>
      <c r="BR63" s="180">
        <v>0</v>
      </c>
      <c r="BS63" s="180">
        <v>0</v>
      </c>
      <c r="BT63" s="180"/>
      <c r="BU63" s="180">
        <v>0</v>
      </c>
      <c r="BV63" s="180">
        <v>0</v>
      </c>
      <c r="BW63" s="180">
        <v>0</v>
      </c>
      <c r="BX63" s="180">
        <v>0</v>
      </c>
      <c r="BY63" s="180">
        <v>0</v>
      </c>
      <c r="BZ63" s="180">
        <v>0</v>
      </c>
      <c r="CA63" s="180">
        <v>0</v>
      </c>
      <c r="CB63" s="180">
        <v>0</v>
      </c>
      <c r="CC63" s="180">
        <v>0</v>
      </c>
      <c r="CD63" s="180">
        <v>0</v>
      </c>
      <c r="CE63" s="180"/>
      <c r="CF63" s="180"/>
      <c r="CG63" s="180"/>
      <c r="CH63" s="180"/>
      <c r="CI63" s="180"/>
      <c r="CJ63" s="180"/>
      <c r="CK63" s="180"/>
      <c r="CL63" s="180"/>
      <c r="CM63" s="180"/>
      <c r="CN63" s="180"/>
      <c r="CO63" s="180"/>
      <c r="CP63" s="180"/>
      <c r="CQ63" s="180"/>
      <c r="CR63" s="180"/>
      <c r="CS63" s="180"/>
      <c r="CT63" s="180"/>
      <c r="CU63" s="180"/>
    </row>
    <row r="64" spans="1:99" x14ac:dyDescent="0.3">
      <c r="A64" s="155">
        <v>171</v>
      </c>
      <c r="B64" s="180" t="s">
        <v>208</v>
      </c>
      <c r="C64" s="180"/>
      <c r="D64" s="180">
        <v>0</v>
      </c>
      <c r="E64" s="180">
        <v>57231</v>
      </c>
      <c r="F64" s="180">
        <v>61840</v>
      </c>
      <c r="G64" s="180">
        <v>0</v>
      </c>
      <c r="H64" s="180">
        <v>80665</v>
      </c>
      <c r="I64" s="180">
        <v>0</v>
      </c>
      <c r="J64" s="180">
        <v>0</v>
      </c>
      <c r="K64" s="180">
        <v>0</v>
      </c>
      <c r="L64" s="180">
        <v>507292</v>
      </c>
      <c r="M64" s="180">
        <v>12426395</v>
      </c>
      <c r="N64" s="180">
        <v>0</v>
      </c>
      <c r="O64" s="180">
        <v>745923</v>
      </c>
      <c r="P64" s="180">
        <v>0</v>
      </c>
      <c r="Q64" s="180">
        <v>288093</v>
      </c>
      <c r="R64" s="180">
        <v>0</v>
      </c>
      <c r="S64" s="180">
        <v>14778</v>
      </c>
      <c r="T64" s="180">
        <v>116277</v>
      </c>
      <c r="U64" s="180">
        <v>20936</v>
      </c>
      <c r="V64" s="180">
        <v>143742</v>
      </c>
      <c r="W64" s="180"/>
      <c r="X64" s="180"/>
      <c r="Y64" s="180">
        <v>22934</v>
      </c>
      <c r="Z64" s="180">
        <v>3937034</v>
      </c>
      <c r="AA64" s="180">
        <v>0</v>
      </c>
      <c r="AB64" s="180">
        <v>12710</v>
      </c>
      <c r="AC64" s="180">
        <v>3995300</v>
      </c>
      <c r="AD64" s="180">
        <v>0</v>
      </c>
      <c r="AE64" s="180"/>
      <c r="AF64" s="180">
        <v>4460693</v>
      </c>
      <c r="AG64" s="180">
        <v>0</v>
      </c>
      <c r="AH64" s="180">
        <v>0</v>
      </c>
      <c r="AI64" s="180">
        <v>162284</v>
      </c>
      <c r="AJ64" s="180">
        <v>0</v>
      </c>
      <c r="AK64" s="180">
        <v>0</v>
      </c>
      <c r="AL64" s="180"/>
      <c r="AM64" s="180">
        <v>0</v>
      </c>
      <c r="AN64" s="180">
        <v>0</v>
      </c>
      <c r="AO64" s="180">
        <v>0</v>
      </c>
      <c r="AP64" s="180">
        <v>85231</v>
      </c>
      <c r="AQ64" s="180">
        <v>114434</v>
      </c>
      <c r="AR64" s="180">
        <v>0</v>
      </c>
      <c r="AS64" s="180"/>
      <c r="AT64" s="180">
        <v>0</v>
      </c>
      <c r="AU64" s="180">
        <v>40858939</v>
      </c>
      <c r="AV64" s="180">
        <v>5414960</v>
      </c>
      <c r="AW64" s="180">
        <v>138105</v>
      </c>
      <c r="AX64" s="180">
        <v>0</v>
      </c>
      <c r="AY64" s="180">
        <v>0</v>
      </c>
      <c r="AZ64" s="180">
        <v>0</v>
      </c>
      <c r="BA64" s="180"/>
      <c r="BB64" s="180">
        <v>0</v>
      </c>
      <c r="BC64" s="180">
        <v>0</v>
      </c>
      <c r="BD64" s="180">
        <v>1794</v>
      </c>
      <c r="BE64" s="180">
        <v>0</v>
      </c>
      <c r="BF64" s="180">
        <v>2888983</v>
      </c>
      <c r="BG64" s="180">
        <v>0</v>
      </c>
      <c r="BH64" s="180">
        <v>341674</v>
      </c>
      <c r="BI64" s="180">
        <v>54078</v>
      </c>
      <c r="BJ64" s="180">
        <v>0</v>
      </c>
      <c r="BK64" s="180">
        <v>0</v>
      </c>
      <c r="BL64" s="180">
        <v>464707</v>
      </c>
      <c r="BM64" s="180">
        <v>1372070</v>
      </c>
      <c r="BN64" s="180">
        <v>65873</v>
      </c>
      <c r="BO64" s="180">
        <v>3465279</v>
      </c>
      <c r="BP64" s="180">
        <v>11139931</v>
      </c>
      <c r="BQ64" s="180">
        <v>69611</v>
      </c>
      <c r="BR64" s="180">
        <v>62489</v>
      </c>
      <c r="BS64" s="180">
        <v>0</v>
      </c>
      <c r="BT64" s="180"/>
      <c r="BU64" s="180">
        <v>3148</v>
      </c>
      <c r="BV64" s="180">
        <v>0</v>
      </c>
      <c r="BW64" s="180">
        <v>1623872</v>
      </c>
      <c r="BX64" s="180">
        <v>0</v>
      </c>
      <c r="BY64" s="180">
        <v>4431842</v>
      </c>
      <c r="BZ64" s="180">
        <v>11414</v>
      </c>
      <c r="CA64" s="180">
        <v>987958</v>
      </c>
      <c r="CB64" s="180">
        <v>31117</v>
      </c>
      <c r="CC64" s="180">
        <v>68496</v>
      </c>
      <c r="CD64" s="180">
        <v>5506915</v>
      </c>
      <c r="CE64" s="180"/>
      <c r="CF64" s="180"/>
      <c r="CG64" s="180"/>
      <c r="CH64" s="180"/>
      <c r="CI64" s="180"/>
      <c r="CJ64" s="180"/>
      <c r="CK64" s="180"/>
      <c r="CL64" s="180"/>
      <c r="CM64" s="180"/>
      <c r="CN64" s="180"/>
      <c r="CO64" s="180"/>
      <c r="CP64" s="180"/>
      <c r="CQ64" s="180"/>
      <c r="CR64" s="180"/>
      <c r="CS64" s="180"/>
      <c r="CT64" s="180"/>
      <c r="CU64" s="180"/>
    </row>
    <row r="65" spans="1:99" x14ac:dyDescent="0.3">
      <c r="A65" s="155">
        <v>191</v>
      </c>
      <c r="B65" s="180" t="s">
        <v>224</v>
      </c>
      <c r="C65" s="180"/>
      <c r="D65" s="180">
        <v>2370640</v>
      </c>
      <c r="E65" s="180">
        <v>130500</v>
      </c>
      <c r="F65" s="180">
        <v>0</v>
      </c>
      <c r="G65" s="180">
        <v>1089682</v>
      </c>
      <c r="H65" s="180">
        <v>0</v>
      </c>
      <c r="I65" s="180">
        <v>0</v>
      </c>
      <c r="J65" s="180">
        <v>0</v>
      </c>
      <c r="K65" s="180">
        <v>0</v>
      </c>
      <c r="L65" s="180">
        <v>820127</v>
      </c>
      <c r="M65" s="180">
        <v>0</v>
      </c>
      <c r="N65" s="180">
        <v>0</v>
      </c>
      <c r="O65" s="180">
        <v>0</v>
      </c>
      <c r="P65" s="180">
        <v>0</v>
      </c>
      <c r="Q65" s="180">
        <v>319521</v>
      </c>
      <c r="R65" s="180">
        <v>0</v>
      </c>
      <c r="S65" s="180">
        <v>429982</v>
      </c>
      <c r="T65" s="180">
        <v>0</v>
      </c>
      <c r="U65" s="180">
        <v>0</v>
      </c>
      <c r="V65" s="180">
        <v>0</v>
      </c>
      <c r="W65" s="180"/>
      <c r="X65" s="180"/>
      <c r="Y65" s="180">
        <v>207388</v>
      </c>
      <c r="Z65" s="180">
        <v>10254523</v>
      </c>
      <c r="AA65" s="180">
        <v>0</v>
      </c>
      <c r="AB65" s="180">
        <v>916797</v>
      </c>
      <c r="AC65" s="180">
        <v>0</v>
      </c>
      <c r="AD65" s="180">
        <v>0</v>
      </c>
      <c r="AE65" s="180"/>
      <c r="AF65" s="180">
        <v>6345627</v>
      </c>
      <c r="AG65" s="180">
        <v>0</v>
      </c>
      <c r="AH65" s="180">
        <v>0</v>
      </c>
      <c r="AI65" s="180">
        <v>0</v>
      </c>
      <c r="AJ65" s="180">
        <v>0</v>
      </c>
      <c r="AK65" s="180">
        <v>0</v>
      </c>
      <c r="AL65" s="180"/>
      <c r="AM65" s="180">
        <v>0</v>
      </c>
      <c r="AN65" s="180">
        <v>1592653</v>
      </c>
      <c r="AO65" s="180">
        <v>0</v>
      </c>
      <c r="AP65" s="180">
        <v>0</v>
      </c>
      <c r="AQ65" s="180">
        <v>0</v>
      </c>
      <c r="AR65" s="180">
        <v>0</v>
      </c>
      <c r="AS65" s="180"/>
      <c r="AT65" s="180">
        <v>344293</v>
      </c>
      <c r="AU65" s="180">
        <v>1778007</v>
      </c>
      <c r="AV65" s="180">
        <v>2032380</v>
      </c>
      <c r="AW65" s="180">
        <v>0</v>
      </c>
      <c r="AX65" s="180">
        <v>0</v>
      </c>
      <c r="AY65" s="180">
        <v>0</v>
      </c>
      <c r="AZ65" s="180">
        <v>0</v>
      </c>
      <c r="BA65" s="180"/>
      <c r="BB65" s="180">
        <v>0</v>
      </c>
      <c r="BC65" s="180">
        <v>0</v>
      </c>
      <c r="BD65" s="180">
        <v>0</v>
      </c>
      <c r="BE65" s="180">
        <v>0</v>
      </c>
      <c r="BF65" s="180">
        <v>0</v>
      </c>
      <c r="BG65" s="180">
        <v>0</v>
      </c>
      <c r="BH65" s="180">
        <v>0</v>
      </c>
      <c r="BI65" s="180">
        <v>0</v>
      </c>
      <c r="BJ65" s="180">
        <v>0</v>
      </c>
      <c r="BK65" s="180">
        <v>0</v>
      </c>
      <c r="BL65" s="180">
        <v>0</v>
      </c>
      <c r="BM65" s="180">
        <v>1989676</v>
      </c>
      <c r="BN65" s="180">
        <v>0</v>
      </c>
      <c r="BO65" s="180">
        <v>430239</v>
      </c>
      <c r="BP65" s="180">
        <v>1084795</v>
      </c>
      <c r="BQ65" s="180">
        <v>0</v>
      </c>
      <c r="BR65" s="180">
        <v>8774</v>
      </c>
      <c r="BS65" s="180">
        <v>0</v>
      </c>
      <c r="BT65" s="180"/>
      <c r="BU65" s="180">
        <v>10000</v>
      </c>
      <c r="BV65" s="180">
        <v>408189</v>
      </c>
      <c r="BW65" s="180">
        <v>0</v>
      </c>
      <c r="BX65" s="180">
        <v>0</v>
      </c>
      <c r="BY65" s="180">
        <v>4261725</v>
      </c>
      <c r="BZ65" s="180">
        <v>37000</v>
      </c>
      <c r="CA65" s="180">
        <v>0</v>
      </c>
      <c r="CB65" s="180">
        <v>0</v>
      </c>
      <c r="CC65" s="180">
        <v>0</v>
      </c>
      <c r="CD65" s="180">
        <v>0</v>
      </c>
      <c r="CE65" s="180"/>
      <c r="CF65" s="180"/>
      <c r="CG65" s="180"/>
      <c r="CH65" s="180"/>
      <c r="CI65" s="180"/>
      <c r="CJ65" s="180"/>
      <c r="CK65" s="180"/>
      <c r="CL65" s="180"/>
      <c r="CM65" s="180"/>
      <c r="CN65" s="180"/>
      <c r="CO65" s="180"/>
      <c r="CP65" s="180"/>
      <c r="CQ65" s="180"/>
      <c r="CR65" s="180"/>
      <c r="CS65" s="180"/>
      <c r="CT65" s="180"/>
      <c r="CU65" s="180"/>
    </row>
    <row r="66" spans="1:99" x14ac:dyDescent="0.3">
      <c r="A66" s="155">
        <v>192</v>
      </c>
      <c r="B66" s="180" t="s">
        <v>235</v>
      </c>
      <c r="C66" s="180"/>
      <c r="D66" s="180">
        <v>0</v>
      </c>
      <c r="E66" s="180">
        <v>0</v>
      </c>
      <c r="F66" s="180">
        <v>0</v>
      </c>
      <c r="G66" s="180">
        <v>0</v>
      </c>
      <c r="H66" s="180">
        <v>0</v>
      </c>
      <c r="I66" s="180">
        <v>0</v>
      </c>
      <c r="J66" s="180">
        <v>0</v>
      </c>
      <c r="K66" s="180">
        <v>0</v>
      </c>
      <c r="L66" s="180">
        <v>0</v>
      </c>
      <c r="M66" s="180">
        <v>0</v>
      </c>
      <c r="N66" s="180">
        <v>0</v>
      </c>
      <c r="O66" s="180">
        <v>0</v>
      </c>
      <c r="P66" s="180">
        <v>0</v>
      </c>
      <c r="Q66" s="180">
        <v>0</v>
      </c>
      <c r="R66" s="180">
        <v>0</v>
      </c>
      <c r="S66" s="180">
        <v>0</v>
      </c>
      <c r="T66" s="180">
        <v>0</v>
      </c>
      <c r="U66" s="180">
        <v>0</v>
      </c>
      <c r="V66" s="180">
        <v>0</v>
      </c>
      <c r="W66" s="180"/>
      <c r="X66" s="180"/>
      <c r="Y66" s="180">
        <v>14918</v>
      </c>
      <c r="Z66" s="180">
        <v>0</v>
      </c>
      <c r="AA66" s="180">
        <v>0</v>
      </c>
      <c r="AB66" s="180">
        <v>0</v>
      </c>
      <c r="AC66" s="180">
        <v>0</v>
      </c>
      <c r="AD66" s="180">
        <v>0</v>
      </c>
      <c r="AE66" s="180"/>
      <c r="AF66" s="180">
        <v>60851</v>
      </c>
      <c r="AG66" s="180">
        <v>0</v>
      </c>
      <c r="AH66" s="180">
        <v>0</v>
      </c>
      <c r="AI66" s="180">
        <v>0</v>
      </c>
      <c r="AJ66" s="180">
        <v>0</v>
      </c>
      <c r="AK66" s="180">
        <v>0</v>
      </c>
      <c r="AL66" s="180"/>
      <c r="AM66" s="180">
        <v>0</v>
      </c>
      <c r="AN66" s="180">
        <v>0</v>
      </c>
      <c r="AO66" s="180">
        <v>0</v>
      </c>
      <c r="AP66" s="180">
        <v>0</v>
      </c>
      <c r="AQ66" s="180">
        <v>0</v>
      </c>
      <c r="AR66" s="180">
        <v>0</v>
      </c>
      <c r="AS66" s="180"/>
      <c r="AT66" s="180">
        <v>0</v>
      </c>
      <c r="AU66" s="180">
        <v>0</v>
      </c>
      <c r="AV66" s="180">
        <v>93750</v>
      </c>
      <c r="AW66" s="180">
        <v>0</v>
      </c>
      <c r="AX66" s="180">
        <v>0</v>
      </c>
      <c r="AY66" s="180">
        <v>0</v>
      </c>
      <c r="AZ66" s="180">
        <v>0</v>
      </c>
      <c r="BA66" s="180"/>
      <c r="BB66" s="180">
        <v>0</v>
      </c>
      <c r="BC66" s="180">
        <v>0</v>
      </c>
      <c r="BD66" s="180">
        <v>0</v>
      </c>
      <c r="BE66" s="180">
        <v>0</v>
      </c>
      <c r="BF66" s="180">
        <v>0</v>
      </c>
      <c r="BG66" s="180">
        <v>0</v>
      </c>
      <c r="BH66" s="180">
        <v>0</v>
      </c>
      <c r="BI66" s="180">
        <v>0</v>
      </c>
      <c r="BJ66" s="180">
        <v>0</v>
      </c>
      <c r="BK66" s="180">
        <v>0</v>
      </c>
      <c r="BL66" s="180">
        <v>0</v>
      </c>
      <c r="BM66" s="180">
        <v>0</v>
      </c>
      <c r="BN66" s="180">
        <v>0</v>
      </c>
      <c r="BO66" s="180">
        <v>0</v>
      </c>
      <c r="BP66" s="180">
        <v>0</v>
      </c>
      <c r="BQ66" s="180">
        <v>0</v>
      </c>
      <c r="BR66" s="180">
        <v>0</v>
      </c>
      <c r="BS66" s="180">
        <v>0</v>
      </c>
      <c r="BT66" s="180"/>
      <c r="BU66" s="180">
        <v>0</v>
      </c>
      <c r="BV66" s="180">
        <v>0</v>
      </c>
      <c r="BW66" s="180">
        <v>0</v>
      </c>
      <c r="BX66" s="180">
        <v>0</v>
      </c>
      <c r="BY66" s="180">
        <v>0</v>
      </c>
      <c r="BZ66" s="180">
        <v>18000</v>
      </c>
      <c r="CA66" s="180">
        <v>0</v>
      </c>
      <c r="CB66" s="180">
        <v>0</v>
      </c>
      <c r="CC66" s="180">
        <v>0</v>
      </c>
      <c r="CD66" s="180">
        <v>0</v>
      </c>
      <c r="CE66" s="180"/>
      <c r="CF66" s="180"/>
      <c r="CG66" s="180"/>
      <c r="CH66" s="180"/>
      <c r="CI66" s="180"/>
      <c r="CJ66" s="180"/>
      <c r="CK66" s="180"/>
      <c r="CL66" s="180"/>
      <c r="CM66" s="180"/>
      <c r="CN66" s="180"/>
      <c r="CO66" s="180"/>
      <c r="CP66" s="180"/>
      <c r="CQ66" s="180"/>
      <c r="CR66" s="180"/>
      <c r="CS66" s="180"/>
      <c r="CT66" s="180"/>
      <c r="CU66" s="180"/>
    </row>
    <row r="67" spans="1:99" x14ac:dyDescent="0.3">
      <c r="A67" s="155">
        <v>193</v>
      </c>
      <c r="B67" s="180" t="s">
        <v>283</v>
      </c>
      <c r="C67" s="180"/>
      <c r="D67" s="180">
        <v>0</v>
      </c>
      <c r="E67" s="180">
        <v>0</v>
      </c>
      <c r="F67" s="180">
        <v>0</v>
      </c>
      <c r="G67" s="180">
        <v>0</v>
      </c>
      <c r="H67" s="180">
        <v>0</v>
      </c>
      <c r="I67" s="180">
        <v>0</v>
      </c>
      <c r="J67" s="180">
        <v>0</v>
      </c>
      <c r="K67" s="180">
        <v>0</v>
      </c>
      <c r="L67" s="180">
        <v>0</v>
      </c>
      <c r="M67" s="180">
        <v>0</v>
      </c>
      <c r="N67" s="180">
        <v>0</v>
      </c>
      <c r="O67" s="180">
        <v>0</v>
      </c>
      <c r="P67" s="180">
        <v>0</v>
      </c>
      <c r="Q67" s="180">
        <v>0</v>
      </c>
      <c r="R67" s="180">
        <v>0</v>
      </c>
      <c r="S67" s="180">
        <v>0</v>
      </c>
      <c r="T67" s="180">
        <v>0</v>
      </c>
      <c r="U67" s="180">
        <v>0</v>
      </c>
      <c r="V67" s="180">
        <v>0</v>
      </c>
      <c r="W67" s="180"/>
      <c r="X67" s="180"/>
      <c r="Y67" s="180">
        <v>0</v>
      </c>
      <c r="Z67" s="180">
        <v>0</v>
      </c>
      <c r="AA67" s="180">
        <v>0</v>
      </c>
      <c r="AB67" s="180">
        <v>0</v>
      </c>
      <c r="AC67" s="180">
        <v>0</v>
      </c>
      <c r="AD67" s="180">
        <v>0</v>
      </c>
      <c r="AE67" s="180"/>
      <c r="AF67" s="180">
        <v>0</v>
      </c>
      <c r="AG67" s="180">
        <v>0</v>
      </c>
      <c r="AH67" s="180">
        <v>0</v>
      </c>
      <c r="AI67" s="180">
        <v>0</v>
      </c>
      <c r="AJ67" s="180">
        <v>0</v>
      </c>
      <c r="AK67" s="180">
        <v>0</v>
      </c>
      <c r="AL67" s="180"/>
      <c r="AM67" s="180">
        <v>0</v>
      </c>
      <c r="AN67" s="180">
        <v>0</v>
      </c>
      <c r="AO67" s="180">
        <v>0</v>
      </c>
      <c r="AP67" s="180">
        <v>0</v>
      </c>
      <c r="AQ67" s="180">
        <v>0</v>
      </c>
      <c r="AR67" s="180">
        <v>0</v>
      </c>
      <c r="AS67" s="180"/>
      <c r="AT67" s="180">
        <v>0</v>
      </c>
      <c r="AU67" s="180">
        <v>0</v>
      </c>
      <c r="AV67" s="180">
        <v>0</v>
      </c>
      <c r="AW67" s="180">
        <v>0</v>
      </c>
      <c r="AX67" s="180">
        <v>0</v>
      </c>
      <c r="AY67" s="180">
        <v>0</v>
      </c>
      <c r="AZ67" s="180">
        <v>0</v>
      </c>
      <c r="BA67" s="180"/>
      <c r="BB67" s="180">
        <v>0</v>
      </c>
      <c r="BC67" s="180">
        <v>0</v>
      </c>
      <c r="BD67" s="180">
        <v>0</v>
      </c>
      <c r="BE67" s="180">
        <v>0</v>
      </c>
      <c r="BF67" s="180">
        <v>0</v>
      </c>
      <c r="BG67" s="180">
        <v>0</v>
      </c>
      <c r="BH67" s="180">
        <v>0</v>
      </c>
      <c r="BI67" s="180">
        <v>0</v>
      </c>
      <c r="BJ67" s="180">
        <v>0</v>
      </c>
      <c r="BK67" s="180">
        <v>0</v>
      </c>
      <c r="BL67" s="180">
        <v>0</v>
      </c>
      <c r="BM67" s="180">
        <v>0</v>
      </c>
      <c r="BN67" s="180">
        <v>0</v>
      </c>
      <c r="BO67" s="180">
        <v>0</v>
      </c>
      <c r="BP67" s="180">
        <v>0</v>
      </c>
      <c r="BQ67" s="180">
        <v>0</v>
      </c>
      <c r="BR67" s="180">
        <v>0</v>
      </c>
      <c r="BS67" s="180">
        <v>0</v>
      </c>
      <c r="BT67" s="180"/>
      <c r="BU67" s="180">
        <v>0</v>
      </c>
      <c r="BV67" s="180">
        <v>0</v>
      </c>
      <c r="BW67" s="180">
        <v>0</v>
      </c>
      <c r="BX67" s="180">
        <v>0</v>
      </c>
      <c r="BY67" s="180">
        <v>0</v>
      </c>
      <c r="BZ67" s="180">
        <v>0</v>
      </c>
      <c r="CA67" s="180">
        <v>0</v>
      </c>
      <c r="CB67" s="180">
        <v>0</v>
      </c>
      <c r="CC67" s="180">
        <v>0</v>
      </c>
      <c r="CD67" s="180">
        <v>0</v>
      </c>
      <c r="CE67" s="180"/>
      <c r="CF67" s="180"/>
      <c r="CG67" s="180"/>
      <c r="CH67" s="180"/>
      <c r="CI67" s="180"/>
      <c r="CJ67" s="180"/>
      <c r="CK67" s="180"/>
      <c r="CL67" s="180"/>
      <c r="CM67" s="180"/>
      <c r="CN67" s="180"/>
      <c r="CO67" s="180"/>
      <c r="CP67" s="180"/>
      <c r="CQ67" s="180"/>
      <c r="CR67" s="180"/>
      <c r="CS67" s="180"/>
      <c r="CT67" s="180"/>
      <c r="CU67" s="180"/>
    </row>
    <row r="68" spans="1:99" x14ac:dyDescent="0.3">
      <c r="A68" s="155">
        <v>194</v>
      </c>
      <c r="B68" s="180" t="s">
        <v>1051</v>
      </c>
      <c r="C68" s="180"/>
      <c r="D68" s="180">
        <v>0</v>
      </c>
      <c r="E68" s="180">
        <v>0</v>
      </c>
      <c r="F68" s="180">
        <v>0</v>
      </c>
      <c r="G68" s="180">
        <v>0</v>
      </c>
      <c r="H68" s="180">
        <v>0</v>
      </c>
      <c r="I68" s="180">
        <v>0</v>
      </c>
      <c r="J68" s="180">
        <v>0</v>
      </c>
      <c r="K68" s="180">
        <v>0</v>
      </c>
      <c r="L68" s="180">
        <v>0</v>
      </c>
      <c r="M68" s="180">
        <v>0</v>
      </c>
      <c r="N68" s="180">
        <v>0</v>
      </c>
      <c r="O68" s="180">
        <v>0</v>
      </c>
      <c r="P68" s="180">
        <v>0</v>
      </c>
      <c r="Q68" s="180">
        <v>0</v>
      </c>
      <c r="R68" s="180">
        <v>0</v>
      </c>
      <c r="S68" s="180">
        <v>0</v>
      </c>
      <c r="T68" s="180">
        <v>0</v>
      </c>
      <c r="U68" s="180">
        <v>0</v>
      </c>
      <c r="V68" s="180">
        <v>0</v>
      </c>
      <c r="W68" s="180"/>
      <c r="X68" s="180"/>
      <c r="Y68" s="180">
        <v>0</v>
      </c>
      <c r="Z68" s="180">
        <v>0</v>
      </c>
      <c r="AA68" s="180">
        <v>0</v>
      </c>
      <c r="AB68" s="180">
        <v>0</v>
      </c>
      <c r="AC68" s="180">
        <v>0</v>
      </c>
      <c r="AD68" s="180">
        <v>0</v>
      </c>
      <c r="AE68" s="180"/>
      <c r="AF68" s="180">
        <v>0</v>
      </c>
      <c r="AG68" s="180">
        <v>0</v>
      </c>
      <c r="AH68" s="180">
        <v>0</v>
      </c>
      <c r="AI68" s="180">
        <v>0</v>
      </c>
      <c r="AJ68" s="180">
        <v>0</v>
      </c>
      <c r="AK68" s="180">
        <v>0</v>
      </c>
      <c r="AL68" s="180"/>
      <c r="AM68" s="180">
        <v>0</v>
      </c>
      <c r="AN68" s="180">
        <v>0</v>
      </c>
      <c r="AO68" s="180">
        <v>0</v>
      </c>
      <c r="AP68" s="180">
        <v>0</v>
      </c>
      <c r="AQ68" s="180">
        <v>0</v>
      </c>
      <c r="AR68" s="180">
        <v>0</v>
      </c>
      <c r="AS68" s="180"/>
      <c r="AT68" s="180">
        <v>0</v>
      </c>
      <c r="AU68" s="180">
        <v>0</v>
      </c>
      <c r="AV68" s="180">
        <v>0</v>
      </c>
      <c r="AW68" s="180">
        <v>0</v>
      </c>
      <c r="AX68" s="180">
        <v>0</v>
      </c>
      <c r="AY68" s="180">
        <v>0</v>
      </c>
      <c r="AZ68" s="180">
        <v>0</v>
      </c>
      <c r="BA68" s="180"/>
      <c r="BB68" s="180">
        <v>0</v>
      </c>
      <c r="BC68" s="180">
        <v>0</v>
      </c>
      <c r="BD68" s="180">
        <v>0</v>
      </c>
      <c r="BE68" s="180">
        <v>0</v>
      </c>
      <c r="BF68" s="180">
        <v>0</v>
      </c>
      <c r="BG68" s="180">
        <v>0</v>
      </c>
      <c r="BH68" s="180">
        <v>0</v>
      </c>
      <c r="BI68" s="180">
        <v>0</v>
      </c>
      <c r="BJ68" s="180">
        <v>0</v>
      </c>
      <c r="BK68" s="180">
        <v>0</v>
      </c>
      <c r="BL68" s="180">
        <v>0</v>
      </c>
      <c r="BM68" s="180">
        <v>0</v>
      </c>
      <c r="BN68" s="180">
        <v>0</v>
      </c>
      <c r="BO68" s="180">
        <v>0</v>
      </c>
      <c r="BP68" s="180">
        <v>0</v>
      </c>
      <c r="BQ68" s="180">
        <v>0</v>
      </c>
      <c r="BR68" s="180">
        <v>0</v>
      </c>
      <c r="BS68" s="180">
        <v>0</v>
      </c>
      <c r="BT68" s="180"/>
      <c r="BU68" s="180">
        <v>0</v>
      </c>
      <c r="BV68" s="180">
        <v>0</v>
      </c>
      <c r="BW68" s="180">
        <v>0</v>
      </c>
      <c r="BX68" s="180">
        <v>0</v>
      </c>
      <c r="BY68" s="180">
        <v>0</v>
      </c>
      <c r="BZ68" s="180">
        <v>0</v>
      </c>
      <c r="CA68" s="180">
        <v>0</v>
      </c>
      <c r="CB68" s="180">
        <v>0</v>
      </c>
      <c r="CC68" s="180">
        <v>0</v>
      </c>
      <c r="CD68" s="180">
        <v>0</v>
      </c>
      <c r="CE68" s="180"/>
      <c r="CF68" s="180"/>
      <c r="CG68" s="180"/>
      <c r="CH68" s="180"/>
      <c r="CI68" s="180"/>
      <c r="CJ68" s="180"/>
      <c r="CK68" s="180"/>
      <c r="CL68" s="180"/>
      <c r="CM68" s="180"/>
      <c r="CN68" s="180"/>
      <c r="CO68" s="180"/>
      <c r="CP68" s="180"/>
      <c r="CQ68" s="180"/>
      <c r="CR68" s="180"/>
      <c r="CS68" s="180"/>
      <c r="CT68" s="180"/>
      <c r="CU68" s="180"/>
    </row>
    <row r="69" spans="1:99" x14ac:dyDescent="0.3">
      <c r="A69" s="155">
        <v>252</v>
      </c>
      <c r="B69" s="180" t="s">
        <v>95</v>
      </c>
      <c r="C69" s="180"/>
      <c r="D69" s="180">
        <v>2292121</v>
      </c>
      <c r="E69" s="180">
        <v>854751</v>
      </c>
      <c r="F69" s="180">
        <v>1331027</v>
      </c>
      <c r="G69" s="180">
        <v>602513</v>
      </c>
      <c r="H69" s="180">
        <v>398629</v>
      </c>
      <c r="I69" s="180">
        <v>553549</v>
      </c>
      <c r="J69" s="180">
        <v>74439</v>
      </c>
      <c r="K69" s="180">
        <v>52928</v>
      </c>
      <c r="L69" s="180">
        <v>7313794</v>
      </c>
      <c r="M69" s="180">
        <v>335817031</v>
      </c>
      <c r="N69" s="180">
        <v>3817767</v>
      </c>
      <c r="O69" s="180">
        <v>12359233</v>
      </c>
      <c r="P69" s="180">
        <v>765392</v>
      </c>
      <c r="Q69" s="180">
        <v>21438939</v>
      </c>
      <c r="R69" s="180">
        <v>171793</v>
      </c>
      <c r="S69" s="180">
        <v>256603</v>
      </c>
      <c r="T69" s="180">
        <v>385401</v>
      </c>
      <c r="U69" s="180">
        <v>1331602</v>
      </c>
      <c r="V69" s="180">
        <v>6207225</v>
      </c>
      <c r="W69" s="180"/>
      <c r="X69" s="180"/>
      <c r="Y69" s="180">
        <v>881828</v>
      </c>
      <c r="Z69" s="180">
        <v>119583747</v>
      </c>
      <c r="AA69" s="180">
        <v>1734558</v>
      </c>
      <c r="AB69" s="180">
        <v>83604</v>
      </c>
      <c r="AC69" s="180">
        <v>67261755</v>
      </c>
      <c r="AD69" s="180">
        <v>471912</v>
      </c>
      <c r="AE69" s="180"/>
      <c r="AF69" s="180">
        <v>123935617</v>
      </c>
      <c r="AG69" s="180">
        <v>215458</v>
      </c>
      <c r="AH69" s="180">
        <v>224558</v>
      </c>
      <c r="AI69" s="180">
        <v>4282871</v>
      </c>
      <c r="AJ69" s="180">
        <v>545790</v>
      </c>
      <c r="AK69" s="180">
        <v>693937</v>
      </c>
      <c r="AL69" s="180"/>
      <c r="AM69" s="180">
        <v>796351</v>
      </c>
      <c r="AN69" s="180">
        <v>19110606</v>
      </c>
      <c r="AO69" s="180">
        <v>0</v>
      </c>
      <c r="AP69" s="180">
        <v>5897308</v>
      </c>
      <c r="AQ69" s="180">
        <v>3165869</v>
      </c>
      <c r="AR69" s="180">
        <v>1236240</v>
      </c>
      <c r="AS69" s="180"/>
      <c r="AT69" s="180">
        <v>167462</v>
      </c>
      <c r="AU69" s="180">
        <v>256319044</v>
      </c>
      <c r="AV69" s="180">
        <v>190464411</v>
      </c>
      <c r="AW69" s="180">
        <v>605427</v>
      </c>
      <c r="AX69" s="180">
        <v>430971</v>
      </c>
      <c r="AY69" s="180">
        <v>190692</v>
      </c>
      <c r="AZ69" s="180">
        <v>83327</v>
      </c>
      <c r="BA69" s="180"/>
      <c r="BB69" s="180">
        <v>7715053</v>
      </c>
      <c r="BC69" s="180">
        <v>664948</v>
      </c>
      <c r="BD69" s="180">
        <v>194670</v>
      </c>
      <c r="BE69" s="180">
        <v>24288</v>
      </c>
      <c r="BF69" s="180">
        <v>21149372</v>
      </c>
      <c r="BG69" s="180">
        <v>16815</v>
      </c>
      <c r="BH69" s="180">
        <v>8554123</v>
      </c>
      <c r="BI69" s="180">
        <v>1535898</v>
      </c>
      <c r="BJ69" s="180">
        <v>560538</v>
      </c>
      <c r="BK69" s="180">
        <v>199146</v>
      </c>
      <c r="BL69" s="180">
        <v>16797235</v>
      </c>
      <c r="BM69" s="180">
        <v>21035571</v>
      </c>
      <c r="BN69" s="180">
        <v>1059472</v>
      </c>
      <c r="BO69" s="180">
        <v>72725989</v>
      </c>
      <c r="BP69" s="180">
        <v>175384774</v>
      </c>
      <c r="BQ69" s="180">
        <v>932596</v>
      </c>
      <c r="BR69" s="180">
        <v>14167232</v>
      </c>
      <c r="BS69" s="180">
        <v>2901778</v>
      </c>
      <c r="BT69" s="180"/>
      <c r="BU69" s="180">
        <v>1184438</v>
      </c>
      <c r="BV69" s="180">
        <v>797474</v>
      </c>
      <c r="BW69" s="180">
        <v>6270710</v>
      </c>
      <c r="BX69" s="180">
        <v>1349721</v>
      </c>
      <c r="BY69" s="180">
        <v>97753459</v>
      </c>
      <c r="BZ69" s="180">
        <v>856843</v>
      </c>
      <c r="CA69" s="180">
        <v>18893295</v>
      </c>
      <c r="CB69" s="180">
        <v>443181</v>
      </c>
      <c r="CC69" s="180">
        <v>4159439</v>
      </c>
      <c r="CD69" s="180">
        <v>88475847</v>
      </c>
      <c r="CE69" s="180"/>
      <c r="CF69" s="180"/>
      <c r="CG69" s="180"/>
      <c r="CH69" s="180"/>
      <c r="CI69" s="180"/>
      <c r="CJ69" s="180"/>
      <c r="CK69" s="180"/>
      <c r="CL69" s="180"/>
      <c r="CM69" s="180"/>
      <c r="CN69" s="180"/>
      <c r="CO69" s="180"/>
      <c r="CP69" s="180"/>
      <c r="CQ69" s="180"/>
      <c r="CR69" s="180"/>
      <c r="CS69" s="180"/>
      <c r="CT69" s="180"/>
      <c r="CU69" s="180"/>
    </row>
    <row r="70" spans="1:99" x14ac:dyDescent="0.3">
      <c r="A70" s="155">
        <v>253</v>
      </c>
      <c r="B70" s="180" t="s">
        <v>96</v>
      </c>
      <c r="C70" s="180"/>
      <c r="D70" s="180">
        <v>762030</v>
      </c>
      <c r="E70" s="180">
        <v>446996</v>
      </c>
      <c r="F70" s="180">
        <v>38288</v>
      </c>
      <c r="G70" s="180">
        <v>104057</v>
      </c>
      <c r="H70" s="180">
        <v>239034</v>
      </c>
      <c r="I70" s="180">
        <v>46080</v>
      </c>
      <c r="J70" s="180">
        <v>29275</v>
      </c>
      <c r="K70" s="180">
        <v>111222</v>
      </c>
      <c r="L70" s="180">
        <v>1132774</v>
      </c>
      <c r="M70" s="180">
        <v>28760538</v>
      </c>
      <c r="N70" s="180">
        <v>162607</v>
      </c>
      <c r="O70" s="180">
        <v>1751244</v>
      </c>
      <c r="P70" s="180">
        <v>60215</v>
      </c>
      <c r="Q70" s="180">
        <v>1787049</v>
      </c>
      <c r="R70" s="180">
        <v>10108</v>
      </c>
      <c r="S70" s="180">
        <v>68103</v>
      </c>
      <c r="T70" s="180">
        <v>361991</v>
      </c>
      <c r="U70" s="180">
        <v>117981</v>
      </c>
      <c r="V70" s="180">
        <v>1046578</v>
      </c>
      <c r="W70" s="180"/>
      <c r="X70" s="180"/>
      <c r="Y70" s="180">
        <v>234097</v>
      </c>
      <c r="Z70" s="180">
        <v>5596995</v>
      </c>
      <c r="AA70" s="180">
        <v>3296516</v>
      </c>
      <c r="AB70" s="180">
        <v>134949</v>
      </c>
      <c r="AC70" s="180">
        <v>5172033</v>
      </c>
      <c r="AD70" s="180">
        <v>164509</v>
      </c>
      <c r="AE70" s="180"/>
      <c r="AF70" s="180">
        <v>18193045</v>
      </c>
      <c r="AG70" s="180">
        <v>218177</v>
      </c>
      <c r="AH70" s="180">
        <v>54637</v>
      </c>
      <c r="AI70" s="180">
        <v>1052882</v>
      </c>
      <c r="AJ70" s="180">
        <v>167105</v>
      </c>
      <c r="AK70" s="180">
        <v>33014</v>
      </c>
      <c r="AL70" s="180"/>
      <c r="AM70" s="180">
        <v>62089</v>
      </c>
      <c r="AN70" s="180">
        <v>4209867</v>
      </c>
      <c r="AO70" s="180">
        <v>2184</v>
      </c>
      <c r="AP70" s="180">
        <v>476052</v>
      </c>
      <c r="AQ70" s="180">
        <v>457200</v>
      </c>
      <c r="AR70" s="180">
        <v>7940</v>
      </c>
      <c r="AS70" s="180"/>
      <c r="AT70" s="180">
        <v>402726</v>
      </c>
      <c r="AU70" s="180">
        <v>145288181</v>
      </c>
      <c r="AV70" s="180">
        <v>35983443</v>
      </c>
      <c r="AW70" s="180">
        <v>246686</v>
      </c>
      <c r="AX70" s="180">
        <v>106105</v>
      </c>
      <c r="AY70" s="180">
        <v>132147</v>
      </c>
      <c r="AZ70" s="180">
        <v>104059</v>
      </c>
      <c r="BA70" s="180"/>
      <c r="BB70" s="180">
        <v>590101</v>
      </c>
      <c r="BC70" s="180">
        <v>42963</v>
      </c>
      <c r="BD70" s="180">
        <v>18332</v>
      </c>
      <c r="BE70" s="180">
        <v>20486</v>
      </c>
      <c r="BF70" s="180">
        <v>2343621</v>
      </c>
      <c r="BG70" s="180">
        <v>38305</v>
      </c>
      <c r="BH70" s="180">
        <v>2734202</v>
      </c>
      <c r="BI70" s="180">
        <v>571464</v>
      </c>
      <c r="BJ70" s="180">
        <v>91715</v>
      </c>
      <c r="BK70" s="180">
        <v>18248</v>
      </c>
      <c r="BL70" s="180">
        <v>3393810</v>
      </c>
      <c r="BM70" s="180">
        <v>7139251</v>
      </c>
      <c r="BN70" s="180">
        <v>574171</v>
      </c>
      <c r="BO70" s="180">
        <v>31941115</v>
      </c>
      <c r="BP70" s="180">
        <v>60546119</v>
      </c>
      <c r="BQ70" s="180">
        <v>59883</v>
      </c>
      <c r="BR70" s="180">
        <v>2823365</v>
      </c>
      <c r="BS70" s="180">
        <v>161807</v>
      </c>
      <c r="BT70" s="180"/>
      <c r="BU70" s="180">
        <v>89377</v>
      </c>
      <c r="BV70" s="180">
        <v>193736</v>
      </c>
      <c r="BW70" s="180">
        <v>8423185</v>
      </c>
      <c r="BX70" s="180">
        <v>277689</v>
      </c>
      <c r="BY70" s="180">
        <v>76406801</v>
      </c>
      <c r="BZ70" s="180">
        <v>78051</v>
      </c>
      <c r="CA70" s="180">
        <v>3630358</v>
      </c>
      <c r="CB70" s="180">
        <v>179927</v>
      </c>
      <c r="CC70" s="180">
        <v>434262</v>
      </c>
      <c r="CD70" s="180">
        <v>22473995</v>
      </c>
      <c r="CE70" s="180"/>
      <c r="CF70" s="180"/>
      <c r="CG70" s="180"/>
      <c r="CH70" s="180"/>
      <c r="CI70" s="180"/>
      <c r="CJ70" s="180"/>
      <c r="CK70" s="180"/>
      <c r="CL70" s="180"/>
      <c r="CM70" s="180"/>
      <c r="CN70" s="180"/>
      <c r="CO70" s="180"/>
      <c r="CP70" s="180"/>
      <c r="CQ70" s="180"/>
      <c r="CR70" s="180"/>
      <c r="CS70" s="180"/>
      <c r="CT70" s="180"/>
      <c r="CU70" s="180"/>
    </row>
    <row r="71" spans="1:99" x14ac:dyDescent="0.3">
      <c r="A71" s="155">
        <v>254</v>
      </c>
      <c r="B71" s="180" t="s">
        <v>97</v>
      </c>
      <c r="C71" s="180"/>
      <c r="D71" s="180">
        <v>-205264</v>
      </c>
      <c r="E71" s="180">
        <v>-656370</v>
      </c>
      <c r="F71" s="180">
        <v>365106</v>
      </c>
      <c r="G71" s="180">
        <v>858628</v>
      </c>
      <c r="H71" s="180">
        <v>741820</v>
      </c>
      <c r="I71" s="180">
        <v>142277</v>
      </c>
      <c r="J71" s="180">
        <v>104433</v>
      </c>
      <c r="K71" s="180">
        <v>480843</v>
      </c>
      <c r="L71" s="180">
        <v>-582141</v>
      </c>
      <c r="M71" s="180">
        <v>32946660</v>
      </c>
      <c r="N71" s="180">
        <v>3269780</v>
      </c>
      <c r="O71" s="180">
        <v>3767964</v>
      </c>
      <c r="P71" s="180">
        <v>128050</v>
      </c>
      <c r="Q71" s="180">
        <v>-9123721</v>
      </c>
      <c r="R71" s="180">
        <v>147677</v>
      </c>
      <c r="S71" s="180">
        <v>574982</v>
      </c>
      <c r="T71" s="180">
        <v>510545</v>
      </c>
      <c r="U71" s="180">
        <v>1427266</v>
      </c>
      <c r="V71" s="180">
        <v>1451477</v>
      </c>
      <c r="W71" s="180"/>
      <c r="X71" s="180"/>
      <c r="Y71" s="180">
        <v>-508759</v>
      </c>
      <c r="Z71" s="180">
        <v>33620478</v>
      </c>
      <c r="AA71" s="180">
        <v>4740963</v>
      </c>
      <c r="AB71" s="180">
        <v>1025895</v>
      </c>
      <c r="AC71" s="180">
        <v>-789320</v>
      </c>
      <c r="AD71" s="180">
        <v>632565</v>
      </c>
      <c r="AE71" s="180"/>
      <c r="AF71" s="180">
        <v>-37742226</v>
      </c>
      <c r="AG71" s="180">
        <v>772661</v>
      </c>
      <c r="AH71" s="180">
        <v>247539</v>
      </c>
      <c r="AI71" s="180">
        <v>114159</v>
      </c>
      <c r="AJ71" s="180">
        <v>852036</v>
      </c>
      <c r="AK71" s="180">
        <v>55262</v>
      </c>
      <c r="AL71" s="180"/>
      <c r="AM71" s="180">
        <v>457367</v>
      </c>
      <c r="AN71" s="180">
        <v>-3489251</v>
      </c>
      <c r="AO71" s="180">
        <v>69825</v>
      </c>
      <c r="AP71" s="180">
        <v>3317596</v>
      </c>
      <c r="AQ71" s="180">
        <v>1523273</v>
      </c>
      <c r="AR71" s="180">
        <v>243961</v>
      </c>
      <c r="AS71" s="180"/>
      <c r="AT71" s="180">
        <v>508730</v>
      </c>
      <c r="AU71" s="180">
        <v>-119669504</v>
      </c>
      <c r="AV71" s="180">
        <v>-24994208</v>
      </c>
      <c r="AW71" s="180">
        <v>927326</v>
      </c>
      <c r="AX71" s="180">
        <v>178319</v>
      </c>
      <c r="AY71" s="180">
        <v>297517</v>
      </c>
      <c r="AZ71" s="180">
        <v>118617</v>
      </c>
      <c r="BA71" s="180"/>
      <c r="BB71" s="180">
        <v>-4192640</v>
      </c>
      <c r="BC71" s="180">
        <v>1227155</v>
      </c>
      <c r="BD71" s="180">
        <v>225468</v>
      </c>
      <c r="BE71" s="180">
        <v>118789</v>
      </c>
      <c r="BF71" s="180">
        <v>11724542</v>
      </c>
      <c r="BG71" s="180">
        <v>58677</v>
      </c>
      <c r="BH71" s="180">
        <v>7332925</v>
      </c>
      <c r="BI71" s="180">
        <v>-846472</v>
      </c>
      <c r="BJ71" s="180">
        <v>528021</v>
      </c>
      <c r="BK71" s="180">
        <v>527366</v>
      </c>
      <c r="BL71" s="180">
        <v>-3228334</v>
      </c>
      <c r="BM71" s="180">
        <v>-2700317</v>
      </c>
      <c r="BN71" s="180">
        <v>558634</v>
      </c>
      <c r="BO71" s="180">
        <v>1001932</v>
      </c>
      <c r="BP71" s="180">
        <v>-55139923</v>
      </c>
      <c r="BQ71" s="180">
        <v>268537</v>
      </c>
      <c r="BR71" s="180">
        <v>2979087</v>
      </c>
      <c r="BS71" s="180">
        <v>2963229</v>
      </c>
      <c r="BT71" s="180"/>
      <c r="BU71" s="180">
        <v>253712</v>
      </c>
      <c r="BV71" s="180">
        <v>652445</v>
      </c>
      <c r="BW71" s="180">
        <v>-2320093</v>
      </c>
      <c r="BX71" s="180">
        <v>1844687</v>
      </c>
      <c r="BY71" s="180">
        <v>-16283960</v>
      </c>
      <c r="BZ71" s="180">
        <v>303623</v>
      </c>
      <c r="CA71" s="180">
        <v>-7661796</v>
      </c>
      <c r="CB71" s="180">
        <v>605694</v>
      </c>
      <c r="CC71" s="180">
        <v>1245360</v>
      </c>
      <c r="CD71" s="180">
        <v>30748221</v>
      </c>
      <c r="CE71" s="180"/>
      <c r="CF71" s="180"/>
      <c r="CG71" s="180"/>
      <c r="CH71" s="180"/>
      <c r="CI71" s="180"/>
      <c r="CJ71" s="180"/>
      <c r="CK71" s="180"/>
      <c r="CL71" s="180"/>
      <c r="CM71" s="180"/>
      <c r="CN71" s="180"/>
      <c r="CO71" s="180"/>
      <c r="CP71" s="180"/>
      <c r="CQ71" s="180"/>
      <c r="CR71" s="180"/>
      <c r="CS71" s="180"/>
      <c r="CT71" s="180"/>
      <c r="CU71" s="180"/>
    </row>
    <row r="72" spans="1:99" x14ac:dyDescent="0.3">
      <c r="A72" s="155">
        <v>255</v>
      </c>
      <c r="B72" s="180" t="s">
        <v>188</v>
      </c>
      <c r="C72" s="180"/>
      <c r="D72" s="180">
        <v>262763</v>
      </c>
      <c r="E72" s="180">
        <v>262340</v>
      </c>
      <c r="F72" s="180">
        <v>-47551</v>
      </c>
      <c r="G72" s="180">
        <v>26269</v>
      </c>
      <c r="H72" s="180">
        <v>198078</v>
      </c>
      <c r="I72" s="180">
        <v>72503</v>
      </c>
      <c r="J72" s="180">
        <v>3032</v>
      </c>
      <c r="K72" s="180">
        <v>-40440</v>
      </c>
      <c r="L72" s="180">
        <v>349096</v>
      </c>
      <c r="M72" s="180">
        <v>3855770</v>
      </c>
      <c r="N72" s="180">
        <v>190064</v>
      </c>
      <c r="O72" s="180">
        <v>1738829</v>
      </c>
      <c r="P72" s="180">
        <v>17644</v>
      </c>
      <c r="Q72" s="180">
        <v>603891</v>
      </c>
      <c r="R72" s="180">
        <v>5075</v>
      </c>
      <c r="S72" s="180">
        <v>78077</v>
      </c>
      <c r="T72" s="180">
        <v>301287</v>
      </c>
      <c r="U72" s="180">
        <v>374266</v>
      </c>
      <c r="V72" s="180">
        <v>876327</v>
      </c>
      <c r="W72" s="180"/>
      <c r="X72" s="180"/>
      <c r="Y72" s="180">
        <v>142096</v>
      </c>
      <c r="Z72" s="180">
        <v>25901935</v>
      </c>
      <c r="AA72" s="180">
        <v>604827</v>
      </c>
      <c r="AB72" s="180">
        <v>201757</v>
      </c>
      <c r="AC72" s="180">
        <v>1405487</v>
      </c>
      <c r="AD72" s="180">
        <v>418999</v>
      </c>
      <c r="AE72" s="180"/>
      <c r="AF72" s="180">
        <v>6652785</v>
      </c>
      <c r="AG72" s="180">
        <v>59533</v>
      </c>
      <c r="AH72" s="180">
        <v>966</v>
      </c>
      <c r="AI72" s="180">
        <v>-73935</v>
      </c>
      <c r="AJ72" s="180">
        <v>159170</v>
      </c>
      <c r="AK72" s="180">
        <v>1422</v>
      </c>
      <c r="AL72" s="180"/>
      <c r="AM72" s="180">
        <v>17413</v>
      </c>
      <c r="AN72" s="180">
        <v>-177127</v>
      </c>
      <c r="AO72" s="180">
        <v>26809</v>
      </c>
      <c r="AP72" s="180">
        <v>874926</v>
      </c>
      <c r="AQ72" s="180">
        <v>9664</v>
      </c>
      <c r="AR72" s="180">
        <v>782664</v>
      </c>
      <c r="AS72" s="180"/>
      <c r="AT72" s="180">
        <v>143591</v>
      </c>
      <c r="AU72" s="180">
        <v>28938339</v>
      </c>
      <c r="AV72" s="180">
        <v>8476197</v>
      </c>
      <c r="AW72" s="180">
        <v>291567</v>
      </c>
      <c r="AX72" s="180">
        <v>92619</v>
      </c>
      <c r="AY72" s="180">
        <v>15513</v>
      </c>
      <c r="AZ72" s="180">
        <v>34855</v>
      </c>
      <c r="BA72" s="180"/>
      <c r="BB72" s="180">
        <v>-375779</v>
      </c>
      <c r="BC72" s="180">
        <v>72817</v>
      </c>
      <c r="BD72" s="180">
        <v>-33956</v>
      </c>
      <c r="BE72" s="180">
        <v>800</v>
      </c>
      <c r="BF72" s="180">
        <v>3418281</v>
      </c>
      <c r="BG72" s="180">
        <v>4032</v>
      </c>
      <c r="BH72" s="180">
        <v>41127</v>
      </c>
      <c r="BI72" s="180">
        <v>-574912</v>
      </c>
      <c r="BJ72" s="180">
        <v>-27458</v>
      </c>
      <c r="BK72" s="180">
        <v>17978</v>
      </c>
      <c r="BL72" s="180">
        <v>-499550</v>
      </c>
      <c r="BM72" s="180">
        <v>1019680</v>
      </c>
      <c r="BN72" s="180">
        <v>188370</v>
      </c>
      <c r="BO72" s="180">
        <v>19680456</v>
      </c>
      <c r="BP72" s="180">
        <v>-4639405</v>
      </c>
      <c r="BQ72" s="180">
        <v>103943</v>
      </c>
      <c r="BR72" s="180">
        <v>43117</v>
      </c>
      <c r="BS72" s="180">
        <v>277508</v>
      </c>
      <c r="BT72" s="180"/>
      <c r="BU72" s="180">
        <v>-13811</v>
      </c>
      <c r="BV72" s="180">
        <v>-137955</v>
      </c>
      <c r="BW72" s="180">
        <v>2402464</v>
      </c>
      <c r="BX72" s="180">
        <v>455235</v>
      </c>
      <c r="BY72" s="180">
        <v>23130254</v>
      </c>
      <c r="BZ72" s="180">
        <v>-179706</v>
      </c>
      <c r="CA72" s="180">
        <v>-830687</v>
      </c>
      <c r="CB72" s="180">
        <v>200914</v>
      </c>
      <c r="CC72" s="180">
        <v>311554</v>
      </c>
      <c r="CD72" s="180">
        <v>7532178</v>
      </c>
      <c r="CE72" s="180"/>
      <c r="CF72" s="180"/>
      <c r="CG72" s="180"/>
      <c r="CH72" s="180"/>
      <c r="CI72" s="180"/>
      <c r="CJ72" s="180"/>
      <c r="CK72" s="180"/>
      <c r="CL72" s="180"/>
      <c r="CM72" s="180"/>
      <c r="CN72" s="180"/>
      <c r="CO72" s="180"/>
      <c r="CP72" s="180"/>
      <c r="CQ72" s="180"/>
      <c r="CR72" s="180"/>
      <c r="CS72" s="180"/>
      <c r="CT72" s="180"/>
      <c r="CU72" s="180"/>
    </row>
    <row r="73" spans="1:99" x14ac:dyDescent="0.3">
      <c r="A73" s="155">
        <v>294</v>
      </c>
      <c r="B73" s="180" t="s">
        <v>1052</v>
      </c>
      <c r="C73" s="180"/>
      <c r="D73" s="180">
        <v>0</v>
      </c>
      <c r="E73" s="180">
        <v>0</v>
      </c>
      <c r="F73" s="180">
        <v>0</v>
      </c>
      <c r="G73" s="180">
        <v>0</v>
      </c>
      <c r="H73" s="180">
        <v>0</v>
      </c>
      <c r="I73" s="180">
        <v>0</v>
      </c>
      <c r="J73" s="180">
        <v>0</v>
      </c>
      <c r="K73" s="180">
        <v>0</v>
      </c>
      <c r="L73" s="180">
        <v>0</v>
      </c>
      <c r="M73" s="180">
        <v>0</v>
      </c>
      <c r="N73" s="180">
        <v>0</v>
      </c>
      <c r="O73" s="180">
        <v>0</v>
      </c>
      <c r="P73" s="180">
        <v>0</v>
      </c>
      <c r="Q73" s="180">
        <v>0</v>
      </c>
      <c r="R73" s="180">
        <v>0</v>
      </c>
      <c r="S73" s="180">
        <v>0</v>
      </c>
      <c r="T73" s="180">
        <v>0</v>
      </c>
      <c r="U73" s="180">
        <v>0</v>
      </c>
      <c r="V73" s="180">
        <v>0</v>
      </c>
      <c r="W73" s="180"/>
      <c r="X73" s="180"/>
      <c r="Y73" s="180">
        <v>0</v>
      </c>
      <c r="Z73" s="180">
        <v>0</v>
      </c>
      <c r="AA73" s="180">
        <v>0</v>
      </c>
      <c r="AB73" s="180">
        <v>0</v>
      </c>
      <c r="AC73" s="180">
        <v>0</v>
      </c>
      <c r="AD73" s="180">
        <v>0</v>
      </c>
      <c r="AE73" s="180"/>
      <c r="AF73" s="180">
        <v>0</v>
      </c>
      <c r="AG73" s="180">
        <v>0</v>
      </c>
      <c r="AH73" s="180">
        <v>0</v>
      </c>
      <c r="AI73" s="180">
        <v>0</v>
      </c>
      <c r="AJ73" s="180">
        <v>0</v>
      </c>
      <c r="AK73" s="180">
        <v>0</v>
      </c>
      <c r="AL73" s="180"/>
      <c r="AM73" s="180">
        <v>0</v>
      </c>
      <c r="AN73" s="180">
        <v>0</v>
      </c>
      <c r="AO73" s="180">
        <v>0</v>
      </c>
      <c r="AP73" s="180">
        <v>0</v>
      </c>
      <c r="AQ73" s="180">
        <v>0</v>
      </c>
      <c r="AR73" s="180">
        <v>0</v>
      </c>
      <c r="AS73" s="180"/>
      <c r="AT73" s="180">
        <v>0</v>
      </c>
      <c r="AU73" s="180">
        <v>0</v>
      </c>
      <c r="AV73" s="180">
        <v>0</v>
      </c>
      <c r="AW73" s="180">
        <v>0</v>
      </c>
      <c r="AX73" s="180">
        <v>0</v>
      </c>
      <c r="AY73" s="180">
        <v>0</v>
      </c>
      <c r="AZ73" s="180">
        <v>0</v>
      </c>
      <c r="BA73" s="180"/>
      <c r="BB73" s="180">
        <v>0</v>
      </c>
      <c r="BC73" s="180">
        <v>0</v>
      </c>
      <c r="BD73" s="180">
        <v>0</v>
      </c>
      <c r="BE73" s="180">
        <v>0</v>
      </c>
      <c r="BF73" s="180">
        <v>0</v>
      </c>
      <c r="BG73" s="180">
        <v>0</v>
      </c>
      <c r="BH73" s="180">
        <v>0</v>
      </c>
      <c r="BI73" s="180">
        <v>0</v>
      </c>
      <c r="BJ73" s="180">
        <v>0</v>
      </c>
      <c r="BK73" s="180">
        <v>0</v>
      </c>
      <c r="BL73" s="180">
        <v>0</v>
      </c>
      <c r="BM73" s="180">
        <v>0</v>
      </c>
      <c r="BN73" s="180">
        <v>0</v>
      </c>
      <c r="BO73" s="180">
        <v>0</v>
      </c>
      <c r="BP73" s="180">
        <v>0</v>
      </c>
      <c r="BQ73" s="180">
        <v>0</v>
      </c>
      <c r="BR73" s="180">
        <v>0</v>
      </c>
      <c r="BS73" s="180">
        <v>0</v>
      </c>
      <c r="BT73" s="180"/>
      <c r="BU73" s="180">
        <v>0</v>
      </c>
      <c r="BV73" s="180">
        <v>0</v>
      </c>
      <c r="BW73" s="180">
        <v>0</v>
      </c>
      <c r="BX73" s="180">
        <v>0</v>
      </c>
      <c r="BY73" s="180">
        <v>0</v>
      </c>
      <c r="BZ73" s="180">
        <v>0</v>
      </c>
      <c r="CA73" s="180">
        <v>0</v>
      </c>
      <c r="CB73" s="180">
        <v>0</v>
      </c>
      <c r="CC73" s="180">
        <v>0</v>
      </c>
      <c r="CD73" s="180">
        <v>0</v>
      </c>
      <c r="CE73" s="180"/>
      <c r="CF73" s="180"/>
      <c r="CG73" s="180"/>
      <c r="CH73" s="180"/>
      <c r="CI73" s="180"/>
      <c r="CJ73" s="180"/>
      <c r="CK73" s="180"/>
      <c r="CL73" s="180"/>
      <c r="CM73" s="180"/>
      <c r="CN73" s="180"/>
      <c r="CO73" s="180"/>
      <c r="CP73" s="180"/>
      <c r="CQ73" s="180"/>
      <c r="CR73" s="180"/>
      <c r="CS73" s="180"/>
      <c r="CT73" s="180"/>
      <c r="CU73" s="180"/>
    </row>
    <row r="74" spans="1:99" x14ac:dyDescent="0.3">
      <c r="A74" s="155">
        <v>327</v>
      </c>
      <c r="B74" s="180" t="s">
        <v>1053</v>
      </c>
      <c r="C74" s="180"/>
      <c r="D74" s="180">
        <v>10626</v>
      </c>
      <c r="E74" s="180">
        <v>7091</v>
      </c>
      <c r="F74" s="180">
        <v>0</v>
      </c>
      <c r="G74" s="180">
        <v>338738</v>
      </c>
      <c r="H74" s="180">
        <v>737</v>
      </c>
      <c r="I74" s="180">
        <v>0</v>
      </c>
      <c r="J74" s="180">
        <v>0</v>
      </c>
      <c r="K74" s="180">
        <v>5700</v>
      </c>
      <c r="L74" s="180">
        <v>251747</v>
      </c>
      <c r="M74" s="180">
        <v>0</v>
      </c>
      <c r="N74" s="180">
        <v>0</v>
      </c>
      <c r="O74" s="180">
        <v>0</v>
      </c>
      <c r="P74" s="180">
        <v>0</v>
      </c>
      <c r="Q74" s="180">
        <v>177882</v>
      </c>
      <c r="R74" s="180">
        <v>0</v>
      </c>
      <c r="S74" s="180">
        <v>0</v>
      </c>
      <c r="T74" s="180">
        <v>48416</v>
      </c>
      <c r="U74" s="180">
        <v>85035</v>
      </c>
      <c r="V74" s="180">
        <v>1052081</v>
      </c>
      <c r="W74" s="180"/>
      <c r="X74" s="180"/>
      <c r="Y74" s="180">
        <v>215800</v>
      </c>
      <c r="Z74" s="180">
        <v>421341</v>
      </c>
      <c r="AA74" s="180">
        <v>0</v>
      </c>
      <c r="AB74" s="180">
        <v>51113</v>
      </c>
      <c r="AC74" s="180">
        <v>0</v>
      </c>
      <c r="AD74" s="180">
        <v>0</v>
      </c>
      <c r="AE74" s="180"/>
      <c r="AF74" s="180">
        <v>12409353</v>
      </c>
      <c r="AG74" s="180">
        <v>0</v>
      </c>
      <c r="AH74" s="180">
        <v>12410</v>
      </c>
      <c r="AI74" s="180">
        <v>18591</v>
      </c>
      <c r="AJ74" s="180">
        <v>0</v>
      </c>
      <c r="AK74" s="180">
        <v>0</v>
      </c>
      <c r="AL74" s="180"/>
      <c r="AM74" s="180">
        <v>0</v>
      </c>
      <c r="AN74" s="180">
        <v>1281547</v>
      </c>
      <c r="AO74" s="180">
        <v>0</v>
      </c>
      <c r="AP74" s="180">
        <v>165740</v>
      </c>
      <c r="AQ74" s="180">
        <v>0</v>
      </c>
      <c r="AR74" s="180">
        <v>0</v>
      </c>
      <c r="AS74" s="180"/>
      <c r="AT74" s="180">
        <v>36050</v>
      </c>
      <c r="AU74" s="180">
        <v>46645942</v>
      </c>
      <c r="AV74" s="180">
        <v>3836910</v>
      </c>
      <c r="AW74" s="180">
        <v>0</v>
      </c>
      <c r="AX74" s="180">
        <v>11826</v>
      </c>
      <c r="AY74" s="180">
        <v>415323</v>
      </c>
      <c r="AZ74" s="180">
        <v>11712</v>
      </c>
      <c r="BA74" s="180"/>
      <c r="BB74" s="180">
        <v>243585</v>
      </c>
      <c r="BC74" s="180">
        <v>130000</v>
      </c>
      <c r="BD74" s="180">
        <v>0</v>
      </c>
      <c r="BE74" s="180">
        <v>3281</v>
      </c>
      <c r="BF74" s="180">
        <v>858549</v>
      </c>
      <c r="BG74" s="180">
        <v>0</v>
      </c>
      <c r="BH74" s="180">
        <v>306658</v>
      </c>
      <c r="BI74" s="180">
        <v>1040</v>
      </c>
      <c r="BJ74" s="180">
        <v>0</v>
      </c>
      <c r="BK74" s="180">
        <v>0</v>
      </c>
      <c r="BL74" s="180">
        <v>5352310</v>
      </c>
      <c r="BM74" s="180">
        <v>3228958</v>
      </c>
      <c r="BN74" s="180">
        <v>379893</v>
      </c>
      <c r="BO74" s="180">
        <v>1867877</v>
      </c>
      <c r="BP74" s="180">
        <v>8200044</v>
      </c>
      <c r="BQ74" s="180">
        <v>50</v>
      </c>
      <c r="BR74" s="180">
        <v>399040</v>
      </c>
      <c r="BS74" s="180">
        <v>0</v>
      </c>
      <c r="BT74" s="180"/>
      <c r="BU74" s="180">
        <v>40050</v>
      </c>
      <c r="BV74" s="180">
        <v>34169</v>
      </c>
      <c r="BW74" s="180">
        <v>475231</v>
      </c>
      <c r="BX74" s="180">
        <v>0</v>
      </c>
      <c r="BY74" s="180">
        <v>153725</v>
      </c>
      <c r="BZ74" s="180">
        <v>1963473</v>
      </c>
      <c r="CA74" s="180">
        <v>0</v>
      </c>
      <c r="CB74" s="180">
        <v>4000</v>
      </c>
      <c r="CC74" s="180">
        <v>0</v>
      </c>
      <c r="CD74" s="180">
        <v>0</v>
      </c>
      <c r="CE74" s="180"/>
      <c r="CF74" s="180"/>
      <c r="CG74" s="180"/>
      <c r="CH74" s="180"/>
      <c r="CI74" s="180"/>
      <c r="CJ74" s="180"/>
      <c r="CK74" s="180"/>
      <c r="CL74" s="180"/>
      <c r="CM74" s="180"/>
      <c r="CN74" s="180"/>
      <c r="CO74" s="180"/>
      <c r="CP74" s="180"/>
      <c r="CQ74" s="180"/>
      <c r="CR74" s="180"/>
      <c r="CS74" s="180"/>
      <c r="CT74" s="180"/>
      <c r="CU74" s="180"/>
    </row>
    <row r="75" spans="1:99" x14ac:dyDescent="0.3">
      <c r="A75" s="155">
        <v>328</v>
      </c>
      <c r="B75" s="180" t="s">
        <v>307</v>
      </c>
      <c r="C75" s="180"/>
      <c r="D75" s="180">
        <v>2370639</v>
      </c>
      <c r="E75" s="180">
        <v>208750</v>
      </c>
      <c r="F75" s="180">
        <v>0</v>
      </c>
      <c r="G75" s="180">
        <v>1782332</v>
      </c>
      <c r="H75" s="180">
        <v>0</v>
      </c>
      <c r="I75" s="180">
        <v>0</v>
      </c>
      <c r="J75" s="180">
        <v>0</v>
      </c>
      <c r="K75" s="180">
        <v>0</v>
      </c>
      <c r="L75" s="180">
        <v>1304172</v>
      </c>
      <c r="M75" s="180">
        <v>0</v>
      </c>
      <c r="N75" s="180">
        <v>0</v>
      </c>
      <c r="O75" s="180">
        <v>0</v>
      </c>
      <c r="P75" s="180">
        <v>0</v>
      </c>
      <c r="Q75" s="180">
        <v>1316213</v>
      </c>
      <c r="R75" s="180">
        <v>0</v>
      </c>
      <c r="S75" s="180">
        <v>0</v>
      </c>
      <c r="T75" s="180">
        <v>159678</v>
      </c>
      <c r="U75" s="180">
        <v>0</v>
      </c>
      <c r="V75" s="180">
        <v>113497</v>
      </c>
      <c r="W75" s="180"/>
      <c r="X75" s="180"/>
      <c r="Y75" s="180">
        <v>1093909</v>
      </c>
      <c r="Z75" s="180">
        <v>3416008</v>
      </c>
      <c r="AA75" s="180">
        <v>0</v>
      </c>
      <c r="AB75" s="180">
        <v>46825</v>
      </c>
      <c r="AC75" s="180">
        <v>0</v>
      </c>
      <c r="AD75" s="180">
        <v>0</v>
      </c>
      <c r="AE75" s="180"/>
      <c r="AF75" s="180">
        <v>7756535</v>
      </c>
      <c r="AG75" s="180">
        <v>0</v>
      </c>
      <c r="AH75" s="180">
        <v>0</v>
      </c>
      <c r="AI75" s="180">
        <v>3720952</v>
      </c>
      <c r="AJ75" s="180">
        <v>0</v>
      </c>
      <c r="AK75" s="180">
        <v>106135</v>
      </c>
      <c r="AL75" s="180"/>
      <c r="AM75" s="180">
        <v>202388</v>
      </c>
      <c r="AN75" s="180">
        <v>4525710</v>
      </c>
      <c r="AO75" s="180">
        <v>0</v>
      </c>
      <c r="AP75" s="180">
        <v>345069</v>
      </c>
      <c r="AQ75" s="180">
        <v>0</v>
      </c>
      <c r="AR75" s="180">
        <v>0</v>
      </c>
      <c r="AS75" s="180"/>
      <c r="AT75" s="180">
        <v>1065133</v>
      </c>
      <c r="AU75" s="180">
        <v>130615193</v>
      </c>
      <c r="AV75" s="180">
        <v>28828715</v>
      </c>
      <c r="AW75" s="180">
        <v>148216</v>
      </c>
      <c r="AX75" s="180">
        <v>0</v>
      </c>
      <c r="AY75" s="180">
        <v>0</v>
      </c>
      <c r="AZ75" s="180">
        <v>0</v>
      </c>
      <c r="BA75" s="180"/>
      <c r="BB75" s="180">
        <v>0</v>
      </c>
      <c r="BC75" s="180">
        <v>0</v>
      </c>
      <c r="BD75" s="180">
        <v>0</v>
      </c>
      <c r="BE75" s="180">
        <v>0</v>
      </c>
      <c r="BF75" s="180">
        <v>3536860</v>
      </c>
      <c r="BG75" s="180">
        <v>0</v>
      </c>
      <c r="BH75" s="180">
        <v>0</v>
      </c>
      <c r="BI75" s="180">
        <v>103232</v>
      </c>
      <c r="BJ75" s="180">
        <v>0</v>
      </c>
      <c r="BK75" s="180">
        <v>0</v>
      </c>
      <c r="BL75" s="180">
        <v>6399093</v>
      </c>
      <c r="BM75" s="180">
        <v>16988218</v>
      </c>
      <c r="BN75" s="180">
        <v>0</v>
      </c>
      <c r="BO75" s="180">
        <v>14055042</v>
      </c>
      <c r="BP75" s="180">
        <v>60722781</v>
      </c>
      <c r="BQ75" s="180">
        <v>1829583</v>
      </c>
      <c r="BR75" s="180">
        <v>0</v>
      </c>
      <c r="BS75" s="180">
        <v>0</v>
      </c>
      <c r="BT75" s="180"/>
      <c r="BU75" s="180">
        <v>10000</v>
      </c>
      <c r="BV75" s="180">
        <v>829680</v>
      </c>
      <c r="BW75" s="180">
        <v>0</v>
      </c>
      <c r="BX75" s="180">
        <v>0</v>
      </c>
      <c r="BY75" s="180">
        <v>4942341</v>
      </c>
      <c r="BZ75" s="180">
        <v>0</v>
      </c>
      <c r="CA75" s="180">
        <v>0</v>
      </c>
      <c r="CB75" s="180">
        <v>590878</v>
      </c>
      <c r="CC75" s="180">
        <v>0</v>
      </c>
      <c r="CD75" s="180">
        <v>0</v>
      </c>
      <c r="CE75" s="180"/>
      <c r="CF75" s="180"/>
      <c r="CG75" s="180"/>
      <c r="CH75" s="180"/>
      <c r="CI75" s="180"/>
      <c r="CJ75" s="180"/>
      <c r="CK75" s="180"/>
      <c r="CL75" s="180"/>
      <c r="CM75" s="180"/>
      <c r="CN75" s="180"/>
      <c r="CO75" s="180"/>
      <c r="CP75" s="180"/>
      <c r="CQ75" s="180"/>
      <c r="CR75" s="180"/>
      <c r="CS75" s="180"/>
      <c r="CT75" s="180"/>
      <c r="CU75" s="180"/>
    </row>
    <row r="76" spans="1:99" x14ac:dyDescent="0.3">
      <c r="A76" s="155">
        <v>331</v>
      </c>
      <c r="B76" s="180" t="s">
        <v>238</v>
      </c>
      <c r="C76" s="180"/>
      <c r="D76" s="180">
        <v>30998</v>
      </c>
      <c r="E76" s="180">
        <v>75000</v>
      </c>
      <c r="F76" s="180">
        <v>0</v>
      </c>
      <c r="G76" s="180">
        <v>25085</v>
      </c>
      <c r="H76" s="180">
        <v>93465</v>
      </c>
      <c r="I76" s="180">
        <v>0</v>
      </c>
      <c r="J76" s="180">
        <v>0</v>
      </c>
      <c r="K76" s="180">
        <v>33000</v>
      </c>
      <c r="L76" s="180">
        <v>428340</v>
      </c>
      <c r="M76" s="180">
        <v>0</v>
      </c>
      <c r="N76" s="180">
        <v>0</v>
      </c>
      <c r="O76" s="180">
        <v>0</v>
      </c>
      <c r="P76" s="180">
        <v>0</v>
      </c>
      <c r="Q76" s="180">
        <v>32819</v>
      </c>
      <c r="R76" s="180">
        <v>0</v>
      </c>
      <c r="S76" s="180">
        <v>14062</v>
      </c>
      <c r="T76" s="180">
        <v>64220</v>
      </c>
      <c r="U76" s="180">
        <v>24103</v>
      </c>
      <c r="V76" s="180">
        <v>845342</v>
      </c>
      <c r="W76" s="180"/>
      <c r="X76" s="180"/>
      <c r="Y76" s="180">
        <v>45273</v>
      </c>
      <c r="Z76" s="180">
        <v>2392941</v>
      </c>
      <c r="AA76" s="180">
        <v>0</v>
      </c>
      <c r="AB76" s="180">
        <v>12718</v>
      </c>
      <c r="AC76" s="180">
        <v>0</v>
      </c>
      <c r="AD76" s="180">
        <v>0</v>
      </c>
      <c r="AE76" s="180"/>
      <c r="AF76" s="180">
        <v>4105241</v>
      </c>
      <c r="AG76" s="180">
        <v>0</v>
      </c>
      <c r="AH76" s="180">
        <v>0</v>
      </c>
      <c r="AI76" s="180">
        <v>116823</v>
      </c>
      <c r="AJ76" s="180">
        <v>0</v>
      </c>
      <c r="AK76" s="180">
        <v>0</v>
      </c>
      <c r="AL76" s="180"/>
      <c r="AM76" s="180">
        <v>54965</v>
      </c>
      <c r="AN76" s="180">
        <v>547800</v>
      </c>
      <c r="AO76" s="180">
        <v>0</v>
      </c>
      <c r="AP76" s="180">
        <v>150944</v>
      </c>
      <c r="AQ76" s="180">
        <v>0</v>
      </c>
      <c r="AR76" s="180">
        <v>0</v>
      </c>
      <c r="AS76" s="180"/>
      <c r="AT76" s="180">
        <v>0</v>
      </c>
      <c r="AU76" s="180">
        <v>16330000</v>
      </c>
      <c r="AV76" s="180">
        <v>5137511</v>
      </c>
      <c r="AW76" s="180">
        <v>30887</v>
      </c>
      <c r="AX76" s="180">
        <v>13418</v>
      </c>
      <c r="AY76" s="180">
        <v>1767</v>
      </c>
      <c r="AZ76" s="180">
        <v>0</v>
      </c>
      <c r="BA76" s="180"/>
      <c r="BB76" s="180">
        <v>0</v>
      </c>
      <c r="BC76" s="180">
        <v>4004</v>
      </c>
      <c r="BD76" s="180">
        <v>0</v>
      </c>
      <c r="BE76" s="180">
        <v>18792</v>
      </c>
      <c r="BF76" s="180">
        <v>1518231</v>
      </c>
      <c r="BG76" s="180">
        <v>0</v>
      </c>
      <c r="BH76" s="180">
        <v>550788</v>
      </c>
      <c r="BI76" s="180">
        <v>22263</v>
      </c>
      <c r="BJ76" s="180">
        <v>0</v>
      </c>
      <c r="BK76" s="180">
        <v>0</v>
      </c>
      <c r="BL76" s="180">
        <v>0</v>
      </c>
      <c r="BM76" s="180">
        <v>2366023</v>
      </c>
      <c r="BN76" s="180">
        <v>396114</v>
      </c>
      <c r="BO76" s="180">
        <v>2604004</v>
      </c>
      <c r="BP76" s="180">
        <v>9594657</v>
      </c>
      <c r="BQ76" s="180">
        <v>0</v>
      </c>
      <c r="BR76" s="180">
        <v>93350</v>
      </c>
      <c r="BS76" s="180">
        <v>0</v>
      </c>
      <c r="BT76" s="180"/>
      <c r="BU76" s="180">
        <v>0</v>
      </c>
      <c r="BV76" s="180">
        <v>0</v>
      </c>
      <c r="BW76" s="180">
        <v>117817</v>
      </c>
      <c r="BX76" s="180">
        <v>0</v>
      </c>
      <c r="BY76" s="180">
        <v>3239208</v>
      </c>
      <c r="BZ76" s="180">
        <v>10239</v>
      </c>
      <c r="CA76" s="180">
        <v>0</v>
      </c>
      <c r="CB76" s="180">
        <v>11287</v>
      </c>
      <c r="CC76" s="180">
        <v>0</v>
      </c>
      <c r="CD76" s="180">
        <v>0</v>
      </c>
      <c r="CE76" s="180"/>
      <c r="CF76" s="180"/>
      <c r="CG76" s="180"/>
      <c r="CH76" s="180"/>
      <c r="CI76" s="180"/>
      <c r="CJ76" s="180"/>
      <c r="CK76" s="180"/>
      <c r="CL76" s="180"/>
      <c r="CM76" s="180"/>
      <c r="CN76" s="180"/>
      <c r="CO76" s="180"/>
      <c r="CP76" s="180"/>
      <c r="CQ76" s="180"/>
      <c r="CR76" s="180"/>
      <c r="CS76" s="180"/>
      <c r="CT76" s="180"/>
      <c r="CU76" s="180"/>
    </row>
    <row r="77" spans="1:99" x14ac:dyDescent="0.3">
      <c r="A77" s="155">
        <v>332</v>
      </c>
      <c r="B77" s="180" t="s">
        <v>239</v>
      </c>
      <c r="C77" s="180"/>
      <c r="D77" s="180">
        <v>2370640</v>
      </c>
      <c r="E77" s="180">
        <v>185303</v>
      </c>
      <c r="F77" s="180">
        <v>0</v>
      </c>
      <c r="G77" s="180">
        <v>1089682</v>
      </c>
      <c r="H77" s="180">
        <v>38100</v>
      </c>
      <c r="I77" s="180">
        <v>0</v>
      </c>
      <c r="J77" s="180">
        <v>0</v>
      </c>
      <c r="K77" s="180">
        <v>0</v>
      </c>
      <c r="L77" s="180">
        <v>1362134</v>
      </c>
      <c r="M77" s="180">
        <v>0</v>
      </c>
      <c r="N77" s="180">
        <v>0</v>
      </c>
      <c r="O77" s="180">
        <v>0</v>
      </c>
      <c r="P77" s="180">
        <v>2995</v>
      </c>
      <c r="Q77" s="180">
        <v>1816155</v>
      </c>
      <c r="R77" s="180">
        <v>0</v>
      </c>
      <c r="S77" s="180">
        <v>429982</v>
      </c>
      <c r="T77" s="180">
        <v>74360</v>
      </c>
      <c r="U77" s="180">
        <v>34458</v>
      </c>
      <c r="V77" s="180">
        <v>242375</v>
      </c>
      <c r="W77" s="180"/>
      <c r="X77" s="180"/>
      <c r="Y77" s="180">
        <v>204786</v>
      </c>
      <c r="Z77" s="180">
        <v>2216064</v>
      </c>
      <c r="AA77" s="180">
        <v>0</v>
      </c>
      <c r="AB77" s="180">
        <v>1204398</v>
      </c>
      <c r="AC77" s="180">
        <v>0</v>
      </c>
      <c r="AD77" s="180">
        <v>0</v>
      </c>
      <c r="AE77" s="180"/>
      <c r="AF77" s="180">
        <v>7894044</v>
      </c>
      <c r="AG77" s="180">
        <v>0</v>
      </c>
      <c r="AH77" s="180">
        <v>0</v>
      </c>
      <c r="AI77" s="180">
        <v>1731572</v>
      </c>
      <c r="AJ77" s="180">
        <v>0</v>
      </c>
      <c r="AK77" s="180">
        <v>48748</v>
      </c>
      <c r="AL77" s="180"/>
      <c r="AM77" s="180">
        <v>121822</v>
      </c>
      <c r="AN77" s="180">
        <v>4406736</v>
      </c>
      <c r="AO77" s="180">
        <v>0</v>
      </c>
      <c r="AP77" s="180">
        <v>334053</v>
      </c>
      <c r="AQ77" s="180">
        <v>0</v>
      </c>
      <c r="AR77" s="180">
        <v>0</v>
      </c>
      <c r="AS77" s="180"/>
      <c r="AT77" s="180">
        <v>344293</v>
      </c>
      <c r="AU77" s="180">
        <v>58027209</v>
      </c>
      <c r="AV77" s="180">
        <v>27632077</v>
      </c>
      <c r="AW77" s="180">
        <v>132276</v>
      </c>
      <c r="AX77" s="180">
        <v>5000</v>
      </c>
      <c r="AY77" s="180">
        <v>144003</v>
      </c>
      <c r="AZ77" s="180">
        <v>12549</v>
      </c>
      <c r="BA77" s="180"/>
      <c r="BB77" s="180">
        <v>81497</v>
      </c>
      <c r="BC77" s="180">
        <v>2040</v>
      </c>
      <c r="BD77" s="180">
        <v>0</v>
      </c>
      <c r="BE77" s="180">
        <v>33123</v>
      </c>
      <c r="BF77" s="180">
        <v>3521366</v>
      </c>
      <c r="BG77" s="180">
        <v>0</v>
      </c>
      <c r="BH77" s="180">
        <v>1861002</v>
      </c>
      <c r="BI77" s="180">
        <v>0</v>
      </c>
      <c r="BJ77" s="180">
        <v>0</v>
      </c>
      <c r="BK77" s="180">
        <v>0</v>
      </c>
      <c r="BL77" s="180">
        <v>0</v>
      </c>
      <c r="BM77" s="180">
        <v>9561515</v>
      </c>
      <c r="BN77" s="180">
        <v>140805</v>
      </c>
      <c r="BO77" s="180">
        <v>9706095</v>
      </c>
      <c r="BP77" s="180">
        <v>11775735</v>
      </c>
      <c r="BQ77" s="180">
        <v>62386</v>
      </c>
      <c r="BR77" s="180">
        <v>375266</v>
      </c>
      <c r="BS77" s="180">
        <v>0</v>
      </c>
      <c r="BT77" s="180"/>
      <c r="BU77" s="180">
        <v>10000</v>
      </c>
      <c r="BV77" s="180">
        <v>456438</v>
      </c>
      <c r="BW77" s="180">
        <v>1863005</v>
      </c>
      <c r="BX77" s="180">
        <v>0</v>
      </c>
      <c r="BY77" s="180">
        <v>4325356</v>
      </c>
      <c r="BZ77" s="180">
        <v>107671</v>
      </c>
      <c r="CA77" s="180">
        <v>0</v>
      </c>
      <c r="CB77" s="180">
        <v>518412</v>
      </c>
      <c r="CC77" s="180">
        <v>0</v>
      </c>
      <c r="CD77" s="180">
        <v>0</v>
      </c>
      <c r="CE77" s="180"/>
      <c r="CF77" s="180"/>
      <c r="CG77" s="180"/>
      <c r="CH77" s="180"/>
      <c r="CI77" s="180"/>
      <c r="CJ77" s="180"/>
      <c r="CK77" s="180"/>
      <c r="CL77" s="180"/>
      <c r="CM77" s="180"/>
      <c r="CN77" s="180"/>
      <c r="CO77" s="180"/>
      <c r="CP77" s="180"/>
      <c r="CQ77" s="180"/>
      <c r="CR77" s="180"/>
      <c r="CS77" s="180"/>
      <c r="CT77" s="180"/>
      <c r="CU77" s="180"/>
    </row>
    <row r="78" spans="1:99" x14ac:dyDescent="0.3">
      <c r="A78" s="155">
        <v>333</v>
      </c>
      <c r="B78" s="180" t="s">
        <v>176</v>
      </c>
      <c r="C78" s="180"/>
      <c r="D78" s="180">
        <v>837868</v>
      </c>
      <c r="E78" s="180">
        <v>845925</v>
      </c>
      <c r="F78" s="180">
        <v>393081</v>
      </c>
      <c r="G78" s="180">
        <v>1203509</v>
      </c>
      <c r="H78" s="180">
        <v>876742</v>
      </c>
      <c r="I78" s="180">
        <v>139539</v>
      </c>
      <c r="J78" s="180">
        <v>101587</v>
      </c>
      <c r="K78" s="180">
        <v>474488</v>
      </c>
      <c r="L78" s="180">
        <v>2924015</v>
      </c>
      <c r="M78" s="180">
        <v>106971087</v>
      </c>
      <c r="N78" s="180">
        <v>3321529</v>
      </c>
      <c r="O78" s="180">
        <v>3612186</v>
      </c>
      <c r="P78" s="180">
        <v>127493</v>
      </c>
      <c r="Q78" s="180">
        <v>3749966</v>
      </c>
      <c r="R78" s="180">
        <v>150013</v>
      </c>
      <c r="S78" s="180">
        <v>538966</v>
      </c>
      <c r="T78" s="180">
        <v>878914</v>
      </c>
      <c r="U78" s="180">
        <v>1581390</v>
      </c>
      <c r="V78" s="180">
        <v>4087522</v>
      </c>
      <c r="W78" s="180"/>
      <c r="X78" s="180"/>
      <c r="Y78" s="180">
        <v>223033</v>
      </c>
      <c r="Z78" s="180">
        <v>47300978</v>
      </c>
      <c r="AA78" s="180">
        <v>4743834</v>
      </c>
      <c r="AB78" s="180">
        <v>1065550</v>
      </c>
      <c r="AC78" s="180">
        <v>34192350</v>
      </c>
      <c r="AD78" s="180">
        <v>616324</v>
      </c>
      <c r="AE78" s="180"/>
      <c r="AF78" s="180">
        <v>51550301</v>
      </c>
      <c r="AG78" s="180">
        <v>944205</v>
      </c>
      <c r="AH78" s="180">
        <v>246290</v>
      </c>
      <c r="AI78" s="180">
        <v>1971641</v>
      </c>
      <c r="AJ78" s="180">
        <v>1016033</v>
      </c>
      <c r="AK78" s="180">
        <v>56619</v>
      </c>
      <c r="AL78" s="180"/>
      <c r="AM78" s="180">
        <v>456126</v>
      </c>
      <c r="AN78" s="180">
        <v>13329731</v>
      </c>
      <c r="AO78" s="180">
        <v>54525</v>
      </c>
      <c r="AP78" s="180">
        <v>4306421</v>
      </c>
      <c r="AQ78" s="180">
        <v>1684687</v>
      </c>
      <c r="AR78" s="180">
        <v>241989</v>
      </c>
      <c r="AS78" s="180"/>
      <c r="AT78" s="180">
        <v>475279</v>
      </c>
      <c r="AU78" s="180">
        <v>187054053</v>
      </c>
      <c r="AV78" s="180">
        <v>44668452</v>
      </c>
      <c r="AW78" s="180">
        <v>1245033</v>
      </c>
      <c r="AX78" s="180">
        <v>211224</v>
      </c>
      <c r="AY78" s="180">
        <v>315146</v>
      </c>
      <c r="AZ78" s="180">
        <v>127143</v>
      </c>
      <c r="BA78" s="180"/>
      <c r="BB78" s="180">
        <v>3610638</v>
      </c>
      <c r="BC78" s="180">
        <v>1221464</v>
      </c>
      <c r="BD78" s="180">
        <v>229945</v>
      </c>
      <c r="BE78" s="180">
        <v>118443</v>
      </c>
      <c r="BF78" s="180">
        <v>15521144</v>
      </c>
      <c r="BG78" s="180">
        <v>58677</v>
      </c>
      <c r="BH78" s="180">
        <v>13744401</v>
      </c>
      <c r="BI78" s="180">
        <v>629933</v>
      </c>
      <c r="BJ78" s="180">
        <v>482997</v>
      </c>
      <c r="BK78" s="180">
        <v>527845</v>
      </c>
      <c r="BL78" s="180">
        <v>12108057</v>
      </c>
      <c r="BM78" s="180">
        <v>4751694</v>
      </c>
      <c r="BN78" s="180">
        <v>1094536</v>
      </c>
      <c r="BO78" s="180">
        <v>58988978</v>
      </c>
      <c r="BP78" s="180">
        <v>51027207</v>
      </c>
      <c r="BQ78" s="180">
        <v>266910</v>
      </c>
      <c r="BR78" s="180">
        <v>6835320</v>
      </c>
      <c r="BS78" s="180">
        <v>2864021</v>
      </c>
      <c r="BT78" s="180"/>
      <c r="BU78" s="180">
        <v>248201</v>
      </c>
      <c r="BV78" s="180">
        <v>642715</v>
      </c>
      <c r="BW78" s="180">
        <v>5711460</v>
      </c>
      <c r="BX78" s="180">
        <v>2693437</v>
      </c>
      <c r="BY78" s="180">
        <v>41349100</v>
      </c>
      <c r="BZ78" s="180">
        <v>696587</v>
      </c>
      <c r="CA78" s="180">
        <v>18896983</v>
      </c>
      <c r="CB78" s="180">
        <v>592918</v>
      </c>
      <c r="CC78" s="180">
        <v>2108959</v>
      </c>
      <c r="CD78" s="180">
        <v>50501106</v>
      </c>
      <c r="CE78" s="180"/>
      <c r="CF78" s="180"/>
      <c r="CG78" s="180"/>
      <c r="CH78" s="180"/>
      <c r="CI78" s="180"/>
      <c r="CJ78" s="180"/>
      <c r="CK78" s="180"/>
      <c r="CL78" s="180"/>
      <c r="CM78" s="180"/>
      <c r="CN78" s="180"/>
      <c r="CO78" s="180"/>
      <c r="CP78" s="180"/>
      <c r="CQ78" s="180"/>
      <c r="CR78" s="180"/>
      <c r="CS78" s="180"/>
      <c r="CT78" s="180"/>
      <c r="CU78" s="180"/>
    </row>
    <row r="79" spans="1:99" x14ac:dyDescent="0.3">
      <c r="A79" s="155">
        <v>334</v>
      </c>
      <c r="B79" s="180" t="s">
        <v>261</v>
      </c>
      <c r="C79" s="180"/>
      <c r="D79" s="180">
        <v>2445413</v>
      </c>
      <c r="E79" s="180">
        <v>4359786</v>
      </c>
      <c r="F79" s="180">
        <v>1514666</v>
      </c>
      <c r="G79" s="180">
        <v>1145284</v>
      </c>
      <c r="H79" s="180">
        <v>1364104</v>
      </c>
      <c r="I79" s="180">
        <v>693074</v>
      </c>
      <c r="J79" s="180">
        <v>152223</v>
      </c>
      <c r="K79" s="180">
        <v>105289</v>
      </c>
      <c r="L79" s="180">
        <v>16040949</v>
      </c>
      <c r="M79" s="180">
        <v>783198593</v>
      </c>
      <c r="N79" s="180">
        <v>3956162</v>
      </c>
      <c r="O79" s="180">
        <v>18111758</v>
      </c>
      <c r="P79" s="180">
        <v>76699</v>
      </c>
      <c r="Q79" s="180">
        <v>27874852</v>
      </c>
      <c r="R79" s="180">
        <v>269105</v>
      </c>
      <c r="S79" s="180">
        <v>867050</v>
      </c>
      <c r="T79" s="180">
        <v>3017136</v>
      </c>
      <c r="U79" s="180">
        <v>1336285</v>
      </c>
      <c r="V79" s="180">
        <v>10359463</v>
      </c>
      <c r="W79" s="180"/>
      <c r="X79" s="180"/>
      <c r="Y79" s="180">
        <v>2868877</v>
      </c>
      <c r="Z79" s="180">
        <v>149876250</v>
      </c>
      <c r="AA79" s="180">
        <v>1726355</v>
      </c>
      <c r="AB79" s="180">
        <v>739529</v>
      </c>
      <c r="AC79" s="180">
        <v>150676310</v>
      </c>
      <c r="AD79" s="180">
        <v>2014986</v>
      </c>
      <c r="AE79" s="180"/>
      <c r="AF79" s="180">
        <v>482172037</v>
      </c>
      <c r="AG79" s="180">
        <v>585762</v>
      </c>
      <c r="AH79" s="180">
        <v>381297</v>
      </c>
      <c r="AI79" s="180">
        <v>11754909</v>
      </c>
      <c r="AJ79" s="180">
        <v>1738716</v>
      </c>
      <c r="AK79" s="180">
        <v>672242</v>
      </c>
      <c r="AL79" s="180"/>
      <c r="AM79" s="180">
        <v>882914</v>
      </c>
      <c r="AN79" s="180">
        <v>30985575</v>
      </c>
      <c r="AO79" s="180">
        <v>0</v>
      </c>
      <c r="AP79" s="180">
        <v>8152329</v>
      </c>
      <c r="AQ79" s="180">
        <v>4756508</v>
      </c>
      <c r="AR79" s="180">
        <v>300791</v>
      </c>
      <c r="AS79" s="180"/>
      <c r="AT79" s="180">
        <v>510519</v>
      </c>
      <c r="AU79" s="180">
        <v>881615670</v>
      </c>
      <c r="AV79" s="180">
        <v>237325575</v>
      </c>
      <c r="AW79" s="180">
        <v>8692206</v>
      </c>
      <c r="AX79" s="180">
        <v>719736</v>
      </c>
      <c r="AY79" s="180">
        <v>522392</v>
      </c>
      <c r="AZ79" s="180">
        <v>178469</v>
      </c>
      <c r="BA79" s="180"/>
      <c r="BB79" s="180">
        <v>22586675</v>
      </c>
      <c r="BC79" s="180">
        <v>741391</v>
      </c>
      <c r="BD79" s="180">
        <v>447779</v>
      </c>
      <c r="BE79" s="180">
        <v>54824</v>
      </c>
      <c r="BF79" s="180">
        <v>33223191</v>
      </c>
      <c r="BG79" s="180">
        <v>63857</v>
      </c>
      <c r="BH79" s="180">
        <v>22954566</v>
      </c>
      <c r="BI79" s="180">
        <v>5805077</v>
      </c>
      <c r="BJ79" s="180">
        <v>1284013</v>
      </c>
      <c r="BK79" s="180">
        <v>274596</v>
      </c>
      <c r="BL79" s="180">
        <v>44531591</v>
      </c>
      <c r="BM79" s="180">
        <v>49888264</v>
      </c>
      <c r="BN79" s="180">
        <v>4351150</v>
      </c>
      <c r="BO79" s="180">
        <v>140329869</v>
      </c>
      <c r="BP79" s="180">
        <v>784265911</v>
      </c>
      <c r="BQ79" s="180">
        <v>1554935</v>
      </c>
      <c r="BR79" s="180">
        <v>24952459</v>
      </c>
      <c r="BS79" s="180">
        <v>4182962</v>
      </c>
      <c r="BT79" s="180"/>
      <c r="BU79" s="180">
        <v>2113840</v>
      </c>
      <c r="BV79" s="180">
        <v>1445251</v>
      </c>
      <c r="BW79" s="180">
        <v>6850461</v>
      </c>
      <c r="BX79" s="180">
        <v>2623935</v>
      </c>
      <c r="BY79" s="180">
        <v>203887130</v>
      </c>
      <c r="BZ79" s="180">
        <v>1291897</v>
      </c>
      <c r="CA79" s="180">
        <v>38234801</v>
      </c>
      <c r="CB79" s="180">
        <v>1224331</v>
      </c>
      <c r="CC79" s="180">
        <v>7016914</v>
      </c>
      <c r="CD79" s="180">
        <v>142757033</v>
      </c>
      <c r="CE79" s="180"/>
      <c r="CF79" s="180"/>
      <c r="CG79" s="180"/>
      <c r="CH79" s="180"/>
      <c r="CI79" s="180"/>
      <c r="CJ79" s="180"/>
      <c r="CK79" s="180"/>
      <c r="CL79" s="180"/>
      <c r="CM79" s="180"/>
      <c r="CN79" s="180"/>
      <c r="CO79" s="180"/>
      <c r="CP79" s="180"/>
      <c r="CQ79" s="180"/>
      <c r="CR79" s="180"/>
      <c r="CS79" s="180"/>
      <c r="CT79" s="180"/>
      <c r="CU79" s="180"/>
    </row>
    <row r="80" spans="1:99" x14ac:dyDescent="0.3">
      <c r="A80" s="155">
        <v>335</v>
      </c>
      <c r="B80" s="180" t="s">
        <v>109</v>
      </c>
      <c r="C80" s="180"/>
      <c r="D80" s="180">
        <v>0</v>
      </c>
      <c r="E80" s="180">
        <v>0</v>
      </c>
      <c r="F80" s="180">
        <v>0</v>
      </c>
      <c r="G80" s="180">
        <v>0</v>
      </c>
      <c r="H80" s="180">
        <v>0</v>
      </c>
      <c r="I80" s="180">
        <v>0</v>
      </c>
      <c r="J80" s="180">
        <v>0</v>
      </c>
      <c r="K80" s="180">
        <v>0</v>
      </c>
      <c r="L80" s="180">
        <v>0</v>
      </c>
      <c r="M80" s="180">
        <v>28779728</v>
      </c>
      <c r="N80" s="180">
        <v>0</v>
      </c>
      <c r="O80" s="180">
        <v>0</v>
      </c>
      <c r="P80" s="180">
        <v>6610</v>
      </c>
      <c r="Q80" s="180">
        <v>0</v>
      </c>
      <c r="R80" s="180">
        <v>0</v>
      </c>
      <c r="S80" s="180">
        <v>0</v>
      </c>
      <c r="T80" s="180">
        <v>0</v>
      </c>
      <c r="U80" s="180">
        <v>0</v>
      </c>
      <c r="V80" s="180">
        <v>0</v>
      </c>
      <c r="W80" s="180"/>
      <c r="X80" s="180"/>
      <c r="Y80" s="180">
        <v>0</v>
      </c>
      <c r="Z80" s="180">
        <v>0</v>
      </c>
      <c r="AA80" s="180">
        <v>0</v>
      </c>
      <c r="AB80" s="180">
        <v>1944</v>
      </c>
      <c r="AC80" s="180">
        <v>0</v>
      </c>
      <c r="AD80" s="180">
        <v>0</v>
      </c>
      <c r="AE80" s="180"/>
      <c r="AF80" s="180">
        <v>0</v>
      </c>
      <c r="AG80" s="180">
        <v>0</v>
      </c>
      <c r="AH80" s="180">
        <v>0</v>
      </c>
      <c r="AI80" s="180">
        <v>0</v>
      </c>
      <c r="AJ80" s="180">
        <v>0</v>
      </c>
      <c r="AK80" s="180">
        <v>0</v>
      </c>
      <c r="AL80" s="180"/>
      <c r="AM80" s="180">
        <v>0</v>
      </c>
      <c r="AN80" s="180">
        <v>0</v>
      </c>
      <c r="AO80" s="180">
        <v>0</v>
      </c>
      <c r="AP80" s="180">
        <v>0</v>
      </c>
      <c r="AQ80" s="180">
        <v>0</v>
      </c>
      <c r="AR80" s="180">
        <v>0</v>
      </c>
      <c r="AS80" s="180"/>
      <c r="AT80" s="180">
        <v>0</v>
      </c>
      <c r="AU80" s="180">
        <v>36580818</v>
      </c>
      <c r="AV80" s="180">
        <v>0</v>
      </c>
      <c r="AW80" s="180">
        <v>0</v>
      </c>
      <c r="AX80" s="180">
        <v>0</v>
      </c>
      <c r="AY80" s="180">
        <v>0</v>
      </c>
      <c r="AZ80" s="180">
        <v>0</v>
      </c>
      <c r="BA80" s="180"/>
      <c r="BB80" s="180">
        <v>0</v>
      </c>
      <c r="BC80" s="180">
        <v>0</v>
      </c>
      <c r="BD80" s="180">
        <v>0</v>
      </c>
      <c r="BE80" s="180">
        <v>0</v>
      </c>
      <c r="BF80" s="180">
        <v>3985</v>
      </c>
      <c r="BG80" s="180">
        <v>0</v>
      </c>
      <c r="BH80" s="180">
        <v>58650</v>
      </c>
      <c r="BI80" s="180">
        <v>0</v>
      </c>
      <c r="BJ80" s="180">
        <v>0</v>
      </c>
      <c r="BK80" s="180">
        <v>0</v>
      </c>
      <c r="BL80" s="180">
        <v>0</v>
      </c>
      <c r="BM80" s="180">
        <v>0</v>
      </c>
      <c r="BN80" s="180">
        <v>0</v>
      </c>
      <c r="BO80" s="180">
        <v>0</v>
      </c>
      <c r="BP80" s="180">
        <v>0</v>
      </c>
      <c r="BQ80" s="180">
        <v>0</v>
      </c>
      <c r="BR80" s="180">
        <v>0</v>
      </c>
      <c r="BS80" s="180">
        <v>0</v>
      </c>
      <c r="BT80" s="180"/>
      <c r="BU80" s="180">
        <v>0</v>
      </c>
      <c r="BV80" s="180">
        <v>0</v>
      </c>
      <c r="BW80" s="180">
        <v>0</v>
      </c>
      <c r="BX80" s="180">
        <v>0</v>
      </c>
      <c r="BY80" s="180">
        <v>0</v>
      </c>
      <c r="BZ80" s="180">
        <v>0</v>
      </c>
      <c r="CA80" s="180">
        <v>0</v>
      </c>
      <c r="CB80" s="180">
        <v>0</v>
      </c>
      <c r="CC80" s="180">
        <v>0</v>
      </c>
      <c r="CD80" s="180">
        <v>304991</v>
      </c>
      <c r="CE80" s="180"/>
      <c r="CF80" s="180"/>
      <c r="CG80" s="180"/>
      <c r="CH80" s="180"/>
      <c r="CI80" s="180"/>
      <c r="CJ80" s="180"/>
      <c r="CK80" s="180"/>
      <c r="CL80" s="180"/>
      <c r="CM80" s="180"/>
      <c r="CN80" s="180"/>
      <c r="CO80" s="180"/>
      <c r="CP80" s="180"/>
      <c r="CQ80" s="180"/>
      <c r="CR80" s="180"/>
      <c r="CS80" s="180"/>
      <c r="CT80" s="180"/>
      <c r="CU80" s="180"/>
    </row>
    <row r="81" spans="1:99" s="635" customFormat="1" x14ac:dyDescent="0.3">
      <c r="A81" s="634">
        <v>336</v>
      </c>
      <c r="B81" s="635" t="s">
        <v>1054</v>
      </c>
      <c r="D81" s="635">
        <v>989316</v>
      </c>
      <c r="E81" s="635">
        <v>88254</v>
      </c>
      <c r="F81" s="635">
        <v>32698</v>
      </c>
      <c r="G81" s="635">
        <v>51718</v>
      </c>
      <c r="H81" s="635">
        <v>129259</v>
      </c>
      <c r="I81" s="635">
        <v>3679</v>
      </c>
      <c r="J81" s="635">
        <v>467</v>
      </c>
      <c r="K81" s="635">
        <v>205</v>
      </c>
      <c r="L81" s="635">
        <v>1135678</v>
      </c>
      <c r="M81" s="635">
        <v>60675521</v>
      </c>
      <c r="N81" s="635">
        <v>22353</v>
      </c>
      <c r="O81" s="635">
        <v>524226</v>
      </c>
      <c r="P81" s="635">
        <v>9810</v>
      </c>
      <c r="Q81" s="635">
        <v>896260</v>
      </c>
      <c r="R81" s="635">
        <v>4320</v>
      </c>
      <c r="S81" s="635">
        <v>14206</v>
      </c>
      <c r="T81" s="635">
        <v>40231</v>
      </c>
      <c r="U81" s="635">
        <v>30264</v>
      </c>
      <c r="V81" s="635">
        <v>421679</v>
      </c>
      <c r="Y81" s="635">
        <v>216294</v>
      </c>
      <c r="Z81" s="635">
        <v>6313900</v>
      </c>
      <c r="AA81" s="635">
        <v>2871</v>
      </c>
      <c r="AB81" s="635">
        <v>69431</v>
      </c>
      <c r="AC81" s="635">
        <v>7185983</v>
      </c>
      <c r="AD81" s="635">
        <v>871882</v>
      </c>
      <c r="AF81" s="635">
        <v>15699143</v>
      </c>
      <c r="AG81" s="635">
        <v>11484</v>
      </c>
      <c r="AH81" s="635">
        <v>6589</v>
      </c>
      <c r="AI81" s="635">
        <v>370009</v>
      </c>
      <c r="AJ81" s="635">
        <v>31225</v>
      </c>
      <c r="AK81" s="635">
        <v>3298</v>
      </c>
      <c r="AM81" s="635">
        <v>0</v>
      </c>
      <c r="AN81" s="635">
        <v>1008266</v>
      </c>
      <c r="AO81" s="635">
        <v>150</v>
      </c>
      <c r="AP81" s="635">
        <v>104219</v>
      </c>
      <c r="AQ81" s="635">
        <v>139953</v>
      </c>
      <c r="AR81" s="635">
        <v>119148</v>
      </c>
      <c r="AT81" s="635">
        <v>11323</v>
      </c>
      <c r="AU81" s="635">
        <v>125032589</v>
      </c>
      <c r="AV81" s="635">
        <v>10909316</v>
      </c>
      <c r="AW81" s="635">
        <v>180663</v>
      </c>
      <c r="AX81" s="635">
        <v>9005</v>
      </c>
      <c r="AY81" s="635">
        <v>11666</v>
      </c>
      <c r="AZ81" s="635">
        <v>6168</v>
      </c>
      <c r="BB81" s="635">
        <v>83438</v>
      </c>
      <c r="BC81" s="635">
        <v>0</v>
      </c>
      <c r="BD81" s="635">
        <v>8163</v>
      </c>
      <c r="BE81" s="635">
        <v>2748</v>
      </c>
      <c r="BF81" s="635">
        <v>1857127</v>
      </c>
      <c r="BG81" s="635">
        <v>0</v>
      </c>
      <c r="BH81" s="635">
        <v>692008</v>
      </c>
      <c r="BI81" s="635">
        <v>131658</v>
      </c>
      <c r="BJ81" s="635">
        <v>11893</v>
      </c>
      <c r="BK81" s="635">
        <v>479</v>
      </c>
      <c r="BL81" s="635">
        <v>1968742</v>
      </c>
      <c r="BM81" s="635">
        <v>2391957</v>
      </c>
      <c r="BN81" s="635">
        <v>345181</v>
      </c>
      <c r="BO81" s="635">
        <v>15166282</v>
      </c>
      <c r="BP81" s="635">
        <v>31477465</v>
      </c>
      <c r="BQ81" s="635">
        <v>30683</v>
      </c>
      <c r="BR81" s="635">
        <v>1391507</v>
      </c>
      <c r="BS81" s="635">
        <v>58896</v>
      </c>
      <c r="BU81" s="635">
        <v>7264</v>
      </c>
      <c r="BV81" s="635">
        <v>7898</v>
      </c>
      <c r="BW81" s="635">
        <v>1595206</v>
      </c>
      <c r="BX81" s="635">
        <v>154166</v>
      </c>
      <c r="BY81" s="635">
        <v>11396129</v>
      </c>
      <c r="BZ81" s="635">
        <v>195821</v>
      </c>
      <c r="CA81" s="635">
        <v>2479536</v>
      </c>
      <c r="CB81" s="635">
        <v>38576</v>
      </c>
      <c r="CC81" s="635">
        <v>252543</v>
      </c>
      <c r="CD81" s="635">
        <v>13327369</v>
      </c>
    </row>
    <row r="82" spans="1:99" x14ac:dyDescent="0.3">
      <c r="A82" s="155">
        <v>337</v>
      </c>
      <c r="B82" s="180" t="s">
        <v>245</v>
      </c>
      <c r="C82" s="180"/>
      <c r="D82" s="180">
        <v>700000</v>
      </c>
      <c r="E82" s="180">
        <v>206845</v>
      </c>
      <c r="F82" s="180">
        <v>0</v>
      </c>
      <c r="G82" s="180">
        <v>0</v>
      </c>
      <c r="H82" s="180">
        <v>0</v>
      </c>
      <c r="I82" s="180">
        <v>0</v>
      </c>
      <c r="J82" s="180">
        <v>0</v>
      </c>
      <c r="K82" s="180">
        <v>0</v>
      </c>
      <c r="L82" s="180">
        <v>4678483</v>
      </c>
      <c r="M82" s="180">
        <v>97261057</v>
      </c>
      <c r="N82" s="180">
        <v>0</v>
      </c>
      <c r="O82" s="180">
        <v>7890407</v>
      </c>
      <c r="P82" s="180">
        <v>0</v>
      </c>
      <c r="Q82" s="180">
        <v>0</v>
      </c>
      <c r="R82" s="180">
        <v>0</v>
      </c>
      <c r="S82" s="180">
        <v>161345</v>
      </c>
      <c r="T82" s="180">
        <v>749441</v>
      </c>
      <c r="U82" s="180">
        <v>0</v>
      </c>
      <c r="V82" s="180">
        <v>615114</v>
      </c>
      <c r="W82" s="180"/>
      <c r="X82" s="180"/>
      <c r="Y82" s="180">
        <v>420881</v>
      </c>
      <c r="Z82" s="180">
        <v>37779775</v>
      </c>
      <c r="AA82" s="180">
        <v>0</v>
      </c>
      <c r="AB82" s="180">
        <v>22951</v>
      </c>
      <c r="AC82" s="180">
        <v>41065970</v>
      </c>
      <c r="AD82" s="180">
        <v>0</v>
      </c>
      <c r="AE82" s="180"/>
      <c r="AF82" s="180">
        <v>58379295</v>
      </c>
      <c r="AG82" s="180">
        <v>0</v>
      </c>
      <c r="AH82" s="180">
        <v>0</v>
      </c>
      <c r="AI82" s="180">
        <v>1749763</v>
      </c>
      <c r="AJ82" s="180">
        <v>0</v>
      </c>
      <c r="AK82" s="180">
        <v>0</v>
      </c>
      <c r="AL82" s="180"/>
      <c r="AM82" s="180">
        <v>0</v>
      </c>
      <c r="AN82" s="180">
        <v>0</v>
      </c>
      <c r="AO82" s="180">
        <v>0</v>
      </c>
      <c r="AP82" s="180">
        <v>0</v>
      </c>
      <c r="AQ82" s="180">
        <v>400000</v>
      </c>
      <c r="AR82" s="180">
        <v>0</v>
      </c>
      <c r="AS82" s="180"/>
      <c r="AT82" s="180">
        <v>0</v>
      </c>
      <c r="AU82" s="180">
        <v>384544193</v>
      </c>
      <c r="AV82" s="180">
        <v>32295029</v>
      </c>
      <c r="AW82" s="180">
        <v>1245301</v>
      </c>
      <c r="AX82" s="180">
        <v>0</v>
      </c>
      <c r="AY82" s="180">
        <v>0</v>
      </c>
      <c r="AZ82" s="180">
        <v>10375</v>
      </c>
      <c r="BA82" s="180"/>
      <c r="BB82" s="180">
        <v>0</v>
      </c>
      <c r="BC82" s="180">
        <v>0</v>
      </c>
      <c r="BD82" s="180">
        <v>7267</v>
      </c>
      <c r="BE82" s="180">
        <v>279208</v>
      </c>
      <c r="BF82" s="180">
        <v>18635057</v>
      </c>
      <c r="BG82" s="180">
        <v>0</v>
      </c>
      <c r="BH82" s="180">
        <v>5756920</v>
      </c>
      <c r="BI82" s="180">
        <v>768152</v>
      </c>
      <c r="BJ82" s="180">
        <v>0</v>
      </c>
      <c r="BK82" s="180">
        <v>0</v>
      </c>
      <c r="BL82" s="180">
        <v>3134710</v>
      </c>
      <c r="BM82" s="180">
        <v>20265056</v>
      </c>
      <c r="BN82" s="180">
        <v>607873</v>
      </c>
      <c r="BO82" s="180">
        <v>40015535</v>
      </c>
      <c r="BP82" s="180">
        <v>111467663</v>
      </c>
      <c r="BQ82" s="180">
        <v>12967</v>
      </c>
      <c r="BR82" s="180">
        <v>12486666</v>
      </c>
      <c r="BS82" s="180">
        <v>0</v>
      </c>
      <c r="BT82" s="180"/>
      <c r="BU82" s="180">
        <v>26547</v>
      </c>
      <c r="BV82" s="180">
        <v>0</v>
      </c>
      <c r="BW82" s="180">
        <v>8391954</v>
      </c>
      <c r="BX82" s="180">
        <v>0</v>
      </c>
      <c r="BY82" s="180">
        <v>87554756</v>
      </c>
      <c r="BZ82" s="180">
        <v>7724</v>
      </c>
      <c r="CA82" s="180">
        <v>18708858</v>
      </c>
      <c r="CB82" s="180">
        <v>145512</v>
      </c>
      <c r="CC82" s="180">
        <v>0</v>
      </c>
      <c r="CD82" s="180">
        <v>44678617</v>
      </c>
      <c r="CE82" s="180"/>
      <c r="CF82" s="180"/>
      <c r="CG82" s="180"/>
      <c r="CH82" s="180"/>
      <c r="CI82" s="180"/>
      <c r="CJ82" s="180"/>
      <c r="CK82" s="180"/>
      <c r="CL82" s="180"/>
      <c r="CM82" s="180"/>
      <c r="CN82" s="180"/>
      <c r="CO82" s="180"/>
      <c r="CP82" s="180"/>
      <c r="CQ82" s="180"/>
      <c r="CR82" s="180"/>
      <c r="CS82" s="180"/>
      <c r="CT82" s="180"/>
      <c r="CU82" s="180"/>
    </row>
    <row r="83" spans="1:99" s="639" customFormat="1" x14ac:dyDescent="0.3">
      <c r="A83" s="638">
        <v>338</v>
      </c>
      <c r="B83" s="639" t="s">
        <v>108</v>
      </c>
      <c r="D83" s="639">
        <v>1623679</v>
      </c>
      <c r="E83" s="639">
        <v>2450710</v>
      </c>
      <c r="F83" s="639">
        <v>552704</v>
      </c>
      <c r="G83" s="639">
        <v>439761</v>
      </c>
      <c r="H83" s="639">
        <v>176881</v>
      </c>
      <c r="I83" s="639">
        <v>7666</v>
      </c>
      <c r="J83" s="639">
        <v>467</v>
      </c>
      <c r="K83" s="639">
        <v>205</v>
      </c>
      <c r="L83" s="639">
        <v>10448436</v>
      </c>
      <c r="M83" s="639">
        <v>270102146</v>
      </c>
      <c r="N83" s="639">
        <v>113612</v>
      </c>
      <c r="O83" s="639">
        <v>9799520</v>
      </c>
      <c r="P83" s="639">
        <v>9810</v>
      </c>
      <c r="Q83" s="639">
        <v>17207089</v>
      </c>
      <c r="R83" s="639">
        <v>4320</v>
      </c>
      <c r="S83" s="639">
        <v>168441</v>
      </c>
      <c r="T83" s="639">
        <v>1285752</v>
      </c>
      <c r="U83" s="639">
        <v>269130</v>
      </c>
      <c r="V83" s="639">
        <v>4401355</v>
      </c>
      <c r="Y83" s="639">
        <v>1528757</v>
      </c>
      <c r="Z83" s="639">
        <v>57103454</v>
      </c>
      <c r="AA83" s="639">
        <v>2871</v>
      </c>
      <c r="AB83" s="639">
        <v>127121</v>
      </c>
      <c r="AC83" s="639">
        <v>78368406</v>
      </c>
      <c r="AD83" s="639">
        <v>1013957</v>
      </c>
      <c r="AF83" s="639">
        <v>181640573</v>
      </c>
      <c r="AG83" s="639">
        <v>11484</v>
      </c>
      <c r="AH83" s="639">
        <v>16218</v>
      </c>
      <c r="AI83" s="639">
        <v>4992052</v>
      </c>
      <c r="AJ83" s="639">
        <v>270361</v>
      </c>
      <c r="AK83" s="639">
        <v>3298</v>
      </c>
      <c r="AM83" s="639">
        <v>1800</v>
      </c>
      <c r="AN83" s="639">
        <v>20273154</v>
      </c>
      <c r="AO83" s="639">
        <v>0</v>
      </c>
      <c r="AP83" s="639">
        <v>1726480</v>
      </c>
      <c r="AQ83" s="639">
        <v>1182744</v>
      </c>
      <c r="AR83" s="639">
        <v>119148</v>
      </c>
      <c r="AT83" s="639">
        <v>15850</v>
      </c>
      <c r="AU83" s="639">
        <v>719901429</v>
      </c>
      <c r="AV83" s="639">
        <v>172355955</v>
      </c>
      <c r="AW83" s="639">
        <v>1715905</v>
      </c>
      <c r="AX83" s="639">
        <v>62722</v>
      </c>
      <c r="AY83" s="639">
        <v>46157</v>
      </c>
      <c r="AZ83" s="639">
        <v>14468</v>
      </c>
      <c r="BB83" s="639">
        <v>10289029</v>
      </c>
      <c r="BC83" s="639">
        <v>7136</v>
      </c>
      <c r="BD83" s="639">
        <v>13296</v>
      </c>
      <c r="BE83" s="639">
        <v>2748</v>
      </c>
      <c r="BF83" s="639">
        <v>23360539</v>
      </c>
      <c r="BG83" s="639">
        <v>0</v>
      </c>
      <c r="BH83" s="639">
        <v>12940903</v>
      </c>
      <c r="BI83" s="639">
        <v>7934252</v>
      </c>
      <c r="BJ83" s="639">
        <v>11893</v>
      </c>
      <c r="BK83" s="639">
        <v>479</v>
      </c>
      <c r="BL83" s="639">
        <v>22997038</v>
      </c>
      <c r="BM83" s="639">
        <v>32261828</v>
      </c>
      <c r="BN83" s="639">
        <v>1380742</v>
      </c>
      <c r="BO83" s="639">
        <v>92787441</v>
      </c>
      <c r="BP83" s="639">
        <v>215626575</v>
      </c>
      <c r="BQ83" s="639">
        <v>40410</v>
      </c>
      <c r="BR83" s="639">
        <v>14892796</v>
      </c>
      <c r="BS83" s="639">
        <v>213897</v>
      </c>
      <c r="BU83" s="639">
        <v>56850</v>
      </c>
      <c r="BV83" s="639">
        <v>7898</v>
      </c>
      <c r="BW83" s="639">
        <v>9742962</v>
      </c>
      <c r="BX83" s="639">
        <v>1345558</v>
      </c>
      <c r="BY83" s="639">
        <v>112054036</v>
      </c>
      <c r="BZ83" s="639">
        <v>239460</v>
      </c>
      <c r="CA83" s="639">
        <v>37861249</v>
      </c>
      <c r="CB83" s="639">
        <v>166934</v>
      </c>
      <c r="CC83" s="639">
        <v>1529536</v>
      </c>
      <c r="CD83" s="639">
        <v>70434022</v>
      </c>
    </row>
    <row r="84" spans="1:99" x14ac:dyDescent="0.3">
      <c r="A84" s="155">
        <v>339</v>
      </c>
      <c r="B84" s="180" t="s">
        <v>181</v>
      </c>
      <c r="C84" s="180"/>
      <c r="D84" s="180">
        <v>114715</v>
      </c>
      <c r="E84" s="180">
        <v>233292</v>
      </c>
      <c r="F84" s="180">
        <v>38416</v>
      </c>
      <c r="G84" s="180">
        <v>116264</v>
      </c>
      <c r="H84" s="180">
        <v>19056</v>
      </c>
      <c r="I84" s="180">
        <v>5018</v>
      </c>
      <c r="J84" s="180">
        <v>275</v>
      </c>
      <c r="K84" s="180">
        <v>0</v>
      </c>
      <c r="L84" s="180">
        <v>917937</v>
      </c>
      <c r="M84" s="180">
        <v>12863532</v>
      </c>
      <c r="N84" s="180">
        <v>6010</v>
      </c>
      <c r="O84" s="180">
        <v>135030</v>
      </c>
      <c r="P84" s="180">
        <v>120000</v>
      </c>
      <c r="Q84" s="180">
        <v>1758682</v>
      </c>
      <c r="R84" s="180">
        <v>0</v>
      </c>
      <c r="S84" s="180">
        <v>35776</v>
      </c>
      <c r="T84" s="180">
        <v>441705</v>
      </c>
      <c r="U84" s="180">
        <v>40230</v>
      </c>
      <c r="V84" s="180">
        <v>96608</v>
      </c>
      <c r="W84" s="180"/>
      <c r="X84" s="180"/>
      <c r="Y84" s="180">
        <v>161221</v>
      </c>
      <c r="Z84" s="180">
        <v>7542638</v>
      </c>
      <c r="AA84" s="180">
        <v>0</v>
      </c>
      <c r="AB84" s="180">
        <v>135526</v>
      </c>
      <c r="AC84" s="180">
        <v>3341437</v>
      </c>
      <c r="AD84" s="180">
        <v>21504</v>
      </c>
      <c r="AE84" s="180"/>
      <c r="AF84" s="180">
        <v>11567267</v>
      </c>
      <c r="AG84" s="180">
        <v>1200</v>
      </c>
      <c r="AH84" s="180">
        <v>53616</v>
      </c>
      <c r="AI84" s="180">
        <v>438622</v>
      </c>
      <c r="AJ84" s="180">
        <v>42862</v>
      </c>
      <c r="AK84" s="180">
        <v>0</v>
      </c>
      <c r="AL84" s="180"/>
      <c r="AM84" s="180">
        <v>14400</v>
      </c>
      <c r="AN84" s="180">
        <v>1466200</v>
      </c>
      <c r="AO84" s="180">
        <v>23000</v>
      </c>
      <c r="AP84" s="180">
        <v>456560</v>
      </c>
      <c r="AQ84" s="180">
        <v>146378</v>
      </c>
      <c r="AR84" s="180">
        <v>250</v>
      </c>
      <c r="AS84" s="180"/>
      <c r="AT84" s="180">
        <v>895</v>
      </c>
      <c r="AU84" s="180">
        <v>31664800</v>
      </c>
      <c r="AV84" s="180">
        <v>10354562</v>
      </c>
      <c r="AW84" s="180">
        <v>134620</v>
      </c>
      <c r="AX84" s="180">
        <v>48615</v>
      </c>
      <c r="AY84" s="180">
        <v>53697</v>
      </c>
      <c r="AZ84" s="180">
        <v>32858</v>
      </c>
      <c r="BA84" s="180"/>
      <c r="BB84" s="180">
        <v>908856</v>
      </c>
      <c r="BC84" s="180">
        <v>19675</v>
      </c>
      <c r="BD84" s="180">
        <v>14620</v>
      </c>
      <c r="BE84" s="180">
        <v>8640</v>
      </c>
      <c r="BF84" s="180">
        <v>811381</v>
      </c>
      <c r="BG84" s="180">
        <v>0</v>
      </c>
      <c r="BH84" s="180">
        <v>1297466</v>
      </c>
      <c r="BI84" s="180">
        <v>123205</v>
      </c>
      <c r="BJ84" s="180">
        <v>1975</v>
      </c>
      <c r="BK84" s="180">
        <v>4587</v>
      </c>
      <c r="BL84" s="180">
        <v>3886401</v>
      </c>
      <c r="BM84" s="180">
        <v>544237</v>
      </c>
      <c r="BN84" s="180">
        <v>218545</v>
      </c>
      <c r="BO84" s="180">
        <v>9656579</v>
      </c>
      <c r="BP84" s="180">
        <v>25592974</v>
      </c>
      <c r="BQ84" s="180">
        <v>3753</v>
      </c>
      <c r="BR84" s="180">
        <v>513445</v>
      </c>
      <c r="BS84" s="180">
        <v>33093</v>
      </c>
      <c r="BT84" s="180"/>
      <c r="BU84" s="180">
        <v>48480</v>
      </c>
      <c r="BV84" s="180">
        <v>8235</v>
      </c>
      <c r="BW84" s="180">
        <v>432296</v>
      </c>
      <c r="BX84" s="180">
        <v>689258</v>
      </c>
      <c r="BY84" s="180">
        <v>8192054</v>
      </c>
      <c r="BZ84" s="180">
        <v>211128</v>
      </c>
      <c r="CA84" s="180">
        <v>1736015</v>
      </c>
      <c r="CB84" s="180">
        <v>265</v>
      </c>
      <c r="CC84" s="180">
        <v>354604</v>
      </c>
      <c r="CD84" s="180">
        <v>2451551</v>
      </c>
      <c r="CE84" s="180"/>
      <c r="CF84" s="180"/>
      <c r="CG84" s="180"/>
      <c r="CH84" s="180"/>
      <c r="CI84" s="180"/>
      <c r="CJ84" s="180"/>
      <c r="CK84" s="180"/>
      <c r="CL84" s="180"/>
      <c r="CM84" s="180"/>
      <c r="CN84" s="180"/>
      <c r="CO84" s="180"/>
      <c r="CP84" s="180"/>
      <c r="CQ84" s="180"/>
      <c r="CR84" s="180"/>
      <c r="CS84" s="180"/>
      <c r="CT84" s="180"/>
      <c r="CU84" s="180"/>
    </row>
    <row r="85" spans="1:99" x14ac:dyDescent="0.3">
      <c r="A85" s="155">
        <v>341</v>
      </c>
      <c r="B85" s="180" t="s">
        <v>1055</v>
      </c>
      <c r="C85" s="180"/>
      <c r="D85" s="180">
        <v>643410</v>
      </c>
      <c r="E85" s="180">
        <v>1972606</v>
      </c>
      <c r="F85" s="180">
        <v>284645</v>
      </c>
      <c r="G85" s="180">
        <v>752426</v>
      </c>
      <c r="H85" s="180">
        <v>643916</v>
      </c>
      <c r="I85" s="180">
        <v>223702</v>
      </c>
      <c r="J85" s="180">
        <v>53447</v>
      </c>
      <c r="K85" s="180">
        <v>72586</v>
      </c>
      <c r="L85" s="180">
        <v>3654690</v>
      </c>
      <c r="M85" s="180">
        <v>155849108</v>
      </c>
      <c r="N85" s="180">
        <v>2138784</v>
      </c>
      <c r="O85" s="180">
        <v>7918810</v>
      </c>
      <c r="P85" s="180">
        <v>19486</v>
      </c>
      <c r="Q85" s="180">
        <v>9183886</v>
      </c>
      <c r="R85" s="180">
        <v>73603</v>
      </c>
      <c r="S85" s="180">
        <v>303094</v>
      </c>
      <c r="T85" s="180">
        <v>1644050</v>
      </c>
      <c r="U85" s="180">
        <v>1186378</v>
      </c>
      <c r="V85" s="180">
        <v>5036427</v>
      </c>
      <c r="W85" s="180"/>
      <c r="X85" s="180"/>
      <c r="Y85" s="180">
        <v>790132</v>
      </c>
      <c r="Z85" s="180">
        <v>30344422</v>
      </c>
      <c r="AA85" s="180">
        <v>1285912</v>
      </c>
      <c r="AB85" s="180">
        <v>476701</v>
      </c>
      <c r="AC85" s="180">
        <v>35478096</v>
      </c>
      <c r="AD85" s="180">
        <v>958769</v>
      </c>
      <c r="AE85" s="180"/>
      <c r="AF85" s="180">
        <v>63699238</v>
      </c>
      <c r="AG85" s="180">
        <v>195725</v>
      </c>
      <c r="AH85" s="180">
        <v>221715</v>
      </c>
      <c r="AI85" s="180">
        <v>5950010</v>
      </c>
      <c r="AJ85" s="180">
        <v>900288</v>
      </c>
      <c r="AK85" s="180">
        <v>81737</v>
      </c>
      <c r="AL85" s="180"/>
      <c r="AM85" s="180">
        <v>168554</v>
      </c>
      <c r="AN85" s="180">
        <v>12351493</v>
      </c>
      <c r="AO85" s="180">
        <v>42675</v>
      </c>
      <c r="AP85" s="180">
        <v>3886356</v>
      </c>
      <c r="AQ85" s="180">
        <v>2161811</v>
      </c>
      <c r="AR85" s="180">
        <v>73201</v>
      </c>
      <c r="AS85" s="180"/>
      <c r="AT85" s="180">
        <v>283138</v>
      </c>
      <c r="AU85" s="180">
        <v>291692524</v>
      </c>
      <c r="AV85" s="180">
        <v>73585617</v>
      </c>
      <c r="AW85" s="180">
        <v>1811088</v>
      </c>
      <c r="AX85" s="180">
        <v>294495</v>
      </c>
      <c r="AY85" s="180">
        <v>287360</v>
      </c>
      <c r="AZ85" s="180">
        <v>164786</v>
      </c>
      <c r="BA85" s="180"/>
      <c r="BB85" s="180">
        <v>4433008</v>
      </c>
      <c r="BC85" s="180">
        <v>267752</v>
      </c>
      <c r="BD85" s="180">
        <v>141789</v>
      </c>
      <c r="BE85" s="180">
        <v>51825</v>
      </c>
      <c r="BF85" s="180">
        <v>14739900</v>
      </c>
      <c r="BG85" s="180">
        <v>17837</v>
      </c>
      <c r="BH85" s="180">
        <v>9490786</v>
      </c>
      <c r="BI85" s="180">
        <v>2133910</v>
      </c>
      <c r="BJ85" s="180">
        <v>221841</v>
      </c>
      <c r="BK85" s="180">
        <v>72917</v>
      </c>
      <c r="BL85" s="180">
        <v>12027085</v>
      </c>
      <c r="BM85" s="180">
        <v>17844051</v>
      </c>
      <c r="BN85" s="180">
        <v>1712223</v>
      </c>
      <c r="BO85" s="180">
        <v>51140231</v>
      </c>
      <c r="BP85" s="180">
        <v>104601423</v>
      </c>
      <c r="BQ85" s="180">
        <v>297513</v>
      </c>
      <c r="BR85" s="180">
        <v>4563895</v>
      </c>
      <c r="BS85" s="180">
        <v>1078418</v>
      </c>
      <c r="BT85" s="180"/>
      <c r="BU85" s="180">
        <v>129739</v>
      </c>
      <c r="BV85" s="180">
        <v>94209</v>
      </c>
      <c r="BW85" s="180">
        <v>6808183</v>
      </c>
      <c r="BX85" s="180">
        <v>2837902</v>
      </c>
      <c r="BY85" s="180">
        <v>44105955</v>
      </c>
      <c r="BZ85" s="180">
        <v>165766</v>
      </c>
      <c r="CA85" s="180">
        <v>12816911</v>
      </c>
      <c r="CB85" s="180">
        <v>617061</v>
      </c>
      <c r="CC85" s="180">
        <v>2694315</v>
      </c>
      <c r="CD85" s="180">
        <v>45812861</v>
      </c>
      <c r="CE85" s="180"/>
      <c r="CF85" s="180"/>
      <c r="CG85" s="180"/>
      <c r="CH85" s="180"/>
      <c r="CI85" s="180"/>
      <c r="CJ85" s="180"/>
      <c r="CK85" s="180"/>
      <c r="CL85" s="180"/>
      <c r="CM85" s="180"/>
      <c r="CN85" s="180"/>
      <c r="CO85" s="180"/>
      <c r="CP85" s="180"/>
      <c r="CQ85" s="180"/>
      <c r="CR85" s="180"/>
      <c r="CS85" s="180"/>
      <c r="CT85" s="180"/>
      <c r="CU85" s="180"/>
    </row>
    <row r="86" spans="1:99" x14ac:dyDescent="0.3">
      <c r="A86" s="155">
        <v>343</v>
      </c>
      <c r="B86" s="180" t="s">
        <v>246</v>
      </c>
      <c r="C86" s="180"/>
      <c r="D86" s="180">
        <v>0</v>
      </c>
      <c r="E86" s="180">
        <v>53277</v>
      </c>
      <c r="F86" s="180">
        <v>0</v>
      </c>
      <c r="G86" s="180">
        <v>0</v>
      </c>
      <c r="H86" s="180">
        <v>79463</v>
      </c>
      <c r="I86" s="180">
        <v>0</v>
      </c>
      <c r="J86" s="180">
        <v>0</v>
      </c>
      <c r="K86" s="180">
        <v>0</v>
      </c>
      <c r="L86" s="180">
        <v>363060</v>
      </c>
      <c r="M86" s="180">
        <v>10654869</v>
      </c>
      <c r="N86" s="180">
        <v>0</v>
      </c>
      <c r="O86" s="180">
        <v>433565</v>
      </c>
      <c r="P86" s="180">
        <v>0</v>
      </c>
      <c r="Q86" s="180">
        <v>256269</v>
      </c>
      <c r="R86" s="180">
        <v>0</v>
      </c>
      <c r="S86" s="180">
        <v>8823</v>
      </c>
      <c r="T86" s="180">
        <v>0</v>
      </c>
      <c r="U86" s="180">
        <v>0</v>
      </c>
      <c r="V86" s="180">
        <v>131400</v>
      </c>
      <c r="W86" s="180"/>
      <c r="X86" s="180"/>
      <c r="Y86" s="180">
        <v>18119</v>
      </c>
      <c r="Z86" s="180">
        <v>2590321</v>
      </c>
      <c r="AA86" s="180">
        <v>0</v>
      </c>
      <c r="AB86" s="180">
        <v>11476</v>
      </c>
      <c r="AC86" s="180">
        <v>2724691</v>
      </c>
      <c r="AD86" s="180">
        <v>0</v>
      </c>
      <c r="AE86" s="180"/>
      <c r="AF86" s="180">
        <v>6397134</v>
      </c>
      <c r="AG86" s="180">
        <v>0</v>
      </c>
      <c r="AH86" s="180">
        <v>0</v>
      </c>
      <c r="AI86" s="180">
        <v>106863</v>
      </c>
      <c r="AJ86" s="180">
        <v>0</v>
      </c>
      <c r="AK86" s="180">
        <v>0</v>
      </c>
      <c r="AL86" s="180"/>
      <c r="AM86" s="180">
        <v>0</v>
      </c>
      <c r="AN86" s="180">
        <v>0</v>
      </c>
      <c r="AO86" s="180">
        <v>0</v>
      </c>
      <c r="AP86" s="180">
        <v>82291</v>
      </c>
      <c r="AQ86" s="180">
        <v>100000</v>
      </c>
      <c r="AR86" s="180">
        <v>0</v>
      </c>
      <c r="AS86" s="180"/>
      <c r="AT86" s="180">
        <v>0</v>
      </c>
      <c r="AU86" s="180">
        <v>31742445</v>
      </c>
      <c r="AV86" s="180">
        <v>4234451</v>
      </c>
      <c r="AW86" s="180">
        <v>94272</v>
      </c>
      <c r="AX86" s="180">
        <v>0</v>
      </c>
      <c r="AY86" s="180">
        <v>0</v>
      </c>
      <c r="AZ86" s="180">
        <v>2075</v>
      </c>
      <c r="BA86" s="180"/>
      <c r="BB86" s="180">
        <v>0</v>
      </c>
      <c r="BC86" s="180">
        <v>0</v>
      </c>
      <c r="BD86" s="180">
        <v>1483</v>
      </c>
      <c r="BE86" s="180">
        <v>18792</v>
      </c>
      <c r="BF86" s="180">
        <v>1153797</v>
      </c>
      <c r="BG86" s="180">
        <v>0</v>
      </c>
      <c r="BH86" s="180">
        <v>202363</v>
      </c>
      <c r="BI86" s="180">
        <v>49331</v>
      </c>
      <c r="BJ86" s="180">
        <v>0</v>
      </c>
      <c r="BK86" s="180">
        <v>0</v>
      </c>
      <c r="BL86" s="180">
        <v>404958</v>
      </c>
      <c r="BM86" s="180">
        <v>887105</v>
      </c>
      <c r="BN86" s="180">
        <v>43282</v>
      </c>
      <c r="BO86" s="180">
        <v>2335072</v>
      </c>
      <c r="BP86" s="180">
        <v>8912554</v>
      </c>
      <c r="BQ86" s="180">
        <v>73241</v>
      </c>
      <c r="BR86" s="180">
        <v>731667</v>
      </c>
      <c r="BS86" s="180">
        <v>0</v>
      </c>
      <c r="BT86" s="180"/>
      <c r="BU86" s="180">
        <v>1943</v>
      </c>
      <c r="BV86" s="180">
        <v>0</v>
      </c>
      <c r="BW86" s="180">
        <v>1400000</v>
      </c>
      <c r="BX86" s="180">
        <v>0</v>
      </c>
      <c r="BY86" s="180">
        <v>3429058</v>
      </c>
      <c r="BZ86" s="180">
        <v>10610</v>
      </c>
      <c r="CA86" s="180">
        <v>872103</v>
      </c>
      <c r="CB86" s="180">
        <v>24607</v>
      </c>
      <c r="CC86" s="180">
        <v>0</v>
      </c>
      <c r="CD86" s="180">
        <v>3694000</v>
      </c>
      <c r="CE86" s="180"/>
      <c r="CF86" s="180"/>
      <c r="CG86" s="180"/>
      <c r="CH86" s="180"/>
      <c r="CI86" s="180"/>
      <c r="CJ86" s="180"/>
      <c r="CK86" s="180"/>
      <c r="CL86" s="180"/>
      <c r="CM86" s="180"/>
      <c r="CN86" s="180"/>
      <c r="CO86" s="180"/>
      <c r="CP86" s="180"/>
      <c r="CQ86" s="180"/>
      <c r="CR86" s="180"/>
      <c r="CS86" s="180"/>
      <c r="CT86" s="180"/>
      <c r="CU86" s="180"/>
    </row>
    <row r="87" spans="1:99" x14ac:dyDescent="0.3">
      <c r="A87" s="155">
        <v>344</v>
      </c>
      <c r="B87" s="180" t="s">
        <v>179</v>
      </c>
      <c r="C87" s="180"/>
      <c r="D87" s="180">
        <v>0</v>
      </c>
      <c r="E87" s="180">
        <v>3954</v>
      </c>
      <c r="F87" s="180">
        <v>21067</v>
      </c>
      <c r="G87" s="180">
        <v>0</v>
      </c>
      <c r="H87" s="180">
        <v>1202</v>
      </c>
      <c r="I87" s="180">
        <v>0</v>
      </c>
      <c r="J87" s="180">
        <v>0</v>
      </c>
      <c r="K87" s="180">
        <v>0</v>
      </c>
      <c r="L87" s="180">
        <v>138777</v>
      </c>
      <c r="M87" s="180">
        <v>3045343</v>
      </c>
      <c r="N87" s="180">
        <v>0</v>
      </c>
      <c r="O87" s="180">
        <v>309575</v>
      </c>
      <c r="P87" s="180">
        <v>0</v>
      </c>
      <c r="Q87" s="180">
        <v>31824</v>
      </c>
      <c r="R87" s="180">
        <v>0</v>
      </c>
      <c r="S87" s="180">
        <v>5955</v>
      </c>
      <c r="T87" s="180">
        <v>47612</v>
      </c>
      <c r="U87" s="180">
        <v>494</v>
      </c>
      <c r="V87" s="180">
        <v>16921</v>
      </c>
      <c r="W87" s="180"/>
      <c r="X87" s="180"/>
      <c r="Y87" s="180">
        <v>10425</v>
      </c>
      <c r="Z87" s="180">
        <v>1301596</v>
      </c>
      <c r="AA87" s="180">
        <v>0</v>
      </c>
      <c r="AB87" s="180">
        <v>1234</v>
      </c>
      <c r="AC87" s="180">
        <v>1245087</v>
      </c>
      <c r="AD87" s="180">
        <v>42255</v>
      </c>
      <c r="AE87" s="180"/>
      <c r="AF87" s="180">
        <v>1503876</v>
      </c>
      <c r="AG87" s="180">
        <v>0</v>
      </c>
      <c r="AH87" s="180">
        <v>0</v>
      </c>
      <c r="AI87" s="180">
        <v>55420</v>
      </c>
      <c r="AJ87" s="180">
        <v>0</v>
      </c>
      <c r="AK87" s="180">
        <v>0</v>
      </c>
      <c r="AL87" s="180"/>
      <c r="AM87" s="180">
        <v>0</v>
      </c>
      <c r="AN87" s="180">
        <v>0</v>
      </c>
      <c r="AO87" s="180">
        <v>0</v>
      </c>
      <c r="AP87" s="180">
        <v>2940</v>
      </c>
      <c r="AQ87" s="180">
        <v>14434</v>
      </c>
      <c r="AR87" s="180">
        <v>0</v>
      </c>
      <c r="AS87" s="180"/>
      <c r="AT87" s="180">
        <v>0</v>
      </c>
      <c r="AU87" s="180">
        <v>11881700</v>
      </c>
      <c r="AV87" s="180">
        <v>1134065</v>
      </c>
      <c r="AW87" s="180">
        <v>43151</v>
      </c>
      <c r="AX87" s="180">
        <v>0</v>
      </c>
      <c r="AY87" s="180">
        <v>0</v>
      </c>
      <c r="AZ87" s="180">
        <v>0</v>
      </c>
      <c r="BA87" s="180"/>
      <c r="BB87" s="180">
        <v>0</v>
      </c>
      <c r="BC87" s="180">
        <v>0</v>
      </c>
      <c r="BD87" s="180">
        <v>311</v>
      </c>
      <c r="BE87" s="180">
        <v>0</v>
      </c>
      <c r="BF87" s="180">
        <v>530377</v>
      </c>
      <c r="BG87" s="180">
        <v>0</v>
      </c>
      <c r="BH87" s="180">
        <v>291529</v>
      </c>
      <c r="BI87" s="180">
        <v>13781</v>
      </c>
      <c r="BJ87" s="180">
        <v>0</v>
      </c>
      <c r="BK87" s="180">
        <v>0</v>
      </c>
      <c r="BL87" s="180">
        <v>63897</v>
      </c>
      <c r="BM87" s="180">
        <v>453291</v>
      </c>
      <c r="BN87" s="180">
        <v>37735</v>
      </c>
      <c r="BO87" s="180">
        <v>913247</v>
      </c>
      <c r="BP87" s="180">
        <v>3399378</v>
      </c>
      <c r="BQ87" s="180">
        <v>0</v>
      </c>
      <c r="BR87" s="180">
        <v>262229</v>
      </c>
      <c r="BS87" s="180">
        <v>0</v>
      </c>
      <c r="BT87" s="180"/>
      <c r="BU87" s="180">
        <v>1205</v>
      </c>
      <c r="BV87" s="180">
        <v>0</v>
      </c>
      <c r="BW87" s="180">
        <v>221763</v>
      </c>
      <c r="BX87" s="180">
        <v>0</v>
      </c>
      <c r="BY87" s="180">
        <v>889600</v>
      </c>
      <c r="BZ87" s="180">
        <v>804</v>
      </c>
      <c r="CA87" s="180">
        <v>201693</v>
      </c>
      <c r="CB87" s="180">
        <v>6294</v>
      </c>
      <c r="CC87" s="180">
        <v>2034</v>
      </c>
      <c r="CD87" s="180">
        <v>1726807</v>
      </c>
      <c r="CE87" s="180"/>
      <c r="CF87" s="180"/>
      <c r="CG87" s="180"/>
      <c r="CH87" s="180"/>
      <c r="CI87" s="180"/>
      <c r="CJ87" s="180"/>
      <c r="CK87" s="180"/>
      <c r="CL87" s="180"/>
      <c r="CM87" s="180"/>
      <c r="CN87" s="180"/>
      <c r="CO87" s="180"/>
      <c r="CP87" s="180"/>
      <c r="CQ87" s="180"/>
      <c r="CR87" s="180"/>
      <c r="CS87" s="180"/>
      <c r="CT87" s="180"/>
      <c r="CU87" s="180"/>
    </row>
    <row r="88" spans="1:99" x14ac:dyDescent="0.3">
      <c r="A88" s="155">
        <v>349</v>
      </c>
      <c r="B88" s="180" t="s">
        <v>114</v>
      </c>
      <c r="C88" s="180"/>
      <c r="D88" s="180">
        <v>118455</v>
      </c>
      <c r="E88" s="180">
        <v>3507212</v>
      </c>
      <c r="F88" s="180">
        <v>0</v>
      </c>
      <c r="G88" s="180">
        <v>846996</v>
      </c>
      <c r="H88" s="180">
        <v>1397166</v>
      </c>
      <c r="I88" s="180">
        <v>35631</v>
      </c>
      <c r="J88" s="180">
        <v>0</v>
      </c>
      <c r="K88" s="180">
        <v>1965858</v>
      </c>
      <c r="L88" s="180">
        <v>12173097</v>
      </c>
      <c r="M88" s="180">
        <v>0</v>
      </c>
      <c r="N88" s="180">
        <v>0</v>
      </c>
      <c r="O88" s="180">
        <v>0</v>
      </c>
      <c r="P88" s="180">
        <v>9910</v>
      </c>
      <c r="Q88" s="180">
        <v>4864841</v>
      </c>
      <c r="R88" s="180">
        <v>0</v>
      </c>
      <c r="S88" s="180">
        <v>294679</v>
      </c>
      <c r="T88" s="180">
        <v>769936</v>
      </c>
      <c r="U88" s="180">
        <v>100362</v>
      </c>
      <c r="V88" s="180">
        <v>8826671</v>
      </c>
      <c r="W88" s="180"/>
      <c r="X88" s="180"/>
      <c r="Y88" s="180">
        <v>1194054</v>
      </c>
      <c r="Z88" s="180">
        <v>41449027</v>
      </c>
      <c r="AA88" s="180">
        <v>0</v>
      </c>
      <c r="AB88" s="180">
        <v>234683</v>
      </c>
      <c r="AC88" s="180">
        <v>0</v>
      </c>
      <c r="AD88" s="180">
        <v>0</v>
      </c>
      <c r="AE88" s="180"/>
      <c r="AF88" s="180">
        <v>73455616</v>
      </c>
      <c r="AG88" s="180">
        <v>1959</v>
      </c>
      <c r="AH88" s="180">
        <v>25529</v>
      </c>
      <c r="AI88" s="180">
        <v>4289222</v>
      </c>
      <c r="AJ88" s="180">
        <v>0</v>
      </c>
      <c r="AK88" s="180">
        <v>14918</v>
      </c>
      <c r="AL88" s="180"/>
      <c r="AM88" s="180">
        <v>2651031</v>
      </c>
      <c r="AN88" s="180">
        <v>11385219</v>
      </c>
      <c r="AO88" s="180">
        <v>0</v>
      </c>
      <c r="AP88" s="180">
        <v>2936258</v>
      </c>
      <c r="AQ88" s="180">
        <v>0</v>
      </c>
      <c r="AR88" s="180">
        <v>0</v>
      </c>
      <c r="AS88" s="180"/>
      <c r="AT88" s="180">
        <v>330838</v>
      </c>
      <c r="AU88" s="180">
        <v>369437921</v>
      </c>
      <c r="AV88" s="180">
        <v>132181057</v>
      </c>
      <c r="AW88" s="180">
        <v>1008462</v>
      </c>
      <c r="AX88" s="180">
        <v>477466</v>
      </c>
      <c r="AY88" s="180">
        <v>171607</v>
      </c>
      <c r="AZ88" s="180">
        <v>140593</v>
      </c>
      <c r="BA88" s="180"/>
      <c r="BB88" s="180">
        <v>3828064</v>
      </c>
      <c r="BC88" s="180">
        <v>220035</v>
      </c>
      <c r="BD88" s="180">
        <v>0</v>
      </c>
      <c r="BE88" s="180">
        <v>298181</v>
      </c>
      <c r="BF88" s="180">
        <v>17511095</v>
      </c>
      <c r="BG88" s="180">
        <v>0</v>
      </c>
      <c r="BH88" s="180">
        <v>15043181</v>
      </c>
      <c r="BI88" s="180">
        <v>1560605</v>
      </c>
      <c r="BJ88" s="180">
        <v>0</v>
      </c>
      <c r="BK88" s="180">
        <v>0</v>
      </c>
      <c r="BL88" s="180">
        <v>25013164</v>
      </c>
      <c r="BM88" s="180">
        <v>33691634</v>
      </c>
      <c r="BN88" s="180">
        <v>6939153</v>
      </c>
      <c r="BO88" s="180">
        <v>31775810</v>
      </c>
      <c r="BP88" s="180">
        <v>172977918</v>
      </c>
      <c r="BQ88" s="180">
        <v>30418</v>
      </c>
      <c r="BR88" s="180">
        <v>1425903</v>
      </c>
      <c r="BS88" s="180">
        <v>0</v>
      </c>
      <c r="BT88" s="180"/>
      <c r="BU88" s="180">
        <v>44580</v>
      </c>
      <c r="BV88" s="180">
        <v>33108</v>
      </c>
      <c r="BW88" s="180">
        <v>737259</v>
      </c>
      <c r="BX88" s="180">
        <v>0</v>
      </c>
      <c r="BY88" s="180">
        <v>40629252</v>
      </c>
      <c r="BZ88" s="180">
        <v>515841</v>
      </c>
      <c r="CA88" s="180">
        <v>0</v>
      </c>
      <c r="CB88" s="180">
        <v>316169</v>
      </c>
      <c r="CC88" s="180">
        <v>0</v>
      </c>
      <c r="CD88" s="180">
        <v>0</v>
      </c>
      <c r="CE88" s="180"/>
      <c r="CF88" s="180"/>
      <c r="CG88" s="180"/>
      <c r="CH88" s="180"/>
      <c r="CI88" s="180"/>
      <c r="CJ88" s="180"/>
      <c r="CK88" s="180"/>
      <c r="CL88" s="180"/>
      <c r="CM88" s="180"/>
      <c r="CN88" s="180"/>
      <c r="CO88" s="180"/>
      <c r="CP88" s="180"/>
      <c r="CQ88" s="180"/>
      <c r="CR88" s="180"/>
      <c r="CS88" s="180"/>
      <c r="CT88" s="180"/>
      <c r="CU88" s="180"/>
    </row>
    <row r="89" spans="1:99" x14ac:dyDescent="0.3">
      <c r="A89" s="155">
        <v>350</v>
      </c>
      <c r="B89" s="180" t="s">
        <v>1056</v>
      </c>
      <c r="C89" s="180"/>
      <c r="D89" s="180">
        <v>12573</v>
      </c>
      <c r="E89" s="180">
        <v>0</v>
      </c>
      <c r="F89" s="180">
        <v>0</v>
      </c>
      <c r="G89" s="180">
        <v>14275</v>
      </c>
      <c r="H89" s="180">
        <v>872</v>
      </c>
      <c r="I89" s="180">
        <v>952</v>
      </c>
      <c r="J89" s="180">
        <v>0</v>
      </c>
      <c r="K89" s="180">
        <v>42466</v>
      </c>
      <c r="L89" s="180">
        <v>12474</v>
      </c>
      <c r="M89" s="180">
        <v>0</v>
      </c>
      <c r="N89" s="180">
        <v>0</v>
      </c>
      <c r="O89" s="180">
        <v>0</v>
      </c>
      <c r="P89" s="180">
        <v>0</v>
      </c>
      <c r="Q89" s="180">
        <v>4632</v>
      </c>
      <c r="R89" s="180">
        <v>0</v>
      </c>
      <c r="S89" s="180">
        <v>0</v>
      </c>
      <c r="T89" s="180">
        <v>15944</v>
      </c>
      <c r="U89" s="180">
        <v>5265</v>
      </c>
      <c r="V89" s="180">
        <v>122161</v>
      </c>
      <c r="W89" s="180"/>
      <c r="X89" s="180"/>
      <c r="Y89" s="180">
        <v>3709</v>
      </c>
      <c r="Z89" s="180">
        <v>8025342</v>
      </c>
      <c r="AA89" s="180">
        <v>0</v>
      </c>
      <c r="AB89" s="180">
        <v>0</v>
      </c>
      <c r="AC89" s="180">
        <v>0</v>
      </c>
      <c r="AD89" s="180">
        <v>0</v>
      </c>
      <c r="AE89" s="180"/>
      <c r="AF89" s="180">
        <v>19601</v>
      </c>
      <c r="AG89" s="180">
        <v>0</v>
      </c>
      <c r="AH89" s="180">
        <v>14</v>
      </c>
      <c r="AI89" s="180">
        <v>6</v>
      </c>
      <c r="AJ89" s="180">
        <v>0</v>
      </c>
      <c r="AK89" s="180">
        <v>0</v>
      </c>
      <c r="AL89" s="180"/>
      <c r="AM89" s="180">
        <v>253149</v>
      </c>
      <c r="AN89" s="180">
        <v>46082</v>
      </c>
      <c r="AO89" s="180">
        <v>0</v>
      </c>
      <c r="AP89" s="180">
        <v>21474</v>
      </c>
      <c r="AQ89" s="180">
        <v>0</v>
      </c>
      <c r="AR89" s="180">
        <v>0</v>
      </c>
      <c r="AS89" s="180"/>
      <c r="AT89" s="180">
        <v>433</v>
      </c>
      <c r="AU89" s="180">
        <v>470367</v>
      </c>
      <c r="AV89" s="180">
        <v>1121807</v>
      </c>
      <c r="AW89" s="180">
        <v>124736</v>
      </c>
      <c r="AX89" s="180">
        <v>5100</v>
      </c>
      <c r="AY89" s="180">
        <v>10298</v>
      </c>
      <c r="AZ89" s="180">
        <v>420</v>
      </c>
      <c r="BA89" s="180"/>
      <c r="BB89" s="180">
        <v>26942</v>
      </c>
      <c r="BC89" s="180">
        <v>1755</v>
      </c>
      <c r="BD89" s="180">
        <v>0</v>
      </c>
      <c r="BE89" s="180">
        <v>96</v>
      </c>
      <c r="BF89" s="180">
        <v>36953</v>
      </c>
      <c r="BG89" s="180">
        <v>0</v>
      </c>
      <c r="BH89" s="180">
        <v>16242</v>
      </c>
      <c r="BI89" s="180">
        <v>752</v>
      </c>
      <c r="BJ89" s="180">
        <v>0</v>
      </c>
      <c r="BK89" s="180">
        <v>0</v>
      </c>
      <c r="BL89" s="180">
        <v>121040</v>
      </c>
      <c r="BM89" s="180">
        <v>54413</v>
      </c>
      <c r="BN89" s="180">
        <v>62</v>
      </c>
      <c r="BO89" s="180">
        <v>204180</v>
      </c>
      <c r="BP89" s="180">
        <v>975571</v>
      </c>
      <c r="BQ89" s="180">
        <v>62386</v>
      </c>
      <c r="BR89" s="180">
        <v>142</v>
      </c>
      <c r="BS89" s="180">
        <v>0</v>
      </c>
      <c r="BT89" s="180"/>
      <c r="BU89" s="180">
        <v>0</v>
      </c>
      <c r="BV89" s="180">
        <v>0</v>
      </c>
      <c r="BW89" s="180">
        <v>1228401</v>
      </c>
      <c r="BX89" s="180">
        <v>0</v>
      </c>
      <c r="BY89" s="180">
        <v>489962</v>
      </c>
      <c r="BZ89" s="180">
        <v>470</v>
      </c>
      <c r="CA89" s="180">
        <v>0</v>
      </c>
      <c r="CB89" s="180">
        <v>507760</v>
      </c>
      <c r="CC89" s="180">
        <v>0</v>
      </c>
      <c r="CD89" s="180">
        <v>0</v>
      </c>
      <c r="CE89" s="180"/>
      <c r="CF89" s="180"/>
      <c r="CG89" s="180"/>
      <c r="CH89" s="180"/>
      <c r="CI89" s="180"/>
      <c r="CJ89" s="180"/>
      <c r="CK89" s="180"/>
      <c r="CL89" s="180"/>
      <c r="CM89" s="180"/>
      <c r="CN89" s="180"/>
      <c r="CO89" s="180"/>
      <c r="CP89" s="180"/>
      <c r="CQ89" s="180"/>
      <c r="CR89" s="180"/>
      <c r="CS89" s="180"/>
      <c r="CT89" s="180"/>
      <c r="CU89" s="180"/>
    </row>
    <row r="90" spans="1:99" x14ac:dyDescent="0.3">
      <c r="A90" s="155">
        <v>351</v>
      </c>
      <c r="B90" s="180" t="s">
        <v>223</v>
      </c>
      <c r="C90" s="180"/>
      <c r="D90" s="180">
        <v>0</v>
      </c>
      <c r="E90" s="180">
        <v>106740</v>
      </c>
      <c r="F90" s="180">
        <v>0</v>
      </c>
      <c r="G90" s="180">
        <v>0</v>
      </c>
      <c r="H90" s="180">
        <v>61465</v>
      </c>
      <c r="I90" s="180">
        <v>0</v>
      </c>
      <c r="J90" s="180">
        <v>0</v>
      </c>
      <c r="K90" s="180">
        <v>73995</v>
      </c>
      <c r="L90" s="180">
        <v>355979</v>
      </c>
      <c r="M90" s="180">
        <v>0</v>
      </c>
      <c r="N90" s="180">
        <v>0</v>
      </c>
      <c r="O90" s="180">
        <v>0</v>
      </c>
      <c r="P90" s="180">
        <v>0</v>
      </c>
      <c r="Q90" s="180">
        <v>0</v>
      </c>
      <c r="R90" s="180">
        <v>0</v>
      </c>
      <c r="S90" s="180">
        <v>0</v>
      </c>
      <c r="T90" s="180">
        <v>26759</v>
      </c>
      <c r="U90" s="180">
        <v>2406</v>
      </c>
      <c r="V90" s="180">
        <v>159141</v>
      </c>
      <c r="W90" s="180"/>
      <c r="X90" s="180"/>
      <c r="Y90" s="180">
        <v>29919</v>
      </c>
      <c r="Z90" s="180">
        <v>2067921</v>
      </c>
      <c r="AA90" s="180">
        <v>0</v>
      </c>
      <c r="AB90" s="180">
        <v>0</v>
      </c>
      <c r="AC90" s="180">
        <v>0</v>
      </c>
      <c r="AD90" s="180">
        <v>0</v>
      </c>
      <c r="AE90" s="180"/>
      <c r="AF90" s="180">
        <v>1101775</v>
      </c>
      <c r="AG90" s="180">
        <v>0</v>
      </c>
      <c r="AH90" s="180">
        <v>0</v>
      </c>
      <c r="AI90" s="180">
        <v>92867</v>
      </c>
      <c r="AJ90" s="180">
        <v>0</v>
      </c>
      <c r="AK90" s="180">
        <v>0</v>
      </c>
      <c r="AL90" s="180"/>
      <c r="AM90" s="180">
        <v>71034</v>
      </c>
      <c r="AN90" s="180">
        <v>88536</v>
      </c>
      <c r="AO90" s="180">
        <v>0</v>
      </c>
      <c r="AP90" s="180">
        <v>56209</v>
      </c>
      <c r="AQ90" s="180">
        <v>0</v>
      </c>
      <c r="AR90" s="180">
        <v>0</v>
      </c>
      <c r="AS90" s="180"/>
      <c r="AT90" s="180">
        <v>0</v>
      </c>
      <c r="AU90" s="180">
        <v>6809835</v>
      </c>
      <c r="AV90" s="180">
        <v>3497327</v>
      </c>
      <c r="AW90" s="180">
        <v>18648</v>
      </c>
      <c r="AX90" s="180">
        <v>15214</v>
      </c>
      <c r="AY90" s="180">
        <v>1699</v>
      </c>
      <c r="AZ90" s="180">
        <v>0</v>
      </c>
      <c r="BA90" s="180"/>
      <c r="BB90" s="180">
        <v>0</v>
      </c>
      <c r="BC90" s="180">
        <v>9227</v>
      </c>
      <c r="BD90" s="180">
        <v>0</v>
      </c>
      <c r="BE90" s="180">
        <v>14415</v>
      </c>
      <c r="BF90" s="180">
        <v>338518</v>
      </c>
      <c r="BG90" s="180">
        <v>0</v>
      </c>
      <c r="BH90" s="180">
        <v>439551</v>
      </c>
      <c r="BI90" s="180">
        <v>19164</v>
      </c>
      <c r="BJ90" s="180">
        <v>0</v>
      </c>
      <c r="BK90" s="180">
        <v>0</v>
      </c>
      <c r="BL90" s="180">
        <v>111987</v>
      </c>
      <c r="BM90" s="180">
        <v>404766</v>
      </c>
      <c r="BN90" s="180">
        <v>245750</v>
      </c>
      <c r="BO90" s="180">
        <v>543725</v>
      </c>
      <c r="BP90" s="180">
        <v>6610004</v>
      </c>
      <c r="BQ90" s="180">
        <v>0</v>
      </c>
      <c r="BR90" s="180">
        <v>0</v>
      </c>
      <c r="BS90" s="180">
        <v>0</v>
      </c>
      <c r="BT90" s="180"/>
      <c r="BU90" s="180">
        <v>0</v>
      </c>
      <c r="BV90" s="180">
        <v>0</v>
      </c>
      <c r="BW90" s="180">
        <v>1137756</v>
      </c>
      <c r="BX90" s="180">
        <v>0</v>
      </c>
      <c r="BY90" s="180">
        <v>680499</v>
      </c>
      <c r="BZ90" s="180">
        <v>16350</v>
      </c>
      <c r="CA90" s="180">
        <v>0</v>
      </c>
      <c r="CB90" s="180">
        <v>3648</v>
      </c>
      <c r="CC90" s="180">
        <v>0</v>
      </c>
      <c r="CD90" s="180">
        <v>0</v>
      </c>
      <c r="CE90" s="180"/>
      <c r="CF90" s="180"/>
      <c r="CG90" s="180"/>
      <c r="CH90" s="180"/>
      <c r="CI90" s="180"/>
      <c r="CJ90" s="180"/>
      <c r="CK90" s="180"/>
      <c r="CL90" s="180"/>
      <c r="CM90" s="180"/>
      <c r="CN90" s="180"/>
      <c r="CO90" s="180"/>
      <c r="CP90" s="180"/>
      <c r="CQ90" s="180"/>
      <c r="CR90" s="180"/>
      <c r="CS90" s="180"/>
      <c r="CT90" s="180"/>
      <c r="CU90" s="180"/>
    </row>
    <row r="91" spans="1:99" x14ac:dyDescent="0.3">
      <c r="A91" s="155">
        <v>352</v>
      </c>
      <c r="B91" s="180" t="s">
        <v>225</v>
      </c>
      <c r="C91" s="180"/>
      <c r="D91" s="180">
        <v>0</v>
      </c>
      <c r="E91" s="180">
        <v>60000</v>
      </c>
      <c r="F91" s="180">
        <v>0</v>
      </c>
      <c r="G91" s="180">
        <v>0</v>
      </c>
      <c r="H91" s="180">
        <v>0</v>
      </c>
      <c r="I91" s="180">
        <v>0</v>
      </c>
      <c r="J91" s="180">
        <v>0</v>
      </c>
      <c r="K91" s="180">
        <v>0</v>
      </c>
      <c r="L91" s="180">
        <v>0</v>
      </c>
      <c r="M91" s="180">
        <v>0</v>
      </c>
      <c r="N91" s="180">
        <v>0</v>
      </c>
      <c r="O91" s="180">
        <v>0</v>
      </c>
      <c r="P91" s="180">
        <v>0</v>
      </c>
      <c r="Q91" s="180">
        <v>0</v>
      </c>
      <c r="R91" s="180">
        <v>0</v>
      </c>
      <c r="S91" s="180">
        <v>0</v>
      </c>
      <c r="T91" s="180">
        <v>0</v>
      </c>
      <c r="U91" s="180">
        <v>0</v>
      </c>
      <c r="V91" s="180">
        <v>0</v>
      </c>
      <c r="W91" s="180"/>
      <c r="X91" s="180"/>
      <c r="Y91" s="180">
        <v>0</v>
      </c>
      <c r="Z91" s="180">
        <v>0</v>
      </c>
      <c r="AA91" s="180">
        <v>24068</v>
      </c>
      <c r="AB91" s="180">
        <v>0</v>
      </c>
      <c r="AC91" s="180">
        <v>0</v>
      </c>
      <c r="AD91" s="180">
        <v>0</v>
      </c>
      <c r="AE91" s="180"/>
      <c r="AF91" s="180">
        <v>0</v>
      </c>
      <c r="AG91" s="180">
        <v>0</v>
      </c>
      <c r="AH91" s="180">
        <v>0</v>
      </c>
      <c r="AI91" s="180">
        <v>0</v>
      </c>
      <c r="AJ91" s="180">
        <v>2500</v>
      </c>
      <c r="AK91" s="180">
        <v>0</v>
      </c>
      <c r="AL91" s="180"/>
      <c r="AM91" s="180">
        <v>1115</v>
      </c>
      <c r="AN91" s="180">
        <v>0</v>
      </c>
      <c r="AO91" s="180">
        <v>0</v>
      </c>
      <c r="AP91" s="180">
        <v>0</v>
      </c>
      <c r="AQ91" s="180">
        <v>0</v>
      </c>
      <c r="AR91" s="180">
        <v>0</v>
      </c>
      <c r="AS91" s="180"/>
      <c r="AT91" s="180">
        <v>0</v>
      </c>
      <c r="AU91" s="180">
        <v>0</v>
      </c>
      <c r="AV91" s="180">
        <v>0</v>
      </c>
      <c r="AW91" s="180">
        <v>0</v>
      </c>
      <c r="AX91" s="180">
        <v>0</v>
      </c>
      <c r="AY91" s="180">
        <v>77926</v>
      </c>
      <c r="AZ91" s="180">
        <v>0</v>
      </c>
      <c r="BA91" s="180"/>
      <c r="BB91" s="180">
        <v>0</v>
      </c>
      <c r="BC91" s="180">
        <v>0</v>
      </c>
      <c r="BD91" s="180">
        <v>0</v>
      </c>
      <c r="BE91" s="180">
        <v>0</v>
      </c>
      <c r="BF91" s="180">
        <v>0</v>
      </c>
      <c r="BG91" s="180">
        <v>0</v>
      </c>
      <c r="BH91" s="180">
        <v>0</v>
      </c>
      <c r="BI91" s="180">
        <v>0</v>
      </c>
      <c r="BJ91" s="180">
        <v>0</v>
      </c>
      <c r="BK91" s="180">
        <v>0</v>
      </c>
      <c r="BL91" s="180">
        <v>38200</v>
      </c>
      <c r="BM91" s="180">
        <v>63362</v>
      </c>
      <c r="BN91" s="180">
        <v>0</v>
      </c>
      <c r="BO91" s="180">
        <v>305855</v>
      </c>
      <c r="BP91" s="180">
        <v>0</v>
      </c>
      <c r="BQ91" s="180">
        <v>0</v>
      </c>
      <c r="BR91" s="180">
        <v>139770</v>
      </c>
      <c r="BS91" s="180">
        <v>0</v>
      </c>
      <c r="BT91" s="180"/>
      <c r="BU91" s="180">
        <v>0</v>
      </c>
      <c r="BV91" s="180">
        <v>61255</v>
      </c>
      <c r="BW91" s="180">
        <v>0</v>
      </c>
      <c r="BX91" s="180">
        <v>0</v>
      </c>
      <c r="BY91" s="180">
        <v>9218771</v>
      </c>
      <c r="BZ91" s="180">
        <v>0</v>
      </c>
      <c r="CA91" s="180">
        <v>0</v>
      </c>
      <c r="CB91" s="180">
        <v>0</v>
      </c>
      <c r="CC91" s="180">
        <v>0</v>
      </c>
      <c r="CD91" s="180">
        <v>0</v>
      </c>
      <c r="CE91" s="180"/>
      <c r="CF91" s="180"/>
      <c r="CG91" s="180"/>
      <c r="CH91" s="180"/>
      <c r="CI91" s="180"/>
      <c r="CJ91" s="180"/>
      <c r="CK91" s="180"/>
      <c r="CL91" s="180"/>
      <c r="CM91" s="180"/>
      <c r="CN91" s="180"/>
      <c r="CO91" s="180"/>
      <c r="CP91" s="180"/>
      <c r="CQ91" s="180"/>
      <c r="CR91" s="180"/>
      <c r="CS91" s="180"/>
      <c r="CT91" s="180"/>
      <c r="CU91" s="180"/>
    </row>
    <row r="92" spans="1:99" x14ac:dyDescent="0.3">
      <c r="A92" s="155">
        <v>353</v>
      </c>
      <c r="B92" s="180" t="s">
        <v>226</v>
      </c>
      <c r="C92" s="180"/>
      <c r="D92" s="180">
        <v>0</v>
      </c>
      <c r="E92" s="180">
        <v>0</v>
      </c>
      <c r="F92" s="180">
        <v>0</v>
      </c>
      <c r="G92" s="180">
        <v>0</v>
      </c>
      <c r="H92" s="180">
        <v>0</v>
      </c>
      <c r="I92" s="180">
        <v>0</v>
      </c>
      <c r="J92" s="180">
        <v>0</v>
      </c>
      <c r="K92" s="180">
        <v>0</v>
      </c>
      <c r="L92" s="180">
        <v>191640</v>
      </c>
      <c r="M92" s="180">
        <v>0</v>
      </c>
      <c r="N92" s="180">
        <v>0</v>
      </c>
      <c r="O92" s="180">
        <v>0</v>
      </c>
      <c r="P92" s="180">
        <v>0</v>
      </c>
      <c r="Q92" s="180">
        <v>0</v>
      </c>
      <c r="R92" s="180">
        <v>0</v>
      </c>
      <c r="S92" s="180">
        <v>0</v>
      </c>
      <c r="T92" s="180">
        <v>0</v>
      </c>
      <c r="U92" s="180">
        <v>0</v>
      </c>
      <c r="V92" s="180">
        <v>0</v>
      </c>
      <c r="W92" s="180"/>
      <c r="X92" s="180"/>
      <c r="Y92" s="180">
        <v>0</v>
      </c>
      <c r="Z92" s="180">
        <v>262480</v>
      </c>
      <c r="AA92" s="180">
        <v>0</v>
      </c>
      <c r="AB92" s="180">
        <v>0</v>
      </c>
      <c r="AC92" s="180">
        <v>0</v>
      </c>
      <c r="AD92" s="180">
        <v>0</v>
      </c>
      <c r="AE92" s="180"/>
      <c r="AF92" s="180">
        <v>0</v>
      </c>
      <c r="AG92" s="180">
        <v>0</v>
      </c>
      <c r="AH92" s="180">
        <v>0</v>
      </c>
      <c r="AI92" s="180">
        <v>60982</v>
      </c>
      <c r="AJ92" s="180">
        <v>0</v>
      </c>
      <c r="AK92" s="180">
        <v>0</v>
      </c>
      <c r="AL92" s="180"/>
      <c r="AM92" s="180">
        <v>0</v>
      </c>
      <c r="AN92" s="180">
        <v>0</v>
      </c>
      <c r="AO92" s="180">
        <v>0</v>
      </c>
      <c r="AP92" s="180">
        <v>0</v>
      </c>
      <c r="AQ92" s="180">
        <v>0</v>
      </c>
      <c r="AR92" s="180">
        <v>0</v>
      </c>
      <c r="AS92" s="180"/>
      <c r="AT92" s="180">
        <v>0</v>
      </c>
      <c r="AU92" s="180">
        <v>0</v>
      </c>
      <c r="AV92" s="180">
        <v>0</v>
      </c>
      <c r="AW92" s="180">
        <v>0</v>
      </c>
      <c r="AX92" s="180">
        <v>0</v>
      </c>
      <c r="AY92" s="180">
        <v>0</v>
      </c>
      <c r="AZ92" s="180">
        <v>0</v>
      </c>
      <c r="BA92" s="180"/>
      <c r="BB92" s="180">
        <v>0</v>
      </c>
      <c r="BC92" s="180">
        <v>2040</v>
      </c>
      <c r="BD92" s="180">
        <v>0</v>
      </c>
      <c r="BE92" s="180">
        <v>0</v>
      </c>
      <c r="BF92" s="180">
        <v>0</v>
      </c>
      <c r="BG92" s="180">
        <v>0</v>
      </c>
      <c r="BH92" s="180">
        <v>0</v>
      </c>
      <c r="BI92" s="180">
        <v>0</v>
      </c>
      <c r="BJ92" s="180">
        <v>0</v>
      </c>
      <c r="BK92" s="180">
        <v>0</v>
      </c>
      <c r="BL92" s="180">
        <v>38200</v>
      </c>
      <c r="BM92" s="180">
        <v>63362</v>
      </c>
      <c r="BN92" s="180">
        <v>0</v>
      </c>
      <c r="BO92" s="180">
        <v>4874451</v>
      </c>
      <c r="BP92" s="180">
        <v>50000</v>
      </c>
      <c r="BQ92" s="180">
        <v>12500</v>
      </c>
      <c r="BR92" s="180">
        <v>0</v>
      </c>
      <c r="BS92" s="180">
        <v>0</v>
      </c>
      <c r="BT92" s="180"/>
      <c r="BU92" s="180">
        <v>0</v>
      </c>
      <c r="BV92" s="180">
        <v>0</v>
      </c>
      <c r="BW92" s="180">
        <v>0</v>
      </c>
      <c r="BX92" s="180">
        <v>0</v>
      </c>
      <c r="BY92" s="180">
        <v>7387448</v>
      </c>
      <c r="BZ92" s="180">
        <v>0</v>
      </c>
      <c r="CA92" s="180">
        <v>0</v>
      </c>
      <c r="CB92" s="180">
        <v>0</v>
      </c>
      <c r="CC92" s="180">
        <v>0</v>
      </c>
      <c r="CD92" s="180">
        <v>0</v>
      </c>
      <c r="CE92" s="180"/>
      <c r="CF92" s="180"/>
      <c r="CG92" s="180"/>
      <c r="CH92" s="180"/>
      <c r="CI92" s="180"/>
      <c r="CJ92" s="180"/>
      <c r="CK92" s="180"/>
      <c r="CL92" s="180"/>
      <c r="CM92" s="180"/>
      <c r="CN92" s="180"/>
      <c r="CO92" s="180"/>
      <c r="CP92" s="180"/>
      <c r="CQ92" s="180"/>
      <c r="CR92" s="180"/>
      <c r="CS92" s="180"/>
      <c r="CT92" s="180"/>
      <c r="CU92" s="180"/>
    </row>
    <row r="93" spans="1:99" x14ac:dyDescent="0.3">
      <c r="A93" s="155">
        <v>356</v>
      </c>
      <c r="B93" s="180" t="s">
        <v>308</v>
      </c>
      <c r="C93" s="180"/>
      <c r="D93" s="180">
        <v>0</v>
      </c>
      <c r="E93" s="180">
        <v>0</v>
      </c>
      <c r="F93" s="180">
        <v>0</v>
      </c>
      <c r="G93" s="180">
        <v>0</v>
      </c>
      <c r="H93" s="180">
        <v>0</v>
      </c>
      <c r="I93" s="180">
        <v>0</v>
      </c>
      <c r="J93" s="180">
        <v>0</v>
      </c>
      <c r="K93" s="180">
        <v>0</v>
      </c>
      <c r="L93" s="180">
        <v>9225025</v>
      </c>
      <c r="M93" s="180">
        <v>0</v>
      </c>
      <c r="N93" s="180">
        <v>0</v>
      </c>
      <c r="O93" s="180">
        <v>0</v>
      </c>
      <c r="P93" s="180">
        <v>0</v>
      </c>
      <c r="Q93" s="180">
        <v>14299887</v>
      </c>
      <c r="R93" s="180">
        <v>0</v>
      </c>
      <c r="S93" s="180">
        <v>772875</v>
      </c>
      <c r="T93" s="180">
        <v>0</v>
      </c>
      <c r="U93" s="180">
        <v>0</v>
      </c>
      <c r="V93" s="180">
        <v>0</v>
      </c>
      <c r="W93" s="180"/>
      <c r="X93" s="180"/>
      <c r="Y93" s="180">
        <v>1031857</v>
      </c>
      <c r="Z93" s="180">
        <v>0</v>
      </c>
      <c r="AA93" s="180">
        <v>0</v>
      </c>
      <c r="AB93" s="180">
        <v>0</v>
      </c>
      <c r="AC93" s="180">
        <v>0</v>
      </c>
      <c r="AD93" s="180">
        <v>0</v>
      </c>
      <c r="AE93" s="180"/>
      <c r="AF93" s="180">
        <v>115696673</v>
      </c>
      <c r="AG93" s="180">
        <v>0</v>
      </c>
      <c r="AH93" s="180">
        <v>0</v>
      </c>
      <c r="AI93" s="180">
        <v>0</v>
      </c>
      <c r="AJ93" s="180">
        <v>0</v>
      </c>
      <c r="AK93" s="180">
        <v>0</v>
      </c>
      <c r="AL93" s="180"/>
      <c r="AM93" s="180">
        <v>0</v>
      </c>
      <c r="AN93" s="180">
        <v>0</v>
      </c>
      <c r="AO93" s="180">
        <v>0</v>
      </c>
      <c r="AP93" s="180">
        <v>7315233</v>
      </c>
      <c r="AQ93" s="180">
        <v>0</v>
      </c>
      <c r="AR93" s="180">
        <v>0</v>
      </c>
      <c r="AS93" s="180"/>
      <c r="AT93" s="180">
        <v>0</v>
      </c>
      <c r="AU93" s="180">
        <v>0</v>
      </c>
      <c r="AV93" s="180">
        <v>361552158</v>
      </c>
      <c r="AW93" s="180">
        <v>0</v>
      </c>
      <c r="AX93" s="180">
        <v>0</v>
      </c>
      <c r="AY93" s="180">
        <v>0</v>
      </c>
      <c r="AZ93" s="180">
        <v>0</v>
      </c>
      <c r="BA93" s="180"/>
      <c r="BB93" s="180">
        <v>0</v>
      </c>
      <c r="BC93" s="180">
        <v>0</v>
      </c>
      <c r="BD93" s="180">
        <v>0</v>
      </c>
      <c r="BE93" s="180">
        <v>0</v>
      </c>
      <c r="BF93" s="180">
        <v>0</v>
      </c>
      <c r="BG93" s="180">
        <v>0</v>
      </c>
      <c r="BH93" s="180">
        <v>0</v>
      </c>
      <c r="BI93" s="180">
        <v>0</v>
      </c>
      <c r="BJ93" s="180">
        <v>0</v>
      </c>
      <c r="BK93" s="180">
        <v>0</v>
      </c>
      <c r="BL93" s="180">
        <v>0</v>
      </c>
      <c r="BM93" s="180">
        <v>0</v>
      </c>
      <c r="BN93" s="180">
        <v>2958426</v>
      </c>
      <c r="BO93" s="180">
        <v>0</v>
      </c>
      <c r="BP93" s="180">
        <v>147492006</v>
      </c>
      <c r="BQ93" s="180">
        <v>0</v>
      </c>
      <c r="BR93" s="180">
        <v>3973995</v>
      </c>
      <c r="BS93" s="180">
        <v>0</v>
      </c>
      <c r="BT93" s="180"/>
      <c r="BU93" s="180">
        <v>466651</v>
      </c>
      <c r="BV93" s="180">
        <v>0</v>
      </c>
      <c r="BW93" s="180">
        <v>0</v>
      </c>
      <c r="BX93" s="180">
        <v>0</v>
      </c>
      <c r="BY93" s="180">
        <v>0</v>
      </c>
      <c r="BZ93" s="180">
        <v>1018071</v>
      </c>
      <c r="CA93" s="180">
        <v>0</v>
      </c>
      <c r="CB93" s="180">
        <v>0</v>
      </c>
      <c r="CC93" s="180">
        <v>0</v>
      </c>
      <c r="CD93" s="180">
        <v>38260788</v>
      </c>
      <c r="CE93" s="180"/>
      <c r="CF93" s="180"/>
      <c r="CG93" s="180"/>
      <c r="CH93" s="180"/>
      <c r="CI93" s="180"/>
      <c r="CJ93" s="180"/>
      <c r="CK93" s="180"/>
      <c r="CL93" s="180"/>
      <c r="CM93" s="180"/>
      <c r="CN93" s="180"/>
      <c r="CO93" s="180"/>
      <c r="CP93" s="180"/>
      <c r="CQ93" s="180"/>
      <c r="CR93" s="180"/>
      <c r="CS93" s="180"/>
      <c r="CT93" s="180"/>
      <c r="CU93" s="180"/>
    </row>
    <row r="94" spans="1:99" x14ac:dyDescent="0.3">
      <c r="A94" s="155">
        <v>357</v>
      </c>
      <c r="B94" s="180" t="s">
        <v>309</v>
      </c>
      <c r="C94" s="180"/>
      <c r="D94" s="180">
        <v>0</v>
      </c>
      <c r="E94" s="180">
        <v>0</v>
      </c>
      <c r="F94" s="180">
        <v>0</v>
      </c>
      <c r="G94" s="180">
        <v>0</v>
      </c>
      <c r="H94" s="180">
        <v>0</v>
      </c>
      <c r="I94" s="180">
        <v>0</v>
      </c>
      <c r="J94" s="180">
        <v>0</v>
      </c>
      <c r="K94" s="180">
        <v>0</v>
      </c>
      <c r="L94" s="180">
        <v>5447824</v>
      </c>
      <c r="M94" s="180">
        <v>0</v>
      </c>
      <c r="N94" s="180">
        <v>0</v>
      </c>
      <c r="O94" s="180">
        <v>0</v>
      </c>
      <c r="P94" s="180">
        <v>0</v>
      </c>
      <c r="Q94" s="180">
        <v>10733108</v>
      </c>
      <c r="R94" s="180">
        <v>0</v>
      </c>
      <c r="S94" s="180">
        <v>621564</v>
      </c>
      <c r="T94" s="180">
        <v>0</v>
      </c>
      <c r="U94" s="180">
        <v>0</v>
      </c>
      <c r="V94" s="180">
        <v>0</v>
      </c>
      <c r="W94" s="180"/>
      <c r="X94" s="180"/>
      <c r="Y94" s="180">
        <v>998457</v>
      </c>
      <c r="Z94" s="180">
        <v>0</v>
      </c>
      <c r="AA94" s="180">
        <v>0</v>
      </c>
      <c r="AB94" s="180">
        <v>0</v>
      </c>
      <c r="AC94" s="180">
        <v>0</v>
      </c>
      <c r="AD94" s="180">
        <v>0</v>
      </c>
      <c r="AE94" s="180"/>
      <c r="AF94" s="180">
        <v>66354050</v>
      </c>
      <c r="AG94" s="180">
        <v>0</v>
      </c>
      <c r="AH94" s="180">
        <v>0</v>
      </c>
      <c r="AI94" s="180">
        <v>0</v>
      </c>
      <c r="AJ94" s="180">
        <v>0</v>
      </c>
      <c r="AK94" s="180">
        <v>0</v>
      </c>
      <c r="AL94" s="180"/>
      <c r="AM94" s="180">
        <v>0</v>
      </c>
      <c r="AN94" s="180">
        <v>0</v>
      </c>
      <c r="AO94" s="180">
        <v>0</v>
      </c>
      <c r="AP94" s="180">
        <v>4104713</v>
      </c>
      <c r="AQ94" s="180">
        <v>0</v>
      </c>
      <c r="AR94" s="180">
        <v>0</v>
      </c>
      <c r="AS94" s="180"/>
      <c r="AT94" s="180">
        <v>0</v>
      </c>
      <c r="AU94" s="180">
        <v>0</v>
      </c>
      <c r="AV94" s="180">
        <v>220224224</v>
      </c>
      <c r="AW94" s="180">
        <v>0</v>
      </c>
      <c r="AX94" s="180">
        <v>0</v>
      </c>
      <c r="AY94" s="180">
        <v>0</v>
      </c>
      <c r="AZ94" s="180">
        <v>0</v>
      </c>
      <c r="BA94" s="180"/>
      <c r="BB94" s="180">
        <v>0</v>
      </c>
      <c r="BC94" s="180">
        <v>0</v>
      </c>
      <c r="BD94" s="180">
        <v>0</v>
      </c>
      <c r="BE94" s="180">
        <v>0</v>
      </c>
      <c r="BF94" s="180">
        <v>0</v>
      </c>
      <c r="BG94" s="180">
        <v>0</v>
      </c>
      <c r="BH94" s="180">
        <v>0</v>
      </c>
      <c r="BI94" s="180">
        <v>0</v>
      </c>
      <c r="BJ94" s="180">
        <v>0</v>
      </c>
      <c r="BK94" s="180">
        <v>0</v>
      </c>
      <c r="BL94" s="180">
        <v>0</v>
      </c>
      <c r="BM94" s="180">
        <v>0</v>
      </c>
      <c r="BN94" s="180">
        <v>2554480</v>
      </c>
      <c r="BO94" s="180">
        <v>0</v>
      </c>
      <c r="BP94" s="180">
        <v>102255791</v>
      </c>
      <c r="BQ94" s="180">
        <v>0</v>
      </c>
      <c r="BR94" s="180">
        <v>2748564</v>
      </c>
      <c r="BS94" s="180">
        <v>0</v>
      </c>
      <c r="BT94" s="180"/>
      <c r="BU94" s="180">
        <v>407273</v>
      </c>
      <c r="BV94" s="180">
        <v>0</v>
      </c>
      <c r="BW94" s="180">
        <v>0</v>
      </c>
      <c r="BX94" s="180">
        <v>0</v>
      </c>
      <c r="BY94" s="180">
        <v>0</v>
      </c>
      <c r="BZ94" s="180">
        <v>557078</v>
      </c>
      <c r="CA94" s="180">
        <v>0</v>
      </c>
      <c r="CB94" s="180">
        <v>0</v>
      </c>
      <c r="CC94" s="180">
        <v>0</v>
      </c>
      <c r="CD94" s="180">
        <v>15543286</v>
      </c>
      <c r="CE94" s="180"/>
      <c r="CF94" s="180"/>
      <c r="CG94" s="180"/>
      <c r="CH94" s="180"/>
      <c r="CI94" s="180"/>
      <c r="CJ94" s="180"/>
      <c r="CK94" s="180"/>
      <c r="CL94" s="180"/>
      <c r="CM94" s="180"/>
      <c r="CN94" s="180"/>
      <c r="CO94" s="180"/>
      <c r="CP94" s="180"/>
      <c r="CQ94" s="180"/>
      <c r="CR94" s="180"/>
      <c r="CS94" s="180"/>
      <c r="CT94" s="180"/>
      <c r="CU94" s="180"/>
    </row>
    <row r="95" spans="1:99" x14ac:dyDescent="0.3">
      <c r="A95" s="155">
        <v>359</v>
      </c>
      <c r="B95" s="180" t="s">
        <v>247</v>
      </c>
      <c r="C95" s="180"/>
      <c r="D95" s="180">
        <v>0</v>
      </c>
      <c r="E95" s="180">
        <v>0</v>
      </c>
      <c r="F95" s="180">
        <v>0</v>
      </c>
      <c r="G95" s="180">
        <v>0</v>
      </c>
      <c r="H95" s="180">
        <v>0</v>
      </c>
      <c r="I95" s="180">
        <v>0</v>
      </c>
      <c r="J95" s="180">
        <v>0</v>
      </c>
      <c r="K95" s="180">
        <v>0</v>
      </c>
      <c r="L95" s="180">
        <v>256815</v>
      </c>
      <c r="M95" s="180">
        <v>0</v>
      </c>
      <c r="N95" s="180">
        <v>0</v>
      </c>
      <c r="O95" s="180">
        <v>0</v>
      </c>
      <c r="P95" s="180">
        <v>0</v>
      </c>
      <c r="Q95" s="180">
        <v>0</v>
      </c>
      <c r="R95" s="180">
        <v>0</v>
      </c>
      <c r="S95" s="180">
        <v>0</v>
      </c>
      <c r="T95" s="180">
        <v>0</v>
      </c>
      <c r="U95" s="180">
        <v>0</v>
      </c>
      <c r="V95" s="180">
        <v>0</v>
      </c>
      <c r="W95" s="180"/>
      <c r="X95" s="180"/>
      <c r="Y95" s="180">
        <v>0</v>
      </c>
      <c r="Z95" s="180">
        <v>0</v>
      </c>
      <c r="AA95" s="180">
        <v>0</v>
      </c>
      <c r="AB95" s="180">
        <v>0</v>
      </c>
      <c r="AC95" s="180">
        <v>0</v>
      </c>
      <c r="AD95" s="180">
        <v>0</v>
      </c>
      <c r="AE95" s="180"/>
      <c r="AF95" s="180">
        <v>332474</v>
      </c>
      <c r="AG95" s="180">
        <v>0</v>
      </c>
      <c r="AH95" s="180">
        <v>0</v>
      </c>
      <c r="AI95" s="180">
        <v>0</v>
      </c>
      <c r="AJ95" s="180">
        <v>0</v>
      </c>
      <c r="AK95" s="180">
        <v>0</v>
      </c>
      <c r="AL95" s="180"/>
      <c r="AM95" s="180">
        <v>0</v>
      </c>
      <c r="AN95" s="180">
        <v>0</v>
      </c>
      <c r="AO95" s="180">
        <v>0</v>
      </c>
      <c r="AP95" s="180">
        <v>0</v>
      </c>
      <c r="AQ95" s="180">
        <v>0</v>
      </c>
      <c r="AR95" s="180">
        <v>0</v>
      </c>
      <c r="AS95" s="180"/>
      <c r="AT95" s="180">
        <v>0</v>
      </c>
      <c r="AU95" s="180">
        <v>0</v>
      </c>
      <c r="AV95" s="180">
        <v>61873109</v>
      </c>
      <c r="AW95" s="180">
        <v>0</v>
      </c>
      <c r="AX95" s="180">
        <v>0</v>
      </c>
      <c r="AY95" s="180">
        <v>0</v>
      </c>
      <c r="AZ95" s="180">
        <v>0</v>
      </c>
      <c r="BA95" s="180"/>
      <c r="BB95" s="180">
        <v>0</v>
      </c>
      <c r="BC95" s="180">
        <v>0</v>
      </c>
      <c r="BD95" s="180">
        <v>0</v>
      </c>
      <c r="BE95" s="180">
        <v>0</v>
      </c>
      <c r="BF95" s="180">
        <v>0</v>
      </c>
      <c r="BG95" s="180">
        <v>0</v>
      </c>
      <c r="BH95" s="180">
        <v>0</v>
      </c>
      <c r="BI95" s="180">
        <v>0</v>
      </c>
      <c r="BJ95" s="180">
        <v>0</v>
      </c>
      <c r="BK95" s="180">
        <v>0</v>
      </c>
      <c r="BL95" s="180">
        <v>0</v>
      </c>
      <c r="BM95" s="180">
        <v>0</v>
      </c>
      <c r="BN95" s="180">
        <v>185633</v>
      </c>
      <c r="BO95" s="180">
        <v>0</v>
      </c>
      <c r="BP95" s="180">
        <v>0</v>
      </c>
      <c r="BQ95" s="180">
        <v>0</v>
      </c>
      <c r="BR95" s="180">
        <v>1356119</v>
      </c>
      <c r="BS95" s="180">
        <v>0</v>
      </c>
      <c r="BT95" s="180"/>
      <c r="BU95" s="180">
        <v>0</v>
      </c>
      <c r="BV95" s="180">
        <v>0</v>
      </c>
      <c r="BW95" s="180">
        <v>0</v>
      </c>
      <c r="BX95" s="180">
        <v>0</v>
      </c>
      <c r="BY95" s="180">
        <v>0</v>
      </c>
      <c r="BZ95" s="180">
        <v>29685</v>
      </c>
      <c r="CA95" s="180">
        <v>0</v>
      </c>
      <c r="CB95" s="180">
        <v>0</v>
      </c>
      <c r="CC95" s="180">
        <v>0</v>
      </c>
      <c r="CD95" s="180">
        <v>0</v>
      </c>
      <c r="CE95" s="180"/>
      <c r="CF95" s="180"/>
      <c r="CG95" s="180"/>
      <c r="CH95" s="180"/>
      <c r="CI95" s="180"/>
      <c r="CJ95" s="180"/>
      <c r="CK95" s="180"/>
      <c r="CL95" s="180"/>
      <c r="CM95" s="180"/>
      <c r="CN95" s="180"/>
      <c r="CO95" s="180"/>
      <c r="CP95" s="180"/>
      <c r="CQ95" s="180"/>
      <c r="CR95" s="180"/>
      <c r="CS95" s="180"/>
      <c r="CT95" s="180"/>
      <c r="CU95" s="180"/>
    </row>
    <row r="96" spans="1:99" x14ac:dyDescent="0.3">
      <c r="A96" s="155">
        <v>360</v>
      </c>
      <c r="B96" s="180" t="s">
        <v>117</v>
      </c>
      <c r="C96" s="180"/>
      <c r="D96" s="180">
        <v>0</v>
      </c>
      <c r="E96" s="180">
        <v>0</v>
      </c>
      <c r="F96" s="180">
        <v>0</v>
      </c>
      <c r="G96" s="180">
        <v>0</v>
      </c>
      <c r="H96" s="180">
        <v>0</v>
      </c>
      <c r="I96" s="180">
        <v>0</v>
      </c>
      <c r="J96" s="180">
        <v>0</v>
      </c>
      <c r="K96" s="180">
        <v>0</v>
      </c>
      <c r="L96" s="180">
        <v>1346668</v>
      </c>
      <c r="M96" s="180">
        <v>0</v>
      </c>
      <c r="N96" s="180">
        <v>0</v>
      </c>
      <c r="O96" s="180">
        <v>0</v>
      </c>
      <c r="P96" s="180">
        <v>0</v>
      </c>
      <c r="Q96" s="180">
        <v>2030473</v>
      </c>
      <c r="R96" s="180">
        <v>0</v>
      </c>
      <c r="S96" s="180">
        <v>138042</v>
      </c>
      <c r="T96" s="180">
        <v>0</v>
      </c>
      <c r="U96" s="180">
        <v>0</v>
      </c>
      <c r="V96" s="180">
        <v>0</v>
      </c>
      <c r="W96" s="180"/>
      <c r="X96" s="180"/>
      <c r="Y96" s="180">
        <v>630324</v>
      </c>
      <c r="Z96" s="180">
        <v>0</v>
      </c>
      <c r="AA96" s="180">
        <v>0</v>
      </c>
      <c r="AB96" s="180">
        <v>0</v>
      </c>
      <c r="AC96" s="180">
        <v>0</v>
      </c>
      <c r="AD96" s="180">
        <v>0</v>
      </c>
      <c r="AE96" s="180"/>
      <c r="AF96" s="180">
        <v>14939263</v>
      </c>
      <c r="AG96" s="180">
        <v>0</v>
      </c>
      <c r="AH96" s="180">
        <v>0</v>
      </c>
      <c r="AI96" s="180">
        <v>0</v>
      </c>
      <c r="AJ96" s="180">
        <v>0</v>
      </c>
      <c r="AK96" s="180">
        <v>0</v>
      </c>
      <c r="AL96" s="180"/>
      <c r="AM96" s="180">
        <v>0</v>
      </c>
      <c r="AN96" s="180">
        <v>0</v>
      </c>
      <c r="AO96" s="180">
        <v>0</v>
      </c>
      <c r="AP96" s="180">
        <v>1217581</v>
      </c>
      <c r="AQ96" s="180">
        <v>0</v>
      </c>
      <c r="AR96" s="180">
        <v>0</v>
      </c>
      <c r="AS96" s="180"/>
      <c r="AT96" s="180">
        <v>0</v>
      </c>
      <c r="AU96" s="180">
        <v>0</v>
      </c>
      <c r="AV96" s="180">
        <v>112400172</v>
      </c>
      <c r="AW96" s="180">
        <v>0</v>
      </c>
      <c r="AX96" s="180">
        <v>0</v>
      </c>
      <c r="AY96" s="180">
        <v>0</v>
      </c>
      <c r="AZ96" s="180">
        <v>0</v>
      </c>
      <c r="BA96" s="180"/>
      <c r="BB96" s="180">
        <v>0</v>
      </c>
      <c r="BC96" s="180">
        <v>0</v>
      </c>
      <c r="BD96" s="180">
        <v>0</v>
      </c>
      <c r="BE96" s="180">
        <v>0</v>
      </c>
      <c r="BF96" s="180">
        <v>0</v>
      </c>
      <c r="BG96" s="180">
        <v>0</v>
      </c>
      <c r="BH96" s="180">
        <v>0</v>
      </c>
      <c r="BI96" s="180">
        <v>0</v>
      </c>
      <c r="BJ96" s="180">
        <v>0</v>
      </c>
      <c r="BK96" s="180">
        <v>0</v>
      </c>
      <c r="BL96" s="180">
        <v>0</v>
      </c>
      <c r="BM96" s="180">
        <v>0</v>
      </c>
      <c r="BN96" s="180">
        <v>863144</v>
      </c>
      <c r="BO96" s="180">
        <v>0</v>
      </c>
      <c r="BP96" s="180">
        <v>18323010</v>
      </c>
      <c r="BQ96" s="180">
        <v>0</v>
      </c>
      <c r="BR96" s="180">
        <v>1816973</v>
      </c>
      <c r="BS96" s="180">
        <v>0</v>
      </c>
      <c r="BT96" s="180"/>
      <c r="BU96" s="180">
        <v>119987</v>
      </c>
      <c r="BV96" s="180">
        <v>0</v>
      </c>
      <c r="BW96" s="180">
        <v>0</v>
      </c>
      <c r="BX96" s="180">
        <v>0</v>
      </c>
      <c r="BY96" s="180">
        <v>0</v>
      </c>
      <c r="BZ96" s="180">
        <v>163505</v>
      </c>
      <c r="CA96" s="180">
        <v>0</v>
      </c>
      <c r="CB96" s="180">
        <v>0</v>
      </c>
      <c r="CC96" s="180">
        <v>0</v>
      </c>
      <c r="CD96" s="180">
        <v>2839388</v>
      </c>
      <c r="CE96" s="180"/>
      <c r="CF96" s="180"/>
      <c r="CG96" s="180"/>
      <c r="CH96" s="180"/>
      <c r="CI96" s="180"/>
      <c r="CJ96" s="180"/>
      <c r="CK96" s="180"/>
      <c r="CL96" s="180"/>
      <c r="CM96" s="180"/>
      <c r="CN96" s="180"/>
      <c r="CO96" s="180"/>
      <c r="CP96" s="180"/>
      <c r="CQ96" s="180"/>
      <c r="CR96" s="180"/>
      <c r="CS96" s="180"/>
      <c r="CT96" s="180"/>
      <c r="CU96" s="180"/>
    </row>
    <row r="97" spans="1:99" x14ac:dyDescent="0.3">
      <c r="A97" s="155">
        <v>361</v>
      </c>
      <c r="B97" s="180" t="s">
        <v>98</v>
      </c>
      <c r="C97" s="180"/>
      <c r="D97" s="180">
        <v>0</v>
      </c>
      <c r="E97" s="180">
        <v>0</v>
      </c>
      <c r="F97" s="180">
        <v>0</v>
      </c>
      <c r="G97" s="180">
        <v>0</v>
      </c>
      <c r="H97" s="180">
        <v>0</v>
      </c>
      <c r="I97" s="180">
        <v>0</v>
      </c>
      <c r="J97" s="180">
        <v>0</v>
      </c>
      <c r="K97" s="180">
        <v>0</v>
      </c>
      <c r="L97" s="180">
        <v>811723</v>
      </c>
      <c r="M97" s="180">
        <v>0</v>
      </c>
      <c r="N97" s="180">
        <v>0</v>
      </c>
      <c r="O97" s="180">
        <v>0</v>
      </c>
      <c r="P97" s="180">
        <v>0</v>
      </c>
      <c r="Q97" s="180">
        <v>5474769</v>
      </c>
      <c r="R97" s="180">
        <v>0</v>
      </c>
      <c r="S97" s="180">
        <v>988641</v>
      </c>
      <c r="T97" s="180">
        <v>0</v>
      </c>
      <c r="U97" s="180">
        <v>0</v>
      </c>
      <c r="V97" s="180">
        <v>0</v>
      </c>
      <c r="W97" s="180"/>
      <c r="X97" s="180"/>
      <c r="Y97" s="180">
        <v>118699</v>
      </c>
      <c r="Z97" s="180">
        <v>0</v>
      </c>
      <c r="AA97" s="180">
        <v>0</v>
      </c>
      <c r="AB97" s="180">
        <v>0</v>
      </c>
      <c r="AC97" s="180">
        <v>0</v>
      </c>
      <c r="AD97" s="180">
        <v>0</v>
      </c>
      <c r="AE97" s="180"/>
      <c r="AF97" s="180">
        <v>46567040</v>
      </c>
      <c r="AG97" s="180">
        <v>0</v>
      </c>
      <c r="AH97" s="180">
        <v>0</v>
      </c>
      <c r="AI97" s="180">
        <v>0</v>
      </c>
      <c r="AJ97" s="180">
        <v>0</v>
      </c>
      <c r="AK97" s="180">
        <v>0</v>
      </c>
      <c r="AL97" s="180"/>
      <c r="AM97" s="180">
        <v>0</v>
      </c>
      <c r="AN97" s="180">
        <v>0</v>
      </c>
      <c r="AO97" s="180">
        <v>0</v>
      </c>
      <c r="AP97" s="180">
        <v>6739490</v>
      </c>
      <c r="AQ97" s="180">
        <v>0</v>
      </c>
      <c r="AR97" s="180">
        <v>0</v>
      </c>
      <c r="AS97" s="180"/>
      <c r="AT97" s="180">
        <v>0</v>
      </c>
      <c r="AU97" s="180">
        <v>0</v>
      </c>
      <c r="AV97" s="180">
        <v>69062733</v>
      </c>
      <c r="AW97" s="180">
        <v>0</v>
      </c>
      <c r="AX97" s="180">
        <v>0</v>
      </c>
      <c r="AY97" s="180">
        <v>0</v>
      </c>
      <c r="AZ97" s="180">
        <v>0</v>
      </c>
      <c r="BA97" s="180"/>
      <c r="BB97" s="180">
        <v>0</v>
      </c>
      <c r="BC97" s="180">
        <v>0</v>
      </c>
      <c r="BD97" s="180">
        <v>0</v>
      </c>
      <c r="BE97" s="180">
        <v>0</v>
      </c>
      <c r="BF97" s="180">
        <v>0</v>
      </c>
      <c r="BG97" s="180">
        <v>0</v>
      </c>
      <c r="BH97" s="180">
        <v>0</v>
      </c>
      <c r="BI97" s="180">
        <v>0</v>
      </c>
      <c r="BJ97" s="180">
        <v>0</v>
      </c>
      <c r="BK97" s="180">
        <v>0</v>
      </c>
      <c r="BL97" s="180">
        <v>0</v>
      </c>
      <c r="BM97" s="180">
        <v>0</v>
      </c>
      <c r="BN97" s="180">
        <v>1219483</v>
      </c>
      <c r="BO97" s="180">
        <v>0</v>
      </c>
      <c r="BP97" s="180">
        <v>68455747</v>
      </c>
      <c r="BQ97" s="180">
        <v>0</v>
      </c>
      <c r="BR97" s="180">
        <v>5861075</v>
      </c>
      <c r="BS97" s="180">
        <v>0</v>
      </c>
      <c r="BT97" s="180"/>
      <c r="BU97" s="180">
        <v>367263</v>
      </c>
      <c r="BV97" s="180">
        <v>0</v>
      </c>
      <c r="BW97" s="180">
        <v>0</v>
      </c>
      <c r="BX97" s="180">
        <v>0</v>
      </c>
      <c r="BY97" s="180">
        <v>0</v>
      </c>
      <c r="BZ97" s="180">
        <v>425880</v>
      </c>
      <c r="CA97" s="180">
        <v>0</v>
      </c>
      <c r="CB97" s="180">
        <v>0</v>
      </c>
      <c r="CC97" s="180">
        <v>0</v>
      </c>
      <c r="CD97" s="180">
        <v>7682741</v>
      </c>
      <c r="CE97" s="180"/>
      <c r="CF97" s="180"/>
      <c r="CG97" s="180"/>
      <c r="CH97" s="180"/>
      <c r="CI97" s="180"/>
      <c r="CJ97" s="180"/>
      <c r="CK97" s="180"/>
      <c r="CL97" s="180"/>
      <c r="CM97" s="180"/>
      <c r="CN97" s="180"/>
      <c r="CO97" s="180"/>
      <c r="CP97" s="180"/>
      <c r="CQ97" s="180"/>
      <c r="CR97" s="180"/>
      <c r="CS97" s="180"/>
      <c r="CT97" s="180"/>
      <c r="CU97" s="180"/>
    </row>
    <row r="98" spans="1:99" x14ac:dyDescent="0.3">
      <c r="A98" s="155">
        <v>362</v>
      </c>
      <c r="B98" s="180" t="s">
        <v>99</v>
      </c>
      <c r="C98" s="180"/>
      <c r="D98" s="180">
        <v>0</v>
      </c>
      <c r="E98" s="180">
        <v>0</v>
      </c>
      <c r="F98" s="180">
        <v>0</v>
      </c>
      <c r="G98" s="180">
        <v>0</v>
      </c>
      <c r="H98" s="180">
        <v>0</v>
      </c>
      <c r="I98" s="180">
        <v>0</v>
      </c>
      <c r="J98" s="180">
        <v>0</v>
      </c>
      <c r="K98" s="180">
        <v>0</v>
      </c>
      <c r="L98" s="180">
        <v>4391009</v>
      </c>
      <c r="M98" s="180">
        <v>0</v>
      </c>
      <c r="N98" s="180">
        <v>0</v>
      </c>
      <c r="O98" s="180">
        <v>0</v>
      </c>
      <c r="P98" s="180">
        <v>0</v>
      </c>
      <c r="Q98" s="180">
        <v>9157263</v>
      </c>
      <c r="R98" s="180">
        <v>0</v>
      </c>
      <c r="S98" s="180">
        <v>1139951</v>
      </c>
      <c r="T98" s="180">
        <v>0</v>
      </c>
      <c r="U98" s="180">
        <v>0</v>
      </c>
      <c r="V98" s="180">
        <v>0</v>
      </c>
      <c r="W98" s="180"/>
      <c r="X98" s="180"/>
      <c r="Y98" s="180">
        <v>289368</v>
      </c>
      <c r="Z98" s="180">
        <v>0</v>
      </c>
      <c r="AA98" s="180">
        <v>0</v>
      </c>
      <c r="AB98" s="180">
        <v>0</v>
      </c>
      <c r="AC98" s="180">
        <v>0</v>
      </c>
      <c r="AD98" s="180">
        <v>0</v>
      </c>
      <c r="AE98" s="180"/>
      <c r="AF98" s="180">
        <v>100730326</v>
      </c>
      <c r="AG98" s="180">
        <v>0</v>
      </c>
      <c r="AH98" s="180">
        <v>0</v>
      </c>
      <c r="AI98" s="180">
        <v>0</v>
      </c>
      <c r="AJ98" s="180">
        <v>0</v>
      </c>
      <c r="AK98" s="180">
        <v>0</v>
      </c>
      <c r="AL98" s="180"/>
      <c r="AM98" s="180">
        <v>0</v>
      </c>
      <c r="AN98" s="180">
        <v>0</v>
      </c>
      <c r="AO98" s="180">
        <v>0</v>
      </c>
      <c r="AP98" s="180">
        <v>9997410</v>
      </c>
      <c r="AQ98" s="180">
        <v>0</v>
      </c>
      <c r="AR98" s="180">
        <v>0</v>
      </c>
      <c r="AS98" s="180"/>
      <c r="AT98" s="180">
        <v>0</v>
      </c>
      <c r="AU98" s="180">
        <v>0</v>
      </c>
      <c r="AV98" s="180">
        <v>159031137</v>
      </c>
      <c r="AW98" s="180">
        <v>0</v>
      </c>
      <c r="AX98" s="180">
        <v>0</v>
      </c>
      <c r="AY98" s="180">
        <v>0</v>
      </c>
      <c r="AZ98" s="180">
        <v>0</v>
      </c>
      <c r="BA98" s="180"/>
      <c r="BB98" s="180">
        <v>0</v>
      </c>
      <c r="BC98" s="180">
        <v>0</v>
      </c>
      <c r="BD98" s="180">
        <v>0</v>
      </c>
      <c r="BE98" s="180">
        <v>0</v>
      </c>
      <c r="BF98" s="180">
        <v>0</v>
      </c>
      <c r="BG98" s="180">
        <v>0</v>
      </c>
      <c r="BH98" s="180">
        <v>0</v>
      </c>
      <c r="BI98" s="180">
        <v>0</v>
      </c>
      <c r="BJ98" s="180">
        <v>0</v>
      </c>
      <c r="BK98" s="180">
        <v>0</v>
      </c>
      <c r="BL98" s="180">
        <v>0</v>
      </c>
      <c r="BM98" s="180">
        <v>0</v>
      </c>
      <c r="BN98" s="180">
        <v>1548299</v>
      </c>
      <c r="BO98" s="180">
        <v>0</v>
      </c>
      <c r="BP98" s="180">
        <v>177824260</v>
      </c>
      <c r="BQ98" s="180">
        <v>0</v>
      </c>
      <c r="BR98" s="180">
        <v>7086506</v>
      </c>
      <c r="BS98" s="180">
        <v>0</v>
      </c>
      <c r="BT98" s="180"/>
      <c r="BU98" s="180">
        <v>426641</v>
      </c>
      <c r="BV98" s="180">
        <v>0</v>
      </c>
      <c r="BW98" s="180">
        <v>0</v>
      </c>
      <c r="BX98" s="180">
        <v>0</v>
      </c>
      <c r="BY98" s="180">
        <v>0</v>
      </c>
      <c r="BZ98" s="180">
        <v>854188</v>
      </c>
      <c r="CA98" s="180">
        <v>0</v>
      </c>
      <c r="CB98" s="180">
        <v>0</v>
      </c>
      <c r="CC98" s="180">
        <v>0</v>
      </c>
      <c r="CD98" s="180">
        <v>30814014</v>
      </c>
      <c r="CE98" s="180"/>
      <c r="CF98" s="180"/>
      <c r="CG98" s="180"/>
      <c r="CH98" s="180"/>
      <c r="CI98" s="180"/>
      <c r="CJ98" s="180"/>
      <c r="CK98" s="180"/>
      <c r="CL98" s="180"/>
      <c r="CM98" s="180"/>
      <c r="CN98" s="180"/>
      <c r="CO98" s="180"/>
      <c r="CP98" s="180"/>
      <c r="CQ98" s="180"/>
      <c r="CR98" s="180"/>
      <c r="CS98" s="180"/>
      <c r="CT98" s="180"/>
      <c r="CU98" s="180"/>
    </row>
    <row r="99" spans="1:99" x14ac:dyDescent="0.3">
      <c r="A99" s="155">
        <v>363</v>
      </c>
      <c r="B99" s="180" t="s">
        <v>233</v>
      </c>
      <c r="C99" s="180"/>
      <c r="D99" s="180">
        <v>0</v>
      </c>
      <c r="E99" s="180">
        <v>0</v>
      </c>
      <c r="F99" s="180">
        <v>0</v>
      </c>
      <c r="G99" s="180">
        <v>0</v>
      </c>
      <c r="H99" s="180">
        <v>0</v>
      </c>
      <c r="I99" s="180">
        <v>0</v>
      </c>
      <c r="J99" s="180">
        <v>0</v>
      </c>
      <c r="K99" s="180">
        <v>0</v>
      </c>
      <c r="L99" s="180">
        <v>55117</v>
      </c>
      <c r="M99" s="180">
        <v>0</v>
      </c>
      <c r="N99" s="180">
        <v>0</v>
      </c>
      <c r="O99" s="180">
        <v>0</v>
      </c>
      <c r="P99" s="180">
        <v>0</v>
      </c>
      <c r="Q99" s="180">
        <v>13997</v>
      </c>
      <c r="R99" s="180">
        <v>0</v>
      </c>
      <c r="S99" s="180">
        <v>0</v>
      </c>
      <c r="T99" s="180">
        <v>0</v>
      </c>
      <c r="U99" s="180">
        <v>0</v>
      </c>
      <c r="V99" s="180">
        <v>0</v>
      </c>
      <c r="W99" s="180"/>
      <c r="X99" s="180"/>
      <c r="Y99" s="180">
        <v>10075</v>
      </c>
      <c r="Z99" s="180">
        <v>0</v>
      </c>
      <c r="AA99" s="180">
        <v>0</v>
      </c>
      <c r="AB99" s="180">
        <v>0</v>
      </c>
      <c r="AC99" s="180">
        <v>0</v>
      </c>
      <c r="AD99" s="180">
        <v>0</v>
      </c>
      <c r="AE99" s="180"/>
      <c r="AF99" s="180">
        <v>13569047</v>
      </c>
      <c r="AG99" s="180">
        <v>0</v>
      </c>
      <c r="AH99" s="180">
        <v>0</v>
      </c>
      <c r="AI99" s="180">
        <v>0</v>
      </c>
      <c r="AJ99" s="180">
        <v>0</v>
      </c>
      <c r="AK99" s="180">
        <v>0</v>
      </c>
      <c r="AL99" s="180"/>
      <c r="AM99" s="180">
        <v>0</v>
      </c>
      <c r="AN99" s="180">
        <v>0</v>
      </c>
      <c r="AO99" s="180">
        <v>0</v>
      </c>
      <c r="AP99" s="180">
        <v>1336159</v>
      </c>
      <c r="AQ99" s="180">
        <v>0</v>
      </c>
      <c r="AR99" s="180">
        <v>0</v>
      </c>
      <c r="AS99" s="180"/>
      <c r="AT99" s="180">
        <v>0</v>
      </c>
      <c r="AU99" s="180">
        <v>0</v>
      </c>
      <c r="AV99" s="180">
        <v>2586639</v>
      </c>
      <c r="AW99" s="180">
        <v>0</v>
      </c>
      <c r="AX99" s="180">
        <v>0</v>
      </c>
      <c r="AY99" s="180">
        <v>0</v>
      </c>
      <c r="AZ99" s="180">
        <v>0</v>
      </c>
      <c r="BA99" s="180"/>
      <c r="BB99" s="180">
        <v>0</v>
      </c>
      <c r="BC99" s="180">
        <v>0</v>
      </c>
      <c r="BD99" s="180">
        <v>0</v>
      </c>
      <c r="BE99" s="180">
        <v>0</v>
      </c>
      <c r="BF99" s="180">
        <v>0</v>
      </c>
      <c r="BG99" s="180">
        <v>0</v>
      </c>
      <c r="BH99" s="180">
        <v>0</v>
      </c>
      <c r="BI99" s="180">
        <v>0</v>
      </c>
      <c r="BJ99" s="180">
        <v>0</v>
      </c>
      <c r="BK99" s="180">
        <v>0</v>
      </c>
      <c r="BL99" s="180">
        <v>0</v>
      </c>
      <c r="BM99" s="180">
        <v>0</v>
      </c>
      <c r="BN99" s="180">
        <v>0</v>
      </c>
      <c r="BO99" s="180">
        <v>0</v>
      </c>
      <c r="BP99" s="180">
        <v>23974788</v>
      </c>
      <c r="BQ99" s="180">
        <v>0</v>
      </c>
      <c r="BR99" s="180">
        <v>764</v>
      </c>
      <c r="BS99" s="180">
        <v>0</v>
      </c>
      <c r="BT99" s="180"/>
      <c r="BU99" s="180">
        <v>0</v>
      </c>
      <c r="BV99" s="180">
        <v>0</v>
      </c>
      <c r="BW99" s="180">
        <v>0</v>
      </c>
      <c r="BX99" s="180">
        <v>0</v>
      </c>
      <c r="BY99" s="180">
        <v>0</v>
      </c>
      <c r="BZ99" s="180">
        <v>2704</v>
      </c>
      <c r="CA99" s="180">
        <v>0</v>
      </c>
      <c r="CB99" s="180">
        <v>0</v>
      </c>
      <c r="CC99" s="180">
        <v>0</v>
      </c>
      <c r="CD99" s="180">
        <v>3700881</v>
      </c>
      <c r="CE99" s="180"/>
      <c r="CF99" s="180"/>
      <c r="CG99" s="180"/>
      <c r="CH99" s="180"/>
      <c r="CI99" s="180"/>
      <c r="CJ99" s="180"/>
      <c r="CK99" s="180"/>
      <c r="CL99" s="180"/>
      <c r="CM99" s="180"/>
      <c r="CN99" s="180"/>
      <c r="CO99" s="180"/>
      <c r="CP99" s="180"/>
      <c r="CQ99" s="180"/>
      <c r="CR99" s="180"/>
      <c r="CS99" s="180"/>
      <c r="CT99" s="180"/>
      <c r="CU99" s="180"/>
    </row>
    <row r="100" spans="1:99" x14ac:dyDescent="0.3">
      <c r="A100" s="155">
        <v>364</v>
      </c>
      <c r="B100" s="180" t="s">
        <v>234</v>
      </c>
      <c r="C100" s="180"/>
      <c r="D100" s="180">
        <v>0</v>
      </c>
      <c r="E100" s="180">
        <v>0</v>
      </c>
      <c r="F100" s="180">
        <v>0</v>
      </c>
      <c r="G100" s="180">
        <v>0</v>
      </c>
      <c r="H100" s="180">
        <v>0</v>
      </c>
      <c r="I100" s="180">
        <v>0</v>
      </c>
      <c r="J100" s="180">
        <v>0</v>
      </c>
      <c r="K100" s="180">
        <v>0</v>
      </c>
      <c r="L100" s="180">
        <v>11416</v>
      </c>
      <c r="M100" s="180">
        <v>0</v>
      </c>
      <c r="N100" s="180">
        <v>0</v>
      </c>
      <c r="O100" s="180">
        <v>0</v>
      </c>
      <c r="P100" s="180">
        <v>0</v>
      </c>
      <c r="Q100" s="180">
        <v>0</v>
      </c>
      <c r="R100" s="180">
        <v>0</v>
      </c>
      <c r="S100" s="180">
        <v>0</v>
      </c>
      <c r="T100" s="180">
        <v>0</v>
      </c>
      <c r="U100" s="180">
        <v>0</v>
      </c>
      <c r="V100" s="180">
        <v>0</v>
      </c>
      <c r="W100" s="180"/>
      <c r="X100" s="180"/>
      <c r="Y100" s="180">
        <v>0</v>
      </c>
      <c r="Z100" s="180">
        <v>0</v>
      </c>
      <c r="AA100" s="180">
        <v>0</v>
      </c>
      <c r="AB100" s="180">
        <v>0</v>
      </c>
      <c r="AC100" s="180">
        <v>0</v>
      </c>
      <c r="AD100" s="180">
        <v>0</v>
      </c>
      <c r="AE100" s="180"/>
      <c r="AF100" s="180">
        <v>428358</v>
      </c>
      <c r="AG100" s="180">
        <v>0</v>
      </c>
      <c r="AH100" s="180">
        <v>0</v>
      </c>
      <c r="AI100" s="180">
        <v>0</v>
      </c>
      <c r="AJ100" s="180">
        <v>0</v>
      </c>
      <c r="AK100" s="180">
        <v>0</v>
      </c>
      <c r="AL100" s="180"/>
      <c r="AM100" s="180">
        <v>0</v>
      </c>
      <c r="AN100" s="180">
        <v>0</v>
      </c>
      <c r="AO100" s="180">
        <v>0</v>
      </c>
      <c r="AP100" s="180">
        <v>0</v>
      </c>
      <c r="AQ100" s="180">
        <v>0</v>
      </c>
      <c r="AR100" s="180">
        <v>0</v>
      </c>
      <c r="AS100" s="180"/>
      <c r="AT100" s="180">
        <v>0</v>
      </c>
      <c r="AU100" s="180">
        <v>0</v>
      </c>
      <c r="AV100" s="180">
        <v>2201021</v>
      </c>
      <c r="AW100" s="180">
        <v>0</v>
      </c>
      <c r="AX100" s="180">
        <v>0</v>
      </c>
      <c r="AY100" s="180">
        <v>0</v>
      </c>
      <c r="AZ100" s="180">
        <v>0</v>
      </c>
      <c r="BA100" s="180"/>
      <c r="BB100" s="180">
        <v>0</v>
      </c>
      <c r="BC100" s="180">
        <v>0</v>
      </c>
      <c r="BD100" s="180">
        <v>0</v>
      </c>
      <c r="BE100" s="180">
        <v>0</v>
      </c>
      <c r="BF100" s="180">
        <v>0</v>
      </c>
      <c r="BG100" s="180">
        <v>0</v>
      </c>
      <c r="BH100" s="180">
        <v>0</v>
      </c>
      <c r="BI100" s="180">
        <v>0</v>
      </c>
      <c r="BJ100" s="180">
        <v>0</v>
      </c>
      <c r="BK100" s="180">
        <v>0</v>
      </c>
      <c r="BL100" s="180">
        <v>0</v>
      </c>
      <c r="BM100" s="180">
        <v>0</v>
      </c>
      <c r="BN100" s="180">
        <v>14781</v>
      </c>
      <c r="BO100" s="180">
        <v>0</v>
      </c>
      <c r="BP100" s="180">
        <v>0</v>
      </c>
      <c r="BQ100" s="180">
        <v>0</v>
      </c>
      <c r="BR100" s="180">
        <v>0</v>
      </c>
      <c r="BS100" s="180">
        <v>0</v>
      </c>
      <c r="BT100" s="180"/>
      <c r="BU100" s="180">
        <v>0</v>
      </c>
      <c r="BV100" s="180">
        <v>0</v>
      </c>
      <c r="BW100" s="180">
        <v>0</v>
      </c>
      <c r="BX100" s="180">
        <v>0</v>
      </c>
      <c r="BY100" s="180">
        <v>0</v>
      </c>
      <c r="BZ100" s="180">
        <v>183</v>
      </c>
      <c r="CA100" s="180">
        <v>0</v>
      </c>
      <c r="CB100" s="180">
        <v>0</v>
      </c>
      <c r="CC100" s="180">
        <v>0</v>
      </c>
      <c r="CD100" s="180">
        <v>0</v>
      </c>
      <c r="CE100" s="180"/>
      <c r="CF100" s="180"/>
      <c r="CG100" s="180"/>
      <c r="CH100" s="180"/>
      <c r="CI100" s="180"/>
      <c r="CJ100" s="180"/>
      <c r="CK100" s="180"/>
      <c r="CL100" s="180"/>
      <c r="CM100" s="180"/>
      <c r="CN100" s="180"/>
      <c r="CO100" s="180"/>
      <c r="CP100" s="180"/>
      <c r="CQ100" s="180"/>
      <c r="CR100" s="180"/>
      <c r="CS100" s="180"/>
      <c r="CT100" s="180"/>
      <c r="CU100" s="180"/>
    </row>
    <row r="101" spans="1:99" x14ac:dyDescent="0.3">
      <c r="A101" s="155">
        <v>365</v>
      </c>
      <c r="B101" s="180" t="s">
        <v>236</v>
      </c>
      <c r="C101" s="180"/>
      <c r="D101" s="180">
        <v>0</v>
      </c>
      <c r="E101" s="180">
        <v>0</v>
      </c>
      <c r="F101" s="180">
        <v>0</v>
      </c>
      <c r="G101" s="180">
        <v>0</v>
      </c>
      <c r="H101" s="180">
        <v>0</v>
      </c>
      <c r="I101" s="180">
        <v>0</v>
      </c>
      <c r="J101" s="180">
        <v>0</v>
      </c>
      <c r="K101" s="180">
        <v>0</v>
      </c>
      <c r="L101" s="180">
        <v>0</v>
      </c>
      <c r="M101" s="180">
        <v>0</v>
      </c>
      <c r="N101" s="180">
        <v>0</v>
      </c>
      <c r="O101" s="180">
        <v>0</v>
      </c>
      <c r="P101" s="180">
        <v>0</v>
      </c>
      <c r="Q101" s="180">
        <v>0</v>
      </c>
      <c r="R101" s="180">
        <v>0</v>
      </c>
      <c r="S101" s="180">
        <v>0</v>
      </c>
      <c r="T101" s="180">
        <v>0</v>
      </c>
      <c r="U101" s="180">
        <v>0</v>
      </c>
      <c r="V101" s="180">
        <v>0</v>
      </c>
      <c r="W101" s="180"/>
      <c r="X101" s="180"/>
      <c r="Y101" s="180">
        <v>0</v>
      </c>
      <c r="Z101" s="180">
        <v>0</v>
      </c>
      <c r="AA101" s="180">
        <v>0</v>
      </c>
      <c r="AB101" s="180">
        <v>0</v>
      </c>
      <c r="AC101" s="180">
        <v>0</v>
      </c>
      <c r="AD101" s="180">
        <v>0</v>
      </c>
      <c r="AE101" s="180"/>
      <c r="AF101" s="180">
        <v>0</v>
      </c>
      <c r="AG101" s="180">
        <v>0</v>
      </c>
      <c r="AH101" s="180">
        <v>0</v>
      </c>
      <c r="AI101" s="180">
        <v>0</v>
      </c>
      <c r="AJ101" s="180">
        <v>0</v>
      </c>
      <c r="AK101" s="180">
        <v>0</v>
      </c>
      <c r="AL101" s="180"/>
      <c r="AM101" s="180">
        <v>0</v>
      </c>
      <c r="AN101" s="180">
        <v>0</v>
      </c>
      <c r="AO101" s="180">
        <v>0</v>
      </c>
      <c r="AP101" s="180">
        <v>0</v>
      </c>
      <c r="AQ101" s="180">
        <v>0</v>
      </c>
      <c r="AR101" s="180">
        <v>0</v>
      </c>
      <c r="AS101" s="180"/>
      <c r="AT101" s="180">
        <v>0</v>
      </c>
      <c r="AU101" s="180">
        <v>0</v>
      </c>
      <c r="AV101" s="180">
        <v>0</v>
      </c>
      <c r="AW101" s="180">
        <v>0</v>
      </c>
      <c r="AX101" s="180">
        <v>0</v>
      </c>
      <c r="AY101" s="180">
        <v>0</v>
      </c>
      <c r="AZ101" s="180">
        <v>0</v>
      </c>
      <c r="BA101" s="180"/>
      <c r="BB101" s="180">
        <v>0</v>
      </c>
      <c r="BC101" s="180">
        <v>0</v>
      </c>
      <c r="BD101" s="180">
        <v>0</v>
      </c>
      <c r="BE101" s="180">
        <v>0</v>
      </c>
      <c r="BF101" s="180">
        <v>0</v>
      </c>
      <c r="BG101" s="180">
        <v>0</v>
      </c>
      <c r="BH101" s="180">
        <v>0</v>
      </c>
      <c r="BI101" s="180">
        <v>0</v>
      </c>
      <c r="BJ101" s="180">
        <v>0</v>
      </c>
      <c r="BK101" s="180">
        <v>0</v>
      </c>
      <c r="BL101" s="180">
        <v>0</v>
      </c>
      <c r="BM101" s="180">
        <v>0</v>
      </c>
      <c r="BN101" s="180">
        <v>0</v>
      </c>
      <c r="BO101" s="180">
        <v>0</v>
      </c>
      <c r="BP101" s="180">
        <v>0</v>
      </c>
      <c r="BQ101" s="180">
        <v>0</v>
      </c>
      <c r="BR101" s="180">
        <v>0</v>
      </c>
      <c r="BS101" s="180">
        <v>0</v>
      </c>
      <c r="BT101" s="180"/>
      <c r="BU101" s="180">
        <v>0</v>
      </c>
      <c r="BV101" s="180">
        <v>0</v>
      </c>
      <c r="BW101" s="180">
        <v>0</v>
      </c>
      <c r="BX101" s="180">
        <v>0</v>
      </c>
      <c r="BY101" s="180">
        <v>0</v>
      </c>
      <c r="BZ101" s="180">
        <v>0</v>
      </c>
      <c r="CA101" s="180">
        <v>0</v>
      </c>
      <c r="CB101" s="180">
        <v>0</v>
      </c>
      <c r="CC101" s="180">
        <v>0</v>
      </c>
      <c r="CD101" s="180">
        <v>0</v>
      </c>
      <c r="CE101" s="180"/>
      <c r="CF101" s="180"/>
      <c r="CG101" s="180"/>
      <c r="CH101" s="180"/>
      <c r="CI101" s="180"/>
      <c r="CJ101" s="180"/>
      <c r="CK101" s="180"/>
      <c r="CL101" s="180"/>
      <c r="CM101" s="180"/>
      <c r="CN101" s="180"/>
      <c r="CO101" s="180"/>
      <c r="CP101" s="180"/>
      <c r="CQ101" s="180"/>
      <c r="CR101" s="180"/>
      <c r="CS101" s="180"/>
      <c r="CT101" s="180"/>
      <c r="CU101" s="180"/>
    </row>
    <row r="102" spans="1:99" x14ac:dyDescent="0.3">
      <c r="A102" s="155">
        <v>366</v>
      </c>
      <c r="B102" s="180" t="s">
        <v>1057</v>
      </c>
      <c r="C102" s="180"/>
      <c r="D102" s="180">
        <v>0</v>
      </c>
      <c r="E102" s="180">
        <v>0</v>
      </c>
      <c r="F102" s="180">
        <v>0</v>
      </c>
      <c r="G102" s="180">
        <v>0</v>
      </c>
      <c r="H102" s="180">
        <v>0</v>
      </c>
      <c r="I102" s="180">
        <v>0</v>
      </c>
      <c r="J102" s="180">
        <v>0</v>
      </c>
      <c r="K102" s="180">
        <v>0</v>
      </c>
      <c r="L102" s="180">
        <v>404603</v>
      </c>
      <c r="M102" s="180">
        <v>0</v>
      </c>
      <c r="N102" s="180">
        <v>0</v>
      </c>
      <c r="O102" s="180">
        <v>0</v>
      </c>
      <c r="P102" s="180">
        <v>0</v>
      </c>
      <c r="Q102" s="180">
        <v>3216490</v>
      </c>
      <c r="R102" s="180">
        <v>0</v>
      </c>
      <c r="S102" s="180">
        <v>0</v>
      </c>
      <c r="T102" s="180">
        <v>0</v>
      </c>
      <c r="U102" s="180">
        <v>0</v>
      </c>
      <c r="V102" s="180">
        <v>0</v>
      </c>
      <c r="W102" s="180"/>
      <c r="X102" s="180"/>
      <c r="Y102" s="180">
        <v>45000</v>
      </c>
      <c r="Z102" s="180">
        <v>0</v>
      </c>
      <c r="AA102" s="180">
        <v>0</v>
      </c>
      <c r="AB102" s="180">
        <v>0</v>
      </c>
      <c r="AC102" s="180">
        <v>0</v>
      </c>
      <c r="AD102" s="180">
        <v>0</v>
      </c>
      <c r="AE102" s="180"/>
      <c r="AF102" s="180">
        <v>3038340</v>
      </c>
      <c r="AG102" s="180">
        <v>0</v>
      </c>
      <c r="AH102" s="180">
        <v>0</v>
      </c>
      <c r="AI102" s="180">
        <v>0</v>
      </c>
      <c r="AJ102" s="180">
        <v>0</v>
      </c>
      <c r="AK102" s="180">
        <v>0</v>
      </c>
      <c r="AL102" s="180"/>
      <c r="AM102" s="180">
        <v>0</v>
      </c>
      <c r="AN102" s="180">
        <v>0</v>
      </c>
      <c r="AO102" s="180">
        <v>0</v>
      </c>
      <c r="AP102" s="180">
        <v>0</v>
      </c>
      <c r="AQ102" s="180">
        <v>0</v>
      </c>
      <c r="AR102" s="180">
        <v>0</v>
      </c>
      <c r="AS102" s="180"/>
      <c r="AT102" s="180">
        <v>0</v>
      </c>
      <c r="AU102" s="180">
        <v>0</v>
      </c>
      <c r="AV102" s="180">
        <v>4834992</v>
      </c>
      <c r="AW102" s="180">
        <v>0</v>
      </c>
      <c r="AX102" s="180">
        <v>0</v>
      </c>
      <c r="AY102" s="180">
        <v>0</v>
      </c>
      <c r="AZ102" s="180">
        <v>0</v>
      </c>
      <c r="BA102" s="180"/>
      <c r="BB102" s="180">
        <v>0</v>
      </c>
      <c r="BC102" s="180">
        <v>0</v>
      </c>
      <c r="BD102" s="180">
        <v>0</v>
      </c>
      <c r="BE102" s="180">
        <v>0</v>
      </c>
      <c r="BF102" s="180">
        <v>0</v>
      </c>
      <c r="BG102" s="180">
        <v>0</v>
      </c>
      <c r="BH102" s="180">
        <v>0</v>
      </c>
      <c r="BI102" s="180">
        <v>0</v>
      </c>
      <c r="BJ102" s="180">
        <v>0</v>
      </c>
      <c r="BK102" s="180">
        <v>0</v>
      </c>
      <c r="BL102" s="180">
        <v>0</v>
      </c>
      <c r="BM102" s="180">
        <v>0</v>
      </c>
      <c r="BN102" s="180">
        <v>84000</v>
      </c>
      <c r="BO102" s="180">
        <v>0</v>
      </c>
      <c r="BP102" s="180">
        <v>2050922</v>
      </c>
      <c r="BQ102" s="180">
        <v>0</v>
      </c>
      <c r="BR102" s="180">
        <v>354222</v>
      </c>
      <c r="BS102" s="180">
        <v>0</v>
      </c>
      <c r="BT102" s="180"/>
      <c r="BU102" s="180">
        <v>7000</v>
      </c>
      <c r="BV102" s="180">
        <v>0</v>
      </c>
      <c r="BW102" s="180">
        <v>0</v>
      </c>
      <c r="BX102" s="180">
        <v>0</v>
      </c>
      <c r="BY102" s="180">
        <v>0</v>
      </c>
      <c r="BZ102" s="180">
        <v>22530</v>
      </c>
      <c r="CA102" s="180">
        <v>0</v>
      </c>
      <c r="CB102" s="180">
        <v>0</v>
      </c>
      <c r="CC102" s="180">
        <v>0</v>
      </c>
      <c r="CD102" s="180">
        <v>0</v>
      </c>
      <c r="CE102" s="180"/>
      <c r="CF102" s="180"/>
      <c r="CG102" s="180"/>
      <c r="CH102" s="180"/>
      <c r="CI102" s="180"/>
      <c r="CJ102" s="180"/>
      <c r="CK102" s="180"/>
      <c r="CL102" s="180"/>
      <c r="CM102" s="180"/>
      <c r="CN102" s="180"/>
      <c r="CO102" s="180"/>
      <c r="CP102" s="180"/>
      <c r="CQ102" s="180"/>
      <c r="CR102" s="180"/>
      <c r="CS102" s="180"/>
      <c r="CT102" s="180"/>
      <c r="CU102" s="180"/>
    </row>
    <row r="103" spans="1:99" x14ac:dyDescent="0.3">
      <c r="A103" s="155">
        <v>368</v>
      </c>
      <c r="B103" s="180" t="s">
        <v>191</v>
      </c>
      <c r="C103" s="180"/>
      <c r="D103" s="180">
        <v>0</v>
      </c>
      <c r="E103" s="180">
        <v>0</v>
      </c>
      <c r="F103" s="180">
        <v>0</v>
      </c>
      <c r="G103" s="180">
        <v>0</v>
      </c>
      <c r="H103" s="180">
        <v>0</v>
      </c>
      <c r="I103" s="180">
        <v>0</v>
      </c>
      <c r="J103" s="180">
        <v>0</v>
      </c>
      <c r="K103" s="180">
        <v>0</v>
      </c>
      <c r="L103" s="180">
        <v>0</v>
      </c>
      <c r="M103" s="180">
        <v>515577</v>
      </c>
      <c r="N103" s="180">
        <v>0</v>
      </c>
      <c r="O103" s="180">
        <v>0</v>
      </c>
      <c r="P103" s="180">
        <v>0</v>
      </c>
      <c r="Q103" s="180">
        <v>0</v>
      </c>
      <c r="R103" s="180">
        <v>0</v>
      </c>
      <c r="S103" s="180">
        <v>0</v>
      </c>
      <c r="T103" s="180">
        <v>0</v>
      </c>
      <c r="U103" s="180">
        <v>0</v>
      </c>
      <c r="V103" s="180">
        <v>0</v>
      </c>
      <c r="W103" s="180"/>
      <c r="X103" s="180"/>
      <c r="Y103" s="180">
        <v>0</v>
      </c>
      <c r="Z103" s="180">
        <v>0</v>
      </c>
      <c r="AA103" s="180">
        <v>0</v>
      </c>
      <c r="AB103" s="180">
        <v>0</v>
      </c>
      <c r="AC103" s="180">
        <v>0</v>
      </c>
      <c r="AD103" s="180">
        <v>0</v>
      </c>
      <c r="AE103" s="180"/>
      <c r="AF103" s="180">
        <v>0</v>
      </c>
      <c r="AG103" s="180">
        <v>0</v>
      </c>
      <c r="AH103" s="180">
        <v>0</v>
      </c>
      <c r="AI103" s="180">
        <v>0</v>
      </c>
      <c r="AJ103" s="180">
        <v>0</v>
      </c>
      <c r="AK103" s="180">
        <v>0</v>
      </c>
      <c r="AL103" s="180"/>
      <c r="AM103" s="180">
        <v>0</v>
      </c>
      <c r="AN103" s="180">
        <v>13575</v>
      </c>
      <c r="AO103" s="180">
        <v>0</v>
      </c>
      <c r="AP103" s="180">
        <v>0</v>
      </c>
      <c r="AQ103" s="180">
        <v>0</v>
      </c>
      <c r="AR103" s="180">
        <v>0</v>
      </c>
      <c r="AS103" s="180"/>
      <c r="AT103" s="180">
        <v>0</v>
      </c>
      <c r="AU103" s="180">
        <v>1775435</v>
      </c>
      <c r="AV103" s="180">
        <v>0</v>
      </c>
      <c r="AW103" s="180">
        <v>0</v>
      </c>
      <c r="AX103" s="180">
        <v>0</v>
      </c>
      <c r="AY103" s="180">
        <v>0</v>
      </c>
      <c r="AZ103" s="180">
        <v>0</v>
      </c>
      <c r="BA103" s="180"/>
      <c r="BB103" s="180">
        <v>0</v>
      </c>
      <c r="BC103" s="180">
        <v>0</v>
      </c>
      <c r="BD103" s="180">
        <v>0</v>
      </c>
      <c r="BE103" s="180">
        <v>0</v>
      </c>
      <c r="BF103" s="180">
        <v>216265</v>
      </c>
      <c r="BG103" s="180">
        <v>0</v>
      </c>
      <c r="BH103" s="180">
        <v>0</v>
      </c>
      <c r="BI103" s="180">
        <v>0</v>
      </c>
      <c r="BJ103" s="180">
        <v>0</v>
      </c>
      <c r="BK103" s="180">
        <v>0</v>
      </c>
      <c r="BL103" s="180">
        <v>0</v>
      </c>
      <c r="BM103" s="180">
        <v>0</v>
      </c>
      <c r="BN103" s="180">
        <v>0</v>
      </c>
      <c r="BO103" s="180">
        <v>77920</v>
      </c>
      <c r="BP103" s="180">
        <v>1557949</v>
      </c>
      <c r="BQ103" s="180">
        <v>0</v>
      </c>
      <c r="BR103" s="180">
        <v>0</v>
      </c>
      <c r="BS103" s="180">
        <v>3900</v>
      </c>
      <c r="BT103" s="180"/>
      <c r="BU103" s="180">
        <v>0</v>
      </c>
      <c r="BV103" s="180">
        <v>0</v>
      </c>
      <c r="BW103" s="180">
        <v>0</v>
      </c>
      <c r="BX103" s="180">
        <v>0</v>
      </c>
      <c r="BY103" s="180">
        <v>0</v>
      </c>
      <c r="BZ103" s="180">
        <v>0</v>
      </c>
      <c r="CA103" s="180">
        <v>0</v>
      </c>
      <c r="CB103" s="180">
        <v>0</v>
      </c>
      <c r="CC103" s="180">
        <v>0</v>
      </c>
      <c r="CD103" s="180">
        <v>291164</v>
      </c>
      <c r="CE103" s="180"/>
      <c r="CF103" s="180"/>
      <c r="CG103" s="180"/>
      <c r="CH103" s="180"/>
      <c r="CI103" s="180"/>
      <c r="CJ103" s="180"/>
      <c r="CK103" s="180"/>
      <c r="CL103" s="180"/>
      <c r="CM103" s="180"/>
      <c r="CN103" s="180"/>
      <c r="CO103" s="180"/>
      <c r="CP103" s="180"/>
      <c r="CQ103" s="180"/>
      <c r="CR103" s="180"/>
      <c r="CS103" s="180"/>
      <c r="CT103" s="180"/>
      <c r="CU103" s="180"/>
    </row>
    <row r="104" spans="1:99" x14ac:dyDescent="0.3">
      <c r="A104" s="155">
        <v>369</v>
      </c>
      <c r="B104" s="180" t="s">
        <v>196</v>
      </c>
      <c r="C104" s="180"/>
      <c r="D104" s="180">
        <v>1797049</v>
      </c>
      <c r="E104" s="180">
        <v>12187128</v>
      </c>
      <c r="F104" s="180">
        <v>189368</v>
      </c>
      <c r="G104" s="180">
        <v>435477</v>
      </c>
      <c r="H104" s="180">
        <v>387977</v>
      </c>
      <c r="I104" s="180">
        <v>131200</v>
      </c>
      <c r="J104" s="180">
        <v>30654</v>
      </c>
      <c r="K104" s="180">
        <v>63057</v>
      </c>
      <c r="L104" s="180">
        <v>1935125</v>
      </c>
      <c r="M104" s="180">
        <v>94066823</v>
      </c>
      <c r="N104" s="180">
        <v>796843</v>
      </c>
      <c r="O104" s="180">
        <v>3652104</v>
      </c>
      <c r="P104" s="180">
        <v>10787</v>
      </c>
      <c r="Q104" s="180">
        <v>2757445</v>
      </c>
      <c r="R104" s="180">
        <v>40312</v>
      </c>
      <c r="S104" s="180">
        <v>148959</v>
      </c>
      <c r="T104" s="180">
        <v>746052</v>
      </c>
      <c r="U104" s="180">
        <v>525511</v>
      </c>
      <c r="V104" s="180">
        <v>2070308</v>
      </c>
      <c r="W104" s="180"/>
      <c r="X104" s="180"/>
      <c r="Y104" s="180">
        <v>397068</v>
      </c>
      <c r="Z104" s="180">
        <v>9361383</v>
      </c>
      <c r="AA104" s="180">
        <v>114463</v>
      </c>
      <c r="AB104" s="180">
        <v>278114</v>
      </c>
      <c r="AC104" s="180">
        <v>4103224</v>
      </c>
      <c r="AD104" s="180">
        <v>326726</v>
      </c>
      <c r="AE104" s="180"/>
      <c r="AF104" s="180">
        <v>6769471</v>
      </c>
      <c r="AG104" s="180">
        <v>148917</v>
      </c>
      <c r="AH104" s="180">
        <v>108398</v>
      </c>
      <c r="AI104" s="180">
        <v>2766257</v>
      </c>
      <c r="AJ104" s="180">
        <v>640067</v>
      </c>
      <c r="AK104" s="180">
        <v>44612</v>
      </c>
      <c r="AL104" s="180"/>
      <c r="AM104" s="180">
        <v>35684</v>
      </c>
      <c r="AN104" s="180">
        <v>6707613</v>
      </c>
      <c r="AO104" s="180">
        <v>42623</v>
      </c>
      <c r="AP104" s="180">
        <v>931241</v>
      </c>
      <c r="AQ104" s="180">
        <v>1371323</v>
      </c>
      <c r="AR104" s="180">
        <v>37327</v>
      </c>
      <c r="AS104" s="180"/>
      <c r="AT104" s="180">
        <v>256446</v>
      </c>
      <c r="AU104" s="180">
        <v>36596393</v>
      </c>
      <c r="AV104" s="180">
        <v>9803441</v>
      </c>
      <c r="AW104" s="180">
        <v>346919</v>
      </c>
      <c r="AX104" s="180">
        <v>175031</v>
      </c>
      <c r="AY104" s="180">
        <v>70866</v>
      </c>
      <c r="AZ104" s="180">
        <v>30263</v>
      </c>
      <c r="BA104" s="180"/>
      <c r="BB104" s="180">
        <v>2210553</v>
      </c>
      <c r="BC104" s="180">
        <v>45812</v>
      </c>
      <c r="BD104" s="180">
        <v>84792</v>
      </c>
      <c r="BE104" s="180">
        <v>20357</v>
      </c>
      <c r="BF104" s="180">
        <v>6014535</v>
      </c>
      <c r="BG104" s="180">
        <v>12779</v>
      </c>
      <c r="BH104" s="180">
        <v>6012277</v>
      </c>
      <c r="BI104" s="180">
        <v>1297722</v>
      </c>
      <c r="BJ104" s="180">
        <v>106253</v>
      </c>
      <c r="BK104" s="180">
        <v>58900</v>
      </c>
      <c r="BL104" s="180">
        <v>5546410</v>
      </c>
      <c r="BM104" s="180">
        <v>6683115</v>
      </c>
      <c r="BN104" s="180">
        <v>1112972</v>
      </c>
      <c r="BO104" s="180">
        <v>2919083</v>
      </c>
      <c r="BP104" s="180">
        <v>39417198</v>
      </c>
      <c r="BQ104" s="180">
        <v>146132</v>
      </c>
      <c r="BR104" s="180">
        <v>1157909</v>
      </c>
      <c r="BS104" s="180">
        <v>255066</v>
      </c>
      <c r="BT104" s="180"/>
      <c r="BU104" s="180">
        <v>73323</v>
      </c>
      <c r="BV104" s="180">
        <v>135516</v>
      </c>
      <c r="BW104" s="180">
        <v>416520</v>
      </c>
      <c r="BX104" s="180">
        <v>1209252</v>
      </c>
      <c r="BY104" s="180">
        <v>15280898</v>
      </c>
      <c r="BZ104" s="180">
        <v>212477</v>
      </c>
      <c r="CA104" s="180">
        <v>6059093</v>
      </c>
      <c r="CB104" s="180">
        <v>314895</v>
      </c>
      <c r="CC104" s="180">
        <v>573875</v>
      </c>
      <c r="CD104" s="180">
        <v>8819130</v>
      </c>
      <c r="CE104" s="180"/>
      <c r="CF104" s="180"/>
      <c r="CG104" s="180"/>
      <c r="CH104" s="180"/>
      <c r="CI104" s="180"/>
      <c r="CJ104" s="180"/>
      <c r="CK104" s="180"/>
      <c r="CL104" s="180"/>
      <c r="CM104" s="180"/>
      <c r="CN104" s="180"/>
      <c r="CO104" s="180"/>
      <c r="CP104" s="180"/>
      <c r="CQ104" s="180"/>
      <c r="CR104" s="180"/>
      <c r="CS104" s="180"/>
      <c r="CT104" s="180"/>
      <c r="CU104" s="180"/>
    </row>
    <row r="105" spans="1:99" x14ac:dyDescent="0.3">
      <c r="A105" s="155">
        <v>370</v>
      </c>
      <c r="B105" s="180" t="s">
        <v>198</v>
      </c>
      <c r="C105" s="180"/>
      <c r="D105" s="180">
        <v>0</v>
      </c>
      <c r="E105" s="180">
        <v>0</v>
      </c>
      <c r="F105" s="180">
        <v>61840</v>
      </c>
      <c r="G105" s="180">
        <v>0</v>
      </c>
      <c r="H105" s="180">
        <v>80665</v>
      </c>
      <c r="I105" s="180">
        <v>0</v>
      </c>
      <c r="J105" s="180">
        <v>0</v>
      </c>
      <c r="K105" s="180">
        <v>0</v>
      </c>
      <c r="L105" s="180">
        <v>507292</v>
      </c>
      <c r="M105" s="180">
        <v>12426395</v>
      </c>
      <c r="N105" s="180">
        <v>0</v>
      </c>
      <c r="O105" s="180">
        <v>745923</v>
      </c>
      <c r="P105" s="180">
        <v>0</v>
      </c>
      <c r="Q105" s="180">
        <v>288093</v>
      </c>
      <c r="R105" s="180">
        <v>0</v>
      </c>
      <c r="S105" s="180">
        <v>14778</v>
      </c>
      <c r="T105" s="180">
        <v>116277</v>
      </c>
      <c r="U105" s="180">
        <v>20936</v>
      </c>
      <c r="V105" s="180">
        <v>143742</v>
      </c>
      <c r="W105" s="180"/>
      <c r="X105" s="180"/>
      <c r="Y105" s="180">
        <v>4334</v>
      </c>
      <c r="Z105" s="180">
        <v>0</v>
      </c>
      <c r="AA105" s="180">
        <v>0</v>
      </c>
      <c r="AB105" s="180">
        <v>12710</v>
      </c>
      <c r="AC105" s="180">
        <v>3994431</v>
      </c>
      <c r="AD105" s="180">
        <v>91556</v>
      </c>
      <c r="AE105" s="180"/>
      <c r="AF105" s="180">
        <v>4460693</v>
      </c>
      <c r="AG105" s="180">
        <v>0</v>
      </c>
      <c r="AH105" s="180">
        <v>0</v>
      </c>
      <c r="AI105" s="180">
        <v>162284</v>
      </c>
      <c r="AJ105" s="180">
        <v>0</v>
      </c>
      <c r="AK105" s="180">
        <v>0</v>
      </c>
      <c r="AL105" s="180"/>
      <c r="AM105" s="180">
        <v>0</v>
      </c>
      <c r="AN105" s="180">
        <v>0</v>
      </c>
      <c r="AO105" s="180">
        <v>0</v>
      </c>
      <c r="AP105" s="180">
        <v>85231</v>
      </c>
      <c r="AQ105" s="180">
        <v>114434</v>
      </c>
      <c r="AR105" s="180">
        <v>0</v>
      </c>
      <c r="AS105" s="180"/>
      <c r="AT105" s="180">
        <v>0</v>
      </c>
      <c r="AU105" s="180">
        <v>0</v>
      </c>
      <c r="AV105" s="180">
        <v>0</v>
      </c>
      <c r="AW105" s="180">
        <v>138105</v>
      </c>
      <c r="AX105" s="180">
        <v>0</v>
      </c>
      <c r="AY105" s="180">
        <v>0</v>
      </c>
      <c r="AZ105" s="180">
        <v>4150</v>
      </c>
      <c r="BA105" s="180"/>
      <c r="BB105" s="180">
        <v>0</v>
      </c>
      <c r="BC105" s="180">
        <v>0</v>
      </c>
      <c r="BD105" s="180">
        <v>1794</v>
      </c>
      <c r="BE105" s="180">
        <v>0</v>
      </c>
      <c r="BF105" s="180">
        <v>2888983</v>
      </c>
      <c r="BG105" s="180">
        <v>0</v>
      </c>
      <c r="BH105" s="180">
        <v>341674</v>
      </c>
      <c r="BI105" s="180">
        <v>54078</v>
      </c>
      <c r="BJ105" s="180">
        <v>0</v>
      </c>
      <c r="BK105" s="180">
        <v>0</v>
      </c>
      <c r="BL105" s="180">
        <v>464707</v>
      </c>
      <c r="BM105" s="180">
        <v>1319851</v>
      </c>
      <c r="BN105" s="180">
        <v>65873</v>
      </c>
      <c r="BO105" s="180">
        <v>3465279</v>
      </c>
      <c r="BP105" s="180">
        <v>1217440</v>
      </c>
      <c r="BQ105" s="180">
        <v>69611</v>
      </c>
      <c r="BR105" s="180">
        <v>62489</v>
      </c>
      <c r="BS105" s="180">
        <v>0</v>
      </c>
      <c r="BT105" s="180"/>
      <c r="BU105" s="180">
        <v>3148</v>
      </c>
      <c r="BV105" s="180">
        <v>0</v>
      </c>
      <c r="BW105" s="180">
        <v>253033</v>
      </c>
      <c r="BX105" s="180">
        <v>0</v>
      </c>
      <c r="BY105" s="180">
        <v>0</v>
      </c>
      <c r="BZ105" s="180">
        <v>11414</v>
      </c>
      <c r="CA105" s="180">
        <v>845273</v>
      </c>
      <c r="CB105" s="180">
        <v>31117</v>
      </c>
      <c r="CC105" s="180">
        <v>68496</v>
      </c>
      <c r="CD105" s="180">
        <v>5009227</v>
      </c>
      <c r="CE105" s="180"/>
      <c r="CF105" s="180"/>
      <c r="CG105" s="180"/>
      <c r="CH105" s="180"/>
      <c r="CI105" s="180"/>
      <c r="CJ105" s="180"/>
      <c r="CK105" s="180"/>
      <c r="CL105" s="180"/>
      <c r="CM105" s="180"/>
      <c r="CN105" s="180"/>
      <c r="CO105" s="180"/>
      <c r="CP105" s="180"/>
      <c r="CQ105" s="180"/>
      <c r="CR105" s="180"/>
      <c r="CS105" s="180"/>
      <c r="CT105" s="180"/>
      <c r="CU105" s="180"/>
    </row>
    <row r="106" spans="1:99" x14ac:dyDescent="0.3">
      <c r="A106" s="155">
        <v>371</v>
      </c>
      <c r="B106" s="180" t="s">
        <v>248</v>
      </c>
      <c r="C106" s="180"/>
      <c r="D106" s="180">
        <v>0</v>
      </c>
      <c r="E106" s="180">
        <v>0</v>
      </c>
      <c r="F106" s="180">
        <v>0</v>
      </c>
      <c r="G106" s="180">
        <v>0</v>
      </c>
      <c r="H106" s="180">
        <v>0</v>
      </c>
      <c r="I106" s="180">
        <v>0</v>
      </c>
      <c r="J106" s="180">
        <v>0</v>
      </c>
      <c r="K106" s="180">
        <v>0</v>
      </c>
      <c r="L106" s="180">
        <v>0</v>
      </c>
      <c r="M106" s="180">
        <v>0</v>
      </c>
      <c r="N106" s="180">
        <v>0</v>
      </c>
      <c r="O106" s="180">
        <v>0</v>
      </c>
      <c r="P106" s="180">
        <v>0</v>
      </c>
      <c r="Q106" s="180">
        <v>0</v>
      </c>
      <c r="R106" s="180">
        <v>0</v>
      </c>
      <c r="S106" s="180">
        <v>0</v>
      </c>
      <c r="T106" s="180">
        <v>0</v>
      </c>
      <c r="U106" s="180">
        <v>0</v>
      </c>
      <c r="V106" s="180">
        <v>0</v>
      </c>
      <c r="W106" s="180"/>
      <c r="X106" s="180"/>
      <c r="Y106" s="180">
        <v>0</v>
      </c>
      <c r="Z106" s="180">
        <v>3488031</v>
      </c>
      <c r="AA106" s="180">
        <v>0</v>
      </c>
      <c r="AB106" s="180">
        <v>0</v>
      </c>
      <c r="AC106" s="180">
        <v>0</v>
      </c>
      <c r="AD106" s="180">
        <v>0</v>
      </c>
      <c r="AE106" s="180"/>
      <c r="AF106" s="180">
        <v>0</v>
      </c>
      <c r="AG106" s="180">
        <v>0</v>
      </c>
      <c r="AH106" s="180">
        <v>0</v>
      </c>
      <c r="AI106" s="180">
        <v>0</v>
      </c>
      <c r="AJ106" s="180">
        <v>0</v>
      </c>
      <c r="AK106" s="180">
        <v>0</v>
      </c>
      <c r="AL106" s="180"/>
      <c r="AM106" s="180">
        <v>0</v>
      </c>
      <c r="AN106" s="180">
        <v>0</v>
      </c>
      <c r="AO106" s="180">
        <v>0</v>
      </c>
      <c r="AP106" s="180">
        <v>0</v>
      </c>
      <c r="AQ106" s="180">
        <v>0</v>
      </c>
      <c r="AR106" s="180">
        <v>0</v>
      </c>
      <c r="AS106" s="180"/>
      <c r="AT106" s="180">
        <v>0</v>
      </c>
      <c r="AU106" s="180">
        <v>24790423</v>
      </c>
      <c r="AV106" s="180">
        <v>5199820</v>
      </c>
      <c r="AW106" s="180">
        <v>0</v>
      </c>
      <c r="AX106" s="180">
        <v>0</v>
      </c>
      <c r="AY106" s="180">
        <v>0</v>
      </c>
      <c r="AZ106" s="180">
        <v>0</v>
      </c>
      <c r="BA106" s="180"/>
      <c r="BB106" s="180">
        <v>0</v>
      </c>
      <c r="BC106" s="180">
        <v>0</v>
      </c>
      <c r="BD106" s="180">
        <v>0</v>
      </c>
      <c r="BE106" s="180">
        <v>0</v>
      </c>
      <c r="BF106" s="180">
        <v>0</v>
      </c>
      <c r="BG106" s="180">
        <v>0</v>
      </c>
      <c r="BH106" s="180">
        <v>0</v>
      </c>
      <c r="BI106" s="180">
        <v>0</v>
      </c>
      <c r="BJ106" s="180">
        <v>0</v>
      </c>
      <c r="BK106" s="180">
        <v>0</v>
      </c>
      <c r="BL106" s="180">
        <v>0</v>
      </c>
      <c r="BM106" s="180">
        <v>0</v>
      </c>
      <c r="BN106" s="180">
        <v>0</v>
      </c>
      <c r="BO106" s="180">
        <v>0</v>
      </c>
      <c r="BP106" s="180">
        <v>4993550</v>
      </c>
      <c r="BQ106" s="180">
        <v>0</v>
      </c>
      <c r="BR106" s="180">
        <v>0</v>
      </c>
      <c r="BS106" s="180">
        <v>0</v>
      </c>
      <c r="BT106" s="180"/>
      <c r="BU106" s="180">
        <v>0</v>
      </c>
      <c r="BV106" s="180">
        <v>0</v>
      </c>
      <c r="BW106" s="180">
        <v>0</v>
      </c>
      <c r="BX106" s="180">
        <v>0</v>
      </c>
      <c r="BY106" s="180">
        <v>559480</v>
      </c>
      <c r="BZ106" s="180">
        <v>0</v>
      </c>
      <c r="CA106" s="180">
        <v>0</v>
      </c>
      <c r="CB106" s="180">
        <v>0</v>
      </c>
      <c r="CC106" s="180">
        <v>0</v>
      </c>
      <c r="CD106" s="180">
        <v>0</v>
      </c>
      <c r="CE106" s="180"/>
      <c r="CF106" s="180"/>
      <c r="CG106" s="180"/>
      <c r="CH106" s="180"/>
      <c r="CI106" s="180"/>
      <c r="CJ106" s="180"/>
      <c r="CK106" s="180"/>
      <c r="CL106" s="180"/>
      <c r="CM106" s="180"/>
      <c r="CN106" s="180"/>
      <c r="CO106" s="180"/>
      <c r="CP106" s="180"/>
      <c r="CQ106" s="180"/>
      <c r="CR106" s="180"/>
      <c r="CS106" s="180"/>
      <c r="CT106" s="180"/>
      <c r="CU106" s="180"/>
    </row>
    <row r="107" spans="1:99" x14ac:dyDescent="0.3">
      <c r="A107" s="155">
        <v>373</v>
      </c>
      <c r="B107" s="180" t="s">
        <v>305</v>
      </c>
      <c r="C107" s="180"/>
      <c r="D107" s="180">
        <v>682022</v>
      </c>
      <c r="E107" s="180">
        <v>3459236</v>
      </c>
      <c r="F107" s="180">
        <v>408074</v>
      </c>
      <c r="G107" s="180">
        <v>626446</v>
      </c>
      <c r="H107" s="180">
        <v>1026764</v>
      </c>
      <c r="I107" s="180">
        <v>386061</v>
      </c>
      <c r="J107" s="180">
        <v>81284</v>
      </c>
      <c r="K107" s="180">
        <v>78020</v>
      </c>
      <c r="L107" s="180">
        <v>5955323</v>
      </c>
      <c r="M107" s="180">
        <v>437515931</v>
      </c>
      <c r="N107" s="180">
        <v>1468171</v>
      </c>
      <c r="O107" s="180">
        <v>4032890</v>
      </c>
      <c r="P107" s="180">
        <v>68361</v>
      </c>
      <c r="Q107" s="180">
        <v>13914794</v>
      </c>
      <c r="R107" s="180">
        <v>83857</v>
      </c>
      <c r="S107" s="180">
        <v>449102</v>
      </c>
      <c r="T107" s="180">
        <v>2036457</v>
      </c>
      <c r="U107" s="180">
        <v>457830</v>
      </c>
      <c r="V107" s="180">
        <v>6995837</v>
      </c>
      <c r="W107" s="180"/>
      <c r="X107" s="180"/>
      <c r="Y107" s="180">
        <v>1616055</v>
      </c>
      <c r="Z107" s="180">
        <v>37676165</v>
      </c>
      <c r="AA107" s="180">
        <v>457650</v>
      </c>
      <c r="AB107" s="180">
        <v>646369</v>
      </c>
      <c r="AC107" s="180">
        <v>88603792</v>
      </c>
      <c r="AD107" s="180">
        <v>961882</v>
      </c>
      <c r="AE107" s="180"/>
      <c r="AF107" s="180">
        <v>324247464</v>
      </c>
      <c r="AG107" s="180">
        <v>438493</v>
      </c>
      <c r="AH107" s="180">
        <v>293959</v>
      </c>
      <c r="AI107" s="180">
        <v>6657093</v>
      </c>
      <c r="AJ107" s="180">
        <v>1357122</v>
      </c>
      <c r="AK107" s="180">
        <v>117968</v>
      </c>
      <c r="AL107" s="180"/>
      <c r="AM107" s="180">
        <v>479561</v>
      </c>
      <c r="AN107" s="180">
        <v>14893074</v>
      </c>
      <c r="AO107" s="180">
        <v>0</v>
      </c>
      <c r="AP107" s="180">
        <v>3837284</v>
      </c>
      <c r="AQ107" s="180">
        <v>2854989</v>
      </c>
      <c r="AR107" s="180">
        <v>105388</v>
      </c>
      <c r="AS107" s="180"/>
      <c r="AT107" s="180">
        <v>418807</v>
      </c>
      <c r="AU107" s="180">
        <v>456779906</v>
      </c>
      <c r="AV107" s="180">
        <v>105628095</v>
      </c>
      <c r="AW107" s="180">
        <v>7207261</v>
      </c>
      <c r="AX107" s="180">
        <v>383716</v>
      </c>
      <c r="AY107" s="180">
        <v>403988</v>
      </c>
      <c r="AZ107" s="180">
        <v>127944</v>
      </c>
      <c r="BA107" s="180"/>
      <c r="BB107" s="180">
        <v>15583081</v>
      </c>
      <c r="BC107" s="180">
        <v>330938</v>
      </c>
      <c r="BD107" s="180">
        <v>316896</v>
      </c>
      <c r="BE107" s="180">
        <v>46356</v>
      </c>
      <c r="BF107" s="180">
        <v>8679857</v>
      </c>
      <c r="BG107" s="180">
        <v>57042</v>
      </c>
      <c r="BH107" s="180">
        <v>11471261</v>
      </c>
      <c r="BI107" s="180">
        <v>3668995</v>
      </c>
      <c r="BJ107" s="180">
        <v>815975</v>
      </c>
      <c r="BK107" s="180">
        <v>207032</v>
      </c>
      <c r="BL107" s="180">
        <v>28036227</v>
      </c>
      <c r="BM107" s="180">
        <v>26034804</v>
      </c>
      <c r="BN107" s="180">
        <v>3272965</v>
      </c>
      <c r="BO107" s="180">
        <v>107621907</v>
      </c>
      <c r="BP107" s="180">
        <v>573977843</v>
      </c>
      <c r="BQ107" s="180">
        <v>665330</v>
      </c>
      <c r="BR107" s="180">
        <v>11608594</v>
      </c>
      <c r="BS107" s="180">
        <v>1614833</v>
      </c>
      <c r="BT107" s="180"/>
      <c r="BU107" s="180">
        <v>945355</v>
      </c>
      <c r="BV107" s="180">
        <v>748386</v>
      </c>
      <c r="BW107" s="180">
        <v>2036780</v>
      </c>
      <c r="BX107" s="180">
        <v>1350761</v>
      </c>
      <c r="BY107" s="180">
        <v>49915219</v>
      </c>
      <c r="BZ107" s="180">
        <v>612315</v>
      </c>
      <c r="CA107" s="180">
        <v>15918181</v>
      </c>
      <c r="CB107" s="180">
        <v>856653</v>
      </c>
      <c r="CC107" s="180">
        <v>3587026</v>
      </c>
      <c r="CD107" s="180">
        <v>63233930</v>
      </c>
      <c r="CE107" s="180"/>
      <c r="CF107" s="180"/>
      <c r="CG107" s="180"/>
      <c r="CH107" s="180"/>
      <c r="CI107" s="180"/>
      <c r="CJ107" s="180"/>
      <c r="CK107" s="180"/>
      <c r="CL107" s="180"/>
      <c r="CM107" s="180"/>
      <c r="CN107" s="180"/>
      <c r="CO107" s="180"/>
      <c r="CP107" s="180"/>
      <c r="CQ107" s="180"/>
      <c r="CR107" s="180"/>
      <c r="CS107" s="180"/>
      <c r="CT107" s="180"/>
      <c r="CU107" s="180"/>
    </row>
    <row r="108" spans="1:99" x14ac:dyDescent="0.3">
      <c r="A108" s="155">
        <v>375</v>
      </c>
      <c r="B108" s="180" t="s">
        <v>213</v>
      </c>
      <c r="C108" s="180"/>
      <c r="D108" s="180">
        <v>177203</v>
      </c>
      <c r="E108" s="180">
        <v>-375557</v>
      </c>
      <c r="F108" s="180">
        <v>0</v>
      </c>
      <c r="G108" s="180">
        <v>645232</v>
      </c>
      <c r="H108" s="180">
        <v>660920</v>
      </c>
      <c r="I108" s="180">
        <v>131981</v>
      </c>
      <c r="J108" s="180">
        <v>0</v>
      </c>
      <c r="K108" s="180">
        <v>57554</v>
      </c>
      <c r="L108" s="180">
        <v>3253634</v>
      </c>
      <c r="M108" s="180">
        <v>0</v>
      </c>
      <c r="N108" s="180">
        <v>0</v>
      </c>
      <c r="O108" s="180">
        <v>0</v>
      </c>
      <c r="P108" s="180">
        <v>7974</v>
      </c>
      <c r="Q108" s="180">
        <v>3612510</v>
      </c>
      <c r="R108" s="180">
        <v>0</v>
      </c>
      <c r="S108" s="180">
        <v>332448</v>
      </c>
      <c r="T108" s="180">
        <v>1116895</v>
      </c>
      <c r="U108" s="180">
        <v>751165</v>
      </c>
      <c r="V108" s="180">
        <v>6308124</v>
      </c>
      <c r="W108" s="180"/>
      <c r="X108" s="180"/>
      <c r="Y108" s="180">
        <v>20266</v>
      </c>
      <c r="Z108" s="180">
        <v>23232760</v>
      </c>
      <c r="AA108" s="180">
        <v>28398</v>
      </c>
      <c r="AB108" s="180">
        <v>623314</v>
      </c>
      <c r="AC108" s="180">
        <v>0</v>
      </c>
      <c r="AD108" s="180">
        <v>0</v>
      </c>
      <c r="AE108" s="180"/>
      <c r="AF108" s="180">
        <v>19300448</v>
      </c>
      <c r="AG108" s="180">
        <v>160</v>
      </c>
      <c r="AH108" s="180">
        <v>124519</v>
      </c>
      <c r="AI108" s="180">
        <v>1778974</v>
      </c>
      <c r="AJ108" s="180">
        <v>94809</v>
      </c>
      <c r="AK108" s="180">
        <v>47713</v>
      </c>
      <c r="AL108" s="180"/>
      <c r="AM108" s="180">
        <v>3764231</v>
      </c>
      <c r="AN108" s="180">
        <v>11247079</v>
      </c>
      <c r="AO108" s="180">
        <v>0</v>
      </c>
      <c r="AP108" s="180">
        <v>2590262</v>
      </c>
      <c r="AQ108" s="180">
        <v>0</v>
      </c>
      <c r="AR108" s="180">
        <v>0</v>
      </c>
      <c r="AS108" s="180"/>
      <c r="AT108" s="180">
        <v>136406</v>
      </c>
      <c r="AU108" s="180">
        <v>33048550</v>
      </c>
      <c r="AV108" s="180">
        <v>20003777</v>
      </c>
      <c r="AW108" s="180">
        <v>632089</v>
      </c>
      <c r="AX108" s="180">
        <v>72474</v>
      </c>
      <c r="AY108" s="180">
        <v>68516</v>
      </c>
      <c r="AZ108" s="180">
        <v>-96231</v>
      </c>
      <c r="BA108" s="180"/>
      <c r="BB108" s="180">
        <v>1533798</v>
      </c>
      <c r="BC108" s="180">
        <v>453822</v>
      </c>
      <c r="BD108" s="180">
        <v>0</v>
      </c>
      <c r="BE108" s="180">
        <v>118789</v>
      </c>
      <c r="BF108" s="180">
        <v>8260304</v>
      </c>
      <c r="BG108" s="180">
        <v>0</v>
      </c>
      <c r="BH108" s="180">
        <v>9279505</v>
      </c>
      <c r="BI108" s="180">
        <v>489701</v>
      </c>
      <c r="BJ108" s="180">
        <v>0</v>
      </c>
      <c r="BK108" s="180">
        <v>0</v>
      </c>
      <c r="BL108" s="180">
        <v>31052052</v>
      </c>
      <c r="BM108" s="180">
        <v>12261564</v>
      </c>
      <c r="BN108" s="180">
        <v>840663</v>
      </c>
      <c r="BO108" s="180">
        <v>30927251</v>
      </c>
      <c r="BP108" s="180">
        <v>40189584</v>
      </c>
      <c r="BQ108" s="180">
        <v>252337</v>
      </c>
      <c r="BR108" s="180">
        <v>2298744</v>
      </c>
      <c r="BS108" s="180">
        <v>0</v>
      </c>
      <c r="BT108" s="180"/>
      <c r="BU108" s="180">
        <v>295151</v>
      </c>
      <c r="BV108" s="180">
        <v>6929</v>
      </c>
      <c r="BW108" s="180">
        <v>1824617</v>
      </c>
      <c r="BX108" s="180">
        <v>0</v>
      </c>
      <c r="BY108" s="180">
        <v>41446752</v>
      </c>
      <c r="BZ108" s="180">
        <v>523100</v>
      </c>
      <c r="CA108" s="180">
        <v>0</v>
      </c>
      <c r="CB108" s="180">
        <v>213731</v>
      </c>
      <c r="CC108" s="180">
        <v>0</v>
      </c>
      <c r="CD108" s="180">
        <v>0</v>
      </c>
      <c r="CE108" s="180"/>
      <c r="CF108" s="180"/>
      <c r="CG108" s="180"/>
      <c r="CH108" s="180"/>
      <c r="CI108" s="180"/>
      <c r="CJ108" s="180"/>
      <c r="CK108" s="180"/>
      <c r="CL108" s="180"/>
      <c r="CM108" s="180"/>
      <c r="CN108" s="180"/>
      <c r="CO108" s="180"/>
      <c r="CP108" s="180"/>
      <c r="CQ108" s="180"/>
      <c r="CR108" s="180"/>
      <c r="CS108" s="180"/>
      <c r="CT108" s="180"/>
      <c r="CU108" s="180"/>
    </row>
    <row r="109" spans="1:99" x14ac:dyDescent="0.3">
      <c r="A109" s="155">
        <v>376</v>
      </c>
      <c r="B109" s="180" t="s">
        <v>100</v>
      </c>
      <c r="C109" s="180"/>
      <c r="D109" s="180">
        <v>0</v>
      </c>
      <c r="E109" s="180">
        <v>0</v>
      </c>
      <c r="F109" s="180">
        <v>0</v>
      </c>
      <c r="G109" s="180">
        <v>744</v>
      </c>
      <c r="H109" s="180">
        <v>0</v>
      </c>
      <c r="I109" s="180">
        <v>0</v>
      </c>
      <c r="J109" s="180">
        <v>0</v>
      </c>
      <c r="K109" s="180">
        <v>0</v>
      </c>
      <c r="L109" s="180">
        <v>0</v>
      </c>
      <c r="M109" s="180">
        <v>0</v>
      </c>
      <c r="N109" s="180">
        <v>0</v>
      </c>
      <c r="O109" s="180">
        <v>0</v>
      </c>
      <c r="P109" s="180">
        <v>0</v>
      </c>
      <c r="Q109" s="180">
        <v>0</v>
      </c>
      <c r="R109" s="180">
        <v>0</v>
      </c>
      <c r="S109" s="180">
        <v>-67566</v>
      </c>
      <c r="T109" s="180">
        <v>0</v>
      </c>
      <c r="U109" s="180">
        <v>0</v>
      </c>
      <c r="V109" s="180">
        <v>0</v>
      </c>
      <c r="W109" s="180"/>
      <c r="X109" s="180"/>
      <c r="Y109" s="180">
        <v>0</v>
      </c>
      <c r="Z109" s="180">
        <v>0</v>
      </c>
      <c r="AA109" s="180">
        <v>0</v>
      </c>
      <c r="AB109" s="180">
        <v>0</v>
      </c>
      <c r="AC109" s="180">
        <v>0</v>
      </c>
      <c r="AD109" s="180">
        <v>-1173</v>
      </c>
      <c r="AE109" s="180"/>
      <c r="AF109" s="180">
        <v>0</v>
      </c>
      <c r="AG109" s="180">
        <v>0</v>
      </c>
      <c r="AH109" s="180">
        <v>0</v>
      </c>
      <c r="AI109" s="180">
        <v>0</v>
      </c>
      <c r="AJ109" s="180">
        <v>-1</v>
      </c>
      <c r="AK109" s="180">
        <v>-80240</v>
      </c>
      <c r="AL109" s="180"/>
      <c r="AM109" s="180">
        <v>0</v>
      </c>
      <c r="AN109" s="180">
        <v>0</v>
      </c>
      <c r="AO109" s="180">
        <v>0</v>
      </c>
      <c r="AP109" s="180">
        <v>0</v>
      </c>
      <c r="AQ109" s="180">
        <v>-1</v>
      </c>
      <c r="AR109" s="180">
        <v>0</v>
      </c>
      <c r="AS109" s="180"/>
      <c r="AT109" s="180">
        <v>0</v>
      </c>
      <c r="AU109" s="180">
        <v>0</v>
      </c>
      <c r="AV109" s="180">
        <v>0</v>
      </c>
      <c r="AW109" s="180">
        <v>0</v>
      </c>
      <c r="AX109" s="180">
        <v>-870</v>
      </c>
      <c r="AY109" s="180">
        <v>0</v>
      </c>
      <c r="AZ109" s="180">
        <v>1</v>
      </c>
      <c r="BA109" s="180"/>
      <c r="BB109" s="180">
        <v>0</v>
      </c>
      <c r="BC109" s="180">
        <v>1</v>
      </c>
      <c r="BD109" s="180">
        <v>0</v>
      </c>
      <c r="BE109" s="180">
        <v>-3</v>
      </c>
      <c r="BF109" s="180">
        <v>0</v>
      </c>
      <c r="BG109" s="180">
        <v>0</v>
      </c>
      <c r="BH109" s="180">
        <v>0</v>
      </c>
      <c r="BI109" s="180">
        <v>-1</v>
      </c>
      <c r="BJ109" s="180">
        <v>0</v>
      </c>
      <c r="BK109" s="180">
        <v>0</v>
      </c>
      <c r="BL109" s="180">
        <v>0</v>
      </c>
      <c r="BM109" s="180">
        <v>-603210</v>
      </c>
      <c r="BN109" s="180">
        <v>-57556</v>
      </c>
      <c r="BO109" s="180">
        <v>0</v>
      </c>
      <c r="BP109" s="180">
        <v>0</v>
      </c>
      <c r="BQ109" s="180">
        <v>0</v>
      </c>
      <c r="BR109" s="180">
        <v>0</v>
      </c>
      <c r="BS109" s="180">
        <v>0</v>
      </c>
      <c r="BT109" s="180"/>
      <c r="BU109" s="180">
        <v>-90057</v>
      </c>
      <c r="BV109" s="180">
        <v>0</v>
      </c>
      <c r="BW109" s="180">
        <v>0</v>
      </c>
      <c r="BX109" s="180">
        <v>0</v>
      </c>
      <c r="BY109" s="180">
        <v>251809</v>
      </c>
      <c r="BZ109" s="180">
        <v>0</v>
      </c>
      <c r="CA109" s="180">
        <v>0</v>
      </c>
      <c r="CB109" s="180">
        <v>0</v>
      </c>
      <c r="CC109" s="180">
        <v>0</v>
      </c>
      <c r="CD109" s="180">
        <v>0</v>
      </c>
      <c r="CE109" s="180"/>
      <c r="CF109" s="180"/>
      <c r="CG109" s="180"/>
      <c r="CH109" s="180"/>
      <c r="CI109" s="180"/>
      <c r="CJ109" s="180"/>
      <c r="CK109" s="180"/>
      <c r="CL109" s="180"/>
      <c r="CM109" s="180"/>
      <c r="CN109" s="180"/>
      <c r="CO109" s="180"/>
      <c r="CP109" s="180"/>
      <c r="CQ109" s="180"/>
      <c r="CR109" s="180"/>
      <c r="CS109" s="180"/>
      <c r="CT109" s="180"/>
      <c r="CU109" s="180"/>
    </row>
    <row r="110" spans="1:99" x14ac:dyDescent="0.3">
      <c r="A110" s="155">
        <v>377</v>
      </c>
      <c r="B110" s="180" t="s">
        <v>101</v>
      </c>
      <c r="C110" s="180"/>
      <c r="D110" s="180">
        <v>0</v>
      </c>
      <c r="E110" s="180">
        <v>0</v>
      </c>
      <c r="F110" s="180">
        <v>0</v>
      </c>
      <c r="G110" s="180">
        <v>0</v>
      </c>
      <c r="H110" s="180">
        <v>0</v>
      </c>
      <c r="I110" s="180">
        <v>-1</v>
      </c>
      <c r="J110" s="180">
        <v>0</v>
      </c>
      <c r="K110" s="180">
        <v>0</v>
      </c>
      <c r="L110" s="180">
        <v>0</v>
      </c>
      <c r="M110" s="180">
        <v>0</v>
      </c>
      <c r="N110" s="180">
        <v>0</v>
      </c>
      <c r="O110" s="180">
        <v>0</v>
      </c>
      <c r="P110" s="180">
        <v>0</v>
      </c>
      <c r="Q110" s="180">
        <v>0</v>
      </c>
      <c r="R110" s="180">
        <v>0</v>
      </c>
      <c r="S110" s="180">
        <v>0</v>
      </c>
      <c r="T110" s="180">
        <v>2974696</v>
      </c>
      <c r="U110" s="180">
        <v>0</v>
      </c>
      <c r="V110" s="180">
        <v>0</v>
      </c>
      <c r="W110" s="180"/>
      <c r="X110" s="180"/>
      <c r="Y110" s="180">
        <v>0</v>
      </c>
      <c r="Z110" s="180">
        <v>0</v>
      </c>
      <c r="AA110" s="180">
        <v>0</v>
      </c>
      <c r="AB110" s="180">
        <v>0</v>
      </c>
      <c r="AC110" s="180">
        <v>0</v>
      </c>
      <c r="AD110" s="180">
        <v>0</v>
      </c>
      <c r="AE110" s="180"/>
      <c r="AF110" s="180">
        <v>0</v>
      </c>
      <c r="AG110" s="180">
        <v>0</v>
      </c>
      <c r="AH110" s="180">
        <v>0</v>
      </c>
      <c r="AI110" s="180">
        <v>0</v>
      </c>
      <c r="AJ110" s="180">
        <v>0</v>
      </c>
      <c r="AK110" s="180">
        <v>80240</v>
      </c>
      <c r="AL110" s="180"/>
      <c r="AM110" s="180">
        <v>0</v>
      </c>
      <c r="AN110" s="180">
        <v>0</v>
      </c>
      <c r="AO110" s="180">
        <v>0</v>
      </c>
      <c r="AP110" s="180">
        <v>0</v>
      </c>
      <c r="AQ110" s="180">
        <v>0</v>
      </c>
      <c r="AR110" s="180">
        <v>0</v>
      </c>
      <c r="AS110" s="180"/>
      <c r="AT110" s="180">
        <v>0</v>
      </c>
      <c r="AU110" s="180">
        <v>0</v>
      </c>
      <c r="AV110" s="180">
        <v>0</v>
      </c>
      <c r="AW110" s="180">
        <v>0</v>
      </c>
      <c r="AX110" s="180">
        <v>16956</v>
      </c>
      <c r="AY110" s="180">
        <v>0</v>
      </c>
      <c r="AZ110" s="180">
        <v>0</v>
      </c>
      <c r="BA110" s="180"/>
      <c r="BB110" s="180">
        <v>0</v>
      </c>
      <c r="BC110" s="180">
        <v>0</v>
      </c>
      <c r="BD110" s="180">
        <v>0</v>
      </c>
      <c r="BE110" s="180">
        <v>0</v>
      </c>
      <c r="BF110" s="180">
        <v>0</v>
      </c>
      <c r="BG110" s="180">
        <v>0</v>
      </c>
      <c r="BH110" s="180">
        <v>0</v>
      </c>
      <c r="BI110" s="180">
        <v>0</v>
      </c>
      <c r="BJ110" s="180">
        <v>0</v>
      </c>
      <c r="BK110" s="180">
        <v>0</v>
      </c>
      <c r="BL110" s="180">
        <v>0</v>
      </c>
      <c r="BM110" s="180">
        <v>-371448</v>
      </c>
      <c r="BN110" s="180">
        <v>0</v>
      </c>
      <c r="BO110" s="180">
        <v>0</v>
      </c>
      <c r="BP110" s="180">
        <v>0</v>
      </c>
      <c r="BQ110" s="180">
        <v>1</v>
      </c>
      <c r="BR110" s="180">
        <v>0</v>
      </c>
      <c r="BS110" s="180">
        <v>0</v>
      </c>
      <c r="BT110" s="180"/>
      <c r="BU110" s="180">
        <v>10737</v>
      </c>
      <c r="BV110" s="180">
        <v>0</v>
      </c>
      <c r="BW110" s="180">
        <v>0</v>
      </c>
      <c r="BX110" s="180">
        <v>0</v>
      </c>
      <c r="BY110" s="180">
        <v>-273244</v>
      </c>
      <c r="BZ110" s="180">
        <v>0</v>
      </c>
      <c r="CA110" s="180">
        <v>0</v>
      </c>
      <c r="CB110" s="180">
        <v>0</v>
      </c>
      <c r="CC110" s="180">
        <v>0</v>
      </c>
      <c r="CD110" s="180">
        <v>0</v>
      </c>
      <c r="CE110" s="180"/>
      <c r="CF110" s="180"/>
      <c r="CG110" s="180"/>
      <c r="CH110" s="180"/>
      <c r="CI110" s="180"/>
      <c r="CJ110" s="180"/>
      <c r="CK110" s="180"/>
      <c r="CL110" s="180"/>
      <c r="CM110" s="180"/>
      <c r="CN110" s="180"/>
      <c r="CO110" s="180"/>
      <c r="CP110" s="180"/>
      <c r="CQ110" s="180"/>
      <c r="CR110" s="180"/>
      <c r="CS110" s="180"/>
      <c r="CT110" s="180"/>
      <c r="CU110" s="180"/>
    </row>
    <row r="111" spans="1:99" x14ac:dyDescent="0.3">
      <c r="A111" s="155">
        <v>378</v>
      </c>
      <c r="B111" s="180" t="s">
        <v>102</v>
      </c>
      <c r="C111" s="180"/>
      <c r="D111" s="180">
        <v>0</v>
      </c>
      <c r="E111" s="180">
        <v>0</v>
      </c>
      <c r="F111" s="180">
        <v>0</v>
      </c>
      <c r="G111" s="180">
        <v>0</v>
      </c>
      <c r="H111" s="180">
        <v>0</v>
      </c>
      <c r="I111" s="180">
        <v>0</v>
      </c>
      <c r="J111" s="180">
        <v>0</v>
      </c>
      <c r="K111" s="180">
        <v>0</v>
      </c>
      <c r="L111" s="180">
        <v>0</v>
      </c>
      <c r="M111" s="180">
        <v>0</v>
      </c>
      <c r="N111" s="180">
        <v>0</v>
      </c>
      <c r="O111" s="180">
        <v>0</v>
      </c>
      <c r="P111" s="180">
        <v>0</v>
      </c>
      <c r="Q111" s="180">
        <v>0</v>
      </c>
      <c r="R111" s="180">
        <v>0</v>
      </c>
      <c r="S111" s="180">
        <v>0</v>
      </c>
      <c r="T111" s="180">
        <v>0</v>
      </c>
      <c r="U111" s="180">
        <v>0</v>
      </c>
      <c r="V111" s="180">
        <v>0</v>
      </c>
      <c r="W111" s="180"/>
      <c r="X111" s="180"/>
      <c r="Y111" s="180">
        <v>0</v>
      </c>
      <c r="Z111" s="180">
        <v>0</v>
      </c>
      <c r="AA111" s="180">
        <v>0</v>
      </c>
      <c r="AB111" s="180">
        <v>0</v>
      </c>
      <c r="AC111" s="180">
        <v>0</v>
      </c>
      <c r="AD111" s="180">
        <v>0</v>
      </c>
      <c r="AE111" s="180"/>
      <c r="AF111" s="180">
        <v>0</v>
      </c>
      <c r="AG111" s="180">
        <v>0</v>
      </c>
      <c r="AH111" s="180">
        <v>0</v>
      </c>
      <c r="AI111" s="180">
        <v>0</v>
      </c>
      <c r="AJ111" s="180">
        <v>0</v>
      </c>
      <c r="AK111" s="180">
        <v>0</v>
      </c>
      <c r="AL111" s="180"/>
      <c r="AM111" s="180">
        <v>0</v>
      </c>
      <c r="AN111" s="180">
        <v>0</v>
      </c>
      <c r="AO111" s="180">
        <v>0</v>
      </c>
      <c r="AP111" s="180">
        <v>0</v>
      </c>
      <c r="AQ111" s="180">
        <v>0</v>
      </c>
      <c r="AR111" s="180">
        <v>0</v>
      </c>
      <c r="AS111" s="180"/>
      <c r="AT111" s="180">
        <v>0</v>
      </c>
      <c r="AU111" s="180">
        <v>0</v>
      </c>
      <c r="AV111" s="180">
        <v>0</v>
      </c>
      <c r="AW111" s="180">
        <v>0</v>
      </c>
      <c r="AX111" s="180">
        <v>0</v>
      </c>
      <c r="AY111" s="180">
        <v>0</v>
      </c>
      <c r="AZ111" s="180">
        <v>0</v>
      </c>
      <c r="BA111" s="180"/>
      <c r="BB111" s="180">
        <v>0</v>
      </c>
      <c r="BC111" s="180">
        <v>0</v>
      </c>
      <c r="BD111" s="180">
        <v>0</v>
      </c>
      <c r="BE111" s="180">
        <v>0</v>
      </c>
      <c r="BF111" s="180">
        <v>0</v>
      </c>
      <c r="BG111" s="180">
        <v>0</v>
      </c>
      <c r="BH111" s="180">
        <v>0</v>
      </c>
      <c r="BI111" s="180">
        <v>0</v>
      </c>
      <c r="BJ111" s="180">
        <v>0</v>
      </c>
      <c r="BK111" s="180">
        <v>0</v>
      </c>
      <c r="BL111" s="180">
        <v>0</v>
      </c>
      <c r="BM111" s="180">
        <v>0</v>
      </c>
      <c r="BN111" s="180">
        <v>0</v>
      </c>
      <c r="BO111" s="180">
        <v>0</v>
      </c>
      <c r="BP111" s="180">
        <v>0</v>
      </c>
      <c r="BQ111" s="180">
        <v>0</v>
      </c>
      <c r="BR111" s="180">
        <v>0</v>
      </c>
      <c r="BS111" s="180">
        <v>0</v>
      </c>
      <c r="BT111" s="180"/>
      <c r="BU111" s="180">
        <v>0</v>
      </c>
      <c r="BV111" s="180">
        <v>0</v>
      </c>
      <c r="BW111" s="180">
        <v>0</v>
      </c>
      <c r="BX111" s="180">
        <v>0</v>
      </c>
      <c r="BY111" s="180">
        <v>0</v>
      </c>
      <c r="BZ111" s="180">
        <v>0</v>
      </c>
      <c r="CA111" s="180">
        <v>0</v>
      </c>
      <c r="CB111" s="180">
        <v>0</v>
      </c>
      <c r="CC111" s="180">
        <v>0</v>
      </c>
      <c r="CD111" s="180">
        <v>0</v>
      </c>
      <c r="CE111" s="180"/>
      <c r="CF111" s="180"/>
      <c r="CG111" s="180"/>
      <c r="CH111" s="180"/>
      <c r="CI111" s="180"/>
      <c r="CJ111" s="180"/>
      <c r="CK111" s="180"/>
      <c r="CL111" s="180"/>
      <c r="CM111" s="180"/>
      <c r="CN111" s="180"/>
      <c r="CO111" s="180"/>
      <c r="CP111" s="180"/>
      <c r="CQ111" s="180"/>
      <c r="CR111" s="180"/>
      <c r="CS111" s="180"/>
      <c r="CT111" s="180"/>
      <c r="CU111" s="180"/>
    </row>
    <row r="112" spans="1:99" x14ac:dyDescent="0.3">
      <c r="A112" s="155">
        <v>379</v>
      </c>
      <c r="B112" s="180" t="s">
        <v>110</v>
      </c>
      <c r="C112" s="180"/>
      <c r="D112" s="180">
        <v>1007793</v>
      </c>
      <c r="E112" s="180">
        <v>1473712</v>
      </c>
      <c r="F112" s="180">
        <v>435769</v>
      </c>
      <c r="G112" s="180">
        <v>1308605</v>
      </c>
      <c r="H112" s="180">
        <v>1132254</v>
      </c>
      <c r="I112" s="180">
        <v>186682</v>
      </c>
      <c r="J112" s="180">
        <v>134175</v>
      </c>
      <c r="K112" s="180">
        <v>592270</v>
      </c>
      <c r="L112" s="180">
        <v>3612502</v>
      </c>
      <c r="M112" s="180">
        <v>112178248</v>
      </c>
      <c r="N112" s="180">
        <v>2992084</v>
      </c>
      <c r="O112" s="180">
        <v>6684023</v>
      </c>
      <c r="P112" s="180">
        <v>191352</v>
      </c>
      <c r="Q112" s="180">
        <v>5683211</v>
      </c>
      <c r="R112" s="180">
        <v>162105</v>
      </c>
      <c r="S112" s="180">
        <v>642346</v>
      </c>
      <c r="T112" s="180">
        <v>1146547</v>
      </c>
      <c r="U112" s="180">
        <v>1721259</v>
      </c>
      <c r="V112" s="180">
        <v>5322491</v>
      </c>
      <c r="W112" s="180"/>
      <c r="X112" s="180"/>
      <c r="Y112" s="180">
        <v>464163</v>
      </c>
      <c r="Z112" s="180">
        <v>34841110</v>
      </c>
      <c r="AA112" s="180">
        <v>8040350</v>
      </c>
      <c r="AB112" s="180">
        <v>1189240</v>
      </c>
      <c r="AC112" s="180">
        <v>31968182</v>
      </c>
      <c r="AD112" s="180">
        <v>872611</v>
      </c>
      <c r="AE112" s="180"/>
      <c r="AF112" s="180">
        <v>48031926</v>
      </c>
      <c r="AG112" s="180">
        <v>1002322</v>
      </c>
      <c r="AH112" s="180">
        <v>311538</v>
      </c>
      <c r="AI112" s="180">
        <v>3236086</v>
      </c>
      <c r="AJ112" s="180">
        <v>1187225</v>
      </c>
      <c r="AK112" s="180">
        <v>91574</v>
      </c>
      <c r="AL112" s="180"/>
      <c r="AM112" s="180">
        <v>521256</v>
      </c>
      <c r="AN112" s="180">
        <v>13481153</v>
      </c>
      <c r="AO112" s="180">
        <v>72159</v>
      </c>
      <c r="AP112" s="180">
        <v>4865146</v>
      </c>
      <c r="AQ112" s="180">
        <v>2225427</v>
      </c>
      <c r="AR112" s="180">
        <v>252216</v>
      </c>
      <c r="AS112" s="180"/>
      <c r="AT112" s="180">
        <v>927306</v>
      </c>
      <c r="AU112" s="180">
        <v>107556947</v>
      </c>
      <c r="AV112" s="180">
        <v>33686864</v>
      </c>
      <c r="AW112" s="180">
        <v>1377768</v>
      </c>
      <c r="AX112" s="180">
        <v>298601</v>
      </c>
      <c r="AY112" s="180">
        <v>450313</v>
      </c>
      <c r="AZ112" s="180">
        <v>236695</v>
      </c>
      <c r="BA112" s="180"/>
      <c r="BB112" s="180">
        <v>4437802</v>
      </c>
      <c r="BC112" s="180">
        <v>1277254</v>
      </c>
      <c r="BD112" s="180">
        <v>250272</v>
      </c>
      <c r="BE112" s="180">
        <v>141114</v>
      </c>
      <c r="BF112" s="180">
        <v>8505337</v>
      </c>
      <c r="BG112" s="180">
        <v>96982</v>
      </c>
      <c r="BH112" s="180">
        <v>14991908</v>
      </c>
      <c r="BI112" s="180">
        <v>1235431</v>
      </c>
      <c r="BJ112" s="180">
        <v>581249</v>
      </c>
      <c r="BK112" s="180">
        <v>546093</v>
      </c>
      <c r="BL112" s="180">
        <v>13936544</v>
      </c>
      <c r="BM112" s="180">
        <v>10828376</v>
      </c>
      <c r="BN112" s="180">
        <v>1690210</v>
      </c>
      <c r="BO112" s="180">
        <v>41973701</v>
      </c>
      <c r="BP112" s="180">
        <v>42504731</v>
      </c>
      <c r="BQ112" s="180">
        <v>339937</v>
      </c>
      <c r="BR112" s="180">
        <v>4618543</v>
      </c>
      <c r="BS112" s="180">
        <v>3277154</v>
      </c>
      <c r="BT112" s="180"/>
      <c r="BU112" s="180">
        <v>355624</v>
      </c>
      <c r="BV112" s="180">
        <v>854079</v>
      </c>
      <c r="BW112" s="180">
        <v>4142196</v>
      </c>
      <c r="BX112" s="180">
        <v>3007753</v>
      </c>
      <c r="BY112" s="180">
        <v>29661408</v>
      </c>
      <c r="BZ112" s="180">
        <v>777795</v>
      </c>
      <c r="CA112" s="180">
        <v>8486135</v>
      </c>
      <c r="CB112" s="180">
        <v>802249</v>
      </c>
      <c r="CC112" s="180">
        <v>2470861</v>
      </c>
      <c r="CD112" s="180">
        <v>64734603</v>
      </c>
      <c r="CE112" s="180"/>
      <c r="CF112" s="180"/>
      <c r="CG112" s="180"/>
      <c r="CH112" s="180"/>
      <c r="CI112" s="180"/>
      <c r="CJ112" s="180"/>
      <c r="CK112" s="180"/>
      <c r="CL112" s="180"/>
      <c r="CM112" s="180"/>
      <c r="CN112" s="180"/>
      <c r="CO112" s="180"/>
      <c r="CP112" s="180"/>
      <c r="CQ112" s="180"/>
      <c r="CR112" s="180"/>
      <c r="CS112" s="180"/>
      <c r="CT112" s="180"/>
      <c r="CU112" s="180"/>
    </row>
    <row r="113" spans="1:99" x14ac:dyDescent="0.3">
      <c r="A113" s="155">
        <v>380</v>
      </c>
      <c r="B113" s="180" t="s">
        <v>113</v>
      </c>
      <c r="C113" s="180"/>
      <c r="D113" s="180">
        <v>0</v>
      </c>
      <c r="E113" s="180">
        <v>243006</v>
      </c>
      <c r="F113" s="180">
        <v>1214</v>
      </c>
      <c r="G113" s="180">
        <v>1320</v>
      </c>
      <c r="H113" s="180">
        <v>12240</v>
      </c>
      <c r="I113" s="180">
        <v>1063</v>
      </c>
      <c r="J113" s="180">
        <v>243</v>
      </c>
      <c r="K113" s="180">
        <v>759</v>
      </c>
      <c r="L113" s="180">
        <v>216160</v>
      </c>
      <c r="M113" s="180">
        <v>5990579</v>
      </c>
      <c r="N113" s="180">
        <v>1543</v>
      </c>
      <c r="O113" s="180">
        <v>53307</v>
      </c>
      <c r="P113" s="180">
        <v>1610</v>
      </c>
      <c r="Q113" s="180">
        <v>60821</v>
      </c>
      <c r="R113" s="180">
        <v>277</v>
      </c>
      <c r="S113" s="180">
        <v>25540</v>
      </c>
      <c r="T113" s="180">
        <v>0</v>
      </c>
      <c r="U113" s="180">
        <v>22654</v>
      </c>
      <c r="V113" s="180">
        <v>137014</v>
      </c>
      <c r="W113" s="180"/>
      <c r="X113" s="180"/>
      <c r="Y113" s="180">
        <v>64405</v>
      </c>
      <c r="Z113" s="180">
        <v>95563</v>
      </c>
      <c r="AA113" s="180">
        <v>0</v>
      </c>
      <c r="AB113" s="180">
        <v>20100</v>
      </c>
      <c r="AC113" s="180">
        <v>65087</v>
      </c>
      <c r="AD113" s="180">
        <v>91778</v>
      </c>
      <c r="AE113" s="180"/>
      <c r="AF113" s="180">
        <v>1171815</v>
      </c>
      <c r="AG113" s="180">
        <v>2299</v>
      </c>
      <c r="AH113" s="180">
        <v>8671</v>
      </c>
      <c r="AI113" s="180">
        <v>101958</v>
      </c>
      <c r="AJ113" s="180">
        <v>4086</v>
      </c>
      <c r="AK113" s="180">
        <v>1941</v>
      </c>
      <c r="AL113" s="180"/>
      <c r="AM113" s="180">
        <v>2387</v>
      </c>
      <c r="AN113" s="180">
        <v>235323</v>
      </c>
      <c r="AO113" s="180">
        <v>0</v>
      </c>
      <c r="AP113" s="180">
        <v>58258</v>
      </c>
      <c r="AQ113" s="180">
        <v>28784</v>
      </c>
      <c r="AR113" s="180">
        <v>3667</v>
      </c>
      <c r="AS113" s="180"/>
      <c r="AT113" s="180">
        <v>49301</v>
      </c>
      <c r="AU113" s="180">
        <v>4036176</v>
      </c>
      <c r="AV113" s="180">
        <v>3480418</v>
      </c>
      <c r="AW113" s="180">
        <v>43363</v>
      </c>
      <c r="AX113" s="180">
        <v>2430</v>
      </c>
      <c r="AY113" s="180">
        <v>3020</v>
      </c>
      <c r="AZ113" s="180">
        <v>1547</v>
      </c>
      <c r="BA113" s="180"/>
      <c r="BB113" s="180">
        <v>232015</v>
      </c>
      <c r="BC113" s="180">
        <v>1560</v>
      </c>
      <c r="BD113" s="180">
        <v>0</v>
      </c>
      <c r="BE113" s="180">
        <v>2185</v>
      </c>
      <c r="BF113" s="180">
        <v>64937</v>
      </c>
      <c r="BG113" s="180">
        <v>0</v>
      </c>
      <c r="BH113" s="180">
        <v>27364</v>
      </c>
      <c r="BI113" s="180">
        <v>34033</v>
      </c>
      <c r="BJ113" s="180">
        <v>1966</v>
      </c>
      <c r="BK113" s="180">
        <v>0</v>
      </c>
      <c r="BL113" s="180">
        <v>203950</v>
      </c>
      <c r="BM113" s="180">
        <v>243431</v>
      </c>
      <c r="BN113" s="180">
        <v>65094</v>
      </c>
      <c r="BO113" s="180">
        <v>439771</v>
      </c>
      <c r="BP113" s="180">
        <v>543992</v>
      </c>
      <c r="BQ113" s="180">
        <v>13144</v>
      </c>
      <c r="BR113" s="180">
        <v>21493</v>
      </c>
      <c r="BS113" s="180">
        <v>41132</v>
      </c>
      <c r="BT113" s="180"/>
      <c r="BU113" s="180">
        <v>18046</v>
      </c>
      <c r="BV113" s="180">
        <v>17628</v>
      </c>
      <c r="BW113" s="180">
        <v>86847</v>
      </c>
      <c r="BX113" s="180">
        <v>0</v>
      </c>
      <c r="BY113" s="180">
        <v>0</v>
      </c>
      <c r="BZ113" s="180">
        <v>3157</v>
      </c>
      <c r="CA113" s="180">
        <v>111172</v>
      </c>
      <c r="CB113" s="180">
        <v>21881</v>
      </c>
      <c r="CC113" s="180">
        <v>89031</v>
      </c>
      <c r="CD113" s="180">
        <v>106762</v>
      </c>
      <c r="CE113" s="180"/>
      <c r="CF113" s="180"/>
      <c r="CG113" s="180"/>
      <c r="CH113" s="180"/>
      <c r="CI113" s="180"/>
      <c r="CJ113" s="180"/>
      <c r="CK113" s="180"/>
      <c r="CL113" s="180"/>
      <c r="CM113" s="180"/>
      <c r="CN113" s="180"/>
      <c r="CO113" s="180"/>
      <c r="CP113" s="180"/>
      <c r="CQ113" s="180"/>
      <c r="CR113" s="180"/>
      <c r="CS113" s="180"/>
      <c r="CT113" s="180"/>
      <c r="CU113" s="180"/>
    </row>
    <row r="114" spans="1:99" x14ac:dyDescent="0.3">
      <c r="A114" s="155">
        <v>381</v>
      </c>
      <c r="B114" s="180" t="s">
        <v>105</v>
      </c>
      <c r="C114" s="180"/>
      <c r="D114" s="180">
        <v>10313115</v>
      </c>
      <c r="E114" s="180">
        <v>10028621</v>
      </c>
      <c r="F114" s="180">
        <v>0</v>
      </c>
      <c r="G114" s="180">
        <v>9695803</v>
      </c>
      <c r="H114" s="180">
        <v>5416291</v>
      </c>
      <c r="I114" s="180">
        <v>479821</v>
      </c>
      <c r="J114" s="180">
        <v>0</v>
      </c>
      <c r="K114" s="180">
        <v>4862464</v>
      </c>
      <c r="L114" s="180">
        <v>44752148</v>
      </c>
      <c r="M114" s="180">
        <v>0</v>
      </c>
      <c r="N114" s="180">
        <v>0</v>
      </c>
      <c r="O114" s="180">
        <v>0</v>
      </c>
      <c r="P114" s="180">
        <v>3205791</v>
      </c>
      <c r="Q114" s="180">
        <v>46336890</v>
      </c>
      <c r="R114" s="180">
        <v>0</v>
      </c>
      <c r="S114" s="180">
        <v>4073538</v>
      </c>
      <c r="T114" s="180">
        <v>3837259</v>
      </c>
      <c r="U114" s="180">
        <v>1943049</v>
      </c>
      <c r="V114" s="180">
        <v>32331043</v>
      </c>
      <c r="W114" s="180"/>
      <c r="X114" s="180"/>
      <c r="Y114" s="180">
        <v>10548318</v>
      </c>
      <c r="Z114" s="180">
        <v>154763570</v>
      </c>
      <c r="AA114" s="180">
        <v>1574664</v>
      </c>
      <c r="AB114" s="180">
        <v>4177077</v>
      </c>
      <c r="AC114" s="180">
        <v>0</v>
      </c>
      <c r="AD114" s="180">
        <v>0</v>
      </c>
      <c r="AE114" s="180"/>
      <c r="AF114" s="180">
        <v>290486295</v>
      </c>
      <c r="AG114" s="180">
        <v>2119</v>
      </c>
      <c r="AH114" s="180">
        <v>946264</v>
      </c>
      <c r="AI114" s="180">
        <v>7691832</v>
      </c>
      <c r="AJ114" s="180">
        <v>1476037</v>
      </c>
      <c r="AK114" s="180">
        <v>287020</v>
      </c>
      <c r="AL114" s="180"/>
      <c r="AM114" s="180">
        <v>7211613</v>
      </c>
      <c r="AN114" s="180">
        <v>63036179</v>
      </c>
      <c r="AO114" s="180">
        <v>0</v>
      </c>
      <c r="AP114" s="180">
        <v>16200477</v>
      </c>
      <c r="AQ114" s="180">
        <v>0</v>
      </c>
      <c r="AR114" s="180">
        <v>0</v>
      </c>
      <c r="AS114" s="180"/>
      <c r="AT114" s="180">
        <v>4234132</v>
      </c>
      <c r="AU114" s="180">
        <v>995894713</v>
      </c>
      <c r="AV114" s="180">
        <v>335947513</v>
      </c>
      <c r="AW114" s="180">
        <v>4410936</v>
      </c>
      <c r="AX114" s="180">
        <v>2676020</v>
      </c>
      <c r="AY114" s="180">
        <v>1876903</v>
      </c>
      <c r="AZ114" s="180">
        <v>3208628</v>
      </c>
      <c r="BA114" s="180"/>
      <c r="BB114" s="180">
        <v>9571848</v>
      </c>
      <c r="BC114" s="180">
        <v>3421718</v>
      </c>
      <c r="BD114" s="180">
        <v>0</v>
      </c>
      <c r="BE114" s="180">
        <v>729870</v>
      </c>
      <c r="BF114" s="180">
        <v>49973662</v>
      </c>
      <c r="BG114" s="180">
        <v>0</v>
      </c>
      <c r="BH114" s="180">
        <v>35236648</v>
      </c>
      <c r="BI114" s="180">
        <v>5223992</v>
      </c>
      <c r="BJ114" s="180">
        <v>0</v>
      </c>
      <c r="BK114" s="180">
        <v>0</v>
      </c>
      <c r="BL114" s="180">
        <v>127533133</v>
      </c>
      <c r="BM114" s="180">
        <v>112114142</v>
      </c>
      <c r="BN114" s="180">
        <v>12661204</v>
      </c>
      <c r="BO114" s="180">
        <v>168168710</v>
      </c>
      <c r="BP114" s="180">
        <v>395383806</v>
      </c>
      <c r="BQ114" s="180">
        <v>5711833</v>
      </c>
      <c r="BR114" s="180">
        <v>29063302</v>
      </c>
      <c r="BS114" s="180">
        <v>0</v>
      </c>
      <c r="BT114" s="180"/>
      <c r="BU114" s="180">
        <v>2614744</v>
      </c>
      <c r="BV114" s="180">
        <v>3182050</v>
      </c>
      <c r="BW114" s="180">
        <v>21488850</v>
      </c>
      <c r="BX114" s="180">
        <v>0</v>
      </c>
      <c r="BY114" s="180">
        <v>171007157</v>
      </c>
      <c r="BZ114" s="180">
        <v>1591950</v>
      </c>
      <c r="CA114" s="180">
        <v>0</v>
      </c>
      <c r="CB114" s="180">
        <v>1816084</v>
      </c>
      <c r="CC114" s="180">
        <v>0</v>
      </c>
      <c r="CD114" s="180">
        <v>0</v>
      </c>
      <c r="CE114" s="180"/>
      <c r="CF114" s="180"/>
      <c r="CG114" s="180"/>
      <c r="CH114" s="180"/>
      <c r="CI114" s="180"/>
      <c r="CJ114" s="180"/>
      <c r="CK114" s="180"/>
      <c r="CL114" s="180"/>
      <c r="CM114" s="180"/>
      <c r="CN114" s="180"/>
      <c r="CO114" s="180"/>
      <c r="CP114" s="180"/>
      <c r="CQ114" s="180"/>
      <c r="CR114" s="180"/>
      <c r="CS114" s="180"/>
      <c r="CT114" s="180"/>
      <c r="CU114" s="180"/>
    </row>
    <row r="115" spans="1:99" x14ac:dyDescent="0.3">
      <c r="A115" s="155">
        <v>382</v>
      </c>
      <c r="B115" s="180" t="s">
        <v>106</v>
      </c>
      <c r="C115" s="180"/>
      <c r="D115" s="180">
        <v>0</v>
      </c>
      <c r="E115" s="180">
        <v>0</v>
      </c>
      <c r="F115" s="180">
        <v>0</v>
      </c>
      <c r="G115" s="180">
        <v>0</v>
      </c>
      <c r="H115" s="180">
        <v>0</v>
      </c>
      <c r="I115" s="180">
        <v>0</v>
      </c>
      <c r="J115" s="180">
        <v>0</v>
      </c>
      <c r="K115" s="180">
        <v>0</v>
      </c>
      <c r="L115" s="180">
        <v>5737677</v>
      </c>
      <c r="M115" s="180">
        <v>0</v>
      </c>
      <c r="N115" s="180">
        <v>0</v>
      </c>
      <c r="O115" s="180">
        <v>0</v>
      </c>
      <c r="P115" s="180">
        <v>0</v>
      </c>
      <c r="Q115" s="180">
        <v>11187736</v>
      </c>
      <c r="R115" s="180">
        <v>0</v>
      </c>
      <c r="S115" s="180">
        <v>1277993</v>
      </c>
      <c r="T115" s="180">
        <v>0</v>
      </c>
      <c r="U115" s="180">
        <v>0</v>
      </c>
      <c r="V115" s="180">
        <v>0</v>
      </c>
      <c r="W115" s="180"/>
      <c r="X115" s="180"/>
      <c r="Y115" s="180">
        <v>919692</v>
      </c>
      <c r="Z115" s="180">
        <v>0</v>
      </c>
      <c r="AA115" s="180">
        <v>0</v>
      </c>
      <c r="AB115" s="180">
        <v>0</v>
      </c>
      <c r="AC115" s="180">
        <v>0</v>
      </c>
      <c r="AD115" s="180">
        <v>0</v>
      </c>
      <c r="AE115" s="180"/>
      <c r="AF115" s="180">
        <v>115669589</v>
      </c>
      <c r="AG115" s="180">
        <v>0</v>
      </c>
      <c r="AH115" s="180">
        <v>0</v>
      </c>
      <c r="AI115" s="180">
        <v>0</v>
      </c>
      <c r="AJ115" s="180">
        <v>0</v>
      </c>
      <c r="AK115" s="180">
        <v>0</v>
      </c>
      <c r="AL115" s="180"/>
      <c r="AM115" s="180">
        <v>0</v>
      </c>
      <c r="AN115" s="180">
        <v>0</v>
      </c>
      <c r="AO115" s="180">
        <v>0</v>
      </c>
      <c r="AP115" s="180">
        <v>11214991</v>
      </c>
      <c r="AQ115" s="180">
        <v>0</v>
      </c>
      <c r="AR115" s="180">
        <v>0</v>
      </c>
      <c r="AS115" s="180"/>
      <c r="AT115" s="180">
        <v>0</v>
      </c>
      <c r="AU115" s="180">
        <v>0</v>
      </c>
      <c r="AV115" s="180">
        <v>271431309</v>
      </c>
      <c r="AW115" s="180">
        <v>0</v>
      </c>
      <c r="AX115" s="180">
        <v>0</v>
      </c>
      <c r="AY115" s="180">
        <v>0</v>
      </c>
      <c r="AZ115" s="180">
        <v>0</v>
      </c>
      <c r="BA115" s="180"/>
      <c r="BB115" s="180">
        <v>0</v>
      </c>
      <c r="BC115" s="180">
        <v>0</v>
      </c>
      <c r="BD115" s="180">
        <v>0</v>
      </c>
      <c r="BE115" s="180">
        <v>0</v>
      </c>
      <c r="BF115" s="180">
        <v>0</v>
      </c>
      <c r="BG115" s="180">
        <v>0</v>
      </c>
      <c r="BH115" s="180">
        <v>0</v>
      </c>
      <c r="BI115" s="180">
        <v>0</v>
      </c>
      <c r="BJ115" s="180">
        <v>0</v>
      </c>
      <c r="BK115" s="180">
        <v>0</v>
      </c>
      <c r="BL115" s="180">
        <v>0</v>
      </c>
      <c r="BM115" s="180">
        <v>0</v>
      </c>
      <c r="BN115" s="180">
        <v>2411443</v>
      </c>
      <c r="BO115" s="180">
        <v>0</v>
      </c>
      <c r="BP115" s="180">
        <v>196147270</v>
      </c>
      <c r="BQ115" s="180">
        <v>0</v>
      </c>
      <c r="BR115" s="180">
        <v>8903479</v>
      </c>
      <c r="BS115" s="180">
        <v>0</v>
      </c>
      <c r="BT115" s="180"/>
      <c r="BU115" s="180">
        <v>546628</v>
      </c>
      <c r="BV115" s="180">
        <v>0</v>
      </c>
      <c r="BW115" s="180">
        <v>0</v>
      </c>
      <c r="BX115" s="180">
        <v>0</v>
      </c>
      <c r="BY115" s="180">
        <v>0</v>
      </c>
      <c r="BZ115" s="180">
        <v>1017693</v>
      </c>
      <c r="CA115" s="180">
        <v>0</v>
      </c>
      <c r="CB115" s="180">
        <v>0</v>
      </c>
      <c r="CC115" s="180">
        <v>0</v>
      </c>
      <c r="CD115" s="180">
        <v>33653402</v>
      </c>
      <c r="CE115" s="180"/>
      <c r="CF115" s="180"/>
      <c r="CG115" s="180"/>
      <c r="CH115" s="180"/>
      <c r="CI115" s="180"/>
      <c r="CJ115" s="180"/>
      <c r="CK115" s="180"/>
      <c r="CL115" s="180"/>
      <c r="CM115" s="180"/>
      <c r="CN115" s="180"/>
      <c r="CO115" s="180"/>
      <c r="CP115" s="180"/>
      <c r="CQ115" s="180"/>
      <c r="CR115" s="180"/>
      <c r="CS115" s="180"/>
      <c r="CT115" s="180"/>
      <c r="CU115" s="180"/>
    </row>
    <row r="116" spans="1:99" x14ac:dyDescent="0.3">
      <c r="A116" s="155">
        <v>383</v>
      </c>
      <c r="B116" s="180" t="s">
        <v>212</v>
      </c>
      <c r="C116" s="180"/>
      <c r="D116" s="180">
        <v>0</v>
      </c>
      <c r="E116" s="180">
        <v>0</v>
      </c>
      <c r="F116" s="180">
        <v>0</v>
      </c>
      <c r="G116" s="180">
        <v>0</v>
      </c>
      <c r="H116" s="180">
        <v>0</v>
      </c>
      <c r="I116" s="180">
        <v>0</v>
      </c>
      <c r="J116" s="180">
        <v>0</v>
      </c>
      <c r="K116" s="180">
        <v>0</v>
      </c>
      <c r="L116" s="180">
        <v>0</v>
      </c>
      <c r="M116" s="180">
        <v>0</v>
      </c>
      <c r="N116" s="180">
        <v>0</v>
      </c>
      <c r="O116" s="180">
        <v>0</v>
      </c>
      <c r="P116" s="180">
        <v>0</v>
      </c>
      <c r="Q116" s="180">
        <v>0</v>
      </c>
      <c r="R116" s="180">
        <v>0</v>
      </c>
      <c r="S116" s="180">
        <v>0</v>
      </c>
      <c r="T116" s="180">
        <v>0</v>
      </c>
      <c r="U116" s="180">
        <v>0</v>
      </c>
      <c r="V116" s="180">
        <v>0</v>
      </c>
      <c r="W116" s="180"/>
      <c r="X116" s="180"/>
      <c r="Y116" s="180">
        <v>0</v>
      </c>
      <c r="Z116" s="180">
        <v>0</v>
      </c>
      <c r="AA116" s="180">
        <v>0</v>
      </c>
      <c r="AB116" s="180">
        <v>0</v>
      </c>
      <c r="AC116" s="180">
        <v>0</v>
      </c>
      <c r="AD116" s="180">
        <v>0</v>
      </c>
      <c r="AE116" s="180"/>
      <c r="AF116" s="180">
        <v>86248</v>
      </c>
      <c r="AG116" s="180">
        <v>0</v>
      </c>
      <c r="AH116" s="180">
        <v>0</v>
      </c>
      <c r="AI116" s="180">
        <v>0</v>
      </c>
      <c r="AJ116" s="180">
        <v>0</v>
      </c>
      <c r="AK116" s="180">
        <v>0</v>
      </c>
      <c r="AL116" s="180"/>
      <c r="AM116" s="180">
        <v>0</v>
      </c>
      <c r="AN116" s="180">
        <v>0</v>
      </c>
      <c r="AO116" s="180">
        <v>0</v>
      </c>
      <c r="AP116" s="180">
        <v>0</v>
      </c>
      <c r="AQ116" s="180">
        <v>0</v>
      </c>
      <c r="AR116" s="180">
        <v>0</v>
      </c>
      <c r="AS116" s="180"/>
      <c r="AT116" s="180">
        <v>0</v>
      </c>
      <c r="AU116" s="180">
        <v>0</v>
      </c>
      <c r="AV116" s="180">
        <v>28680</v>
      </c>
      <c r="AW116" s="180">
        <v>0</v>
      </c>
      <c r="AX116" s="180">
        <v>0</v>
      </c>
      <c r="AY116" s="180">
        <v>0</v>
      </c>
      <c r="AZ116" s="180">
        <v>0</v>
      </c>
      <c r="BA116" s="180"/>
      <c r="BB116" s="180">
        <v>0</v>
      </c>
      <c r="BC116" s="180">
        <v>0</v>
      </c>
      <c r="BD116" s="180">
        <v>0</v>
      </c>
      <c r="BE116" s="180">
        <v>0</v>
      </c>
      <c r="BF116" s="180">
        <v>0</v>
      </c>
      <c r="BG116" s="180">
        <v>0</v>
      </c>
      <c r="BH116" s="180">
        <v>0</v>
      </c>
      <c r="BI116" s="180">
        <v>0</v>
      </c>
      <c r="BJ116" s="180">
        <v>0</v>
      </c>
      <c r="BK116" s="180">
        <v>0</v>
      </c>
      <c r="BL116" s="180">
        <v>0</v>
      </c>
      <c r="BM116" s="180">
        <v>0</v>
      </c>
      <c r="BN116" s="180">
        <v>0</v>
      </c>
      <c r="BO116" s="180">
        <v>110027</v>
      </c>
      <c r="BP116" s="180">
        <v>0</v>
      </c>
      <c r="BQ116" s="180">
        <v>0</v>
      </c>
      <c r="BR116" s="180">
        <v>0</v>
      </c>
      <c r="BS116" s="180">
        <v>0</v>
      </c>
      <c r="BT116" s="180"/>
      <c r="BU116" s="180">
        <v>0</v>
      </c>
      <c r="BV116" s="180">
        <v>0</v>
      </c>
      <c r="BW116" s="180">
        <v>0</v>
      </c>
      <c r="BX116" s="180">
        <v>0</v>
      </c>
      <c r="BY116" s="180">
        <v>0</v>
      </c>
      <c r="BZ116" s="180">
        <v>0</v>
      </c>
      <c r="CA116" s="180">
        <v>0</v>
      </c>
      <c r="CB116" s="180">
        <v>0</v>
      </c>
      <c r="CC116" s="180">
        <v>0</v>
      </c>
      <c r="CD116" s="180">
        <v>0</v>
      </c>
      <c r="CE116" s="180"/>
      <c r="CF116" s="180"/>
      <c r="CG116" s="180"/>
      <c r="CH116" s="180"/>
      <c r="CI116" s="180"/>
      <c r="CJ116" s="180"/>
      <c r="CK116" s="180"/>
      <c r="CL116" s="180"/>
      <c r="CM116" s="180"/>
      <c r="CN116" s="180"/>
      <c r="CO116" s="180"/>
      <c r="CP116" s="180"/>
      <c r="CQ116" s="180"/>
      <c r="CR116" s="180"/>
      <c r="CS116" s="180"/>
      <c r="CT116" s="180"/>
      <c r="CU116" s="180"/>
    </row>
    <row r="117" spans="1:99" x14ac:dyDescent="0.3">
      <c r="A117" s="155">
        <v>384</v>
      </c>
      <c r="B117" s="180" t="s">
        <v>116</v>
      </c>
      <c r="C117" s="180"/>
      <c r="D117" s="180">
        <v>0</v>
      </c>
      <c r="E117" s="180">
        <v>0</v>
      </c>
      <c r="F117" s="180">
        <v>0</v>
      </c>
      <c r="G117" s="180">
        <v>0</v>
      </c>
      <c r="H117" s="180">
        <v>0</v>
      </c>
      <c r="I117" s="180">
        <v>0</v>
      </c>
      <c r="J117" s="180">
        <v>0</v>
      </c>
      <c r="K117" s="180">
        <v>0</v>
      </c>
      <c r="L117" s="180">
        <v>0</v>
      </c>
      <c r="M117" s="180">
        <v>0</v>
      </c>
      <c r="N117" s="180">
        <v>0</v>
      </c>
      <c r="O117" s="180">
        <v>0</v>
      </c>
      <c r="P117" s="180">
        <v>0</v>
      </c>
      <c r="Q117" s="180">
        <v>0</v>
      </c>
      <c r="R117" s="180">
        <v>0</v>
      </c>
      <c r="S117" s="180">
        <v>0</v>
      </c>
      <c r="T117" s="180">
        <v>0</v>
      </c>
      <c r="U117" s="180">
        <v>0</v>
      </c>
      <c r="V117" s="180">
        <v>0</v>
      </c>
      <c r="W117" s="180"/>
      <c r="X117" s="180"/>
      <c r="Y117" s="180">
        <v>0</v>
      </c>
      <c r="Z117" s="180">
        <v>0</v>
      </c>
      <c r="AA117" s="180">
        <v>0</v>
      </c>
      <c r="AB117" s="180">
        <v>0</v>
      </c>
      <c r="AC117" s="180">
        <v>0</v>
      </c>
      <c r="AD117" s="180">
        <v>0</v>
      </c>
      <c r="AE117" s="180"/>
      <c r="AF117" s="180">
        <v>274762</v>
      </c>
      <c r="AG117" s="180">
        <v>0</v>
      </c>
      <c r="AH117" s="180">
        <v>0</v>
      </c>
      <c r="AI117" s="180">
        <v>0</v>
      </c>
      <c r="AJ117" s="180">
        <v>0</v>
      </c>
      <c r="AK117" s="180">
        <v>0</v>
      </c>
      <c r="AL117" s="180"/>
      <c r="AM117" s="180">
        <v>0</v>
      </c>
      <c r="AN117" s="180">
        <v>0</v>
      </c>
      <c r="AO117" s="180">
        <v>0</v>
      </c>
      <c r="AP117" s="180">
        <v>0</v>
      </c>
      <c r="AQ117" s="180">
        <v>0</v>
      </c>
      <c r="AR117" s="180">
        <v>0</v>
      </c>
      <c r="AS117" s="180"/>
      <c r="AT117" s="180">
        <v>0</v>
      </c>
      <c r="AU117" s="180">
        <v>0</v>
      </c>
      <c r="AV117" s="180">
        <v>0</v>
      </c>
      <c r="AW117" s="180">
        <v>0</v>
      </c>
      <c r="AX117" s="180">
        <v>0</v>
      </c>
      <c r="AY117" s="180">
        <v>0</v>
      </c>
      <c r="AZ117" s="180">
        <v>0</v>
      </c>
      <c r="BA117" s="180"/>
      <c r="BB117" s="180">
        <v>0</v>
      </c>
      <c r="BC117" s="180">
        <v>0</v>
      </c>
      <c r="BD117" s="180">
        <v>0</v>
      </c>
      <c r="BE117" s="180">
        <v>0</v>
      </c>
      <c r="BF117" s="180">
        <v>0</v>
      </c>
      <c r="BG117" s="180">
        <v>0</v>
      </c>
      <c r="BH117" s="180">
        <v>0</v>
      </c>
      <c r="BI117" s="180">
        <v>0</v>
      </c>
      <c r="BJ117" s="180">
        <v>0</v>
      </c>
      <c r="BK117" s="180">
        <v>0</v>
      </c>
      <c r="BL117" s="180">
        <v>0</v>
      </c>
      <c r="BM117" s="180">
        <v>0</v>
      </c>
      <c r="BN117" s="180">
        <v>0</v>
      </c>
      <c r="BO117" s="180">
        <v>0</v>
      </c>
      <c r="BP117" s="180">
        <v>0</v>
      </c>
      <c r="BQ117" s="180">
        <v>0</v>
      </c>
      <c r="BR117" s="180">
        <v>0</v>
      </c>
      <c r="BS117" s="180">
        <v>0</v>
      </c>
      <c r="BT117" s="180"/>
      <c r="BU117" s="180">
        <v>0</v>
      </c>
      <c r="BV117" s="180">
        <v>0</v>
      </c>
      <c r="BW117" s="180">
        <v>0</v>
      </c>
      <c r="BX117" s="180">
        <v>0</v>
      </c>
      <c r="BY117" s="180">
        <v>0</v>
      </c>
      <c r="BZ117" s="180">
        <v>0</v>
      </c>
      <c r="CA117" s="180">
        <v>0</v>
      </c>
      <c r="CB117" s="180">
        <v>0</v>
      </c>
      <c r="CC117" s="180">
        <v>0</v>
      </c>
      <c r="CD117" s="180">
        <v>0</v>
      </c>
      <c r="CE117" s="180"/>
      <c r="CF117" s="180"/>
      <c r="CG117" s="180"/>
      <c r="CH117" s="180"/>
      <c r="CI117" s="180"/>
      <c r="CJ117" s="180"/>
      <c r="CK117" s="180"/>
      <c r="CL117" s="180"/>
      <c r="CM117" s="180"/>
      <c r="CN117" s="180"/>
      <c r="CO117" s="180"/>
      <c r="CP117" s="180"/>
      <c r="CQ117" s="180"/>
      <c r="CR117" s="180"/>
      <c r="CS117" s="180"/>
      <c r="CT117" s="180"/>
      <c r="CU117" s="180"/>
    </row>
    <row r="118" spans="1:99" s="639" customFormat="1" x14ac:dyDescent="0.3">
      <c r="A118" s="638">
        <v>385</v>
      </c>
      <c r="B118" s="639" t="s">
        <v>107</v>
      </c>
      <c r="D118" s="639">
        <v>4472566</v>
      </c>
      <c r="E118" s="639">
        <v>3096087</v>
      </c>
      <c r="F118" s="639">
        <v>2287125</v>
      </c>
      <c r="G118" s="639">
        <v>2004959</v>
      </c>
      <c r="H118" s="639">
        <v>1556364</v>
      </c>
      <c r="I118" s="639">
        <v>749572</v>
      </c>
      <c r="J118" s="639">
        <v>208614</v>
      </c>
      <c r="K118" s="639">
        <v>645198</v>
      </c>
      <c r="L118" s="639">
        <v>18312863</v>
      </c>
      <c r="M118" s="639">
        <v>667626375</v>
      </c>
      <c r="N118" s="639">
        <v>7363766</v>
      </c>
      <c r="O118" s="639">
        <v>27677961</v>
      </c>
      <c r="P118" s="639">
        <v>963467</v>
      </c>
      <c r="Q118" s="639">
        <v>31309356</v>
      </c>
      <c r="R118" s="639">
        <v>333898</v>
      </c>
      <c r="S118" s="639">
        <v>1068129</v>
      </c>
      <c r="T118" s="639">
        <v>2543689</v>
      </c>
      <c r="U118" s="639">
        <v>3145979</v>
      </c>
      <c r="V118" s="639">
        <v>13106635</v>
      </c>
      <c r="Y118" s="639">
        <v>2135923</v>
      </c>
      <c r="Z118" s="639">
        <v>215904674</v>
      </c>
      <c r="AA118" s="639">
        <v>9774908</v>
      </c>
      <c r="AB118" s="639">
        <v>1371569</v>
      </c>
      <c r="AC118" s="639">
        <v>150012874</v>
      </c>
      <c r="AD118" s="639">
        <v>2282943</v>
      </c>
      <c r="AF118" s="639">
        <v>286027009</v>
      </c>
      <c r="AG118" s="639">
        <v>1217780</v>
      </c>
      <c r="AH118" s="639">
        <v>542952</v>
      </c>
      <c r="AI118" s="639">
        <v>10441964</v>
      </c>
      <c r="AJ118" s="639">
        <v>1835292</v>
      </c>
      <c r="AK118" s="639">
        <v>785511</v>
      </c>
      <c r="AM118" s="639">
        <v>1317607</v>
      </c>
      <c r="AN118" s="639">
        <v>40104376</v>
      </c>
      <c r="AO118" s="639">
        <v>72159</v>
      </c>
      <c r="AP118" s="639">
        <v>11417436</v>
      </c>
      <c r="AQ118" s="639">
        <v>6329086</v>
      </c>
      <c r="AR118" s="639">
        <v>1607289</v>
      </c>
      <c r="AT118" s="639">
        <v>1094768</v>
      </c>
      <c r="AU118" s="639">
        <v>1001839150</v>
      </c>
      <c r="AV118" s="639">
        <v>373809601</v>
      </c>
      <c r="AW118" s="639">
        <v>3495344</v>
      </c>
      <c r="AX118" s="639">
        <v>778117</v>
      </c>
      <c r="AY118" s="639">
        <v>666513</v>
      </c>
      <c r="AZ118" s="639">
        <v>320471</v>
      </c>
      <c r="BB118" s="639">
        <v>14401543</v>
      </c>
      <c r="BC118" s="639">
        <v>1942202</v>
      </c>
      <c r="BD118" s="639">
        <v>451766</v>
      </c>
      <c r="BE118" s="639">
        <v>166311</v>
      </c>
      <c r="BF118" s="639">
        <v>58578074</v>
      </c>
      <c r="BG118" s="639">
        <v>113797</v>
      </c>
      <c r="BH118" s="639">
        <v>31562153</v>
      </c>
      <c r="BI118" s="639">
        <v>9195142</v>
      </c>
      <c r="BJ118" s="639">
        <v>1192167</v>
      </c>
      <c r="BK118" s="639">
        <v>745239</v>
      </c>
      <c r="BL118" s="639">
        <v>39959749</v>
      </c>
      <c r="BM118" s="639">
        <v>57736333</v>
      </c>
      <c r="BN118" s="639">
        <v>3573019</v>
      </c>
      <c r="BO118" s="639">
        <v>198456477</v>
      </c>
      <c r="BP118" s="639">
        <v>396417545</v>
      </c>
      <c r="BQ118" s="639">
        <v>1301426</v>
      </c>
      <c r="BR118" s="639">
        <v>34862480</v>
      </c>
      <c r="BS118" s="639">
        <v>6240711</v>
      </c>
      <c r="BU118" s="639">
        <v>1584377</v>
      </c>
      <c r="BV118" s="639">
        <v>1651553</v>
      </c>
      <c r="BW118" s="639">
        <v>22116764</v>
      </c>
      <c r="BX118" s="639">
        <v>4817655</v>
      </c>
      <c r="BY118" s="639">
        <v>269930336</v>
      </c>
      <c r="BZ118" s="639">
        <v>1477977</v>
      </c>
      <c r="CA118" s="639">
        <v>52723106</v>
      </c>
      <c r="CB118" s="639">
        <v>1395736</v>
      </c>
      <c r="CC118" s="639">
        <v>7368597</v>
      </c>
      <c r="CD118" s="639">
        <v>212132085</v>
      </c>
    </row>
    <row r="119" spans="1:99" x14ac:dyDescent="0.3">
      <c r="A119" s="155">
        <v>386</v>
      </c>
      <c r="B119" s="180" t="s">
        <v>185</v>
      </c>
      <c r="C119" s="180"/>
      <c r="D119" s="180">
        <v>0</v>
      </c>
      <c r="E119" s="180">
        <v>0</v>
      </c>
      <c r="F119" s="180">
        <v>0</v>
      </c>
      <c r="G119" s="180">
        <v>0</v>
      </c>
      <c r="H119" s="180">
        <v>0</v>
      </c>
      <c r="I119" s="180">
        <v>0</v>
      </c>
      <c r="J119" s="180">
        <v>0</v>
      </c>
      <c r="K119" s="180">
        <v>0</v>
      </c>
      <c r="L119" s="180">
        <v>596243</v>
      </c>
      <c r="M119" s="180">
        <v>0</v>
      </c>
      <c r="N119" s="180">
        <v>0</v>
      </c>
      <c r="O119" s="180">
        <v>0</v>
      </c>
      <c r="P119" s="180">
        <v>0</v>
      </c>
      <c r="Q119" s="180">
        <v>3216490</v>
      </c>
      <c r="R119" s="180">
        <v>0</v>
      </c>
      <c r="S119" s="180">
        <v>0</v>
      </c>
      <c r="T119" s="180">
        <v>0</v>
      </c>
      <c r="U119" s="180">
        <v>0</v>
      </c>
      <c r="V119" s="180">
        <v>0</v>
      </c>
      <c r="W119" s="180"/>
      <c r="X119" s="180"/>
      <c r="Y119" s="180">
        <v>45000</v>
      </c>
      <c r="Z119" s="180">
        <v>262480</v>
      </c>
      <c r="AA119" s="180">
        <v>0</v>
      </c>
      <c r="AB119" s="180">
        <v>0</v>
      </c>
      <c r="AC119" s="180">
        <v>0</v>
      </c>
      <c r="AD119" s="180">
        <v>0</v>
      </c>
      <c r="AE119" s="180"/>
      <c r="AF119" s="180">
        <v>0</v>
      </c>
      <c r="AG119" s="180">
        <v>0</v>
      </c>
      <c r="AH119" s="180">
        <v>0</v>
      </c>
      <c r="AI119" s="180">
        <v>60982</v>
      </c>
      <c r="AJ119" s="180">
        <v>0</v>
      </c>
      <c r="AK119" s="180">
        <v>0</v>
      </c>
      <c r="AL119" s="180"/>
      <c r="AM119" s="180">
        <v>0</v>
      </c>
      <c r="AN119" s="180">
        <v>0</v>
      </c>
      <c r="AO119" s="180">
        <v>0</v>
      </c>
      <c r="AP119" s="180">
        <v>0</v>
      </c>
      <c r="AQ119" s="180">
        <v>0</v>
      </c>
      <c r="AR119" s="180">
        <v>0</v>
      </c>
      <c r="AS119" s="180"/>
      <c r="AT119" s="180">
        <v>0</v>
      </c>
      <c r="AU119" s="180">
        <v>43245460</v>
      </c>
      <c r="AV119" s="180">
        <v>6500141</v>
      </c>
      <c r="AW119" s="180">
        <v>0</v>
      </c>
      <c r="AX119" s="180">
        <v>0</v>
      </c>
      <c r="AY119" s="180">
        <v>8660</v>
      </c>
      <c r="AZ119" s="180">
        <v>0</v>
      </c>
      <c r="BA119" s="180"/>
      <c r="BB119" s="180">
        <v>0</v>
      </c>
      <c r="BC119" s="180">
        <v>2040</v>
      </c>
      <c r="BD119" s="180">
        <v>0</v>
      </c>
      <c r="BE119" s="180">
        <v>0</v>
      </c>
      <c r="BF119" s="180">
        <v>0</v>
      </c>
      <c r="BG119" s="180">
        <v>0</v>
      </c>
      <c r="BH119" s="180">
        <v>0</v>
      </c>
      <c r="BI119" s="180">
        <v>0</v>
      </c>
      <c r="BJ119" s="180">
        <v>0</v>
      </c>
      <c r="BK119" s="180">
        <v>0</v>
      </c>
      <c r="BL119" s="180">
        <v>516955</v>
      </c>
      <c r="BM119" s="180">
        <v>0</v>
      </c>
      <c r="BN119" s="180">
        <v>84000</v>
      </c>
      <c r="BO119" s="180">
        <v>3860276</v>
      </c>
      <c r="BP119" s="180">
        <v>2029435</v>
      </c>
      <c r="BQ119" s="180">
        <v>0</v>
      </c>
      <c r="BR119" s="180">
        <v>0</v>
      </c>
      <c r="BS119" s="180">
        <v>0</v>
      </c>
      <c r="BT119" s="180"/>
      <c r="BU119" s="180">
        <v>7000</v>
      </c>
      <c r="BV119" s="180">
        <v>0</v>
      </c>
      <c r="BW119" s="180">
        <v>0</v>
      </c>
      <c r="BX119" s="180">
        <v>0</v>
      </c>
      <c r="BY119" s="180">
        <v>0</v>
      </c>
      <c r="BZ119" s="180">
        <v>22530</v>
      </c>
      <c r="CA119" s="180">
        <v>0</v>
      </c>
      <c r="CB119" s="180">
        <v>0</v>
      </c>
      <c r="CC119" s="180">
        <v>0</v>
      </c>
      <c r="CD119" s="180">
        <v>0</v>
      </c>
      <c r="CE119" s="180"/>
      <c r="CF119" s="180"/>
      <c r="CG119" s="180"/>
      <c r="CH119" s="180"/>
      <c r="CI119" s="180"/>
      <c r="CJ119" s="180"/>
      <c r="CK119" s="180"/>
      <c r="CL119" s="180"/>
      <c r="CM119" s="180"/>
      <c r="CN119" s="180"/>
      <c r="CO119" s="180"/>
      <c r="CP119" s="180"/>
      <c r="CQ119" s="180"/>
      <c r="CR119" s="180"/>
      <c r="CS119" s="180"/>
      <c r="CT119" s="180"/>
      <c r="CU119" s="180"/>
    </row>
    <row r="120" spans="1:99" x14ac:dyDescent="0.3">
      <c r="A120" s="155">
        <v>387</v>
      </c>
      <c r="B120" s="180" t="s">
        <v>186</v>
      </c>
      <c r="C120" s="180"/>
      <c r="D120" s="180">
        <v>0</v>
      </c>
      <c r="E120" s="180">
        <v>60000</v>
      </c>
      <c r="F120" s="180">
        <v>0</v>
      </c>
      <c r="G120" s="180">
        <v>0</v>
      </c>
      <c r="H120" s="180">
        <v>0</v>
      </c>
      <c r="I120" s="180">
        <v>0</v>
      </c>
      <c r="J120" s="180">
        <v>0</v>
      </c>
      <c r="K120" s="180">
        <v>0</v>
      </c>
      <c r="L120" s="180">
        <v>0</v>
      </c>
      <c r="M120" s="180">
        <v>5888051</v>
      </c>
      <c r="N120" s="180">
        <v>0</v>
      </c>
      <c r="O120" s="180">
        <v>0</v>
      </c>
      <c r="P120" s="180">
        <v>0</v>
      </c>
      <c r="Q120" s="180">
        <v>0</v>
      </c>
      <c r="R120" s="180">
        <v>0</v>
      </c>
      <c r="S120" s="180">
        <v>0</v>
      </c>
      <c r="T120" s="180">
        <v>0</v>
      </c>
      <c r="U120" s="180">
        <v>0</v>
      </c>
      <c r="V120" s="180">
        <v>0</v>
      </c>
      <c r="W120" s="180"/>
      <c r="X120" s="180"/>
      <c r="Y120" s="180">
        <v>0</v>
      </c>
      <c r="Z120" s="180">
        <v>0</v>
      </c>
      <c r="AA120" s="180">
        <v>24068</v>
      </c>
      <c r="AB120" s="180">
        <v>0</v>
      </c>
      <c r="AC120" s="180">
        <v>0</v>
      </c>
      <c r="AD120" s="180">
        <v>0</v>
      </c>
      <c r="AE120" s="180"/>
      <c r="AF120" s="180">
        <v>364924</v>
      </c>
      <c r="AG120" s="180">
        <v>0</v>
      </c>
      <c r="AH120" s="180">
        <v>0</v>
      </c>
      <c r="AI120" s="180">
        <v>0</v>
      </c>
      <c r="AJ120" s="180">
        <v>2500</v>
      </c>
      <c r="AK120" s="180">
        <v>0</v>
      </c>
      <c r="AL120" s="180"/>
      <c r="AM120" s="180">
        <v>1115</v>
      </c>
      <c r="AN120" s="180">
        <v>0</v>
      </c>
      <c r="AO120" s="180">
        <v>0</v>
      </c>
      <c r="AP120" s="180">
        <v>0</v>
      </c>
      <c r="AQ120" s="180">
        <v>0</v>
      </c>
      <c r="AR120" s="180">
        <v>0</v>
      </c>
      <c r="AS120" s="180"/>
      <c r="AT120" s="180">
        <v>0</v>
      </c>
      <c r="AU120" s="180">
        <v>49096804</v>
      </c>
      <c r="AV120" s="180">
        <v>0</v>
      </c>
      <c r="AW120" s="180">
        <v>0</v>
      </c>
      <c r="AX120" s="180">
        <v>0</v>
      </c>
      <c r="AY120" s="180">
        <v>86586</v>
      </c>
      <c r="AZ120" s="180">
        <v>0</v>
      </c>
      <c r="BA120" s="180"/>
      <c r="BB120" s="180">
        <v>0</v>
      </c>
      <c r="BC120" s="180">
        <v>0</v>
      </c>
      <c r="BD120" s="180">
        <v>0</v>
      </c>
      <c r="BE120" s="180">
        <v>0</v>
      </c>
      <c r="BF120" s="180">
        <v>0</v>
      </c>
      <c r="BG120" s="180">
        <v>0</v>
      </c>
      <c r="BH120" s="180">
        <v>194832</v>
      </c>
      <c r="BI120" s="180">
        <v>0</v>
      </c>
      <c r="BJ120" s="180">
        <v>0</v>
      </c>
      <c r="BK120" s="180">
        <v>0</v>
      </c>
      <c r="BL120" s="180">
        <v>516955</v>
      </c>
      <c r="BM120" s="180">
        <v>0</v>
      </c>
      <c r="BN120" s="180">
        <v>0</v>
      </c>
      <c r="BO120" s="180">
        <v>0</v>
      </c>
      <c r="BP120" s="180">
        <v>0</v>
      </c>
      <c r="BQ120" s="180">
        <v>0</v>
      </c>
      <c r="BR120" s="180">
        <v>15698</v>
      </c>
      <c r="BS120" s="180">
        <v>0</v>
      </c>
      <c r="BT120" s="180"/>
      <c r="BU120" s="180">
        <v>0</v>
      </c>
      <c r="BV120" s="180">
        <v>61255</v>
      </c>
      <c r="BW120" s="180">
        <v>0</v>
      </c>
      <c r="BX120" s="180">
        <v>0</v>
      </c>
      <c r="BY120" s="180">
        <v>357567</v>
      </c>
      <c r="BZ120" s="180">
        <v>0</v>
      </c>
      <c r="CA120" s="180">
        <v>0</v>
      </c>
      <c r="CB120" s="180">
        <v>0</v>
      </c>
      <c r="CC120" s="180">
        <v>0</v>
      </c>
      <c r="CD120" s="180">
        <v>0</v>
      </c>
      <c r="CE120" s="180"/>
      <c r="CF120" s="180"/>
      <c r="CG120" s="180"/>
      <c r="CH120" s="180"/>
      <c r="CI120" s="180"/>
      <c r="CJ120" s="180"/>
      <c r="CK120" s="180"/>
      <c r="CL120" s="180"/>
      <c r="CM120" s="180"/>
      <c r="CN120" s="180"/>
      <c r="CO120" s="180"/>
      <c r="CP120" s="180"/>
      <c r="CQ120" s="180"/>
      <c r="CR120" s="180"/>
      <c r="CS120" s="180"/>
      <c r="CT120" s="180"/>
      <c r="CU120" s="180"/>
    </row>
    <row r="121" spans="1:99" x14ac:dyDescent="0.3">
      <c r="A121" s="155">
        <v>388</v>
      </c>
      <c r="B121" s="180" t="s">
        <v>180</v>
      </c>
      <c r="C121" s="180"/>
      <c r="D121" s="180">
        <v>3301994</v>
      </c>
      <c r="E121" s="180">
        <v>2109828</v>
      </c>
      <c r="F121" s="180">
        <v>370986</v>
      </c>
      <c r="G121" s="180">
        <v>872483</v>
      </c>
      <c r="H121" s="180">
        <v>562231</v>
      </c>
      <c r="I121" s="180">
        <v>167975</v>
      </c>
      <c r="J121" s="180">
        <v>52668</v>
      </c>
      <c r="K121" s="180">
        <v>137414</v>
      </c>
      <c r="L121" s="180">
        <v>5652838</v>
      </c>
      <c r="M121" s="180">
        <v>187990772</v>
      </c>
      <c r="N121" s="180">
        <v>2198376</v>
      </c>
      <c r="O121" s="180">
        <v>7028487</v>
      </c>
      <c r="P121" s="180">
        <v>127729</v>
      </c>
      <c r="Q121" s="180">
        <v>14495953</v>
      </c>
      <c r="R121" s="180">
        <v>79894</v>
      </c>
      <c r="S121" s="180">
        <v>274536</v>
      </c>
      <c r="T121" s="180">
        <v>1951814</v>
      </c>
      <c r="U121" s="180">
        <v>929995</v>
      </c>
      <c r="V121" s="180">
        <v>4582004</v>
      </c>
      <c r="W121" s="180"/>
      <c r="X121" s="180"/>
      <c r="Y121" s="180">
        <v>1320551</v>
      </c>
      <c r="Z121" s="180">
        <v>40296167</v>
      </c>
      <c r="AA121" s="180">
        <v>657017</v>
      </c>
      <c r="AB121" s="180">
        <v>508539</v>
      </c>
      <c r="AC121" s="180">
        <v>41956514</v>
      </c>
      <c r="AD121" s="180">
        <v>670543</v>
      </c>
      <c r="AE121" s="180"/>
      <c r="AF121" s="180">
        <v>78466548</v>
      </c>
      <c r="AG121" s="180">
        <v>155071</v>
      </c>
      <c r="AH121" s="180">
        <v>290431</v>
      </c>
      <c r="AI121" s="180">
        <v>7152612</v>
      </c>
      <c r="AJ121" s="180">
        <v>866441</v>
      </c>
      <c r="AK121" s="180">
        <v>90956</v>
      </c>
      <c r="AL121" s="180"/>
      <c r="AM121" s="180">
        <v>186386</v>
      </c>
      <c r="AN121" s="180">
        <v>15448549</v>
      </c>
      <c r="AO121" s="180">
        <v>38866</v>
      </c>
      <c r="AP121" s="180">
        <v>3900506</v>
      </c>
      <c r="AQ121" s="180">
        <v>2865529</v>
      </c>
      <c r="AR121" s="180">
        <v>61940</v>
      </c>
      <c r="AS121" s="180"/>
      <c r="AT121" s="180">
        <v>178789</v>
      </c>
      <c r="AU121" s="180">
        <v>339665768</v>
      </c>
      <c r="AV121" s="180">
        <v>97594369</v>
      </c>
      <c r="AW121" s="180">
        <v>1732245</v>
      </c>
      <c r="AX121" s="180">
        <v>345968</v>
      </c>
      <c r="AY121" s="180">
        <v>278073</v>
      </c>
      <c r="AZ121" s="180">
        <v>173472</v>
      </c>
      <c r="BA121" s="180"/>
      <c r="BB121" s="180">
        <v>6106432</v>
      </c>
      <c r="BC121" s="180">
        <v>230865</v>
      </c>
      <c r="BD121" s="180">
        <v>202109</v>
      </c>
      <c r="BE121" s="180">
        <v>62341</v>
      </c>
      <c r="BF121" s="180">
        <v>14769917</v>
      </c>
      <c r="BG121" s="180">
        <v>17728</v>
      </c>
      <c r="BH121" s="180">
        <v>12159099</v>
      </c>
      <c r="BI121" s="180">
        <v>3014760</v>
      </c>
      <c r="BJ121" s="180">
        <v>263979</v>
      </c>
      <c r="BK121" s="180">
        <v>59526</v>
      </c>
      <c r="BL121" s="180">
        <v>17822773</v>
      </c>
      <c r="BM121" s="180">
        <v>19928550</v>
      </c>
      <c r="BN121" s="180">
        <v>2216328</v>
      </c>
      <c r="BO121" s="180">
        <v>61058947</v>
      </c>
      <c r="BP121" s="180">
        <v>148818552</v>
      </c>
      <c r="BQ121" s="180">
        <v>523295</v>
      </c>
      <c r="BR121" s="180">
        <v>7538562</v>
      </c>
      <c r="BS121" s="180">
        <v>932152</v>
      </c>
      <c r="BT121" s="180"/>
      <c r="BU121" s="180">
        <v>226878</v>
      </c>
      <c r="BV121" s="180">
        <v>271562</v>
      </c>
      <c r="BW121" s="180">
        <v>5432190</v>
      </c>
      <c r="BX121" s="180">
        <v>3132337</v>
      </c>
      <c r="BY121" s="180">
        <v>47568528</v>
      </c>
      <c r="BZ121" s="180">
        <v>709666</v>
      </c>
      <c r="CA121" s="180">
        <v>15969977</v>
      </c>
      <c r="CB121" s="180">
        <v>486906</v>
      </c>
      <c r="CC121" s="180">
        <v>3399988</v>
      </c>
      <c r="CD121" s="180">
        <v>49063802</v>
      </c>
      <c r="CE121" s="180"/>
      <c r="CF121" s="180"/>
      <c r="CG121" s="180"/>
      <c r="CH121" s="180"/>
      <c r="CI121" s="180"/>
      <c r="CJ121" s="180"/>
      <c r="CK121" s="180"/>
      <c r="CL121" s="180"/>
      <c r="CM121" s="180"/>
      <c r="CN121" s="180"/>
      <c r="CO121" s="180"/>
      <c r="CP121" s="180"/>
      <c r="CQ121" s="180"/>
      <c r="CR121" s="180"/>
      <c r="CS121" s="180"/>
      <c r="CT121" s="180"/>
      <c r="CU121" s="180"/>
    </row>
    <row r="122" spans="1:99" x14ac:dyDescent="0.3">
      <c r="A122" s="155">
        <v>389</v>
      </c>
      <c r="B122" s="180" t="s">
        <v>187</v>
      </c>
      <c r="C122" s="180"/>
      <c r="D122" s="180">
        <v>0</v>
      </c>
      <c r="E122" s="180">
        <v>0</v>
      </c>
      <c r="F122" s="180">
        <v>0</v>
      </c>
      <c r="G122" s="180">
        <v>0</v>
      </c>
      <c r="H122" s="180">
        <v>0</v>
      </c>
      <c r="I122" s="180">
        <v>0</v>
      </c>
      <c r="J122" s="180">
        <v>0</v>
      </c>
      <c r="K122" s="180">
        <v>0</v>
      </c>
      <c r="L122" s="180">
        <v>-448375</v>
      </c>
      <c r="M122" s="180">
        <v>0</v>
      </c>
      <c r="N122" s="180">
        <v>0</v>
      </c>
      <c r="O122" s="180">
        <v>0</v>
      </c>
      <c r="P122" s="180">
        <v>0</v>
      </c>
      <c r="Q122" s="180">
        <v>0</v>
      </c>
      <c r="R122" s="180">
        <v>0</v>
      </c>
      <c r="S122" s="180">
        <v>0</v>
      </c>
      <c r="T122" s="180">
        <v>0</v>
      </c>
      <c r="U122" s="180">
        <v>0</v>
      </c>
      <c r="V122" s="180">
        <v>0</v>
      </c>
      <c r="W122" s="180"/>
      <c r="X122" s="180"/>
      <c r="Y122" s="180">
        <v>0</v>
      </c>
      <c r="Z122" s="180">
        <v>0</v>
      </c>
      <c r="AA122" s="180">
        <v>0</v>
      </c>
      <c r="AB122" s="180">
        <v>0</v>
      </c>
      <c r="AC122" s="180">
        <v>0</v>
      </c>
      <c r="AD122" s="180">
        <v>0</v>
      </c>
      <c r="AE122" s="180"/>
      <c r="AF122" s="180">
        <v>0</v>
      </c>
      <c r="AG122" s="180">
        <v>0</v>
      </c>
      <c r="AH122" s="180">
        <v>0</v>
      </c>
      <c r="AI122" s="180">
        <v>0</v>
      </c>
      <c r="AJ122" s="180">
        <v>0</v>
      </c>
      <c r="AK122" s="180">
        <v>0</v>
      </c>
      <c r="AL122" s="180"/>
      <c r="AM122" s="180">
        <v>0</v>
      </c>
      <c r="AN122" s="180">
        <v>0</v>
      </c>
      <c r="AO122" s="180">
        <v>0</v>
      </c>
      <c r="AP122" s="180">
        <v>0</v>
      </c>
      <c r="AQ122" s="180">
        <v>0</v>
      </c>
      <c r="AR122" s="180">
        <v>0</v>
      </c>
      <c r="AS122" s="180"/>
      <c r="AT122" s="180">
        <v>0</v>
      </c>
      <c r="AU122" s="180">
        <v>0</v>
      </c>
      <c r="AV122" s="180">
        <v>0</v>
      </c>
      <c r="AW122" s="180">
        <v>0</v>
      </c>
      <c r="AX122" s="180">
        <v>0</v>
      </c>
      <c r="AY122" s="180">
        <v>0</v>
      </c>
      <c r="AZ122" s="180">
        <v>0</v>
      </c>
      <c r="BA122" s="180"/>
      <c r="BB122" s="180">
        <v>0</v>
      </c>
      <c r="BC122" s="180">
        <v>0</v>
      </c>
      <c r="BD122" s="180">
        <v>0</v>
      </c>
      <c r="BE122" s="180">
        <v>0</v>
      </c>
      <c r="BF122" s="180">
        <v>0</v>
      </c>
      <c r="BG122" s="180">
        <v>0</v>
      </c>
      <c r="BH122" s="180">
        <v>0</v>
      </c>
      <c r="BI122" s="180">
        <v>0</v>
      </c>
      <c r="BJ122" s="180">
        <v>0</v>
      </c>
      <c r="BK122" s="180">
        <v>0</v>
      </c>
      <c r="BL122" s="180">
        <v>0</v>
      </c>
      <c r="BM122" s="180">
        <v>0</v>
      </c>
      <c r="BN122" s="180">
        <v>0</v>
      </c>
      <c r="BO122" s="180">
        <v>0</v>
      </c>
      <c r="BP122" s="180">
        <v>0</v>
      </c>
      <c r="BQ122" s="180">
        <v>0</v>
      </c>
      <c r="BR122" s="180">
        <v>0</v>
      </c>
      <c r="BS122" s="180">
        <v>0</v>
      </c>
      <c r="BT122" s="180"/>
      <c r="BU122" s="180">
        <v>0</v>
      </c>
      <c r="BV122" s="180">
        <v>0</v>
      </c>
      <c r="BW122" s="180">
        <v>0</v>
      </c>
      <c r="BX122" s="180">
        <v>0</v>
      </c>
      <c r="BY122" s="180">
        <v>0</v>
      </c>
      <c r="BZ122" s="180">
        <v>0</v>
      </c>
      <c r="CA122" s="180">
        <v>0</v>
      </c>
      <c r="CB122" s="180">
        <v>0</v>
      </c>
      <c r="CC122" s="180">
        <v>0</v>
      </c>
      <c r="CD122" s="180">
        <v>0</v>
      </c>
      <c r="CE122" s="180"/>
      <c r="CF122" s="180"/>
      <c r="CG122" s="180"/>
      <c r="CH122" s="180"/>
      <c r="CI122" s="180"/>
      <c r="CJ122" s="180"/>
      <c r="CK122" s="180"/>
      <c r="CL122" s="180"/>
      <c r="CM122" s="180"/>
      <c r="CN122" s="180"/>
      <c r="CO122" s="180"/>
      <c r="CP122" s="180"/>
      <c r="CQ122" s="180"/>
      <c r="CR122" s="180"/>
      <c r="CS122" s="180"/>
      <c r="CT122" s="180"/>
      <c r="CU122" s="180"/>
    </row>
    <row r="123" spans="1:99" x14ac:dyDescent="0.3">
      <c r="A123" s="155">
        <v>391</v>
      </c>
      <c r="B123" s="180" t="s">
        <v>192</v>
      </c>
      <c r="C123" s="180"/>
      <c r="D123" s="180">
        <v>62030</v>
      </c>
      <c r="E123" s="180">
        <v>264147</v>
      </c>
      <c r="F123" s="180">
        <v>38288</v>
      </c>
      <c r="G123" s="180">
        <v>90342</v>
      </c>
      <c r="H123" s="180">
        <v>84377</v>
      </c>
      <c r="I123" s="180">
        <v>28683</v>
      </c>
      <c r="J123" s="180">
        <v>8508</v>
      </c>
      <c r="K123" s="180">
        <v>11109</v>
      </c>
      <c r="L123" s="180">
        <v>481575</v>
      </c>
      <c r="M123" s="180">
        <v>25411219</v>
      </c>
      <c r="N123" s="180">
        <v>157437</v>
      </c>
      <c r="O123" s="180">
        <v>869389</v>
      </c>
      <c r="P123" s="180">
        <v>35401</v>
      </c>
      <c r="Q123" s="180">
        <v>1379023</v>
      </c>
      <c r="R123" s="180">
        <v>5610</v>
      </c>
      <c r="S123" s="180">
        <v>17581</v>
      </c>
      <c r="T123" s="180">
        <v>248860</v>
      </c>
      <c r="U123" s="180">
        <v>114553</v>
      </c>
      <c r="V123" s="180">
        <v>530058</v>
      </c>
      <c r="W123" s="180"/>
      <c r="X123" s="180"/>
      <c r="Y123" s="180">
        <v>81704</v>
      </c>
      <c r="Z123" s="180">
        <v>3005682</v>
      </c>
      <c r="AA123" s="180">
        <v>200659</v>
      </c>
      <c r="AB123" s="180">
        <v>99573</v>
      </c>
      <c r="AC123" s="180">
        <v>5156144</v>
      </c>
      <c r="AD123" s="180">
        <v>60352</v>
      </c>
      <c r="AE123" s="180"/>
      <c r="AF123" s="180">
        <v>10784506</v>
      </c>
      <c r="AG123" s="180">
        <v>42581</v>
      </c>
      <c r="AH123" s="180">
        <v>26470</v>
      </c>
      <c r="AI123" s="180">
        <v>522123</v>
      </c>
      <c r="AJ123" s="180">
        <v>97618</v>
      </c>
      <c r="AK123" s="180">
        <v>5855</v>
      </c>
      <c r="AL123" s="180"/>
      <c r="AM123" s="180">
        <v>8397</v>
      </c>
      <c r="AN123" s="180">
        <v>1611326</v>
      </c>
      <c r="AO123" s="180">
        <v>2184</v>
      </c>
      <c r="AP123" s="180">
        <v>318988</v>
      </c>
      <c r="AQ123" s="180">
        <v>346710</v>
      </c>
      <c r="AR123" s="180">
        <v>7250</v>
      </c>
      <c r="AS123" s="180"/>
      <c r="AT123" s="180">
        <v>312728</v>
      </c>
      <c r="AU123" s="180">
        <v>39374256</v>
      </c>
      <c r="AV123" s="180">
        <v>8313714</v>
      </c>
      <c r="AW123" s="180">
        <v>150203</v>
      </c>
      <c r="AX123" s="180">
        <v>57015</v>
      </c>
      <c r="AY123" s="180">
        <v>38994</v>
      </c>
      <c r="AZ123" s="180">
        <v>0</v>
      </c>
      <c r="BA123" s="180"/>
      <c r="BB123" s="180">
        <v>538435</v>
      </c>
      <c r="BC123" s="180">
        <v>42963</v>
      </c>
      <c r="BD123" s="180">
        <v>15128</v>
      </c>
      <c r="BE123" s="180">
        <v>9124</v>
      </c>
      <c r="BF123" s="180">
        <v>1534926</v>
      </c>
      <c r="BG123" s="180">
        <v>5091</v>
      </c>
      <c r="BH123" s="180">
        <v>1417383</v>
      </c>
      <c r="BI123" s="180">
        <v>274909</v>
      </c>
      <c r="BJ123" s="180">
        <v>20041</v>
      </c>
      <c r="BK123" s="180">
        <v>18248</v>
      </c>
      <c r="BL123" s="180">
        <v>1643311</v>
      </c>
      <c r="BM123" s="180">
        <v>6091937</v>
      </c>
      <c r="BN123" s="180">
        <v>374704</v>
      </c>
      <c r="BO123" s="180">
        <v>9454946</v>
      </c>
      <c r="BP123" s="180">
        <v>13235631</v>
      </c>
      <c r="BQ123" s="180">
        <v>17340</v>
      </c>
      <c r="BR123" s="180">
        <v>395439</v>
      </c>
      <c r="BS123" s="180">
        <v>101576</v>
      </c>
      <c r="BT123" s="180"/>
      <c r="BU123" s="180">
        <v>17594</v>
      </c>
      <c r="BV123" s="180">
        <v>73087</v>
      </c>
      <c r="BW123" s="180">
        <v>473987</v>
      </c>
      <c r="BX123" s="180">
        <v>259802</v>
      </c>
      <c r="BY123" s="180">
        <v>6174178</v>
      </c>
      <c r="BZ123" s="180">
        <v>51724</v>
      </c>
      <c r="CA123" s="180">
        <v>3507855</v>
      </c>
      <c r="CB123" s="180">
        <v>134661</v>
      </c>
      <c r="CC123" s="180">
        <v>304948</v>
      </c>
      <c r="CD123" s="180">
        <v>11470034</v>
      </c>
      <c r="CE123" s="180"/>
      <c r="CF123" s="180"/>
      <c r="CG123" s="180"/>
      <c r="CH123" s="180"/>
      <c r="CI123" s="180"/>
      <c r="CJ123" s="180"/>
      <c r="CK123" s="180"/>
      <c r="CL123" s="180"/>
      <c r="CM123" s="180"/>
      <c r="CN123" s="180"/>
      <c r="CO123" s="180"/>
      <c r="CP123" s="180"/>
      <c r="CQ123" s="180"/>
      <c r="CR123" s="180"/>
      <c r="CS123" s="180"/>
      <c r="CT123" s="180"/>
      <c r="CU123" s="180"/>
    </row>
    <row r="124" spans="1:99" x14ac:dyDescent="0.3">
      <c r="A124" s="155">
        <v>500</v>
      </c>
      <c r="B124" s="180" t="s">
        <v>175</v>
      </c>
      <c r="C124" s="180"/>
      <c r="D124" s="180">
        <v>609059</v>
      </c>
      <c r="E124" s="180">
        <v>182849</v>
      </c>
      <c r="F124" s="180">
        <v>0</v>
      </c>
      <c r="G124" s="180">
        <v>13715</v>
      </c>
      <c r="H124" s="180">
        <v>154657</v>
      </c>
      <c r="I124" s="180">
        <v>17397</v>
      </c>
      <c r="J124" s="180">
        <v>20767</v>
      </c>
      <c r="K124" s="180">
        <v>100113</v>
      </c>
      <c r="L124" s="180">
        <v>943483</v>
      </c>
      <c r="M124" s="180">
        <v>53611950</v>
      </c>
      <c r="N124" s="180">
        <v>0</v>
      </c>
      <c r="O124" s="180">
        <v>626332</v>
      </c>
      <c r="P124" s="180">
        <v>31424</v>
      </c>
      <c r="Q124" s="180">
        <v>408026</v>
      </c>
      <c r="R124" s="180">
        <v>4498</v>
      </c>
      <c r="S124" s="180">
        <v>50522</v>
      </c>
      <c r="T124" s="180">
        <v>42532</v>
      </c>
      <c r="U124" s="180">
        <v>0</v>
      </c>
      <c r="V124" s="180">
        <v>487658</v>
      </c>
      <c r="W124" s="180"/>
      <c r="X124" s="180"/>
      <c r="Y124" s="180">
        <v>151074</v>
      </c>
      <c r="Z124" s="180">
        <v>3875585</v>
      </c>
      <c r="AA124" s="180">
        <v>3095862</v>
      </c>
      <c r="AB124" s="180">
        <v>35892</v>
      </c>
      <c r="AC124" s="180">
        <v>0</v>
      </c>
      <c r="AD124" s="180">
        <v>104157</v>
      </c>
      <c r="AE124" s="180"/>
      <c r="AF124" s="180">
        <v>14087343</v>
      </c>
      <c r="AG124" s="180">
        <v>24886</v>
      </c>
      <c r="AH124" s="180">
        <v>28167</v>
      </c>
      <c r="AI124" s="180">
        <v>622097</v>
      </c>
      <c r="AJ124" s="180">
        <v>69488</v>
      </c>
      <c r="AK124" s="180">
        <v>27159</v>
      </c>
      <c r="AL124" s="180"/>
      <c r="AM124" s="180">
        <v>53692</v>
      </c>
      <c r="AN124" s="180">
        <v>273549</v>
      </c>
      <c r="AO124" s="180">
        <v>0</v>
      </c>
      <c r="AP124" s="180">
        <v>154322</v>
      </c>
      <c r="AQ124" s="180">
        <v>127032</v>
      </c>
      <c r="AR124" s="180">
        <v>0</v>
      </c>
      <c r="AS124" s="180"/>
      <c r="AT124" s="180">
        <v>89998</v>
      </c>
      <c r="AU124" s="180">
        <v>82873549</v>
      </c>
      <c r="AV124" s="180">
        <v>15021737</v>
      </c>
      <c r="AW124" s="180">
        <v>3290</v>
      </c>
      <c r="AX124" s="180">
        <v>49090</v>
      </c>
      <c r="AY124" s="180">
        <v>93153</v>
      </c>
      <c r="AZ124" s="180">
        <v>89027</v>
      </c>
      <c r="BA124" s="180"/>
      <c r="BB124" s="180">
        <v>51666</v>
      </c>
      <c r="BC124" s="180">
        <v>0</v>
      </c>
      <c r="BD124" s="180">
        <v>3204</v>
      </c>
      <c r="BE124" s="180">
        <v>11362</v>
      </c>
      <c r="BF124" s="180">
        <v>1398994</v>
      </c>
      <c r="BG124" s="180">
        <v>33214</v>
      </c>
      <c r="BH124" s="180">
        <v>859640</v>
      </c>
      <c r="BI124" s="180">
        <v>296556</v>
      </c>
      <c r="BJ124" s="180">
        <v>76674</v>
      </c>
      <c r="BK124" s="180">
        <v>0</v>
      </c>
      <c r="BL124" s="180">
        <v>1349928</v>
      </c>
      <c r="BM124" s="180">
        <v>3618983</v>
      </c>
      <c r="BN124" s="180">
        <v>155876</v>
      </c>
      <c r="BO124" s="180">
        <v>4393072</v>
      </c>
      <c r="BP124" s="180">
        <v>19552639</v>
      </c>
      <c r="BQ124" s="180">
        <v>42543</v>
      </c>
      <c r="BR124" s="180">
        <v>6937140</v>
      </c>
      <c r="BS124" s="180">
        <v>309482</v>
      </c>
      <c r="BT124" s="180"/>
      <c r="BU124" s="180">
        <v>71783</v>
      </c>
      <c r="BV124" s="180">
        <v>120049</v>
      </c>
      <c r="BW124" s="180">
        <v>5976269</v>
      </c>
      <c r="BX124" s="180">
        <v>17887</v>
      </c>
      <c r="BY124" s="180">
        <v>62502814</v>
      </c>
      <c r="BZ124" s="180">
        <v>26327</v>
      </c>
      <c r="CA124" s="180">
        <v>91159</v>
      </c>
      <c r="CB124" s="180">
        <v>45047</v>
      </c>
      <c r="CC124" s="180">
        <v>129314</v>
      </c>
      <c r="CD124" s="180">
        <v>30210225</v>
      </c>
      <c r="CE124" s="180"/>
      <c r="CF124" s="180"/>
      <c r="CG124" s="180"/>
      <c r="CH124" s="180"/>
      <c r="CI124" s="180"/>
      <c r="CJ124" s="180"/>
      <c r="CK124" s="180"/>
      <c r="CL124" s="180"/>
      <c r="CM124" s="180"/>
      <c r="CN124" s="180"/>
      <c r="CO124" s="180"/>
      <c r="CP124" s="180"/>
      <c r="CQ124" s="180"/>
      <c r="CR124" s="180"/>
      <c r="CS124" s="180"/>
      <c r="CT124" s="180"/>
      <c r="CU124" s="180"/>
    </row>
    <row r="125" spans="1:99" x14ac:dyDescent="0.3">
      <c r="A125" s="155">
        <v>502</v>
      </c>
      <c r="B125" s="180" t="s">
        <v>177</v>
      </c>
      <c r="C125" s="180"/>
      <c r="D125" s="180">
        <v>168474</v>
      </c>
      <c r="E125" s="180">
        <v>187952</v>
      </c>
      <c r="F125" s="180">
        <v>0</v>
      </c>
      <c r="G125" s="180">
        <v>952586</v>
      </c>
      <c r="H125" s="180">
        <v>536948</v>
      </c>
      <c r="I125" s="180">
        <v>128675</v>
      </c>
      <c r="J125" s="180">
        <v>0</v>
      </c>
      <c r="K125" s="180">
        <v>180954</v>
      </c>
      <c r="L125" s="180">
        <v>3068826</v>
      </c>
      <c r="M125" s="180">
        <v>41273021</v>
      </c>
      <c r="N125" s="180">
        <v>0</v>
      </c>
      <c r="O125" s="180">
        <v>0</v>
      </c>
      <c r="P125" s="180">
        <v>1553</v>
      </c>
      <c r="Q125" s="180">
        <v>11805329</v>
      </c>
      <c r="R125" s="180">
        <v>0</v>
      </c>
      <c r="S125" s="180">
        <v>1355497</v>
      </c>
      <c r="T125" s="180">
        <v>911607</v>
      </c>
      <c r="U125" s="180">
        <v>1034874</v>
      </c>
      <c r="V125" s="180">
        <v>6617338</v>
      </c>
      <c r="W125" s="180"/>
      <c r="X125" s="180"/>
      <c r="Y125" s="180">
        <v>336901</v>
      </c>
      <c r="Z125" s="180">
        <v>33261319</v>
      </c>
      <c r="AA125" s="180">
        <v>11505</v>
      </c>
      <c r="AB125" s="180">
        <v>589233</v>
      </c>
      <c r="AC125" s="180">
        <v>0</v>
      </c>
      <c r="AD125" s="180">
        <v>0</v>
      </c>
      <c r="AE125" s="180"/>
      <c r="AF125" s="180">
        <v>77660821</v>
      </c>
      <c r="AG125" s="180">
        <v>0</v>
      </c>
      <c r="AH125" s="180">
        <v>106931</v>
      </c>
      <c r="AI125" s="180">
        <v>2222094</v>
      </c>
      <c r="AJ125" s="180">
        <v>88101</v>
      </c>
      <c r="AK125" s="180">
        <v>52036</v>
      </c>
      <c r="AL125" s="180"/>
      <c r="AM125" s="180">
        <v>301860</v>
      </c>
      <c r="AN125" s="180">
        <v>10195240</v>
      </c>
      <c r="AO125" s="180">
        <v>0</v>
      </c>
      <c r="AP125" s="180">
        <v>8100084</v>
      </c>
      <c r="AQ125" s="180">
        <v>0</v>
      </c>
      <c r="AR125" s="180">
        <v>0</v>
      </c>
      <c r="AS125" s="180"/>
      <c r="AT125" s="180">
        <v>114809</v>
      </c>
      <c r="AU125" s="180">
        <v>91000594</v>
      </c>
      <c r="AV125" s="180">
        <v>159038191</v>
      </c>
      <c r="AW125" s="180">
        <v>712110</v>
      </c>
      <c r="AX125" s="180">
        <v>78858</v>
      </c>
      <c r="AY125" s="180">
        <v>123140</v>
      </c>
      <c r="AZ125" s="180">
        <v>0</v>
      </c>
      <c r="BA125" s="180"/>
      <c r="BB125" s="180">
        <v>60238</v>
      </c>
      <c r="BC125" s="180">
        <v>439590</v>
      </c>
      <c r="BD125" s="180">
        <v>0</v>
      </c>
      <c r="BE125" s="180">
        <v>49247</v>
      </c>
      <c r="BF125" s="180">
        <v>9915422</v>
      </c>
      <c r="BG125" s="180">
        <v>0</v>
      </c>
      <c r="BH125" s="180">
        <v>11205592</v>
      </c>
      <c r="BI125" s="180">
        <v>653545</v>
      </c>
      <c r="BJ125" s="180">
        <v>0</v>
      </c>
      <c r="BK125" s="180">
        <v>0</v>
      </c>
      <c r="BL125" s="180">
        <v>34099273</v>
      </c>
      <c r="BM125" s="180">
        <v>7978467</v>
      </c>
      <c r="BN125" s="180">
        <v>1303146</v>
      </c>
      <c r="BO125" s="180">
        <v>40748540</v>
      </c>
      <c r="BP125" s="180">
        <v>117202009</v>
      </c>
      <c r="BQ125" s="180">
        <v>0</v>
      </c>
      <c r="BR125" s="180">
        <v>8644654</v>
      </c>
      <c r="BS125" s="180">
        <v>0</v>
      </c>
      <c r="BT125" s="180"/>
      <c r="BU125" s="180">
        <v>651188</v>
      </c>
      <c r="BV125" s="180">
        <v>8026</v>
      </c>
      <c r="BW125" s="180">
        <v>133262</v>
      </c>
      <c r="BX125" s="180">
        <v>0</v>
      </c>
      <c r="BY125" s="180">
        <v>0</v>
      </c>
      <c r="BZ125" s="180">
        <v>749450</v>
      </c>
      <c r="CA125" s="180">
        <v>0</v>
      </c>
      <c r="CB125" s="180">
        <v>248663</v>
      </c>
      <c r="CC125" s="180">
        <v>0</v>
      </c>
      <c r="CD125" s="180">
        <v>7559204</v>
      </c>
      <c r="CE125" s="180"/>
      <c r="CF125" s="180"/>
      <c r="CG125" s="180"/>
      <c r="CH125" s="180"/>
      <c r="CI125" s="180"/>
      <c r="CJ125" s="180"/>
      <c r="CK125" s="180"/>
      <c r="CL125" s="180"/>
      <c r="CM125" s="180"/>
      <c r="CN125" s="180"/>
      <c r="CO125" s="180"/>
      <c r="CP125" s="180"/>
      <c r="CQ125" s="180"/>
      <c r="CR125" s="180"/>
      <c r="CS125" s="180"/>
      <c r="CT125" s="180"/>
      <c r="CU125" s="180"/>
    </row>
    <row r="126" spans="1:99" x14ac:dyDescent="0.3">
      <c r="A126" s="155">
        <v>503</v>
      </c>
      <c r="B126" s="180" t="s">
        <v>178</v>
      </c>
      <c r="C126" s="180"/>
      <c r="D126" s="180">
        <v>53648</v>
      </c>
      <c r="E126" s="180">
        <v>0</v>
      </c>
      <c r="F126" s="180">
        <v>0</v>
      </c>
      <c r="G126" s="180">
        <v>41293</v>
      </c>
      <c r="H126" s="180">
        <v>103610</v>
      </c>
      <c r="I126" s="180">
        <v>19627</v>
      </c>
      <c r="J126" s="180">
        <v>0</v>
      </c>
      <c r="K126" s="180">
        <v>218739</v>
      </c>
      <c r="L126" s="180">
        <v>1180203</v>
      </c>
      <c r="M126" s="180">
        <v>6968171</v>
      </c>
      <c r="N126" s="180">
        <v>0</v>
      </c>
      <c r="O126" s="180">
        <v>0</v>
      </c>
      <c r="P126" s="180">
        <v>1150</v>
      </c>
      <c r="Q126" s="180">
        <v>389674</v>
      </c>
      <c r="R126" s="180">
        <v>0</v>
      </c>
      <c r="S126" s="180">
        <v>56816</v>
      </c>
      <c r="T126" s="180">
        <v>57670</v>
      </c>
      <c r="U126" s="180">
        <v>0</v>
      </c>
      <c r="V126" s="180">
        <v>42240</v>
      </c>
      <c r="W126" s="180"/>
      <c r="X126" s="180"/>
      <c r="Y126" s="180">
        <v>100377</v>
      </c>
      <c r="Z126" s="180">
        <v>4887527</v>
      </c>
      <c r="AA126" s="180">
        <v>0</v>
      </c>
      <c r="AB126" s="180">
        <v>43324</v>
      </c>
      <c r="AC126" s="180">
        <v>0</v>
      </c>
      <c r="AD126" s="180">
        <v>0</v>
      </c>
      <c r="AE126" s="180"/>
      <c r="AF126" s="180">
        <v>4292884</v>
      </c>
      <c r="AG126" s="180">
        <v>1733</v>
      </c>
      <c r="AH126" s="180">
        <v>17201</v>
      </c>
      <c r="AI126" s="180">
        <v>256447</v>
      </c>
      <c r="AJ126" s="180">
        <v>0</v>
      </c>
      <c r="AK126" s="180">
        <v>6900</v>
      </c>
      <c r="AL126" s="180"/>
      <c r="AM126" s="180">
        <v>0</v>
      </c>
      <c r="AN126" s="180">
        <v>1391261</v>
      </c>
      <c r="AO126" s="180">
        <v>0</v>
      </c>
      <c r="AP126" s="180">
        <v>446212</v>
      </c>
      <c r="AQ126" s="180">
        <v>0</v>
      </c>
      <c r="AR126" s="180">
        <v>0</v>
      </c>
      <c r="AS126" s="180"/>
      <c r="AT126" s="180">
        <v>22674</v>
      </c>
      <c r="AU126" s="180">
        <v>128861343</v>
      </c>
      <c r="AV126" s="180">
        <v>14023585</v>
      </c>
      <c r="AW126" s="180">
        <v>201002</v>
      </c>
      <c r="AX126" s="180">
        <v>61472</v>
      </c>
      <c r="AY126" s="180">
        <v>34837</v>
      </c>
      <c r="AZ126" s="180">
        <v>0</v>
      </c>
      <c r="BA126" s="180"/>
      <c r="BB126" s="180">
        <v>0</v>
      </c>
      <c r="BC126" s="180">
        <v>19836</v>
      </c>
      <c r="BD126" s="180">
        <v>0</v>
      </c>
      <c r="BE126" s="180">
        <v>0</v>
      </c>
      <c r="BF126" s="180">
        <v>2994922</v>
      </c>
      <c r="BG126" s="180">
        <v>0</v>
      </c>
      <c r="BH126" s="180">
        <v>443952</v>
      </c>
      <c r="BI126" s="180">
        <v>98112</v>
      </c>
      <c r="BJ126" s="180">
        <v>0</v>
      </c>
      <c r="BK126" s="180">
        <v>0</v>
      </c>
      <c r="BL126" s="180">
        <v>173095</v>
      </c>
      <c r="BM126" s="180">
        <v>2511936</v>
      </c>
      <c r="BN126" s="180">
        <v>129456</v>
      </c>
      <c r="BO126" s="180">
        <v>692377</v>
      </c>
      <c r="BP126" s="180">
        <v>104701080</v>
      </c>
      <c r="BQ126" s="180">
        <v>0</v>
      </c>
      <c r="BR126" s="180">
        <v>55959</v>
      </c>
      <c r="BS126" s="180">
        <v>0</v>
      </c>
      <c r="BT126" s="180"/>
      <c r="BU126" s="180">
        <v>69530</v>
      </c>
      <c r="BV126" s="180">
        <v>0</v>
      </c>
      <c r="BW126" s="180">
        <v>1259462</v>
      </c>
      <c r="BX126" s="180">
        <v>0</v>
      </c>
      <c r="BY126" s="180">
        <v>0</v>
      </c>
      <c r="BZ126" s="180">
        <v>44240</v>
      </c>
      <c r="CA126" s="180">
        <v>0</v>
      </c>
      <c r="CB126" s="180">
        <v>10390</v>
      </c>
      <c r="CC126" s="180">
        <v>0</v>
      </c>
      <c r="CD126" s="180">
        <v>335743</v>
      </c>
      <c r="CE126" s="180"/>
      <c r="CF126" s="180"/>
      <c r="CG126" s="180"/>
      <c r="CH126" s="180"/>
      <c r="CI126" s="180"/>
      <c r="CJ126" s="180"/>
      <c r="CK126" s="180"/>
      <c r="CL126" s="180"/>
      <c r="CM126" s="180"/>
      <c r="CN126" s="180"/>
      <c r="CO126" s="180"/>
      <c r="CP126" s="180"/>
      <c r="CQ126" s="180"/>
      <c r="CR126" s="180"/>
      <c r="CS126" s="180"/>
      <c r="CT126" s="180"/>
      <c r="CU126" s="180"/>
    </row>
    <row r="127" spans="1:99" x14ac:dyDescent="0.3">
      <c r="A127" s="155">
        <v>504</v>
      </c>
      <c r="B127" s="180" t="s">
        <v>182</v>
      </c>
      <c r="C127" s="180"/>
      <c r="D127" s="180">
        <v>114756</v>
      </c>
      <c r="E127" s="180">
        <v>226270</v>
      </c>
      <c r="F127" s="180">
        <v>374</v>
      </c>
      <c r="G127" s="180">
        <v>30062</v>
      </c>
      <c r="H127" s="180">
        <v>97337</v>
      </c>
      <c r="I127" s="180">
        <v>10858</v>
      </c>
      <c r="J127" s="180">
        <v>1978</v>
      </c>
      <c r="K127" s="180">
        <v>24388</v>
      </c>
      <c r="L127" s="180">
        <v>179715</v>
      </c>
      <c r="M127" s="180">
        <v>23155432</v>
      </c>
      <c r="N127" s="180">
        <v>156657</v>
      </c>
      <c r="O127" s="180">
        <v>564068</v>
      </c>
      <c r="P127" s="180">
        <v>5887</v>
      </c>
      <c r="Q127" s="180">
        <v>367959</v>
      </c>
      <c r="R127" s="180">
        <v>11366</v>
      </c>
      <c r="S127" s="180">
        <v>13743</v>
      </c>
      <c r="T127" s="180">
        <v>167346</v>
      </c>
      <c r="U127" s="180">
        <v>28</v>
      </c>
      <c r="V127" s="180">
        <v>208454</v>
      </c>
      <c r="W127" s="180"/>
      <c r="X127" s="180"/>
      <c r="Y127" s="180">
        <v>61364</v>
      </c>
      <c r="Z127" s="180">
        <v>3286657</v>
      </c>
      <c r="AA127" s="180">
        <v>0</v>
      </c>
      <c r="AB127" s="180">
        <v>98069</v>
      </c>
      <c r="AC127" s="180">
        <v>1770598</v>
      </c>
      <c r="AD127" s="180">
        <v>109269</v>
      </c>
      <c r="AE127" s="180"/>
      <c r="AF127" s="180">
        <v>5054061</v>
      </c>
      <c r="AG127" s="180">
        <v>8419</v>
      </c>
      <c r="AH127" s="180">
        <v>16066</v>
      </c>
      <c r="AI127" s="180">
        <v>629063</v>
      </c>
      <c r="AJ127" s="180">
        <v>84961</v>
      </c>
      <c r="AK127" s="180">
        <v>10641</v>
      </c>
      <c r="AL127" s="180"/>
      <c r="AM127" s="180">
        <v>21960</v>
      </c>
      <c r="AN127" s="180">
        <v>1259860</v>
      </c>
      <c r="AO127" s="180">
        <v>0</v>
      </c>
      <c r="AP127" s="180">
        <v>294482</v>
      </c>
      <c r="AQ127" s="180">
        <v>478891</v>
      </c>
      <c r="AR127" s="180">
        <v>0</v>
      </c>
      <c r="AS127" s="180"/>
      <c r="AT127" s="180">
        <v>38347</v>
      </c>
      <c r="AU127" s="180">
        <v>32446520</v>
      </c>
      <c r="AV127" s="180">
        <v>7804239</v>
      </c>
      <c r="AW127" s="180">
        <v>78104</v>
      </c>
      <c r="AX127" s="180">
        <v>20477</v>
      </c>
      <c r="AY127" s="180">
        <v>30455</v>
      </c>
      <c r="AZ127" s="180">
        <v>10683</v>
      </c>
      <c r="BA127" s="180"/>
      <c r="BB127" s="180">
        <v>171741</v>
      </c>
      <c r="BC127" s="180">
        <v>14215</v>
      </c>
      <c r="BD127" s="180">
        <v>11744</v>
      </c>
      <c r="BE127" s="180">
        <v>2676</v>
      </c>
      <c r="BF127" s="180">
        <v>2314923</v>
      </c>
      <c r="BG127" s="180">
        <v>3923</v>
      </c>
      <c r="BH127" s="180">
        <v>1606806</v>
      </c>
      <c r="BI127" s="180">
        <v>124121</v>
      </c>
      <c r="BJ127" s="180">
        <v>12705</v>
      </c>
      <c r="BK127" s="180">
        <v>0</v>
      </c>
      <c r="BL127" s="180">
        <v>1409737</v>
      </c>
      <c r="BM127" s="180">
        <v>1860657</v>
      </c>
      <c r="BN127" s="180">
        <v>314732</v>
      </c>
      <c r="BO127" s="180">
        <v>3087628</v>
      </c>
      <c r="BP127" s="180">
        <v>11420001</v>
      </c>
      <c r="BQ127" s="180">
        <v>62179</v>
      </c>
      <c r="BR127" s="180">
        <v>2484767</v>
      </c>
      <c r="BS127" s="180">
        <v>98149</v>
      </c>
      <c r="BT127" s="180"/>
      <c r="BU127" s="180">
        <v>27848</v>
      </c>
      <c r="BV127" s="180">
        <v>89074</v>
      </c>
      <c r="BW127" s="180">
        <v>527769</v>
      </c>
      <c r="BX127" s="180">
        <v>60412</v>
      </c>
      <c r="BY127" s="180">
        <v>1577170</v>
      </c>
      <c r="BZ127" s="180">
        <v>119069</v>
      </c>
      <c r="CA127" s="180">
        <v>586364</v>
      </c>
      <c r="CB127" s="180">
        <v>63238</v>
      </c>
      <c r="CC127" s="180">
        <v>364977</v>
      </c>
      <c r="CD127" s="180">
        <v>3187005</v>
      </c>
      <c r="CE127" s="180"/>
      <c r="CF127" s="180"/>
      <c r="CG127" s="180"/>
      <c r="CH127" s="180"/>
      <c r="CI127" s="180"/>
      <c r="CJ127" s="180"/>
      <c r="CK127" s="180"/>
      <c r="CL127" s="180"/>
      <c r="CM127" s="180"/>
      <c r="CN127" s="180"/>
      <c r="CO127" s="180"/>
      <c r="CP127" s="180"/>
      <c r="CQ127" s="180"/>
      <c r="CR127" s="180"/>
      <c r="CS127" s="180"/>
      <c r="CT127" s="180"/>
      <c r="CU127" s="180"/>
    </row>
    <row r="128" spans="1:99" x14ac:dyDescent="0.3">
      <c r="A128" s="155">
        <v>505</v>
      </c>
      <c r="B128" s="180" t="s">
        <v>183</v>
      </c>
      <c r="C128" s="180"/>
      <c r="D128" s="180">
        <v>2691876</v>
      </c>
      <c r="E128" s="180">
        <v>0</v>
      </c>
      <c r="F128" s="180">
        <v>0</v>
      </c>
      <c r="G128" s="180">
        <v>0</v>
      </c>
      <c r="H128" s="180">
        <v>0</v>
      </c>
      <c r="I128" s="180">
        <v>900</v>
      </c>
      <c r="J128" s="180">
        <v>0</v>
      </c>
      <c r="K128" s="180">
        <v>0</v>
      </c>
      <c r="L128" s="180">
        <v>1101724</v>
      </c>
      <c r="M128" s="180">
        <v>5866521</v>
      </c>
      <c r="N128" s="180">
        <v>86989</v>
      </c>
      <c r="O128" s="180">
        <v>149408</v>
      </c>
      <c r="P128" s="180">
        <v>0</v>
      </c>
      <c r="Q128" s="180">
        <v>572827</v>
      </c>
      <c r="R128" s="180">
        <v>0</v>
      </c>
      <c r="S128" s="180">
        <v>0</v>
      </c>
      <c r="T128" s="180">
        <v>0</v>
      </c>
      <c r="U128" s="180">
        <v>77625</v>
      </c>
      <c r="V128" s="180">
        <v>116842</v>
      </c>
      <c r="W128" s="180"/>
      <c r="X128" s="180"/>
      <c r="Y128" s="180">
        <v>404930</v>
      </c>
      <c r="Z128" s="180">
        <v>24761905</v>
      </c>
      <c r="AA128" s="180">
        <v>0</v>
      </c>
      <c r="AB128" s="180">
        <v>0</v>
      </c>
      <c r="AC128" s="180">
        <v>2771870</v>
      </c>
      <c r="AD128" s="180">
        <v>0</v>
      </c>
      <c r="AE128" s="180"/>
      <c r="AF128" s="180">
        <v>5163691</v>
      </c>
      <c r="AG128" s="180">
        <v>9260</v>
      </c>
      <c r="AH128" s="180">
        <v>0</v>
      </c>
      <c r="AI128" s="180">
        <v>0</v>
      </c>
      <c r="AJ128" s="180">
        <v>0</v>
      </c>
      <c r="AK128" s="180">
        <v>0</v>
      </c>
      <c r="AL128" s="180"/>
      <c r="AM128" s="180">
        <v>0</v>
      </c>
      <c r="AN128" s="180">
        <v>193869</v>
      </c>
      <c r="AO128" s="180">
        <v>0</v>
      </c>
      <c r="AP128" s="180">
        <v>138034</v>
      </c>
      <c r="AQ128" s="180">
        <v>88113</v>
      </c>
      <c r="AR128" s="180">
        <v>771153</v>
      </c>
      <c r="AS128" s="180"/>
      <c r="AT128" s="180">
        <v>0</v>
      </c>
      <c r="AU128" s="180">
        <v>18651607</v>
      </c>
      <c r="AV128" s="180">
        <v>7826007</v>
      </c>
      <c r="AW128" s="180">
        <v>0</v>
      </c>
      <c r="AX128" s="180">
        <v>75000</v>
      </c>
      <c r="AY128" s="180">
        <v>0</v>
      </c>
      <c r="AZ128" s="180">
        <v>0</v>
      </c>
      <c r="BA128" s="180"/>
      <c r="BB128" s="180">
        <v>217048</v>
      </c>
      <c r="BC128" s="180">
        <v>0</v>
      </c>
      <c r="BD128" s="180">
        <v>0</v>
      </c>
      <c r="BE128" s="180">
        <v>0</v>
      </c>
      <c r="BF128" s="180">
        <v>321994</v>
      </c>
      <c r="BG128" s="180">
        <v>0</v>
      </c>
      <c r="BH128" s="180">
        <v>0</v>
      </c>
      <c r="BI128" s="180">
        <v>58612</v>
      </c>
      <c r="BJ128" s="180">
        <v>0</v>
      </c>
      <c r="BK128" s="180">
        <v>0</v>
      </c>
      <c r="BL128" s="180">
        <v>0</v>
      </c>
      <c r="BM128" s="180">
        <v>699285</v>
      </c>
      <c r="BN128" s="180">
        <v>75198</v>
      </c>
      <c r="BO128" s="180">
        <v>12994689</v>
      </c>
      <c r="BP128" s="180">
        <v>535314</v>
      </c>
      <c r="BQ128" s="180">
        <v>263793</v>
      </c>
      <c r="BR128" s="180">
        <v>35270</v>
      </c>
      <c r="BS128" s="180">
        <v>0</v>
      </c>
      <c r="BT128" s="180"/>
      <c r="BU128" s="180">
        <v>0</v>
      </c>
      <c r="BV128" s="180">
        <v>3344</v>
      </c>
      <c r="BW128" s="180">
        <v>66406</v>
      </c>
      <c r="BX128" s="180">
        <v>0</v>
      </c>
      <c r="BY128" s="180">
        <v>17181170</v>
      </c>
      <c r="BZ128" s="180">
        <v>11467</v>
      </c>
      <c r="CA128" s="180">
        <v>0</v>
      </c>
      <c r="CB128" s="180">
        <v>7256</v>
      </c>
      <c r="CC128" s="180">
        <v>297646</v>
      </c>
      <c r="CD128" s="180">
        <v>5144563</v>
      </c>
      <c r="CE128" s="180"/>
      <c r="CF128" s="180"/>
      <c r="CG128" s="180"/>
      <c r="CH128" s="180"/>
      <c r="CI128" s="180"/>
      <c r="CJ128" s="180"/>
      <c r="CK128" s="180"/>
      <c r="CL128" s="180"/>
      <c r="CM128" s="180"/>
      <c r="CN128" s="180"/>
      <c r="CO128" s="180"/>
      <c r="CP128" s="180"/>
      <c r="CQ128" s="180"/>
      <c r="CR128" s="180"/>
      <c r="CS128" s="180"/>
      <c r="CT128" s="180"/>
      <c r="CU128" s="180"/>
    </row>
    <row r="129" spans="1:99" x14ac:dyDescent="0.3">
      <c r="A129" s="155">
        <v>506</v>
      </c>
      <c r="B129" s="180" t="s">
        <v>189</v>
      </c>
      <c r="C129" s="180"/>
      <c r="D129" s="180">
        <v>837868</v>
      </c>
      <c r="E129" s="180">
        <v>745925</v>
      </c>
      <c r="F129" s="180">
        <v>393081</v>
      </c>
      <c r="G129" s="180">
        <v>1203509</v>
      </c>
      <c r="H129" s="180">
        <v>876745</v>
      </c>
      <c r="I129" s="180">
        <v>139539</v>
      </c>
      <c r="J129" s="180">
        <v>101587</v>
      </c>
      <c r="K129" s="180">
        <v>474488</v>
      </c>
      <c r="L129" s="180">
        <v>2247988</v>
      </c>
      <c r="M129" s="180">
        <v>76588689</v>
      </c>
      <c r="N129" s="180">
        <v>2833104</v>
      </c>
      <c r="O129" s="180">
        <v>5107907</v>
      </c>
      <c r="P129" s="180">
        <v>127493</v>
      </c>
      <c r="Q129" s="180">
        <v>3749966</v>
      </c>
      <c r="R129" s="180">
        <v>150013</v>
      </c>
      <c r="S129" s="180">
        <v>538966</v>
      </c>
      <c r="T129" s="180">
        <v>878914</v>
      </c>
      <c r="U129" s="180">
        <v>1581390</v>
      </c>
      <c r="V129" s="180">
        <v>4087522</v>
      </c>
      <c r="W129" s="180"/>
      <c r="X129" s="180"/>
      <c r="Y129" s="180">
        <v>283909</v>
      </c>
      <c r="Z129" s="180">
        <v>29555053</v>
      </c>
      <c r="AA129" s="180">
        <v>4743834</v>
      </c>
      <c r="AB129" s="180">
        <v>1057891</v>
      </c>
      <c r="AC129" s="180">
        <v>28314575</v>
      </c>
      <c r="AD129" s="180">
        <v>616324</v>
      </c>
      <c r="AE129" s="180"/>
      <c r="AF129" s="180">
        <v>35281002</v>
      </c>
      <c r="AG129" s="180">
        <v>944205</v>
      </c>
      <c r="AH129" s="180">
        <v>246290</v>
      </c>
      <c r="AI129" s="180">
        <v>1894052</v>
      </c>
      <c r="AJ129" s="180">
        <v>1016033</v>
      </c>
      <c r="AK129" s="180">
        <v>56719</v>
      </c>
      <c r="AL129" s="180"/>
      <c r="AM129" s="180">
        <v>456126</v>
      </c>
      <c r="AN129" s="180">
        <v>10600152</v>
      </c>
      <c r="AO129" s="180">
        <v>54525</v>
      </c>
      <c r="AP129" s="180">
        <v>4306421</v>
      </c>
      <c r="AQ129" s="180">
        <v>1684687</v>
      </c>
      <c r="AR129" s="180">
        <v>241299</v>
      </c>
      <c r="AS129" s="180"/>
      <c r="AT129" s="180">
        <v>475279</v>
      </c>
      <c r="AU129" s="180">
        <v>66289195</v>
      </c>
      <c r="AV129" s="180">
        <v>22774901</v>
      </c>
      <c r="AW129" s="180">
        <v>1148550</v>
      </c>
      <c r="AX129" s="180">
        <v>190066</v>
      </c>
      <c r="AY129" s="180">
        <v>315146</v>
      </c>
      <c r="AZ129" s="180">
        <v>127143</v>
      </c>
      <c r="BA129" s="180"/>
      <c r="BB129" s="180">
        <v>3610638</v>
      </c>
      <c r="BC129" s="180">
        <v>1221464</v>
      </c>
      <c r="BD129" s="180">
        <v>229945</v>
      </c>
      <c r="BE129" s="180">
        <v>118443</v>
      </c>
      <c r="BF129" s="180">
        <v>6686759</v>
      </c>
      <c r="BG129" s="180">
        <v>58677</v>
      </c>
      <c r="BH129" s="180">
        <v>13655750</v>
      </c>
      <c r="BI129" s="180">
        <v>629933</v>
      </c>
      <c r="BJ129" s="180">
        <v>482997</v>
      </c>
      <c r="BK129" s="180">
        <v>527845</v>
      </c>
      <c r="BL129" s="180">
        <v>10910934</v>
      </c>
      <c r="BM129" s="180">
        <v>4409364</v>
      </c>
      <c r="BN129" s="180">
        <v>1094536</v>
      </c>
      <c r="BO129" s="180">
        <v>33370776</v>
      </c>
      <c r="BP129" s="180">
        <v>30108221</v>
      </c>
      <c r="BQ129" s="180">
        <v>266910</v>
      </c>
      <c r="BR129" s="180">
        <v>4053472</v>
      </c>
      <c r="BS129" s="180">
        <v>2864021</v>
      </c>
      <c r="BT129" s="180"/>
      <c r="BU129" s="180">
        <v>248201</v>
      </c>
      <c r="BV129" s="180">
        <v>642715</v>
      </c>
      <c r="BW129" s="180">
        <v>3581362</v>
      </c>
      <c r="BX129" s="180">
        <v>2693437</v>
      </c>
      <c r="BY129" s="180">
        <v>21961623</v>
      </c>
      <c r="BZ129" s="180">
        <v>696587</v>
      </c>
      <c r="CA129" s="180">
        <v>4798579</v>
      </c>
      <c r="CB129" s="180">
        <v>592918</v>
      </c>
      <c r="CC129" s="180">
        <v>1916321</v>
      </c>
      <c r="CD129" s="180">
        <v>45258938</v>
      </c>
      <c r="CE129" s="180"/>
      <c r="CF129" s="180"/>
      <c r="CG129" s="180"/>
      <c r="CH129" s="180"/>
      <c r="CI129" s="180"/>
      <c r="CJ129" s="180"/>
      <c r="CK129" s="180"/>
      <c r="CL129" s="180"/>
      <c r="CM129" s="180"/>
      <c r="CN129" s="180"/>
      <c r="CO129" s="180"/>
      <c r="CP129" s="180"/>
      <c r="CQ129" s="180"/>
      <c r="CR129" s="180"/>
      <c r="CS129" s="180"/>
      <c r="CT129" s="180"/>
      <c r="CU129" s="180"/>
    </row>
    <row r="130" spans="1:99" x14ac:dyDescent="0.3">
      <c r="A130" s="155">
        <v>507</v>
      </c>
      <c r="B130" s="180" t="s">
        <v>1058</v>
      </c>
      <c r="C130" s="180"/>
      <c r="D130" s="180">
        <v>0</v>
      </c>
      <c r="E130" s="180">
        <v>0</v>
      </c>
      <c r="F130" s="180">
        <v>0</v>
      </c>
      <c r="G130" s="180">
        <v>0</v>
      </c>
      <c r="H130" s="180">
        <v>0</v>
      </c>
      <c r="I130" s="180">
        <v>0</v>
      </c>
      <c r="J130" s="180">
        <v>0</v>
      </c>
      <c r="K130" s="180">
        <v>0</v>
      </c>
      <c r="L130" s="180">
        <v>0</v>
      </c>
      <c r="M130" s="180">
        <v>0</v>
      </c>
      <c r="N130" s="180">
        <v>0</v>
      </c>
      <c r="O130" s="180">
        <v>0</v>
      </c>
      <c r="P130" s="180">
        <v>0</v>
      </c>
      <c r="Q130" s="180">
        <v>0</v>
      </c>
      <c r="R130" s="180">
        <v>0</v>
      </c>
      <c r="S130" s="180">
        <v>-67566</v>
      </c>
      <c r="T130" s="180">
        <v>777499</v>
      </c>
      <c r="U130" s="180">
        <v>0</v>
      </c>
      <c r="V130" s="180">
        <v>0</v>
      </c>
      <c r="W130" s="180"/>
      <c r="X130" s="180"/>
      <c r="Y130" s="180">
        <v>0</v>
      </c>
      <c r="Z130" s="180">
        <v>0</v>
      </c>
      <c r="AA130" s="180">
        <v>0</v>
      </c>
      <c r="AB130" s="180">
        <v>0</v>
      </c>
      <c r="AC130" s="180">
        <v>0</v>
      </c>
      <c r="AD130" s="180">
        <v>0</v>
      </c>
      <c r="AE130" s="180"/>
      <c r="AF130" s="180">
        <v>14818</v>
      </c>
      <c r="AG130" s="180">
        <v>0</v>
      </c>
      <c r="AH130" s="180">
        <v>0</v>
      </c>
      <c r="AI130" s="180">
        <v>0</v>
      </c>
      <c r="AJ130" s="180">
        <v>0</v>
      </c>
      <c r="AK130" s="180">
        <v>-80240</v>
      </c>
      <c r="AL130" s="180"/>
      <c r="AM130" s="180">
        <v>0</v>
      </c>
      <c r="AN130" s="180">
        <v>0</v>
      </c>
      <c r="AO130" s="180">
        <v>0</v>
      </c>
      <c r="AP130" s="180">
        <v>0</v>
      </c>
      <c r="AQ130" s="180">
        <v>2</v>
      </c>
      <c r="AR130" s="180">
        <v>0</v>
      </c>
      <c r="AS130" s="180"/>
      <c r="AT130" s="180">
        <v>0</v>
      </c>
      <c r="AU130" s="180">
        <v>0</v>
      </c>
      <c r="AV130" s="180">
        <v>0</v>
      </c>
      <c r="AW130" s="180">
        <v>0</v>
      </c>
      <c r="AX130" s="180">
        <v>-878</v>
      </c>
      <c r="AY130" s="180">
        <v>0</v>
      </c>
      <c r="AZ130" s="180">
        <v>0</v>
      </c>
      <c r="BA130" s="180"/>
      <c r="BB130" s="180">
        <v>0</v>
      </c>
      <c r="BC130" s="180">
        <v>1</v>
      </c>
      <c r="BD130" s="180">
        <v>0</v>
      </c>
      <c r="BE130" s="180">
        <v>0</v>
      </c>
      <c r="BF130" s="180">
        <v>0</v>
      </c>
      <c r="BG130" s="180">
        <v>0</v>
      </c>
      <c r="BH130" s="180">
        <v>0</v>
      </c>
      <c r="BI130" s="180">
        <v>0</v>
      </c>
      <c r="BJ130" s="180">
        <v>0</v>
      </c>
      <c r="BK130" s="180">
        <v>0</v>
      </c>
      <c r="BL130" s="180">
        <v>0</v>
      </c>
      <c r="BM130" s="180">
        <v>0</v>
      </c>
      <c r="BN130" s="180">
        <v>-57556</v>
      </c>
      <c r="BO130" s="180">
        <v>0</v>
      </c>
      <c r="BP130" s="180">
        <v>0</v>
      </c>
      <c r="BQ130" s="180">
        <v>1</v>
      </c>
      <c r="BR130" s="180">
        <v>0</v>
      </c>
      <c r="BS130" s="180">
        <v>0</v>
      </c>
      <c r="BT130" s="180"/>
      <c r="BU130" s="180">
        <v>-60041</v>
      </c>
      <c r="BV130" s="180">
        <v>0</v>
      </c>
      <c r="BW130" s="180">
        <v>0</v>
      </c>
      <c r="BX130" s="180">
        <v>0</v>
      </c>
      <c r="BY130" s="180">
        <v>-5171391</v>
      </c>
      <c r="BZ130" s="180">
        <v>0</v>
      </c>
      <c r="CA130" s="180">
        <v>0</v>
      </c>
      <c r="CB130" s="180">
        <v>0</v>
      </c>
      <c r="CC130" s="180">
        <v>-3</v>
      </c>
      <c r="CD130" s="180">
        <v>0</v>
      </c>
      <c r="CE130" s="180"/>
      <c r="CF130" s="180"/>
      <c r="CG130" s="180"/>
      <c r="CH130" s="180"/>
      <c r="CI130" s="180"/>
      <c r="CJ130" s="180"/>
      <c r="CK130" s="180"/>
      <c r="CL130" s="180"/>
      <c r="CM130" s="180"/>
      <c r="CN130" s="180"/>
      <c r="CO130" s="180"/>
      <c r="CP130" s="180"/>
      <c r="CQ130" s="180"/>
      <c r="CR130" s="180"/>
      <c r="CS130" s="180"/>
      <c r="CT130" s="180"/>
      <c r="CU130" s="180"/>
    </row>
    <row r="131" spans="1:99" x14ac:dyDescent="0.3">
      <c r="A131" s="155">
        <v>508</v>
      </c>
      <c r="B131" s="180" t="s">
        <v>204</v>
      </c>
      <c r="C131" s="180"/>
      <c r="D131" s="180">
        <v>0</v>
      </c>
      <c r="E131" s="180">
        <v>0</v>
      </c>
      <c r="F131" s="180">
        <v>0</v>
      </c>
      <c r="G131" s="180">
        <v>0</v>
      </c>
      <c r="H131" s="180">
        <v>0</v>
      </c>
      <c r="I131" s="180">
        <v>0</v>
      </c>
      <c r="J131" s="180">
        <v>0</v>
      </c>
      <c r="K131" s="180">
        <v>0</v>
      </c>
      <c r="L131" s="180">
        <v>0</v>
      </c>
      <c r="M131" s="180">
        <v>0</v>
      </c>
      <c r="N131" s="180">
        <v>0</v>
      </c>
      <c r="O131" s="180">
        <v>0</v>
      </c>
      <c r="P131" s="180">
        <v>0</v>
      </c>
      <c r="Q131" s="180">
        <v>0</v>
      </c>
      <c r="R131" s="180">
        <v>0</v>
      </c>
      <c r="S131" s="180">
        <v>0</v>
      </c>
      <c r="T131" s="180">
        <v>0</v>
      </c>
      <c r="U131" s="180">
        <v>0</v>
      </c>
      <c r="V131" s="180">
        <v>0</v>
      </c>
      <c r="W131" s="180"/>
      <c r="X131" s="180"/>
      <c r="Y131" s="180">
        <v>0</v>
      </c>
      <c r="Z131" s="180">
        <v>0</v>
      </c>
      <c r="AA131" s="180">
        <v>0</v>
      </c>
      <c r="AB131" s="180">
        <v>0</v>
      </c>
      <c r="AC131" s="180">
        <v>0</v>
      </c>
      <c r="AD131" s="180">
        <v>0</v>
      </c>
      <c r="AE131" s="180"/>
      <c r="AF131" s="180">
        <v>67000</v>
      </c>
      <c r="AG131" s="180">
        <v>0</v>
      </c>
      <c r="AH131" s="180">
        <v>0</v>
      </c>
      <c r="AI131" s="180">
        <v>0</v>
      </c>
      <c r="AJ131" s="180">
        <v>0</v>
      </c>
      <c r="AK131" s="180">
        <v>0</v>
      </c>
      <c r="AL131" s="180"/>
      <c r="AM131" s="180">
        <v>0</v>
      </c>
      <c r="AN131" s="180">
        <v>0</v>
      </c>
      <c r="AO131" s="180">
        <v>0</v>
      </c>
      <c r="AP131" s="180">
        <v>0</v>
      </c>
      <c r="AQ131" s="180">
        <v>0</v>
      </c>
      <c r="AR131" s="180">
        <v>0</v>
      </c>
      <c r="AS131" s="180"/>
      <c r="AT131" s="180">
        <v>0</v>
      </c>
      <c r="AU131" s="180">
        <v>0</v>
      </c>
      <c r="AV131" s="180">
        <v>0</v>
      </c>
      <c r="AW131" s="180">
        <v>0</v>
      </c>
      <c r="AX131" s="180">
        <v>0</v>
      </c>
      <c r="AY131" s="180">
        <v>0</v>
      </c>
      <c r="AZ131" s="180">
        <v>0</v>
      </c>
      <c r="BA131" s="180"/>
      <c r="BB131" s="180">
        <v>0</v>
      </c>
      <c r="BC131" s="180">
        <v>0</v>
      </c>
      <c r="BD131" s="180">
        <v>0</v>
      </c>
      <c r="BE131" s="180">
        <v>0</v>
      </c>
      <c r="BF131" s="180">
        <v>1206000</v>
      </c>
      <c r="BG131" s="180">
        <v>0</v>
      </c>
      <c r="BH131" s="180">
        <v>0</v>
      </c>
      <c r="BI131" s="180">
        <v>0</v>
      </c>
      <c r="BJ131" s="180">
        <v>0</v>
      </c>
      <c r="BK131" s="180">
        <v>0</v>
      </c>
      <c r="BL131" s="180">
        <v>0</v>
      </c>
      <c r="BM131" s="180">
        <v>0</v>
      </c>
      <c r="BN131" s="180">
        <v>0</v>
      </c>
      <c r="BO131" s="180">
        <v>0</v>
      </c>
      <c r="BP131" s="180">
        <v>0</v>
      </c>
      <c r="BQ131" s="180">
        <v>0</v>
      </c>
      <c r="BR131" s="180">
        <v>0</v>
      </c>
      <c r="BS131" s="180">
        <v>0</v>
      </c>
      <c r="BT131" s="180"/>
      <c r="BU131" s="180">
        <v>0</v>
      </c>
      <c r="BV131" s="180">
        <v>0</v>
      </c>
      <c r="BW131" s="180">
        <v>0</v>
      </c>
      <c r="BX131" s="180">
        <v>0</v>
      </c>
      <c r="BY131" s="180">
        <v>0</v>
      </c>
      <c r="BZ131" s="180">
        <v>0</v>
      </c>
      <c r="CA131" s="180">
        <v>0</v>
      </c>
      <c r="CB131" s="180">
        <v>0</v>
      </c>
      <c r="CC131" s="180">
        <v>0</v>
      </c>
      <c r="CD131" s="180">
        <v>0</v>
      </c>
      <c r="CE131" s="180"/>
      <c r="CF131" s="180"/>
      <c r="CG131" s="180"/>
      <c r="CH131" s="180"/>
      <c r="CI131" s="180"/>
      <c r="CJ131" s="180"/>
      <c r="CK131" s="180"/>
      <c r="CL131" s="180"/>
      <c r="CM131" s="180"/>
      <c r="CN131" s="180"/>
      <c r="CO131" s="180"/>
      <c r="CP131" s="180"/>
      <c r="CQ131" s="180"/>
      <c r="CR131" s="180"/>
      <c r="CS131" s="180"/>
      <c r="CT131" s="180"/>
      <c r="CU131" s="180"/>
    </row>
    <row r="132" spans="1:99" x14ac:dyDescent="0.3">
      <c r="A132" s="155">
        <v>509</v>
      </c>
      <c r="B132" s="180" t="s">
        <v>205</v>
      </c>
      <c r="C132" s="180"/>
      <c r="D132" s="180">
        <v>0</v>
      </c>
      <c r="E132" s="180">
        <v>0</v>
      </c>
      <c r="F132" s="180">
        <v>0</v>
      </c>
      <c r="G132" s="180">
        <v>0</v>
      </c>
      <c r="H132" s="180">
        <v>0</v>
      </c>
      <c r="I132" s="180">
        <v>0</v>
      </c>
      <c r="J132" s="180">
        <v>0</v>
      </c>
      <c r="K132" s="180">
        <v>0</v>
      </c>
      <c r="L132" s="180">
        <v>0</v>
      </c>
      <c r="M132" s="180">
        <v>0</v>
      </c>
      <c r="N132" s="180">
        <v>0</v>
      </c>
      <c r="O132" s="180">
        <v>0</v>
      </c>
      <c r="P132" s="180">
        <v>0</v>
      </c>
      <c r="Q132" s="180">
        <v>0</v>
      </c>
      <c r="R132" s="180">
        <v>0</v>
      </c>
      <c r="S132" s="180">
        <v>0</v>
      </c>
      <c r="T132" s="180">
        <v>0</v>
      </c>
      <c r="U132" s="180">
        <v>0</v>
      </c>
      <c r="V132" s="180">
        <v>0</v>
      </c>
      <c r="W132" s="180"/>
      <c r="X132" s="180"/>
      <c r="Y132" s="180">
        <v>0</v>
      </c>
      <c r="Z132" s="180">
        <v>0</v>
      </c>
      <c r="AA132" s="180">
        <v>0</v>
      </c>
      <c r="AB132" s="180">
        <v>0</v>
      </c>
      <c r="AC132" s="180">
        <v>0</v>
      </c>
      <c r="AD132" s="180">
        <v>0</v>
      </c>
      <c r="AE132" s="180"/>
      <c r="AF132" s="180">
        <v>0</v>
      </c>
      <c r="AG132" s="180">
        <v>0</v>
      </c>
      <c r="AH132" s="180">
        <v>0</v>
      </c>
      <c r="AI132" s="180">
        <v>0</v>
      </c>
      <c r="AJ132" s="180">
        <v>0</v>
      </c>
      <c r="AK132" s="180">
        <v>0</v>
      </c>
      <c r="AL132" s="180"/>
      <c r="AM132" s="180">
        <v>0</v>
      </c>
      <c r="AN132" s="180">
        <v>0</v>
      </c>
      <c r="AO132" s="180">
        <v>0</v>
      </c>
      <c r="AP132" s="180">
        <v>0</v>
      </c>
      <c r="AQ132" s="180">
        <v>0</v>
      </c>
      <c r="AR132" s="180">
        <v>0</v>
      </c>
      <c r="AS132" s="180"/>
      <c r="AT132" s="180">
        <v>0</v>
      </c>
      <c r="AU132" s="180">
        <v>0</v>
      </c>
      <c r="AV132" s="180">
        <v>0</v>
      </c>
      <c r="AW132" s="180">
        <v>0</v>
      </c>
      <c r="AX132" s="180">
        <v>0</v>
      </c>
      <c r="AY132" s="180">
        <v>0</v>
      </c>
      <c r="AZ132" s="180">
        <v>0</v>
      </c>
      <c r="BA132" s="180"/>
      <c r="BB132" s="180">
        <v>0</v>
      </c>
      <c r="BC132" s="180">
        <v>0</v>
      </c>
      <c r="BD132" s="180">
        <v>0</v>
      </c>
      <c r="BE132" s="180">
        <v>0</v>
      </c>
      <c r="BF132" s="180">
        <v>0</v>
      </c>
      <c r="BG132" s="180">
        <v>0</v>
      </c>
      <c r="BH132" s="180">
        <v>0</v>
      </c>
      <c r="BI132" s="180">
        <v>0</v>
      </c>
      <c r="BJ132" s="180">
        <v>0</v>
      </c>
      <c r="BK132" s="180">
        <v>0</v>
      </c>
      <c r="BL132" s="180">
        <v>0</v>
      </c>
      <c r="BM132" s="180">
        <v>0</v>
      </c>
      <c r="BN132" s="180">
        <v>0</v>
      </c>
      <c r="BO132" s="180">
        <v>0</v>
      </c>
      <c r="BP132" s="180">
        <v>0</v>
      </c>
      <c r="BQ132" s="180">
        <v>0</v>
      </c>
      <c r="BR132" s="180">
        <v>0</v>
      </c>
      <c r="BS132" s="180">
        <v>0</v>
      </c>
      <c r="BT132" s="180"/>
      <c r="BU132" s="180">
        <v>0</v>
      </c>
      <c r="BV132" s="180">
        <v>0</v>
      </c>
      <c r="BW132" s="180">
        <v>0</v>
      </c>
      <c r="BX132" s="180">
        <v>0</v>
      </c>
      <c r="BY132" s="180">
        <v>0</v>
      </c>
      <c r="BZ132" s="180">
        <v>0</v>
      </c>
      <c r="CA132" s="180">
        <v>0</v>
      </c>
      <c r="CB132" s="180">
        <v>0</v>
      </c>
      <c r="CC132" s="180">
        <v>0</v>
      </c>
      <c r="CD132" s="180">
        <v>0</v>
      </c>
      <c r="CE132" s="180"/>
      <c r="CF132" s="180"/>
      <c r="CG132" s="180"/>
      <c r="CH132" s="180"/>
      <c r="CI132" s="180"/>
      <c r="CJ132" s="180"/>
      <c r="CK132" s="180"/>
      <c r="CL132" s="180"/>
      <c r="CM132" s="180"/>
      <c r="CN132" s="180"/>
      <c r="CO132" s="180"/>
      <c r="CP132" s="180"/>
      <c r="CQ132" s="180"/>
      <c r="CR132" s="180"/>
      <c r="CS132" s="180"/>
      <c r="CT132" s="180"/>
      <c r="CU132" s="180"/>
    </row>
    <row r="133" spans="1:99" x14ac:dyDescent="0.3">
      <c r="A133" s="155">
        <v>510</v>
      </c>
      <c r="B133" s="180" t="s">
        <v>211</v>
      </c>
      <c r="C133" s="180"/>
      <c r="D133" s="180">
        <v>0</v>
      </c>
      <c r="E133" s="180">
        <v>61441</v>
      </c>
      <c r="F133" s="180">
        <v>0</v>
      </c>
      <c r="G133" s="180">
        <v>0</v>
      </c>
      <c r="H133" s="180">
        <v>0</v>
      </c>
      <c r="I133" s="180">
        <v>0</v>
      </c>
      <c r="J133" s="180">
        <v>0</v>
      </c>
      <c r="K133" s="180">
        <v>0</v>
      </c>
      <c r="L133" s="180">
        <v>54819</v>
      </c>
      <c r="M133" s="180">
        <v>0</v>
      </c>
      <c r="N133" s="180">
        <v>0</v>
      </c>
      <c r="O133" s="180">
        <v>0</v>
      </c>
      <c r="P133" s="180">
        <v>0</v>
      </c>
      <c r="Q133" s="180">
        <v>20298</v>
      </c>
      <c r="R133" s="180">
        <v>0</v>
      </c>
      <c r="S133" s="180">
        <v>5377</v>
      </c>
      <c r="T133" s="180">
        <v>193809</v>
      </c>
      <c r="U133" s="180">
        <v>0</v>
      </c>
      <c r="V133" s="180">
        <v>112965</v>
      </c>
      <c r="W133" s="180"/>
      <c r="X133" s="180"/>
      <c r="Y133" s="180">
        <v>412</v>
      </c>
      <c r="Z133" s="180">
        <v>0</v>
      </c>
      <c r="AA133" s="180">
        <v>0</v>
      </c>
      <c r="AB133" s="180">
        <v>4500</v>
      </c>
      <c r="AC133" s="180">
        <v>0</v>
      </c>
      <c r="AD133" s="180">
        <v>0</v>
      </c>
      <c r="AE133" s="180"/>
      <c r="AF133" s="180">
        <v>163149</v>
      </c>
      <c r="AG133" s="180">
        <v>0</v>
      </c>
      <c r="AH133" s="180">
        <v>0</v>
      </c>
      <c r="AI133" s="180">
        <v>3518</v>
      </c>
      <c r="AJ133" s="180">
        <v>0</v>
      </c>
      <c r="AK133" s="180">
        <v>0</v>
      </c>
      <c r="AL133" s="180"/>
      <c r="AM133" s="180">
        <v>0</v>
      </c>
      <c r="AN133" s="180">
        <v>0</v>
      </c>
      <c r="AO133" s="180">
        <v>0</v>
      </c>
      <c r="AP133" s="180">
        <v>203243</v>
      </c>
      <c r="AQ133" s="180">
        <v>0</v>
      </c>
      <c r="AR133" s="180">
        <v>0</v>
      </c>
      <c r="AS133" s="180"/>
      <c r="AT133" s="180">
        <v>0</v>
      </c>
      <c r="AU133" s="180">
        <v>4747097</v>
      </c>
      <c r="AV133" s="180">
        <v>3678391</v>
      </c>
      <c r="AW133" s="180">
        <v>0</v>
      </c>
      <c r="AX133" s="180">
        <v>0</v>
      </c>
      <c r="AY133" s="180">
        <v>0</v>
      </c>
      <c r="AZ133" s="180">
        <v>0</v>
      </c>
      <c r="BA133" s="180"/>
      <c r="BB133" s="180">
        <v>48913</v>
      </c>
      <c r="BC133" s="180">
        <v>0</v>
      </c>
      <c r="BD133" s="180">
        <v>0</v>
      </c>
      <c r="BE133" s="180">
        <v>0</v>
      </c>
      <c r="BF133" s="180">
        <v>0</v>
      </c>
      <c r="BG133" s="180">
        <v>0</v>
      </c>
      <c r="BH133" s="180">
        <v>32983</v>
      </c>
      <c r="BI133" s="180">
        <v>0</v>
      </c>
      <c r="BJ133" s="180">
        <v>0</v>
      </c>
      <c r="BK133" s="180">
        <v>0</v>
      </c>
      <c r="BL133" s="180">
        <v>105379</v>
      </c>
      <c r="BM133" s="180">
        <v>1205511</v>
      </c>
      <c r="BN133" s="180">
        <v>0</v>
      </c>
      <c r="BO133" s="180">
        <v>469343</v>
      </c>
      <c r="BP133" s="180">
        <v>0</v>
      </c>
      <c r="BQ133" s="180">
        <v>0</v>
      </c>
      <c r="BR133" s="180">
        <v>167551</v>
      </c>
      <c r="BS133" s="180">
        <v>0</v>
      </c>
      <c r="BT133" s="180"/>
      <c r="BU133" s="180">
        <v>0</v>
      </c>
      <c r="BV133" s="180">
        <v>0</v>
      </c>
      <c r="BW133" s="180">
        <v>162706</v>
      </c>
      <c r="BX133" s="180">
        <v>0</v>
      </c>
      <c r="BY133" s="180">
        <v>23300</v>
      </c>
      <c r="BZ133" s="180">
        <v>0</v>
      </c>
      <c r="CA133" s="180">
        <v>0</v>
      </c>
      <c r="CB133" s="180">
        <v>0</v>
      </c>
      <c r="CC133" s="180">
        <v>0</v>
      </c>
      <c r="CD133" s="180">
        <v>0</v>
      </c>
      <c r="CE133" s="180"/>
      <c r="CF133" s="180"/>
      <c r="CG133" s="180"/>
      <c r="CH133" s="180"/>
      <c r="CI133" s="180"/>
      <c r="CJ133" s="180"/>
      <c r="CK133" s="180"/>
      <c r="CL133" s="180"/>
      <c r="CM133" s="180"/>
      <c r="CN133" s="180"/>
      <c r="CO133" s="180"/>
      <c r="CP133" s="180"/>
      <c r="CQ133" s="180"/>
      <c r="CR133" s="180"/>
      <c r="CS133" s="180"/>
      <c r="CT133" s="180"/>
      <c r="CU133" s="180"/>
    </row>
    <row r="134" spans="1:99" x14ac:dyDescent="0.3">
      <c r="A134" s="155">
        <v>511</v>
      </c>
      <c r="B134" s="180" t="s">
        <v>216</v>
      </c>
      <c r="C134" s="180"/>
      <c r="D134" s="180">
        <v>0</v>
      </c>
      <c r="E134" s="180">
        <v>0</v>
      </c>
      <c r="F134" s="180">
        <v>0</v>
      </c>
      <c r="G134" s="180">
        <v>0</v>
      </c>
      <c r="H134" s="180">
        <v>0</v>
      </c>
      <c r="I134" s="180">
        <v>0</v>
      </c>
      <c r="J134" s="180">
        <v>0</v>
      </c>
      <c r="K134" s="180">
        <v>0</v>
      </c>
      <c r="L134" s="180">
        <v>189215</v>
      </c>
      <c r="M134" s="180">
        <v>0</v>
      </c>
      <c r="N134" s="180">
        <v>0</v>
      </c>
      <c r="O134" s="180">
        <v>0</v>
      </c>
      <c r="P134" s="180">
        <v>0</v>
      </c>
      <c r="Q134" s="180">
        <v>7742</v>
      </c>
      <c r="R134" s="180">
        <v>0</v>
      </c>
      <c r="S134" s="180">
        <v>20101</v>
      </c>
      <c r="T134" s="180">
        <v>0</v>
      </c>
      <c r="U134" s="180">
        <v>0</v>
      </c>
      <c r="V134" s="180">
        <v>0</v>
      </c>
      <c r="W134" s="180"/>
      <c r="X134" s="180"/>
      <c r="Y134" s="180">
        <v>0</v>
      </c>
      <c r="Z134" s="180">
        <v>0</v>
      </c>
      <c r="AA134" s="180">
        <v>0</v>
      </c>
      <c r="AB134" s="180">
        <v>0</v>
      </c>
      <c r="AC134" s="180">
        <v>0</v>
      </c>
      <c r="AD134" s="180">
        <v>0</v>
      </c>
      <c r="AE134" s="180"/>
      <c r="AF134" s="180">
        <v>1395003</v>
      </c>
      <c r="AG134" s="180">
        <v>0</v>
      </c>
      <c r="AH134" s="180">
        <v>0</v>
      </c>
      <c r="AI134" s="180">
        <v>0</v>
      </c>
      <c r="AJ134" s="180">
        <v>0</v>
      </c>
      <c r="AK134" s="180">
        <v>0</v>
      </c>
      <c r="AL134" s="180"/>
      <c r="AM134" s="180">
        <v>0</v>
      </c>
      <c r="AN134" s="180">
        <v>0</v>
      </c>
      <c r="AO134" s="180">
        <v>0</v>
      </c>
      <c r="AP134" s="180">
        <v>572842</v>
      </c>
      <c r="AQ134" s="180">
        <v>0</v>
      </c>
      <c r="AR134" s="180">
        <v>0</v>
      </c>
      <c r="AS134" s="180"/>
      <c r="AT134" s="180">
        <v>0</v>
      </c>
      <c r="AU134" s="180">
        <v>0</v>
      </c>
      <c r="AV134" s="180">
        <v>11105250</v>
      </c>
      <c r="AW134" s="180">
        <v>0</v>
      </c>
      <c r="AX134" s="180">
        <v>0</v>
      </c>
      <c r="AY134" s="180">
        <v>0</v>
      </c>
      <c r="AZ134" s="180">
        <v>0</v>
      </c>
      <c r="BA134" s="180"/>
      <c r="BB134" s="180">
        <v>0</v>
      </c>
      <c r="BC134" s="180">
        <v>0</v>
      </c>
      <c r="BD134" s="180">
        <v>0</v>
      </c>
      <c r="BE134" s="180">
        <v>0</v>
      </c>
      <c r="BF134" s="180">
        <v>0</v>
      </c>
      <c r="BG134" s="180">
        <v>0</v>
      </c>
      <c r="BH134" s="180">
        <v>0</v>
      </c>
      <c r="BI134" s="180">
        <v>0</v>
      </c>
      <c r="BJ134" s="180">
        <v>0</v>
      </c>
      <c r="BK134" s="180">
        <v>0</v>
      </c>
      <c r="BL134" s="180">
        <v>0</v>
      </c>
      <c r="BM134" s="180">
        <v>0</v>
      </c>
      <c r="BN134" s="180">
        <v>0</v>
      </c>
      <c r="BO134" s="180">
        <v>0</v>
      </c>
      <c r="BP134" s="180">
        <v>8621969</v>
      </c>
      <c r="BQ134" s="180">
        <v>0</v>
      </c>
      <c r="BR134" s="180">
        <v>399259</v>
      </c>
      <c r="BS134" s="180">
        <v>0</v>
      </c>
      <c r="BT134" s="180"/>
      <c r="BU134" s="180">
        <v>0</v>
      </c>
      <c r="BV134" s="180">
        <v>0</v>
      </c>
      <c r="BW134" s="180">
        <v>0</v>
      </c>
      <c r="BX134" s="180">
        <v>0</v>
      </c>
      <c r="BY134" s="180">
        <v>0</v>
      </c>
      <c r="BZ134" s="180">
        <v>0</v>
      </c>
      <c r="CA134" s="180">
        <v>0</v>
      </c>
      <c r="CB134" s="180">
        <v>0</v>
      </c>
      <c r="CC134" s="180">
        <v>0</v>
      </c>
      <c r="CD134" s="180">
        <v>180075</v>
      </c>
      <c r="CE134" s="180"/>
      <c r="CF134" s="180"/>
      <c r="CG134" s="180"/>
      <c r="CH134" s="180"/>
      <c r="CI134" s="180"/>
      <c r="CJ134" s="180"/>
      <c r="CK134" s="180"/>
      <c r="CL134" s="180"/>
      <c r="CM134" s="180"/>
      <c r="CN134" s="180"/>
      <c r="CO134" s="180"/>
      <c r="CP134" s="180"/>
      <c r="CQ134" s="180"/>
      <c r="CR134" s="180"/>
      <c r="CS134" s="180"/>
      <c r="CT134" s="180"/>
      <c r="CU134" s="180"/>
    </row>
    <row r="135" spans="1:99" x14ac:dyDescent="0.3">
      <c r="A135" s="155">
        <v>512</v>
      </c>
      <c r="B135" s="180" t="s">
        <v>243</v>
      </c>
      <c r="C135" s="180"/>
      <c r="D135" s="180">
        <v>0</v>
      </c>
      <c r="E135" s="180">
        <v>0</v>
      </c>
      <c r="F135" s="180">
        <v>0</v>
      </c>
      <c r="G135" s="180">
        <v>0</v>
      </c>
      <c r="H135" s="180">
        <v>0</v>
      </c>
      <c r="I135" s="180">
        <v>0</v>
      </c>
      <c r="J135" s="180">
        <v>0</v>
      </c>
      <c r="K135" s="180">
        <v>0</v>
      </c>
      <c r="L135" s="180">
        <v>25636</v>
      </c>
      <c r="M135" s="180">
        <v>1548875</v>
      </c>
      <c r="N135" s="180">
        <v>0</v>
      </c>
      <c r="O135" s="180">
        <v>0</v>
      </c>
      <c r="P135" s="180">
        <v>0</v>
      </c>
      <c r="Q135" s="180">
        <v>0</v>
      </c>
      <c r="R135" s="180">
        <v>0</v>
      </c>
      <c r="S135" s="180">
        <v>0</v>
      </c>
      <c r="T135" s="180">
        <v>0</v>
      </c>
      <c r="U135" s="180">
        <v>0</v>
      </c>
      <c r="V135" s="180">
        <v>0</v>
      </c>
      <c r="W135" s="180"/>
      <c r="X135" s="180"/>
      <c r="Y135" s="180">
        <v>0</v>
      </c>
      <c r="Z135" s="180">
        <v>0</v>
      </c>
      <c r="AA135" s="180">
        <v>0</v>
      </c>
      <c r="AB135" s="180">
        <v>0</v>
      </c>
      <c r="AC135" s="180">
        <v>0</v>
      </c>
      <c r="AD135" s="180">
        <v>0</v>
      </c>
      <c r="AE135" s="180"/>
      <c r="AF135" s="180">
        <v>38532</v>
      </c>
      <c r="AG135" s="180">
        <v>0</v>
      </c>
      <c r="AH135" s="180">
        <v>0</v>
      </c>
      <c r="AI135" s="180">
        <v>0</v>
      </c>
      <c r="AJ135" s="180">
        <v>0</v>
      </c>
      <c r="AK135" s="180">
        <v>0</v>
      </c>
      <c r="AL135" s="180"/>
      <c r="AM135" s="180">
        <v>0</v>
      </c>
      <c r="AN135" s="180">
        <v>0</v>
      </c>
      <c r="AO135" s="180">
        <v>0</v>
      </c>
      <c r="AP135" s="180">
        <v>0</v>
      </c>
      <c r="AQ135" s="180">
        <v>0</v>
      </c>
      <c r="AR135" s="180">
        <v>0</v>
      </c>
      <c r="AS135" s="180"/>
      <c r="AT135" s="180">
        <v>0</v>
      </c>
      <c r="AU135" s="180">
        <v>43801874</v>
      </c>
      <c r="AV135" s="180">
        <v>14930841</v>
      </c>
      <c r="AW135" s="180">
        <v>0</v>
      </c>
      <c r="AX135" s="180">
        <v>0</v>
      </c>
      <c r="AY135" s="180">
        <v>0</v>
      </c>
      <c r="AZ135" s="180">
        <v>0</v>
      </c>
      <c r="BA135" s="180"/>
      <c r="BB135" s="180">
        <v>0</v>
      </c>
      <c r="BC135" s="180">
        <v>0</v>
      </c>
      <c r="BD135" s="180">
        <v>0</v>
      </c>
      <c r="BE135" s="180">
        <v>0</v>
      </c>
      <c r="BF135" s="180">
        <v>0</v>
      </c>
      <c r="BG135" s="180">
        <v>0</v>
      </c>
      <c r="BH135" s="180">
        <v>0</v>
      </c>
      <c r="BI135" s="180">
        <v>0</v>
      </c>
      <c r="BJ135" s="180">
        <v>0</v>
      </c>
      <c r="BK135" s="180">
        <v>0</v>
      </c>
      <c r="BL135" s="180">
        <v>0</v>
      </c>
      <c r="BM135" s="180">
        <v>183103</v>
      </c>
      <c r="BN135" s="180">
        <v>0</v>
      </c>
      <c r="BO135" s="180">
        <v>0</v>
      </c>
      <c r="BP135" s="180">
        <v>0</v>
      </c>
      <c r="BQ135" s="180">
        <v>0</v>
      </c>
      <c r="BR135" s="180">
        <v>1455781</v>
      </c>
      <c r="BS135" s="180">
        <v>0</v>
      </c>
      <c r="BT135" s="180"/>
      <c r="BU135" s="180">
        <v>0</v>
      </c>
      <c r="BV135" s="180">
        <v>0</v>
      </c>
      <c r="BW135" s="180">
        <v>0</v>
      </c>
      <c r="BX135" s="180">
        <v>0</v>
      </c>
      <c r="BY135" s="180">
        <v>649916</v>
      </c>
      <c r="BZ135" s="180">
        <v>0</v>
      </c>
      <c r="CA135" s="180">
        <v>0</v>
      </c>
      <c r="CB135" s="180">
        <v>0</v>
      </c>
      <c r="CC135" s="180">
        <v>0</v>
      </c>
      <c r="CD135" s="180">
        <v>0</v>
      </c>
      <c r="CE135" s="180"/>
      <c r="CF135" s="180"/>
      <c r="CG135" s="180"/>
      <c r="CH135" s="180"/>
      <c r="CI135" s="180"/>
      <c r="CJ135" s="180"/>
      <c r="CK135" s="180"/>
      <c r="CL135" s="180"/>
      <c r="CM135" s="180"/>
      <c r="CN135" s="180"/>
      <c r="CO135" s="180"/>
      <c r="CP135" s="180"/>
      <c r="CQ135" s="180"/>
      <c r="CR135" s="180"/>
      <c r="CS135" s="180"/>
      <c r="CT135" s="180"/>
      <c r="CU135" s="180"/>
    </row>
    <row r="136" spans="1:99" x14ac:dyDescent="0.3">
      <c r="A136" s="155">
        <v>513</v>
      </c>
      <c r="B136" s="180" t="s">
        <v>249</v>
      </c>
      <c r="C136" s="180"/>
      <c r="D136" s="180">
        <v>0</v>
      </c>
      <c r="E136" s="180">
        <v>0</v>
      </c>
      <c r="F136" s="180">
        <v>0</v>
      </c>
      <c r="G136" s="180">
        <v>0</v>
      </c>
      <c r="H136" s="180">
        <v>0</v>
      </c>
      <c r="I136" s="180">
        <v>0</v>
      </c>
      <c r="J136" s="180">
        <v>0</v>
      </c>
      <c r="K136" s="180">
        <v>0</v>
      </c>
      <c r="L136" s="180">
        <v>0</v>
      </c>
      <c r="M136" s="180">
        <v>0</v>
      </c>
      <c r="N136" s="180">
        <v>0</v>
      </c>
      <c r="O136" s="180">
        <v>0</v>
      </c>
      <c r="P136" s="180">
        <v>0</v>
      </c>
      <c r="Q136" s="180">
        <v>0</v>
      </c>
      <c r="R136" s="180">
        <v>0</v>
      </c>
      <c r="S136" s="180">
        <v>0</v>
      </c>
      <c r="T136" s="180">
        <v>0</v>
      </c>
      <c r="U136" s="180">
        <v>0</v>
      </c>
      <c r="V136" s="180">
        <v>0</v>
      </c>
      <c r="W136" s="180"/>
      <c r="X136" s="180"/>
      <c r="Y136" s="180">
        <v>0</v>
      </c>
      <c r="Z136" s="180">
        <v>0</v>
      </c>
      <c r="AA136" s="180">
        <v>0</v>
      </c>
      <c r="AB136" s="180">
        <v>0</v>
      </c>
      <c r="AC136" s="180">
        <v>0</v>
      </c>
      <c r="AD136" s="180">
        <v>0</v>
      </c>
      <c r="AE136" s="180"/>
      <c r="AF136" s="180">
        <v>0</v>
      </c>
      <c r="AG136" s="180">
        <v>0</v>
      </c>
      <c r="AH136" s="180">
        <v>0</v>
      </c>
      <c r="AI136" s="180">
        <v>0</v>
      </c>
      <c r="AJ136" s="180">
        <v>0</v>
      </c>
      <c r="AK136" s="180">
        <v>0</v>
      </c>
      <c r="AL136" s="180"/>
      <c r="AM136" s="180">
        <v>0</v>
      </c>
      <c r="AN136" s="180">
        <v>0</v>
      </c>
      <c r="AO136" s="180">
        <v>0</v>
      </c>
      <c r="AP136" s="180">
        <v>0</v>
      </c>
      <c r="AQ136" s="180">
        <v>0</v>
      </c>
      <c r="AR136" s="180">
        <v>0</v>
      </c>
      <c r="AS136" s="180"/>
      <c r="AT136" s="180">
        <v>0</v>
      </c>
      <c r="AU136" s="180">
        <v>0</v>
      </c>
      <c r="AV136" s="180">
        <v>0</v>
      </c>
      <c r="AW136" s="180">
        <v>0</v>
      </c>
      <c r="AX136" s="180">
        <v>0</v>
      </c>
      <c r="AY136" s="180">
        <v>0</v>
      </c>
      <c r="AZ136" s="180">
        <v>0</v>
      </c>
      <c r="BA136" s="180"/>
      <c r="BB136" s="180">
        <v>0</v>
      </c>
      <c r="BC136" s="180">
        <v>0</v>
      </c>
      <c r="BD136" s="180">
        <v>0</v>
      </c>
      <c r="BE136" s="180">
        <v>0</v>
      </c>
      <c r="BF136" s="180">
        <v>0</v>
      </c>
      <c r="BG136" s="180">
        <v>0</v>
      </c>
      <c r="BH136" s="180">
        <v>0</v>
      </c>
      <c r="BI136" s="180">
        <v>0</v>
      </c>
      <c r="BJ136" s="180">
        <v>0</v>
      </c>
      <c r="BK136" s="180">
        <v>0</v>
      </c>
      <c r="BL136" s="180">
        <v>0</v>
      </c>
      <c r="BM136" s="180">
        <v>0</v>
      </c>
      <c r="BN136" s="180">
        <v>0</v>
      </c>
      <c r="BO136" s="180">
        <v>0</v>
      </c>
      <c r="BP136" s="180">
        <v>0</v>
      </c>
      <c r="BQ136" s="180">
        <v>0</v>
      </c>
      <c r="BR136" s="180">
        <v>0</v>
      </c>
      <c r="BS136" s="180">
        <v>0</v>
      </c>
      <c r="BT136" s="180"/>
      <c r="BU136" s="180">
        <v>0</v>
      </c>
      <c r="BV136" s="180">
        <v>0</v>
      </c>
      <c r="BW136" s="180">
        <v>0</v>
      </c>
      <c r="BX136" s="180">
        <v>0</v>
      </c>
      <c r="BY136" s="180">
        <v>0</v>
      </c>
      <c r="BZ136" s="180">
        <v>0</v>
      </c>
      <c r="CA136" s="180">
        <v>0</v>
      </c>
      <c r="CB136" s="180">
        <v>0</v>
      </c>
      <c r="CC136" s="180">
        <v>0</v>
      </c>
      <c r="CD136" s="180">
        <v>0</v>
      </c>
      <c r="CE136" s="180"/>
      <c r="CF136" s="180"/>
      <c r="CG136" s="180"/>
      <c r="CH136" s="180"/>
      <c r="CI136" s="180"/>
      <c r="CJ136" s="180"/>
      <c r="CK136" s="180"/>
      <c r="CL136" s="180"/>
      <c r="CM136" s="180"/>
      <c r="CN136" s="180"/>
      <c r="CO136" s="180"/>
      <c r="CP136" s="180"/>
      <c r="CQ136" s="180"/>
      <c r="CR136" s="180"/>
      <c r="CS136" s="180"/>
      <c r="CT136" s="180"/>
      <c r="CU136" s="180"/>
    </row>
    <row r="137" spans="1:99" x14ac:dyDescent="0.3">
      <c r="A137" s="155">
        <v>514</v>
      </c>
      <c r="B137" s="180" t="s">
        <v>250</v>
      </c>
      <c r="C137" s="180"/>
      <c r="D137" s="180">
        <v>0</v>
      </c>
      <c r="E137" s="180">
        <v>0</v>
      </c>
      <c r="F137" s="180">
        <v>0</v>
      </c>
      <c r="G137" s="180">
        <v>0</v>
      </c>
      <c r="H137" s="180">
        <v>0</v>
      </c>
      <c r="I137" s="180">
        <v>0</v>
      </c>
      <c r="J137" s="180">
        <v>0</v>
      </c>
      <c r="K137" s="180">
        <v>0</v>
      </c>
      <c r="L137" s="180">
        <v>404603</v>
      </c>
      <c r="M137" s="180">
        <v>0</v>
      </c>
      <c r="N137" s="180">
        <v>0</v>
      </c>
      <c r="O137" s="180">
        <v>0</v>
      </c>
      <c r="P137" s="180">
        <v>0</v>
      </c>
      <c r="Q137" s="180">
        <v>3216490</v>
      </c>
      <c r="R137" s="180">
        <v>0</v>
      </c>
      <c r="S137" s="180">
        <v>0</v>
      </c>
      <c r="T137" s="180">
        <v>0</v>
      </c>
      <c r="U137" s="180">
        <v>0</v>
      </c>
      <c r="V137" s="180">
        <v>0</v>
      </c>
      <c r="W137" s="180"/>
      <c r="X137" s="180"/>
      <c r="Y137" s="180">
        <v>27228</v>
      </c>
      <c r="Z137" s="180">
        <v>0</v>
      </c>
      <c r="AA137" s="180">
        <v>0</v>
      </c>
      <c r="AB137" s="180">
        <v>0</v>
      </c>
      <c r="AC137" s="180">
        <v>0</v>
      </c>
      <c r="AD137" s="180">
        <v>0</v>
      </c>
      <c r="AE137" s="180"/>
      <c r="AF137" s="180">
        <v>2685021</v>
      </c>
      <c r="AG137" s="180">
        <v>0</v>
      </c>
      <c r="AH137" s="180">
        <v>0</v>
      </c>
      <c r="AI137" s="180">
        <v>0</v>
      </c>
      <c r="AJ137" s="180">
        <v>0</v>
      </c>
      <c r="AK137" s="180">
        <v>0</v>
      </c>
      <c r="AL137" s="180"/>
      <c r="AM137" s="180">
        <v>0</v>
      </c>
      <c r="AN137" s="180">
        <v>0</v>
      </c>
      <c r="AO137" s="180">
        <v>0</v>
      </c>
      <c r="AP137" s="180">
        <v>0</v>
      </c>
      <c r="AQ137" s="180">
        <v>0</v>
      </c>
      <c r="AR137" s="180">
        <v>0</v>
      </c>
      <c r="AS137" s="180"/>
      <c r="AT137" s="180">
        <v>0</v>
      </c>
      <c r="AU137" s="180">
        <v>0</v>
      </c>
      <c r="AV137" s="180">
        <v>4834992</v>
      </c>
      <c r="AW137" s="180">
        <v>0</v>
      </c>
      <c r="AX137" s="180">
        <v>0</v>
      </c>
      <c r="AY137" s="180">
        <v>0</v>
      </c>
      <c r="AZ137" s="180">
        <v>0</v>
      </c>
      <c r="BA137" s="180"/>
      <c r="BB137" s="180">
        <v>0</v>
      </c>
      <c r="BC137" s="180">
        <v>0</v>
      </c>
      <c r="BD137" s="180">
        <v>0</v>
      </c>
      <c r="BE137" s="180">
        <v>0</v>
      </c>
      <c r="BF137" s="180">
        <v>0</v>
      </c>
      <c r="BG137" s="180">
        <v>0</v>
      </c>
      <c r="BH137" s="180">
        <v>0</v>
      </c>
      <c r="BI137" s="180">
        <v>0</v>
      </c>
      <c r="BJ137" s="180">
        <v>0</v>
      </c>
      <c r="BK137" s="180">
        <v>0</v>
      </c>
      <c r="BL137" s="180">
        <v>0</v>
      </c>
      <c r="BM137" s="180">
        <v>0</v>
      </c>
      <c r="BN137" s="180">
        <v>84000</v>
      </c>
      <c r="BO137" s="180">
        <v>0</v>
      </c>
      <c r="BP137" s="180">
        <v>1110000</v>
      </c>
      <c r="BQ137" s="180">
        <v>0</v>
      </c>
      <c r="BR137" s="180">
        <v>0</v>
      </c>
      <c r="BS137" s="180">
        <v>0</v>
      </c>
      <c r="BT137" s="180"/>
      <c r="BU137" s="180">
        <v>7000</v>
      </c>
      <c r="BV137" s="180">
        <v>0</v>
      </c>
      <c r="BW137" s="180">
        <v>0</v>
      </c>
      <c r="BX137" s="180">
        <v>0</v>
      </c>
      <c r="BY137" s="180">
        <v>0</v>
      </c>
      <c r="BZ137" s="180">
        <v>22530</v>
      </c>
      <c r="CA137" s="180">
        <v>0</v>
      </c>
      <c r="CB137" s="180">
        <v>0</v>
      </c>
      <c r="CC137" s="180">
        <v>0</v>
      </c>
      <c r="CD137" s="180">
        <v>0</v>
      </c>
      <c r="CE137" s="180"/>
      <c r="CF137" s="180"/>
      <c r="CG137" s="180"/>
      <c r="CH137" s="180"/>
      <c r="CI137" s="180"/>
      <c r="CJ137" s="180"/>
      <c r="CK137" s="180"/>
      <c r="CL137" s="180"/>
      <c r="CM137" s="180"/>
      <c r="CN137" s="180"/>
      <c r="CO137" s="180"/>
      <c r="CP137" s="180"/>
      <c r="CQ137" s="180"/>
      <c r="CR137" s="180"/>
      <c r="CS137" s="180"/>
      <c r="CT137" s="180"/>
      <c r="CU137" s="180"/>
    </row>
    <row r="138" spans="1:99" x14ac:dyDescent="0.3">
      <c r="A138" s="155">
        <v>515</v>
      </c>
      <c r="B138" s="180" t="s">
        <v>262</v>
      </c>
      <c r="C138" s="180"/>
      <c r="D138" s="180">
        <v>204424</v>
      </c>
      <c r="E138" s="180">
        <v>12755</v>
      </c>
      <c r="F138" s="180">
        <v>0</v>
      </c>
      <c r="G138" s="180">
        <v>542319</v>
      </c>
      <c r="H138" s="180">
        <v>0</v>
      </c>
      <c r="I138" s="180">
        <v>0</v>
      </c>
      <c r="J138" s="180">
        <v>0</v>
      </c>
      <c r="K138" s="180">
        <v>0</v>
      </c>
      <c r="L138" s="180">
        <v>0</v>
      </c>
      <c r="M138" s="180">
        <v>0</v>
      </c>
      <c r="N138" s="180">
        <v>0</v>
      </c>
      <c r="O138" s="180">
        <v>0</v>
      </c>
      <c r="P138" s="180">
        <v>0</v>
      </c>
      <c r="Q138" s="180">
        <v>0</v>
      </c>
      <c r="R138" s="180">
        <v>0</v>
      </c>
      <c r="S138" s="180">
        <v>0</v>
      </c>
      <c r="T138" s="180">
        <v>189661</v>
      </c>
      <c r="U138" s="180">
        <v>0</v>
      </c>
      <c r="V138" s="180">
        <v>1336485</v>
      </c>
      <c r="W138" s="180"/>
      <c r="X138" s="180"/>
      <c r="Y138" s="180">
        <v>0</v>
      </c>
      <c r="Z138" s="180">
        <v>155000</v>
      </c>
      <c r="AA138" s="180">
        <v>0</v>
      </c>
      <c r="AB138" s="180">
        <v>0</v>
      </c>
      <c r="AC138" s="180">
        <v>0</v>
      </c>
      <c r="AD138" s="180">
        <v>0</v>
      </c>
      <c r="AE138" s="180"/>
      <c r="AF138" s="180">
        <v>69659203</v>
      </c>
      <c r="AG138" s="180">
        <v>0</v>
      </c>
      <c r="AH138" s="180">
        <v>0</v>
      </c>
      <c r="AI138" s="180">
        <v>129875</v>
      </c>
      <c r="AJ138" s="180">
        <v>0</v>
      </c>
      <c r="AK138" s="180">
        <v>0</v>
      </c>
      <c r="AL138" s="180"/>
      <c r="AM138" s="180">
        <v>0</v>
      </c>
      <c r="AN138" s="180">
        <v>17696444</v>
      </c>
      <c r="AO138" s="180">
        <v>0</v>
      </c>
      <c r="AP138" s="180">
        <v>0</v>
      </c>
      <c r="AQ138" s="180">
        <v>0</v>
      </c>
      <c r="AR138" s="180">
        <v>0</v>
      </c>
      <c r="AS138" s="180"/>
      <c r="AT138" s="180">
        <v>371872</v>
      </c>
      <c r="AU138" s="180">
        <v>268221298</v>
      </c>
      <c r="AV138" s="180">
        <v>21989045</v>
      </c>
      <c r="AW138" s="180">
        <v>0</v>
      </c>
      <c r="AX138" s="180">
        <v>4696455</v>
      </c>
      <c r="AY138" s="180">
        <v>977796</v>
      </c>
      <c r="AZ138" s="180">
        <v>0</v>
      </c>
      <c r="BA138" s="180"/>
      <c r="BB138" s="180">
        <v>89132</v>
      </c>
      <c r="BC138" s="180">
        <v>0</v>
      </c>
      <c r="BD138" s="180">
        <v>0</v>
      </c>
      <c r="BE138" s="180">
        <v>0</v>
      </c>
      <c r="BF138" s="180">
        <v>7540422</v>
      </c>
      <c r="BG138" s="180">
        <v>0</v>
      </c>
      <c r="BH138" s="180">
        <v>0</v>
      </c>
      <c r="BI138" s="180">
        <v>0</v>
      </c>
      <c r="BJ138" s="180">
        <v>0</v>
      </c>
      <c r="BK138" s="180">
        <v>0</v>
      </c>
      <c r="BL138" s="180">
        <v>32865339</v>
      </c>
      <c r="BM138" s="180">
        <v>1589658</v>
      </c>
      <c r="BN138" s="180">
        <v>1700</v>
      </c>
      <c r="BO138" s="180">
        <v>47374313</v>
      </c>
      <c r="BP138" s="180">
        <v>74541190</v>
      </c>
      <c r="BQ138" s="180">
        <v>1057</v>
      </c>
      <c r="BR138" s="180">
        <v>0</v>
      </c>
      <c r="BS138" s="180">
        <v>0</v>
      </c>
      <c r="BT138" s="180"/>
      <c r="BU138" s="180">
        <v>0</v>
      </c>
      <c r="BV138" s="180">
        <v>0</v>
      </c>
      <c r="BW138" s="180">
        <v>0</v>
      </c>
      <c r="BX138" s="180">
        <v>0</v>
      </c>
      <c r="BY138" s="180">
        <v>204461</v>
      </c>
      <c r="BZ138" s="180">
        <v>0</v>
      </c>
      <c r="CA138" s="180">
        <v>0</v>
      </c>
      <c r="CB138" s="180">
        <v>118409</v>
      </c>
      <c r="CC138" s="180">
        <v>0</v>
      </c>
      <c r="CD138" s="180">
        <v>0</v>
      </c>
      <c r="CE138" s="180"/>
      <c r="CF138" s="180"/>
      <c r="CG138" s="180"/>
      <c r="CH138" s="180"/>
      <c r="CI138" s="180"/>
      <c r="CJ138" s="180"/>
      <c r="CK138" s="180"/>
      <c r="CL138" s="180"/>
      <c r="CM138" s="180"/>
      <c r="CN138" s="180"/>
      <c r="CO138" s="180"/>
      <c r="CP138" s="180"/>
      <c r="CQ138" s="180"/>
      <c r="CR138" s="180"/>
      <c r="CS138" s="180"/>
      <c r="CT138" s="180"/>
      <c r="CU138" s="180"/>
    </row>
    <row r="139" spans="1:99" x14ac:dyDescent="0.3">
      <c r="A139" s="155">
        <v>516</v>
      </c>
      <c r="B139" s="180" t="s">
        <v>263</v>
      </c>
      <c r="C139" s="180"/>
      <c r="D139" s="180">
        <v>10047425</v>
      </c>
      <c r="E139" s="180">
        <v>15725530</v>
      </c>
      <c r="F139" s="180">
        <v>0</v>
      </c>
      <c r="G139" s="180">
        <v>12487757</v>
      </c>
      <c r="H139" s="180">
        <v>8117166</v>
      </c>
      <c r="I139" s="180">
        <v>1077125</v>
      </c>
      <c r="J139" s="180">
        <v>0</v>
      </c>
      <c r="K139" s="180">
        <v>6170091</v>
      </c>
      <c r="L139" s="180">
        <v>55182421</v>
      </c>
      <c r="M139" s="180">
        <v>0</v>
      </c>
      <c r="N139" s="180">
        <v>0</v>
      </c>
      <c r="O139" s="180">
        <v>0</v>
      </c>
      <c r="P139" s="180">
        <v>3493512</v>
      </c>
      <c r="Q139" s="180">
        <v>61515022</v>
      </c>
      <c r="R139" s="180">
        <v>0</v>
      </c>
      <c r="S139" s="180">
        <v>6795141</v>
      </c>
      <c r="T139" s="180">
        <v>4618169</v>
      </c>
      <c r="U139" s="180">
        <v>1882509</v>
      </c>
      <c r="V139" s="180">
        <v>33710068</v>
      </c>
      <c r="W139" s="180"/>
      <c r="X139" s="180"/>
      <c r="Y139" s="180">
        <v>14448082</v>
      </c>
      <c r="Z139" s="180">
        <v>49908762</v>
      </c>
      <c r="AA139" s="180">
        <v>2780186</v>
      </c>
      <c r="AB139" s="180">
        <v>4495371</v>
      </c>
      <c r="AC139" s="180">
        <v>0</v>
      </c>
      <c r="AD139" s="180">
        <v>0</v>
      </c>
      <c r="AE139" s="180"/>
      <c r="AF139" s="180">
        <v>217120077</v>
      </c>
      <c r="AG139" s="180">
        <v>0</v>
      </c>
      <c r="AH139" s="180">
        <v>2337098</v>
      </c>
      <c r="AI139" s="180">
        <v>3071875</v>
      </c>
      <c r="AJ139" s="180">
        <v>2871297</v>
      </c>
      <c r="AK139" s="180">
        <v>268756</v>
      </c>
      <c r="AL139" s="180"/>
      <c r="AM139" s="180">
        <v>0</v>
      </c>
      <c r="AN139" s="180">
        <v>23463499</v>
      </c>
      <c r="AO139" s="180">
        <v>0</v>
      </c>
      <c r="AP139" s="180">
        <v>25922235</v>
      </c>
      <c r="AQ139" s="180">
        <v>0</v>
      </c>
      <c r="AR139" s="180">
        <v>0</v>
      </c>
      <c r="AS139" s="180"/>
      <c r="AT139" s="180">
        <v>4058459</v>
      </c>
      <c r="AU139" s="180">
        <v>68173889</v>
      </c>
      <c r="AV139" s="180">
        <v>384804018</v>
      </c>
      <c r="AW139" s="180">
        <v>6759698</v>
      </c>
      <c r="AX139" s="180">
        <v>0</v>
      </c>
      <c r="AY139" s="180">
        <v>2158042</v>
      </c>
      <c r="AZ139" s="180">
        <v>4489141</v>
      </c>
      <c r="BA139" s="180"/>
      <c r="BB139" s="180">
        <v>18390571</v>
      </c>
      <c r="BC139" s="180">
        <v>4216086</v>
      </c>
      <c r="BD139" s="180">
        <v>0</v>
      </c>
      <c r="BE139" s="180">
        <v>1540777</v>
      </c>
      <c r="BF139" s="180">
        <v>37904775</v>
      </c>
      <c r="BG139" s="180">
        <v>0</v>
      </c>
      <c r="BH139" s="180">
        <v>46282881</v>
      </c>
      <c r="BI139" s="180">
        <v>9286867</v>
      </c>
      <c r="BJ139" s="180">
        <v>0</v>
      </c>
      <c r="BK139" s="180">
        <v>0</v>
      </c>
      <c r="BL139" s="180">
        <v>85359835</v>
      </c>
      <c r="BM139" s="180">
        <v>115262381</v>
      </c>
      <c r="BN139" s="180">
        <v>23139476</v>
      </c>
      <c r="BO139" s="180">
        <v>37813328</v>
      </c>
      <c r="BP139" s="180">
        <v>0</v>
      </c>
      <c r="BQ139" s="180">
        <v>4659784</v>
      </c>
      <c r="BR139" s="180">
        <v>38089763</v>
      </c>
      <c r="BS139" s="180">
        <v>0</v>
      </c>
      <c r="BT139" s="180"/>
      <c r="BU139" s="180">
        <v>4775036</v>
      </c>
      <c r="BV139" s="180">
        <v>0</v>
      </c>
      <c r="BW139" s="180">
        <v>26120667</v>
      </c>
      <c r="BX139" s="180">
        <v>0</v>
      </c>
      <c r="BY139" s="180">
        <v>0</v>
      </c>
      <c r="BZ139" s="180">
        <v>1822592</v>
      </c>
      <c r="CA139" s="180">
        <v>0</v>
      </c>
      <c r="CB139" s="180">
        <v>2049524</v>
      </c>
      <c r="CC139" s="180">
        <v>0</v>
      </c>
      <c r="CD139" s="180">
        <v>0</v>
      </c>
      <c r="CE139" s="180"/>
      <c r="CF139" s="180"/>
      <c r="CG139" s="180"/>
      <c r="CH139" s="180"/>
      <c r="CI139" s="180"/>
      <c r="CJ139" s="180"/>
      <c r="CK139" s="180"/>
      <c r="CL139" s="180"/>
      <c r="CM139" s="180"/>
      <c r="CN139" s="180"/>
      <c r="CO139" s="180"/>
      <c r="CP139" s="180"/>
      <c r="CQ139" s="180"/>
      <c r="CR139" s="180"/>
      <c r="CS139" s="180"/>
      <c r="CT139" s="180"/>
      <c r="CU139" s="180"/>
    </row>
    <row r="140" spans="1:99" x14ac:dyDescent="0.3">
      <c r="A140" s="155">
        <v>517</v>
      </c>
      <c r="B140" s="180" t="s">
        <v>264</v>
      </c>
      <c r="C140" s="180"/>
      <c r="D140" s="180">
        <v>0</v>
      </c>
      <c r="E140" s="180">
        <v>0</v>
      </c>
      <c r="F140" s="180">
        <v>0</v>
      </c>
      <c r="G140" s="180">
        <v>0</v>
      </c>
      <c r="H140" s="180">
        <v>0</v>
      </c>
      <c r="I140" s="180">
        <v>0</v>
      </c>
      <c r="J140" s="180">
        <v>0</v>
      </c>
      <c r="K140" s="180">
        <v>0</v>
      </c>
      <c r="L140" s="180">
        <v>0</v>
      </c>
      <c r="M140" s="180">
        <v>0</v>
      </c>
      <c r="N140" s="180">
        <v>0</v>
      </c>
      <c r="O140" s="180">
        <v>0</v>
      </c>
      <c r="P140" s="180">
        <v>0</v>
      </c>
      <c r="Q140" s="180">
        <v>0</v>
      </c>
      <c r="R140" s="180">
        <v>0</v>
      </c>
      <c r="S140" s="180">
        <v>0</v>
      </c>
      <c r="T140" s="180">
        <v>0</v>
      </c>
      <c r="U140" s="180">
        <v>0</v>
      </c>
      <c r="V140" s="180">
        <v>0</v>
      </c>
      <c r="W140" s="180"/>
      <c r="X140" s="180"/>
      <c r="Y140" s="180">
        <v>0</v>
      </c>
      <c r="Z140" s="180">
        <v>106327856</v>
      </c>
      <c r="AA140" s="180">
        <v>0</v>
      </c>
      <c r="AB140" s="180">
        <v>0</v>
      </c>
      <c r="AC140" s="180">
        <v>0</v>
      </c>
      <c r="AD140" s="180">
        <v>0</v>
      </c>
      <c r="AE140" s="180"/>
      <c r="AF140" s="180">
        <v>0</v>
      </c>
      <c r="AG140" s="180">
        <v>0</v>
      </c>
      <c r="AH140" s="180">
        <v>0</v>
      </c>
      <c r="AI140" s="180">
        <v>0</v>
      </c>
      <c r="AJ140" s="180">
        <v>0</v>
      </c>
      <c r="AK140" s="180">
        <v>0</v>
      </c>
      <c r="AL140" s="180"/>
      <c r="AM140" s="180">
        <v>7639707</v>
      </c>
      <c r="AN140" s="180">
        <v>17002817</v>
      </c>
      <c r="AO140" s="180">
        <v>0</v>
      </c>
      <c r="AP140" s="180">
        <v>0</v>
      </c>
      <c r="AQ140" s="180">
        <v>0</v>
      </c>
      <c r="AR140" s="180">
        <v>0</v>
      </c>
      <c r="AS140" s="180"/>
      <c r="AT140" s="180">
        <v>0</v>
      </c>
      <c r="AU140" s="180">
        <v>682890178</v>
      </c>
      <c r="AV140" s="180">
        <v>0</v>
      </c>
      <c r="AW140" s="180">
        <v>0</v>
      </c>
      <c r="AX140" s="180">
        <v>0</v>
      </c>
      <c r="AY140" s="180">
        <v>0</v>
      </c>
      <c r="AZ140" s="180">
        <v>0</v>
      </c>
      <c r="BA140" s="180"/>
      <c r="BB140" s="180">
        <v>0</v>
      </c>
      <c r="BC140" s="180">
        <v>0</v>
      </c>
      <c r="BD140" s="180">
        <v>0</v>
      </c>
      <c r="BE140" s="180">
        <v>0</v>
      </c>
      <c r="BF140" s="180">
        <v>0</v>
      </c>
      <c r="BG140" s="180">
        <v>0</v>
      </c>
      <c r="BH140" s="180">
        <v>0</v>
      </c>
      <c r="BI140" s="180">
        <v>0</v>
      </c>
      <c r="BJ140" s="180">
        <v>0</v>
      </c>
      <c r="BK140" s="180">
        <v>0</v>
      </c>
      <c r="BL140" s="180">
        <v>0</v>
      </c>
      <c r="BM140" s="180">
        <v>0</v>
      </c>
      <c r="BN140" s="180">
        <v>0</v>
      </c>
      <c r="BO140" s="180">
        <v>108115812</v>
      </c>
      <c r="BP140" s="180">
        <v>433148670</v>
      </c>
      <c r="BQ140" s="180">
        <v>0</v>
      </c>
      <c r="BR140" s="180">
        <v>0</v>
      </c>
      <c r="BS140" s="180">
        <v>0</v>
      </c>
      <c r="BT140" s="180"/>
      <c r="BU140" s="180">
        <v>0</v>
      </c>
      <c r="BV140" s="180">
        <v>2307002</v>
      </c>
      <c r="BW140" s="180">
        <v>184026</v>
      </c>
      <c r="BX140" s="180">
        <v>0</v>
      </c>
      <c r="BY140" s="180">
        <v>156717086</v>
      </c>
      <c r="BZ140" s="180">
        <v>0</v>
      </c>
      <c r="CA140" s="180">
        <v>0</v>
      </c>
      <c r="CB140" s="180">
        <v>0</v>
      </c>
      <c r="CC140" s="180">
        <v>0</v>
      </c>
      <c r="CD140" s="180">
        <v>0</v>
      </c>
      <c r="CE140" s="180"/>
      <c r="CF140" s="180"/>
      <c r="CG140" s="180"/>
      <c r="CH140" s="180"/>
      <c r="CI140" s="180"/>
      <c r="CJ140" s="180"/>
      <c r="CK140" s="180"/>
      <c r="CL140" s="180"/>
      <c r="CM140" s="180"/>
      <c r="CN140" s="180"/>
      <c r="CO140" s="180"/>
      <c r="CP140" s="180"/>
      <c r="CQ140" s="180"/>
      <c r="CR140" s="180"/>
      <c r="CS140" s="180"/>
      <c r="CT140" s="180"/>
      <c r="CU140" s="180"/>
    </row>
    <row r="141" spans="1:99" x14ac:dyDescent="0.3">
      <c r="A141" s="155">
        <v>518</v>
      </c>
      <c r="B141" s="180" t="s">
        <v>265</v>
      </c>
      <c r="C141" s="180"/>
      <c r="D141" s="180">
        <v>188865</v>
      </c>
      <c r="E141" s="180">
        <v>844203</v>
      </c>
      <c r="F141" s="180">
        <v>0</v>
      </c>
      <c r="G141" s="180">
        <v>572916</v>
      </c>
      <c r="H141" s="180">
        <v>43672</v>
      </c>
      <c r="I141" s="180">
        <v>0</v>
      </c>
      <c r="J141" s="180">
        <v>0</v>
      </c>
      <c r="K141" s="180">
        <v>0</v>
      </c>
      <c r="L141" s="180">
        <v>2389972</v>
      </c>
      <c r="M141" s="180">
        <v>0</v>
      </c>
      <c r="N141" s="180">
        <v>0</v>
      </c>
      <c r="O141" s="180">
        <v>0</v>
      </c>
      <c r="P141" s="180">
        <v>15388</v>
      </c>
      <c r="Q141" s="180">
        <v>6965491</v>
      </c>
      <c r="R141" s="180">
        <v>0</v>
      </c>
      <c r="S141" s="180">
        <v>110299</v>
      </c>
      <c r="T141" s="180">
        <v>506805</v>
      </c>
      <c r="U141" s="180">
        <v>189184</v>
      </c>
      <c r="V141" s="180">
        <v>1731857</v>
      </c>
      <c r="W141" s="180"/>
      <c r="X141" s="180"/>
      <c r="Y141" s="180">
        <v>321392</v>
      </c>
      <c r="Z141" s="180">
        <v>2780840</v>
      </c>
      <c r="AA141" s="180">
        <v>0</v>
      </c>
      <c r="AB141" s="180">
        <v>430038</v>
      </c>
      <c r="AC141" s="180">
        <v>0</v>
      </c>
      <c r="AD141" s="180">
        <v>0</v>
      </c>
      <c r="AE141" s="180"/>
      <c r="AF141" s="180">
        <v>87080732</v>
      </c>
      <c r="AG141" s="180">
        <v>0</v>
      </c>
      <c r="AH141" s="180">
        <v>81308</v>
      </c>
      <c r="AI141" s="180">
        <v>555125</v>
      </c>
      <c r="AJ141" s="180">
        <v>0</v>
      </c>
      <c r="AK141" s="180">
        <v>3358</v>
      </c>
      <c r="AL141" s="180"/>
      <c r="AM141" s="180">
        <v>0</v>
      </c>
      <c r="AN141" s="180">
        <v>3416233</v>
      </c>
      <c r="AO141" s="180">
        <v>0</v>
      </c>
      <c r="AP141" s="180">
        <v>2333918</v>
      </c>
      <c r="AQ141" s="180">
        <v>0</v>
      </c>
      <c r="AR141" s="180">
        <v>0</v>
      </c>
      <c r="AS141" s="180"/>
      <c r="AT141" s="180">
        <v>15297</v>
      </c>
      <c r="AU141" s="180">
        <v>155924985</v>
      </c>
      <c r="AV141" s="180">
        <v>26416120</v>
      </c>
      <c r="AW141" s="180">
        <v>380455</v>
      </c>
      <c r="AX141" s="180">
        <v>205175</v>
      </c>
      <c r="AY141" s="180">
        <v>284199</v>
      </c>
      <c r="AZ141" s="180">
        <v>199604</v>
      </c>
      <c r="BA141" s="180"/>
      <c r="BB141" s="180">
        <v>1957145</v>
      </c>
      <c r="BC141" s="180">
        <v>6338</v>
      </c>
      <c r="BD141" s="180">
        <v>0</v>
      </c>
      <c r="BE141" s="180">
        <v>71284</v>
      </c>
      <c r="BF141" s="180">
        <v>3411805</v>
      </c>
      <c r="BG141" s="180">
        <v>0</v>
      </c>
      <c r="BH141" s="180">
        <v>3481796</v>
      </c>
      <c r="BI141" s="180">
        <v>290213</v>
      </c>
      <c r="BJ141" s="180">
        <v>0</v>
      </c>
      <c r="BK141" s="180">
        <v>0</v>
      </c>
      <c r="BL141" s="180">
        <v>5795448</v>
      </c>
      <c r="BM141" s="180">
        <v>20258958</v>
      </c>
      <c r="BN141" s="180">
        <v>657333</v>
      </c>
      <c r="BO141" s="180">
        <v>14435471</v>
      </c>
      <c r="BP141" s="180">
        <v>13126411</v>
      </c>
      <c r="BQ141" s="180">
        <v>58883</v>
      </c>
      <c r="BR141" s="180">
        <v>1547708</v>
      </c>
      <c r="BS141" s="180">
        <v>0</v>
      </c>
      <c r="BT141" s="180"/>
      <c r="BU141" s="180">
        <v>143491</v>
      </c>
      <c r="BV141" s="180">
        <v>0</v>
      </c>
      <c r="BW141" s="180">
        <v>1027110</v>
      </c>
      <c r="BX141" s="180">
        <v>0</v>
      </c>
      <c r="BY141" s="180">
        <v>11254640</v>
      </c>
      <c r="BZ141" s="180">
        <v>140881</v>
      </c>
      <c r="CA141" s="180">
        <v>0</v>
      </c>
      <c r="CB141" s="180">
        <v>29283</v>
      </c>
      <c r="CC141" s="180">
        <v>0</v>
      </c>
      <c r="CD141" s="180">
        <v>0</v>
      </c>
      <c r="CE141" s="180"/>
      <c r="CF141" s="180"/>
      <c r="CG141" s="180"/>
      <c r="CH141" s="180"/>
      <c r="CI141" s="180"/>
      <c r="CJ141" s="180"/>
      <c r="CK141" s="180"/>
      <c r="CL141" s="180"/>
      <c r="CM141" s="180"/>
      <c r="CN141" s="180"/>
      <c r="CO141" s="180"/>
      <c r="CP141" s="180"/>
      <c r="CQ141" s="180"/>
      <c r="CR141" s="180"/>
      <c r="CS141" s="180"/>
      <c r="CT141" s="180"/>
      <c r="CU141" s="180"/>
    </row>
    <row r="142" spans="1:99" x14ac:dyDescent="0.3">
      <c r="A142" s="155">
        <v>519</v>
      </c>
      <c r="B142" s="180" t="s">
        <v>266</v>
      </c>
      <c r="C142" s="180"/>
      <c r="D142" s="180">
        <v>4088</v>
      </c>
      <c r="E142" s="180">
        <v>0</v>
      </c>
      <c r="F142" s="180">
        <v>0</v>
      </c>
      <c r="G142" s="180">
        <v>11227</v>
      </c>
      <c r="H142" s="180">
        <v>0</v>
      </c>
      <c r="I142" s="180">
        <v>0</v>
      </c>
      <c r="J142" s="180">
        <v>0</v>
      </c>
      <c r="K142" s="180">
        <v>0</v>
      </c>
      <c r="L142" s="180">
        <v>0</v>
      </c>
      <c r="M142" s="180">
        <v>0</v>
      </c>
      <c r="N142" s="180">
        <v>0</v>
      </c>
      <c r="O142" s="180">
        <v>0</v>
      </c>
      <c r="P142" s="180">
        <v>0</v>
      </c>
      <c r="Q142" s="180">
        <v>0</v>
      </c>
      <c r="R142" s="180">
        <v>0</v>
      </c>
      <c r="S142" s="180">
        <v>0</v>
      </c>
      <c r="T142" s="180">
        <v>4742</v>
      </c>
      <c r="U142" s="180">
        <v>0</v>
      </c>
      <c r="V142" s="180">
        <v>31726</v>
      </c>
      <c r="W142" s="180"/>
      <c r="X142" s="180"/>
      <c r="Y142" s="180">
        <v>0</v>
      </c>
      <c r="Z142" s="180">
        <v>654</v>
      </c>
      <c r="AA142" s="180">
        <v>0</v>
      </c>
      <c r="AB142" s="180">
        <v>0</v>
      </c>
      <c r="AC142" s="180">
        <v>0</v>
      </c>
      <c r="AD142" s="180">
        <v>0</v>
      </c>
      <c r="AE142" s="180"/>
      <c r="AF142" s="180">
        <v>1317809</v>
      </c>
      <c r="AG142" s="180">
        <v>0</v>
      </c>
      <c r="AH142" s="180">
        <v>0</v>
      </c>
      <c r="AI142" s="180">
        <v>2550</v>
      </c>
      <c r="AJ142" s="180">
        <v>0</v>
      </c>
      <c r="AK142" s="180">
        <v>0</v>
      </c>
      <c r="AL142" s="180"/>
      <c r="AM142" s="180">
        <v>0</v>
      </c>
      <c r="AN142" s="180">
        <v>235201</v>
      </c>
      <c r="AO142" s="180">
        <v>0</v>
      </c>
      <c r="AP142" s="180">
        <v>0</v>
      </c>
      <c r="AQ142" s="180">
        <v>0</v>
      </c>
      <c r="AR142" s="180">
        <v>0</v>
      </c>
      <c r="AS142" s="180"/>
      <c r="AT142" s="180">
        <v>0</v>
      </c>
      <c r="AU142" s="180">
        <v>8439401</v>
      </c>
      <c r="AV142" s="180">
        <v>708405</v>
      </c>
      <c r="AW142" s="180">
        <v>0</v>
      </c>
      <c r="AX142" s="180">
        <v>156435</v>
      </c>
      <c r="AY142" s="180">
        <v>19556</v>
      </c>
      <c r="AZ142" s="180">
        <v>0</v>
      </c>
      <c r="BA142" s="180"/>
      <c r="BB142" s="180">
        <v>2765</v>
      </c>
      <c r="BC142" s="180">
        <v>0</v>
      </c>
      <c r="BD142" s="180">
        <v>0</v>
      </c>
      <c r="BE142" s="180">
        <v>0</v>
      </c>
      <c r="BF142" s="180">
        <v>155845</v>
      </c>
      <c r="BG142" s="180">
        <v>0</v>
      </c>
      <c r="BH142" s="180">
        <v>0</v>
      </c>
      <c r="BI142" s="180">
        <v>0</v>
      </c>
      <c r="BJ142" s="180">
        <v>0</v>
      </c>
      <c r="BK142" s="180">
        <v>0</v>
      </c>
      <c r="BL142" s="180">
        <v>605771</v>
      </c>
      <c r="BM142" s="180">
        <v>53553</v>
      </c>
      <c r="BN142" s="180">
        <v>0</v>
      </c>
      <c r="BO142" s="180">
        <v>1366244</v>
      </c>
      <c r="BP142" s="180">
        <v>1523108</v>
      </c>
      <c r="BQ142" s="180">
        <v>0</v>
      </c>
      <c r="BR142" s="180">
        <v>0</v>
      </c>
      <c r="BS142" s="180">
        <v>0</v>
      </c>
      <c r="BT142" s="180"/>
      <c r="BU142" s="180">
        <v>0</v>
      </c>
      <c r="BV142" s="180">
        <v>0</v>
      </c>
      <c r="BW142" s="180">
        <v>0</v>
      </c>
      <c r="BX142" s="180">
        <v>0</v>
      </c>
      <c r="BY142" s="180">
        <v>5112</v>
      </c>
      <c r="BZ142" s="180">
        <v>0</v>
      </c>
      <c r="CA142" s="180">
        <v>0</v>
      </c>
      <c r="CB142" s="180">
        <v>95</v>
      </c>
      <c r="CC142" s="180">
        <v>0</v>
      </c>
      <c r="CD142" s="180">
        <v>0</v>
      </c>
      <c r="CE142" s="180"/>
      <c r="CF142" s="180"/>
      <c r="CG142" s="180"/>
      <c r="CH142" s="180"/>
      <c r="CI142" s="180"/>
      <c r="CJ142" s="180"/>
      <c r="CK142" s="180"/>
      <c r="CL142" s="180"/>
      <c r="CM142" s="180"/>
      <c r="CN142" s="180"/>
      <c r="CO142" s="180"/>
      <c r="CP142" s="180"/>
      <c r="CQ142" s="180"/>
      <c r="CR142" s="180"/>
      <c r="CS142" s="180"/>
      <c r="CT142" s="180"/>
      <c r="CU142" s="180"/>
    </row>
    <row r="143" spans="1:99" x14ac:dyDescent="0.3">
      <c r="A143" s="155">
        <v>520</v>
      </c>
      <c r="B143" s="180" t="s">
        <v>267</v>
      </c>
      <c r="C143" s="180"/>
      <c r="D143" s="180">
        <v>183193</v>
      </c>
      <c r="E143" s="180">
        <v>292600</v>
      </c>
      <c r="F143" s="180">
        <v>0</v>
      </c>
      <c r="G143" s="180">
        <v>331080</v>
      </c>
      <c r="H143" s="180">
        <v>197014</v>
      </c>
      <c r="I143" s="180">
        <v>16381</v>
      </c>
      <c r="J143" s="180">
        <v>0</v>
      </c>
      <c r="K143" s="180">
        <v>151355</v>
      </c>
      <c r="L143" s="180">
        <v>1024387</v>
      </c>
      <c r="M143" s="180">
        <v>0</v>
      </c>
      <c r="N143" s="180">
        <v>0</v>
      </c>
      <c r="O143" s="180">
        <v>0</v>
      </c>
      <c r="P143" s="180">
        <v>116450</v>
      </c>
      <c r="Q143" s="180">
        <v>211685</v>
      </c>
      <c r="R143" s="180">
        <v>0</v>
      </c>
      <c r="S143" s="180">
        <v>132491</v>
      </c>
      <c r="T143" s="180">
        <v>74948</v>
      </c>
      <c r="U143" s="180">
        <v>46981</v>
      </c>
      <c r="V143" s="180">
        <v>597002</v>
      </c>
      <c r="W143" s="180"/>
      <c r="X143" s="180"/>
      <c r="Y143" s="180">
        <v>281009</v>
      </c>
      <c r="Z143" s="180">
        <v>1283317</v>
      </c>
      <c r="AA143" s="180">
        <v>69505</v>
      </c>
      <c r="AB143" s="180">
        <v>70020</v>
      </c>
      <c r="AC143" s="180">
        <v>0</v>
      </c>
      <c r="AD143" s="180">
        <v>0</v>
      </c>
      <c r="AE143" s="180"/>
      <c r="AF143" s="180">
        <v>3044887</v>
      </c>
      <c r="AG143" s="180">
        <v>0</v>
      </c>
      <c r="AH143" s="180">
        <v>43497</v>
      </c>
      <c r="AI143" s="180">
        <v>51387</v>
      </c>
      <c r="AJ143" s="180">
        <v>71782</v>
      </c>
      <c r="AK143" s="180">
        <v>5375</v>
      </c>
      <c r="AL143" s="180"/>
      <c r="AM143" s="180">
        <v>0</v>
      </c>
      <c r="AN143" s="180">
        <v>355431</v>
      </c>
      <c r="AO143" s="180">
        <v>0</v>
      </c>
      <c r="AP143" s="180">
        <v>554366</v>
      </c>
      <c r="AQ143" s="180">
        <v>0</v>
      </c>
      <c r="AR143" s="180">
        <v>0</v>
      </c>
      <c r="AS143" s="180"/>
      <c r="AT143" s="180">
        <v>102454</v>
      </c>
      <c r="AU143" s="180">
        <v>4014885</v>
      </c>
      <c r="AV143" s="180">
        <v>9429923</v>
      </c>
      <c r="AW143" s="180">
        <v>122229</v>
      </c>
      <c r="AX143" s="180">
        <v>0</v>
      </c>
      <c r="AY143" s="180">
        <v>44586</v>
      </c>
      <c r="AZ143" s="180">
        <v>90772</v>
      </c>
      <c r="BA143" s="180"/>
      <c r="BB143" s="180">
        <v>483986</v>
      </c>
      <c r="BC143" s="180">
        <v>140536</v>
      </c>
      <c r="BD143" s="180">
        <v>0</v>
      </c>
      <c r="BE143" s="180">
        <v>36977</v>
      </c>
      <c r="BF143" s="180">
        <v>1140728</v>
      </c>
      <c r="BG143" s="180">
        <v>0</v>
      </c>
      <c r="BH143" s="180">
        <v>1027856</v>
      </c>
      <c r="BI143" s="180">
        <v>188583</v>
      </c>
      <c r="BJ143" s="180">
        <v>0</v>
      </c>
      <c r="BK143" s="180">
        <v>0</v>
      </c>
      <c r="BL143" s="180">
        <v>1364173</v>
      </c>
      <c r="BM143" s="180">
        <v>2838491</v>
      </c>
      <c r="BN143" s="180">
        <v>748769</v>
      </c>
      <c r="BO143" s="180">
        <v>572756</v>
      </c>
      <c r="BP143" s="180">
        <v>0</v>
      </c>
      <c r="BQ143" s="180">
        <v>90959</v>
      </c>
      <c r="BR143" s="180">
        <v>838991</v>
      </c>
      <c r="BS143" s="180">
        <v>0</v>
      </c>
      <c r="BT143" s="180"/>
      <c r="BU143" s="180">
        <v>136277</v>
      </c>
      <c r="BV143" s="180">
        <v>0</v>
      </c>
      <c r="BW143" s="180">
        <v>489808</v>
      </c>
      <c r="BX143" s="180">
        <v>0</v>
      </c>
      <c r="BY143" s="180">
        <v>0</v>
      </c>
      <c r="BZ143" s="180">
        <v>897045</v>
      </c>
      <c r="CA143" s="180">
        <v>0</v>
      </c>
      <c r="CB143" s="180">
        <v>29846</v>
      </c>
      <c r="CC143" s="180">
        <v>0</v>
      </c>
      <c r="CD143" s="180">
        <v>0</v>
      </c>
      <c r="CE143" s="180"/>
      <c r="CF143" s="180"/>
      <c r="CG143" s="180"/>
      <c r="CH143" s="180"/>
      <c r="CI143" s="180"/>
      <c r="CJ143" s="180"/>
      <c r="CK143" s="180"/>
      <c r="CL143" s="180"/>
      <c r="CM143" s="180"/>
      <c r="CN143" s="180"/>
      <c r="CO143" s="180"/>
      <c r="CP143" s="180"/>
      <c r="CQ143" s="180"/>
      <c r="CR143" s="180"/>
      <c r="CS143" s="180"/>
      <c r="CT143" s="180"/>
      <c r="CU143" s="180"/>
    </row>
    <row r="144" spans="1:99" x14ac:dyDescent="0.3">
      <c r="A144" s="155">
        <v>521</v>
      </c>
      <c r="B144" s="180" t="s">
        <v>268</v>
      </c>
      <c r="C144" s="180"/>
      <c r="D144" s="180">
        <v>0</v>
      </c>
      <c r="E144" s="180">
        <v>0</v>
      </c>
      <c r="F144" s="180">
        <v>0</v>
      </c>
      <c r="G144" s="180">
        <v>0</v>
      </c>
      <c r="H144" s="180">
        <v>0</v>
      </c>
      <c r="I144" s="180">
        <v>0</v>
      </c>
      <c r="J144" s="180">
        <v>0</v>
      </c>
      <c r="K144" s="180">
        <v>0</v>
      </c>
      <c r="L144" s="180">
        <v>0</v>
      </c>
      <c r="M144" s="180">
        <v>0</v>
      </c>
      <c r="N144" s="180">
        <v>0</v>
      </c>
      <c r="O144" s="180">
        <v>0</v>
      </c>
      <c r="P144" s="180">
        <v>0</v>
      </c>
      <c r="Q144" s="180">
        <v>0</v>
      </c>
      <c r="R144" s="180">
        <v>0</v>
      </c>
      <c r="S144" s="180">
        <v>0</v>
      </c>
      <c r="T144" s="180">
        <v>0</v>
      </c>
      <c r="U144" s="180">
        <v>0</v>
      </c>
      <c r="V144" s="180">
        <v>0</v>
      </c>
      <c r="W144" s="180"/>
      <c r="X144" s="180"/>
      <c r="Y144" s="180">
        <v>0</v>
      </c>
      <c r="Z144" s="180">
        <v>3128335</v>
      </c>
      <c r="AA144" s="180">
        <v>0</v>
      </c>
      <c r="AB144" s="180">
        <v>0</v>
      </c>
      <c r="AC144" s="180">
        <v>0</v>
      </c>
      <c r="AD144" s="180">
        <v>0</v>
      </c>
      <c r="AE144" s="180"/>
      <c r="AF144" s="180">
        <v>0</v>
      </c>
      <c r="AG144" s="180">
        <v>0</v>
      </c>
      <c r="AH144" s="180">
        <v>0</v>
      </c>
      <c r="AI144" s="180">
        <v>0</v>
      </c>
      <c r="AJ144" s="180">
        <v>0</v>
      </c>
      <c r="AK144" s="180">
        <v>0</v>
      </c>
      <c r="AL144" s="180"/>
      <c r="AM144" s="180">
        <v>190993</v>
      </c>
      <c r="AN144" s="180">
        <v>297516</v>
      </c>
      <c r="AO144" s="180">
        <v>0</v>
      </c>
      <c r="AP144" s="180">
        <v>0</v>
      </c>
      <c r="AQ144" s="180">
        <v>0</v>
      </c>
      <c r="AR144" s="180">
        <v>0</v>
      </c>
      <c r="AS144" s="180"/>
      <c r="AT144" s="180">
        <v>0</v>
      </c>
      <c r="AU144" s="180">
        <v>15785756</v>
      </c>
      <c r="AV144" s="180">
        <v>0</v>
      </c>
      <c r="AW144" s="180">
        <v>0</v>
      </c>
      <c r="AX144" s="180">
        <v>0</v>
      </c>
      <c r="AY144" s="180">
        <v>0</v>
      </c>
      <c r="AZ144" s="180">
        <v>0</v>
      </c>
      <c r="BA144" s="180"/>
      <c r="BB144" s="180">
        <v>0</v>
      </c>
      <c r="BC144" s="180">
        <v>0</v>
      </c>
      <c r="BD144" s="180">
        <v>0</v>
      </c>
      <c r="BE144" s="180">
        <v>0</v>
      </c>
      <c r="BF144" s="180">
        <v>0</v>
      </c>
      <c r="BG144" s="180">
        <v>0</v>
      </c>
      <c r="BH144" s="180">
        <v>0</v>
      </c>
      <c r="BI144" s="180">
        <v>0</v>
      </c>
      <c r="BJ144" s="180">
        <v>0</v>
      </c>
      <c r="BK144" s="180">
        <v>0</v>
      </c>
      <c r="BL144" s="180">
        <v>0</v>
      </c>
      <c r="BM144" s="180">
        <v>0</v>
      </c>
      <c r="BN144" s="180">
        <v>0</v>
      </c>
      <c r="BO144" s="180">
        <v>2189233</v>
      </c>
      <c r="BP144" s="180">
        <v>11076703</v>
      </c>
      <c r="BQ144" s="180">
        <v>0</v>
      </c>
      <c r="BR144" s="180">
        <v>0</v>
      </c>
      <c r="BS144" s="180">
        <v>0</v>
      </c>
      <c r="BT144" s="180"/>
      <c r="BU144" s="180">
        <v>0</v>
      </c>
      <c r="BV144" s="180">
        <v>28838</v>
      </c>
      <c r="BW144" s="180">
        <v>3681</v>
      </c>
      <c r="BX144" s="180">
        <v>0</v>
      </c>
      <c r="BY144" s="180">
        <v>3612950</v>
      </c>
      <c r="BZ144" s="180">
        <v>0</v>
      </c>
      <c r="CA144" s="180">
        <v>0</v>
      </c>
      <c r="CB144" s="180">
        <v>0</v>
      </c>
      <c r="CC144" s="180">
        <v>0</v>
      </c>
      <c r="CD144" s="180">
        <v>0</v>
      </c>
      <c r="CE144" s="180"/>
      <c r="CF144" s="180"/>
      <c r="CG144" s="180"/>
      <c r="CH144" s="180"/>
      <c r="CI144" s="180"/>
      <c r="CJ144" s="180"/>
      <c r="CK144" s="180"/>
      <c r="CL144" s="180"/>
      <c r="CM144" s="180"/>
      <c r="CN144" s="180"/>
      <c r="CO144" s="180"/>
      <c r="CP144" s="180"/>
      <c r="CQ144" s="180"/>
      <c r="CR144" s="180"/>
      <c r="CS144" s="180"/>
      <c r="CT144" s="180"/>
      <c r="CU144" s="180"/>
    </row>
    <row r="145" spans="1:99" x14ac:dyDescent="0.3">
      <c r="A145" s="155">
        <v>522</v>
      </c>
      <c r="B145" s="180" t="s">
        <v>269</v>
      </c>
      <c r="C145" s="180"/>
      <c r="D145" s="180">
        <v>0</v>
      </c>
      <c r="E145" s="180">
        <v>18635</v>
      </c>
      <c r="F145" s="180">
        <v>0</v>
      </c>
      <c r="G145" s="180">
        <v>13420</v>
      </c>
      <c r="H145" s="180">
        <v>650</v>
      </c>
      <c r="I145" s="180">
        <v>0</v>
      </c>
      <c r="J145" s="180">
        <v>0</v>
      </c>
      <c r="K145" s="180">
        <v>0</v>
      </c>
      <c r="L145" s="180">
        <v>143549</v>
      </c>
      <c r="M145" s="180">
        <v>0</v>
      </c>
      <c r="N145" s="180">
        <v>0</v>
      </c>
      <c r="O145" s="180">
        <v>0</v>
      </c>
      <c r="P145" s="180">
        <v>2304</v>
      </c>
      <c r="Q145" s="180">
        <v>1178423</v>
      </c>
      <c r="R145" s="180">
        <v>0</v>
      </c>
      <c r="S145" s="180">
        <v>0</v>
      </c>
      <c r="T145" s="180">
        <v>31673</v>
      </c>
      <c r="U145" s="180">
        <v>11981</v>
      </c>
      <c r="V145" s="180">
        <v>68771</v>
      </c>
      <c r="W145" s="180"/>
      <c r="X145" s="180"/>
      <c r="Y145" s="180">
        <v>5938</v>
      </c>
      <c r="Z145" s="180">
        <v>229413</v>
      </c>
      <c r="AA145" s="180">
        <v>0</v>
      </c>
      <c r="AB145" s="180">
        <v>19056</v>
      </c>
      <c r="AC145" s="180">
        <v>0</v>
      </c>
      <c r="AD145" s="180">
        <v>0</v>
      </c>
      <c r="AE145" s="180"/>
      <c r="AF145" s="180">
        <v>3947211</v>
      </c>
      <c r="AG145" s="180">
        <v>0</v>
      </c>
      <c r="AH145" s="180">
        <v>2230</v>
      </c>
      <c r="AI145" s="180">
        <v>41899</v>
      </c>
      <c r="AJ145" s="180">
        <v>0</v>
      </c>
      <c r="AK145" s="180">
        <v>0</v>
      </c>
      <c r="AL145" s="180"/>
      <c r="AM145" s="180">
        <v>0</v>
      </c>
      <c r="AN145" s="180">
        <v>144274</v>
      </c>
      <c r="AO145" s="180">
        <v>0</v>
      </c>
      <c r="AP145" s="180">
        <v>137157</v>
      </c>
      <c r="AQ145" s="180">
        <v>0</v>
      </c>
      <c r="AR145" s="180">
        <v>0</v>
      </c>
      <c r="AS145" s="180"/>
      <c r="AT145" s="180">
        <v>0</v>
      </c>
      <c r="AU145" s="180">
        <v>3978847</v>
      </c>
      <c r="AV145" s="180">
        <v>1347839</v>
      </c>
      <c r="AW145" s="180">
        <v>41791</v>
      </c>
      <c r="AX145" s="180">
        <v>4336</v>
      </c>
      <c r="AY145" s="180">
        <v>19098</v>
      </c>
      <c r="AZ145" s="180">
        <v>0</v>
      </c>
      <c r="BA145" s="180"/>
      <c r="BB145" s="180">
        <v>138063</v>
      </c>
      <c r="BC145" s="180">
        <v>905</v>
      </c>
      <c r="BD145" s="180">
        <v>0</v>
      </c>
      <c r="BE145" s="180">
        <v>2735</v>
      </c>
      <c r="BF145" s="180">
        <v>368756</v>
      </c>
      <c r="BG145" s="180">
        <v>0</v>
      </c>
      <c r="BH145" s="180">
        <v>231811</v>
      </c>
      <c r="BI145" s="180">
        <v>12809</v>
      </c>
      <c r="BJ145" s="180">
        <v>0</v>
      </c>
      <c r="BK145" s="180">
        <v>0</v>
      </c>
      <c r="BL145" s="180">
        <v>310128</v>
      </c>
      <c r="BM145" s="180">
        <v>759424</v>
      </c>
      <c r="BN145" s="180">
        <v>24553</v>
      </c>
      <c r="BO145" s="180">
        <v>1333119</v>
      </c>
      <c r="BP145" s="180">
        <v>507125</v>
      </c>
      <c r="BQ145" s="180">
        <v>0</v>
      </c>
      <c r="BR145" s="180">
        <v>82490</v>
      </c>
      <c r="BS145" s="180">
        <v>0</v>
      </c>
      <c r="BT145" s="180"/>
      <c r="BU145" s="180">
        <v>282</v>
      </c>
      <c r="BV145" s="180">
        <v>0</v>
      </c>
      <c r="BW145" s="180">
        <v>70578</v>
      </c>
      <c r="BX145" s="180">
        <v>0</v>
      </c>
      <c r="BY145" s="180">
        <v>516922</v>
      </c>
      <c r="BZ145" s="180">
        <v>52792</v>
      </c>
      <c r="CA145" s="180">
        <v>0</v>
      </c>
      <c r="CB145" s="180">
        <v>4657</v>
      </c>
      <c r="CC145" s="180">
        <v>0</v>
      </c>
      <c r="CD145" s="180">
        <v>0</v>
      </c>
      <c r="CE145" s="180"/>
      <c r="CF145" s="180"/>
      <c r="CG145" s="180"/>
      <c r="CH145" s="180"/>
      <c r="CI145" s="180"/>
      <c r="CJ145" s="180"/>
      <c r="CK145" s="180"/>
      <c r="CL145" s="180"/>
      <c r="CM145" s="180"/>
      <c r="CN145" s="180"/>
      <c r="CO145" s="180"/>
      <c r="CP145" s="180"/>
      <c r="CQ145" s="180"/>
      <c r="CR145" s="180"/>
      <c r="CS145" s="180"/>
      <c r="CT145" s="180"/>
      <c r="CU145" s="180"/>
    </row>
    <row r="146" spans="1:99" x14ac:dyDescent="0.3">
      <c r="A146" s="155">
        <v>523</v>
      </c>
      <c r="B146" s="180" t="s">
        <v>270</v>
      </c>
      <c r="C146" s="180"/>
      <c r="D146" s="180">
        <v>13968</v>
      </c>
      <c r="E146" s="180">
        <v>12758</v>
      </c>
      <c r="F146" s="180">
        <v>0</v>
      </c>
      <c r="G146" s="180">
        <v>412443</v>
      </c>
      <c r="H146" s="180">
        <v>0</v>
      </c>
      <c r="I146" s="180">
        <v>0</v>
      </c>
      <c r="J146" s="180">
        <v>0</v>
      </c>
      <c r="K146" s="180">
        <v>0</v>
      </c>
      <c r="L146" s="180">
        <v>0</v>
      </c>
      <c r="M146" s="180">
        <v>0</v>
      </c>
      <c r="N146" s="180">
        <v>0</v>
      </c>
      <c r="O146" s="180">
        <v>0</v>
      </c>
      <c r="P146" s="180">
        <v>0</v>
      </c>
      <c r="Q146" s="180">
        <v>0</v>
      </c>
      <c r="R146" s="180">
        <v>0</v>
      </c>
      <c r="S146" s="180">
        <v>0</v>
      </c>
      <c r="T146" s="180">
        <v>97422</v>
      </c>
      <c r="U146" s="180">
        <v>0</v>
      </c>
      <c r="V146" s="180">
        <v>179878</v>
      </c>
      <c r="W146" s="180"/>
      <c r="X146" s="180"/>
      <c r="Y146" s="180">
        <v>0</v>
      </c>
      <c r="Z146" s="180">
        <v>0</v>
      </c>
      <c r="AA146" s="180">
        <v>0</v>
      </c>
      <c r="AB146" s="180">
        <v>0</v>
      </c>
      <c r="AC146" s="180">
        <v>0</v>
      </c>
      <c r="AD146" s="180">
        <v>0</v>
      </c>
      <c r="AE146" s="180"/>
      <c r="AF146" s="180">
        <v>41493325</v>
      </c>
      <c r="AG146" s="180">
        <v>0</v>
      </c>
      <c r="AH146" s="180">
        <v>0</v>
      </c>
      <c r="AI146" s="180">
        <v>37055</v>
      </c>
      <c r="AJ146" s="180">
        <v>0</v>
      </c>
      <c r="AK146" s="180">
        <v>0</v>
      </c>
      <c r="AL146" s="180"/>
      <c r="AM146" s="180">
        <v>0</v>
      </c>
      <c r="AN146" s="180">
        <v>7953313</v>
      </c>
      <c r="AO146" s="180">
        <v>0</v>
      </c>
      <c r="AP146" s="180">
        <v>0</v>
      </c>
      <c r="AQ146" s="180">
        <v>0</v>
      </c>
      <c r="AR146" s="180">
        <v>0</v>
      </c>
      <c r="AS146" s="180"/>
      <c r="AT146" s="180">
        <v>371872</v>
      </c>
      <c r="AU146" s="180">
        <v>112792080</v>
      </c>
      <c r="AV146" s="180">
        <v>3198043</v>
      </c>
      <c r="AW146" s="180">
        <v>0</v>
      </c>
      <c r="AX146" s="180">
        <v>2257615</v>
      </c>
      <c r="AY146" s="180">
        <v>172743</v>
      </c>
      <c r="AZ146" s="180">
        <v>0</v>
      </c>
      <c r="BA146" s="180"/>
      <c r="BB146" s="180">
        <v>81297</v>
      </c>
      <c r="BC146" s="180">
        <v>0</v>
      </c>
      <c r="BD146" s="180">
        <v>0</v>
      </c>
      <c r="BE146" s="180">
        <v>0</v>
      </c>
      <c r="BF146" s="180">
        <v>702076</v>
      </c>
      <c r="BG146" s="180">
        <v>0</v>
      </c>
      <c r="BH146" s="180">
        <v>0</v>
      </c>
      <c r="BI146" s="180">
        <v>0</v>
      </c>
      <c r="BJ146" s="180">
        <v>0</v>
      </c>
      <c r="BK146" s="180">
        <v>0</v>
      </c>
      <c r="BL146" s="180">
        <v>20224888</v>
      </c>
      <c r="BM146" s="180">
        <v>882425</v>
      </c>
      <c r="BN146" s="180">
        <v>1700</v>
      </c>
      <c r="BO146" s="180">
        <v>25137667</v>
      </c>
      <c r="BP146" s="180">
        <v>49872629</v>
      </c>
      <c r="BQ146" s="180">
        <v>857</v>
      </c>
      <c r="BR146" s="180">
        <v>0</v>
      </c>
      <c r="BS146" s="180">
        <v>0</v>
      </c>
      <c r="BT146" s="180"/>
      <c r="BU146" s="180">
        <v>0</v>
      </c>
      <c r="BV146" s="180">
        <v>0</v>
      </c>
      <c r="BW146" s="180">
        <v>0</v>
      </c>
      <c r="BX146" s="180">
        <v>0</v>
      </c>
      <c r="BY146" s="180">
        <v>87748</v>
      </c>
      <c r="BZ146" s="180">
        <v>0</v>
      </c>
      <c r="CA146" s="180">
        <v>0</v>
      </c>
      <c r="CB146" s="180">
        <v>117970</v>
      </c>
      <c r="CC146" s="180">
        <v>0</v>
      </c>
      <c r="CD146" s="180">
        <v>0</v>
      </c>
      <c r="CE146" s="180"/>
      <c r="CF146" s="180"/>
      <c r="CG146" s="180"/>
      <c r="CH146" s="180"/>
      <c r="CI146" s="180"/>
      <c r="CJ146" s="180"/>
      <c r="CK146" s="180"/>
      <c r="CL146" s="180"/>
      <c r="CM146" s="180"/>
      <c r="CN146" s="180"/>
      <c r="CO146" s="180"/>
      <c r="CP146" s="180"/>
      <c r="CQ146" s="180"/>
      <c r="CR146" s="180"/>
      <c r="CS146" s="180"/>
      <c r="CT146" s="180"/>
      <c r="CU146" s="180"/>
    </row>
    <row r="147" spans="1:99" x14ac:dyDescent="0.3">
      <c r="A147" s="155">
        <v>524</v>
      </c>
      <c r="B147" s="180" t="s">
        <v>271</v>
      </c>
      <c r="C147" s="180"/>
      <c r="D147" s="180">
        <v>2601690</v>
      </c>
      <c r="E147" s="180">
        <v>6740385</v>
      </c>
      <c r="F147" s="180">
        <v>0</v>
      </c>
      <c r="G147" s="180">
        <v>6251772</v>
      </c>
      <c r="H147" s="180">
        <v>3509863</v>
      </c>
      <c r="I147" s="180">
        <v>764916</v>
      </c>
      <c r="J147" s="180">
        <v>0</v>
      </c>
      <c r="K147" s="180">
        <v>1755507</v>
      </c>
      <c r="L147" s="180">
        <v>17627508</v>
      </c>
      <c r="M147" s="180">
        <v>0</v>
      </c>
      <c r="N147" s="180">
        <v>0</v>
      </c>
      <c r="O147" s="180">
        <v>0</v>
      </c>
      <c r="P147" s="180">
        <v>314378</v>
      </c>
      <c r="Q147" s="180">
        <v>25788861</v>
      </c>
      <c r="R147" s="180">
        <v>0</v>
      </c>
      <c r="S147" s="180">
        <v>3095605</v>
      </c>
      <c r="T147" s="180">
        <v>2468814</v>
      </c>
      <c r="U147" s="180">
        <v>1155919</v>
      </c>
      <c r="V147" s="180">
        <v>11817065</v>
      </c>
      <c r="W147" s="180"/>
      <c r="X147" s="180"/>
      <c r="Y147" s="180">
        <v>5669432</v>
      </c>
      <c r="Z147" s="180">
        <v>8316848</v>
      </c>
      <c r="AA147" s="180">
        <v>1233921</v>
      </c>
      <c r="AB147" s="180">
        <v>1218050</v>
      </c>
      <c r="AC147" s="180">
        <v>0</v>
      </c>
      <c r="AD147" s="180">
        <v>0</v>
      </c>
      <c r="AE147" s="180"/>
      <c r="AF147" s="180">
        <v>82844342</v>
      </c>
      <c r="AG147" s="180">
        <v>0</v>
      </c>
      <c r="AH147" s="180">
        <v>1557753</v>
      </c>
      <c r="AI147" s="180">
        <v>2086477</v>
      </c>
      <c r="AJ147" s="180">
        <v>1490069</v>
      </c>
      <c r="AK147" s="180">
        <v>150502</v>
      </c>
      <c r="AL147" s="180"/>
      <c r="AM147" s="180">
        <v>0</v>
      </c>
      <c r="AN147" s="180">
        <v>8771399</v>
      </c>
      <c r="AO147" s="180">
        <v>0</v>
      </c>
      <c r="AP147" s="180">
        <v>14552051</v>
      </c>
      <c r="AQ147" s="180">
        <v>0</v>
      </c>
      <c r="AR147" s="180">
        <v>0</v>
      </c>
      <c r="AS147" s="180"/>
      <c r="AT147" s="180">
        <v>1392754</v>
      </c>
      <c r="AU147" s="180">
        <v>38806920</v>
      </c>
      <c r="AV147" s="180">
        <v>173829357</v>
      </c>
      <c r="AW147" s="180">
        <v>3636906</v>
      </c>
      <c r="AX147" s="180">
        <v>0</v>
      </c>
      <c r="AY147" s="180">
        <v>1831537</v>
      </c>
      <c r="AZ147" s="180">
        <v>1389913</v>
      </c>
      <c r="BA147" s="180"/>
      <c r="BB147" s="180">
        <v>14737388</v>
      </c>
      <c r="BC147" s="180">
        <v>1405363</v>
      </c>
      <c r="BD147" s="180">
        <v>0</v>
      </c>
      <c r="BE147" s="180">
        <v>996017</v>
      </c>
      <c r="BF147" s="180">
        <v>13770401</v>
      </c>
      <c r="BG147" s="180">
        <v>0</v>
      </c>
      <c r="BH147" s="180">
        <v>23723141</v>
      </c>
      <c r="BI147" s="180">
        <v>5230214</v>
      </c>
      <c r="BJ147" s="180">
        <v>0</v>
      </c>
      <c r="BK147" s="180">
        <v>0</v>
      </c>
      <c r="BL147" s="180">
        <v>20591671</v>
      </c>
      <c r="BM147" s="180">
        <v>45816587</v>
      </c>
      <c r="BN147" s="180">
        <v>12035848</v>
      </c>
      <c r="BO147" s="180">
        <v>19296230</v>
      </c>
      <c r="BP147" s="180">
        <v>0</v>
      </c>
      <c r="BQ147" s="180">
        <v>1046462</v>
      </c>
      <c r="BR147" s="180">
        <v>12650124</v>
      </c>
      <c r="BS147" s="180">
        <v>0</v>
      </c>
      <c r="BT147" s="180"/>
      <c r="BU147" s="180">
        <v>2543073</v>
      </c>
      <c r="BV147" s="180">
        <v>0</v>
      </c>
      <c r="BW147" s="180">
        <v>7757292</v>
      </c>
      <c r="BX147" s="180">
        <v>0</v>
      </c>
      <c r="BY147" s="180">
        <v>0</v>
      </c>
      <c r="BZ147" s="180">
        <v>0</v>
      </c>
      <c r="CA147" s="180">
        <v>0</v>
      </c>
      <c r="CB147" s="180">
        <v>1277036</v>
      </c>
      <c r="CC147" s="180">
        <v>0</v>
      </c>
      <c r="CD147" s="180">
        <v>0</v>
      </c>
      <c r="CE147" s="180"/>
      <c r="CF147" s="180"/>
      <c r="CG147" s="180"/>
      <c r="CH147" s="180"/>
      <c r="CI147" s="180"/>
      <c r="CJ147" s="180"/>
      <c r="CK147" s="180"/>
      <c r="CL147" s="180"/>
      <c r="CM147" s="180"/>
      <c r="CN147" s="180"/>
      <c r="CO147" s="180"/>
      <c r="CP147" s="180"/>
      <c r="CQ147" s="180"/>
      <c r="CR147" s="180"/>
      <c r="CS147" s="180"/>
      <c r="CT147" s="180"/>
      <c r="CU147" s="180"/>
    </row>
    <row r="148" spans="1:99" x14ac:dyDescent="0.3">
      <c r="A148" s="155">
        <v>525</v>
      </c>
      <c r="B148" s="180" t="s">
        <v>272</v>
      </c>
      <c r="C148" s="180"/>
      <c r="D148" s="180">
        <v>0</v>
      </c>
      <c r="E148" s="180">
        <v>0</v>
      </c>
      <c r="F148" s="180">
        <v>0</v>
      </c>
      <c r="G148" s="180">
        <v>0</v>
      </c>
      <c r="H148" s="180">
        <v>0</v>
      </c>
      <c r="I148" s="180">
        <v>0</v>
      </c>
      <c r="J148" s="180">
        <v>0</v>
      </c>
      <c r="K148" s="180">
        <v>0</v>
      </c>
      <c r="L148" s="180">
        <v>0</v>
      </c>
      <c r="M148" s="180">
        <v>0</v>
      </c>
      <c r="N148" s="180">
        <v>0</v>
      </c>
      <c r="O148" s="180">
        <v>0</v>
      </c>
      <c r="P148" s="180">
        <v>0</v>
      </c>
      <c r="Q148" s="180">
        <v>0</v>
      </c>
      <c r="R148" s="180">
        <v>0</v>
      </c>
      <c r="S148" s="180">
        <v>0</v>
      </c>
      <c r="T148" s="180">
        <v>0</v>
      </c>
      <c r="U148" s="180">
        <v>0</v>
      </c>
      <c r="V148" s="180">
        <v>0</v>
      </c>
      <c r="W148" s="180"/>
      <c r="X148" s="180"/>
      <c r="Y148" s="180">
        <v>0</v>
      </c>
      <c r="Z148" s="180">
        <v>38230064</v>
      </c>
      <c r="AA148" s="180">
        <v>0</v>
      </c>
      <c r="AB148" s="180">
        <v>0</v>
      </c>
      <c r="AC148" s="180">
        <v>0</v>
      </c>
      <c r="AD148" s="180">
        <v>0</v>
      </c>
      <c r="AE148" s="180"/>
      <c r="AF148" s="180">
        <v>0</v>
      </c>
      <c r="AG148" s="180">
        <v>0</v>
      </c>
      <c r="AH148" s="180">
        <v>0</v>
      </c>
      <c r="AI148" s="180">
        <v>0</v>
      </c>
      <c r="AJ148" s="180">
        <v>0</v>
      </c>
      <c r="AK148" s="180">
        <v>0</v>
      </c>
      <c r="AL148" s="180"/>
      <c r="AM148" s="180">
        <v>933095</v>
      </c>
      <c r="AN148" s="180">
        <v>5033326</v>
      </c>
      <c r="AO148" s="180">
        <v>0</v>
      </c>
      <c r="AP148" s="180">
        <v>0</v>
      </c>
      <c r="AQ148" s="180">
        <v>0</v>
      </c>
      <c r="AR148" s="180">
        <v>0</v>
      </c>
      <c r="AS148" s="180"/>
      <c r="AT148" s="180">
        <v>0</v>
      </c>
      <c r="AU148" s="180">
        <v>311805122</v>
      </c>
      <c r="AV148" s="180">
        <v>0</v>
      </c>
      <c r="AW148" s="180">
        <v>0</v>
      </c>
      <c r="AX148" s="180">
        <v>0</v>
      </c>
      <c r="AY148" s="180">
        <v>0</v>
      </c>
      <c r="AZ148" s="180">
        <v>0</v>
      </c>
      <c r="BA148" s="180"/>
      <c r="BB148" s="180">
        <v>0</v>
      </c>
      <c r="BC148" s="180">
        <v>0</v>
      </c>
      <c r="BD148" s="180">
        <v>0</v>
      </c>
      <c r="BE148" s="180">
        <v>0</v>
      </c>
      <c r="BF148" s="180">
        <v>0</v>
      </c>
      <c r="BG148" s="180">
        <v>0</v>
      </c>
      <c r="BH148" s="180">
        <v>0</v>
      </c>
      <c r="BI148" s="180">
        <v>0</v>
      </c>
      <c r="BJ148" s="180">
        <v>0</v>
      </c>
      <c r="BK148" s="180">
        <v>0</v>
      </c>
      <c r="BL148" s="180">
        <v>0</v>
      </c>
      <c r="BM148" s="180">
        <v>0</v>
      </c>
      <c r="BN148" s="180">
        <v>0</v>
      </c>
      <c r="BO148" s="180">
        <v>43452653</v>
      </c>
      <c r="BP148" s="180">
        <v>203500755</v>
      </c>
      <c r="BQ148" s="180">
        <v>0</v>
      </c>
      <c r="BR148" s="180">
        <v>0</v>
      </c>
      <c r="BS148" s="180">
        <v>0</v>
      </c>
      <c r="BT148" s="180"/>
      <c r="BU148" s="180">
        <v>0</v>
      </c>
      <c r="BV148" s="180">
        <v>28838</v>
      </c>
      <c r="BW148" s="180">
        <v>58602</v>
      </c>
      <c r="BX148" s="180">
        <v>0</v>
      </c>
      <c r="BY148" s="180">
        <v>43325829</v>
      </c>
      <c r="BZ148" s="180">
        <v>0</v>
      </c>
      <c r="CA148" s="180">
        <v>0</v>
      </c>
      <c r="CB148" s="180">
        <v>0</v>
      </c>
      <c r="CC148" s="180">
        <v>0</v>
      </c>
      <c r="CD148" s="180">
        <v>0</v>
      </c>
      <c r="CE148" s="180"/>
      <c r="CF148" s="180"/>
      <c r="CG148" s="180"/>
      <c r="CH148" s="180"/>
      <c r="CI148" s="180"/>
      <c r="CJ148" s="180"/>
      <c r="CK148" s="180"/>
      <c r="CL148" s="180"/>
      <c r="CM148" s="180"/>
      <c r="CN148" s="180"/>
      <c r="CO148" s="180"/>
      <c r="CP148" s="180"/>
      <c r="CQ148" s="180"/>
      <c r="CR148" s="180"/>
      <c r="CS148" s="180"/>
      <c r="CT148" s="180"/>
      <c r="CU148" s="180"/>
    </row>
    <row r="149" spans="1:99" x14ac:dyDescent="0.3">
      <c r="A149" s="155">
        <v>526</v>
      </c>
      <c r="B149" s="180" t="s">
        <v>273</v>
      </c>
      <c r="C149" s="180"/>
      <c r="D149" s="180">
        <v>188865</v>
      </c>
      <c r="E149" s="180">
        <v>681220</v>
      </c>
      <c r="F149" s="180">
        <v>0</v>
      </c>
      <c r="G149" s="180">
        <v>555242</v>
      </c>
      <c r="H149" s="180">
        <v>38107</v>
      </c>
      <c r="I149" s="180">
        <v>0</v>
      </c>
      <c r="J149" s="180">
        <v>0</v>
      </c>
      <c r="K149" s="180">
        <v>0</v>
      </c>
      <c r="L149" s="180">
        <v>1671647</v>
      </c>
      <c r="M149" s="180">
        <v>0</v>
      </c>
      <c r="N149" s="180">
        <v>0</v>
      </c>
      <c r="O149" s="180">
        <v>0</v>
      </c>
      <c r="P149" s="180">
        <v>6615</v>
      </c>
      <c r="Q149" s="180">
        <v>6011566</v>
      </c>
      <c r="R149" s="180">
        <v>0</v>
      </c>
      <c r="S149" s="180">
        <v>110299</v>
      </c>
      <c r="T149" s="180">
        <v>453633</v>
      </c>
      <c r="U149" s="180">
        <v>129838</v>
      </c>
      <c r="V149" s="180">
        <v>1409822</v>
      </c>
      <c r="W149" s="180"/>
      <c r="X149" s="180"/>
      <c r="Y149" s="180">
        <v>309020</v>
      </c>
      <c r="Z149" s="180">
        <v>1922866</v>
      </c>
      <c r="AA149" s="180">
        <v>0</v>
      </c>
      <c r="AB149" s="180">
        <v>308151</v>
      </c>
      <c r="AC149" s="180">
        <v>0</v>
      </c>
      <c r="AD149" s="180">
        <v>0</v>
      </c>
      <c r="AE149" s="180"/>
      <c r="AF149" s="180">
        <v>17482832</v>
      </c>
      <c r="AG149" s="180">
        <v>0</v>
      </c>
      <c r="AH149" s="180">
        <v>76847</v>
      </c>
      <c r="AI149" s="180">
        <v>305720</v>
      </c>
      <c r="AJ149" s="180">
        <v>0</v>
      </c>
      <c r="AK149" s="180">
        <v>3358</v>
      </c>
      <c r="AL149" s="180"/>
      <c r="AM149" s="180">
        <v>0</v>
      </c>
      <c r="AN149" s="180">
        <v>1745156</v>
      </c>
      <c r="AO149" s="180">
        <v>0</v>
      </c>
      <c r="AP149" s="180">
        <v>1125850</v>
      </c>
      <c r="AQ149" s="180">
        <v>0</v>
      </c>
      <c r="AR149" s="180">
        <v>0</v>
      </c>
      <c r="AS149" s="180"/>
      <c r="AT149" s="180">
        <v>15297</v>
      </c>
      <c r="AU149" s="180">
        <v>44640677</v>
      </c>
      <c r="AV149" s="180">
        <v>18056700</v>
      </c>
      <c r="AW149" s="180">
        <v>214225</v>
      </c>
      <c r="AX149" s="180">
        <v>172821</v>
      </c>
      <c r="AY149" s="180">
        <v>177468</v>
      </c>
      <c r="AZ149" s="180">
        <v>146277</v>
      </c>
      <c r="BA149" s="180"/>
      <c r="BB149" s="180">
        <v>1651763</v>
      </c>
      <c r="BC149" s="180">
        <v>5432</v>
      </c>
      <c r="BD149" s="180">
        <v>0</v>
      </c>
      <c r="BE149" s="180">
        <v>40368</v>
      </c>
      <c r="BF149" s="180">
        <v>1740264</v>
      </c>
      <c r="BG149" s="180">
        <v>0</v>
      </c>
      <c r="BH149" s="180">
        <v>1923541</v>
      </c>
      <c r="BI149" s="180">
        <v>270534</v>
      </c>
      <c r="BJ149" s="180">
        <v>0</v>
      </c>
      <c r="BK149" s="180">
        <v>0</v>
      </c>
      <c r="BL149" s="180">
        <v>4588968</v>
      </c>
      <c r="BM149" s="180">
        <v>16941176</v>
      </c>
      <c r="BN149" s="180">
        <v>524635</v>
      </c>
      <c r="BO149" s="180">
        <v>8245105</v>
      </c>
      <c r="BP149" s="180">
        <v>8496517</v>
      </c>
      <c r="BQ149" s="180">
        <v>72910</v>
      </c>
      <c r="BR149" s="180">
        <v>1067785</v>
      </c>
      <c r="BS149" s="180">
        <v>0</v>
      </c>
      <c r="BT149" s="180"/>
      <c r="BU149" s="180">
        <v>143491</v>
      </c>
      <c r="BV149" s="180">
        <v>0</v>
      </c>
      <c r="BW149" s="180">
        <v>442172</v>
      </c>
      <c r="BX149" s="180">
        <v>0</v>
      </c>
      <c r="BY149" s="180">
        <v>7557278</v>
      </c>
      <c r="BZ149" s="180">
        <v>0</v>
      </c>
      <c r="CA149" s="180">
        <v>0</v>
      </c>
      <c r="CB149" s="180">
        <v>25404</v>
      </c>
      <c r="CC149" s="180">
        <v>0</v>
      </c>
      <c r="CD149" s="180">
        <v>0</v>
      </c>
      <c r="CE149" s="180"/>
      <c r="CF149" s="180"/>
      <c r="CG149" s="180"/>
      <c r="CH149" s="180"/>
      <c r="CI149" s="180"/>
      <c r="CJ149" s="180"/>
      <c r="CK149" s="180"/>
      <c r="CL149" s="180"/>
      <c r="CM149" s="180"/>
      <c r="CN149" s="180"/>
      <c r="CO149" s="180"/>
      <c r="CP149" s="180"/>
      <c r="CQ149" s="180"/>
      <c r="CR149" s="180"/>
      <c r="CS149" s="180"/>
      <c r="CT149" s="180"/>
      <c r="CU149" s="180"/>
    </row>
    <row r="150" spans="1:99" x14ac:dyDescent="0.3">
      <c r="A150" s="155">
        <v>527</v>
      </c>
      <c r="B150" s="180" t="s">
        <v>274</v>
      </c>
      <c r="C150" s="180"/>
      <c r="D150" s="180">
        <v>0</v>
      </c>
      <c r="E150" s="180">
        <v>0</v>
      </c>
      <c r="F150" s="180">
        <v>0</v>
      </c>
      <c r="G150" s="180">
        <v>0</v>
      </c>
      <c r="H150" s="180">
        <v>0</v>
      </c>
      <c r="I150" s="180">
        <v>0</v>
      </c>
      <c r="J150" s="180">
        <v>0</v>
      </c>
      <c r="K150" s="180">
        <v>0</v>
      </c>
      <c r="L150" s="180">
        <v>58900</v>
      </c>
      <c r="M150" s="180">
        <v>0</v>
      </c>
      <c r="N150" s="180">
        <v>0</v>
      </c>
      <c r="O150" s="180">
        <v>0</v>
      </c>
      <c r="P150" s="180">
        <v>0</v>
      </c>
      <c r="Q150" s="180">
        <v>115715</v>
      </c>
      <c r="R150" s="180">
        <v>0</v>
      </c>
      <c r="S150" s="180">
        <v>0</v>
      </c>
      <c r="T150" s="180">
        <v>0</v>
      </c>
      <c r="U150" s="180">
        <v>0</v>
      </c>
      <c r="V150" s="180">
        <v>0</v>
      </c>
      <c r="W150" s="180"/>
      <c r="X150" s="180"/>
      <c r="Y150" s="180">
        <v>137268</v>
      </c>
      <c r="Z150" s="180">
        <v>0</v>
      </c>
      <c r="AA150" s="180">
        <v>0</v>
      </c>
      <c r="AB150" s="180">
        <v>0</v>
      </c>
      <c r="AC150" s="180">
        <v>0</v>
      </c>
      <c r="AD150" s="180">
        <v>0</v>
      </c>
      <c r="AE150" s="180"/>
      <c r="AF150" s="180">
        <v>5153137</v>
      </c>
      <c r="AG150" s="180">
        <v>0</v>
      </c>
      <c r="AH150" s="180">
        <v>0</v>
      </c>
      <c r="AI150" s="180">
        <v>0</v>
      </c>
      <c r="AJ150" s="180">
        <v>0</v>
      </c>
      <c r="AK150" s="180">
        <v>0</v>
      </c>
      <c r="AL150" s="180"/>
      <c r="AM150" s="180">
        <v>0</v>
      </c>
      <c r="AN150" s="180">
        <v>0</v>
      </c>
      <c r="AO150" s="180">
        <v>0</v>
      </c>
      <c r="AP150" s="180">
        <v>47400</v>
      </c>
      <c r="AQ150" s="180">
        <v>0</v>
      </c>
      <c r="AR150" s="180">
        <v>0</v>
      </c>
      <c r="AS150" s="180"/>
      <c r="AT150" s="180">
        <v>0</v>
      </c>
      <c r="AU150" s="180">
        <v>0</v>
      </c>
      <c r="AV150" s="180">
        <v>10238853</v>
      </c>
      <c r="AW150" s="180">
        <v>0</v>
      </c>
      <c r="AX150" s="180">
        <v>0</v>
      </c>
      <c r="AY150" s="180">
        <v>0</v>
      </c>
      <c r="AZ150" s="180">
        <v>0</v>
      </c>
      <c r="BA150" s="180"/>
      <c r="BB150" s="180">
        <v>0</v>
      </c>
      <c r="BC150" s="180">
        <v>0</v>
      </c>
      <c r="BD150" s="180">
        <v>0</v>
      </c>
      <c r="BE150" s="180">
        <v>0</v>
      </c>
      <c r="BF150" s="180">
        <v>0</v>
      </c>
      <c r="BG150" s="180">
        <v>0</v>
      </c>
      <c r="BH150" s="180">
        <v>0</v>
      </c>
      <c r="BI150" s="180">
        <v>0</v>
      </c>
      <c r="BJ150" s="180">
        <v>0</v>
      </c>
      <c r="BK150" s="180">
        <v>0</v>
      </c>
      <c r="BL150" s="180">
        <v>0</v>
      </c>
      <c r="BM150" s="180">
        <v>0</v>
      </c>
      <c r="BN150" s="180">
        <v>110503</v>
      </c>
      <c r="BO150" s="180">
        <v>0</v>
      </c>
      <c r="BP150" s="180">
        <v>7898077</v>
      </c>
      <c r="BQ150" s="180">
        <v>0</v>
      </c>
      <c r="BR150" s="180">
        <v>0</v>
      </c>
      <c r="BS150" s="180">
        <v>0</v>
      </c>
      <c r="BT150" s="180"/>
      <c r="BU150" s="180">
        <v>0</v>
      </c>
      <c r="BV150" s="180">
        <v>0</v>
      </c>
      <c r="BW150" s="180">
        <v>0</v>
      </c>
      <c r="BX150" s="180">
        <v>0</v>
      </c>
      <c r="BY150" s="180">
        <v>0</v>
      </c>
      <c r="BZ150" s="180">
        <v>0</v>
      </c>
      <c r="CA150" s="180">
        <v>0</v>
      </c>
      <c r="CB150" s="180">
        <v>0</v>
      </c>
      <c r="CC150" s="180">
        <v>0</v>
      </c>
      <c r="CD150" s="180">
        <v>413771</v>
      </c>
      <c r="CE150" s="180"/>
      <c r="CF150" s="180"/>
      <c r="CG150" s="180"/>
      <c r="CH150" s="180"/>
      <c r="CI150" s="180"/>
      <c r="CJ150" s="180"/>
      <c r="CK150" s="180"/>
      <c r="CL150" s="180"/>
      <c r="CM150" s="180"/>
      <c r="CN150" s="180"/>
      <c r="CO150" s="180"/>
      <c r="CP150" s="180"/>
      <c r="CQ150" s="180"/>
      <c r="CR150" s="180"/>
      <c r="CS150" s="180"/>
      <c r="CT150" s="180"/>
      <c r="CU150" s="180"/>
    </row>
    <row r="151" spans="1:99" x14ac:dyDescent="0.3">
      <c r="A151" s="155">
        <v>528</v>
      </c>
      <c r="B151" s="180" t="s">
        <v>257</v>
      </c>
      <c r="C151" s="180"/>
      <c r="D151" s="180">
        <v>261733</v>
      </c>
      <c r="E151" s="180">
        <v>748575</v>
      </c>
      <c r="F151" s="180">
        <v>82209</v>
      </c>
      <c r="G151" s="180">
        <v>292378</v>
      </c>
      <c r="H151" s="180">
        <v>272337</v>
      </c>
      <c r="I151" s="180">
        <v>33338</v>
      </c>
      <c r="J151" s="180">
        <v>21340</v>
      </c>
      <c r="K151" s="180">
        <v>19064</v>
      </c>
      <c r="L151" s="180">
        <v>1604241</v>
      </c>
      <c r="M151" s="180">
        <v>63846095</v>
      </c>
      <c r="N151" s="180">
        <v>1257897</v>
      </c>
      <c r="O151" s="180">
        <v>4466271</v>
      </c>
      <c r="P151" s="180">
        <v>11516</v>
      </c>
      <c r="Q151" s="180">
        <v>4920179</v>
      </c>
      <c r="R151" s="180">
        <v>39983</v>
      </c>
      <c r="S151" s="180">
        <v>150987</v>
      </c>
      <c r="T151" s="180">
        <v>982905</v>
      </c>
      <c r="U151" s="180">
        <v>649615</v>
      </c>
      <c r="V151" s="180">
        <v>2186326</v>
      </c>
      <c r="W151" s="180"/>
      <c r="X151" s="180"/>
      <c r="Y151" s="180">
        <v>314353</v>
      </c>
      <c r="Z151" s="180">
        <v>17261346</v>
      </c>
      <c r="AA151" s="180">
        <v>0</v>
      </c>
      <c r="AB151" s="180">
        <v>189302</v>
      </c>
      <c r="AC151" s="180">
        <v>21699331</v>
      </c>
      <c r="AD151" s="180">
        <v>563590</v>
      </c>
      <c r="AE151" s="180"/>
      <c r="AF151" s="180">
        <v>32869562</v>
      </c>
      <c r="AG151" s="180">
        <v>55777</v>
      </c>
      <c r="AH151" s="180">
        <v>101078</v>
      </c>
      <c r="AI151" s="180">
        <v>3123970</v>
      </c>
      <c r="AJ151" s="180">
        <v>282630</v>
      </c>
      <c r="AK151" s="180">
        <v>34770</v>
      </c>
      <c r="AL151" s="180"/>
      <c r="AM151" s="180">
        <v>60523</v>
      </c>
      <c r="AN151" s="180">
        <v>5280662</v>
      </c>
      <c r="AO151" s="180">
        <v>0</v>
      </c>
      <c r="AP151" s="180">
        <v>1804972</v>
      </c>
      <c r="AQ151" s="180">
        <v>944851</v>
      </c>
      <c r="AR151" s="180">
        <v>31480</v>
      </c>
      <c r="AS151" s="180"/>
      <c r="AT151" s="180">
        <v>56271</v>
      </c>
      <c r="AU151" s="180">
        <v>177450644</v>
      </c>
      <c r="AV151" s="180">
        <v>33069181</v>
      </c>
      <c r="AW151" s="180">
        <v>676153</v>
      </c>
      <c r="AX151" s="180">
        <v>100357</v>
      </c>
      <c r="AY151" s="180">
        <v>138940</v>
      </c>
      <c r="AZ151" s="180">
        <v>84918</v>
      </c>
      <c r="BA151" s="180"/>
      <c r="BB151" s="180">
        <v>2016214</v>
      </c>
      <c r="BC151" s="180">
        <v>29754</v>
      </c>
      <c r="BD151" s="180">
        <v>24888</v>
      </c>
      <c r="BE151" s="180">
        <v>18899</v>
      </c>
      <c r="BF151" s="180">
        <v>9117425</v>
      </c>
      <c r="BG151" s="180">
        <v>5968</v>
      </c>
      <c r="BH151" s="180">
        <v>4616306</v>
      </c>
      <c r="BI151" s="180">
        <v>832777</v>
      </c>
      <c r="BJ151" s="180">
        <v>107892</v>
      </c>
      <c r="BK151" s="180">
        <v>0</v>
      </c>
      <c r="BL151" s="180">
        <v>5833923</v>
      </c>
      <c r="BM151" s="180">
        <v>9989901</v>
      </c>
      <c r="BN151" s="180">
        <v>654269</v>
      </c>
      <c r="BO151" s="180">
        <v>28571739</v>
      </c>
      <c r="BP151" s="180">
        <v>60124577</v>
      </c>
      <c r="BQ151" s="180">
        <v>136381</v>
      </c>
      <c r="BR151" s="180">
        <v>2896892</v>
      </c>
      <c r="BS151" s="180">
        <v>243997</v>
      </c>
      <c r="BT151" s="180"/>
      <c r="BU151" s="180">
        <v>55316</v>
      </c>
      <c r="BV151" s="180">
        <v>33949</v>
      </c>
      <c r="BW151" s="180">
        <v>2671375</v>
      </c>
      <c r="BX151" s="180">
        <v>1503383</v>
      </c>
      <c r="BY151" s="180">
        <v>24625984</v>
      </c>
      <c r="BZ151" s="180">
        <v>56181</v>
      </c>
      <c r="CA151" s="180">
        <v>5007824</v>
      </c>
      <c r="CB151" s="180">
        <v>301381</v>
      </c>
      <c r="CC151" s="180">
        <v>1165246</v>
      </c>
      <c r="CD151" s="180">
        <v>22125543</v>
      </c>
      <c r="CE151" s="180"/>
      <c r="CF151" s="180"/>
      <c r="CG151" s="180"/>
      <c r="CH151" s="180"/>
      <c r="CI151" s="180"/>
      <c r="CJ151" s="180"/>
      <c r="CK151" s="180"/>
      <c r="CL151" s="180"/>
      <c r="CM151" s="180"/>
      <c r="CN151" s="180"/>
      <c r="CO151" s="180"/>
      <c r="CP151" s="180"/>
      <c r="CQ151" s="180"/>
      <c r="CR151" s="180"/>
      <c r="CS151" s="180"/>
      <c r="CT151" s="180"/>
      <c r="CU151" s="180"/>
    </row>
    <row r="152" spans="1:99" x14ac:dyDescent="0.3">
      <c r="A152" s="155">
        <v>529</v>
      </c>
      <c r="B152" s="180" t="s">
        <v>258</v>
      </c>
      <c r="C152" s="180"/>
      <c r="D152" s="180">
        <v>27739</v>
      </c>
      <c r="E152" s="180">
        <v>113011</v>
      </c>
      <c r="F152" s="180">
        <v>11711</v>
      </c>
      <c r="G152" s="180">
        <v>30515</v>
      </c>
      <c r="H152" s="180">
        <v>32022</v>
      </c>
      <c r="I152" s="180">
        <v>4349</v>
      </c>
      <c r="J152" s="180">
        <v>2569</v>
      </c>
      <c r="K152" s="180">
        <v>3171</v>
      </c>
      <c r="L152" s="180">
        <v>207997</v>
      </c>
      <c r="M152" s="180">
        <v>8010615</v>
      </c>
      <c r="N152" s="180">
        <v>76337</v>
      </c>
      <c r="O152" s="180">
        <v>321666</v>
      </c>
      <c r="P152" s="180">
        <v>1034</v>
      </c>
      <c r="Q152" s="180">
        <v>144756</v>
      </c>
      <c r="R152" s="180">
        <v>4203</v>
      </c>
      <c r="S152" s="180">
        <v>16940</v>
      </c>
      <c r="T152" s="180">
        <v>89581</v>
      </c>
      <c r="U152" s="180">
        <v>77589</v>
      </c>
      <c r="V152" s="180">
        <v>137988</v>
      </c>
      <c r="W152" s="180"/>
      <c r="X152" s="180"/>
      <c r="Y152" s="180">
        <v>53382</v>
      </c>
      <c r="Z152" s="180">
        <v>2355170</v>
      </c>
      <c r="AA152" s="180">
        <v>0</v>
      </c>
      <c r="AB152" s="180">
        <v>28933</v>
      </c>
      <c r="AC152" s="180">
        <v>2540047</v>
      </c>
      <c r="AD152" s="180">
        <v>33976</v>
      </c>
      <c r="AE152" s="180"/>
      <c r="AF152" s="180">
        <v>2977191</v>
      </c>
      <c r="AG152" s="180">
        <v>7939</v>
      </c>
      <c r="AH152" s="180">
        <v>17404</v>
      </c>
      <c r="AI152" s="180">
        <v>355007</v>
      </c>
      <c r="AJ152" s="180">
        <v>48736</v>
      </c>
      <c r="AK152" s="180">
        <v>3773</v>
      </c>
      <c r="AL152" s="180"/>
      <c r="AM152" s="180">
        <v>4693</v>
      </c>
      <c r="AN152" s="180">
        <v>697941</v>
      </c>
      <c r="AO152" s="180">
        <v>0</v>
      </c>
      <c r="AP152" s="180">
        <v>204853</v>
      </c>
      <c r="AQ152" s="180">
        <v>127049</v>
      </c>
      <c r="AR152" s="180">
        <v>3426</v>
      </c>
      <c r="AS152" s="180"/>
      <c r="AT152" s="180">
        <v>11706</v>
      </c>
      <c r="AU152" s="180">
        <v>23881399</v>
      </c>
      <c r="AV152" s="180">
        <v>5625710</v>
      </c>
      <c r="AW152" s="180">
        <v>103333</v>
      </c>
      <c r="AX152" s="180">
        <v>15802</v>
      </c>
      <c r="AY152" s="180">
        <v>27405</v>
      </c>
      <c r="AZ152" s="180">
        <v>11988</v>
      </c>
      <c r="BA152" s="180"/>
      <c r="BB152" s="180">
        <v>343063</v>
      </c>
      <c r="BC152" s="180">
        <v>5054</v>
      </c>
      <c r="BD152" s="180">
        <v>3753</v>
      </c>
      <c r="BE152" s="180">
        <v>3262</v>
      </c>
      <c r="BF152" s="180">
        <v>874135</v>
      </c>
      <c r="BG152" s="180">
        <v>627</v>
      </c>
      <c r="BH152" s="180">
        <v>661491</v>
      </c>
      <c r="BI152" s="180">
        <v>120250</v>
      </c>
      <c r="BJ152" s="180">
        <v>5229</v>
      </c>
      <c r="BK152" s="180">
        <v>0</v>
      </c>
      <c r="BL152" s="180">
        <v>688581</v>
      </c>
      <c r="BM152" s="180">
        <v>793996</v>
      </c>
      <c r="BN152" s="180">
        <v>70974</v>
      </c>
      <c r="BO152" s="180">
        <v>2827713</v>
      </c>
      <c r="BP152" s="180">
        <v>7626409</v>
      </c>
      <c r="BQ152" s="180">
        <v>16387</v>
      </c>
      <c r="BR152" s="180">
        <v>28529</v>
      </c>
      <c r="BS152" s="180">
        <v>24119</v>
      </c>
      <c r="BT152" s="180"/>
      <c r="BU152" s="180">
        <v>13792</v>
      </c>
      <c r="BV152" s="180">
        <v>8592</v>
      </c>
      <c r="BW152" s="180">
        <v>38490</v>
      </c>
      <c r="BX152" s="180">
        <v>161047</v>
      </c>
      <c r="BY152" s="180">
        <v>2225498</v>
      </c>
      <c r="BZ152" s="180">
        <v>12715</v>
      </c>
      <c r="CA152" s="180">
        <v>726987</v>
      </c>
      <c r="CB152" s="180">
        <v>47697</v>
      </c>
      <c r="CC152" s="180">
        <v>167804</v>
      </c>
      <c r="CD152" s="180">
        <v>1841971</v>
      </c>
      <c r="CE152" s="180"/>
      <c r="CF152" s="180"/>
      <c r="CG152" s="180"/>
      <c r="CH152" s="180"/>
      <c r="CI152" s="180"/>
      <c r="CJ152" s="180"/>
      <c r="CK152" s="180"/>
      <c r="CL152" s="180"/>
      <c r="CM152" s="180"/>
      <c r="CN152" s="180"/>
      <c r="CO152" s="180"/>
      <c r="CP152" s="180"/>
      <c r="CQ152" s="180"/>
      <c r="CR152" s="180"/>
      <c r="CS152" s="180"/>
      <c r="CT152" s="180"/>
      <c r="CU152" s="180"/>
    </row>
    <row r="153" spans="1:99" x14ac:dyDescent="0.3">
      <c r="A153" s="155">
        <v>530</v>
      </c>
      <c r="B153" s="180" t="s">
        <v>259</v>
      </c>
      <c r="C153" s="180"/>
      <c r="D153" s="180">
        <v>42427</v>
      </c>
      <c r="E153" s="180">
        <v>46520</v>
      </c>
      <c r="F153" s="180">
        <v>180</v>
      </c>
      <c r="G153" s="180">
        <v>1023</v>
      </c>
      <c r="H153" s="180">
        <v>7880</v>
      </c>
      <c r="I153" s="180">
        <v>612</v>
      </c>
      <c r="J153" s="180">
        <v>243</v>
      </c>
      <c r="K153" s="180">
        <v>753</v>
      </c>
      <c r="L153" s="180">
        <v>24871</v>
      </c>
      <c r="M153" s="180">
        <v>605996</v>
      </c>
      <c r="N153" s="180">
        <v>683</v>
      </c>
      <c r="O153" s="180">
        <v>36629</v>
      </c>
      <c r="P153" s="180">
        <v>1027</v>
      </c>
      <c r="Q153" s="180">
        <v>28995</v>
      </c>
      <c r="R153" s="180">
        <v>122</v>
      </c>
      <c r="S153" s="180">
        <v>4453</v>
      </c>
      <c r="T153" s="180">
        <v>1820</v>
      </c>
      <c r="U153" s="180">
        <v>8699</v>
      </c>
      <c r="V153" s="180">
        <v>73748</v>
      </c>
      <c r="W153" s="180"/>
      <c r="X153" s="180"/>
      <c r="Y153" s="180">
        <v>17181</v>
      </c>
      <c r="Z153" s="180">
        <v>46824</v>
      </c>
      <c r="AA153" s="180">
        <v>0</v>
      </c>
      <c r="AB153" s="180">
        <v>16758</v>
      </c>
      <c r="AC153" s="180">
        <v>92214</v>
      </c>
      <c r="AD153" s="180">
        <v>15703</v>
      </c>
      <c r="AE153" s="180"/>
      <c r="AF153" s="180">
        <v>291128</v>
      </c>
      <c r="AG153" s="180">
        <v>1139</v>
      </c>
      <c r="AH153" s="180">
        <v>5224</v>
      </c>
      <c r="AI153" s="180">
        <v>21008</v>
      </c>
      <c r="AJ153" s="180">
        <v>3053</v>
      </c>
      <c r="AK153" s="180">
        <v>1653</v>
      </c>
      <c r="AL153" s="180"/>
      <c r="AM153" s="180">
        <v>439</v>
      </c>
      <c r="AN153" s="180">
        <v>95387</v>
      </c>
      <c r="AO153" s="180">
        <v>0</v>
      </c>
      <c r="AP153" s="180">
        <v>35022</v>
      </c>
      <c r="AQ153" s="180">
        <v>12692</v>
      </c>
      <c r="AR153" s="180">
        <v>1101</v>
      </c>
      <c r="AS153" s="180"/>
      <c r="AT153" s="180">
        <v>3396</v>
      </c>
      <c r="AU153" s="180">
        <v>828286</v>
      </c>
      <c r="AV153" s="180">
        <v>82246</v>
      </c>
      <c r="AW153" s="180">
        <v>17767</v>
      </c>
      <c r="AX153" s="180">
        <v>1132</v>
      </c>
      <c r="AY153" s="180">
        <v>2511</v>
      </c>
      <c r="AZ153" s="180">
        <v>635</v>
      </c>
      <c r="BA153" s="180"/>
      <c r="BB153" s="180">
        <v>123977</v>
      </c>
      <c r="BC153" s="180">
        <v>484</v>
      </c>
      <c r="BD153" s="180">
        <v>521</v>
      </c>
      <c r="BE153" s="180">
        <v>290</v>
      </c>
      <c r="BF153" s="180">
        <v>36991</v>
      </c>
      <c r="BG153" s="180">
        <v>1005</v>
      </c>
      <c r="BH153" s="180">
        <v>27365</v>
      </c>
      <c r="BI153" s="180">
        <v>14196</v>
      </c>
      <c r="BJ153" s="180">
        <v>1733</v>
      </c>
      <c r="BK153" s="180">
        <v>0</v>
      </c>
      <c r="BL153" s="180">
        <v>157079</v>
      </c>
      <c r="BM153" s="180">
        <v>118960</v>
      </c>
      <c r="BN153" s="180">
        <v>29425</v>
      </c>
      <c r="BO153" s="180">
        <v>289004</v>
      </c>
      <c r="BP153" s="180">
        <v>450490</v>
      </c>
      <c r="BQ153" s="180">
        <v>5849</v>
      </c>
      <c r="BR153" s="180">
        <v>18090</v>
      </c>
      <c r="BS153" s="180">
        <v>1977</v>
      </c>
      <c r="BT153" s="180"/>
      <c r="BU153" s="180">
        <v>3462</v>
      </c>
      <c r="BV153" s="180">
        <v>6984</v>
      </c>
      <c r="BW153" s="180">
        <v>36250</v>
      </c>
      <c r="BX153" s="180">
        <v>7423</v>
      </c>
      <c r="BY153" s="180">
        <v>42859</v>
      </c>
      <c r="BZ153" s="180">
        <v>2733</v>
      </c>
      <c r="CA153" s="180">
        <v>28467</v>
      </c>
      <c r="CB153" s="180">
        <v>11463</v>
      </c>
      <c r="CC153" s="180">
        <v>47722</v>
      </c>
      <c r="CD153" s="180">
        <v>108587</v>
      </c>
      <c r="CE153" s="180"/>
      <c r="CF153" s="180"/>
      <c r="CG153" s="180"/>
      <c r="CH153" s="180"/>
      <c r="CI153" s="180"/>
      <c r="CJ153" s="180"/>
      <c r="CK153" s="180"/>
      <c r="CL153" s="180"/>
      <c r="CM153" s="180"/>
      <c r="CN153" s="180"/>
      <c r="CO153" s="180"/>
      <c r="CP153" s="180"/>
      <c r="CQ153" s="180"/>
      <c r="CR153" s="180"/>
      <c r="CS153" s="180"/>
      <c r="CT153" s="180"/>
      <c r="CU153" s="180"/>
    </row>
    <row r="154" spans="1:99" x14ac:dyDescent="0.3">
      <c r="A154" s="155">
        <v>531</v>
      </c>
      <c r="B154" s="180" t="s">
        <v>260</v>
      </c>
      <c r="C154" s="180"/>
      <c r="D154" s="180">
        <v>0</v>
      </c>
      <c r="E154" s="180">
        <v>0</v>
      </c>
      <c r="F154" s="180">
        <v>0</v>
      </c>
      <c r="G154" s="180">
        <v>0</v>
      </c>
      <c r="H154" s="180">
        <v>0</v>
      </c>
      <c r="I154" s="180">
        <v>0</v>
      </c>
      <c r="J154" s="180">
        <v>0</v>
      </c>
      <c r="K154" s="180">
        <v>9</v>
      </c>
      <c r="L154" s="180">
        <v>0</v>
      </c>
      <c r="M154" s="180">
        <v>0</v>
      </c>
      <c r="N154" s="180">
        <v>0</v>
      </c>
      <c r="O154" s="180">
        <v>1538</v>
      </c>
      <c r="P154" s="180">
        <v>0</v>
      </c>
      <c r="Q154" s="180">
        <v>0</v>
      </c>
      <c r="R154" s="180">
        <v>0</v>
      </c>
      <c r="S154" s="180">
        <v>0</v>
      </c>
      <c r="T154" s="180">
        <v>0</v>
      </c>
      <c r="U154" s="180">
        <v>0</v>
      </c>
      <c r="V154" s="180">
        <v>0</v>
      </c>
      <c r="W154" s="180"/>
      <c r="X154" s="180"/>
      <c r="Y154" s="180">
        <v>0</v>
      </c>
      <c r="Z154" s="180">
        <v>0</v>
      </c>
      <c r="AA154" s="180">
        <v>0</v>
      </c>
      <c r="AB154" s="180">
        <v>77</v>
      </c>
      <c r="AC154" s="180">
        <v>0</v>
      </c>
      <c r="AD154" s="180">
        <v>0</v>
      </c>
      <c r="AE154" s="180"/>
      <c r="AF154" s="180">
        <v>0</v>
      </c>
      <c r="AG154" s="180">
        <v>0</v>
      </c>
      <c r="AH154" s="180">
        <v>0</v>
      </c>
      <c r="AI154" s="180">
        <v>0</v>
      </c>
      <c r="AJ154" s="180">
        <v>0</v>
      </c>
      <c r="AK154" s="180">
        <v>0</v>
      </c>
      <c r="AL154" s="180"/>
      <c r="AM154" s="180">
        <v>432</v>
      </c>
      <c r="AN154" s="180">
        <v>6423</v>
      </c>
      <c r="AO154" s="180">
        <v>0</v>
      </c>
      <c r="AP154" s="180">
        <v>0</v>
      </c>
      <c r="AQ154" s="180">
        <v>0</v>
      </c>
      <c r="AR154" s="180">
        <v>0</v>
      </c>
      <c r="AS154" s="180"/>
      <c r="AT154" s="180">
        <v>0</v>
      </c>
      <c r="AU154" s="180">
        <v>61151</v>
      </c>
      <c r="AV154" s="180">
        <v>0</v>
      </c>
      <c r="AW154" s="180">
        <v>0</v>
      </c>
      <c r="AX154" s="180">
        <v>0</v>
      </c>
      <c r="AY154" s="180">
        <v>0</v>
      </c>
      <c r="AZ154" s="180">
        <v>0</v>
      </c>
      <c r="BA154" s="180"/>
      <c r="BB154" s="180">
        <v>0</v>
      </c>
      <c r="BC154" s="180">
        <v>0</v>
      </c>
      <c r="BD154" s="180">
        <v>40</v>
      </c>
      <c r="BE154" s="180">
        <v>0</v>
      </c>
      <c r="BF154" s="180">
        <v>0</v>
      </c>
      <c r="BG154" s="180">
        <v>0</v>
      </c>
      <c r="BH154" s="180">
        <v>0</v>
      </c>
      <c r="BI154" s="180">
        <v>838</v>
      </c>
      <c r="BJ154" s="180">
        <v>0</v>
      </c>
      <c r="BK154" s="180">
        <v>0</v>
      </c>
      <c r="BL154" s="180">
        <v>0</v>
      </c>
      <c r="BM154" s="180">
        <v>6319</v>
      </c>
      <c r="BN154" s="180">
        <v>0</v>
      </c>
      <c r="BO154" s="180">
        <v>0</v>
      </c>
      <c r="BP154" s="180">
        <v>9329</v>
      </c>
      <c r="BQ154" s="180">
        <v>0</v>
      </c>
      <c r="BR154" s="180">
        <v>0</v>
      </c>
      <c r="BS154" s="180">
        <v>0</v>
      </c>
      <c r="BT154" s="180"/>
      <c r="BU154" s="180">
        <v>53</v>
      </c>
      <c r="BV154" s="180">
        <v>0</v>
      </c>
      <c r="BW154" s="180">
        <v>0</v>
      </c>
      <c r="BX154" s="180">
        <v>0</v>
      </c>
      <c r="BY154" s="180">
        <v>20407</v>
      </c>
      <c r="BZ154" s="180">
        <v>89</v>
      </c>
      <c r="CA154" s="180">
        <v>0</v>
      </c>
      <c r="CB154" s="180">
        <v>0</v>
      </c>
      <c r="CC154" s="180">
        <v>12640</v>
      </c>
      <c r="CD154" s="180">
        <v>0</v>
      </c>
      <c r="CE154" s="180"/>
      <c r="CF154" s="180"/>
      <c r="CG154" s="180"/>
      <c r="CH154" s="180"/>
      <c r="CI154" s="180"/>
      <c r="CJ154" s="180"/>
      <c r="CK154" s="180"/>
      <c r="CL154" s="180"/>
      <c r="CM154" s="180"/>
      <c r="CN154" s="180"/>
      <c r="CO154" s="180"/>
      <c r="CP154" s="180"/>
      <c r="CQ154" s="180"/>
      <c r="CR154" s="180"/>
      <c r="CS154" s="180"/>
      <c r="CT154" s="180"/>
      <c r="CU154" s="180"/>
    </row>
    <row r="155" spans="1:99" x14ac:dyDescent="0.3">
      <c r="A155" s="155">
        <v>532</v>
      </c>
      <c r="B155" s="180" t="s">
        <v>1059</v>
      </c>
      <c r="C155" s="180"/>
      <c r="D155" s="180">
        <v>2423173</v>
      </c>
      <c r="E155" s="180">
        <v>2434651</v>
      </c>
      <c r="F155" s="180">
        <v>314037</v>
      </c>
      <c r="G155" s="180">
        <v>800879</v>
      </c>
      <c r="H155" s="180">
        <v>607443</v>
      </c>
      <c r="I155" s="180">
        <v>169936</v>
      </c>
      <c r="J155" s="180">
        <v>54123</v>
      </c>
      <c r="K155" s="180">
        <v>131950</v>
      </c>
      <c r="L155" s="180">
        <v>5900528</v>
      </c>
      <c r="M155" s="180">
        <v>153172998</v>
      </c>
      <c r="N155" s="180">
        <v>1886800</v>
      </c>
      <c r="O155" s="180">
        <v>6943710</v>
      </c>
      <c r="P155" s="180">
        <v>124253</v>
      </c>
      <c r="Q155" s="180">
        <v>15577028</v>
      </c>
      <c r="R155" s="180">
        <v>66440</v>
      </c>
      <c r="S155" s="180">
        <v>247552</v>
      </c>
      <c r="T155" s="180">
        <v>1953820</v>
      </c>
      <c r="U155" s="180">
        <v>902064</v>
      </c>
      <c r="V155" s="180">
        <v>4811384</v>
      </c>
      <c r="W155" s="180"/>
      <c r="X155" s="180"/>
      <c r="Y155" s="180">
        <v>1091205</v>
      </c>
      <c r="Z155" s="180">
        <v>28197328</v>
      </c>
      <c r="AA155" s="180">
        <v>602345</v>
      </c>
      <c r="AB155" s="180">
        <v>428601</v>
      </c>
      <c r="AC155" s="180">
        <v>40324599</v>
      </c>
      <c r="AD155" s="180">
        <v>841952</v>
      </c>
      <c r="AE155" s="180"/>
      <c r="AF155" s="180">
        <v>63027740</v>
      </c>
      <c r="AG155" s="180">
        <v>150795</v>
      </c>
      <c r="AH155" s="180">
        <v>279156</v>
      </c>
      <c r="AI155" s="180">
        <v>7077396</v>
      </c>
      <c r="AJ155" s="180">
        <v>828522</v>
      </c>
      <c r="AK155" s="180">
        <v>75637</v>
      </c>
      <c r="AL155" s="180"/>
      <c r="AM155" s="180">
        <v>366166</v>
      </c>
      <c r="AN155" s="180">
        <v>13818197</v>
      </c>
      <c r="AO155" s="180">
        <v>38866</v>
      </c>
      <c r="AP155" s="180">
        <v>3643971</v>
      </c>
      <c r="AQ155" s="180">
        <v>2496805</v>
      </c>
      <c r="AR155" s="180">
        <v>50360</v>
      </c>
      <c r="AS155" s="180"/>
      <c r="AT155" s="180">
        <v>169744</v>
      </c>
      <c r="AU155" s="180">
        <v>260599141</v>
      </c>
      <c r="AV155" s="180">
        <v>71062295</v>
      </c>
      <c r="AW155" s="180">
        <v>1766962</v>
      </c>
      <c r="AX155" s="180">
        <v>345263</v>
      </c>
      <c r="AY155" s="180">
        <v>260727</v>
      </c>
      <c r="AZ155" s="180">
        <v>172994</v>
      </c>
      <c r="BA155" s="180"/>
      <c r="BB155" s="180">
        <v>4696827</v>
      </c>
      <c r="BC155" s="180">
        <v>217717</v>
      </c>
      <c r="BD155" s="180">
        <v>195800</v>
      </c>
      <c r="BE155" s="180">
        <v>61748</v>
      </c>
      <c r="BF155" s="180">
        <v>15743590</v>
      </c>
      <c r="BG155" s="180">
        <v>16144</v>
      </c>
      <c r="BH155" s="180">
        <v>11677164</v>
      </c>
      <c r="BI155" s="180">
        <v>3232143</v>
      </c>
      <c r="BJ155" s="180">
        <v>180695</v>
      </c>
      <c r="BK155" s="180">
        <v>49686</v>
      </c>
      <c r="BL155" s="180">
        <v>16852624</v>
      </c>
      <c r="BM155" s="180">
        <v>16716321</v>
      </c>
      <c r="BN155" s="180">
        <v>1888358</v>
      </c>
      <c r="BO155" s="180">
        <v>51447735</v>
      </c>
      <c r="BP155" s="180">
        <v>105212741</v>
      </c>
      <c r="BQ155" s="180">
        <v>283722</v>
      </c>
      <c r="BR155" s="180">
        <v>5692572</v>
      </c>
      <c r="BS155" s="180">
        <v>925902</v>
      </c>
      <c r="BT155" s="180"/>
      <c r="BU155" s="180">
        <v>165917</v>
      </c>
      <c r="BV155" s="180">
        <v>247450</v>
      </c>
      <c r="BW155" s="180">
        <v>3101462</v>
      </c>
      <c r="BX155" s="180">
        <v>3039607</v>
      </c>
      <c r="BY155" s="180">
        <v>34865153</v>
      </c>
      <c r="BZ155" s="180">
        <v>650565</v>
      </c>
      <c r="CA155" s="180">
        <v>14281986</v>
      </c>
      <c r="CB155" s="180">
        <v>481079</v>
      </c>
      <c r="CC155" s="180">
        <v>3000048</v>
      </c>
      <c r="CD155" s="180">
        <v>50241324</v>
      </c>
      <c r="CE155" s="180"/>
      <c r="CF155" s="180"/>
      <c r="CG155" s="180"/>
      <c r="CH155" s="180"/>
      <c r="CI155" s="180"/>
      <c r="CJ155" s="180"/>
      <c r="CK155" s="180"/>
      <c r="CL155" s="180"/>
      <c r="CM155" s="180"/>
      <c r="CN155" s="180"/>
      <c r="CO155" s="180"/>
      <c r="CP155" s="180"/>
      <c r="CQ155" s="180"/>
      <c r="CR155" s="180"/>
      <c r="CS155" s="180"/>
      <c r="CT155" s="180"/>
      <c r="CU155" s="180"/>
    </row>
    <row r="156" spans="1:99" x14ac:dyDescent="0.3">
      <c r="A156" s="155">
        <v>533</v>
      </c>
      <c r="B156" s="180" t="s">
        <v>1060</v>
      </c>
      <c r="C156" s="180"/>
      <c r="D156" s="180">
        <v>0</v>
      </c>
      <c r="E156" s="180">
        <v>176972</v>
      </c>
      <c r="F156" s="180">
        <v>0</v>
      </c>
      <c r="G156" s="180">
        <v>0</v>
      </c>
      <c r="H156" s="180">
        <v>0</v>
      </c>
      <c r="I156" s="180">
        <v>0</v>
      </c>
      <c r="J156" s="180">
        <v>0</v>
      </c>
      <c r="K156" s="180">
        <v>0</v>
      </c>
      <c r="L156" s="180">
        <v>15382</v>
      </c>
      <c r="M156" s="180">
        <v>3850578</v>
      </c>
      <c r="N156" s="180">
        <v>0</v>
      </c>
      <c r="O156" s="180">
        <v>0</v>
      </c>
      <c r="P156" s="180">
        <v>0</v>
      </c>
      <c r="Q156" s="180">
        <v>0</v>
      </c>
      <c r="R156" s="180">
        <v>0</v>
      </c>
      <c r="S156" s="180">
        <v>0</v>
      </c>
      <c r="T156" s="180">
        <v>0</v>
      </c>
      <c r="U156" s="180">
        <v>0</v>
      </c>
      <c r="V156" s="180">
        <v>0</v>
      </c>
      <c r="W156" s="180"/>
      <c r="X156" s="180"/>
      <c r="Y156" s="180">
        <v>29900</v>
      </c>
      <c r="Z156" s="180">
        <v>0</v>
      </c>
      <c r="AA156" s="180">
        <v>0</v>
      </c>
      <c r="AB156" s="180">
        <v>0</v>
      </c>
      <c r="AC156" s="180">
        <v>927692</v>
      </c>
      <c r="AD156" s="180">
        <v>0</v>
      </c>
      <c r="AE156" s="180"/>
      <c r="AF156" s="180">
        <v>0</v>
      </c>
      <c r="AG156" s="180">
        <v>0</v>
      </c>
      <c r="AH156" s="180">
        <v>0</v>
      </c>
      <c r="AI156" s="180">
        <v>0</v>
      </c>
      <c r="AJ156" s="180">
        <v>0</v>
      </c>
      <c r="AK156" s="180">
        <v>0</v>
      </c>
      <c r="AL156" s="180"/>
      <c r="AM156" s="180">
        <v>0</v>
      </c>
      <c r="AN156" s="180">
        <v>48578</v>
      </c>
      <c r="AO156" s="180">
        <v>0</v>
      </c>
      <c r="AP156" s="180">
        <v>0</v>
      </c>
      <c r="AQ156" s="180">
        <v>0</v>
      </c>
      <c r="AR156" s="180">
        <v>0</v>
      </c>
      <c r="AS156" s="180"/>
      <c r="AT156" s="180">
        <v>0</v>
      </c>
      <c r="AU156" s="180">
        <v>0</v>
      </c>
      <c r="AV156" s="180">
        <v>0</v>
      </c>
      <c r="AW156" s="180">
        <v>111316</v>
      </c>
      <c r="AX156" s="180">
        <v>0</v>
      </c>
      <c r="AY156" s="180">
        <v>0</v>
      </c>
      <c r="AZ156" s="180">
        <v>0</v>
      </c>
      <c r="BA156" s="180"/>
      <c r="BB156" s="180">
        <v>0</v>
      </c>
      <c r="BC156" s="180">
        <v>0</v>
      </c>
      <c r="BD156" s="180">
        <v>8750</v>
      </c>
      <c r="BE156" s="180">
        <v>0</v>
      </c>
      <c r="BF156" s="180">
        <v>0</v>
      </c>
      <c r="BG156" s="180">
        <v>0</v>
      </c>
      <c r="BH156" s="180">
        <v>0</v>
      </c>
      <c r="BI156" s="180">
        <v>644963</v>
      </c>
      <c r="BJ156" s="180">
        <v>0</v>
      </c>
      <c r="BK156" s="180">
        <v>0</v>
      </c>
      <c r="BL156" s="180">
        <v>1352588</v>
      </c>
      <c r="BM156" s="180">
        <v>206335</v>
      </c>
      <c r="BN156" s="180">
        <v>0</v>
      </c>
      <c r="BO156" s="180">
        <v>2105331</v>
      </c>
      <c r="BP156" s="180">
        <v>1278868</v>
      </c>
      <c r="BQ156" s="180">
        <v>0</v>
      </c>
      <c r="BR156" s="180">
        <v>0</v>
      </c>
      <c r="BS156" s="180">
        <v>0</v>
      </c>
      <c r="BT156" s="180"/>
      <c r="BU156" s="180">
        <v>0</v>
      </c>
      <c r="BV156" s="180">
        <v>0</v>
      </c>
      <c r="BW156" s="180">
        <v>0</v>
      </c>
      <c r="BX156" s="180">
        <v>0</v>
      </c>
      <c r="BY156" s="180">
        <v>1750000</v>
      </c>
      <c r="BZ156" s="180">
        <v>0</v>
      </c>
      <c r="CA156" s="180">
        <v>0</v>
      </c>
      <c r="CB156" s="180">
        <v>0</v>
      </c>
      <c r="CC156" s="180">
        <v>36965</v>
      </c>
      <c r="CD156" s="180">
        <v>0</v>
      </c>
      <c r="CE156" s="180"/>
      <c r="CF156" s="180"/>
      <c r="CG156" s="180"/>
      <c r="CH156" s="180"/>
      <c r="CI156" s="180"/>
      <c r="CJ156" s="180"/>
      <c r="CK156" s="180"/>
      <c r="CL156" s="180"/>
      <c r="CM156" s="180"/>
      <c r="CN156" s="180"/>
      <c r="CO156" s="180"/>
      <c r="CP156" s="180"/>
      <c r="CQ156" s="180"/>
      <c r="CR156" s="180"/>
      <c r="CS156" s="180"/>
      <c r="CT156" s="180"/>
      <c r="CU156" s="180"/>
    </row>
    <row r="157" spans="1:99" x14ac:dyDescent="0.3">
      <c r="A157" s="155">
        <v>534</v>
      </c>
      <c r="B157" s="180" t="s">
        <v>1061</v>
      </c>
      <c r="C157" s="180"/>
      <c r="D157" s="180">
        <v>0</v>
      </c>
      <c r="E157" s="180">
        <v>0</v>
      </c>
      <c r="F157" s="180">
        <v>0</v>
      </c>
      <c r="G157" s="180">
        <v>0</v>
      </c>
      <c r="H157" s="180">
        <v>0</v>
      </c>
      <c r="I157" s="180">
        <v>0</v>
      </c>
      <c r="J157" s="180">
        <v>0</v>
      </c>
      <c r="K157" s="180">
        <v>0</v>
      </c>
      <c r="L157" s="180">
        <v>0</v>
      </c>
      <c r="M157" s="180">
        <v>0</v>
      </c>
      <c r="N157" s="180">
        <v>0</v>
      </c>
      <c r="O157" s="180">
        <v>0</v>
      </c>
      <c r="P157" s="180">
        <v>0</v>
      </c>
      <c r="Q157" s="180">
        <v>0</v>
      </c>
      <c r="R157" s="180">
        <v>0</v>
      </c>
      <c r="S157" s="180">
        <v>0</v>
      </c>
      <c r="T157" s="180">
        <v>0</v>
      </c>
      <c r="U157" s="180">
        <v>0</v>
      </c>
      <c r="V157" s="180">
        <v>0</v>
      </c>
      <c r="W157" s="180"/>
      <c r="X157" s="180"/>
      <c r="Y157" s="180">
        <v>0</v>
      </c>
      <c r="Z157" s="180">
        <v>0</v>
      </c>
      <c r="AA157" s="180">
        <v>0</v>
      </c>
      <c r="AB157" s="180">
        <v>0</v>
      </c>
      <c r="AC157" s="180">
        <v>0</v>
      </c>
      <c r="AD157" s="180">
        <v>0</v>
      </c>
      <c r="AE157" s="180"/>
      <c r="AF157" s="180">
        <v>0</v>
      </c>
      <c r="AG157" s="180">
        <v>0</v>
      </c>
      <c r="AH157" s="180">
        <v>0</v>
      </c>
      <c r="AI157" s="180">
        <v>0</v>
      </c>
      <c r="AJ157" s="180">
        <v>0</v>
      </c>
      <c r="AK157" s="180">
        <v>0</v>
      </c>
      <c r="AL157" s="180"/>
      <c r="AM157" s="180">
        <v>0</v>
      </c>
      <c r="AN157" s="180">
        <v>0</v>
      </c>
      <c r="AO157" s="180">
        <v>0</v>
      </c>
      <c r="AP157" s="180">
        <v>0</v>
      </c>
      <c r="AQ157" s="180">
        <v>0</v>
      </c>
      <c r="AR157" s="180">
        <v>0</v>
      </c>
      <c r="AS157" s="180"/>
      <c r="AT157" s="180">
        <v>0</v>
      </c>
      <c r="AU157" s="180">
        <v>0</v>
      </c>
      <c r="AV157" s="180">
        <v>0</v>
      </c>
      <c r="AW157" s="180">
        <v>0</v>
      </c>
      <c r="AX157" s="180">
        <v>0</v>
      </c>
      <c r="AY157" s="180">
        <v>0</v>
      </c>
      <c r="AZ157" s="180">
        <v>0</v>
      </c>
      <c r="BA157" s="180"/>
      <c r="BB157" s="180">
        <v>0</v>
      </c>
      <c r="BC157" s="180">
        <v>0</v>
      </c>
      <c r="BD157" s="180">
        <v>0</v>
      </c>
      <c r="BE157" s="180">
        <v>0</v>
      </c>
      <c r="BF157" s="180">
        <v>0</v>
      </c>
      <c r="BG157" s="180">
        <v>0</v>
      </c>
      <c r="BH157" s="180">
        <v>0</v>
      </c>
      <c r="BI157" s="180">
        <v>0</v>
      </c>
      <c r="BJ157" s="180">
        <v>0</v>
      </c>
      <c r="BK157" s="180">
        <v>0</v>
      </c>
      <c r="BL157" s="180">
        <v>0</v>
      </c>
      <c r="BM157" s="180">
        <v>0</v>
      </c>
      <c r="BN157" s="180">
        <v>0</v>
      </c>
      <c r="BO157" s="180">
        <v>0</v>
      </c>
      <c r="BP157" s="180">
        <v>0</v>
      </c>
      <c r="BQ157" s="180">
        <v>0</v>
      </c>
      <c r="BR157" s="180">
        <v>0</v>
      </c>
      <c r="BS157" s="180">
        <v>0</v>
      </c>
      <c r="BT157" s="180"/>
      <c r="BU157" s="180">
        <v>0</v>
      </c>
      <c r="BV157" s="180">
        <v>0</v>
      </c>
      <c r="BW157" s="180">
        <v>0</v>
      </c>
      <c r="BX157" s="180">
        <v>0</v>
      </c>
      <c r="BY157" s="180">
        <v>0</v>
      </c>
      <c r="BZ157" s="180">
        <v>0</v>
      </c>
      <c r="CA157" s="180">
        <v>0</v>
      </c>
      <c r="CB157" s="180">
        <v>0</v>
      </c>
      <c r="CC157" s="180">
        <v>0</v>
      </c>
      <c r="CD157" s="180">
        <v>0</v>
      </c>
      <c r="CE157" s="180"/>
      <c r="CF157" s="180"/>
      <c r="CG157" s="180"/>
      <c r="CH157" s="180"/>
      <c r="CI157" s="180"/>
      <c r="CJ157" s="180"/>
      <c r="CK157" s="180"/>
      <c r="CL157" s="180"/>
      <c r="CM157" s="180"/>
      <c r="CN157" s="180"/>
      <c r="CO157" s="180"/>
      <c r="CP157" s="180"/>
      <c r="CQ157" s="180"/>
      <c r="CR157" s="180"/>
      <c r="CS157" s="180"/>
      <c r="CT157" s="180"/>
      <c r="CU157" s="180"/>
    </row>
    <row r="158" spans="1:99" x14ac:dyDescent="0.3">
      <c r="A158" s="155">
        <v>535</v>
      </c>
      <c r="B158" s="180" t="s">
        <v>244</v>
      </c>
      <c r="C158" s="180"/>
      <c r="D158" s="180">
        <v>0</v>
      </c>
      <c r="E158" s="180">
        <v>1</v>
      </c>
      <c r="F158" s="180">
        <v>0</v>
      </c>
      <c r="G158" s="180">
        <v>0</v>
      </c>
      <c r="H158" s="180">
        <v>0</v>
      </c>
      <c r="I158" s="180">
        <v>0</v>
      </c>
      <c r="J158" s="180">
        <v>0</v>
      </c>
      <c r="K158" s="180">
        <v>0</v>
      </c>
      <c r="L158" s="180">
        <v>0</v>
      </c>
      <c r="M158" s="180">
        <v>14421751</v>
      </c>
      <c r="N158" s="180">
        <v>0</v>
      </c>
      <c r="O158" s="180">
        <v>0</v>
      </c>
      <c r="P158" s="180">
        <v>0</v>
      </c>
      <c r="Q158" s="180">
        <v>0</v>
      </c>
      <c r="R158" s="180">
        <v>0</v>
      </c>
      <c r="S158" s="180">
        <v>0</v>
      </c>
      <c r="T158" s="180">
        <v>0</v>
      </c>
      <c r="U158" s="180">
        <v>0</v>
      </c>
      <c r="V158" s="180">
        <v>0</v>
      </c>
      <c r="W158" s="180"/>
      <c r="X158" s="180"/>
      <c r="Y158" s="180">
        <v>0</v>
      </c>
      <c r="Z158" s="180">
        <v>4643386</v>
      </c>
      <c r="AA158" s="180">
        <v>0</v>
      </c>
      <c r="AB158" s="180">
        <v>0</v>
      </c>
      <c r="AC158" s="180">
        <v>5877775</v>
      </c>
      <c r="AD158" s="180">
        <v>0</v>
      </c>
      <c r="AE158" s="180"/>
      <c r="AF158" s="180">
        <v>7348631</v>
      </c>
      <c r="AG158" s="180">
        <v>0</v>
      </c>
      <c r="AH158" s="180">
        <v>0</v>
      </c>
      <c r="AI158" s="180">
        <v>0</v>
      </c>
      <c r="AJ158" s="180">
        <v>0</v>
      </c>
      <c r="AK158" s="180">
        <v>0</v>
      </c>
      <c r="AL158" s="180"/>
      <c r="AM158" s="180">
        <v>0</v>
      </c>
      <c r="AN158" s="180">
        <v>0</v>
      </c>
      <c r="AO158" s="180">
        <v>0</v>
      </c>
      <c r="AP158" s="180">
        <v>0</v>
      </c>
      <c r="AQ158" s="180">
        <v>0</v>
      </c>
      <c r="AR158" s="180">
        <v>0</v>
      </c>
      <c r="AS158" s="180"/>
      <c r="AT158" s="180">
        <v>0</v>
      </c>
      <c r="AU158" s="180">
        <v>85639401</v>
      </c>
      <c r="AV158" s="180">
        <v>9184092</v>
      </c>
      <c r="AW158" s="180">
        <v>75179</v>
      </c>
      <c r="AX158" s="180">
        <v>0</v>
      </c>
      <c r="AY158" s="180">
        <v>0</v>
      </c>
      <c r="AZ158" s="180">
        <v>0</v>
      </c>
      <c r="BA158" s="180"/>
      <c r="BB158" s="180">
        <v>0</v>
      </c>
      <c r="BC158" s="180">
        <v>0</v>
      </c>
      <c r="BD158" s="180">
        <v>0</v>
      </c>
      <c r="BE158" s="180">
        <v>0</v>
      </c>
      <c r="BF158" s="180">
        <v>3655863</v>
      </c>
      <c r="BG158" s="180">
        <v>0</v>
      </c>
      <c r="BH158" s="180">
        <v>0</v>
      </c>
      <c r="BI158" s="180">
        <v>0</v>
      </c>
      <c r="BJ158" s="180">
        <v>0</v>
      </c>
      <c r="BK158" s="180">
        <v>0</v>
      </c>
      <c r="BL158" s="180">
        <v>0</v>
      </c>
      <c r="BM158" s="180">
        <v>3378567</v>
      </c>
      <c r="BN158" s="180">
        <v>0</v>
      </c>
      <c r="BO158" s="180">
        <v>196651</v>
      </c>
      <c r="BP158" s="180">
        <v>1145202</v>
      </c>
      <c r="BQ158" s="180">
        <v>0</v>
      </c>
      <c r="BR158" s="180">
        <v>6814158</v>
      </c>
      <c r="BS158" s="180">
        <v>0</v>
      </c>
      <c r="BT158" s="180"/>
      <c r="BU158" s="180">
        <v>0</v>
      </c>
      <c r="BV158" s="180">
        <v>0</v>
      </c>
      <c r="BW158" s="180">
        <v>0</v>
      </c>
      <c r="BX158" s="180">
        <v>0</v>
      </c>
      <c r="BY158" s="180">
        <v>48734916</v>
      </c>
      <c r="BZ158" s="180">
        <v>0</v>
      </c>
      <c r="CA158" s="180">
        <v>10406948</v>
      </c>
      <c r="CB158" s="180">
        <v>0</v>
      </c>
      <c r="CC158" s="180">
        <v>0</v>
      </c>
      <c r="CD158" s="180">
        <v>16501123</v>
      </c>
      <c r="CE158" s="180"/>
      <c r="CF158" s="180"/>
      <c r="CG158" s="180"/>
      <c r="CH158" s="180"/>
      <c r="CI158" s="180"/>
      <c r="CJ158" s="180"/>
      <c r="CK158" s="180"/>
      <c r="CL158" s="180"/>
      <c r="CM158" s="180"/>
      <c r="CN158" s="180"/>
      <c r="CO158" s="180"/>
      <c r="CP158" s="180"/>
      <c r="CQ158" s="180"/>
      <c r="CR158" s="180"/>
      <c r="CS158" s="180"/>
      <c r="CT158" s="180"/>
      <c r="CU158" s="180"/>
    </row>
    <row r="159" spans="1:99" x14ac:dyDescent="0.3">
      <c r="A159" s="155">
        <v>536</v>
      </c>
      <c r="B159" s="180" t="s">
        <v>190</v>
      </c>
      <c r="C159" s="180"/>
      <c r="D159" s="180">
        <v>107895</v>
      </c>
      <c r="E159" s="180">
        <v>120634</v>
      </c>
      <c r="F159" s="180">
        <v>0</v>
      </c>
      <c r="G159" s="180">
        <v>13715</v>
      </c>
      <c r="H159" s="180">
        <v>154657</v>
      </c>
      <c r="I159" s="180">
        <v>17397</v>
      </c>
      <c r="J159" s="180">
        <v>20767</v>
      </c>
      <c r="K159" s="180">
        <v>100113</v>
      </c>
      <c r="L159" s="180">
        <v>650930</v>
      </c>
      <c r="M159" s="180">
        <v>6152908</v>
      </c>
      <c r="N159" s="180">
        <v>0</v>
      </c>
      <c r="O159" s="180">
        <v>626332</v>
      </c>
      <c r="P159" s="180">
        <v>24814</v>
      </c>
      <c r="Q159" s="180">
        <v>408026</v>
      </c>
      <c r="R159" s="180">
        <v>4498</v>
      </c>
      <c r="S159" s="180">
        <v>50522</v>
      </c>
      <c r="T159" s="180">
        <v>14552</v>
      </c>
      <c r="U159" s="180">
        <v>0</v>
      </c>
      <c r="V159" s="180">
        <v>487658</v>
      </c>
      <c r="W159" s="180"/>
      <c r="X159" s="180"/>
      <c r="Y159" s="180">
        <v>34200</v>
      </c>
      <c r="Z159" s="180">
        <v>2184813</v>
      </c>
      <c r="AA159" s="180">
        <v>3095862</v>
      </c>
      <c r="AB159" s="180">
        <v>11676</v>
      </c>
      <c r="AC159" s="180">
        <v>0</v>
      </c>
      <c r="AD159" s="180">
        <v>104157</v>
      </c>
      <c r="AE159" s="180"/>
      <c r="AF159" s="180">
        <v>1377142</v>
      </c>
      <c r="AG159" s="180">
        <v>24886</v>
      </c>
      <c r="AH159" s="180">
        <v>28167</v>
      </c>
      <c r="AI159" s="180">
        <v>622097</v>
      </c>
      <c r="AJ159" s="180">
        <v>69488</v>
      </c>
      <c r="AK159" s="180">
        <v>27059</v>
      </c>
      <c r="AL159" s="180"/>
      <c r="AM159" s="180">
        <v>53692</v>
      </c>
      <c r="AN159" s="180">
        <v>273549</v>
      </c>
      <c r="AO159" s="180">
        <v>0</v>
      </c>
      <c r="AP159" s="180">
        <v>154322</v>
      </c>
      <c r="AQ159" s="180">
        <v>118761</v>
      </c>
      <c r="AR159" s="180">
        <v>0</v>
      </c>
      <c r="AS159" s="180"/>
      <c r="AT159" s="180">
        <v>89998</v>
      </c>
      <c r="AU159" s="180">
        <v>1775434</v>
      </c>
      <c r="AV159" s="180">
        <v>1125286</v>
      </c>
      <c r="AW159" s="180">
        <v>3290</v>
      </c>
      <c r="AX159" s="180">
        <v>49090</v>
      </c>
      <c r="AY159" s="180">
        <v>93153</v>
      </c>
      <c r="AZ159" s="180">
        <v>89027</v>
      </c>
      <c r="BA159" s="180"/>
      <c r="BB159" s="180">
        <v>51666</v>
      </c>
      <c r="BC159" s="180">
        <v>0</v>
      </c>
      <c r="BD159" s="180">
        <v>3204</v>
      </c>
      <c r="BE159" s="180">
        <v>0</v>
      </c>
      <c r="BF159" s="180">
        <v>433221</v>
      </c>
      <c r="BG159" s="180">
        <v>33214</v>
      </c>
      <c r="BH159" s="180">
        <v>800990</v>
      </c>
      <c r="BI159" s="180">
        <v>296556</v>
      </c>
      <c r="BJ159" s="180">
        <v>76674</v>
      </c>
      <c r="BK159" s="180">
        <v>0</v>
      </c>
      <c r="BL159" s="180">
        <v>1178349</v>
      </c>
      <c r="BM159" s="180">
        <v>0</v>
      </c>
      <c r="BN159" s="180">
        <v>155876</v>
      </c>
      <c r="BO159" s="180">
        <v>77920</v>
      </c>
      <c r="BP159" s="180">
        <v>1557949</v>
      </c>
      <c r="BQ159" s="180">
        <v>42543</v>
      </c>
      <c r="BR159" s="180">
        <v>122982</v>
      </c>
      <c r="BS159" s="180">
        <v>309482</v>
      </c>
      <c r="BT159" s="180"/>
      <c r="BU159" s="180">
        <v>71783</v>
      </c>
      <c r="BV159" s="180">
        <v>120049</v>
      </c>
      <c r="BW159" s="180">
        <v>0</v>
      </c>
      <c r="BX159" s="180">
        <v>17887</v>
      </c>
      <c r="BY159" s="180">
        <v>3099150</v>
      </c>
      <c r="BZ159" s="180">
        <v>26327</v>
      </c>
      <c r="CA159" s="180">
        <v>91159</v>
      </c>
      <c r="CB159" s="180">
        <v>45047</v>
      </c>
      <c r="CC159" s="180">
        <v>129314</v>
      </c>
      <c r="CD159" s="180">
        <v>10966580</v>
      </c>
      <c r="CE159" s="180"/>
      <c r="CF159" s="180"/>
      <c r="CG159" s="180"/>
      <c r="CH159" s="180"/>
      <c r="CI159" s="180"/>
      <c r="CJ159" s="180"/>
      <c r="CK159" s="180"/>
      <c r="CL159" s="180"/>
      <c r="CM159" s="180"/>
      <c r="CN159" s="180"/>
      <c r="CO159" s="180"/>
      <c r="CP159" s="180"/>
      <c r="CQ159" s="180"/>
      <c r="CR159" s="180"/>
      <c r="CS159" s="180"/>
      <c r="CT159" s="180"/>
      <c r="CU159" s="180"/>
    </row>
    <row r="160" spans="1:99" x14ac:dyDescent="0.3">
      <c r="A160" s="155">
        <v>537</v>
      </c>
      <c r="B160" s="180" t="s">
        <v>280</v>
      </c>
      <c r="C160" s="180"/>
      <c r="D160" s="180">
        <v>2</v>
      </c>
      <c r="E160" s="180">
        <v>2</v>
      </c>
      <c r="F160" s="180">
        <v>0</v>
      </c>
      <c r="G160" s="180">
        <v>2</v>
      </c>
      <c r="H160" s="180">
        <v>2</v>
      </c>
      <c r="I160" s="180">
        <v>2</v>
      </c>
      <c r="J160" s="180">
        <v>0</v>
      </c>
      <c r="K160" s="180">
        <v>2</v>
      </c>
      <c r="L160" s="180">
        <v>1</v>
      </c>
      <c r="M160" s="180">
        <v>0</v>
      </c>
      <c r="N160" s="180">
        <v>0</v>
      </c>
      <c r="O160" s="180">
        <v>0</v>
      </c>
      <c r="P160" s="180">
        <v>2</v>
      </c>
      <c r="Q160" s="180">
        <v>2</v>
      </c>
      <c r="R160" s="180">
        <v>0</v>
      </c>
      <c r="S160" s="180">
        <v>1</v>
      </c>
      <c r="T160" s="180">
        <v>2</v>
      </c>
      <c r="U160" s="180">
        <v>2</v>
      </c>
      <c r="V160" s="180">
        <v>1</v>
      </c>
      <c r="W160" s="180"/>
      <c r="X160" s="180"/>
      <c r="Y160" s="180">
        <v>0</v>
      </c>
      <c r="Z160" s="180">
        <v>2</v>
      </c>
      <c r="AA160" s="180">
        <v>2</v>
      </c>
      <c r="AB160" s="180">
        <v>2</v>
      </c>
      <c r="AC160" s="180">
        <v>2</v>
      </c>
      <c r="AD160" s="180">
        <v>0</v>
      </c>
      <c r="AE160" s="180"/>
      <c r="AF160" s="180">
        <v>1</v>
      </c>
      <c r="AG160" s="180">
        <v>2</v>
      </c>
      <c r="AH160" s="180">
        <v>2</v>
      </c>
      <c r="AI160" s="180">
        <v>2</v>
      </c>
      <c r="AJ160" s="180">
        <v>1</v>
      </c>
      <c r="AK160" s="180">
        <v>2</v>
      </c>
      <c r="AL160" s="180"/>
      <c r="AM160" s="180">
        <v>0</v>
      </c>
      <c r="AN160" s="180">
        <v>1</v>
      </c>
      <c r="AO160" s="180">
        <v>2</v>
      </c>
      <c r="AP160" s="180">
        <v>1</v>
      </c>
      <c r="AQ160" s="180">
        <v>2</v>
      </c>
      <c r="AR160" s="180">
        <v>0</v>
      </c>
      <c r="AS160" s="180"/>
      <c r="AT160" s="180">
        <v>2</v>
      </c>
      <c r="AU160" s="180">
        <v>2</v>
      </c>
      <c r="AV160" s="180">
        <v>2</v>
      </c>
      <c r="AW160" s="180">
        <v>2</v>
      </c>
      <c r="AX160" s="180">
        <v>1</v>
      </c>
      <c r="AY160" s="180">
        <v>2</v>
      </c>
      <c r="AZ160" s="180">
        <v>1</v>
      </c>
      <c r="BA160" s="180"/>
      <c r="BB160" s="180">
        <v>2</v>
      </c>
      <c r="BC160" s="180">
        <v>2</v>
      </c>
      <c r="BD160" s="180">
        <v>0</v>
      </c>
      <c r="BE160" s="180">
        <v>2</v>
      </c>
      <c r="BF160" s="180">
        <v>2</v>
      </c>
      <c r="BG160" s="180">
        <v>0</v>
      </c>
      <c r="BH160" s="180">
        <v>1</v>
      </c>
      <c r="BI160" s="180">
        <v>1</v>
      </c>
      <c r="BJ160" s="180">
        <v>0</v>
      </c>
      <c r="BK160" s="180">
        <v>0</v>
      </c>
      <c r="BL160" s="180">
        <v>2</v>
      </c>
      <c r="BM160" s="180">
        <v>1</v>
      </c>
      <c r="BN160" s="180">
        <v>1</v>
      </c>
      <c r="BO160" s="180">
        <v>1</v>
      </c>
      <c r="BP160" s="180">
        <v>1</v>
      </c>
      <c r="BQ160" s="180">
        <v>2</v>
      </c>
      <c r="BR160" s="180">
        <v>2</v>
      </c>
      <c r="BS160" s="180">
        <v>0</v>
      </c>
      <c r="BT160" s="180"/>
      <c r="BU160" s="180">
        <v>1</v>
      </c>
      <c r="BV160" s="180">
        <v>2</v>
      </c>
      <c r="BW160" s="180">
        <v>2</v>
      </c>
      <c r="BX160" s="180">
        <v>0</v>
      </c>
      <c r="BY160" s="180">
        <v>2</v>
      </c>
      <c r="BZ160" s="180">
        <v>1</v>
      </c>
      <c r="CA160" s="180">
        <v>0</v>
      </c>
      <c r="CB160" s="180">
        <v>1</v>
      </c>
      <c r="CC160" s="180">
        <v>0</v>
      </c>
      <c r="CD160" s="180">
        <v>2</v>
      </c>
      <c r="CE160" s="180"/>
      <c r="CF160" s="180"/>
      <c r="CG160" s="180"/>
      <c r="CH160" s="180"/>
      <c r="CI160" s="180"/>
      <c r="CJ160" s="180"/>
      <c r="CK160" s="180"/>
      <c r="CL160" s="180"/>
      <c r="CM160" s="180"/>
      <c r="CN160" s="180"/>
      <c r="CO160" s="180"/>
      <c r="CP160" s="180"/>
      <c r="CQ160" s="180"/>
      <c r="CR160" s="180"/>
      <c r="CS160" s="180"/>
      <c r="CT160" s="180"/>
      <c r="CU160" s="180"/>
    </row>
    <row r="161" spans="1:99" x14ac:dyDescent="0.3">
      <c r="A161" s="155">
        <v>538</v>
      </c>
      <c r="B161" s="180" t="s">
        <v>279</v>
      </c>
      <c r="C161" s="180"/>
      <c r="D161" s="180">
        <v>1</v>
      </c>
      <c r="E161" s="180">
        <v>1</v>
      </c>
      <c r="F161" s="180">
        <v>0</v>
      </c>
      <c r="G161" s="180">
        <v>1</v>
      </c>
      <c r="H161" s="180">
        <v>2</v>
      </c>
      <c r="I161" s="180">
        <v>1</v>
      </c>
      <c r="J161" s="180">
        <v>0</v>
      </c>
      <c r="K161" s="180">
        <v>2</v>
      </c>
      <c r="L161" s="180">
        <v>2</v>
      </c>
      <c r="M161" s="180">
        <v>0</v>
      </c>
      <c r="N161" s="180">
        <v>0</v>
      </c>
      <c r="O161" s="180">
        <v>0</v>
      </c>
      <c r="P161" s="180">
        <v>2</v>
      </c>
      <c r="Q161" s="180">
        <v>2</v>
      </c>
      <c r="R161" s="180">
        <v>0</v>
      </c>
      <c r="S161" s="180">
        <v>1</v>
      </c>
      <c r="T161" s="180">
        <v>2</v>
      </c>
      <c r="U161" s="180">
        <v>2</v>
      </c>
      <c r="V161" s="180">
        <v>1</v>
      </c>
      <c r="W161" s="180"/>
      <c r="X161" s="180"/>
      <c r="Y161" s="180">
        <v>0</v>
      </c>
      <c r="Z161" s="180">
        <v>2</v>
      </c>
      <c r="AA161" s="180">
        <v>2</v>
      </c>
      <c r="AB161" s="180">
        <v>2</v>
      </c>
      <c r="AC161" s="180">
        <v>2</v>
      </c>
      <c r="AD161" s="180">
        <v>0</v>
      </c>
      <c r="AE161" s="180"/>
      <c r="AF161" s="180">
        <v>1</v>
      </c>
      <c r="AG161" s="180">
        <v>2</v>
      </c>
      <c r="AH161" s="180">
        <v>2</v>
      </c>
      <c r="AI161" s="180">
        <v>2</v>
      </c>
      <c r="AJ161" s="180">
        <v>1</v>
      </c>
      <c r="AK161" s="180">
        <v>2</v>
      </c>
      <c r="AL161" s="180"/>
      <c r="AM161" s="180">
        <v>0</v>
      </c>
      <c r="AN161" s="180">
        <v>1</v>
      </c>
      <c r="AO161" s="180">
        <v>2</v>
      </c>
      <c r="AP161" s="180">
        <v>1</v>
      </c>
      <c r="AQ161" s="180">
        <v>2</v>
      </c>
      <c r="AR161" s="180">
        <v>0</v>
      </c>
      <c r="AS161" s="180"/>
      <c r="AT161" s="180">
        <v>2</v>
      </c>
      <c r="AU161" s="180">
        <v>1</v>
      </c>
      <c r="AV161" s="180">
        <v>2</v>
      </c>
      <c r="AW161" s="180">
        <v>2</v>
      </c>
      <c r="AX161" s="180">
        <v>1</v>
      </c>
      <c r="AY161" s="180">
        <v>2</v>
      </c>
      <c r="AZ161" s="180">
        <v>1</v>
      </c>
      <c r="BA161" s="180"/>
      <c r="BB161" s="180">
        <v>2</v>
      </c>
      <c r="BC161" s="180">
        <v>2</v>
      </c>
      <c r="BD161" s="180">
        <v>0</v>
      </c>
      <c r="BE161" s="180">
        <v>0</v>
      </c>
      <c r="BF161" s="180">
        <v>1</v>
      </c>
      <c r="BG161" s="180">
        <v>0</v>
      </c>
      <c r="BH161" s="180">
        <v>1</v>
      </c>
      <c r="BI161" s="180">
        <v>1</v>
      </c>
      <c r="BJ161" s="180">
        <v>0</v>
      </c>
      <c r="BK161" s="180">
        <v>0</v>
      </c>
      <c r="BL161" s="180">
        <v>2</v>
      </c>
      <c r="BM161" s="180">
        <v>1</v>
      </c>
      <c r="BN161" s="180">
        <v>1</v>
      </c>
      <c r="BO161" s="180">
        <v>1</v>
      </c>
      <c r="BP161" s="180">
        <v>1</v>
      </c>
      <c r="BQ161" s="180">
        <v>2</v>
      </c>
      <c r="BR161" s="180">
        <v>2</v>
      </c>
      <c r="BS161" s="180">
        <v>0</v>
      </c>
      <c r="BT161" s="180"/>
      <c r="BU161" s="180">
        <v>1</v>
      </c>
      <c r="BV161" s="180">
        <v>2</v>
      </c>
      <c r="BW161" s="180">
        <v>2</v>
      </c>
      <c r="BX161" s="180">
        <v>0</v>
      </c>
      <c r="BY161" s="180">
        <v>2</v>
      </c>
      <c r="BZ161" s="180">
        <v>2</v>
      </c>
      <c r="CA161" s="180">
        <v>0</v>
      </c>
      <c r="CB161" s="180">
        <v>1</v>
      </c>
      <c r="CC161" s="180">
        <v>0</v>
      </c>
      <c r="CD161" s="180">
        <v>2</v>
      </c>
      <c r="CE161" s="180"/>
      <c r="CF161" s="180"/>
      <c r="CG161" s="180"/>
      <c r="CH161" s="180"/>
      <c r="CI161" s="180"/>
      <c r="CJ161" s="180"/>
      <c r="CK161" s="180"/>
      <c r="CL161" s="180"/>
      <c r="CM161" s="180"/>
      <c r="CN161" s="180"/>
      <c r="CO161" s="180"/>
      <c r="CP161" s="180"/>
      <c r="CQ161" s="180"/>
      <c r="CR161" s="180"/>
      <c r="CS161" s="180"/>
      <c r="CT161" s="180"/>
      <c r="CU161" s="180"/>
    </row>
    <row r="162" spans="1:99" x14ac:dyDescent="0.3">
      <c r="A162" s="155">
        <v>540</v>
      </c>
      <c r="B162" s="180" t="s">
        <v>253</v>
      </c>
      <c r="C162" s="180"/>
      <c r="D162" s="180">
        <v>0</v>
      </c>
      <c r="E162" s="180">
        <v>0</v>
      </c>
      <c r="F162" s="180">
        <v>0</v>
      </c>
      <c r="G162" s="180">
        <v>0</v>
      </c>
      <c r="H162" s="180">
        <v>19550</v>
      </c>
      <c r="I162" s="180">
        <v>17700</v>
      </c>
      <c r="J162" s="180">
        <v>0</v>
      </c>
      <c r="K162" s="180">
        <v>0</v>
      </c>
      <c r="L162" s="180">
        <v>386202</v>
      </c>
      <c r="M162" s="180">
        <v>12687857</v>
      </c>
      <c r="N162" s="180">
        <v>0</v>
      </c>
      <c r="O162" s="180">
        <v>50011</v>
      </c>
      <c r="P162" s="180">
        <v>0</v>
      </c>
      <c r="Q162" s="180">
        <v>2656827</v>
      </c>
      <c r="R162" s="180">
        <v>0</v>
      </c>
      <c r="S162" s="180">
        <v>0</v>
      </c>
      <c r="T162" s="180">
        <v>0</v>
      </c>
      <c r="U162" s="180">
        <v>0</v>
      </c>
      <c r="V162" s="180">
        <v>434351</v>
      </c>
      <c r="W162" s="180"/>
      <c r="X162" s="180"/>
      <c r="Y162" s="180">
        <v>0</v>
      </c>
      <c r="Z162" s="180">
        <v>4360450</v>
      </c>
      <c r="AA162" s="180">
        <v>0</v>
      </c>
      <c r="AB162" s="180">
        <v>17557</v>
      </c>
      <c r="AC162" s="180">
        <v>2150675</v>
      </c>
      <c r="AD162" s="180">
        <v>0</v>
      </c>
      <c r="AE162" s="180"/>
      <c r="AF162" s="180">
        <v>0</v>
      </c>
      <c r="AG162" s="180">
        <v>0</v>
      </c>
      <c r="AH162" s="180">
        <v>8000</v>
      </c>
      <c r="AI162" s="180">
        <v>758500</v>
      </c>
      <c r="AJ162" s="180">
        <v>147265</v>
      </c>
      <c r="AK162" s="180">
        <v>0</v>
      </c>
      <c r="AL162" s="180"/>
      <c r="AM162" s="180">
        <v>0</v>
      </c>
      <c r="AN162" s="180">
        <v>1470000</v>
      </c>
      <c r="AO162" s="180">
        <v>5010</v>
      </c>
      <c r="AP162" s="180">
        <v>0</v>
      </c>
      <c r="AQ162" s="180">
        <v>0</v>
      </c>
      <c r="AR162" s="180">
        <v>0</v>
      </c>
      <c r="AS162" s="180"/>
      <c r="AT162" s="180">
        <v>0</v>
      </c>
      <c r="AU162" s="180">
        <v>6080874</v>
      </c>
      <c r="AV162" s="180">
        <v>750000</v>
      </c>
      <c r="AW162" s="180">
        <v>0</v>
      </c>
      <c r="AX162" s="180">
        <v>39750</v>
      </c>
      <c r="AY162" s="180">
        <v>0</v>
      </c>
      <c r="AZ162" s="180">
        <v>0</v>
      </c>
      <c r="BA162" s="180"/>
      <c r="BB162" s="180">
        <v>493160</v>
      </c>
      <c r="BC162" s="180">
        <v>0</v>
      </c>
      <c r="BD162" s="180">
        <v>12307</v>
      </c>
      <c r="BE162" s="180">
        <v>22041</v>
      </c>
      <c r="BF162" s="180">
        <v>0</v>
      </c>
      <c r="BG162" s="180">
        <v>0</v>
      </c>
      <c r="BH162" s="180">
        <v>1119054</v>
      </c>
      <c r="BI162" s="180">
        <v>32160</v>
      </c>
      <c r="BJ162" s="180">
        <v>0</v>
      </c>
      <c r="BK162" s="180">
        <v>0</v>
      </c>
      <c r="BL162" s="180">
        <v>2250000</v>
      </c>
      <c r="BM162" s="180">
        <v>1261744</v>
      </c>
      <c r="BN162" s="180">
        <v>0</v>
      </c>
      <c r="BO162" s="180">
        <v>1572085</v>
      </c>
      <c r="BP162" s="180">
        <v>1550000</v>
      </c>
      <c r="BQ162" s="180">
        <v>82400</v>
      </c>
      <c r="BR162" s="180">
        <v>0</v>
      </c>
      <c r="BS162" s="180">
        <v>388576</v>
      </c>
      <c r="BT162" s="180"/>
      <c r="BU162" s="180">
        <v>0</v>
      </c>
      <c r="BV162" s="180">
        <v>60747</v>
      </c>
      <c r="BW162" s="180">
        <v>500000</v>
      </c>
      <c r="BX162" s="180">
        <v>0</v>
      </c>
      <c r="BY162" s="180">
        <v>0</v>
      </c>
      <c r="BZ162" s="180">
        <v>0</v>
      </c>
      <c r="CA162" s="180">
        <v>598600</v>
      </c>
      <c r="CB162" s="180">
        <v>0</v>
      </c>
      <c r="CC162" s="180">
        <v>92860</v>
      </c>
      <c r="CD162" s="180">
        <v>4073271</v>
      </c>
      <c r="CE162" s="180"/>
      <c r="CF162" s="180"/>
      <c r="CG162" s="180"/>
      <c r="CH162" s="180"/>
      <c r="CI162" s="180"/>
      <c r="CJ162" s="180"/>
      <c r="CK162" s="180"/>
      <c r="CL162" s="180"/>
      <c r="CM162" s="180"/>
      <c r="CN162" s="180"/>
      <c r="CO162" s="180"/>
      <c r="CP162" s="180"/>
      <c r="CQ162" s="180"/>
      <c r="CR162" s="180"/>
      <c r="CS162" s="180"/>
      <c r="CT162" s="180"/>
      <c r="CU162" s="180"/>
    </row>
    <row r="163" spans="1:99" x14ac:dyDescent="0.3">
      <c r="A163" s="155">
        <v>541</v>
      </c>
      <c r="B163" s="180" t="s">
        <v>311</v>
      </c>
      <c r="C163" s="180"/>
      <c r="D163" s="180">
        <v>-42726</v>
      </c>
      <c r="E163" s="180">
        <v>-124215</v>
      </c>
      <c r="F163" s="180">
        <v>0</v>
      </c>
      <c r="G163" s="180">
        <v>76189</v>
      </c>
      <c r="H163" s="180">
        <v>104116</v>
      </c>
      <c r="I163" s="180">
        <v>3434</v>
      </c>
      <c r="J163" s="180">
        <v>0</v>
      </c>
      <c r="K163" s="180">
        <v>87794</v>
      </c>
      <c r="L163" s="180">
        <v>213838</v>
      </c>
      <c r="M163" s="180">
        <v>0</v>
      </c>
      <c r="N163" s="180">
        <v>0</v>
      </c>
      <c r="O163" s="180">
        <v>0</v>
      </c>
      <c r="P163" s="180">
        <v>8787</v>
      </c>
      <c r="Q163" s="180">
        <v>221372</v>
      </c>
      <c r="R163" s="180">
        <v>0</v>
      </c>
      <c r="S163" s="180">
        <v>-351737</v>
      </c>
      <c r="T163" s="180">
        <v>78614</v>
      </c>
      <c r="U163" s="180">
        <v>120756</v>
      </c>
      <c r="V163" s="180">
        <v>833425</v>
      </c>
      <c r="W163" s="180"/>
      <c r="X163" s="180"/>
      <c r="Y163" s="180">
        <v>64424</v>
      </c>
      <c r="Z163" s="180">
        <v>1382111</v>
      </c>
      <c r="AA163" s="180">
        <v>-11539</v>
      </c>
      <c r="AB163" s="180">
        <v>102735</v>
      </c>
      <c r="AC163" s="180">
        <v>0</v>
      </c>
      <c r="AD163" s="180">
        <v>0</v>
      </c>
      <c r="AE163" s="180"/>
      <c r="AF163" s="180">
        <v>7940118</v>
      </c>
      <c r="AG163" s="180">
        <v>-267</v>
      </c>
      <c r="AH163" s="180">
        <v>-64050</v>
      </c>
      <c r="AI163" s="180">
        <v>1578</v>
      </c>
      <c r="AJ163" s="180">
        <v>-2558</v>
      </c>
      <c r="AK163" s="180">
        <v>-23696</v>
      </c>
      <c r="AL163" s="180"/>
      <c r="AM163" s="180">
        <v>-115844</v>
      </c>
      <c r="AN163" s="180">
        <v>1000245</v>
      </c>
      <c r="AO163" s="180">
        <v>0</v>
      </c>
      <c r="AP163" s="180">
        <v>213776</v>
      </c>
      <c r="AQ163" s="180">
        <v>0</v>
      </c>
      <c r="AR163" s="180">
        <v>0</v>
      </c>
      <c r="AS163" s="180"/>
      <c r="AT163" s="180">
        <v>-694</v>
      </c>
      <c r="AU163" s="180">
        <v>26983917</v>
      </c>
      <c r="AV163" s="180">
        <v>5392761</v>
      </c>
      <c r="AW163" s="180">
        <v>201933</v>
      </c>
      <c r="AX163" s="180">
        <v>-36947</v>
      </c>
      <c r="AY163" s="180">
        <v>-96493</v>
      </c>
      <c r="AZ163" s="180">
        <v>-166916</v>
      </c>
      <c r="BA163" s="180"/>
      <c r="BB163" s="180">
        <v>306395</v>
      </c>
      <c r="BC163" s="180">
        <v>-61485</v>
      </c>
      <c r="BD163" s="180">
        <v>0</v>
      </c>
      <c r="BE163" s="180">
        <v>-20694</v>
      </c>
      <c r="BF163" s="180">
        <v>-427508</v>
      </c>
      <c r="BG163" s="180">
        <v>0</v>
      </c>
      <c r="BH163" s="180">
        <v>-819972</v>
      </c>
      <c r="BI163" s="180">
        <v>-101672</v>
      </c>
      <c r="BJ163" s="180">
        <v>0</v>
      </c>
      <c r="BK163" s="180">
        <v>0</v>
      </c>
      <c r="BL163" s="180">
        <v>4447793</v>
      </c>
      <c r="BM163" s="180">
        <v>300252</v>
      </c>
      <c r="BN163" s="180">
        <v>213102</v>
      </c>
      <c r="BO163" s="180">
        <v>-1462350</v>
      </c>
      <c r="BP163" s="180">
        <v>10914223</v>
      </c>
      <c r="BQ163" s="180">
        <v>62379</v>
      </c>
      <c r="BR163" s="180">
        <v>113402</v>
      </c>
      <c r="BS163" s="180">
        <v>0</v>
      </c>
      <c r="BT163" s="180"/>
      <c r="BU163" s="180">
        <v>1146</v>
      </c>
      <c r="BV163" s="180">
        <v>5101</v>
      </c>
      <c r="BW163" s="180">
        <v>-1130281</v>
      </c>
      <c r="BX163" s="180">
        <v>0</v>
      </c>
      <c r="BY163" s="180">
        <v>1012787</v>
      </c>
      <c r="BZ163" s="180">
        <v>55286</v>
      </c>
      <c r="CA163" s="180">
        <v>0</v>
      </c>
      <c r="CB163" s="180">
        <v>66893</v>
      </c>
      <c r="CC163" s="180">
        <v>0</v>
      </c>
      <c r="CD163" s="180">
        <v>0</v>
      </c>
      <c r="CE163" s="180"/>
      <c r="CF163" s="180"/>
      <c r="CG163" s="180"/>
      <c r="CH163" s="180"/>
      <c r="CI163" s="180"/>
      <c r="CJ163" s="180"/>
      <c r="CK163" s="180"/>
      <c r="CL163" s="180"/>
      <c r="CM163" s="180"/>
      <c r="CN163" s="180"/>
      <c r="CO163" s="180"/>
      <c r="CP163" s="180"/>
      <c r="CQ163" s="180"/>
      <c r="CR163" s="180"/>
      <c r="CS163" s="180"/>
      <c r="CT163" s="180"/>
      <c r="CU163" s="180"/>
    </row>
    <row r="164" spans="1:99" x14ac:dyDescent="0.3">
      <c r="A164" s="155">
        <v>542</v>
      </c>
      <c r="B164" s="180" t="s">
        <v>1062</v>
      </c>
      <c r="C164" s="180"/>
      <c r="D164" s="180">
        <v>0</v>
      </c>
      <c r="E164" s="180">
        <v>0</v>
      </c>
      <c r="F164" s="180">
        <v>0</v>
      </c>
      <c r="G164" s="180">
        <v>0</v>
      </c>
      <c r="H164" s="180">
        <v>0</v>
      </c>
      <c r="I164" s="180">
        <v>0</v>
      </c>
      <c r="J164" s="180">
        <v>0</v>
      </c>
      <c r="K164" s="180">
        <v>20426</v>
      </c>
      <c r="L164" s="180">
        <v>0</v>
      </c>
      <c r="M164" s="180">
        <v>0</v>
      </c>
      <c r="N164" s="180">
        <v>0</v>
      </c>
      <c r="O164" s="180">
        <v>0</v>
      </c>
      <c r="P164" s="180">
        <v>0</v>
      </c>
      <c r="Q164" s="180">
        <v>0</v>
      </c>
      <c r="R164" s="180">
        <v>0</v>
      </c>
      <c r="S164" s="180">
        <v>0</v>
      </c>
      <c r="T164" s="180">
        <v>0</v>
      </c>
      <c r="U164" s="180">
        <v>0</v>
      </c>
      <c r="V164" s="180">
        <v>0</v>
      </c>
      <c r="W164" s="180"/>
      <c r="X164" s="180"/>
      <c r="Y164" s="180">
        <v>0</v>
      </c>
      <c r="Z164" s="180">
        <v>0</v>
      </c>
      <c r="AA164" s="180">
        <v>0</v>
      </c>
      <c r="AB164" s="180">
        <v>11000</v>
      </c>
      <c r="AC164" s="180">
        <v>0</v>
      </c>
      <c r="AD164" s="180">
        <v>0</v>
      </c>
      <c r="AE164" s="180"/>
      <c r="AF164" s="180">
        <v>0</v>
      </c>
      <c r="AG164" s="180">
        <v>0</v>
      </c>
      <c r="AH164" s="180">
        <v>0</v>
      </c>
      <c r="AI164" s="180">
        <v>0</v>
      </c>
      <c r="AJ164" s="180">
        <v>0</v>
      </c>
      <c r="AK164" s="180">
        <v>0</v>
      </c>
      <c r="AL164" s="180"/>
      <c r="AM164" s="180">
        <v>0</v>
      </c>
      <c r="AN164" s="180">
        <v>0</v>
      </c>
      <c r="AO164" s="180">
        <v>0</v>
      </c>
      <c r="AP164" s="180">
        <v>0</v>
      </c>
      <c r="AQ164" s="180">
        <v>0</v>
      </c>
      <c r="AR164" s="180">
        <v>0</v>
      </c>
      <c r="AS164" s="180"/>
      <c r="AT164" s="180">
        <v>0</v>
      </c>
      <c r="AU164" s="180">
        <v>10957657</v>
      </c>
      <c r="AV164" s="180">
        <v>0</v>
      </c>
      <c r="AW164" s="180">
        <v>0</v>
      </c>
      <c r="AX164" s="180">
        <v>52000</v>
      </c>
      <c r="AY164" s="180">
        <v>0</v>
      </c>
      <c r="AZ164" s="180">
        <v>0</v>
      </c>
      <c r="BA164" s="180"/>
      <c r="BB164" s="180">
        <v>0</v>
      </c>
      <c r="BC164" s="180">
        <v>0</v>
      </c>
      <c r="BD164" s="180">
        <v>0</v>
      </c>
      <c r="BE164" s="180">
        <v>0</v>
      </c>
      <c r="BF164" s="180">
        <v>0</v>
      </c>
      <c r="BG164" s="180">
        <v>0</v>
      </c>
      <c r="BH164" s="180">
        <v>0</v>
      </c>
      <c r="BI164" s="180">
        <v>0</v>
      </c>
      <c r="BJ164" s="180">
        <v>0</v>
      </c>
      <c r="BK164" s="180">
        <v>0</v>
      </c>
      <c r="BL164" s="180">
        <v>0</v>
      </c>
      <c r="BM164" s="180">
        <v>0</v>
      </c>
      <c r="BN164" s="180">
        <v>0</v>
      </c>
      <c r="BO164" s="180">
        <v>0</v>
      </c>
      <c r="BP164" s="180">
        <v>14655832</v>
      </c>
      <c r="BQ164" s="180">
        <v>0</v>
      </c>
      <c r="BR164" s="180">
        <v>0</v>
      </c>
      <c r="BS164" s="180">
        <v>0</v>
      </c>
      <c r="BT164" s="180"/>
      <c r="BU164" s="180">
        <v>0</v>
      </c>
      <c r="BV164" s="180">
        <v>0</v>
      </c>
      <c r="BW164" s="180">
        <v>0</v>
      </c>
      <c r="BX164" s="180">
        <v>0</v>
      </c>
      <c r="BY164" s="180">
        <v>0</v>
      </c>
      <c r="BZ164" s="180">
        <v>0</v>
      </c>
      <c r="CA164" s="180">
        <v>0</v>
      </c>
      <c r="CB164" s="180">
        <v>0</v>
      </c>
      <c r="CC164" s="180">
        <v>0</v>
      </c>
      <c r="CD164" s="180">
        <v>0</v>
      </c>
      <c r="CE164" s="180"/>
      <c r="CF164" s="180"/>
      <c r="CG164" s="180"/>
      <c r="CH164" s="180"/>
      <c r="CI164" s="180"/>
      <c r="CJ164" s="180"/>
      <c r="CK164" s="180"/>
      <c r="CL164" s="180"/>
      <c r="CM164" s="180"/>
      <c r="CN164" s="180"/>
      <c r="CO164" s="180"/>
      <c r="CP164" s="180"/>
      <c r="CQ164" s="180"/>
      <c r="CR164" s="180"/>
      <c r="CS164" s="180"/>
      <c r="CT164" s="180"/>
      <c r="CU164" s="180"/>
    </row>
    <row r="165" spans="1:99" x14ac:dyDescent="0.3">
      <c r="A165" s="155">
        <v>544</v>
      </c>
      <c r="B165" s="180" t="s">
        <v>52</v>
      </c>
      <c r="C165" s="180"/>
      <c r="D165" s="180">
        <v>0</v>
      </c>
      <c r="E165" s="180">
        <v>0</v>
      </c>
      <c r="F165" s="180">
        <v>0</v>
      </c>
      <c r="G165" s="180">
        <v>0</v>
      </c>
      <c r="H165" s="180">
        <v>0</v>
      </c>
      <c r="I165" s="180">
        <v>0</v>
      </c>
      <c r="J165" s="180">
        <v>0</v>
      </c>
      <c r="K165" s="180">
        <v>0</v>
      </c>
      <c r="L165" s="180">
        <v>0</v>
      </c>
      <c r="M165" s="180">
        <v>0</v>
      </c>
      <c r="N165" s="180">
        <v>0</v>
      </c>
      <c r="O165" s="180">
        <v>0</v>
      </c>
      <c r="P165" s="180">
        <v>0</v>
      </c>
      <c r="Q165" s="180">
        <v>0</v>
      </c>
      <c r="R165" s="180">
        <v>0</v>
      </c>
      <c r="S165" s="180">
        <v>0</v>
      </c>
      <c r="T165" s="180">
        <v>0</v>
      </c>
      <c r="U165" s="180">
        <v>0</v>
      </c>
      <c r="V165" s="180">
        <v>0</v>
      </c>
      <c r="W165" s="180"/>
      <c r="X165" s="180"/>
      <c r="Y165" s="180">
        <v>0.01</v>
      </c>
      <c r="Z165" s="180">
        <v>0</v>
      </c>
      <c r="AA165" s="180">
        <v>0</v>
      </c>
      <c r="AB165" s="180">
        <v>0</v>
      </c>
      <c r="AC165" s="180">
        <v>0</v>
      </c>
      <c r="AD165" s="180">
        <v>0</v>
      </c>
      <c r="AE165" s="180"/>
      <c r="AF165" s="180">
        <v>0</v>
      </c>
      <c r="AG165" s="180">
        <v>0</v>
      </c>
      <c r="AH165" s="180">
        <v>0</v>
      </c>
      <c r="AI165" s="180">
        <v>0</v>
      </c>
      <c r="AJ165" s="180">
        <v>0</v>
      </c>
      <c r="AK165" s="180">
        <v>0</v>
      </c>
      <c r="AL165" s="180"/>
      <c r="AM165" s="180">
        <v>0</v>
      </c>
      <c r="AN165" s="180">
        <v>0</v>
      </c>
      <c r="AO165" s="180">
        <v>0</v>
      </c>
      <c r="AP165" s="180">
        <v>0</v>
      </c>
      <c r="AQ165" s="180">
        <v>0</v>
      </c>
      <c r="AR165" s="180">
        <v>0</v>
      </c>
      <c r="AS165" s="180"/>
      <c r="AT165" s="180">
        <v>0</v>
      </c>
      <c r="AU165" s="180">
        <v>0</v>
      </c>
      <c r="AV165" s="180">
        <v>0</v>
      </c>
      <c r="AW165" s="180">
        <v>0</v>
      </c>
      <c r="AX165" s="180">
        <v>0</v>
      </c>
      <c r="AY165" s="180">
        <v>0</v>
      </c>
      <c r="AZ165" s="180">
        <v>0</v>
      </c>
      <c r="BA165" s="180"/>
      <c r="BB165" s="180">
        <v>1E-3</v>
      </c>
      <c r="BC165" s="180">
        <v>0</v>
      </c>
      <c r="BD165" s="180">
        <v>0</v>
      </c>
      <c r="BE165" s="180">
        <v>0</v>
      </c>
      <c r="BF165" s="180">
        <v>0</v>
      </c>
      <c r="BG165" s="180">
        <v>0</v>
      </c>
      <c r="BH165" s="180">
        <v>0</v>
      </c>
      <c r="BI165" s="180">
        <v>0.15</v>
      </c>
      <c r="BJ165" s="180">
        <v>0</v>
      </c>
      <c r="BK165" s="180">
        <v>0</v>
      </c>
      <c r="BL165" s="180">
        <v>0</v>
      </c>
      <c r="BM165" s="180">
        <v>0</v>
      </c>
      <c r="BN165" s="180">
        <v>8.5000000000000006E-2</v>
      </c>
      <c r="BO165" s="180">
        <v>0</v>
      </c>
      <c r="BP165" s="180">
        <v>0</v>
      </c>
      <c r="BQ165" s="180">
        <v>0</v>
      </c>
      <c r="BR165" s="180">
        <v>0</v>
      </c>
      <c r="BS165" s="180">
        <v>0</v>
      </c>
      <c r="BT165" s="180"/>
      <c r="BU165" s="180">
        <v>0</v>
      </c>
      <c r="BV165" s="180">
        <v>0</v>
      </c>
      <c r="BW165" s="180">
        <v>0</v>
      </c>
      <c r="BX165" s="180">
        <v>0</v>
      </c>
      <c r="BY165" s="180">
        <v>0</v>
      </c>
      <c r="BZ165" s="180">
        <v>0</v>
      </c>
      <c r="CA165" s="180">
        <v>0</v>
      </c>
      <c r="CB165" s="180">
        <v>0</v>
      </c>
      <c r="CC165" s="180">
        <v>0</v>
      </c>
      <c r="CD165" s="180">
        <v>0</v>
      </c>
      <c r="CE165" s="180"/>
      <c r="CF165" s="180"/>
      <c r="CG165" s="180"/>
      <c r="CH165" s="180"/>
      <c r="CI165" s="180"/>
      <c r="CJ165" s="180"/>
      <c r="CK165" s="180"/>
      <c r="CL165" s="180"/>
      <c r="CM165" s="180"/>
      <c r="CN165" s="180"/>
      <c r="CO165" s="180"/>
      <c r="CP165" s="180"/>
      <c r="CQ165" s="180"/>
      <c r="CR165" s="180"/>
      <c r="CS165" s="180"/>
      <c r="CT165" s="180"/>
      <c r="CU165" s="180"/>
    </row>
    <row r="166" spans="1:99" s="643" customFormat="1" x14ac:dyDescent="0.3">
      <c r="A166" s="642">
        <v>545</v>
      </c>
      <c r="B166" s="643" t="s">
        <v>53</v>
      </c>
      <c r="D166" s="643">
        <v>0</v>
      </c>
      <c r="E166" s="643">
        <v>0</v>
      </c>
      <c r="F166" s="643">
        <v>0</v>
      </c>
      <c r="G166" s="643">
        <v>0</v>
      </c>
      <c r="H166" s="643">
        <v>0</v>
      </c>
      <c r="I166" s="643">
        <v>0</v>
      </c>
      <c r="J166" s="643">
        <v>0</v>
      </c>
      <c r="K166" s="643">
        <v>0</v>
      </c>
      <c r="L166" s="643">
        <v>0</v>
      </c>
      <c r="M166" s="643">
        <v>0</v>
      </c>
      <c r="N166" s="643">
        <v>0</v>
      </c>
      <c r="O166" s="643">
        <v>0</v>
      </c>
      <c r="P166" s="643">
        <v>0</v>
      </c>
      <c r="Q166" s="643">
        <v>0</v>
      </c>
      <c r="R166" s="643">
        <v>0</v>
      </c>
      <c r="S166" s="643">
        <v>0</v>
      </c>
      <c r="T166" s="643">
        <v>0</v>
      </c>
      <c r="U166" s="643">
        <v>0</v>
      </c>
      <c r="V166" s="643">
        <v>0</v>
      </c>
      <c r="Y166" s="643">
        <v>0</v>
      </c>
      <c r="Z166" s="643">
        <v>0</v>
      </c>
      <c r="AA166" s="643">
        <v>0</v>
      </c>
      <c r="AB166" s="643">
        <v>0</v>
      </c>
      <c r="AC166" s="643">
        <v>0</v>
      </c>
      <c r="AD166" s="643">
        <v>0</v>
      </c>
      <c r="AF166" s="643">
        <v>0</v>
      </c>
      <c r="AG166" s="643">
        <v>0</v>
      </c>
      <c r="AH166" s="643">
        <v>0</v>
      </c>
      <c r="AI166" s="643">
        <v>0</v>
      </c>
      <c r="AJ166" s="643">
        <v>-0.01</v>
      </c>
      <c r="AK166" s="643">
        <v>0</v>
      </c>
      <c r="AM166" s="643">
        <v>0</v>
      </c>
      <c r="AN166" s="643">
        <v>0</v>
      </c>
      <c r="AO166" s="643">
        <v>0</v>
      </c>
      <c r="AP166" s="643">
        <v>0</v>
      </c>
      <c r="AQ166" s="643">
        <v>0</v>
      </c>
      <c r="AR166" s="643">
        <v>0</v>
      </c>
      <c r="AT166" s="643">
        <v>0</v>
      </c>
      <c r="AU166" s="643">
        <v>0</v>
      </c>
      <c r="AV166" s="643">
        <v>0</v>
      </c>
      <c r="AW166" s="643">
        <v>0</v>
      </c>
      <c r="AX166" s="643">
        <v>0</v>
      </c>
      <c r="AY166" s="643">
        <v>0.01</v>
      </c>
      <c r="AZ166" s="643">
        <v>0</v>
      </c>
      <c r="BB166" s="643">
        <v>0</v>
      </c>
      <c r="BC166" s="643">
        <v>0</v>
      </c>
      <c r="BD166" s="643">
        <v>0</v>
      </c>
      <c r="BE166" s="643">
        <v>0</v>
      </c>
      <c r="BF166" s="643">
        <v>0</v>
      </c>
      <c r="BG166" s="643">
        <v>0</v>
      </c>
      <c r="BH166" s="643">
        <v>0</v>
      </c>
      <c r="BI166" s="643">
        <v>0</v>
      </c>
      <c r="BJ166" s="643">
        <v>0</v>
      </c>
      <c r="BK166" s="643">
        <v>0</v>
      </c>
      <c r="BL166" s="643">
        <v>0</v>
      </c>
      <c r="BM166" s="643">
        <v>0.03</v>
      </c>
      <c r="BN166" s="643">
        <v>0</v>
      </c>
      <c r="BO166" s="643">
        <v>0.04</v>
      </c>
      <c r="BP166" s="643">
        <v>0</v>
      </c>
      <c r="BQ166" s="643">
        <v>0</v>
      </c>
      <c r="BR166" s="643">
        <v>0</v>
      </c>
      <c r="BS166" s="643">
        <v>0</v>
      </c>
      <c r="BU166" s="643">
        <v>0</v>
      </c>
      <c r="BV166" s="643">
        <v>0</v>
      </c>
      <c r="BW166" s="643">
        <v>0</v>
      </c>
      <c r="BX166" s="643">
        <v>0</v>
      </c>
      <c r="BY166" s="643">
        <v>0</v>
      </c>
      <c r="BZ166" s="643">
        <v>0</v>
      </c>
      <c r="CA166" s="643">
        <v>0</v>
      </c>
      <c r="CB166" s="643">
        <v>0</v>
      </c>
      <c r="CC166" s="643">
        <v>0</v>
      </c>
      <c r="CD166" s="643">
        <v>0</v>
      </c>
    </row>
    <row r="167" spans="1:99" x14ac:dyDescent="0.3">
      <c r="A167" s="155">
        <v>546</v>
      </c>
      <c r="B167" s="180" t="s">
        <v>1063</v>
      </c>
      <c r="C167" s="180"/>
      <c r="D167" s="180">
        <v>0</v>
      </c>
      <c r="E167" s="180">
        <v>0</v>
      </c>
      <c r="F167" s="180">
        <v>0</v>
      </c>
      <c r="G167" s="180">
        <v>0</v>
      </c>
      <c r="H167" s="180">
        <v>0</v>
      </c>
      <c r="I167" s="180">
        <v>0</v>
      </c>
      <c r="J167" s="180">
        <v>0</v>
      </c>
      <c r="K167" s="180">
        <v>0</v>
      </c>
      <c r="L167" s="180">
        <v>0</v>
      </c>
      <c r="M167" s="180">
        <v>0</v>
      </c>
      <c r="N167" s="180">
        <v>0</v>
      </c>
      <c r="O167" s="180">
        <v>0</v>
      </c>
      <c r="P167" s="180">
        <v>0</v>
      </c>
      <c r="Q167" s="180">
        <v>0</v>
      </c>
      <c r="R167" s="180">
        <v>0</v>
      </c>
      <c r="S167" s="180">
        <v>0</v>
      </c>
      <c r="T167" s="180">
        <v>0</v>
      </c>
      <c r="U167" s="180">
        <v>0</v>
      </c>
      <c r="V167" s="180">
        <v>0</v>
      </c>
      <c r="W167" s="180"/>
      <c r="X167" s="180"/>
      <c r="Y167" s="180">
        <v>0</v>
      </c>
      <c r="Z167" s="180">
        <v>0</v>
      </c>
      <c r="AA167" s="180">
        <v>0</v>
      </c>
      <c r="AB167" s="180">
        <v>0</v>
      </c>
      <c r="AC167" s="180">
        <v>0</v>
      </c>
      <c r="AD167" s="180">
        <v>0</v>
      </c>
      <c r="AE167" s="180"/>
      <c r="AF167" s="180">
        <v>0</v>
      </c>
      <c r="AG167" s="180">
        <v>0</v>
      </c>
      <c r="AH167" s="180">
        <v>0</v>
      </c>
      <c r="AI167" s="180">
        <v>0</v>
      </c>
      <c r="AJ167" s="180">
        <v>0</v>
      </c>
      <c r="AK167" s="180">
        <v>0</v>
      </c>
      <c r="AL167" s="180"/>
      <c r="AM167" s="180">
        <v>0</v>
      </c>
      <c r="AN167" s="180">
        <v>0</v>
      </c>
      <c r="AO167" s="180">
        <v>0</v>
      </c>
      <c r="AP167" s="180">
        <v>0</v>
      </c>
      <c r="AQ167" s="180">
        <v>0</v>
      </c>
      <c r="AR167" s="180">
        <v>0</v>
      </c>
      <c r="AS167" s="180"/>
      <c r="AT167" s="180">
        <v>0</v>
      </c>
      <c r="AU167" s="180">
        <v>0</v>
      </c>
      <c r="AV167" s="180">
        <v>0</v>
      </c>
      <c r="AW167" s="180">
        <v>0</v>
      </c>
      <c r="AX167" s="180">
        <v>0</v>
      </c>
      <c r="AY167" s="180">
        <v>0</v>
      </c>
      <c r="AZ167" s="180">
        <v>0</v>
      </c>
      <c r="BA167" s="180"/>
      <c r="BB167" s="180">
        <v>0</v>
      </c>
      <c r="BC167" s="180">
        <v>0</v>
      </c>
      <c r="BD167" s="180">
        <v>0</v>
      </c>
      <c r="BE167" s="180">
        <v>0</v>
      </c>
      <c r="BF167" s="180">
        <v>0</v>
      </c>
      <c r="BG167" s="180">
        <v>0</v>
      </c>
      <c r="BH167" s="180">
        <v>0</v>
      </c>
      <c r="BI167" s="180">
        <v>0</v>
      </c>
      <c r="BJ167" s="180">
        <v>0</v>
      </c>
      <c r="BK167" s="180">
        <v>0</v>
      </c>
      <c r="BL167" s="180">
        <v>0</v>
      </c>
      <c r="BM167" s="180">
        <v>0</v>
      </c>
      <c r="BN167" s="180">
        <v>0</v>
      </c>
      <c r="BO167" s="180">
        <v>0</v>
      </c>
      <c r="BP167" s="180">
        <v>0</v>
      </c>
      <c r="BQ167" s="180">
        <v>0</v>
      </c>
      <c r="BR167" s="180">
        <v>0</v>
      </c>
      <c r="BS167" s="180">
        <v>0</v>
      </c>
      <c r="BT167" s="180"/>
      <c r="BU167" s="180">
        <v>0</v>
      </c>
      <c r="BV167" s="180">
        <v>0</v>
      </c>
      <c r="BW167" s="180">
        <v>0</v>
      </c>
      <c r="BX167" s="180">
        <v>0</v>
      </c>
      <c r="BY167" s="180">
        <v>0</v>
      </c>
      <c r="BZ167" s="180">
        <v>0</v>
      </c>
      <c r="CA167" s="180">
        <v>0</v>
      </c>
      <c r="CB167" s="180">
        <v>0</v>
      </c>
      <c r="CC167" s="180">
        <v>0</v>
      </c>
      <c r="CD167" s="180">
        <v>0</v>
      </c>
      <c r="CE167" s="180"/>
      <c r="CF167" s="180"/>
      <c r="CG167" s="180"/>
      <c r="CH167" s="180"/>
      <c r="CI167" s="180"/>
      <c r="CJ167" s="180"/>
      <c r="CK167" s="180"/>
      <c r="CL167" s="180"/>
      <c r="CM167" s="180"/>
      <c r="CN167" s="180"/>
      <c r="CO167" s="180"/>
      <c r="CP167" s="180"/>
      <c r="CQ167" s="180"/>
      <c r="CR167" s="180"/>
      <c r="CS167" s="180"/>
      <c r="CT167" s="180"/>
      <c r="CU167" s="180"/>
    </row>
    <row r="168" spans="1:99" x14ac:dyDescent="0.3">
      <c r="A168" s="155">
        <v>547</v>
      </c>
      <c r="B168" s="180" t="s">
        <v>1064</v>
      </c>
      <c r="C168" s="180"/>
      <c r="D168" s="180">
        <v>2</v>
      </c>
      <c r="E168" s="180">
        <v>3</v>
      </c>
      <c r="F168" s="180">
        <v>2</v>
      </c>
      <c r="G168" s="180">
        <v>3</v>
      </c>
      <c r="H168" s="180">
        <v>2</v>
      </c>
      <c r="I168" s="180">
        <v>2</v>
      </c>
      <c r="J168" s="180">
        <v>2</v>
      </c>
      <c r="K168" s="180">
        <v>2</v>
      </c>
      <c r="L168" s="180">
        <v>3</v>
      </c>
      <c r="M168" s="180">
        <v>3</v>
      </c>
      <c r="N168" s="180">
        <v>2</v>
      </c>
      <c r="O168" s="180">
        <v>0</v>
      </c>
      <c r="P168" s="180">
        <v>2</v>
      </c>
      <c r="Q168" s="180">
        <v>4</v>
      </c>
      <c r="R168" s="180">
        <v>2</v>
      </c>
      <c r="S168" s="180">
        <v>2</v>
      </c>
      <c r="T168" s="180">
        <v>2</v>
      </c>
      <c r="U168" s="180">
        <v>2</v>
      </c>
      <c r="V168" s="180">
        <v>3</v>
      </c>
      <c r="W168" s="180"/>
      <c r="X168" s="180"/>
      <c r="Y168" s="180">
        <v>3</v>
      </c>
      <c r="Z168" s="180">
        <v>3</v>
      </c>
      <c r="AA168" s="180">
        <v>2</v>
      </c>
      <c r="AB168" s="180">
        <v>0</v>
      </c>
      <c r="AC168" s="180">
        <v>3</v>
      </c>
      <c r="AD168" s="180">
        <v>0</v>
      </c>
      <c r="AE168" s="180"/>
      <c r="AF168" s="180">
        <v>3</v>
      </c>
      <c r="AG168" s="180">
        <v>2</v>
      </c>
      <c r="AH168" s="180">
        <v>2</v>
      </c>
      <c r="AI168" s="180">
        <v>3</v>
      </c>
      <c r="AJ168" s="180">
        <v>2</v>
      </c>
      <c r="AK168" s="180">
        <v>2</v>
      </c>
      <c r="AL168" s="180"/>
      <c r="AM168" s="180">
        <v>2</v>
      </c>
      <c r="AN168" s="180">
        <v>3</v>
      </c>
      <c r="AO168" s="180">
        <v>2</v>
      </c>
      <c r="AP168" s="180">
        <v>3</v>
      </c>
      <c r="AQ168" s="180">
        <v>2</v>
      </c>
      <c r="AR168" s="180">
        <v>0</v>
      </c>
      <c r="AS168" s="180"/>
      <c r="AT168" s="180">
        <v>2</v>
      </c>
      <c r="AU168" s="180">
        <v>3</v>
      </c>
      <c r="AV168" s="180">
        <v>3</v>
      </c>
      <c r="AW168" s="180">
        <v>2</v>
      </c>
      <c r="AX168" s="180">
        <v>2</v>
      </c>
      <c r="AY168" s="180">
        <v>2</v>
      </c>
      <c r="AZ168" s="180">
        <v>2</v>
      </c>
      <c r="BA168" s="180"/>
      <c r="BB168" s="180">
        <v>3</v>
      </c>
      <c r="BC168" s="180">
        <v>2</v>
      </c>
      <c r="BD168" s="180">
        <v>2</v>
      </c>
      <c r="BE168" s="180">
        <v>2</v>
      </c>
      <c r="BF168" s="180">
        <v>2</v>
      </c>
      <c r="BG168" s="180">
        <v>2</v>
      </c>
      <c r="BH168" s="180">
        <v>1</v>
      </c>
      <c r="BI168" s="180">
        <v>3</v>
      </c>
      <c r="BJ168" s="180">
        <v>2</v>
      </c>
      <c r="BK168" s="180">
        <v>2</v>
      </c>
      <c r="BL168" s="180">
        <v>3</v>
      </c>
      <c r="BM168" s="180">
        <v>3</v>
      </c>
      <c r="BN168" s="180">
        <v>2</v>
      </c>
      <c r="BO168" s="180">
        <v>3</v>
      </c>
      <c r="BP168" s="180">
        <v>3</v>
      </c>
      <c r="BQ168" s="180">
        <v>2</v>
      </c>
      <c r="BR168" s="180">
        <v>2</v>
      </c>
      <c r="BS168" s="180">
        <v>0</v>
      </c>
      <c r="BT168" s="180"/>
      <c r="BU168" s="180">
        <v>2</v>
      </c>
      <c r="BV168" s="180">
        <v>2</v>
      </c>
      <c r="BW168" s="180">
        <v>2</v>
      </c>
      <c r="BX168" s="180">
        <v>1</v>
      </c>
      <c r="BY168" s="180">
        <v>3</v>
      </c>
      <c r="BZ168" s="180">
        <v>2</v>
      </c>
      <c r="CA168" s="180">
        <v>3</v>
      </c>
      <c r="CB168" s="180">
        <v>2</v>
      </c>
      <c r="CC168" s="180">
        <v>2</v>
      </c>
      <c r="CD168" s="180">
        <v>3</v>
      </c>
      <c r="CE168" s="180"/>
      <c r="CF168" s="180"/>
      <c r="CG168" s="180"/>
      <c r="CH168" s="180"/>
      <c r="CI168" s="180"/>
      <c r="CJ168" s="180"/>
      <c r="CK168" s="180"/>
      <c r="CL168" s="180"/>
      <c r="CM168" s="180"/>
      <c r="CN168" s="180"/>
      <c r="CO168" s="180"/>
      <c r="CP168" s="180"/>
      <c r="CQ168" s="180"/>
      <c r="CR168" s="180"/>
      <c r="CS168" s="180"/>
      <c r="CT168" s="180"/>
      <c r="CU168" s="180"/>
    </row>
    <row r="169" spans="1:99" s="630" customFormat="1" x14ac:dyDescent="0.3">
      <c r="A169" s="633">
        <v>554</v>
      </c>
      <c r="B169" s="630" t="s">
        <v>323</v>
      </c>
      <c r="D169" s="630">
        <v>2794081</v>
      </c>
      <c r="G169" s="630">
        <v>1110156</v>
      </c>
      <c r="L169" s="630">
        <v>1320322</v>
      </c>
      <c r="M169" s="630">
        <v>34611333</v>
      </c>
      <c r="Q169" s="630">
        <v>962155</v>
      </c>
      <c r="Z169" s="630">
        <v>2412193</v>
      </c>
      <c r="AB169" s="630">
        <v>967101</v>
      </c>
      <c r="AC169" s="630">
        <v>886876</v>
      </c>
      <c r="AF169" s="630">
        <v>6223145</v>
      </c>
      <c r="AI169" s="630">
        <v>1722211</v>
      </c>
      <c r="AN169" s="630">
        <v>243052</v>
      </c>
      <c r="AR169" s="630">
        <v>771153</v>
      </c>
      <c r="AU169" s="630">
        <v>48061719</v>
      </c>
      <c r="AV169" s="630">
        <v>36628860</v>
      </c>
      <c r="BF169" s="630">
        <v>147393</v>
      </c>
      <c r="BH169" s="630">
        <v>363555</v>
      </c>
      <c r="BL169" s="630">
        <v>510475</v>
      </c>
      <c r="BM169" s="630">
        <v>11024736</v>
      </c>
      <c r="BO169" s="630">
        <v>10077218</v>
      </c>
      <c r="BP169" s="630">
        <v>8853964</v>
      </c>
      <c r="BY169" s="630">
        <v>2164761</v>
      </c>
      <c r="CD169" s="630">
        <v>1184643</v>
      </c>
    </row>
    <row r="170" spans="1:99" s="630" customFormat="1" x14ac:dyDescent="0.3">
      <c r="A170" s="633">
        <v>555</v>
      </c>
      <c r="B170" s="630" t="s">
        <v>324</v>
      </c>
      <c r="D170" s="630">
        <v>1860389</v>
      </c>
      <c r="G170" s="630">
        <v>1089682</v>
      </c>
      <c r="L170" s="630">
        <v>867668</v>
      </c>
      <c r="M170" s="630">
        <v>21188418</v>
      </c>
      <c r="Q170" s="630">
        <v>642634</v>
      </c>
      <c r="Z170" s="630">
        <v>2389104</v>
      </c>
      <c r="AB170" s="630">
        <v>940497</v>
      </c>
      <c r="AC170" s="630">
        <v>793260</v>
      </c>
      <c r="AF170" s="630">
        <v>4174670</v>
      </c>
      <c r="AI170" s="630">
        <v>1251646</v>
      </c>
      <c r="AN170" s="630">
        <v>0</v>
      </c>
      <c r="AR170" s="630">
        <v>771153</v>
      </c>
      <c r="AU170" s="630">
        <v>27855675</v>
      </c>
      <c r="AV170" s="630">
        <v>27480426</v>
      </c>
      <c r="BF170" s="630">
        <v>0</v>
      </c>
      <c r="BH170" s="630">
        <v>0</v>
      </c>
      <c r="BL170" s="630">
        <v>0</v>
      </c>
      <c r="BM170" s="630">
        <v>8365426</v>
      </c>
      <c r="BO170" s="630">
        <v>8155537</v>
      </c>
      <c r="BP170" s="630">
        <v>6867818</v>
      </c>
      <c r="BY170" s="630">
        <v>899413</v>
      </c>
      <c r="CD170" s="630">
        <v>577308</v>
      </c>
    </row>
    <row r="171" spans="1:99" s="630" customFormat="1" x14ac:dyDescent="0.3">
      <c r="A171" s="633">
        <v>556</v>
      </c>
      <c r="B171" s="630" t="s">
        <v>325</v>
      </c>
      <c r="D171" s="630">
        <v>2370016</v>
      </c>
      <c r="G171" s="630">
        <v>25912</v>
      </c>
      <c r="L171" s="630">
        <v>178658</v>
      </c>
      <c r="M171" s="630">
        <v>15109748</v>
      </c>
      <c r="Q171" s="630">
        <v>654900</v>
      </c>
      <c r="Z171" s="630">
        <v>579035</v>
      </c>
      <c r="AB171" s="630">
        <v>35427</v>
      </c>
      <c r="AC171" s="630">
        <v>868108</v>
      </c>
      <c r="AF171" s="630">
        <v>4008804</v>
      </c>
      <c r="AI171" s="630">
        <v>170412</v>
      </c>
      <c r="AN171" s="630">
        <v>4418865</v>
      </c>
      <c r="AR171" s="630">
        <v>0</v>
      </c>
      <c r="AU171" s="630">
        <v>10283443</v>
      </c>
      <c r="AV171" s="630">
        <v>1443455</v>
      </c>
      <c r="BF171" s="630">
        <v>515073</v>
      </c>
      <c r="BH171" s="630">
        <v>651674</v>
      </c>
      <c r="BL171" s="630">
        <v>657143</v>
      </c>
      <c r="BM171" s="630">
        <v>3449924</v>
      </c>
      <c r="BO171" s="630">
        <v>2246819</v>
      </c>
      <c r="BP171" s="630">
        <v>4315806</v>
      </c>
      <c r="BY171" s="630">
        <v>1138700</v>
      </c>
      <c r="CD171" s="630">
        <v>2207365</v>
      </c>
    </row>
    <row r="172" spans="1:99" s="630" customFormat="1" x14ac:dyDescent="0.3">
      <c r="A172" s="633">
        <v>557</v>
      </c>
      <c r="B172" s="630" t="s">
        <v>326</v>
      </c>
      <c r="D172" s="630">
        <v>2084297</v>
      </c>
      <c r="G172" s="630">
        <v>0</v>
      </c>
      <c r="L172" s="630">
        <v>0</v>
      </c>
      <c r="M172" s="630">
        <v>7080012</v>
      </c>
      <c r="Q172" s="630">
        <v>350000</v>
      </c>
      <c r="Z172" s="630">
        <v>511407</v>
      </c>
      <c r="AB172" s="630">
        <v>0</v>
      </c>
      <c r="AC172" s="630">
        <v>772173</v>
      </c>
      <c r="AF172" s="630">
        <v>3084434</v>
      </c>
      <c r="AI172" s="630">
        <v>0</v>
      </c>
      <c r="AN172" s="630">
        <v>3745947</v>
      </c>
      <c r="AR172" s="630">
        <v>0</v>
      </c>
      <c r="AU172" s="630">
        <v>9589976</v>
      </c>
      <c r="AV172" s="630">
        <v>1166236</v>
      </c>
      <c r="BF172" s="630">
        <v>514518</v>
      </c>
      <c r="BH172" s="630">
        <v>350000</v>
      </c>
      <c r="BL172" s="630">
        <v>312500</v>
      </c>
      <c r="BM172" s="630">
        <v>3086519</v>
      </c>
      <c r="BO172" s="630">
        <v>1680272</v>
      </c>
      <c r="BP172" s="630">
        <v>3967668</v>
      </c>
      <c r="BY172" s="630">
        <v>891426</v>
      </c>
      <c r="CD172" s="630">
        <v>2113948</v>
      </c>
    </row>
    <row r="173" spans="1:99" x14ac:dyDescent="0.3">
      <c r="A173" s="155">
        <v>558</v>
      </c>
      <c r="B173" s="180" t="s">
        <v>1065</v>
      </c>
      <c r="C173" s="180"/>
      <c r="D173" s="180">
        <v>0</v>
      </c>
      <c r="E173" s="180">
        <v>0</v>
      </c>
      <c r="F173" s="180">
        <v>0</v>
      </c>
      <c r="G173" s="180">
        <v>0</v>
      </c>
      <c r="H173" s="180">
        <v>0</v>
      </c>
      <c r="I173" s="180">
        <v>0</v>
      </c>
      <c r="J173" s="180">
        <v>0</v>
      </c>
      <c r="K173" s="180">
        <v>0</v>
      </c>
      <c r="L173" s="180">
        <v>0</v>
      </c>
      <c r="M173" s="180">
        <v>0</v>
      </c>
      <c r="N173" s="180">
        <v>0</v>
      </c>
      <c r="O173" s="180">
        <v>0</v>
      </c>
      <c r="P173" s="180">
        <v>0</v>
      </c>
      <c r="Q173" s="180">
        <v>0</v>
      </c>
      <c r="R173" s="180">
        <v>0</v>
      </c>
      <c r="S173" s="180">
        <v>0</v>
      </c>
      <c r="T173" s="180">
        <v>0</v>
      </c>
      <c r="U173" s="180">
        <v>0</v>
      </c>
      <c r="V173" s="180">
        <v>0</v>
      </c>
      <c r="W173" s="180"/>
      <c r="X173" s="180"/>
      <c r="Y173" s="180">
        <v>0</v>
      </c>
      <c r="Z173" s="180">
        <v>0</v>
      </c>
      <c r="AA173" s="180">
        <v>0</v>
      </c>
      <c r="AB173" s="180">
        <v>0</v>
      </c>
      <c r="AC173" s="180">
        <v>0</v>
      </c>
      <c r="AD173" s="180">
        <v>0</v>
      </c>
      <c r="AE173" s="180"/>
      <c r="AF173" s="180">
        <v>0</v>
      </c>
      <c r="AG173" s="180">
        <v>0</v>
      </c>
      <c r="AH173" s="180">
        <v>0</v>
      </c>
      <c r="AI173" s="180">
        <v>0</v>
      </c>
      <c r="AJ173" s="180">
        <v>0</v>
      </c>
      <c r="AK173" s="180">
        <v>0</v>
      </c>
      <c r="AL173" s="180"/>
      <c r="AM173" s="180">
        <v>0</v>
      </c>
      <c r="AN173" s="180">
        <v>0</v>
      </c>
      <c r="AO173" s="180">
        <v>0</v>
      </c>
      <c r="AP173" s="180">
        <v>0</v>
      </c>
      <c r="AQ173" s="180">
        <v>0</v>
      </c>
      <c r="AR173" s="180">
        <v>0</v>
      </c>
      <c r="AS173" s="180"/>
      <c r="AT173" s="180">
        <v>0</v>
      </c>
      <c r="AU173" s="180">
        <v>0</v>
      </c>
      <c r="AV173" s="180">
        <v>0</v>
      </c>
      <c r="AW173" s="180">
        <v>0</v>
      </c>
      <c r="AX173" s="180">
        <v>0</v>
      </c>
      <c r="AY173" s="180">
        <v>0</v>
      </c>
      <c r="AZ173" s="180">
        <v>0</v>
      </c>
      <c r="BA173" s="180"/>
      <c r="BB173" s="180">
        <v>0</v>
      </c>
      <c r="BC173" s="180">
        <v>0</v>
      </c>
      <c r="BD173" s="180">
        <v>0</v>
      </c>
      <c r="BE173" s="180">
        <v>0</v>
      </c>
      <c r="BF173" s="180">
        <v>0</v>
      </c>
      <c r="BG173" s="180">
        <v>0</v>
      </c>
      <c r="BH173" s="180">
        <v>0</v>
      </c>
      <c r="BI173" s="180">
        <v>0</v>
      </c>
      <c r="BJ173" s="180">
        <v>0</v>
      </c>
      <c r="BK173" s="180">
        <v>0</v>
      </c>
      <c r="BL173" s="180">
        <v>0</v>
      </c>
      <c r="BM173" s="180">
        <v>0</v>
      </c>
      <c r="BN173" s="180">
        <v>0</v>
      </c>
      <c r="BO173" s="180">
        <v>0</v>
      </c>
      <c r="BP173" s="180">
        <v>0</v>
      </c>
      <c r="BQ173" s="180">
        <v>0</v>
      </c>
      <c r="BR173" s="180">
        <v>0</v>
      </c>
      <c r="BS173" s="180">
        <v>0</v>
      </c>
      <c r="BT173" s="180"/>
      <c r="BU173" s="180">
        <v>0</v>
      </c>
      <c r="BV173" s="180">
        <v>0</v>
      </c>
      <c r="BW173" s="180">
        <v>0</v>
      </c>
      <c r="BX173" s="180">
        <v>0</v>
      </c>
      <c r="BY173" s="180">
        <v>0</v>
      </c>
      <c r="BZ173" s="180">
        <v>0</v>
      </c>
      <c r="CA173" s="180">
        <v>0</v>
      </c>
      <c r="CB173" s="180">
        <v>0</v>
      </c>
      <c r="CC173" s="180">
        <v>0</v>
      </c>
      <c r="CD173" s="180">
        <v>0</v>
      </c>
      <c r="CE173" s="180"/>
      <c r="CF173" s="180"/>
      <c r="CG173" s="180"/>
      <c r="CH173" s="180"/>
      <c r="CI173" s="180"/>
      <c r="CJ173" s="180"/>
      <c r="CK173" s="180"/>
      <c r="CL173" s="180"/>
      <c r="CM173" s="180"/>
      <c r="CN173" s="180"/>
      <c r="CO173" s="180"/>
      <c r="CP173" s="180"/>
      <c r="CQ173" s="180"/>
      <c r="CR173" s="180"/>
      <c r="CS173" s="180"/>
      <c r="CT173" s="180"/>
      <c r="CU173" s="180"/>
    </row>
    <row r="174" spans="1:99" x14ac:dyDescent="0.3">
      <c r="A174" s="155">
        <v>559</v>
      </c>
      <c r="B174" s="180" t="s">
        <v>1066</v>
      </c>
      <c r="C174" s="180"/>
      <c r="D174" s="180">
        <v>0</v>
      </c>
      <c r="E174" s="180">
        <v>0</v>
      </c>
      <c r="F174" s="180">
        <v>0</v>
      </c>
      <c r="G174" s="180">
        <v>0</v>
      </c>
      <c r="H174" s="180">
        <v>0</v>
      </c>
      <c r="I174" s="180">
        <v>0</v>
      </c>
      <c r="J174" s="180">
        <v>0</v>
      </c>
      <c r="K174" s="180">
        <v>0</v>
      </c>
      <c r="L174" s="180">
        <v>0</v>
      </c>
      <c r="M174" s="180">
        <v>0</v>
      </c>
      <c r="N174" s="180">
        <v>0</v>
      </c>
      <c r="O174" s="180">
        <v>0</v>
      </c>
      <c r="P174" s="180">
        <v>0</v>
      </c>
      <c r="Q174" s="180">
        <v>0</v>
      </c>
      <c r="R174" s="180">
        <v>0</v>
      </c>
      <c r="S174" s="180">
        <v>0</v>
      </c>
      <c r="T174" s="180">
        <v>0</v>
      </c>
      <c r="U174" s="180">
        <v>0</v>
      </c>
      <c r="V174" s="180">
        <v>0</v>
      </c>
      <c r="W174" s="180"/>
      <c r="X174" s="180"/>
      <c r="Y174" s="180">
        <v>0</v>
      </c>
      <c r="Z174" s="180">
        <v>0</v>
      </c>
      <c r="AA174" s="180">
        <v>0</v>
      </c>
      <c r="AB174" s="180">
        <v>0</v>
      </c>
      <c r="AC174" s="180">
        <v>0</v>
      </c>
      <c r="AD174" s="180">
        <v>0</v>
      </c>
      <c r="AE174" s="180"/>
      <c r="AF174" s="180">
        <v>0</v>
      </c>
      <c r="AG174" s="180">
        <v>0</v>
      </c>
      <c r="AH174" s="180">
        <v>0</v>
      </c>
      <c r="AI174" s="180">
        <v>0</v>
      </c>
      <c r="AJ174" s="180">
        <v>0</v>
      </c>
      <c r="AK174" s="180">
        <v>0</v>
      </c>
      <c r="AL174" s="180"/>
      <c r="AM174" s="180">
        <v>0</v>
      </c>
      <c r="AN174" s="180">
        <v>0</v>
      </c>
      <c r="AO174" s="180">
        <v>0</v>
      </c>
      <c r="AP174" s="180">
        <v>0</v>
      </c>
      <c r="AQ174" s="180">
        <v>0</v>
      </c>
      <c r="AR174" s="180">
        <v>0</v>
      </c>
      <c r="AS174" s="180"/>
      <c r="AT174" s="180">
        <v>0</v>
      </c>
      <c r="AU174" s="180">
        <v>0</v>
      </c>
      <c r="AV174" s="180">
        <v>0</v>
      </c>
      <c r="AW174" s="180">
        <v>0</v>
      </c>
      <c r="AX174" s="180">
        <v>0</v>
      </c>
      <c r="AY174" s="180">
        <v>0</v>
      </c>
      <c r="AZ174" s="180">
        <v>0</v>
      </c>
      <c r="BA174" s="180"/>
      <c r="BB174" s="180">
        <v>0</v>
      </c>
      <c r="BC174" s="180">
        <v>0</v>
      </c>
      <c r="BD174" s="180">
        <v>0</v>
      </c>
      <c r="BE174" s="180">
        <v>0</v>
      </c>
      <c r="BF174" s="180">
        <v>0</v>
      </c>
      <c r="BG174" s="180">
        <v>0</v>
      </c>
      <c r="BH174" s="180">
        <v>0</v>
      </c>
      <c r="BI174" s="180">
        <v>0</v>
      </c>
      <c r="BJ174" s="180">
        <v>0</v>
      </c>
      <c r="BK174" s="180">
        <v>0</v>
      </c>
      <c r="BL174" s="180">
        <v>0</v>
      </c>
      <c r="BM174" s="180">
        <v>0</v>
      </c>
      <c r="BN174" s="180">
        <v>0</v>
      </c>
      <c r="BO174" s="180">
        <v>0</v>
      </c>
      <c r="BP174" s="180">
        <v>0</v>
      </c>
      <c r="BQ174" s="180">
        <v>0</v>
      </c>
      <c r="BR174" s="180">
        <v>0</v>
      </c>
      <c r="BS174" s="180">
        <v>0</v>
      </c>
      <c r="BT174" s="180"/>
      <c r="BU174" s="180">
        <v>0</v>
      </c>
      <c r="BV174" s="180">
        <v>0</v>
      </c>
      <c r="BW174" s="180">
        <v>0</v>
      </c>
      <c r="BX174" s="180">
        <v>0</v>
      </c>
      <c r="BY174" s="180">
        <v>0</v>
      </c>
      <c r="BZ174" s="180">
        <v>0</v>
      </c>
      <c r="CA174" s="180">
        <v>0</v>
      </c>
      <c r="CB174" s="180">
        <v>0</v>
      </c>
      <c r="CC174" s="180">
        <v>0</v>
      </c>
      <c r="CD174" s="180">
        <v>0</v>
      </c>
      <c r="CE174" s="180"/>
      <c r="CF174" s="180"/>
      <c r="CG174" s="180"/>
      <c r="CH174" s="180"/>
      <c r="CI174" s="180"/>
      <c r="CJ174" s="180"/>
      <c r="CK174" s="180"/>
      <c r="CL174" s="180"/>
      <c r="CM174" s="180"/>
      <c r="CN174" s="180"/>
      <c r="CO174" s="180"/>
      <c r="CP174" s="180"/>
      <c r="CQ174" s="180"/>
      <c r="CR174" s="180"/>
      <c r="CS174" s="180"/>
      <c r="CT174" s="180"/>
      <c r="CU174" s="180"/>
    </row>
    <row r="175" spans="1:99" x14ac:dyDescent="0.3">
      <c r="A175" s="155">
        <v>560</v>
      </c>
      <c r="B175" s="180" t="s">
        <v>1067</v>
      </c>
      <c r="C175" s="180"/>
      <c r="D175" s="180">
        <v>0</v>
      </c>
      <c r="E175" s="180">
        <v>0</v>
      </c>
      <c r="F175" s="180">
        <v>0</v>
      </c>
      <c r="G175" s="180">
        <v>0</v>
      </c>
      <c r="H175" s="180">
        <v>0</v>
      </c>
      <c r="I175" s="180">
        <v>0</v>
      </c>
      <c r="J175" s="180">
        <v>0</v>
      </c>
      <c r="K175" s="180">
        <v>0</v>
      </c>
      <c r="L175" s="180">
        <v>0</v>
      </c>
      <c r="M175" s="180">
        <v>0</v>
      </c>
      <c r="N175" s="180">
        <v>0</v>
      </c>
      <c r="O175" s="180">
        <v>0</v>
      </c>
      <c r="P175" s="180">
        <v>0</v>
      </c>
      <c r="Q175" s="180">
        <v>0</v>
      </c>
      <c r="R175" s="180">
        <v>0</v>
      </c>
      <c r="S175" s="180">
        <v>0</v>
      </c>
      <c r="T175" s="180">
        <v>0</v>
      </c>
      <c r="U175" s="180">
        <v>0</v>
      </c>
      <c r="V175" s="180">
        <v>0</v>
      </c>
      <c r="W175" s="180"/>
      <c r="X175" s="180"/>
      <c r="Y175" s="180">
        <v>0</v>
      </c>
      <c r="Z175" s="180">
        <v>0</v>
      </c>
      <c r="AA175" s="180">
        <v>0</v>
      </c>
      <c r="AB175" s="180">
        <v>0</v>
      </c>
      <c r="AC175" s="180">
        <v>0</v>
      </c>
      <c r="AD175" s="180">
        <v>0</v>
      </c>
      <c r="AE175" s="180"/>
      <c r="AF175" s="180">
        <v>0</v>
      </c>
      <c r="AG175" s="180">
        <v>0</v>
      </c>
      <c r="AH175" s="180">
        <v>0</v>
      </c>
      <c r="AI175" s="180">
        <v>0</v>
      </c>
      <c r="AJ175" s="180">
        <v>0</v>
      </c>
      <c r="AK175" s="180">
        <v>0</v>
      </c>
      <c r="AL175" s="180"/>
      <c r="AM175" s="180">
        <v>0</v>
      </c>
      <c r="AN175" s="180">
        <v>0</v>
      </c>
      <c r="AO175" s="180">
        <v>0</v>
      </c>
      <c r="AP175" s="180">
        <v>0</v>
      </c>
      <c r="AQ175" s="180">
        <v>0</v>
      </c>
      <c r="AR175" s="180">
        <v>0</v>
      </c>
      <c r="AS175" s="180"/>
      <c r="AT175" s="180">
        <v>0</v>
      </c>
      <c r="AU175" s="180">
        <v>0</v>
      </c>
      <c r="AV175" s="180">
        <v>0</v>
      </c>
      <c r="AW175" s="180">
        <v>0</v>
      </c>
      <c r="AX175" s="180">
        <v>0</v>
      </c>
      <c r="AY175" s="180">
        <v>0</v>
      </c>
      <c r="AZ175" s="180">
        <v>0</v>
      </c>
      <c r="BA175" s="180"/>
      <c r="BB175" s="180">
        <v>0</v>
      </c>
      <c r="BC175" s="180">
        <v>0</v>
      </c>
      <c r="BD175" s="180">
        <v>0</v>
      </c>
      <c r="BE175" s="180">
        <v>0</v>
      </c>
      <c r="BF175" s="180">
        <v>0</v>
      </c>
      <c r="BG175" s="180">
        <v>0</v>
      </c>
      <c r="BH175" s="180">
        <v>0</v>
      </c>
      <c r="BI175" s="180">
        <v>0</v>
      </c>
      <c r="BJ175" s="180">
        <v>0</v>
      </c>
      <c r="BK175" s="180">
        <v>0</v>
      </c>
      <c r="BL175" s="180">
        <v>0</v>
      </c>
      <c r="BM175" s="180">
        <v>0</v>
      </c>
      <c r="BN175" s="180">
        <v>0</v>
      </c>
      <c r="BO175" s="180">
        <v>0</v>
      </c>
      <c r="BP175" s="180">
        <v>0</v>
      </c>
      <c r="BQ175" s="180">
        <v>0</v>
      </c>
      <c r="BR175" s="180">
        <v>0</v>
      </c>
      <c r="BS175" s="180">
        <v>0</v>
      </c>
      <c r="BT175" s="180"/>
      <c r="BU175" s="180">
        <v>0</v>
      </c>
      <c r="BV175" s="180">
        <v>0</v>
      </c>
      <c r="BW175" s="180">
        <v>0</v>
      </c>
      <c r="BX175" s="180">
        <v>0</v>
      </c>
      <c r="BY175" s="180">
        <v>0</v>
      </c>
      <c r="BZ175" s="180">
        <v>0</v>
      </c>
      <c r="CA175" s="180">
        <v>0</v>
      </c>
      <c r="CB175" s="180">
        <v>0</v>
      </c>
      <c r="CC175" s="180">
        <v>0</v>
      </c>
      <c r="CD175" s="180">
        <v>0</v>
      </c>
      <c r="CE175" s="180"/>
      <c r="CF175" s="180"/>
      <c r="CG175" s="180"/>
      <c r="CH175" s="180"/>
      <c r="CI175" s="180"/>
      <c r="CJ175" s="180"/>
      <c r="CK175" s="180"/>
      <c r="CL175" s="180"/>
      <c r="CM175" s="180"/>
      <c r="CN175" s="180"/>
      <c r="CO175" s="180"/>
      <c r="CP175" s="180"/>
      <c r="CQ175" s="180"/>
      <c r="CR175" s="180"/>
      <c r="CS175" s="180"/>
      <c r="CT175" s="180"/>
      <c r="CU175" s="180"/>
    </row>
    <row r="176" spans="1:99" x14ac:dyDescent="0.3">
      <c r="A176" s="155">
        <v>561</v>
      </c>
      <c r="B176" s="180" t="s">
        <v>1068</v>
      </c>
      <c r="C176" s="180"/>
      <c r="D176" s="180">
        <v>0</v>
      </c>
      <c r="E176" s="180">
        <v>0</v>
      </c>
      <c r="F176" s="180">
        <v>0</v>
      </c>
      <c r="G176" s="180">
        <v>0</v>
      </c>
      <c r="H176" s="180">
        <v>0</v>
      </c>
      <c r="I176" s="180">
        <v>0</v>
      </c>
      <c r="J176" s="180">
        <v>0</v>
      </c>
      <c r="K176" s="180">
        <v>0</v>
      </c>
      <c r="L176" s="180">
        <v>0</v>
      </c>
      <c r="M176" s="180">
        <v>0</v>
      </c>
      <c r="N176" s="180">
        <v>0</v>
      </c>
      <c r="O176" s="180">
        <v>0</v>
      </c>
      <c r="P176" s="180">
        <v>0</v>
      </c>
      <c r="Q176" s="180">
        <v>0</v>
      </c>
      <c r="R176" s="180">
        <v>0</v>
      </c>
      <c r="S176" s="180">
        <v>0</v>
      </c>
      <c r="T176" s="180">
        <v>0</v>
      </c>
      <c r="U176" s="180">
        <v>0</v>
      </c>
      <c r="V176" s="180">
        <v>0</v>
      </c>
      <c r="W176" s="180"/>
      <c r="X176" s="180"/>
      <c r="Y176" s="180">
        <v>0</v>
      </c>
      <c r="Z176" s="180">
        <v>0</v>
      </c>
      <c r="AA176" s="180">
        <v>0</v>
      </c>
      <c r="AB176" s="180">
        <v>0</v>
      </c>
      <c r="AC176" s="180">
        <v>0</v>
      </c>
      <c r="AD176" s="180">
        <v>0</v>
      </c>
      <c r="AE176" s="180"/>
      <c r="AF176" s="180">
        <v>0</v>
      </c>
      <c r="AG176" s="180">
        <v>0</v>
      </c>
      <c r="AH176" s="180">
        <v>0</v>
      </c>
      <c r="AI176" s="180">
        <v>0</v>
      </c>
      <c r="AJ176" s="180">
        <v>0</v>
      </c>
      <c r="AK176" s="180">
        <v>0</v>
      </c>
      <c r="AL176" s="180"/>
      <c r="AM176" s="180">
        <v>0</v>
      </c>
      <c r="AN176" s="180">
        <v>0</v>
      </c>
      <c r="AO176" s="180">
        <v>0</v>
      </c>
      <c r="AP176" s="180">
        <v>0</v>
      </c>
      <c r="AQ176" s="180">
        <v>0</v>
      </c>
      <c r="AR176" s="180">
        <v>0</v>
      </c>
      <c r="AS176" s="180"/>
      <c r="AT176" s="180">
        <v>0</v>
      </c>
      <c r="AU176" s="180">
        <v>0</v>
      </c>
      <c r="AV176" s="180">
        <v>0</v>
      </c>
      <c r="AW176" s="180">
        <v>0</v>
      </c>
      <c r="AX176" s="180">
        <v>0</v>
      </c>
      <c r="AY176" s="180">
        <v>0</v>
      </c>
      <c r="AZ176" s="180">
        <v>0</v>
      </c>
      <c r="BA176" s="180"/>
      <c r="BB176" s="180">
        <v>0</v>
      </c>
      <c r="BC176" s="180">
        <v>0</v>
      </c>
      <c r="BD176" s="180">
        <v>0</v>
      </c>
      <c r="BE176" s="180">
        <v>0</v>
      </c>
      <c r="BF176" s="180">
        <v>0</v>
      </c>
      <c r="BG176" s="180">
        <v>0</v>
      </c>
      <c r="BH176" s="180">
        <v>0</v>
      </c>
      <c r="BI176" s="180">
        <v>0</v>
      </c>
      <c r="BJ176" s="180">
        <v>0</v>
      </c>
      <c r="BK176" s="180">
        <v>0</v>
      </c>
      <c r="BL176" s="180">
        <v>0</v>
      </c>
      <c r="BM176" s="180">
        <v>0</v>
      </c>
      <c r="BN176" s="180">
        <v>0</v>
      </c>
      <c r="BO176" s="180">
        <v>0</v>
      </c>
      <c r="BP176" s="180">
        <v>0</v>
      </c>
      <c r="BQ176" s="180">
        <v>0</v>
      </c>
      <c r="BR176" s="180">
        <v>0</v>
      </c>
      <c r="BS176" s="180">
        <v>0</v>
      </c>
      <c r="BT176" s="180"/>
      <c r="BU176" s="180">
        <v>0</v>
      </c>
      <c r="BV176" s="180">
        <v>0</v>
      </c>
      <c r="BW176" s="180">
        <v>0</v>
      </c>
      <c r="BX176" s="180">
        <v>0</v>
      </c>
      <c r="BY176" s="180">
        <v>0</v>
      </c>
      <c r="BZ176" s="180">
        <v>0</v>
      </c>
      <c r="CA176" s="180">
        <v>0</v>
      </c>
      <c r="CB176" s="180">
        <v>0</v>
      </c>
      <c r="CC176" s="180">
        <v>0</v>
      </c>
      <c r="CD176" s="180">
        <v>0</v>
      </c>
      <c r="CE176" s="180"/>
      <c r="CF176" s="180"/>
      <c r="CG176" s="180"/>
      <c r="CH176" s="180"/>
      <c r="CI176" s="180"/>
      <c r="CJ176" s="180"/>
      <c r="CK176" s="180"/>
      <c r="CL176" s="180"/>
      <c r="CM176" s="180"/>
      <c r="CN176" s="180"/>
      <c r="CO176" s="180"/>
      <c r="CP176" s="180"/>
      <c r="CQ176" s="180"/>
      <c r="CR176" s="180"/>
      <c r="CS176" s="180"/>
      <c r="CT176" s="180"/>
      <c r="CU176" s="180"/>
    </row>
    <row r="177" spans="1:99" x14ac:dyDescent="0.3">
      <c r="A177" s="155">
        <v>562</v>
      </c>
      <c r="B177" s="180" t="s">
        <v>1069</v>
      </c>
      <c r="C177" s="180"/>
      <c r="D177" s="180">
        <v>0</v>
      </c>
      <c r="E177" s="180">
        <v>0</v>
      </c>
      <c r="F177" s="180">
        <v>0</v>
      </c>
      <c r="G177" s="180">
        <v>0</v>
      </c>
      <c r="H177" s="180">
        <v>0</v>
      </c>
      <c r="I177" s="180">
        <v>0</v>
      </c>
      <c r="J177" s="180">
        <v>0</v>
      </c>
      <c r="K177" s="180">
        <v>0</v>
      </c>
      <c r="L177" s="180">
        <v>0</v>
      </c>
      <c r="M177" s="180">
        <v>0</v>
      </c>
      <c r="N177" s="180">
        <v>0</v>
      </c>
      <c r="O177" s="180">
        <v>0</v>
      </c>
      <c r="P177" s="180">
        <v>0</v>
      </c>
      <c r="Q177" s="180">
        <v>0</v>
      </c>
      <c r="R177" s="180">
        <v>0</v>
      </c>
      <c r="S177" s="180">
        <v>0</v>
      </c>
      <c r="T177" s="180">
        <v>0</v>
      </c>
      <c r="U177" s="180">
        <v>0</v>
      </c>
      <c r="V177" s="180">
        <v>0</v>
      </c>
      <c r="W177" s="180"/>
      <c r="X177" s="180"/>
      <c r="Y177" s="180">
        <v>0</v>
      </c>
      <c r="Z177" s="180">
        <v>0</v>
      </c>
      <c r="AA177" s="180">
        <v>0</v>
      </c>
      <c r="AB177" s="180">
        <v>0</v>
      </c>
      <c r="AC177" s="180">
        <v>0</v>
      </c>
      <c r="AD177" s="180">
        <v>0</v>
      </c>
      <c r="AE177" s="180"/>
      <c r="AF177" s="180">
        <v>0</v>
      </c>
      <c r="AG177" s="180">
        <v>0</v>
      </c>
      <c r="AH177" s="180">
        <v>0</v>
      </c>
      <c r="AI177" s="180">
        <v>0</v>
      </c>
      <c r="AJ177" s="180">
        <v>0</v>
      </c>
      <c r="AK177" s="180">
        <v>0</v>
      </c>
      <c r="AL177" s="180"/>
      <c r="AM177" s="180">
        <v>0</v>
      </c>
      <c r="AN177" s="180">
        <v>0</v>
      </c>
      <c r="AO177" s="180">
        <v>0</v>
      </c>
      <c r="AP177" s="180">
        <v>0</v>
      </c>
      <c r="AQ177" s="180">
        <v>0</v>
      </c>
      <c r="AR177" s="180">
        <v>0</v>
      </c>
      <c r="AS177" s="180"/>
      <c r="AT177" s="180">
        <v>0</v>
      </c>
      <c r="AU177" s="180">
        <v>0</v>
      </c>
      <c r="AV177" s="180">
        <v>0</v>
      </c>
      <c r="AW177" s="180">
        <v>0</v>
      </c>
      <c r="AX177" s="180">
        <v>0</v>
      </c>
      <c r="AY177" s="180">
        <v>0</v>
      </c>
      <c r="AZ177" s="180">
        <v>0</v>
      </c>
      <c r="BA177" s="180"/>
      <c r="BB177" s="180">
        <v>0</v>
      </c>
      <c r="BC177" s="180">
        <v>0</v>
      </c>
      <c r="BD177" s="180">
        <v>0</v>
      </c>
      <c r="BE177" s="180">
        <v>0</v>
      </c>
      <c r="BF177" s="180">
        <v>0</v>
      </c>
      <c r="BG177" s="180">
        <v>0</v>
      </c>
      <c r="BH177" s="180">
        <v>0</v>
      </c>
      <c r="BI177" s="180">
        <v>0</v>
      </c>
      <c r="BJ177" s="180">
        <v>0</v>
      </c>
      <c r="BK177" s="180">
        <v>0</v>
      </c>
      <c r="BL177" s="180">
        <v>0</v>
      </c>
      <c r="BM177" s="180">
        <v>0</v>
      </c>
      <c r="BN177" s="180">
        <v>0</v>
      </c>
      <c r="BO177" s="180">
        <v>0</v>
      </c>
      <c r="BP177" s="180">
        <v>0</v>
      </c>
      <c r="BQ177" s="180">
        <v>0</v>
      </c>
      <c r="BR177" s="180">
        <v>0</v>
      </c>
      <c r="BS177" s="180">
        <v>0</v>
      </c>
      <c r="BT177" s="180"/>
      <c r="BU177" s="180">
        <v>0</v>
      </c>
      <c r="BV177" s="180">
        <v>0</v>
      </c>
      <c r="BW177" s="180">
        <v>0</v>
      </c>
      <c r="BX177" s="180">
        <v>0</v>
      </c>
      <c r="BY177" s="180">
        <v>0</v>
      </c>
      <c r="BZ177" s="180">
        <v>0</v>
      </c>
      <c r="CA177" s="180">
        <v>0</v>
      </c>
      <c r="CB177" s="180">
        <v>0</v>
      </c>
      <c r="CC177" s="180">
        <v>0</v>
      </c>
      <c r="CD177" s="180">
        <v>0</v>
      </c>
      <c r="CE177" s="180"/>
      <c r="CF177" s="180"/>
      <c r="CG177" s="180"/>
      <c r="CH177" s="180"/>
      <c r="CI177" s="180"/>
      <c r="CJ177" s="180"/>
      <c r="CK177" s="180"/>
      <c r="CL177" s="180"/>
      <c r="CM177" s="180"/>
      <c r="CN177" s="180"/>
      <c r="CO177" s="180"/>
      <c r="CP177" s="180"/>
      <c r="CQ177" s="180"/>
      <c r="CR177" s="180"/>
      <c r="CS177" s="180"/>
      <c r="CT177" s="180"/>
      <c r="CU177" s="180"/>
    </row>
    <row r="178" spans="1:99" x14ac:dyDescent="0.3">
      <c r="A178" s="155">
        <v>563</v>
      </c>
      <c r="B178" s="180" t="s">
        <v>1070</v>
      </c>
      <c r="C178" s="180"/>
      <c r="D178" s="180">
        <v>0</v>
      </c>
      <c r="E178" s="180">
        <v>0</v>
      </c>
      <c r="F178" s="180">
        <v>0</v>
      </c>
      <c r="G178" s="180">
        <v>0</v>
      </c>
      <c r="H178" s="180">
        <v>0</v>
      </c>
      <c r="I178" s="180">
        <v>0</v>
      </c>
      <c r="J178" s="180">
        <v>0</v>
      </c>
      <c r="K178" s="180">
        <v>0</v>
      </c>
      <c r="L178" s="180">
        <v>0</v>
      </c>
      <c r="M178" s="180">
        <v>0</v>
      </c>
      <c r="N178" s="180">
        <v>0</v>
      </c>
      <c r="O178" s="180">
        <v>0</v>
      </c>
      <c r="P178" s="180">
        <v>0</v>
      </c>
      <c r="Q178" s="180">
        <v>0</v>
      </c>
      <c r="R178" s="180">
        <v>0</v>
      </c>
      <c r="S178" s="180">
        <v>0</v>
      </c>
      <c r="T178" s="180">
        <v>0</v>
      </c>
      <c r="U178" s="180">
        <v>0</v>
      </c>
      <c r="V178" s="180">
        <v>0</v>
      </c>
      <c r="W178" s="180"/>
      <c r="X178" s="180"/>
      <c r="Y178" s="180">
        <v>0</v>
      </c>
      <c r="Z178" s="180">
        <v>0</v>
      </c>
      <c r="AA178" s="180">
        <v>0</v>
      </c>
      <c r="AB178" s="180">
        <v>0</v>
      </c>
      <c r="AC178" s="180">
        <v>0</v>
      </c>
      <c r="AD178" s="180">
        <v>0</v>
      </c>
      <c r="AE178" s="180"/>
      <c r="AF178" s="180">
        <v>0</v>
      </c>
      <c r="AG178" s="180">
        <v>0</v>
      </c>
      <c r="AH178" s="180">
        <v>0</v>
      </c>
      <c r="AI178" s="180">
        <v>0</v>
      </c>
      <c r="AJ178" s="180">
        <v>0</v>
      </c>
      <c r="AK178" s="180">
        <v>0</v>
      </c>
      <c r="AL178" s="180"/>
      <c r="AM178" s="180">
        <v>0</v>
      </c>
      <c r="AN178" s="180">
        <v>0</v>
      </c>
      <c r="AO178" s="180">
        <v>0</v>
      </c>
      <c r="AP178" s="180">
        <v>0</v>
      </c>
      <c r="AQ178" s="180">
        <v>0</v>
      </c>
      <c r="AR178" s="180">
        <v>0</v>
      </c>
      <c r="AS178" s="180"/>
      <c r="AT178" s="180">
        <v>0</v>
      </c>
      <c r="AU178" s="180">
        <v>0</v>
      </c>
      <c r="AV178" s="180">
        <v>0</v>
      </c>
      <c r="AW178" s="180">
        <v>0</v>
      </c>
      <c r="AX178" s="180">
        <v>0</v>
      </c>
      <c r="AY178" s="180">
        <v>0</v>
      </c>
      <c r="AZ178" s="180">
        <v>0</v>
      </c>
      <c r="BA178" s="180"/>
      <c r="BB178" s="180">
        <v>0</v>
      </c>
      <c r="BC178" s="180">
        <v>0</v>
      </c>
      <c r="BD178" s="180">
        <v>0</v>
      </c>
      <c r="BE178" s="180">
        <v>0</v>
      </c>
      <c r="BF178" s="180">
        <v>0</v>
      </c>
      <c r="BG178" s="180">
        <v>0</v>
      </c>
      <c r="BH178" s="180">
        <v>0</v>
      </c>
      <c r="BI178" s="180">
        <v>0</v>
      </c>
      <c r="BJ178" s="180">
        <v>0</v>
      </c>
      <c r="BK178" s="180">
        <v>0</v>
      </c>
      <c r="BL178" s="180">
        <v>0</v>
      </c>
      <c r="BM178" s="180">
        <v>0</v>
      </c>
      <c r="BN178" s="180">
        <v>0</v>
      </c>
      <c r="BO178" s="180">
        <v>0</v>
      </c>
      <c r="BP178" s="180">
        <v>0</v>
      </c>
      <c r="BQ178" s="180">
        <v>0</v>
      </c>
      <c r="BR178" s="180">
        <v>0</v>
      </c>
      <c r="BS178" s="180">
        <v>0</v>
      </c>
      <c r="BT178" s="180"/>
      <c r="BU178" s="180">
        <v>0</v>
      </c>
      <c r="BV178" s="180">
        <v>0</v>
      </c>
      <c r="BW178" s="180">
        <v>0</v>
      </c>
      <c r="BX178" s="180">
        <v>0</v>
      </c>
      <c r="BY178" s="180">
        <v>0</v>
      </c>
      <c r="BZ178" s="180">
        <v>0</v>
      </c>
      <c r="CA178" s="180">
        <v>0</v>
      </c>
      <c r="CB178" s="180">
        <v>0</v>
      </c>
      <c r="CC178" s="180">
        <v>0</v>
      </c>
      <c r="CD178" s="180">
        <v>0</v>
      </c>
      <c r="CE178" s="180"/>
      <c r="CF178" s="180"/>
      <c r="CG178" s="180"/>
      <c r="CH178" s="180"/>
      <c r="CI178" s="180"/>
      <c r="CJ178" s="180"/>
      <c r="CK178" s="180"/>
      <c r="CL178" s="180"/>
      <c r="CM178" s="180"/>
      <c r="CN178" s="180"/>
      <c r="CO178" s="180"/>
      <c r="CP178" s="180"/>
      <c r="CQ178" s="180"/>
      <c r="CR178" s="180"/>
      <c r="CS178" s="180"/>
      <c r="CT178" s="180"/>
      <c r="CU178" s="180"/>
    </row>
    <row r="179" spans="1:99" x14ac:dyDescent="0.3">
      <c r="A179" s="155">
        <v>564</v>
      </c>
      <c r="B179" s="180" t="s">
        <v>1071</v>
      </c>
      <c r="C179" s="180"/>
      <c r="D179" s="180">
        <v>0</v>
      </c>
      <c r="E179" s="180">
        <v>0</v>
      </c>
      <c r="F179" s="180">
        <v>0</v>
      </c>
      <c r="G179" s="180">
        <v>0</v>
      </c>
      <c r="H179" s="180">
        <v>0</v>
      </c>
      <c r="I179" s="180">
        <v>0</v>
      </c>
      <c r="J179" s="180">
        <v>0</v>
      </c>
      <c r="K179" s="180">
        <v>0</v>
      </c>
      <c r="L179" s="180">
        <v>0</v>
      </c>
      <c r="M179" s="180">
        <v>0</v>
      </c>
      <c r="N179" s="180">
        <v>0</v>
      </c>
      <c r="O179" s="180">
        <v>0</v>
      </c>
      <c r="P179" s="180">
        <v>0</v>
      </c>
      <c r="Q179" s="180">
        <v>0</v>
      </c>
      <c r="R179" s="180">
        <v>0</v>
      </c>
      <c r="S179" s="180">
        <v>0</v>
      </c>
      <c r="T179" s="180">
        <v>0</v>
      </c>
      <c r="U179" s="180">
        <v>0</v>
      </c>
      <c r="V179" s="180">
        <v>0</v>
      </c>
      <c r="W179" s="180"/>
      <c r="X179" s="180"/>
      <c r="Y179" s="180">
        <v>0</v>
      </c>
      <c r="Z179" s="180">
        <v>0</v>
      </c>
      <c r="AA179" s="180">
        <v>0</v>
      </c>
      <c r="AB179" s="180">
        <v>0</v>
      </c>
      <c r="AC179" s="180">
        <v>0</v>
      </c>
      <c r="AD179" s="180">
        <v>0</v>
      </c>
      <c r="AE179" s="180"/>
      <c r="AF179" s="180">
        <v>0</v>
      </c>
      <c r="AG179" s="180">
        <v>0</v>
      </c>
      <c r="AH179" s="180">
        <v>0</v>
      </c>
      <c r="AI179" s="180">
        <v>0</v>
      </c>
      <c r="AJ179" s="180">
        <v>0</v>
      </c>
      <c r="AK179" s="180">
        <v>0</v>
      </c>
      <c r="AL179" s="180"/>
      <c r="AM179" s="180">
        <v>0</v>
      </c>
      <c r="AN179" s="180">
        <v>0</v>
      </c>
      <c r="AO179" s="180">
        <v>0</v>
      </c>
      <c r="AP179" s="180">
        <v>0</v>
      </c>
      <c r="AQ179" s="180">
        <v>0</v>
      </c>
      <c r="AR179" s="180">
        <v>0</v>
      </c>
      <c r="AS179" s="180"/>
      <c r="AT179" s="180">
        <v>0</v>
      </c>
      <c r="AU179" s="180">
        <v>0</v>
      </c>
      <c r="AV179" s="180">
        <v>0</v>
      </c>
      <c r="AW179" s="180">
        <v>0</v>
      </c>
      <c r="AX179" s="180">
        <v>0</v>
      </c>
      <c r="AY179" s="180">
        <v>0</v>
      </c>
      <c r="AZ179" s="180">
        <v>0</v>
      </c>
      <c r="BA179" s="180"/>
      <c r="BB179" s="180">
        <v>0</v>
      </c>
      <c r="BC179" s="180">
        <v>0</v>
      </c>
      <c r="BD179" s="180">
        <v>0</v>
      </c>
      <c r="BE179" s="180">
        <v>0</v>
      </c>
      <c r="BF179" s="180">
        <v>0</v>
      </c>
      <c r="BG179" s="180">
        <v>0</v>
      </c>
      <c r="BH179" s="180">
        <v>0</v>
      </c>
      <c r="BI179" s="180">
        <v>0</v>
      </c>
      <c r="BJ179" s="180">
        <v>0</v>
      </c>
      <c r="BK179" s="180">
        <v>0</v>
      </c>
      <c r="BL179" s="180">
        <v>0</v>
      </c>
      <c r="BM179" s="180">
        <v>0</v>
      </c>
      <c r="BN179" s="180">
        <v>0</v>
      </c>
      <c r="BO179" s="180">
        <v>0</v>
      </c>
      <c r="BP179" s="180">
        <v>0</v>
      </c>
      <c r="BQ179" s="180">
        <v>0</v>
      </c>
      <c r="BR179" s="180">
        <v>0</v>
      </c>
      <c r="BS179" s="180">
        <v>0</v>
      </c>
      <c r="BT179" s="180"/>
      <c r="BU179" s="180">
        <v>0</v>
      </c>
      <c r="BV179" s="180">
        <v>0</v>
      </c>
      <c r="BW179" s="180">
        <v>0</v>
      </c>
      <c r="BX179" s="180">
        <v>0</v>
      </c>
      <c r="BY179" s="180">
        <v>0</v>
      </c>
      <c r="BZ179" s="180">
        <v>0</v>
      </c>
      <c r="CA179" s="180">
        <v>0</v>
      </c>
      <c r="CB179" s="180">
        <v>0</v>
      </c>
      <c r="CC179" s="180">
        <v>0</v>
      </c>
      <c r="CD179" s="180">
        <v>0</v>
      </c>
      <c r="CE179" s="180"/>
      <c r="CF179" s="180"/>
      <c r="CG179" s="180"/>
      <c r="CH179" s="180"/>
      <c r="CI179" s="180"/>
      <c r="CJ179" s="180"/>
      <c r="CK179" s="180"/>
      <c r="CL179" s="180"/>
      <c r="CM179" s="180"/>
      <c r="CN179" s="180"/>
      <c r="CO179" s="180"/>
      <c r="CP179" s="180"/>
      <c r="CQ179" s="180"/>
      <c r="CR179" s="180"/>
      <c r="CS179" s="180"/>
      <c r="CT179" s="180"/>
      <c r="CU179" s="180"/>
    </row>
    <row r="180" spans="1:99" x14ac:dyDescent="0.3">
      <c r="A180" s="155">
        <v>565</v>
      </c>
      <c r="B180" s="180" t="s">
        <v>1072</v>
      </c>
      <c r="C180" s="180"/>
      <c r="D180" s="180">
        <v>0</v>
      </c>
      <c r="E180" s="180">
        <v>0</v>
      </c>
      <c r="F180" s="180">
        <v>0</v>
      </c>
      <c r="G180" s="180">
        <v>0</v>
      </c>
      <c r="H180" s="180">
        <v>0</v>
      </c>
      <c r="I180" s="180">
        <v>0</v>
      </c>
      <c r="J180" s="180">
        <v>0</v>
      </c>
      <c r="K180" s="180">
        <v>0</v>
      </c>
      <c r="L180" s="180">
        <v>0</v>
      </c>
      <c r="M180" s="180">
        <v>0</v>
      </c>
      <c r="N180" s="180">
        <v>0</v>
      </c>
      <c r="O180" s="180">
        <v>0</v>
      </c>
      <c r="P180" s="180">
        <v>0</v>
      </c>
      <c r="Q180" s="180">
        <v>0</v>
      </c>
      <c r="R180" s="180">
        <v>0</v>
      </c>
      <c r="S180" s="180">
        <v>0</v>
      </c>
      <c r="T180" s="180">
        <v>0</v>
      </c>
      <c r="U180" s="180">
        <v>0</v>
      </c>
      <c r="V180" s="180">
        <v>0</v>
      </c>
      <c r="W180" s="180"/>
      <c r="X180" s="180"/>
      <c r="Y180" s="180">
        <v>0</v>
      </c>
      <c r="Z180" s="180">
        <v>0</v>
      </c>
      <c r="AA180" s="180">
        <v>0</v>
      </c>
      <c r="AB180" s="180">
        <v>0</v>
      </c>
      <c r="AC180" s="180">
        <v>0</v>
      </c>
      <c r="AD180" s="180">
        <v>0</v>
      </c>
      <c r="AE180" s="180"/>
      <c r="AF180" s="180">
        <v>0</v>
      </c>
      <c r="AG180" s="180">
        <v>0</v>
      </c>
      <c r="AH180" s="180">
        <v>0</v>
      </c>
      <c r="AI180" s="180">
        <v>0</v>
      </c>
      <c r="AJ180" s="180">
        <v>0</v>
      </c>
      <c r="AK180" s="180">
        <v>0</v>
      </c>
      <c r="AL180" s="180"/>
      <c r="AM180" s="180">
        <v>0</v>
      </c>
      <c r="AN180" s="180">
        <v>0</v>
      </c>
      <c r="AO180" s="180">
        <v>0</v>
      </c>
      <c r="AP180" s="180">
        <v>0</v>
      </c>
      <c r="AQ180" s="180">
        <v>0</v>
      </c>
      <c r="AR180" s="180">
        <v>0</v>
      </c>
      <c r="AS180" s="180"/>
      <c r="AT180" s="180">
        <v>0</v>
      </c>
      <c r="AU180" s="180">
        <v>0</v>
      </c>
      <c r="AV180" s="180">
        <v>0</v>
      </c>
      <c r="AW180" s="180">
        <v>0</v>
      </c>
      <c r="AX180" s="180">
        <v>0</v>
      </c>
      <c r="AY180" s="180">
        <v>0</v>
      </c>
      <c r="AZ180" s="180">
        <v>0</v>
      </c>
      <c r="BA180" s="180"/>
      <c r="BB180" s="180">
        <v>0</v>
      </c>
      <c r="BC180" s="180">
        <v>0</v>
      </c>
      <c r="BD180" s="180">
        <v>0</v>
      </c>
      <c r="BE180" s="180">
        <v>0</v>
      </c>
      <c r="BF180" s="180">
        <v>0</v>
      </c>
      <c r="BG180" s="180">
        <v>0</v>
      </c>
      <c r="BH180" s="180">
        <v>0</v>
      </c>
      <c r="BI180" s="180">
        <v>0</v>
      </c>
      <c r="BJ180" s="180">
        <v>0</v>
      </c>
      <c r="BK180" s="180">
        <v>0</v>
      </c>
      <c r="BL180" s="180">
        <v>0</v>
      </c>
      <c r="BM180" s="180">
        <v>0</v>
      </c>
      <c r="BN180" s="180">
        <v>0</v>
      </c>
      <c r="BO180" s="180">
        <v>0</v>
      </c>
      <c r="BP180" s="180">
        <v>0</v>
      </c>
      <c r="BQ180" s="180">
        <v>0</v>
      </c>
      <c r="BR180" s="180">
        <v>0</v>
      </c>
      <c r="BS180" s="180">
        <v>0</v>
      </c>
      <c r="BT180" s="180"/>
      <c r="BU180" s="180">
        <v>0</v>
      </c>
      <c r="BV180" s="180">
        <v>0</v>
      </c>
      <c r="BW180" s="180">
        <v>0</v>
      </c>
      <c r="BX180" s="180">
        <v>0</v>
      </c>
      <c r="BY180" s="180">
        <v>0</v>
      </c>
      <c r="BZ180" s="180">
        <v>0</v>
      </c>
      <c r="CA180" s="180">
        <v>0</v>
      </c>
      <c r="CB180" s="180">
        <v>0</v>
      </c>
      <c r="CC180" s="180">
        <v>0</v>
      </c>
      <c r="CD180" s="180">
        <v>0</v>
      </c>
      <c r="CE180" s="180"/>
      <c r="CF180" s="180"/>
      <c r="CG180" s="180"/>
      <c r="CH180" s="180"/>
      <c r="CI180" s="180"/>
      <c r="CJ180" s="180"/>
      <c r="CK180" s="180"/>
      <c r="CL180" s="180"/>
      <c r="CM180" s="180"/>
      <c r="CN180" s="180"/>
      <c r="CO180" s="180"/>
      <c r="CP180" s="180"/>
      <c r="CQ180" s="180"/>
      <c r="CR180" s="180"/>
      <c r="CS180" s="180"/>
      <c r="CT180" s="180"/>
      <c r="CU180" s="180"/>
    </row>
    <row r="181" spans="1:99" x14ac:dyDescent="0.3">
      <c r="A181" s="155">
        <v>566</v>
      </c>
      <c r="B181" s="180" t="s">
        <v>1073</v>
      </c>
      <c r="C181" s="180"/>
      <c r="D181" s="180">
        <v>0</v>
      </c>
      <c r="E181" s="180">
        <v>0</v>
      </c>
      <c r="F181" s="180">
        <v>0</v>
      </c>
      <c r="G181" s="180">
        <v>0</v>
      </c>
      <c r="H181" s="180">
        <v>0</v>
      </c>
      <c r="I181" s="180">
        <v>0</v>
      </c>
      <c r="J181" s="180">
        <v>0</v>
      </c>
      <c r="K181" s="180">
        <v>0</v>
      </c>
      <c r="L181" s="180">
        <v>0</v>
      </c>
      <c r="M181" s="180">
        <v>0</v>
      </c>
      <c r="N181" s="180">
        <v>0</v>
      </c>
      <c r="O181" s="180">
        <v>0</v>
      </c>
      <c r="P181" s="180">
        <v>0</v>
      </c>
      <c r="Q181" s="180">
        <v>0</v>
      </c>
      <c r="R181" s="180">
        <v>0</v>
      </c>
      <c r="S181" s="180">
        <v>0</v>
      </c>
      <c r="T181" s="180">
        <v>0</v>
      </c>
      <c r="U181" s="180">
        <v>0</v>
      </c>
      <c r="V181" s="180">
        <v>0</v>
      </c>
      <c r="W181" s="180"/>
      <c r="X181" s="180"/>
      <c r="Y181" s="180">
        <v>0</v>
      </c>
      <c r="Z181" s="180">
        <v>0</v>
      </c>
      <c r="AA181" s="180">
        <v>0</v>
      </c>
      <c r="AB181" s="180">
        <v>0</v>
      </c>
      <c r="AC181" s="180">
        <v>0</v>
      </c>
      <c r="AD181" s="180">
        <v>0</v>
      </c>
      <c r="AE181" s="180"/>
      <c r="AF181" s="180">
        <v>0</v>
      </c>
      <c r="AG181" s="180">
        <v>0</v>
      </c>
      <c r="AH181" s="180">
        <v>0</v>
      </c>
      <c r="AI181" s="180">
        <v>0</v>
      </c>
      <c r="AJ181" s="180">
        <v>0</v>
      </c>
      <c r="AK181" s="180">
        <v>0</v>
      </c>
      <c r="AL181" s="180"/>
      <c r="AM181" s="180">
        <v>0</v>
      </c>
      <c r="AN181" s="180">
        <v>0</v>
      </c>
      <c r="AO181" s="180">
        <v>0</v>
      </c>
      <c r="AP181" s="180">
        <v>0</v>
      </c>
      <c r="AQ181" s="180">
        <v>0</v>
      </c>
      <c r="AR181" s="180">
        <v>0</v>
      </c>
      <c r="AS181" s="180"/>
      <c r="AT181" s="180">
        <v>0</v>
      </c>
      <c r="AU181" s="180">
        <v>0</v>
      </c>
      <c r="AV181" s="180">
        <v>0</v>
      </c>
      <c r="AW181" s="180">
        <v>0</v>
      </c>
      <c r="AX181" s="180">
        <v>0</v>
      </c>
      <c r="AY181" s="180">
        <v>0</v>
      </c>
      <c r="AZ181" s="180">
        <v>0</v>
      </c>
      <c r="BA181" s="180"/>
      <c r="BB181" s="180">
        <v>0</v>
      </c>
      <c r="BC181" s="180">
        <v>0</v>
      </c>
      <c r="BD181" s="180">
        <v>0</v>
      </c>
      <c r="BE181" s="180">
        <v>0</v>
      </c>
      <c r="BF181" s="180">
        <v>0</v>
      </c>
      <c r="BG181" s="180">
        <v>0</v>
      </c>
      <c r="BH181" s="180">
        <v>0</v>
      </c>
      <c r="BI181" s="180">
        <v>0</v>
      </c>
      <c r="BJ181" s="180">
        <v>0</v>
      </c>
      <c r="BK181" s="180">
        <v>0</v>
      </c>
      <c r="BL181" s="180">
        <v>0</v>
      </c>
      <c r="BM181" s="180">
        <v>0</v>
      </c>
      <c r="BN181" s="180">
        <v>0</v>
      </c>
      <c r="BO181" s="180">
        <v>0</v>
      </c>
      <c r="BP181" s="180">
        <v>0</v>
      </c>
      <c r="BQ181" s="180">
        <v>0</v>
      </c>
      <c r="BR181" s="180">
        <v>0</v>
      </c>
      <c r="BS181" s="180">
        <v>0</v>
      </c>
      <c r="BT181" s="180"/>
      <c r="BU181" s="180">
        <v>0</v>
      </c>
      <c r="BV181" s="180">
        <v>0</v>
      </c>
      <c r="BW181" s="180">
        <v>0</v>
      </c>
      <c r="BX181" s="180">
        <v>0</v>
      </c>
      <c r="BY181" s="180">
        <v>0</v>
      </c>
      <c r="BZ181" s="180">
        <v>0</v>
      </c>
      <c r="CA181" s="180">
        <v>0</v>
      </c>
      <c r="CB181" s="180">
        <v>0</v>
      </c>
      <c r="CC181" s="180">
        <v>0</v>
      </c>
      <c r="CD181" s="180">
        <v>0</v>
      </c>
      <c r="CE181" s="180"/>
      <c r="CF181" s="180"/>
      <c r="CG181" s="180"/>
      <c r="CH181" s="180"/>
      <c r="CI181" s="180"/>
      <c r="CJ181" s="180"/>
      <c r="CK181" s="180"/>
      <c r="CL181" s="180"/>
      <c r="CM181" s="180"/>
      <c r="CN181" s="180"/>
      <c r="CO181" s="180"/>
      <c r="CP181" s="180"/>
      <c r="CQ181" s="180"/>
      <c r="CR181" s="180"/>
      <c r="CS181" s="180"/>
      <c r="CT181" s="180"/>
      <c r="CU181" s="180"/>
    </row>
    <row r="182" spans="1:99" x14ac:dyDescent="0.3">
      <c r="A182" s="155">
        <v>567</v>
      </c>
      <c r="B182" s="180" t="s">
        <v>1074</v>
      </c>
      <c r="C182" s="180"/>
      <c r="D182" s="180">
        <v>0</v>
      </c>
      <c r="E182" s="180">
        <v>0</v>
      </c>
      <c r="F182" s="180">
        <v>0</v>
      </c>
      <c r="G182" s="180">
        <v>0</v>
      </c>
      <c r="H182" s="180">
        <v>0</v>
      </c>
      <c r="I182" s="180">
        <v>0</v>
      </c>
      <c r="J182" s="180">
        <v>0</v>
      </c>
      <c r="K182" s="180">
        <v>0</v>
      </c>
      <c r="L182" s="180">
        <v>0</v>
      </c>
      <c r="M182" s="180">
        <v>0</v>
      </c>
      <c r="N182" s="180">
        <v>0</v>
      </c>
      <c r="O182" s="180">
        <v>0</v>
      </c>
      <c r="P182" s="180">
        <v>0</v>
      </c>
      <c r="Q182" s="180">
        <v>0</v>
      </c>
      <c r="R182" s="180">
        <v>0</v>
      </c>
      <c r="S182" s="180">
        <v>0</v>
      </c>
      <c r="T182" s="180">
        <v>0</v>
      </c>
      <c r="U182" s="180">
        <v>0</v>
      </c>
      <c r="V182" s="180">
        <v>0</v>
      </c>
      <c r="W182" s="180"/>
      <c r="X182" s="180"/>
      <c r="Y182" s="180">
        <v>0</v>
      </c>
      <c r="Z182" s="180">
        <v>0</v>
      </c>
      <c r="AA182" s="180">
        <v>0</v>
      </c>
      <c r="AB182" s="180">
        <v>0</v>
      </c>
      <c r="AC182" s="180">
        <v>0</v>
      </c>
      <c r="AD182" s="180">
        <v>0</v>
      </c>
      <c r="AE182" s="180"/>
      <c r="AF182" s="180">
        <v>0</v>
      </c>
      <c r="AG182" s="180">
        <v>0</v>
      </c>
      <c r="AH182" s="180">
        <v>0</v>
      </c>
      <c r="AI182" s="180">
        <v>0</v>
      </c>
      <c r="AJ182" s="180">
        <v>0</v>
      </c>
      <c r="AK182" s="180">
        <v>0</v>
      </c>
      <c r="AL182" s="180"/>
      <c r="AM182" s="180">
        <v>0</v>
      </c>
      <c r="AN182" s="180">
        <v>0</v>
      </c>
      <c r="AO182" s="180">
        <v>0</v>
      </c>
      <c r="AP182" s="180">
        <v>0</v>
      </c>
      <c r="AQ182" s="180">
        <v>0</v>
      </c>
      <c r="AR182" s="180">
        <v>0</v>
      </c>
      <c r="AS182" s="180"/>
      <c r="AT182" s="180">
        <v>0</v>
      </c>
      <c r="AU182" s="180">
        <v>0</v>
      </c>
      <c r="AV182" s="180">
        <v>0</v>
      </c>
      <c r="AW182" s="180">
        <v>0</v>
      </c>
      <c r="AX182" s="180">
        <v>0</v>
      </c>
      <c r="AY182" s="180">
        <v>0</v>
      </c>
      <c r="AZ182" s="180">
        <v>0</v>
      </c>
      <c r="BA182" s="180"/>
      <c r="BB182" s="180">
        <v>0</v>
      </c>
      <c r="BC182" s="180">
        <v>0</v>
      </c>
      <c r="BD182" s="180">
        <v>0</v>
      </c>
      <c r="BE182" s="180">
        <v>0</v>
      </c>
      <c r="BF182" s="180">
        <v>0</v>
      </c>
      <c r="BG182" s="180">
        <v>0</v>
      </c>
      <c r="BH182" s="180">
        <v>0</v>
      </c>
      <c r="BI182" s="180">
        <v>0</v>
      </c>
      <c r="BJ182" s="180">
        <v>0</v>
      </c>
      <c r="BK182" s="180">
        <v>0</v>
      </c>
      <c r="BL182" s="180">
        <v>0</v>
      </c>
      <c r="BM182" s="180">
        <v>0</v>
      </c>
      <c r="BN182" s="180">
        <v>0</v>
      </c>
      <c r="BO182" s="180">
        <v>0</v>
      </c>
      <c r="BP182" s="180">
        <v>0</v>
      </c>
      <c r="BQ182" s="180">
        <v>0</v>
      </c>
      <c r="BR182" s="180">
        <v>0</v>
      </c>
      <c r="BS182" s="180">
        <v>0</v>
      </c>
      <c r="BT182" s="180"/>
      <c r="BU182" s="180">
        <v>0</v>
      </c>
      <c r="BV182" s="180">
        <v>0</v>
      </c>
      <c r="BW182" s="180">
        <v>0</v>
      </c>
      <c r="BX182" s="180">
        <v>0</v>
      </c>
      <c r="BY182" s="180">
        <v>0</v>
      </c>
      <c r="BZ182" s="180">
        <v>0</v>
      </c>
      <c r="CA182" s="180">
        <v>0</v>
      </c>
      <c r="CB182" s="180">
        <v>0</v>
      </c>
      <c r="CC182" s="180">
        <v>0</v>
      </c>
      <c r="CD182" s="180">
        <v>0</v>
      </c>
      <c r="CE182" s="180"/>
      <c r="CF182" s="180"/>
      <c r="CG182" s="180"/>
      <c r="CH182" s="180"/>
      <c r="CI182" s="180"/>
      <c r="CJ182" s="180"/>
      <c r="CK182" s="180"/>
      <c r="CL182" s="180"/>
      <c r="CM182" s="180"/>
      <c r="CN182" s="180"/>
      <c r="CO182" s="180"/>
      <c r="CP182" s="180"/>
      <c r="CQ182" s="180"/>
      <c r="CR182" s="180"/>
      <c r="CS182" s="180"/>
      <c r="CT182" s="180"/>
      <c r="CU182" s="180"/>
    </row>
    <row r="183" spans="1:99" x14ac:dyDescent="0.3">
      <c r="A183" s="155">
        <v>568</v>
      </c>
      <c r="B183" s="180" t="s">
        <v>1075</v>
      </c>
      <c r="C183" s="180"/>
      <c r="D183" s="180">
        <v>0</v>
      </c>
      <c r="E183" s="180">
        <v>0</v>
      </c>
      <c r="F183" s="180">
        <v>0</v>
      </c>
      <c r="G183" s="180">
        <v>0</v>
      </c>
      <c r="H183" s="180">
        <v>0</v>
      </c>
      <c r="I183" s="180">
        <v>0</v>
      </c>
      <c r="J183" s="180">
        <v>0</v>
      </c>
      <c r="K183" s="180">
        <v>0</v>
      </c>
      <c r="L183" s="180">
        <v>0</v>
      </c>
      <c r="M183" s="180">
        <v>0</v>
      </c>
      <c r="N183" s="180">
        <v>0</v>
      </c>
      <c r="O183" s="180">
        <v>0</v>
      </c>
      <c r="P183" s="180">
        <v>0</v>
      </c>
      <c r="Q183" s="180">
        <v>0</v>
      </c>
      <c r="R183" s="180">
        <v>0</v>
      </c>
      <c r="S183" s="180">
        <v>0</v>
      </c>
      <c r="T183" s="180">
        <v>0</v>
      </c>
      <c r="U183" s="180">
        <v>0</v>
      </c>
      <c r="V183" s="180">
        <v>0</v>
      </c>
      <c r="W183" s="180"/>
      <c r="X183" s="180"/>
      <c r="Y183" s="180">
        <v>0</v>
      </c>
      <c r="Z183" s="180">
        <v>0</v>
      </c>
      <c r="AA183" s="180">
        <v>0</v>
      </c>
      <c r="AB183" s="180">
        <v>0</v>
      </c>
      <c r="AC183" s="180">
        <v>0</v>
      </c>
      <c r="AD183" s="180">
        <v>0</v>
      </c>
      <c r="AE183" s="180"/>
      <c r="AF183" s="180">
        <v>0</v>
      </c>
      <c r="AG183" s="180">
        <v>0</v>
      </c>
      <c r="AH183" s="180">
        <v>0</v>
      </c>
      <c r="AI183" s="180">
        <v>0</v>
      </c>
      <c r="AJ183" s="180">
        <v>0</v>
      </c>
      <c r="AK183" s="180">
        <v>0</v>
      </c>
      <c r="AL183" s="180"/>
      <c r="AM183" s="180">
        <v>0</v>
      </c>
      <c r="AN183" s="180">
        <v>0</v>
      </c>
      <c r="AO183" s="180">
        <v>0</v>
      </c>
      <c r="AP183" s="180">
        <v>0</v>
      </c>
      <c r="AQ183" s="180">
        <v>0</v>
      </c>
      <c r="AR183" s="180">
        <v>0</v>
      </c>
      <c r="AS183" s="180"/>
      <c r="AT183" s="180">
        <v>0</v>
      </c>
      <c r="AU183" s="180">
        <v>0</v>
      </c>
      <c r="AV183" s="180">
        <v>0</v>
      </c>
      <c r="AW183" s="180">
        <v>0</v>
      </c>
      <c r="AX183" s="180">
        <v>0</v>
      </c>
      <c r="AY183" s="180">
        <v>0</v>
      </c>
      <c r="AZ183" s="180">
        <v>0</v>
      </c>
      <c r="BA183" s="180"/>
      <c r="BB183" s="180">
        <v>0</v>
      </c>
      <c r="BC183" s="180">
        <v>0</v>
      </c>
      <c r="BD183" s="180">
        <v>0</v>
      </c>
      <c r="BE183" s="180">
        <v>0</v>
      </c>
      <c r="BF183" s="180">
        <v>0</v>
      </c>
      <c r="BG183" s="180">
        <v>0</v>
      </c>
      <c r="BH183" s="180">
        <v>0</v>
      </c>
      <c r="BI183" s="180">
        <v>0</v>
      </c>
      <c r="BJ183" s="180">
        <v>0</v>
      </c>
      <c r="BK183" s="180">
        <v>0</v>
      </c>
      <c r="BL183" s="180">
        <v>0</v>
      </c>
      <c r="BM183" s="180">
        <v>0</v>
      </c>
      <c r="BN183" s="180">
        <v>0</v>
      </c>
      <c r="BO183" s="180">
        <v>0</v>
      </c>
      <c r="BP183" s="180">
        <v>0</v>
      </c>
      <c r="BQ183" s="180">
        <v>0</v>
      </c>
      <c r="BR183" s="180">
        <v>0</v>
      </c>
      <c r="BS183" s="180">
        <v>0</v>
      </c>
      <c r="BT183" s="180"/>
      <c r="BU183" s="180">
        <v>0</v>
      </c>
      <c r="BV183" s="180">
        <v>0</v>
      </c>
      <c r="BW183" s="180">
        <v>0</v>
      </c>
      <c r="BX183" s="180">
        <v>0</v>
      </c>
      <c r="BY183" s="180">
        <v>0</v>
      </c>
      <c r="BZ183" s="180">
        <v>0</v>
      </c>
      <c r="CA183" s="180">
        <v>0</v>
      </c>
      <c r="CB183" s="180">
        <v>0</v>
      </c>
      <c r="CC183" s="180">
        <v>0</v>
      </c>
      <c r="CD183" s="180">
        <v>0</v>
      </c>
      <c r="CE183" s="180"/>
      <c r="CF183" s="180"/>
      <c r="CG183" s="180"/>
      <c r="CH183" s="180"/>
      <c r="CI183" s="180"/>
      <c r="CJ183" s="180"/>
      <c r="CK183" s="180"/>
      <c r="CL183" s="180"/>
      <c r="CM183" s="180"/>
      <c r="CN183" s="180"/>
      <c r="CO183" s="180"/>
      <c r="CP183" s="180"/>
      <c r="CQ183" s="180"/>
      <c r="CR183" s="180"/>
      <c r="CS183" s="180"/>
      <c r="CT183" s="180"/>
      <c r="CU183" s="180"/>
    </row>
    <row r="184" spans="1:99" x14ac:dyDescent="0.3">
      <c r="A184" s="155">
        <v>569</v>
      </c>
      <c r="B184" s="180" t="s">
        <v>1076</v>
      </c>
      <c r="C184" s="180"/>
      <c r="D184" s="180">
        <v>0</v>
      </c>
      <c r="E184" s="180">
        <v>0</v>
      </c>
      <c r="F184" s="180">
        <v>0</v>
      </c>
      <c r="G184" s="180">
        <v>0</v>
      </c>
      <c r="H184" s="180">
        <v>0</v>
      </c>
      <c r="I184" s="180">
        <v>0</v>
      </c>
      <c r="J184" s="180">
        <v>0</v>
      </c>
      <c r="K184" s="180">
        <v>0</v>
      </c>
      <c r="L184" s="180">
        <v>0</v>
      </c>
      <c r="M184" s="180">
        <v>0</v>
      </c>
      <c r="N184" s="180">
        <v>0</v>
      </c>
      <c r="O184" s="180">
        <v>0</v>
      </c>
      <c r="P184" s="180">
        <v>0</v>
      </c>
      <c r="Q184" s="180">
        <v>0</v>
      </c>
      <c r="R184" s="180">
        <v>0</v>
      </c>
      <c r="S184" s="180">
        <v>0</v>
      </c>
      <c r="T184" s="180">
        <v>0</v>
      </c>
      <c r="U184" s="180">
        <v>0</v>
      </c>
      <c r="V184" s="180">
        <v>0</v>
      </c>
      <c r="W184" s="180"/>
      <c r="X184" s="180"/>
      <c r="Y184" s="180">
        <v>0</v>
      </c>
      <c r="Z184" s="180">
        <v>0</v>
      </c>
      <c r="AA184" s="180">
        <v>0</v>
      </c>
      <c r="AB184" s="180">
        <v>0</v>
      </c>
      <c r="AC184" s="180">
        <v>0</v>
      </c>
      <c r="AD184" s="180">
        <v>0</v>
      </c>
      <c r="AE184" s="180"/>
      <c r="AF184" s="180">
        <v>0</v>
      </c>
      <c r="AG184" s="180">
        <v>0</v>
      </c>
      <c r="AH184" s="180">
        <v>0</v>
      </c>
      <c r="AI184" s="180">
        <v>0</v>
      </c>
      <c r="AJ184" s="180">
        <v>0</v>
      </c>
      <c r="AK184" s="180">
        <v>0</v>
      </c>
      <c r="AL184" s="180"/>
      <c r="AM184" s="180">
        <v>0</v>
      </c>
      <c r="AN184" s="180">
        <v>0</v>
      </c>
      <c r="AO184" s="180">
        <v>0</v>
      </c>
      <c r="AP184" s="180">
        <v>0</v>
      </c>
      <c r="AQ184" s="180">
        <v>0</v>
      </c>
      <c r="AR184" s="180">
        <v>0</v>
      </c>
      <c r="AS184" s="180"/>
      <c r="AT184" s="180">
        <v>0</v>
      </c>
      <c r="AU184" s="180">
        <v>0</v>
      </c>
      <c r="AV184" s="180">
        <v>0</v>
      </c>
      <c r="AW184" s="180">
        <v>0</v>
      </c>
      <c r="AX184" s="180">
        <v>0</v>
      </c>
      <c r="AY184" s="180">
        <v>0</v>
      </c>
      <c r="AZ184" s="180">
        <v>0</v>
      </c>
      <c r="BA184" s="180"/>
      <c r="BB184" s="180">
        <v>0</v>
      </c>
      <c r="BC184" s="180">
        <v>0</v>
      </c>
      <c r="BD184" s="180">
        <v>0</v>
      </c>
      <c r="BE184" s="180">
        <v>0</v>
      </c>
      <c r="BF184" s="180">
        <v>0</v>
      </c>
      <c r="BG184" s="180">
        <v>0</v>
      </c>
      <c r="BH184" s="180">
        <v>0</v>
      </c>
      <c r="BI184" s="180">
        <v>0</v>
      </c>
      <c r="BJ184" s="180">
        <v>0</v>
      </c>
      <c r="BK184" s="180">
        <v>0</v>
      </c>
      <c r="BL184" s="180">
        <v>0</v>
      </c>
      <c r="BM184" s="180">
        <v>0</v>
      </c>
      <c r="BN184" s="180">
        <v>0</v>
      </c>
      <c r="BO184" s="180">
        <v>0</v>
      </c>
      <c r="BP184" s="180">
        <v>0</v>
      </c>
      <c r="BQ184" s="180">
        <v>0</v>
      </c>
      <c r="BR184" s="180">
        <v>0</v>
      </c>
      <c r="BS184" s="180">
        <v>0</v>
      </c>
      <c r="BT184" s="180"/>
      <c r="BU184" s="180">
        <v>0</v>
      </c>
      <c r="BV184" s="180">
        <v>0</v>
      </c>
      <c r="BW184" s="180">
        <v>0</v>
      </c>
      <c r="BX184" s="180">
        <v>0</v>
      </c>
      <c r="BY184" s="180">
        <v>0</v>
      </c>
      <c r="BZ184" s="180">
        <v>0</v>
      </c>
      <c r="CA184" s="180">
        <v>0</v>
      </c>
      <c r="CB184" s="180">
        <v>0</v>
      </c>
      <c r="CC184" s="180">
        <v>0</v>
      </c>
      <c r="CD184" s="180">
        <v>0</v>
      </c>
      <c r="CE184" s="180"/>
      <c r="CF184" s="180"/>
      <c r="CG184" s="180"/>
      <c r="CH184" s="180"/>
      <c r="CI184" s="180"/>
      <c r="CJ184" s="180"/>
      <c r="CK184" s="180"/>
      <c r="CL184" s="180"/>
      <c r="CM184" s="180"/>
      <c r="CN184" s="180"/>
      <c r="CO184" s="180"/>
      <c r="CP184" s="180"/>
      <c r="CQ184" s="180"/>
      <c r="CR184" s="180"/>
      <c r="CS184" s="180"/>
      <c r="CT184" s="180"/>
      <c r="CU184" s="180"/>
    </row>
    <row r="185" spans="1:99" x14ac:dyDescent="0.3">
      <c r="A185" s="155">
        <v>571</v>
      </c>
      <c r="B185" s="180" t="s">
        <v>794</v>
      </c>
      <c r="C185" s="180"/>
      <c r="D185" s="180">
        <v>0</v>
      </c>
      <c r="E185" s="180">
        <v>0</v>
      </c>
      <c r="F185" s="180">
        <v>0</v>
      </c>
      <c r="G185" s="180">
        <v>0</v>
      </c>
      <c r="H185" s="180">
        <v>0</v>
      </c>
      <c r="I185" s="180">
        <v>0</v>
      </c>
      <c r="J185" s="180">
        <v>0</v>
      </c>
      <c r="K185" s="180">
        <v>0</v>
      </c>
      <c r="L185" s="180">
        <v>0</v>
      </c>
      <c r="M185" s="180">
        <v>0</v>
      </c>
      <c r="N185" s="180">
        <v>0</v>
      </c>
      <c r="O185" s="180">
        <v>0</v>
      </c>
      <c r="P185" s="180">
        <v>0</v>
      </c>
      <c r="Q185" s="180">
        <v>0</v>
      </c>
      <c r="R185" s="180">
        <v>0</v>
      </c>
      <c r="S185" s="180">
        <v>0</v>
      </c>
      <c r="T185" s="180">
        <v>0</v>
      </c>
      <c r="U185" s="180">
        <v>0</v>
      </c>
      <c r="V185" s="180">
        <v>0</v>
      </c>
      <c r="W185" s="180"/>
      <c r="X185" s="180"/>
      <c r="Y185" s="180">
        <v>0</v>
      </c>
      <c r="Z185" s="180">
        <v>0</v>
      </c>
      <c r="AA185" s="180">
        <v>0</v>
      </c>
      <c r="AB185" s="180">
        <v>0</v>
      </c>
      <c r="AC185" s="180">
        <v>0</v>
      </c>
      <c r="AD185" s="180">
        <v>0</v>
      </c>
      <c r="AE185" s="180"/>
      <c r="AF185" s="180">
        <v>0</v>
      </c>
      <c r="AG185" s="180">
        <v>0</v>
      </c>
      <c r="AH185" s="180">
        <v>0</v>
      </c>
      <c r="AI185" s="180">
        <v>0</v>
      </c>
      <c r="AJ185" s="180">
        <v>0</v>
      </c>
      <c r="AK185" s="180">
        <v>0</v>
      </c>
      <c r="AL185" s="180"/>
      <c r="AM185" s="180">
        <v>0</v>
      </c>
      <c r="AN185" s="180">
        <v>0</v>
      </c>
      <c r="AO185" s="180">
        <v>0</v>
      </c>
      <c r="AP185" s="180">
        <v>0</v>
      </c>
      <c r="AQ185" s="180">
        <v>0</v>
      </c>
      <c r="AR185" s="180">
        <v>0</v>
      </c>
      <c r="AS185" s="180"/>
      <c r="AT185" s="180">
        <v>0</v>
      </c>
      <c r="AU185" s="180">
        <v>0</v>
      </c>
      <c r="AV185" s="180">
        <v>0</v>
      </c>
      <c r="AW185" s="180">
        <v>0</v>
      </c>
      <c r="AX185" s="180">
        <v>0</v>
      </c>
      <c r="AY185" s="180">
        <v>0</v>
      </c>
      <c r="AZ185" s="180">
        <v>0</v>
      </c>
      <c r="BA185" s="180"/>
      <c r="BB185" s="180">
        <v>0</v>
      </c>
      <c r="BC185" s="180">
        <v>0</v>
      </c>
      <c r="BD185" s="180">
        <v>0</v>
      </c>
      <c r="BE185" s="180">
        <v>0</v>
      </c>
      <c r="BF185" s="180">
        <v>0</v>
      </c>
      <c r="BG185" s="180">
        <v>0</v>
      </c>
      <c r="BH185" s="180">
        <v>0</v>
      </c>
      <c r="BI185" s="180">
        <v>0</v>
      </c>
      <c r="BJ185" s="180">
        <v>0</v>
      </c>
      <c r="BK185" s="180">
        <v>0</v>
      </c>
      <c r="BL185" s="180">
        <v>0</v>
      </c>
      <c r="BM185" s="180">
        <v>0</v>
      </c>
      <c r="BN185" s="180">
        <v>0</v>
      </c>
      <c r="BO185" s="180">
        <v>0</v>
      </c>
      <c r="BP185" s="180">
        <v>0</v>
      </c>
      <c r="BQ185" s="180">
        <v>0</v>
      </c>
      <c r="BR185" s="180">
        <v>0</v>
      </c>
      <c r="BS185" s="180">
        <v>0</v>
      </c>
      <c r="BT185" s="180"/>
      <c r="BU185" s="180">
        <v>0</v>
      </c>
      <c r="BV185" s="180">
        <v>0</v>
      </c>
      <c r="BW185" s="180">
        <v>0</v>
      </c>
      <c r="BX185" s="180">
        <v>0</v>
      </c>
      <c r="BY185" s="180">
        <v>0</v>
      </c>
      <c r="BZ185" s="180">
        <v>0</v>
      </c>
      <c r="CA185" s="180">
        <v>0</v>
      </c>
      <c r="CB185" s="180">
        <v>0</v>
      </c>
      <c r="CC185" s="180">
        <v>0</v>
      </c>
      <c r="CD185" s="180">
        <v>0</v>
      </c>
      <c r="CE185" s="180"/>
      <c r="CF185" s="180"/>
      <c r="CG185" s="180"/>
      <c r="CH185" s="180"/>
      <c r="CI185" s="180"/>
      <c r="CJ185" s="180"/>
      <c r="CK185" s="180"/>
      <c r="CL185" s="180"/>
      <c r="CM185" s="180"/>
      <c r="CN185" s="180"/>
      <c r="CO185" s="180"/>
      <c r="CP185" s="180"/>
      <c r="CQ185" s="180"/>
      <c r="CR185" s="180"/>
      <c r="CS185" s="180"/>
      <c r="CT185" s="180"/>
      <c r="CU185" s="180"/>
    </row>
    <row r="186" spans="1:99" x14ac:dyDescent="0.3">
      <c r="A186" s="155">
        <v>572</v>
      </c>
      <c r="B186" s="180" t="s">
        <v>795</v>
      </c>
      <c r="C186" s="180"/>
      <c r="D186" s="180">
        <v>0</v>
      </c>
      <c r="E186" s="180">
        <v>0</v>
      </c>
      <c r="F186" s="180">
        <v>0</v>
      </c>
      <c r="G186" s="180">
        <v>0</v>
      </c>
      <c r="H186" s="180">
        <v>0</v>
      </c>
      <c r="I186" s="180">
        <v>0</v>
      </c>
      <c r="J186" s="180">
        <v>0</v>
      </c>
      <c r="K186" s="180">
        <v>0</v>
      </c>
      <c r="L186" s="180">
        <v>0</v>
      </c>
      <c r="M186" s="180">
        <v>0</v>
      </c>
      <c r="N186" s="180">
        <v>0</v>
      </c>
      <c r="O186" s="180">
        <v>0</v>
      </c>
      <c r="P186" s="180">
        <v>0</v>
      </c>
      <c r="Q186" s="180">
        <v>0</v>
      </c>
      <c r="R186" s="180">
        <v>0</v>
      </c>
      <c r="S186" s="180">
        <v>0</v>
      </c>
      <c r="T186" s="180">
        <v>0</v>
      </c>
      <c r="U186" s="180">
        <v>0</v>
      </c>
      <c r="V186" s="180">
        <v>0</v>
      </c>
      <c r="W186" s="180"/>
      <c r="X186" s="180"/>
      <c r="Y186" s="180">
        <v>0</v>
      </c>
      <c r="Z186" s="180">
        <v>0</v>
      </c>
      <c r="AA186" s="180">
        <v>0</v>
      </c>
      <c r="AB186" s="180">
        <v>0</v>
      </c>
      <c r="AC186" s="180">
        <v>0</v>
      </c>
      <c r="AD186" s="180">
        <v>0</v>
      </c>
      <c r="AE186" s="180"/>
      <c r="AF186" s="180">
        <v>0</v>
      </c>
      <c r="AG186" s="180">
        <v>0</v>
      </c>
      <c r="AH186" s="180">
        <v>0</v>
      </c>
      <c r="AI186" s="180">
        <v>0</v>
      </c>
      <c r="AJ186" s="180">
        <v>0</v>
      </c>
      <c r="AK186" s="180">
        <v>0</v>
      </c>
      <c r="AL186" s="180"/>
      <c r="AM186" s="180">
        <v>0</v>
      </c>
      <c r="AN186" s="180">
        <v>0</v>
      </c>
      <c r="AO186" s="180">
        <v>0</v>
      </c>
      <c r="AP186" s="180">
        <v>0</v>
      </c>
      <c r="AQ186" s="180">
        <v>0</v>
      </c>
      <c r="AR186" s="180">
        <v>0</v>
      </c>
      <c r="AS186" s="180"/>
      <c r="AT186" s="180">
        <v>0</v>
      </c>
      <c r="AU186" s="180">
        <v>0</v>
      </c>
      <c r="AV186" s="180">
        <v>0</v>
      </c>
      <c r="AW186" s="180">
        <v>0</v>
      </c>
      <c r="AX186" s="180">
        <v>0</v>
      </c>
      <c r="AY186" s="180">
        <v>0</v>
      </c>
      <c r="AZ186" s="180">
        <v>0</v>
      </c>
      <c r="BA186" s="180"/>
      <c r="BB186" s="180">
        <v>0</v>
      </c>
      <c r="BC186" s="180">
        <v>0</v>
      </c>
      <c r="BD186" s="180">
        <v>0</v>
      </c>
      <c r="BE186" s="180">
        <v>0</v>
      </c>
      <c r="BF186" s="180">
        <v>0</v>
      </c>
      <c r="BG186" s="180">
        <v>0</v>
      </c>
      <c r="BH186" s="180">
        <v>0</v>
      </c>
      <c r="BI186" s="180">
        <v>0</v>
      </c>
      <c r="BJ186" s="180">
        <v>0</v>
      </c>
      <c r="BK186" s="180">
        <v>0</v>
      </c>
      <c r="BL186" s="180">
        <v>0</v>
      </c>
      <c r="BM186" s="180">
        <v>0</v>
      </c>
      <c r="BN186" s="180">
        <v>0</v>
      </c>
      <c r="BO186" s="180">
        <v>0</v>
      </c>
      <c r="BP186" s="180">
        <v>0</v>
      </c>
      <c r="BQ186" s="180">
        <v>0</v>
      </c>
      <c r="BR186" s="180">
        <v>0</v>
      </c>
      <c r="BS186" s="180">
        <v>0</v>
      </c>
      <c r="BT186" s="180"/>
      <c r="BU186" s="180">
        <v>0</v>
      </c>
      <c r="BV186" s="180">
        <v>0</v>
      </c>
      <c r="BW186" s="180">
        <v>0</v>
      </c>
      <c r="BX186" s="180">
        <v>0</v>
      </c>
      <c r="BY186" s="180">
        <v>0</v>
      </c>
      <c r="BZ186" s="180">
        <v>0</v>
      </c>
      <c r="CA186" s="180">
        <v>0</v>
      </c>
      <c r="CB186" s="180">
        <v>0</v>
      </c>
      <c r="CC186" s="180">
        <v>0</v>
      </c>
      <c r="CD186" s="180">
        <v>0</v>
      </c>
      <c r="CE186" s="180"/>
      <c r="CF186" s="180"/>
      <c r="CG186" s="180"/>
      <c r="CH186" s="180"/>
      <c r="CI186" s="180"/>
      <c r="CJ186" s="180"/>
      <c r="CK186" s="180"/>
      <c r="CL186" s="180"/>
      <c r="CM186" s="180"/>
      <c r="CN186" s="180"/>
      <c r="CO186" s="180"/>
      <c r="CP186" s="180"/>
      <c r="CQ186" s="180"/>
      <c r="CR186" s="180"/>
      <c r="CS186" s="180"/>
      <c r="CT186" s="180"/>
      <c r="CU186" s="180"/>
    </row>
    <row r="187" spans="1:99" x14ac:dyDescent="0.3">
      <c r="A187" s="155">
        <v>573</v>
      </c>
      <c r="B187" s="180" t="s">
        <v>913</v>
      </c>
      <c r="C187" s="180"/>
      <c r="D187" s="180">
        <v>0</v>
      </c>
      <c r="E187" s="180">
        <v>0</v>
      </c>
      <c r="F187" s="180">
        <v>0</v>
      </c>
      <c r="G187" s="180">
        <v>0</v>
      </c>
      <c r="H187" s="180">
        <v>0</v>
      </c>
      <c r="I187" s="180">
        <v>0</v>
      </c>
      <c r="J187" s="180">
        <v>0</v>
      </c>
      <c r="K187" s="180">
        <v>0</v>
      </c>
      <c r="L187" s="180">
        <v>0</v>
      </c>
      <c r="M187" s="180">
        <v>0</v>
      </c>
      <c r="N187" s="180">
        <v>0</v>
      </c>
      <c r="O187" s="180">
        <v>0</v>
      </c>
      <c r="P187" s="180">
        <v>0</v>
      </c>
      <c r="Q187" s="180">
        <v>0</v>
      </c>
      <c r="R187" s="180">
        <v>0</v>
      </c>
      <c r="S187" s="180">
        <v>0</v>
      </c>
      <c r="T187" s="180">
        <v>0</v>
      </c>
      <c r="U187" s="180">
        <v>0</v>
      </c>
      <c r="V187" s="180">
        <v>0</v>
      </c>
      <c r="W187" s="180"/>
      <c r="X187" s="180"/>
      <c r="Y187" s="180">
        <v>0</v>
      </c>
      <c r="Z187" s="180">
        <v>0</v>
      </c>
      <c r="AA187" s="180">
        <v>0</v>
      </c>
      <c r="AB187" s="180">
        <v>0</v>
      </c>
      <c r="AC187" s="180">
        <v>0</v>
      </c>
      <c r="AD187" s="180">
        <v>0</v>
      </c>
      <c r="AE187" s="180"/>
      <c r="AF187" s="180">
        <v>0</v>
      </c>
      <c r="AG187" s="180">
        <v>0</v>
      </c>
      <c r="AH187" s="180">
        <v>0</v>
      </c>
      <c r="AI187" s="180">
        <v>0</v>
      </c>
      <c r="AJ187" s="180">
        <v>0</v>
      </c>
      <c r="AK187" s="180">
        <v>0</v>
      </c>
      <c r="AL187" s="180"/>
      <c r="AM187" s="180">
        <v>0</v>
      </c>
      <c r="AN187" s="180">
        <v>0</v>
      </c>
      <c r="AO187" s="180">
        <v>0</v>
      </c>
      <c r="AP187" s="180">
        <v>0</v>
      </c>
      <c r="AQ187" s="180">
        <v>0</v>
      </c>
      <c r="AR187" s="180">
        <v>0</v>
      </c>
      <c r="AS187" s="180"/>
      <c r="AT187" s="180">
        <v>0</v>
      </c>
      <c r="AU187" s="180">
        <v>0</v>
      </c>
      <c r="AV187" s="180">
        <v>0</v>
      </c>
      <c r="AW187" s="180">
        <v>0</v>
      </c>
      <c r="AX187" s="180">
        <v>0</v>
      </c>
      <c r="AY187" s="180">
        <v>0</v>
      </c>
      <c r="AZ187" s="180">
        <v>0</v>
      </c>
      <c r="BA187" s="180"/>
      <c r="BB187" s="180">
        <v>0</v>
      </c>
      <c r="BC187" s="180">
        <v>0</v>
      </c>
      <c r="BD187" s="180">
        <v>0</v>
      </c>
      <c r="BE187" s="180">
        <v>0</v>
      </c>
      <c r="BF187" s="180">
        <v>0</v>
      </c>
      <c r="BG187" s="180">
        <v>0</v>
      </c>
      <c r="BH187" s="180">
        <v>0</v>
      </c>
      <c r="BI187" s="180">
        <v>0</v>
      </c>
      <c r="BJ187" s="180">
        <v>0</v>
      </c>
      <c r="BK187" s="180">
        <v>0</v>
      </c>
      <c r="BL187" s="180">
        <v>0</v>
      </c>
      <c r="BM187" s="180">
        <v>0</v>
      </c>
      <c r="BN187" s="180">
        <v>0</v>
      </c>
      <c r="BO187" s="180">
        <v>0</v>
      </c>
      <c r="BP187" s="180">
        <v>0</v>
      </c>
      <c r="BQ187" s="180">
        <v>0</v>
      </c>
      <c r="BR187" s="180">
        <v>0</v>
      </c>
      <c r="BS187" s="180">
        <v>0</v>
      </c>
      <c r="BT187" s="180"/>
      <c r="BU187" s="180">
        <v>0</v>
      </c>
      <c r="BV187" s="180">
        <v>0</v>
      </c>
      <c r="BW187" s="180">
        <v>0</v>
      </c>
      <c r="BX187" s="180">
        <v>0</v>
      </c>
      <c r="BY187" s="180">
        <v>0</v>
      </c>
      <c r="BZ187" s="180">
        <v>0</v>
      </c>
      <c r="CA187" s="180">
        <v>0</v>
      </c>
      <c r="CB187" s="180">
        <v>0</v>
      </c>
      <c r="CC187" s="180">
        <v>0</v>
      </c>
      <c r="CD187" s="180">
        <v>0</v>
      </c>
      <c r="CE187" s="180"/>
      <c r="CF187" s="180"/>
      <c r="CG187" s="180"/>
      <c r="CH187" s="180"/>
      <c r="CI187" s="180"/>
      <c r="CJ187" s="180"/>
      <c r="CK187" s="180"/>
      <c r="CL187" s="180"/>
      <c r="CM187" s="180"/>
      <c r="CN187" s="180"/>
      <c r="CO187" s="180"/>
      <c r="CP187" s="180"/>
      <c r="CQ187" s="180"/>
      <c r="CR187" s="180"/>
      <c r="CS187" s="180"/>
      <c r="CT187" s="180"/>
      <c r="CU187" s="180"/>
    </row>
    <row r="188" spans="1:99" x14ac:dyDescent="0.3">
      <c r="A188" s="155">
        <v>575</v>
      </c>
      <c r="B188" s="180" t="s">
        <v>303</v>
      </c>
      <c r="C188" s="180"/>
      <c r="D188" s="180">
        <v>0</v>
      </c>
      <c r="E188" s="180">
        <v>0</v>
      </c>
      <c r="F188" s="180">
        <v>0</v>
      </c>
      <c r="G188" s="180">
        <v>0</v>
      </c>
      <c r="H188" s="180">
        <v>0</v>
      </c>
      <c r="I188" s="180">
        <v>5018</v>
      </c>
      <c r="J188" s="180">
        <v>0</v>
      </c>
      <c r="K188" s="180">
        <v>468</v>
      </c>
      <c r="L188" s="180">
        <v>0</v>
      </c>
      <c r="M188" s="180">
        <v>0</v>
      </c>
      <c r="N188" s="180">
        <v>0</v>
      </c>
      <c r="O188" s="180">
        <v>0</v>
      </c>
      <c r="P188" s="180">
        <v>8760</v>
      </c>
      <c r="Q188" s="180">
        <v>6686</v>
      </c>
      <c r="R188" s="180">
        <v>0</v>
      </c>
      <c r="S188" s="180">
        <v>0</v>
      </c>
      <c r="T188" s="180">
        <v>0</v>
      </c>
      <c r="U188" s="180">
        <v>0</v>
      </c>
      <c r="V188" s="180">
        <v>0</v>
      </c>
      <c r="W188" s="180"/>
      <c r="X188" s="180"/>
      <c r="Y188" s="180">
        <v>0</v>
      </c>
      <c r="Z188" s="180">
        <v>0</v>
      </c>
      <c r="AA188" s="180">
        <v>0</v>
      </c>
      <c r="AB188" s="180">
        <v>0</v>
      </c>
      <c r="AC188" s="180">
        <v>0</v>
      </c>
      <c r="AD188" s="180">
        <v>0</v>
      </c>
      <c r="AE188" s="180"/>
      <c r="AF188" s="180">
        <v>0</v>
      </c>
      <c r="AG188" s="180">
        <v>0</v>
      </c>
      <c r="AH188" s="180">
        <v>0</v>
      </c>
      <c r="AI188" s="180">
        <v>0</v>
      </c>
      <c r="AJ188" s="180">
        <v>0</v>
      </c>
      <c r="AK188" s="180">
        <v>579</v>
      </c>
      <c r="AL188" s="180"/>
      <c r="AM188" s="180">
        <v>0</v>
      </c>
      <c r="AN188" s="180">
        <v>0</v>
      </c>
      <c r="AO188" s="180">
        <v>0</v>
      </c>
      <c r="AP188" s="180">
        <v>0</v>
      </c>
      <c r="AQ188" s="180">
        <v>0</v>
      </c>
      <c r="AR188" s="180">
        <v>0</v>
      </c>
      <c r="AS188" s="180"/>
      <c r="AT188" s="180">
        <v>0</v>
      </c>
      <c r="AU188" s="180">
        <v>0</v>
      </c>
      <c r="AV188" s="180">
        <v>688196</v>
      </c>
      <c r="AW188" s="180">
        <v>0</v>
      </c>
      <c r="AX188" s="180">
        <v>29161</v>
      </c>
      <c r="AY188" s="180">
        <v>2286</v>
      </c>
      <c r="AZ188" s="180">
        <v>0</v>
      </c>
      <c r="BA188" s="180"/>
      <c r="BB188" s="180">
        <v>0</v>
      </c>
      <c r="BC188" s="180">
        <v>0</v>
      </c>
      <c r="BD188" s="180">
        <v>0</v>
      </c>
      <c r="BE188" s="180">
        <v>4689</v>
      </c>
      <c r="BF188" s="180">
        <v>0</v>
      </c>
      <c r="BG188" s="180">
        <v>0</v>
      </c>
      <c r="BH188" s="180">
        <v>0</v>
      </c>
      <c r="BI188" s="180">
        <v>22263</v>
      </c>
      <c r="BJ188" s="180">
        <v>0</v>
      </c>
      <c r="BK188" s="180">
        <v>0</v>
      </c>
      <c r="BL188" s="180">
        <v>0</v>
      </c>
      <c r="BM188" s="180">
        <v>0</v>
      </c>
      <c r="BN188" s="180">
        <v>0</v>
      </c>
      <c r="BO188" s="180">
        <v>1214168</v>
      </c>
      <c r="BP188" s="180">
        <v>0</v>
      </c>
      <c r="BQ188" s="180">
        <v>0</v>
      </c>
      <c r="BR188" s="180">
        <v>0</v>
      </c>
      <c r="BS188" s="180">
        <v>0</v>
      </c>
      <c r="BT188" s="180"/>
      <c r="BU188" s="180">
        <v>0</v>
      </c>
      <c r="BV188" s="180">
        <v>0</v>
      </c>
      <c r="BW188" s="180">
        <v>0</v>
      </c>
      <c r="BX188" s="180">
        <v>0</v>
      </c>
      <c r="BY188" s="180">
        <v>0</v>
      </c>
      <c r="BZ188" s="180">
        <v>0</v>
      </c>
      <c r="CA188" s="180">
        <v>0</v>
      </c>
      <c r="CB188" s="180">
        <v>40100</v>
      </c>
      <c r="CC188" s="180">
        <v>0</v>
      </c>
      <c r="CD188" s="180">
        <v>4733786</v>
      </c>
      <c r="CE188" s="180"/>
      <c r="CF188" s="180"/>
      <c r="CG188" s="180"/>
      <c r="CH188" s="180"/>
      <c r="CI188" s="180"/>
      <c r="CJ188" s="180"/>
      <c r="CK188" s="180"/>
      <c r="CL188" s="180"/>
      <c r="CM188" s="180"/>
      <c r="CN188" s="180"/>
      <c r="CO188" s="180"/>
      <c r="CP188" s="180"/>
      <c r="CQ188" s="180"/>
      <c r="CR188" s="180"/>
      <c r="CS188" s="180"/>
      <c r="CT188" s="180"/>
      <c r="CU188" s="180"/>
    </row>
    <row r="189" spans="1:99" s="637" customFormat="1" x14ac:dyDescent="0.3">
      <c r="A189" s="636">
        <v>576</v>
      </c>
      <c r="B189" s="637" t="s">
        <v>304</v>
      </c>
      <c r="D189" s="637">
        <v>0</v>
      </c>
      <c r="E189" s="637">
        <v>0</v>
      </c>
      <c r="F189" s="637">
        <v>0</v>
      </c>
      <c r="G189" s="637">
        <v>40582</v>
      </c>
      <c r="H189" s="637">
        <v>110687</v>
      </c>
      <c r="I189" s="637">
        <v>0</v>
      </c>
      <c r="J189" s="637">
        <v>0</v>
      </c>
      <c r="K189" s="637">
        <v>0</v>
      </c>
      <c r="L189" s="637">
        <v>91125</v>
      </c>
      <c r="M189" s="637">
        <v>0</v>
      </c>
      <c r="N189" s="637">
        <v>0</v>
      </c>
      <c r="O189" s="637">
        <v>0</v>
      </c>
      <c r="P189" s="637">
        <v>0</v>
      </c>
      <c r="Q189" s="637">
        <v>0</v>
      </c>
      <c r="R189" s="637">
        <v>0</v>
      </c>
      <c r="S189" s="637">
        <v>0</v>
      </c>
      <c r="T189" s="637">
        <v>0</v>
      </c>
      <c r="U189" s="637">
        <v>0</v>
      </c>
      <c r="V189" s="637">
        <v>0</v>
      </c>
      <c r="Y189" s="637">
        <v>163528</v>
      </c>
      <c r="Z189" s="637">
        <v>0</v>
      </c>
      <c r="AA189" s="637">
        <v>0</v>
      </c>
      <c r="AB189" s="637">
        <v>0</v>
      </c>
      <c r="AC189" s="637">
        <v>0</v>
      </c>
      <c r="AD189" s="637">
        <v>0</v>
      </c>
      <c r="AF189" s="637">
        <v>2351268</v>
      </c>
      <c r="AG189" s="637">
        <v>386</v>
      </c>
      <c r="AH189" s="637">
        <v>0</v>
      </c>
      <c r="AI189" s="637">
        <v>0</v>
      </c>
      <c r="AJ189" s="637">
        <v>0</v>
      </c>
      <c r="AK189" s="637">
        <v>0</v>
      </c>
      <c r="AM189" s="637">
        <v>0</v>
      </c>
      <c r="AN189" s="637">
        <v>8646</v>
      </c>
      <c r="AO189" s="637">
        <v>0</v>
      </c>
      <c r="AP189" s="637">
        <v>0</v>
      </c>
      <c r="AQ189" s="637">
        <v>0</v>
      </c>
      <c r="AR189" s="637">
        <v>0</v>
      </c>
      <c r="AT189" s="637">
        <v>0</v>
      </c>
      <c r="AU189" s="637">
        <v>8720182</v>
      </c>
      <c r="AV189" s="637">
        <v>0</v>
      </c>
      <c r="AW189" s="637">
        <v>0</v>
      </c>
      <c r="AX189" s="637">
        <v>0</v>
      </c>
      <c r="AY189" s="637">
        <v>0</v>
      </c>
      <c r="AZ189" s="637">
        <v>0</v>
      </c>
      <c r="BB189" s="637">
        <v>0</v>
      </c>
      <c r="BC189" s="637">
        <v>0</v>
      </c>
      <c r="BD189" s="637">
        <v>0</v>
      </c>
      <c r="BE189" s="637">
        <v>0</v>
      </c>
      <c r="BF189" s="637">
        <v>0</v>
      </c>
      <c r="BG189" s="637">
        <v>0</v>
      </c>
      <c r="BH189" s="637">
        <v>0</v>
      </c>
      <c r="BI189" s="637">
        <v>0</v>
      </c>
      <c r="BJ189" s="637">
        <v>0</v>
      </c>
      <c r="BK189" s="637">
        <v>0</v>
      </c>
      <c r="BL189" s="637">
        <v>0</v>
      </c>
      <c r="BM189" s="637">
        <v>0</v>
      </c>
      <c r="BN189" s="637">
        <v>0</v>
      </c>
      <c r="BO189" s="637">
        <v>0</v>
      </c>
      <c r="BP189" s="637">
        <v>13332020</v>
      </c>
      <c r="BQ189" s="637">
        <v>0</v>
      </c>
      <c r="BR189" s="637">
        <v>0</v>
      </c>
      <c r="BS189" s="637">
        <v>0</v>
      </c>
      <c r="BU189" s="637">
        <v>0</v>
      </c>
      <c r="BV189" s="637">
        <v>0</v>
      </c>
      <c r="BW189" s="637">
        <v>0</v>
      </c>
      <c r="BX189" s="637">
        <v>0</v>
      </c>
      <c r="BY189" s="637">
        <v>0</v>
      </c>
      <c r="BZ189" s="637">
        <v>184127</v>
      </c>
      <c r="CA189" s="637">
        <v>0</v>
      </c>
      <c r="CB189" s="637">
        <v>0</v>
      </c>
      <c r="CC189" s="637">
        <v>0</v>
      </c>
      <c r="CD189" s="637">
        <v>0</v>
      </c>
    </row>
    <row r="190" spans="1:99" s="643" customFormat="1" x14ac:dyDescent="0.3">
      <c r="A190" s="642">
        <v>577</v>
      </c>
      <c r="B190" s="643" t="s">
        <v>1077</v>
      </c>
      <c r="D190" s="643">
        <v>2</v>
      </c>
      <c r="E190" s="643">
        <v>2</v>
      </c>
      <c r="J190" s="643">
        <v>2</v>
      </c>
      <c r="L190" s="643">
        <v>2</v>
      </c>
      <c r="M190" s="643">
        <v>2</v>
      </c>
      <c r="O190" s="643">
        <v>2</v>
      </c>
      <c r="Q190" s="643">
        <v>2</v>
      </c>
      <c r="R190" s="643">
        <v>2</v>
      </c>
      <c r="S190" s="643">
        <v>2</v>
      </c>
      <c r="T190" s="643">
        <v>2</v>
      </c>
      <c r="U190" s="643">
        <v>2</v>
      </c>
      <c r="V190" s="643">
        <v>2</v>
      </c>
      <c r="Y190" s="643">
        <v>2</v>
      </c>
      <c r="Z190" s="643">
        <v>2</v>
      </c>
      <c r="AB190" s="643">
        <v>2</v>
      </c>
      <c r="AF190" s="643">
        <v>2</v>
      </c>
      <c r="AG190" s="643">
        <v>2</v>
      </c>
      <c r="AH190" s="643">
        <v>2</v>
      </c>
      <c r="AI190" s="643">
        <v>2</v>
      </c>
      <c r="AJ190" s="643">
        <v>2</v>
      </c>
      <c r="AK190" s="643">
        <v>2</v>
      </c>
      <c r="AM190" s="643">
        <v>2</v>
      </c>
      <c r="AN190" s="643">
        <v>2</v>
      </c>
      <c r="AP190" s="643">
        <v>2</v>
      </c>
      <c r="AQ190" s="643">
        <v>2</v>
      </c>
      <c r="AR190" s="643">
        <v>2</v>
      </c>
      <c r="AU190" s="643">
        <v>1</v>
      </c>
      <c r="AW190" s="643">
        <v>2</v>
      </c>
      <c r="AX190" s="643">
        <v>2</v>
      </c>
      <c r="AY190" s="643">
        <v>2</v>
      </c>
      <c r="BB190" s="643">
        <v>2</v>
      </c>
      <c r="BD190" s="643">
        <v>2</v>
      </c>
      <c r="BF190" s="643">
        <v>2</v>
      </c>
      <c r="BH190" s="643">
        <v>2</v>
      </c>
      <c r="BI190" s="643">
        <v>1</v>
      </c>
      <c r="BJ190" s="643">
        <v>2</v>
      </c>
      <c r="BL190" s="643">
        <v>2</v>
      </c>
      <c r="BM190" s="643">
        <v>2</v>
      </c>
      <c r="BN190" s="643">
        <v>2</v>
      </c>
      <c r="BO190" s="643">
        <v>2</v>
      </c>
      <c r="BP190" s="643">
        <v>1</v>
      </c>
      <c r="BQ190" s="643">
        <v>2</v>
      </c>
      <c r="BR190" s="643">
        <v>2</v>
      </c>
      <c r="BU190" s="643">
        <v>2</v>
      </c>
      <c r="BV190" s="643">
        <v>2</v>
      </c>
      <c r="BW190" s="643">
        <v>2</v>
      </c>
      <c r="BX190" s="643">
        <v>2</v>
      </c>
      <c r="BY190" s="643">
        <v>2</v>
      </c>
      <c r="BZ190" s="643">
        <v>2</v>
      </c>
      <c r="CA190" s="643">
        <v>2</v>
      </c>
      <c r="CB190" s="643">
        <v>2</v>
      </c>
      <c r="CC190" s="643">
        <v>2</v>
      </c>
      <c r="CD190" s="643">
        <v>2</v>
      </c>
    </row>
    <row r="191" spans="1:99" x14ac:dyDescent="0.3">
      <c r="A191" s="155">
        <v>578</v>
      </c>
      <c r="B191" s="180" t="s">
        <v>1078</v>
      </c>
      <c r="C191" s="180"/>
      <c r="D191" s="180">
        <v>0</v>
      </c>
      <c r="E191" s="180">
        <v>0</v>
      </c>
      <c r="F191" s="180">
        <v>0</v>
      </c>
      <c r="G191" s="180">
        <v>0</v>
      </c>
      <c r="H191" s="180">
        <v>0</v>
      </c>
      <c r="I191" s="180">
        <v>0</v>
      </c>
      <c r="J191" s="180">
        <v>0</v>
      </c>
      <c r="K191" s="180">
        <v>0</v>
      </c>
      <c r="L191" s="180">
        <v>0</v>
      </c>
      <c r="M191" s="180">
        <v>0</v>
      </c>
      <c r="N191" s="180">
        <v>0</v>
      </c>
      <c r="O191" s="180">
        <v>0</v>
      </c>
      <c r="P191" s="180">
        <v>0</v>
      </c>
      <c r="Q191" s="180">
        <v>0</v>
      </c>
      <c r="R191" s="180">
        <v>0</v>
      </c>
      <c r="S191" s="180">
        <v>0</v>
      </c>
      <c r="T191" s="180">
        <v>0</v>
      </c>
      <c r="U191" s="180">
        <v>0</v>
      </c>
      <c r="V191" s="180">
        <v>0</v>
      </c>
      <c r="W191" s="180"/>
      <c r="X191" s="180"/>
      <c r="Y191" s="180">
        <v>0</v>
      </c>
      <c r="Z191" s="180">
        <v>0</v>
      </c>
      <c r="AA191" s="180">
        <v>0</v>
      </c>
      <c r="AB191" s="180">
        <v>0</v>
      </c>
      <c r="AC191" s="180">
        <v>0</v>
      </c>
      <c r="AD191" s="180">
        <v>0</v>
      </c>
      <c r="AE191" s="180"/>
      <c r="AF191" s="180">
        <v>0</v>
      </c>
      <c r="AG191" s="180">
        <v>0</v>
      </c>
      <c r="AH191" s="180">
        <v>0</v>
      </c>
      <c r="AI191" s="180">
        <v>0</v>
      </c>
      <c r="AJ191" s="180">
        <v>0</v>
      </c>
      <c r="AK191" s="180">
        <v>0</v>
      </c>
      <c r="AL191" s="180"/>
      <c r="AM191" s="180">
        <v>0</v>
      </c>
      <c r="AN191" s="180">
        <v>0</v>
      </c>
      <c r="AO191" s="180">
        <v>0</v>
      </c>
      <c r="AP191" s="180">
        <v>0</v>
      </c>
      <c r="AQ191" s="180">
        <v>0</v>
      </c>
      <c r="AR191" s="180">
        <v>0</v>
      </c>
      <c r="AS191" s="180"/>
      <c r="AT191" s="180">
        <v>0</v>
      </c>
      <c r="AU191" s="180">
        <v>0</v>
      </c>
      <c r="AV191" s="180">
        <v>0</v>
      </c>
      <c r="AW191" s="180">
        <v>0</v>
      </c>
      <c r="AX191" s="180">
        <v>0</v>
      </c>
      <c r="AY191" s="180">
        <v>0</v>
      </c>
      <c r="AZ191" s="180">
        <v>0</v>
      </c>
      <c r="BA191" s="180"/>
      <c r="BB191" s="180">
        <v>0</v>
      </c>
      <c r="BC191" s="180">
        <v>0</v>
      </c>
      <c r="BD191" s="180">
        <v>0</v>
      </c>
      <c r="BE191" s="180">
        <v>4689</v>
      </c>
      <c r="BF191" s="180">
        <v>0</v>
      </c>
      <c r="BG191" s="180">
        <v>0</v>
      </c>
      <c r="BH191" s="180">
        <v>0</v>
      </c>
      <c r="BI191" s="180">
        <v>0</v>
      </c>
      <c r="BJ191" s="180">
        <v>0</v>
      </c>
      <c r="BK191" s="180">
        <v>0</v>
      </c>
      <c r="BL191" s="180">
        <v>0</v>
      </c>
      <c r="BM191" s="180">
        <v>0</v>
      </c>
      <c r="BN191" s="180">
        <v>0</v>
      </c>
      <c r="BO191" s="180">
        <v>0</v>
      </c>
      <c r="BP191" s="180">
        <v>0</v>
      </c>
      <c r="BQ191" s="180">
        <v>0</v>
      </c>
      <c r="BR191" s="180">
        <v>0</v>
      </c>
      <c r="BS191" s="180">
        <v>0</v>
      </c>
      <c r="BT191" s="180"/>
      <c r="BU191" s="180">
        <v>0</v>
      </c>
      <c r="BV191" s="180">
        <v>0</v>
      </c>
      <c r="BW191" s="180">
        <v>0</v>
      </c>
      <c r="BX191" s="180">
        <v>0</v>
      </c>
      <c r="BY191" s="180">
        <v>0</v>
      </c>
      <c r="BZ191" s="180">
        <v>0</v>
      </c>
      <c r="CA191" s="180">
        <v>0</v>
      </c>
      <c r="CB191" s="180">
        <v>40100</v>
      </c>
      <c r="CC191" s="180">
        <v>0</v>
      </c>
      <c r="CD191" s="180">
        <v>0</v>
      </c>
      <c r="CE191" s="180"/>
      <c r="CF191" s="180"/>
      <c r="CG191" s="180"/>
      <c r="CH191" s="180"/>
      <c r="CI191" s="180"/>
      <c r="CJ191" s="180"/>
      <c r="CK191" s="180"/>
      <c r="CL191" s="180"/>
      <c r="CM191" s="180"/>
      <c r="CN191" s="180"/>
      <c r="CO191" s="180"/>
      <c r="CP191" s="180"/>
      <c r="CQ191" s="180"/>
      <c r="CR191" s="180"/>
      <c r="CS191" s="180"/>
      <c r="CT191" s="180"/>
      <c r="CU191" s="180"/>
    </row>
    <row r="192" spans="1:99" x14ac:dyDescent="0.3">
      <c r="A192" s="155">
        <v>579</v>
      </c>
      <c r="B192" s="180" t="s">
        <v>1079</v>
      </c>
      <c r="C192" s="180"/>
      <c r="D192" s="180">
        <v>0</v>
      </c>
      <c r="E192" s="180">
        <v>0</v>
      </c>
      <c r="F192" s="180">
        <v>0</v>
      </c>
      <c r="G192" s="180">
        <v>0</v>
      </c>
      <c r="H192" s="180">
        <v>0</v>
      </c>
      <c r="I192" s="180">
        <v>0</v>
      </c>
      <c r="J192" s="180">
        <v>0</v>
      </c>
      <c r="K192" s="180">
        <v>0</v>
      </c>
      <c r="L192" s="180">
        <v>0</v>
      </c>
      <c r="M192" s="180">
        <v>0</v>
      </c>
      <c r="N192" s="180">
        <v>0</v>
      </c>
      <c r="O192" s="180">
        <v>0</v>
      </c>
      <c r="P192" s="180">
        <v>0</v>
      </c>
      <c r="Q192" s="180">
        <v>0</v>
      </c>
      <c r="R192" s="180">
        <v>0</v>
      </c>
      <c r="S192" s="180">
        <v>0</v>
      </c>
      <c r="T192" s="180">
        <v>0</v>
      </c>
      <c r="U192" s="180">
        <v>0</v>
      </c>
      <c r="V192" s="180">
        <v>0</v>
      </c>
      <c r="W192" s="180"/>
      <c r="X192" s="180"/>
      <c r="Y192" s="180">
        <v>0</v>
      </c>
      <c r="Z192" s="180">
        <v>0</v>
      </c>
      <c r="AA192" s="180">
        <v>0</v>
      </c>
      <c r="AB192" s="180">
        <v>0</v>
      </c>
      <c r="AC192" s="180">
        <v>0</v>
      </c>
      <c r="AD192" s="180">
        <v>0</v>
      </c>
      <c r="AE192" s="180"/>
      <c r="AF192" s="180">
        <v>0</v>
      </c>
      <c r="AG192" s="180">
        <v>0</v>
      </c>
      <c r="AH192" s="180">
        <v>0</v>
      </c>
      <c r="AI192" s="180">
        <v>0</v>
      </c>
      <c r="AJ192" s="180">
        <v>0</v>
      </c>
      <c r="AK192" s="180">
        <v>0</v>
      </c>
      <c r="AL192" s="180"/>
      <c r="AM192" s="180">
        <v>0</v>
      </c>
      <c r="AN192" s="180">
        <v>0</v>
      </c>
      <c r="AO192" s="180">
        <v>0</v>
      </c>
      <c r="AP192" s="180">
        <v>0</v>
      </c>
      <c r="AQ192" s="180">
        <v>0</v>
      </c>
      <c r="AR192" s="180">
        <v>0</v>
      </c>
      <c r="AS192" s="180"/>
      <c r="AT192" s="180">
        <v>0</v>
      </c>
      <c r="AU192" s="180">
        <v>0</v>
      </c>
      <c r="AV192" s="180">
        <v>0</v>
      </c>
      <c r="AW192" s="180">
        <v>0</v>
      </c>
      <c r="AX192" s="180">
        <v>0</v>
      </c>
      <c r="AY192" s="180">
        <v>0</v>
      </c>
      <c r="AZ192" s="180">
        <v>0</v>
      </c>
      <c r="BA192" s="180"/>
      <c r="BB192" s="180">
        <v>0</v>
      </c>
      <c r="BC192" s="180">
        <v>0</v>
      </c>
      <c r="BD192" s="180">
        <v>0</v>
      </c>
      <c r="BE192" s="180">
        <v>0</v>
      </c>
      <c r="BF192" s="180">
        <v>0</v>
      </c>
      <c r="BG192" s="180">
        <v>0</v>
      </c>
      <c r="BH192" s="180">
        <v>0</v>
      </c>
      <c r="BI192" s="180">
        <v>0</v>
      </c>
      <c r="BJ192" s="180">
        <v>0</v>
      </c>
      <c r="BK192" s="180">
        <v>0</v>
      </c>
      <c r="BL192" s="180">
        <v>0</v>
      </c>
      <c r="BM192" s="180">
        <v>0</v>
      </c>
      <c r="BN192" s="180">
        <v>0</v>
      </c>
      <c r="BO192" s="180">
        <v>0</v>
      </c>
      <c r="BP192" s="180">
        <v>0</v>
      </c>
      <c r="BQ192" s="180">
        <v>0</v>
      </c>
      <c r="BR192" s="180">
        <v>0</v>
      </c>
      <c r="BS192" s="180">
        <v>0</v>
      </c>
      <c r="BT192" s="180"/>
      <c r="BU192" s="180">
        <v>0</v>
      </c>
      <c r="BV192" s="180">
        <v>0</v>
      </c>
      <c r="BW192" s="180">
        <v>0</v>
      </c>
      <c r="BX192" s="180">
        <v>0</v>
      </c>
      <c r="BY192" s="180">
        <v>0</v>
      </c>
      <c r="BZ192" s="180">
        <v>49931</v>
      </c>
      <c r="CA192" s="180">
        <v>0</v>
      </c>
      <c r="CB192" s="180">
        <v>0</v>
      </c>
      <c r="CC192" s="180">
        <v>0</v>
      </c>
      <c r="CD192" s="180">
        <v>0</v>
      </c>
      <c r="CE192" s="180"/>
      <c r="CF192" s="180"/>
      <c r="CG192" s="180"/>
      <c r="CH192" s="180"/>
      <c r="CI192" s="180"/>
      <c r="CJ192" s="180"/>
      <c r="CK192" s="180"/>
      <c r="CL192" s="180"/>
      <c r="CM192" s="180"/>
      <c r="CN192" s="180"/>
      <c r="CO192" s="180"/>
      <c r="CP192" s="180"/>
      <c r="CQ192" s="180"/>
      <c r="CR192" s="180"/>
      <c r="CS192" s="180"/>
      <c r="CT192" s="180"/>
      <c r="CU192" s="180"/>
    </row>
    <row r="193" spans="1:99" x14ac:dyDescent="0.3">
      <c r="A193" s="155">
        <v>580</v>
      </c>
      <c r="B193" s="180" t="s">
        <v>1080</v>
      </c>
      <c r="C193" s="180"/>
      <c r="D193" s="180">
        <v>0</v>
      </c>
      <c r="E193" s="180">
        <v>0</v>
      </c>
      <c r="F193" s="180">
        <v>0</v>
      </c>
      <c r="G193" s="180">
        <v>0</v>
      </c>
      <c r="H193" s="180">
        <v>0</v>
      </c>
      <c r="I193" s="180">
        <v>0</v>
      </c>
      <c r="J193" s="180">
        <v>0</v>
      </c>
      <c r="K193" s="180">
        <v>0</v>
      </c>
      <c r="L193" s="180">
        <v>0</v>
      </c>
      <c r="M193" s="180">
        <v>0</v>
      </c>
      <c r="N193" s="180">
        <v>0</v>
      </c>
      <c r="O193" s="180">
        <v>0</v>
      </c>
      <c r="P193" s="180">
        <v>0</v>
      </c>
      <c r="Q193" s="180">
        <v>0</v>
      </c>
      <c r="R193" s="180">
        <v>0</v>
      </c>
      <c r="S193" s="180">
        <v>0</v>
      </c>
      <c r="T193" s="180">
        <v>0</v>
      </c>
      <c r="U193" s="180">
        <v>0</v>
      </c>
      <c r="V193" s="180">
        <v>0</v>
      </c>
      <c r="W193" s="180"/>
      <c r="X193" s="180"/>
      <c r="Y193" s="180">
        <v>0</v>
      </c>
      <c r="Z193" s="180">
        <v>0</v>
      </c>
      <c r="AA193" s="180">
        <v>0</v>
      </c>
      <c r="AB193" s="180">
        <v>0</v>
      </c>
      <c r="AC193" s="180">
        <v>0</v>
      </c>
      <c r="AD193" s="180">
        <v>0</v>
      </c>
      <c r="AE193" s="180"/>
      <c r="AF193" s="180">
        <v>0</v>
      </c>
      <c r="AG193" s="180">
        <v>0</v>
      </c>
      <c r="AH193" s="180">
        <v>0</v>
      </c>
      <c r="AI193" s="180">
        <v>0</v>
      </c>
      <c r="AJ193" s="180">
        <v>0</v>
      </c>
      <c r="AK193" s="180">
        <v>0</v>
      </c>
      <c r="AL193" s="180"/>
      <c r="AM193" s="180">
        <v>0</v>
      </c>
      <c r="AN193" s="180">
        <v>0</v>
      </c>
      <c r="AO193" s="180">
        <v>0</v>
      </c>
      <c r="AP193" s="180">
        <v>0</v>
      </c>
      <c r="AQ193" s="180">
        <v>0</v>
      </c>
      <c r="AR193" s="180">
        <v>0</v>
      </c>
      <c r="AS193" s="180"/>
      <c r="AT193" s="180">
        <v>0</v>
      </c>
      <c r="AU193" s="180">
        <v>0</v>
      </c>
      <c r="AV193" s="180">
        <v>0</v>
      </c>
      <c r="AW193" s="180">
        <v>0</v>
      </c>
      <c r="AX193" s="180">
        <v>0</v>
      </c>
      <c r="AY193" s="180">
        <v>0</v>
      </c>
      <c r="AZ193" s="180">
        <v>0</v>
      </c>
      <c r="BA193" s="180"/>
      <c r="BB193" s="180">
        <v>0</v>
      </c>
      <c r="BC193" s="180">
        <v>0</v>
      </c>
      <c r="BD193" s="180">
        <v>0</v>
      </c>
      <c r="BE193" s="180">
        <v>0</v>
      </c>
      <c r="BF193" s="180">
        <v>0</v>
      </c>
      <c r="BG193" s="180">
        <v>0</v>
      </c>
      <c r="BH193" s="180">
        <v>0</v>
      </c>
      <c r="BI193" s="180">
        <v>0</v>
      </c>
      <c r="BJ193" s="180">
        <v>0</v>
      </c>
      <c r="BK193" s="180">
        <v>0</v>
      </c>
      <c r="BL193" s="180">
        <v>0</v>
      </c>
      <c r="BM193" s="180">
        <v>0</v>
      </c>
      <c r="BN193" s="180">
        <v>0</v>
      </c>
      <c r="BO193" s="180">
        <v>0</v>
      </c>
      <c r="BP193" s="180">
        <v>0</v>
      </c>
      <c r="BQ193" s="180">
        <v>0</v>
      </c>
      <c r="BR193" s="180">
        <v>0</v>
      </c>
      <c r="BS193" s="180">
        <v>0</v>
      </c>
      <c r="BT193" s="180"/>
      <c r="BU193" s="180">
        <v>0</v>
      </c>
      <c r="BV193" s="180">
        <v>0</v>
      </c>
      <c r="BW193" s="180">
        <v>0</v>
      </c>
      <c r="BX193" s="180">
        <v>0</v>
      </c>
      <c r="BY193" s="180">
        <v>0</v>
      </c>
      <c r="BZ193" s="180">
        <v>0</v>
      </c>
      <c r="CA193" s="180">
        <v>0</v>
      </c>
      <c r="CB193" s="180">
        <v>0</v>
      </c>
      <c r="CC193" s="180">
        <v>0</v>
      </c>
      <c r="CD193" s="180">
        <v>0</v>
      </c>
      <c r="CE193" s="180"/>
      <c r="CF193" s="180"/>
      <c r="CG193" s="180"/>
      <c r="CH193" s="180"/>
      <c r="CI193" s="180"/>
      <c r="CJ193" s="180"/>
      <c r="CK193" s="180"/>
      <c r="CL193" s="180"/>
      <c r="CM193" s="180"/>
      <c r="CN193" s="180"/>
      <c r="CO193" s="180"/>
      <c r="CP193" s="180"/>
      <c r="CQ193" s="180"/>
      <c r="CR193" s="180"/>
      <c r="CS193" s="180"/>
      <c r="CT193" s="180"/>
      <c r="CU193" s="180"/>
    </row>
    <row r="194" spans="1:99" x14ac:dyDescent="0.3">
      <c r="A194" s="155">
        <v>581</v>
      </c>
      <c r="B194" s="180" t="s">
        <v>1081</v>
      </c>
      <c r="C194" s="180"/>
      <c r="D194" s="180">
        <v>0</v>
      </c>
      <c r="E194" s="180">
        <v>0</v>
      </c>
      <c r="F194" s="180">
        <v>0</v>
      </c>
      <c r="G194" s="180">
        <v>0</v>
      </c>
      <c r="H194" s="180">
        <v>0</v>
      </c>
      <c r="I194" s="180">
        <v>0</v>
      </c>
      <c r="J194" s="180">
        <v>0</v>
      </c>
      <c r="K194" s="180">
        <v>0</v>
      </c>
      <c r="L194" s="180">
        <v>0</v>
      </c>
      <c r="M194" s="180">
        <v>0</v>
      </c>
      <c r="N194" s="180">
        <v>0</v>
      </c>
      <c r="O194" s="180">
        <v>0</v>
      </c>
      <c r="P194" s="180">
        <v>0</v>
      </c>
      <c r="Q194" s="180">
        <v>0</v>
      </c>
      <c r="R194" s="180">
        <v>0</v>
      </c>
      <c r="S194" s="180">
        <v>0</v>
      </c>
      <c r="T194" s="180">
        <v>0</v>
      </c>
      <c r="U194" s="180">
        <v>0</v>
      </c>
      <c r="V194" s="180">
        <v>0</v>
      </c>
      <c r="W194" s="180"/>
      <c r="X194" s="180"/>
      <c r="Y194" s="180">
        <v>0</v>
      </c>
      <c r="Z194" s="180">
        <v>0</v>
      </c>
      <c r="AA194" s="180">
        <v>0</v>
      </c>
      <c r="AB194" s="180">
        <v>0</v>
      </c>
      <c r="AC194" s="180">
        <v>0</v>
      </c>
      <c r="AD194" s="180">
        <v>0</v>
      </c>
      <c r="AE194" s="180"/>
      <c r="AF194" s="180">
        <v>0</v>
      </c>
      <c r="AG194" s="180">
        <v>0</v>
      </c>
      <c r="AH194" s="180">
        <v>0</v>
      </c>
      <c r="AI194" s="180">
        <v>0</v>
      </c>
      <c r="AJ194" s="180">
        <v>0</v>
      </c>
      <c r="AK194" s="180">
        <v>0</v>
      </c>
      <c r="AL194" s="180"/>
      <c r="AM194" s="180">
        <v>0</v>
      </c>
      <c r="AN194" s="180">
        <v>0</v>
      </c>
      <c r="AO194" s="180">
        <v>0</v>
      </c>
      <c r="AP194" s="180">
        <v>0</v>
      </c>
      <c r="AQ194" s="180">
        <v>0</v>
      </c>
      <c r="AR194" s="180">
        <v>0</v>
      </c>
      <c r="AS194" s="180"/>
      <c r="AT194" s="180">
        <v>0</v>
      </c>
      <c r="AU194" s="180">
        <v>0</v>
      </c>
      <c r="AV194" s="180">
        <v>0</v>
      </c>
      <c r="AW194" s="180">
        <v>0</v>
      </c>
      <c r="AX194" s="180">
        <v>0</v>
      </c>
      <c r="AY194" s="180">
        <v>0</v>
      </c>
      <c r="AZ194" s="180">
        <v>0</v>
      </c>
      <c r="BA194" s="180"/>
      <c r="BB194" s="180">
        <v>0</v>
      </c>
      <c r="BC194" s="180">
        <v>0</v>
      </c>
      <c r="BD194" s="180">
        <v>0</v>
      </c>
      <c r="BE194" s="180">
        <v>0</v>
      </c>
      <c r="BF194" s="180">
        <v>0</v>
      </c>
      <c r="BG194" s="180">
        <v>0</v>
      </c>
      <c r="BH194" s="180">
        <v>0</v>
      </c>
      <c r="BI194" s="180">
        <v>0</v>
      </c>
      <c r="BJ194" s="180">
        <v>0</v>
      </c>
      <c r="BK194" s="180">
        <v>0</v>
      </c>
      <c r="BL194" s="180">
        <v>0</v>
      </c>
      <c r="BM194" s="180">
        <v>0</v>
      </c>
      <c r="BN194" s="180">
        <v>0</v>
      </c>
      <c r="BO194" s="180">
        <v>0</v>
      </c>
      <c r="BP194" s="180">
        <v>0</v>
      </c>
      <c r="BQ194" s="180">
        <v>0</v>
      </c>
      <c r="BR194" s="180">
        <v>0</v>
      </c>
      <c r="BS194" s="180">
        <v>0</v>
      </c>
      <c r="BT194" s="180"/>
      <c r="BU194" s="180">
        <v>0</v>
      </c>
      <c r="BV194" s="180">
        <v>0</v>
      </c>
      <c r="BW194" s="180">
        <v>0</v>
      </c>
      <c r="BX194" s="180">
        <v>0</v>
      </c>
      <c r="BY194" s="180">
        <v>0</v>
      </c>
      <c r="BZ194" s="180">
        <v>134196</v>
      </c>
      <c r="CA194" s="180">
        <v>0</v>
      </c>
      <c r="CB194" s="180">
        <v>0</v>
      </c>
      <c r="CC194" s="180">
        <v>0</v>
      </c>
      <c r="CD194" s="180">
        <v>0</v>
      </c>
      <c r="CE194" s="180"/>
      <c r="CF194" s="180"/>
      <c r="CG194" s="180"/>
      <c r="CH194" s="180"/>
      <c r="CI194" s="180"/>
      <c r="CJ194" s="180"/>
      <c r="CK194" s="180"/>
      <c r="CL194" s="180"/>
      <c r="CM194" s="180"/>
      <c r="CN194" s="180"/>
      <c r="CO194" s="180"/>
      <c r="CP194" s="180"/>
      <c r="CQ194" s="180"/>
      <c r="CR194" s="180"/>
      <c r="CS194" s="180"/>
      <c r="CT194" s="180"/>
      <c r="CU194" s="180"/>
    </row>
    <row r="195" spans="1:99" x14ac:dyDescent="0.3">
      <c r="A195" s="155">
        <v>585</v>
      </c>
      <c r="B195" s="180" t="s">
        <v>1082</v>
      </c>
      <c r="C195" s="180"/>
      <c r="D195" s="180">
        <v>0</v>
      </c>
      <c r="E195" s="180">
        <v>0</v>
      </c>
      <c r="F195" s="180">
        <v>0</v>
      </c>
      <c r="G195" s="180">
        <v>0</v>
      </c>
      <c r="H195" s="180">
        <v>0</v>
      </c>
      <c r="I195" s="180">
        <v>0</v>
      </c>
      <c r="J195" s="180">
        <v>0</v>
      </c>
      <c r="K195" s="180">
        <v>0</v>
      </c>
      <c r="L195" s="180">
        <v>0</v>
      </c>
      <c r="M195" s="180">
        <v>0</v>
      </c>
      <c r="N195" s="180">
        <v>0</v>
      </c>
      <c r="O195" s="180">
        <v>0</v>
      </c>
      <c r="P195" s="180">
        <v>0</v>
      </c>
      <c r="Q195" s="180">
        <v>0</v>
      </c>
      <c r="R195" s="180">
        <v>0</v>
      </c>
      <c r="S195" s="180">
        <v>0</v>
      </c>
      <c r="T195" s="180">
        <v>0</v>
      </c>
      <c r="U195" s="180">
        <v>0</v>
      </c>
      <c r="V195" s="180">
        <v>0</v>
      </c>
      <c r="W195" s="180"/>
      <c r="X195" s="180"/>
      <c r="Y195" s="180">
        <v>0</v>
      </c>
      <c r="Z195" s="180">
        <v>0</v>
      </c>
      <c r="AA195" s="180">
        <v>0</v>
      </c>
      <c r="AB195" s="180">
        <v>0</v>
      </c>
      <c r="AC195" s="180">
        <v>0</v>
      </c>
      <c r="AD195" s="180">
        <v>0</v>
      </c>
      <c r="AE195" s="180"/>
      <c r="AF195" s="180">
        <v>0</v>
      </c>
      <c r="AG195" s="180">
        <v>0</v>
      </c>
      <c r="AH195" s="180">
        <v>0</v>
      </c>
      <c r="AI195" s="180">
        <v>0</v>
      </c>
      <c r="AJ195" s="180">
        <v>0</v>
      </c>
      <c r="AK195" s="180">
        <v>0</v>
      </c>
      <c r="AL195" s="180"/>
      <c r="AM195" s="180">
        <v>0</v>
      </c>
      <c r="AN195" s="180">
        <v>0</v>
      </c>
      <c r="AO195" s="180">
        <v>0</v>
      </c>
      <c r="AP195" s="180">
        <v>0</v>
      </c>
      <c r="AQ195" s="180">
        <v>0</v>
      </c>
      <c r="AR195" s="180">
        <v>0</v>
      </c>
      <c r="AS195" s="180"/>
      <c r="AT195" s="180">
        <v>0</v>
      </c>
      <c r="AU195" s="180">
        <v>0</v>
      </c>
      <c r="AV195" s="180">
        <v>0</v>
      </c>
      <c r="AW195" s="180">
        <v>0</v>
      </c>
      <c r="AX195" s="180">
        <v>0</v>
      </c>
      <c r="AY195" s="180">
        <v>0</v>
      </c>
      <c r="AZ195" s="180">
        <v>0</v>
      </c>
      <c r="BA195" s="180"/>
      <c r="BB195" s="180">
        <v>0</v>
      </c>
      <c r="BC195" s="180">
        <v>0</v>
      </c>
      <c r="BD195" s="180">
        <v>0</v>
      </c>
      <c r="BE195" s="180">
        <v>0</v>
      </c>
      <c r="BF195" s="180">
        <v>0</v>
      </c>
      <c r="BG195" s="180">
        <v>0</v>
      </c>
      <c r="BH195" s="180">
        <v>0</v>
      </c>
      <c r="BI195" s="180">
        <v>0</v>
      </c>
      <c r="BJ195" s="180">
        <v>0</v>
      </c>
      <c r="BK195" s="180">
        <v>0</v>
      </c>
      <c r="BL195" s="180">
        <v>0</v>
      </c>
      <c r="BM195" s="180">
        <v>0</v>
      </c>
      <c r="BN195" s="180">
        <v>0</v>
      </c>
      <c r="BO195" s="180">
        <v>0</v>
      </c>
      <c r="BP195" s="180">
        <v>0</v>
      </c>
      <c r="BQ195" s="180">
        <v>0</v>
      </c>
      <c r="BR195" s="180">
        <v>0</v>
      </c>
      <c r="BS195" s="180">
        <v>0</v>
      </c>
      <c r="BT195" s="180"/>
      <c r="BU195" s="180">
        <v>0</v>
      </c>
      <c r="BV195" s="180">
        <v>0</v>
      </c>
      <c r="BW195" s="180">
        <v>0</v>
      </c>
      <c r="BX195" s="180">
        <v>0</v>
      </c>
      <c r="BY195" s="180">
        <v>0</v>
      </c>
      <c r="BZ195" s="180">
        <v>0</v>
      </c>
      <c r="CA195" s="180">
        <v>0</v>
      </c>
      <c r="CB195" s="180">
        <v>0</v>
      </c>
      <c r="CC195" s="180">
        <v>0</v>
      </c>
      <c r="CD195" s="180">
        <v>0</v>
      </c>
      <c r="CE195" s="180"/>
      <c r="CF195" s="180"/>
      <c r="CG195" s="180"/>
      <c r="CH195" s="180"/>
      <c r="CI195" s="180"/>
      <c r="CJ195" s="180"/>
      <c r="CK195" s="180"/>
      <c r="CL195" s="180"/>
      <c r="CM195" s="180"/>
      <c r="CN195" s="180"/>
      <c r="CO195" s="180"/>
      <c r="CP195" s="180"/>
      <c r="CQ195" s="180"/>
      <c r="CR195" s="180"/>
      <c r="CS195" s="180"/>
      <c r="CT195" s="180"/>
      <c r="CU195" s="180"/>
    </row>
    <row r="196" spans="1:99" x14ac:dyDescent="0.3">
      <c r="A196" s="155">
        <v>586</v>
      </c>
      <c r="B196" s="180" t="s">
        <v>1083</v>
      </c>
      <c r="C196" s="180"/>
      <c r="D196" s="180">
        <v>0</v>
      </c>
      <c r="E196" s="180">
        <v>0</v>
      </c>
      <c r="F196" s="180">
        <v>0</v>
      </c>
      <c r="G196" s="180">
        <v>0</v>
      </c>
      <c r="H196" s="180">
        <v>0</v>
      </c>
      <c r="I196" s="180">
        <v>0</v>
      </c>
      <c r="J196" s="180">
        <v>0</v>
      </c>
      <c r="K196" s="180">
        <v>0</v>
      </c>
      <c r="L196" s="180">
        <v>0</v>
      </c>
      <c r="M196" s="180">
        <v>0</v>
      </c>
      <c r="N196" s="180">
        <v>0</v>
      </c>
      <c r="O196" s="180">
        <v>0</v>
      </c>
      <c r="P196" s="180">
        <v>0</v>
      </c>
      <c r="Q196" s="180">
        <v>0</v>
      </c>
      <c r="R196" s="180">
        <v>0</v>
      </c>
      <c r="S196" s="180">
        <v>0</v>
      </c>
      <c r="T196" s="180">
        <v>0</v>
      </c>
      <c r="U196" s="180">
        <v>0</v>
      </c>
      <c r="V196" s="180">
        <v>0</v>
      </c>
      <c r="W196" s="180"/>
      <c r="X196" s="180"/>
      <c r="Y196" s="180">
        <v>0</v>
      </c>
      <c r="Z196" s="180">
        <v>0</v>
      </c>
      <c r="AA196" s="180">
        <v>0</v>
      </c>
      <c r="AB196" s="180">
        <v>0</v>
      </c>
      <c r="AC196" s="180">
        <v>0</v>
      </c>
      <c r="AD196" s="180">
        <v>0</v>
      </c>
      <c r="AE196" s="180"/>
      <c r="AF196" s="180">
        <v>0</v>
      </c>
      <c r="AG196" s="180">
        <v>0</v>
      </c>
      <c r="AH196" s="180">
        <v>0</v>
      </c>
      <c r="AI196" s="180">
        <v>0</v>
      </c>
      <c r="AJ196" s="180">
        <v>0</v>
      </c>
      <c r="AK196" s="180">
        <v>0</v>
      </c>
      <c r="AL196" s="180"/>
      <c r="AM196" s="180">
        <v>0</v>
      </c>
      <c r="AN196" s="180">
        <v>0</v>
      </c>
      <c r="AO196" s="180">
        <v>0</v>
      </c>
      <c r="AP196" s="180">
        <v>0</v>
      </c>
      <c r="AQ196" s="180">
        <v>0</v>
      </c>
      <c r="AR196" s="180">
        <v>0</v>
      </c>
      <c r="AS196" s="180"/>
      <c r="AT196" s="180">
        <v>0</v>
      </c>
      <c r="AU196" s="180">
        <v>0</v>
      </c>
      <c r="AV196" s="180">
        <v>0</v>
      </c>
      <c r="AW196" s="180">
        <v>0</v>
      </c>
      <c r="AX196" s="180">
        <v>0</v>
      </c>
      <c r="AY196" s="180">
        <v>0</v>
      </c>
      <c r="AZ196" s="180">
        <v>0</v>
      </c>
      <c r="BA196" s="180"/>
      <c r="BB196" s="180">
        <v>0</v>
      </c>
      <c r="BC196" s="180">
        <v>0</v>
      </c>
      <c r="BD196" s="180">
        <v>0</v>
      </c>
      <c r="BE196" s="180">
        <v>0</v>
      </c>
      <c r="BF196" s="180">
        <v>0</v>
      </c>
      <c r="BG196" s="180">
        <v>0</v>
      </c>
      <c r="BH196" s="180">
        <v>0</v>
      </c>
      <c r="BI196" s="180">
        <v>0</v>
      </c>
      <c r="BJ196" s="180">
        <v>0</v>
      </c>
      <c r="BK196" s="180">
        <v>0</v>
      </c>
      <c r="BL196" s="180">
        <v>0</v>
      </c>
      <c r="BM196" s="180">
        <v>0</v>
      </c>
      <c r="BN196" s="180">
        <v>0</v>
      </c>
      <c r="BO196" s="180">
        <v>0</v>
      </c>
      <c r="BP196" s="180">
        <v>0</v>
      </c>
      <c r="BQ196" s="180">
        <v>0</v>
      </c>
      <c r="BR196" s="180">
        <v>0</v>
      </c>
      <c r="BS196" s="180">
        <v>0</v>
      </c>
      <c r="BT196" s="180"/>
      <c r="BU196" s="180">
        <v>0</v>
      </c>
      <c r="BV196" s="180">
        <v>0</v>
      </c>
      <c r="BW196" s="180">
        <v>0</v>
      </c>
      <c r="BX196" s="180">
        <v>0</v>
      </c>
      <c r="BY196" s="180">
        <v>0</v>
      </c>
      <c r="BZ196" s="180">
        <v>46949</v>
      </c>
      <c r="CA196" s="180">
        <v>0</v>
      </c>
      <c r="CB196" s="180">
        <v>40100</v>
      </c>
      <c r="CC196" s="180">
        <v>0</v>
      </c>
      <c r="CD196" s="180">
        <v>0</v>
      </c>
      <c r="CE196" s="180"/>
      <c r="CF196" s="180"/>
      <c r="CG196" s="180"/>
      <c r="CH196" s="180"/>
      <c r="CI196" s="180"/>
      <c r="CJ196" s="180"/>
      <c r="CK196" s="180"/>
      <c r="CL196" s="180"/>
      <c r="CM196" s="180"/>
      <c r="CN196" s="180"/>
      <c r="CO196" s="180"/>
      <c r="CP196" s="180"/>
      <c r="CQ196" s="180"/>
      <c r="CR196" s="180"/>
      <c r="CS196" s="180"/>
      <c r="CT196" s="180"/>
      <c r="CU196" s="180"/>
    </row>
    <row r="197" spans="1:99" x14ac:dyDescent="0.3">
      <c r="A197" s="155">
        <v>587</v>
      </c>
      <c r="B197" s="180" t="s">
        <v>1084</v>
      </c>
      <c r="C197" s="180"/>
      <c r="D197" s="180">
        <v>0</v>
      </c>
      <c r="E197" s="180">
        <v>0</v>
      </c>
      <c r="F197" s="180">
        <v>0</v>
      </c>
      <c r="G197" s="180">
        <v>0</v>
      </c>
      <c r="H197" s="180">
        <v>0</v>
      </c>
      <c r="I197" s="180">
        <v>0</v>
      </c>
      <c r="J197" s="180">
        <v>0</v>
      </c>
      <c r="K197" s="180">
        <v>0</v>
      </c>
      <c r="L197" s="180">
        <v>0</v>
      </c>
      <c r="M197" s="180">
        <v>0</v>
      </c>
      <c r="N197" s="180">
        <v>0</v>
      </c>
      <c r="O197" s="180">
        <v>0</v>
      </c>
      <c r="P197" s="180">
        <v>0</v>
      </c>
      <c r="Q197" s="180">
        <v>0</v>
      </c>
      <c r="R197" s="180">
        <v>0</v>
      </c>
      <c r="S197" s="180">
        <v>0</v>
      </c>
      <c r="T197" s="180">
        <v>0</v>
      </c>
      <c r="U197" s="180">
        <v>0</v>
      </c>
      <c r="V197" s="180">
        <v>0</v>
      </c>
      <c r="W197" s="180"/>
      <c r="X197" s="180"/>
      <c r="Y197" s="180">
        <v>0</v>
      </c>
      <c r="Z197" s="180">
        <v>0</v>
      </c>
      <c r="AA197" s="180">
        <v>0</v>
      </c>
      <c r="AB197" s="180">
        <v>0</v>
      </c>
      <c r="AC197" s="180">
        <v>0</v>
      </c>
      <c r="AD197" s="180">
        <v>0</v>
      </c>
      <c r="AE197" s="180"/>
      <c r="AF197" s="180">
        <v>0</v>
      </c>
      <c r="AG197" s="180">
        <v>0</v>
      </c>
      <c r="AH197" s="180">
        <v>0</v>
      </c>
      <c r="AI197" s="180">
        <v>0</v>
      </c>
      <c r="AJ197" s="180">
        <v>0</v>
      </c>
      <c r="AK197" s="180">
        <v>0</v>
      </c>
      <c r="AL197" s="180"/>
      <c r="AM197" s="180">
        <v>0</v>
      </c>
      <c r="AN197" s="180">
        <v>0</v>
      </c>
      <c r="AO197" s="180">
        <v>0</v>
      </c>
      <c r="AP197" s="180">
        <v>0</v>
      </c>
      <c r="AQ197" s="180">
        <v>0</v>
      </c>
      <c r="AR197" s="180">
        <v>0</v>
      </c>
      <c r="AS197" s="180"/>
      <c r="AT197" s="180">
        <v>0</v>
      </c>
      <c r="AU197" s="180">
        <v>0</v>
      </c>
      <c r="AV197" s="180">
        <v>0</v>
      </c>
      <c r="AW197" s="180">
        <v>0</v>
      </c>
      <c r="AX197" s="180">
        <v>0</v>
      </c>
      <c r="AY197" s="180">
        <v>0</v>
      </c>
      <c r="AZ197" s="180">
        <v>0</v>
      </c>
      <c r="BA197" s="180"/>
      <c r="BB197" s="180">
        <v>0</v>
      </c>
      <c r="BC197" s="180">
        <v>0</v>
      </c>
      <c r="BD197" s="180">
        <v>0</v>
      </c>
      <c r="BE197" s="180">
        <v>0</v>
      </c>
      <c r="BF197" s="180">
        <v>0</v>
      </c>
      <c r="BG197" s="180">
        <v>0</v>
      </c>
      <c r="BH197" s="180">
        <v>0</v>
      </c>
      <c r="BI197" s="180">
        <v>0</v>
      </c>
      <c r="BJ197" s="180">
        <v>0</v>
      </c>
      <c r="BK197" s="180">
        <v>0</v>
      </c>
      <c r="BL197" s="180">
        <v>0</v>
      </c>
      <c r="BM197" s="180">
        <v>0</v>
      </c>
      <c r="BN197" s="180">
        <v>0</v>
      </c>
      <c r="BO197" s="180">
        <v>0</v>
      </c>
      <c r="BP197" s="180">
        <v>0</v>
      </c>
      <c r="BQ197" s="180">
        <v>0</v>
      </c>
      <c r="BR197" s="180">
        <v>0</v>
      </c>
      <c r="BS197" s="180">
        <v>0</v>
      </c>
      <c r="BT197" s="180"/>
      <c r="BU197" s="180">
        <v>0</v>
      </c>
      <c r="BV197" s="180">
        <v>0</v>
      </c>
      <c r="BW197" s="180">
        <v>0</v>
      </c>
      <c r="BX197" s="180">
        <v>0</v>
      </c>
      <c r="BY197" s="180">
        <v>0</v>
      </c>
      <c r="BZ197" s="180">
        <v>0</v>
      </c>
      <c r="CA197" s="180">
        <v>0</v>
      </c>
      <c r="CB197" s="180">
        <v>0</v>
      </c>
      <c r="CC197" s="180">
        <v>0</v>
      </c>
      <c r="CD197" s="180">
        <v>0</v>
      </c>
      <c r="CE197" s="180"/>
      <c r="CF197" s="180"/>
      <c r="CG197" s="180"/>
      <c r="CH197" s="180"/>
      <c r="CI197" s="180"/>
      <c r="CJ197" s="180"/>
      <c r="CK197" s="180"/>
      <c r="CL197" s="180"/>
      <c r="CM197" s="180"/>
      <c r="CN197" s="180"/>
      <c r="CO197" s="180"/>
      <c r="CP197" s="180"/>
      <c r="CQ197" s="180"/>
      <c r="CR197" s="180"/>
      <c r="CS197" s="180"/>
      <c r="CT197" s="180"/>
      <c r="CU197" s="180"/>
    </row>
    <row r="198" spans="1:99" x14ac:dyDescent="0.3">
      <c r="A198" s="155">
        <v>588</v>
      </c>
      <c r="B198" s="180" t="s">
        <v>1085</v>
      </c>
      <c r="C198" s="180"/>
      <c r="D198" s="180">
        <v>0</v>
      </c>
      <c r="E198" s="180">
        <v>0</v>
      </c>
      <c r="F198" s="180">
        <v>0</v>
      </c>
      <c r="G198" s="180">
        <v>0</v>
      </c>
      <c r="H198" s="180">
        <v>0</v>
      </c>
      <c r="I198" s="180">
        <v>0</v>
      </c>
      <c r="J198" s="180">
        <v>0</v>
      </c>
      <c r="K198" s="180">
        <v>0</v>
      </c>
      <c r="L198" s="180">
        <v>0</v>
      </c>
      <c r="M198" s="180">
        <v>0</v>
      </c>
      <c r="N198" s="180">
        <v>0</v>
      </c>
      <c r="O198" s="180">
        <v>0</v>
      </c>
      <c r="P198" s="180">
        <v>0</v>
      </c>
      <c r="Q198" s="180">
        <v>0</v>
      </c>
      <c r="R198" s="180">
        <v>0</v>
      </c>
      <c r="S198" s="180">
        <v>0</v>
      </c>
      <c r="T198" s="180">
        <v>0</v>
      </c>
      <c r="U198" s="180">
        <v>0</v>
      </c>
      <c r="V198" s="180">
        <v>0</v>
      </c>
      <c r="W198" s="180"/>
      <c r="X198" s="180"/>
      <c r="Y198" s="180">
        <v>0</v>
      </c>
      <c r="Z198" s="180">
        <v>0</v>
      </c>
      <c r="AA198" s="180">
        <v>0</v>
      </c>
      <c r="AB198" s="180">
        <v>0</v>
      </c>
      <c r="AC198" s="180">
        <v>0</v>
      </c>
      <c r="AD198" s="180">
        <v>0</v>
      </c>
      <c r="AE198" s="180"/>
      <c r="AF198" s="180">
        <v>0</v>
      </c>
      <c r="AG198" s="180">
        <v>0</v>
      </c>
      <c r="AH198" s="180">
        <v>0</v>
      </c>
      <c r="AI198" s="180">
        <v>0</v>
      </c>
      <c r="AJ198" s="180">
        <v>0</v>
      </c>
      <c r="AK198" s="180">
        <v>0</v>
      </c>
      <c r="AL198" s="180"/>
      <c r="AM198" s="180">
        <v>0</v>
      </c>
      <c r="AN198" s="180">
        <v>0</v>
      </c>
      <c r="AO198" s="180">
        <v>0</v>
      </c>
      <c r="AP198" s="180">
        <v>0</v>
      </c>
      <c r="AQ198" s="180">
        <v>0</v>
      </c>
      <c r="AR198" s="180">
        <v>0</v>
      </c>
      <c r="AS198" s="180"/>
      <c r="AT198" s="180">
        <v>0</v>
      </c>
      <c r="AU198" s="180">
        <v>0</v>
      </c>
      <c r="AV198" s="180">
        <v>0</v>
      </c>
      <c r="AW198" s="180">
        <v>0</v>
      </c>
      <c r="AX198" s="180">
        <v>0</v>
      </c>
      <c r="AY198" s="180">
        <v>0</v>
      </c>
      <c r="AZ198" s="180">
        <v>0</v>
      </c>
      <c r="BA198" s="180"/>
      <c r="BB198" s="180">
        <v>0</v>
      </c>
      <c r="BC198" s="180">
        <v>0</v>
      </c>
      <c r="BD198" s="180">
        <v>0</v>
      </c>
      <c r="BE198" s="180">
        <v>0</v>
      </c>
      <c r="BF198" s="180">
        <v>0</v>
      </c>
      <c r="BG198" s="180">
        <v>0</v>
      </c>
      <c r="BH198" s="180">
        <v>0</v>
      </c>
      <c r="BI198" s="180">
        <v>0</v>
      </c>
      <c r="BJ198" s="180">
        <v>0</v>
      </c>
      <c r="BK198" s="180">
        <v>0</v>
      </c>
      <c r="BL198" s="180">
        <v>0</v>
      </c>
      <c r="BM198" s="180">
        <v>0</v>
      </c>
      <c r="BN198" s="180">
        <v>0</v>
      </c>
      <c r="BO198" s="180">
        <v>0</v>
      </c>
      <c r="BP198" s="180">
        <v>0</v>
      </c>
      <c r="BQ198" s="180">
        <v>0</v>
      </c>
      <c r="BR198" s="180">
        <v>0</v>
      </c>
      <c r="BS198" s="180">
        <v>0</v>
      </c>
      <c r="BT198" s="180"/>
      <c r="BU198" s="180">
        <v>0</v>
      </c>
      <c r="BV198" s="180">
        <v>0</v>
      </c>
      <c r="BW198" s="180">
        <v>0</v>
      </c>
      <c r="BX198" s="180">
        <v>0</v>
      </c>
      <c r="BY198" s="180">
        <v>0</v>
      </c>
      <c r="BZ198" s="180">
        <v>0</v>
      </c>
      <c r="CA198" s="180">
        <v>0</v>
      </c>
      <c r="CB198" s="180">
        <v>0</v>
      </c>
      <c r="CC198" s="180">
        <v>0</v>
      </c>
      <c r="CD198" s="180">
        <v>0</v>
      </c>
      <c r="CE198" s="180"/>
      <c r="CF198" s="180"/>
      <c r="CG198" s="180"/>
      <c r="CH198" s="180"/>
      <c r="CI198" s="180"/>
      <c r="CJ198" s="180"/>
      <c r="CK198" s="180"/>
      <c r="CL198" s="180"/>
      <c r="CM198" s="180"/>
      <c r="CN198" s="180"/>
      <c r="CO198" s="180"/>
      <c r="CP198" s="180"/>
      <c r="CQ198" s="180"/>
      <c r="CR198" s="180"/>
      <c r="CS198" s="180"/>
      <c r="CT198" s="180"/>
      <c r="CU198" s="180"/>
    </row>
    <row r="199" spans="1:99" x14ac:dyDescent="0.3">
      <c r="A199" s="155">
        <v>589</v>
      </c>
      <c r="B199" s="180" t="s">
        <v>1086</v>
      </c>
      <c r="C199" s="180"/>
      <c r="D199" s="180">
        <v>0</v>
      </c>
      <c r="E199" s="180">
        <v>0</v>
      </c>
      <c r="F199" s="180">
        <v>0</v>
      </c>
      <c r="G199" s="180">
        <v>0</v>
      </c>
      <c r="H199" s="180">
        <v>0</v>
      </c>
      <c r="I199" s="180">
        <v>0</v>
      </c>
      <c r="J199" s="180">
        <v>0</v>
      </c>
      <c r="K199" s="180">
        <v>0</v>
      </c>
      <c r="L199" s="180">
        <v>0</v>
      </c>
      <c r="M199" s="180">
        <v>0</v>
      </c>
      <c r="N199" s="180">
        <v>0</v>
      </c>
      <c r="O199" s="180">
        <v>0</v>
      </c>
      <c r="P199" s="180">
        <v>0</v>
      </c>
      <c r="Q199" s="180">
        <v>0</v>
      </c>
      <c r="R199" s="180">
        <v>0</v>
      </c>
      <c r="S199" s="180">
        <v>0</v>
      </c>
      <c r="T199" s="180">
        <v>0</v>
      </c>
      <c r="U199" s="180">
        <v>0</v>
      </c>
      <c r="V199" s="180">
        <v>0</v>
      </c>
      <c r="W199" s="180"/>
      <c r="X199" s="180"/>
      <c r="Y199" s="180">
        <v>0</v>
      </c>
      <c r="Z199" s="180">
        <v>0</v>
      </c>
      <c r="AA199" s="180">
        <v>0</v>
      </c>
      <c r="AB199" s="180">
        <v>0</v>
      </c>
      <c r="AC199" s="180">
        <v>0</v>
      </c>
      <c r="AD199" s="180">
        <v>0</v>
      </c>
      <c r="AE199" s="180"/>
      <c r="AF199" s="180">
        <v>0</v>
      </c>
      <c r="AG199" s="180">
        <v>0</v>
      </c>
      <c r="AH199" s="180">
        <v>0</v>
      </c>
      <c r="AI199" s="180">
        <v>0</v>
      </c>
      <c r="AJ199" s="180">
        <v>0</v>
      </c>
      <c r="AK199" s="180">
        <v>0</v>
      </c>
      <c r="AL199" s="180"/>
      <c r="AM199" s="180">
        <v>0</v>
      </c>
      <c r="AN199" s="180">
        <v>0</v>
      </c>
      <c r="AO199" s="180">
        <v>0</v>
      </c>
      <c r="AP199" s="180">
        <v>0</v>
      </c>
      <c r="AQ199" s="180">
        <v>0</v>
      </c>
      <c r="AR199" s="180">
        <v>0</v>
      </c>
      <c r="AS199" s="180"/>
      <c r="AT199" s="180">
        <v>0</v>
      </c>
      <c r="AU199" s="180">
        <v>0</v>
      </c>
      <c r="AV199" s="180">
        <v>0</v>
      </c>
      <c r="AW199" s="180">
        <v>0</v>
      </c>
      <c r="AX199" s="180">
        <v>0</v>
      </c>
      <c r="AY199" s="180">
        <v>0</v>
      </c>
      <c r="AZ199" s="180">
        <v>0</v>
      </c>
      <c r="BA199" s="180"/>
      <c r="BB199" s="180">
        <v>0</v>
      </c>
      <c r="BC199" s="180">
        <v>0</v>
      </c>
      <c r="BD199" s="180">
        <v>0</v>
      </c>
      <c r="BE199" s="180">
        <v>0</v>
      </c>
      <c r="BF199" s="180">
        <v>0</v>
      </c>
      <c r="BG199" s="180">
        <v>0</v>
      </c>
      <c r="BH199" s="180">
        <v>0</v>
      </c>
      <c r="BI199" s="180">
        <v>0</v>
      </c>
      <c r="BJ199" s="180">
        <v>0</v>
      </c>
      <c r="BK199" s="180">
        <v>0</v>
      </c>
      <c r="BL199" s="180">
        <v>0</v>
      </c>
      <c r="BM199" s="180">
        <v>0</v>
      </c>
      <c r="BN199" s="180">
        <v>0</v>
      </c>
      <c r="BO199" s="180">
        <v>0</v>
      </c>
      <c r="BP199" s="180">
        <v>0</v>
      </c>
      <c r="BQ199" s="180">
        <v>0</v>
      </c>
      <c r="BR199" s="180">
        <v>0</v>
      </c>
      <c r="BS199" s="180">
        <v>0</v>
      </c>
      <c r="BT199" s="180"/>
      <c r="BU199" s="180">
        <v>0</v>
      </c>
      <c r="BV199" s="180">
        <v>0</v>
      </c>
      <c r="BW199" s="180">
        <v>0</v>
      </c>
      <c r="BX199" s="180">
        <v>0</v>
      </c>
      <c r="BY199" s="180">
        <v>0</v>
      </c>
      <c r="BZ199" s="180">
        <v>0</v>
      </c>
      <c r="CA199" s="180">
        <v>0</v>
      </c>
      <c r="CB199" s="180">
        <v>0</v>
      </c>
      <c r="CC199" s="180">
        <v>0</v>
      </c>
      <c r="CD199" s="180">
        <v>0</v>
      </c>
      <c r="CE199" s="180"/>
      <c r="CF199" s="180"/>
      <c r="CG199" s="180"/>
      <c r="CH199" s="180"/>
      <c r="CI199" s="180"/>
      <c r="CJ199" s="180"/>
      <c r="CK199" s="180"/>
      <c r="CL199" s="180"/>
      <c r="CM199" s="180"/>
      <c r="CN199" s="180"/>
      <c r="CO199" s="180"/>
      <c r="CP199" s="180"/>
      <c r="CQ199" s="180"/>
      <c r="CR199" s="180"/>
      <c r="CS199" s="180"/>
      <c r="CT199" s="180"/>
      <c r="CU199" s="180"/>
    </row>
    <row r="200" spans="1:99" s="646" customFormat="1" x14ac:dyDescent="0.3">
      <c r="A200" s="645">
        <v>591</v>
      </c>
      <c r="B200" s="646" t="s">
        <v>333</v>
      </c>
      <c r="D200" s="646">
        <v>542490</v>
      </c>
      <c r="E200" s="646">
        <v>1749582</v>
      </c>
      <c r="F200" s="646">
        <v>0</v>
      </c>
      <c r="G200" s="646">
        <v>890980</v>
      </c>
      <c r="H200" s="646">
        <v>505078</v>
      </c>
      <c r="I200" s="646">
        <v>176942</v>
      </c>
      <c r="J200" s="646">
        <v>0</v>
      </c>
      <c r="K200" s="646">
        <v>323942</v>
      </c>
      <c r="L200" s="646">
        <v>10888713</v>
      </c>
      <c r="M200" s="646">
        <v>44056551</v>
      </c>
      <c r="N200" s="646">
        <v>0</v>
      </c>
      <c r="O200" s="646">
        <v>0</v>
      </c>
      <c r="P200" s="646">
        <v>171033</v>
      </c>
      <c r="Q200" s="646">
        <v>12909507</v>
      </c>
      <c r="R200" s="646">
        <v>0</v>
      </c>
      <c r="S200" s="646">
        <v>960120</v>
      </c>
      <c r="T200" s="646">
        <v>1277650</v>
      </c>
      <c r="U200" s="646">
        <v>208755</v>
      </c>
      <c r="V200" s="646">
        <v>3336088</v>
      </c>
      <c r="Y200" s="646">
        <v>3016401</v>
      </c>
      <c r="Z200" s="646">
        <v>16352511</v>
      </c>
      <c r="AA200" s="646">
        <v>149761</v>
      </c>
      <c r="AB200" s="646">
        <v>263982</v>
      </c>
      <c r="AC200" s="646">
        <v>0</v>
      </c>
      <c r="AD200" s="646">
        <v>0</v>
      </c>
      <c r="AF200" s="646">
        <v>120516531</v>
      </c>
      <c r="AG200" s="646">
        <v>267</v>
      </c>
      <c r="AH200" s="646">
        <v>236503</v>
      </c>
      <c r="AI200" s="646">
        <v>4175529</v>
      </c>
      <c r="AJ200" s="646">
        <v>0</v>
      </c>
      <c r="AK200" s="646">
        <v>72148</v>
      </c>
      <c r="AM200" s="646">
        <v>355854</v>
      </c>
      <c r="AN200" s="646">
        <v>0</v>
      </c>
      <c r="AO200" s="646">
        <v>0</v>
      </c>
      <c r="AP200" s="646">
        <v>9467972</v>
      </c>
      <c r="AQ200" s="646">
        <v>0</v>
      </c>
      <c r="AR200" s="646">
        <v>0</v>
      </c>
      <c r="AT200" s="646">
        <v>430257</v>
      </c>
      <c r="AU200" s="646">
        <v>187172100</v>
      </c>
      <c r="AV200" s="646">
        <v>263169973</v>
      </c>
      <c r="AW200" s="646">
        <v>0</v>
      </c>
      <c r="AX200" s="646">
        <v>499069</v>
      </c>
      <c r="AY200" s="646">
        <v>532473</v>
      </c>
      <c r="AZ200" s="646">
        <v>342769</v>
      </c>
      <c r="BB200" s="646">
        <v>3434020</v>
      </c>
      <c r="BC200" s="646">
        <v>315205</v>
      </c>
      <c r="BD200" s="646">
        <v>0</v>
      </c>
      <c r="BE200" s="646">
        <v>0</v>
      </c>
      <c r="BF200" s="646">
        <v>9433021</v>
      </c>
      <c r="BG200" s="646">
        <v>0</v>
      </c>
      <c r="BH200" s="646">
        <v>8130900</v>
      </c>
      <c r="BI200" s="646">
        <v>2257634</v>
      </c>
      <c r="BJ200" s="646">
        <v>0</v>
      </c>
      <c r="BK200" s="646">
        <v>0</v>
      </c>
      <c r="BL200" s="646">
        <v>14501482</v>
      </c>
      <c r="BM200" s="646">
        <v>20366910</v>
      </c>
      <c r="BN200" s="646">
        <v>5038256</v>
      </c>
      <c r="BO200" s="646">
        <v>36853003</v>
      </c>
      <c r="BP200" s="646">
        <v>193184922</v>
      </c>
      <c r="BQ200" s="646">
        <v>250841</v>
      </c>
      <c r="BR200" s="646">
        <v>8405606</v>
      </c>
      <c r="BS200" s="646">
        <v>0</v>
      </c>
      <c r="BU200" s="646">
        <v>743871</v>
      </c>
      <c r="BV200" s="646">
        <v>50329</v>
      </c>
      <c r="BW200" s="646">
        <v>3307935</v>
      </c>
      <c r="BX200" s="646">
        <v>0</v>
      </c>
      <c r="BY200" s="646">
        <v>16467071</v>
      </c>
      <c r="BZ200" s="646">
        <v>1036110</v>
      </c>
      <c r="CA200" s="646">
        <v>0</v>
      </c>
      <c r="CB200" s="646">
        <v>239825</v>
      </c>
      <c r="CC200" s="646">
        <v>0</v>
      </c>
      <c r="CD200" s="646">
        <v>25741533</v>
      </c>
    </row>
    <row r="201" spans="1:99" s="646" customFormat="1" x14ac:dyDescent="0.3">
      <c r="A201" s="645">
        <v>592</v>
      </c>
      <c r="B201" s="646" t="s">
        <v>334</v>
      </c>
      <c r="D201" s="646">
        <v>2140633</v>
      </c>
      <c r="E201" s="646">
        <v>-172632</v>
      </c>
      <c r="F201" s="646">
        <v>0</v>
      </c>
      <c r="G201" s="646">
        <v>817820</v>
      </c>
      <c r="H201" s="646">
        <v>-74757</v>
      </c>
      <c r="I201" s="646">
        <v>-13546</v>
      </c>
      <c r="J201" s="646">
        <v>0</v>
      </c>
      <c r="K201" s="646">
        <v>-95534</v>
      </c>
      <c r="L201" s="646">
        <v>149828</v>
      </c>
      <c r="M201" s="646">
        <v>15895742</v>
      </c>
      <c r="N201" s="646">
        <v>0</v>
      </c>
      <c r="O201" s="646">
        <v>0</v>
      </c>
      <c r="P201" s="646">
        <v>-106972</v>
      </c>
      <c r="Q201" s="646">
        <v>1050700</v>
      </c>
      <c r="R201" s="646">
        <v>0</v>
      </c>
      <c r="S201" s="646">
        <v>441024</v>
      </c>
      <c r="T201" s="646">
        <v>92627</v>
      </c>
      <c r="U201" s="646">
        <v>119033</v>
      </c>
      <c r="V201" s="646">
        <v>1195908</v>
      </c>
      <c r="Y201" s="646">
        <v>-61055</v>
      </c>
      <c r="Z201" s="646">
        <v>15886388</v>
      </c>
      <c r="AA201" s="646">
        <v>-56975</v>
      </c>
      <c r="AB201" s="646">
        <v>594631</v>
      </c>
      <c r="AC201" s="646">
        <v>0</v>
      </c>
      <c r="AD201" s="646">
        <v>0</v>
      </c>
      <c r="AF201" s="646">
        <v>28541981</v>
      </c>
      <c r="AG201" s="646">
        <v>-267</v>
      </c>
      <c r="AH201" s="646">
        <v>-107893</v>
      </c>
      <c r="AI201" s="646">
        <v>210434</v>
      </c>
      <c r="AJ201" s="646">
        <v>0</v>
      </c>
      <c r="AK201" s="646">
        <v>19677</v>
      </c>
      <c r="AM201" s="646">
        <v>-5901</v>
      </c>
      <c r="AN201" s="646">
        <v>0</v>
      </c>
      <c r="AO201" s="646">
        <v>0</v>
      </c>
      <c r="AP201" s="646">
        <v>1198156</v>
      </c>
      <c r="AQ201" s="646">
        <v>0</v>
      </c>
      <c r="AR201" s="646">
        <v>0</v>
      </c>
      <c r="AT201" s="646">
        <v>238730</v>
      </c>
      <c r="AU201" s="646">
        <v>-1202055</v>
      </c>
      <c r="AV201" s="646">
        <v>11075866</v>
      </c>
      <c r="AW201" s="646">
        <v>0</v>
      </c>
      <c r="AX201" s="646">
        <v>-183631</v>
      </c>
      <c r="AY201" s="646">
        <v>-49562</v>
      </c>
      <c r="AZ201" s="646">
        <v>166916</v>
      </c>
      <c r="BB201" s="646">
        <v>-419769</v>
      </c>
      <c r="BC201" s="646">
        <v>-198923</v>
      </c>
      <c r="BD201" s="646">
        <v>0</v>
      </c>
      <c r="BE201" s="646">
        <v>-8491</v>
      </c>
      <c r="BF201" s="646">
        <v>1789060</v>
      </c>
      <c r="BG201" s="646">
        <v>0</v>
      </c>
      <c r="BH201" s="646">
        <v>258614</v>
      </c>
      <c r="BI201" s="646">
        <v>-317546</v>
      </c>
      <c r="BJ201" s="646">
        <v>0</v>
      </c>
      <c r="BK201" s="646">
        <v>0</v>
      </c>
      <c r="BL201" s="646">
        <v>3624483</v>
      </c>
      <c r="BM201" s="646">
        <v>1454268</v>
      </c>
      <c r="BN201" s="646">
        <v>-43821</v>
      </c>
      <c r="BO201" s="646">
        <v>1489917</v>
      </c>
      <c r="BP201" s="646">
        <v>41578925</v>
      </c>
      <c r="BQ201" s="646">
        <v>21306</v>
      </c>
      <c r="BR201" s="646">
        <v>3051323</v>
      </c>
      <c r="BS201" s="646">
        <v>0</v>
      </c>
      <c r="BU201" s="646">
        <v>-87189</v>
      </c>
      <c r="BV201" s="646">
        <v>424707</v>
      </c>
      <c r="BW201" s="646">
        <v>29310</v>
      </c>
      <c r="BX201" s="646">
        <v>0</v>
      </c>
      <c r="BY201" s="646">
        <v>14592442</v>
      </c>
      <c r="BZ201" s="646">
        <v>51725</v>
      </c>
      <c r="CA201" s="646">
        <v>0</v>
      </c>
      <c r="CB201" s="646">
        <v>553591</v>
      </c>
      <c r="CC201" s="646">
        <v>0</v>
      </c>
      <c r="CD201" s="646">
        <v>3180855</v>
      </c>
    </row>
    <row r="202" spans="1:99" x14ac:dyDescent="0.3">
      <c r="A202" s="155">
        <v>593</v>
      </c>
      <c r="B202" s="180" t="s">
        <v>1087</v>
      </c>
      <c r="C202" s="180"/>
      <c r="D202" s="180">
        <v>0</v>
      </c>
      <c r="E202" s="180">
        <v>0</v>
      </c>
      <c r="F202" s="180">
        <v>0</v>
      </c>
      <c r="G202" s="180">
        <v>0</v>
      </c>
      <c r="H202" s="180">
        <v>0</v>
      </c>
      <c r="I202" s="180">
        <v>0</v>
      </c>
      <c r="J202" s="180">
        <v>0</v>
      </c>
      <c r="K202" s="180">
        <v>0</v>
      </c>
      <c r="L202" s="180">
        <v>0</v>
      </c>
      <c r="M202" s="180">
        <v>0</v>
      </c>
      <c r="N202" s="180">
        <v>0</v>
      </c>
      <c r="O202" s="180">
        <v>0</v>
      </c>
      <c r="P202" s="180">
        <v>0</v>
      </c>
      <c r="Q202" s="180">
        <v>0</v>
      </c>
      <c r="R202" s="180">
        <v>0</v>
      </c>
      <c r="S202" s="180">
        <v>0</v>
      </c>
      <c r="T202" s="180">
        <v>0</v>
      </c>
      <c r="U202" s="180">
        <v>0</v>
      </c>
      <c r="V202" s="180">
        <v>0</v>
      </c>
      <c r="W202" s="180"/>
      <c r="X202" s="180"/>
      <c r="Y202" s="180">
        <v>0</v>
      </c>
      <c r="Z202" s="180">
        <v>0</v>
      </c>
      <c r="AA202" s="180">
        <v>0</v>
      </c>
      <c r="AB202" s="180">
        <v>0</v>
      </c>
      <c r="AC202" s="180">
        <v>0</v>
      </c>
      <c r="AD202" s="180">
        <v>0</v>
      </c>
      <c r="AE202" s="180"/>
      <c r="AF202" s="180">
        <v>0</v>
      </c>
      <c r="AG202" s="180">
        <v>0</v>
      </c>
      <c r="AH202" s="180">
        <v>0</v>
      </c>
      <c r="AI202" s="180">
        <v>0</v>
      </c>
      <c r="AJ202" s="180">
        <v>0</v>
      </c>
      <c r="AK202" s="180">
        <v>0</v>
      </c>
      <c r="AL202" s="180"/>
      <c r="AM202" s="180">
        <v>0</v>
      </c>
      <c r="AN202" s="180">
        <v>0</v>
      </c>
      <c r="AO202" s="180">
        <v>0</v>
      </c>
      <c r="AP202" s="180">
        <v>0</v>
      </c>
      <c r="AQ202" s="180">
        <v>0</v>
      </c>
      <c r="AR202" s="180">
        <v>0</v>
      </c>
      <c r="AS202" s="180"/>
      <c r="AT202" s="180">
        <v>0</v>
      </c>
      <c r="AU202" s="180">
        <v>0</v>
      </c>
      <c r="AV202" s="180">
        <v>0</v>
      </c>
      <c r="AW202" s="180">
        <v>0</v>
      </c>
      <c r="AX202" s="180">
        <v>0</v>
      </c>
      <c r="AY202" s="180">
        <v>0</v>
      </c>
      <c r="AZ202" s="180">
        <v>0</v>
      </c>
      <c r="BA202" s="180"/>
      <c r="BB202" s="180">
        <v>0</v>
      </c>
      <c r="BC202" s="180">
        <v>0</v>
      </c>
      <c r="BD202" s="180">
        <v>0</v>
      </c>
      <c r="BE202" s="180">
        <v>0</v>
      </c>
      <c r="BF202" s="180">
        <v>0</v>
      </c>
      <c r="BG202" s="180">
        <v>0</v>
      </c>
      <c r="BH202" s="180">
        <v>0</v>
      </c>
      <c r="BI202" s="180">
        <v>0</v>
      </c>
      <c r="BJ202" s="180">
        <v>0</v>
      </c>
      <c r="BK202" s="180">
        <v>0</v>
      </c>
      <c r="BL202" s="180">
        <v>0</v>
      </c>
      <c r="BM202" s="180">
        <v>0</v>
      </c>
      <c r="BN202" s="180">
        <v>0</v>
      </c>
      <c r="BO202" s="180">
        <v>0</v>
      </c>
      <c r="BP202" s="180">
        <v>0</v>
      </c>
      <c r="BQ202" s="180">
        <v>0</v>
      </c>
      <c r="BR202" s="180">
        <v>0</v>
      </c>
      <c r="BS202" s="180">
        <v>0</v>
      </c>
      <c r="BT202" s="180"/>
      <c r="BU202" s="180">
        <v>0</v>
      </c>
      <c r="BV202" s="180">
        <v>0</v>
      </c>
      <c r="BW202" s="180">
        <v>0</v>
      </c>
      <c r="BX202" s="180">
        <v>0</v>
      </c>
      <c r="BY202" s="180">
        <v>0</v>
      </c>
      <c r="BZ202" s="180">
        <v>0</v>
      </c>
      <c r="CA202" s="180">
        <v>0</v>
      </c>
      <c r="CB202" s="180">
        <v>0</v>
      </c>
      <c r="CC202" s="180">
        <v>0</v>
      </c>
      <c r="CD202" s="180">
        <v>0</v>
      </c>
      <c r="CE202" s="180"/>
      <c r="CF202" s="180"/>
      <c r="CG202" s="180"/>
      <c r="CH202" s="180"/>
      <c r="CI202" s="180"/>
      <c r="CJ202" s="180"/>
      <c r="CK202" s="180"/>
      <c r="CL202" s="180"/>
      <c r="CM202" s="180"/>
      <c r="CN202" s="180"/>
      <c r="CO202" s="180"/>
      <c r="CP202" s="180"/>
      <c r="CQ202" s="180"/>
      <c r="CR202" s="180"/>
      <c r="CS202" s="180"/>
      <c r="CT202" s="180"/>
      <c r="CU202" s="180"/>
    </row>
    <row r="203" spans="1:99" x14ac:dyDescent="0.3">
      <c r="A203" s="155">
        <v>594</v>
      </c>
      <c r="B203" s="180" t="s">
        <v>1088</v>
      </c>
      <c r="C203" s="180"/>
      <c r="D203" s="180">
        <v>0</v>
      </c>
      <c r="E203" s="180">
        <v>0</v>
      </c>
      <c r="F203" s="180">
        <v>0</v>
      </c>
      <c r="G203" s="180">
        <v>0</v>
      </c>
      <c r="H203" s="180">
        <v>0</v>
      </c>
      <c r="I203" s="180">
        <v>0</v>
      </c>
      <c r="J203" s="180">
        <v>0</v>
      </c>
      <c r="K203" s="180">
        <v>0</v>
      </c>
      <c r="L203" s="180">
        <v>0</v>
      </c>
      <c r="M203" s="180">
        <v>0</v>
      </c>
      <c r="N203" s="180">
        <v>0</v>
      </c>
      <c r="O203" s="180">
        <v>0</v>
      </c>
      <c r="P203" s="180">
        <v>0</v>
      </c>
      <c r="Q203" s="180">
        <v>0</v>
      </c>
      <c r="R203" s="180">
        <v>0</v>
      </c>
      <c r="S203" s="180">
        <v>0</v>
      </c>
      <c r="T203" s="180">
        <v>0</v>
      </c>
      <c r="U203" s="180">
        <v>0</v>
      </c>
      <c r="V203" s="180">
        <v>0</v>
      </c>
      <c r="W203" s="180"/>
      <c r="X203" s="180"/>
      <c r="Y203" s="180">
        <v>0</v>
      </c>
      <c r="Z203" s="180">
        <v>0</v>
      </c>
      <c r="AA203" s="180">
        <v>0</v>
      </c>
      <c r="AB203" s="180">
        <v>0</v>
      </c>
      <c r="AC203" s="180">
        <v>0</v>
      </c>
      <c r="AD203" s="180">
        <v>0</v>
      </c>
      <c r="AE203" s="180"/>
      <c r="AF203" s="180">
        <v>0</v>
      </c>
      <c r="AG203" s="180">
        <v>0</v>
      </c>
      <c r="AH203" s="180">
        <v>0</v>
      </c>
      <c r="AI203" s="180">
        <v>0</v>
      </c>
      <c r="AJ203" s="180">
        <v>0</v>
      </c>
      <c r="AK203" s="180">
        <v>0</v>
      </c>
      <c r="AL203" s="180"/>
      <c r="AM203" s="180">
        <v>0</v>
      </c>
      <c r="AN203" s="180">
        <v>0</v>
      </c>
      <c r="AO203" s="180">
        <v>0</v>
      </c>
      <c r="AP203" s="180">
        <v>0</v>
      </c>
      <c r="AQ203" s="180">
        <v>0</v>
      </c>
      <c r="AR203" s="180">
        <v>0</v>
      </c>
      <c r="AS203" s="180"/>
      <c r="AT203" s="180">
        <v>0</v>
      </c>
      <c r="AU203" s="180">
        <v>0</v>
      </c>
      <c r="AV203" s="180">
        <v>0</v>
      </c>
      <c r="AW203" s="180">
        <v>0</v>
      </c>
      <c r="AX203" s="180">
        <v>0</v>
      </c>
      <c r="AY203" s="180">
        <v>0</v>
      </c>
      <c r="AZ203" s="180">
        <v>0</v>
      </c>
      <c r="BA203" s="180"/>
      <c r="BB203" s="180">
        <v>0</v>
      </c>
      <c r="BC203" s="180">
        <v>0</v>
      </c>
      <c r="BD203" s="180">
        <v>0</v>
      </c>
      <c r="BE203" s="180">
        <v>0</v>
      </c>
      <c r="BF203" s="180">
        <v>0</v>
      </c>
      <c r="BG203" s="180">
        <v>0</v>
      </c>
      <c r="BH203" s="180">
        <v>0</v>
      </c>
      <c r="BI203" s="180">
        <v>0</v>
      </c>
      <c r="BJ203" s="180">
        <v>0</v>
      </c>
      <c r="BK203" s="180">
        <v>0</v>
      </c>
      <c r="BL203" s="180">
        <v>0</v>
      </c>
      <c r="BM203" s="180">
        <v>0</v>
      </c>
      <c r="BN203" s="180">
        <v>0</v>
      </c>
      <c r="BO203" s="180">
        <v>0</v>
      </c>
      <c r="BP203" s="180">
        <v>0</v>
      </c>
      <c r="BQ203" s="180">
        <v>0</v>
      </c>
      <c r="BR203" s="180">
        <v>0</v>
      </c>
      <c r="BS203" s="180">
        <v>0</v>
      </c>
      <c r="BT203" s="180"/>
      <c r="BU203" s="180">
        <v>0</v>
      </c>
      <c r="BV203" s="180">
        <v>0</v>
      </c>
      <c r="BW203" s="180">
        <v>0</v>
      </c>
      <c r="BX203" s="180">
        <v>0</v>
      </c>
      <c r="BY203" s="180">
        <v>0</v>
      </c>
      <c r="BZ203" s="180">
        <v>0</v>
      </c>
      <c r="CA203" s="180">
        <v>0</v>
      </c>
      <c r="CB203" s="180">
        <v>0</v>
      </c>
      <c r="CC203" s="180">
        <v>0</v>
      </c>
      <c r="CD203" s="180">
        <v>0</v>
      </c>
      <c r="CE203" s="180"/>
      <c r="CF203" s="180"/>
      <c r="CG203" s="180"/>
      <c r="CH203" s="180"/>
      <c r="CI203" s="180"/>
      <c r="CJ203" s="180"/>
      <c r="CK203" s="180"/>
      <c r="CL203" s="180"/>
      <c r="CM203" s="180"/>
      <c r="CN203" s="180"/>
      <c r="CO203" s="180"/>
      <c r="CP203" s="180"/>
      <c r="CQ203" s="180"/>
      <c r="CR203" s="180"/>
      <c r="CS203" s="180"/>
      <c r="CT203" s="180"/>
      <c r="CU203" s="180"/>
    </row>
    <row r="204" spans="1:99" x14ac:dyDescent="0.3">
      <c r="A204" s="155">
        <v>596</v>
      </c>
      <c r="B204" s="180" t="s">
        <v>336</v>
      </c>
      <c r="C204" s="180"/>
      <c r="D204" s="180">
        <v>52</v>
      </c>
      <c r="E204" s="180">
        <v>52</v>
      </c>
      <c r="F204" s="180">
        <v>0</v>
      </c>
      <c r="G204" s="180">
        <v>52</v>
      </c>
      <c r="H204" s="180">
        <v>52</v>
      </c>
      <c r="I204" s="180">
        <v>52</v>
      </c>
      <c r="J204" s="180">
        <v>52</v>
      </c>
      <c r="K204" s="180">
        <v>52</v>
      </c>
      <c r="L204" s="180">
        <v>52</v>
      </c>
      <c r="M204" s="180">
        <v>52</v>
      </c>
      <c r="N204" s="180">
        <v>0</v>
      </c>
      <c r="O204" s="180">
        <v>52</v>
      </c>
      <c r="P204" s="180">
        <v>52</v>
      </c>
      <c r="Q204" s="180">
        <v>52</v>
      </c>
      <c r="R204" s="180">
        <v>52</v>
      </c>
      <c r="S204" s="180">
        <v>52</v>
      </c>
      <c r="T204" s="180">
        <v>52</v>
      </c>
      <c r="U204" s="180">
        <v>52</v>
      </c>
      <c r="V204" s="180">
        <v>52</v>
      </c>
      <c r="W204" s="180"/>
      <c r="X204" s="180"/>
      <c r="Y204" s="180">
        <v>52</v>
      </c>
      <c r="Z204" s="180">
        <v>52</v>
      </c>
      <c r="AA204" s="180">
        <v>52</v>
      </c>
      <c r="AB204" s="180">
        <v>52</v>
      </c>
      <c r="AC204" s="180">
        <v>52</v>
      </c>
      <c r="AD204" s="180">
        <v>0</v>
      </c>
      <c r="AE204" s="180"/>
      <c r="AF204" s="180">
        <v>52</v>
      </c>
      <c r="AG204" s="180">
        <v>52</v>
      </c>
      <c r="AH204" s="180">
        <v>52</v>
      </c>
      <c r="AI204" s="180">
        <v>52</v>
      </c>
      <c r="AJ204" s="180">
        <v>52</v>
      </c>
      <c r="AK204" s="180">
        <v>52</v>
      </c>
      <c r="AL204" s="180"/>
      <c r="AM204" s="180">
        <v>52</v>
      </c>
      <c r="AN204" s="180">
        <v>52</v>
      </c>
      <c r="AO204" s="180">
        <v>52</v>
      </c>
      <c r="AP204" s="180">
        <v>52</v>
      </c>
      <c r="AQ204" s="180">
        <v>52</v>
      </c>
      <c r="AR204" s="180">
        <v>52</v>
      </c>
      <c r="AS204" s="180"/>
      <c r="AT204" s="180">
        <v>52</v>
      </c>
      <c r="AU204" s="180">
        <v>52</v>
      </c>
      <c r="AV204" s="180">
        <v>52</v>
      </c>
      <c r="AW204" s="180">
        <v>52</v>
      </c>
      <c r="AX204" s="180">
        <v>52</v>
      </c>
      <c r="AY204" s="180">
        <v>52</v>
      </c>
      <c r="AZ204" s="180">
        <v>52</v>
      </c>
      <c r="BA204" s="180"/>
      <c r="BB204" s="180">
        <v>52</v>
      </c>
      <c r="BC204" s="180">
        <v>52</v>
      </c>
      <c r="BD204" s="180">
        <v>52</v>
      </c>
      <c r="BE204" s="180">
        <v>52</v>
      </c>
      <c r="BF204" s="180">
        <v>52</v>
      </c>
      <c r="BG204" s="180">
        <v>0</v>
      </c>
      <c r="BH204" s="180">
        <v>52</v>
      </c>
      <c r="BI204" s="180">
        <v>52</v>
      </c>
      <c r="BJ204" s="180">
        <v>52</v>
      </c>
      <c r="BK204" s="180">
        <v>0</v>
      </c>
      <c r="BL204" s="180">
        <v>52</v>
      </c>
      <c r="BM204" s="180">
        <v>52</v>
      </c>
      <c r="BN204" s="180">
        <v>52</v>
      </c>
      <c r="BO204" s="180">
        <v>52</v>
      </c>
      <c r="BP204" s="180">
        <v>52</v>
      </c>
      <c r="BQ204" s="180">
        <v>52</v>
      </c>
      <c r="BR204" s="180">
        <v>52</v>
      </c>
      <c r="BS204" s="180">
        <v>51</v>
      </c>
      <c r="BT204" s="180"/>
      <c r="BU204" s="180">
        <v>52</v>
      </c>
      <c r="BV204" s="180">
        <v>50</v>
      </c>
      <c r="BW204" s="180">
        <v>52</v>
      </c>
      <c r="BX204" s="180">
        <v>0</v>
      </c>
      <c r="BY204" s="180">
        <v>52</v>
      </c>
      <c r="BZ204" s="180">
        <v>52</v>
      </c>
      <c r="CA204" s="180">
        <v>52</v>
      </c>
      <c r="CB204" s="180">
        <v>52</v>
      </c>
      <c r="CC204" s="180">
        <v>0</v>
      </c>
      <c r="CD204" s="180">
        <v>52</v>
      </c>
      <c r="CE204" s="180"/>
      <c r="CF204" s="180"/>
      <c r="CG204" s="180"/>
      <c r="CH204" s="180"/>
      <c r="CI204" s="180"/>
      <c r="CJ204" s="180"/>
      <c r="CK204" s="180"/>
      <c r="CL204" s="180"/>
      <c r="CM204" s="180"/>
      <c r="CN204" s="180"/>
      <c r="CO204" s="180"/>
      <c r="CP204" s="180"/>
      <c r="CQ204" s="180"/>
      <c r="CR204" s="180"/>
      <c r="CS204" s="180"/>
      <c r="CT204" s="180"/>
      <c r="CU204" s="180"/>
    </row>
    <row r="205" spans="1:99" x14ac:dyDescent="0.3">
      <c r="A205" s="155">
        <v>597</v>
      </c>
      <c r="B205" s="180" t="s">
        <v>339</v>
      </c>
      <c r="C205" s="180"/>
      <c r="D205" s="180">
        <v>858</v>
      </c>
      <c r="E205" s="180">
        <v>60</v>
      </c>
      <c r="F205" s="180">
        <v>654</v>
      </c>
      <c r="G205" s="180">
        <v>39661</v>
      </c>
      <c r="H205" s="180">
        <v>4943</v>
      </c>
      <c r="I205" s="180">
        <v>1125</v>
      </c>
      <c r="J205" s="180">
        <v>646</v>
      </c>
      <c r="K205" s="180">
        <v>1889</v>
      </c>
      <c r="L205" s="180">
        <v>6263</v>
      </c>
      <c r="M205" s="180">
        <v>1114160</v>
      </c>
      <c r="N205" s="180">
        <v>1235</v>
      </c>
      <c r="O205" s="180">
        <v>0</v>
      </c>
      <c r="P205" s="180">
        <v>0</v>
      </c>
      <c r="Q205" s="180">
        <v>5878</v>
      </c>
      <c r="R205" s="180">
        <v>280</v>
      </c>
      <c r="S205" s="180">
        <v>809</v>
      </c>
      <c r="T205" s="180">
        <v>0</v>
      </c>
      <c r="U205" s="180">
        <v>0</v>
      </c>
      <c r="V205" s="180">
        <v>1428</v>
      </c>
      <c r="W205" s="180"/>
      <c r="X205" s="180"/>
      <c r="Y205" s="180">
        <v>836</v>
      </c>
      <c r="Z205" s="180">
        <v>16711</v>
      </c>
      <c r="AA205" s="180">
        <v>8070</v>
      </c>
      <c r="AB205" s="180">
        <v>1058</v>
      </c>
      <c r="AC205" s="180">
        <v>37807</v>
      </c>
      <c r="AD205" s="180">
        <v>256</v>
      </c>
      <c r="AE205" s="180"/>
      <c r="AF205" s="180">
        <v>256230</v>
      </c>
      <c r="AG205" s="180">
        <v>318</v>
      </c>
      <c r="AH205" s="180">
        <v>88</v>
      </c>
      <c r="AI205" s="180">
        <v>22469</v>
      </c>
      <c r="AJ205" s="180">
        <v>2</v>
      </c>
      <c r="AK205" s="180">
        <v>0</v>
      </c>
      <c r="AL205" s="180"/>
      <c r="AM205" s="180">
        <v>0</v>
      </c>
      <c r="AN205" s="180">
        <v>84381</v>
      </c>
      <c r="AO205" s="180">
        <v>52</v>
      </c>
      <c r="AP205" s="180">
        <v>48140</v>
      </c>
      <c r="AQ205" s="180">
        <v>14773</v>
      </c>
      <c r="AR205" s="180">
        <v>1382</v>
      </c>
      <c r="AS205" s="180"/>
      <c r="AT205" s="180">
        <v>849</v>
      </c>
      <c r="AU205" s="180">
        <v>695550</v>
      </c>
      <c r="AV205" s="180">
        <v>1901357</v>
      </c>
      <c r="AW205" s="180">
        <v>521</v>
      </c>
      <c r="AX205" s="180">
        <v>2465</v>
      </c>
      <c r="AY205" s="180">
        <v>82</v>
      </c>
      <c r="AZ205" s="180">
        <v>50</v>
      </c>
      <c r="BA205" s="180"/>
      <c r="BB205" s="180">
        <v>1299</v>
      </c>
      <c r="BC205" s="180">
        <v>8927</v>
      </c>
      <c r="BD205" s="180">
        <v>51</v>
      </c>
      <c r="BE205" s="180">
        <v>1280</v>
      </c>
      <c r="BF205" s="180">
        <v>54475</v>
      </c>
      <c r="BG205" s="180">
        <v>2779</v>
      </c>
      <c r="BH205" s="180">
        <v>33038</v>
      </c>
      <c r="BI205" s="180">
        <v>1162</v>
      </c>
      <c r="BJ205" s="180">
        <v>5967</v>
      </c>
      <c r="BK205" s="180">
        <v>956</v>
      </c>
      <c r="BL205" s="180">
        <v>32156</v>
      </c>
      <c r="BM205" s="180">
        <v>21632</v>
      </c>
      <c r="BN205" s="180">
        <v>1323</v>
      </c>
      <c r="BO205" s="180">
        <v>23514</v>
      </c>
      <c r="BP205" s="180">
        <v>361732</v>
      </c>
      <c r="BQ205" s="180">
        <v>1181</v>
      </c>
      <c r="BR205" s="180">
        <v>2720</v>
      </c>
      <c r="BS205" s="180">
        <v>1516</v>
      </c>
      <c r="BT205" s="180"/>
      <c r="BU205" s="180">
        <v>0</v>
      </c>
      <c r="BV205" s="180">
        <v>1592</v>
      </c>
      <c r="BW205" s="180">
        <v>18134</v>
      </c>
      <c r="BX205" s="180">
        <v>923</v>
      </c>
      <c r="BY205" s="180">
        <v>116167</v>
      </c>
      <c r="BZ205" s="180">
        <v>3644</v>
      </c>
      <c r="CA205" s="180">
        <v>2225</v>
      </c>
      <c r="CB205" s="180">
        <v>0</v>
      </c>
      <c r="CC205" s="180">
        <v>777</v>
      </c>
      <c r="CD205" s="180">
        <v>98884</v>
      </c>
      <c r="CE205" s="180"/>
      <c r="CF205" s="180"/>
      <c r="CG205" s="180"/>
      <c r="CH205" s="180"/>
      <c r="CI205" s="180"/>
      <c r="CJ205" s="180"/>
      <c r="CK205" s="180"/>
      <c r="CL205" s="180"/>
      <c r="CM205" s="180"/>
      <c r="CN205" s="180"/>
      <c r="CO205" s="180"/>
      <c r="CP205" s="180"/>
      <c r="CQ205" s="180"/>
      <c r="CR205" s="180"/>
      <c r="CS205" s="180"/>
      <c r="CT205" s="180"/>
      <c r="CU205" s="180"/>
    </row>
    <row r="206" spans="1:99" x14ac:dyDescent="0.3">
      <c r="A206" s="155">
        <v>598</v>
      </c>
      <c r="B206" s="180" t="s">
        <v>344</v>
      </c>
      <c r="C206" s="180"/>
      <c r="D206" s="180">
        <v>0</v>
      </c>
      <c r="E206" s="180">
        <v>0</v>
      </c>
      <c r="F206" s="180">
        <v>0</v>
      </c>
      <c r="G206" s="180">
        <v>0</v>
      </c>
      <c r="H206" s="180">
        <v>0</v>
      </c>
      <c r="I206" s="180">
        <v>0</v>
      </c>
      <c r="J206" s="180">
        <v>0</v>
      </c>
      <c r="K206" s="180">
        <v>0</v>
      </c>
      <c r="L206" s="180">
        <v>25110</v>
      </c>
      <c r="M206" s="180">
        <v>1054299</v>
      </c>
      <c r="N206" s="180">
        <v>0</v>
      </c>
      <c r="O206" s="180">
        <v>0</v>
      </c>
      <c r="P206" s="180">
        <v>0</v>
      </c>
      <c r="Q206" s="180">
        <v>27616</v>
      </c>
      <c r="R206" s="180">
        <v>0</v>
      </c>
      <c r="S206" s="180">
        <v>0</v>
      </c>
      <c r="T206" s="180">
        <v>0</v>
      </c>
      <c r="U206" s="180">
        <v>0</v>
      </c>
      <c r="V206" s="180">
        <v>53432</v>
      </c>
      <c r="W206" s="180"/>
      <c r="X206" s="180"/>
      <c r="Y206" s="180">
        <v>16339</v>
      </c>
      <c r="Z206" s="180">
        <v>28477</v>
      </c>
      <c r="AA206" s="180">
        <v>0</v>
      </c>
      <c r="AB206" s="180">
        <v>0</v>
      </c>
      <c r="AC206" s="180">
        <v>293421</v>
      </c>
      <c r="AD206" s="180">
        <v>0</v>
      </c>
      <c r="AE206" s="180"/>
      <c r="AF206" s="180">
        <v>1704278</v>
      </c>
      <c r="AG206" s="180">
        <v>0</v>
      </c>
      <c r="AH206" s="180">
        <v>0</v>
      </c>
      <c r="AI206" s="180">
        <v>11872</v>
      </c>
      <c r="AJ206" s="180">
        <v>0</v>
      </c>
      <c r="AK206" s="180">
        <v>0</v>
      </c>
      <c r="AL206" s="180"/>
      <c r="AM206" s="180">
        <v>0</v>
      </c>
      <c r="AN206" s="180">
        <v>34959</v>
      </c>
      <c r="AO206" s="180">
        <v>0</v>
      </c>
      <c r="AP206" s="180">
        <v>0</v>
      </c>
      <c r="AQ206" s="180">
        <v>0</v>
      </c>
      <c r="AR206" s="180">
        <v>0</v>
      </c>
      <c r="AS206" s="180"/>
      <c r="AT206" s="180">
        <v>0</v>
      </c>
      <c r="AU206" s="180">
        <v>2924536</v>
      </c>
      <c r="AV206" s="180">
        <v>542508</v>
      </c>
      <c r="AW206" s="180">
        <v>0</v>
      </c>
      <c r="AX206" s="180">
        <v>0</v>
      </c>
      <c r="AY206" s="180">
        <v>0</v>
      </c>
      <c r="AZ206" s="180">
        <v>0</v>
      </c>
      <c r="BA206" s="180"/>
      <c r="BB206" s="180">
        <v>38439</v>
      </c>
      <c r="BC206" s="180">
        <v>0</v>
      </c>
      <c r="BD206" s="180">
        <v>0</v>
      </c>
      <c r="BE206" s="180">
        <v>0</v>
      </c>
      <c r="BF206" s="180">
        <v>0</v>
      </c>
      <c r="BG206" s="180">
        <v>0</v>
      </c>
      <c r="BH206" s="180">
        <v>55775</v>
      </c>
      <c r="BI206" s="180">
        <v>40704</v>
      </c>
      <c r="BJ206" s="180">
        <v>0</v>
      </c>
      <c r="BK206" s="180">
        <v>0</v>
      </c>
      <c r="BL206" s="180">
        <v>100927</v>
      </c>
      <c r="BM206" s="180">
        <v>56568</v>
      </c>
      <c r="BN206" s="180">
        <v>0</v>
      </c>
      <c r="BO206" s="180">
        <v>289717</v>
      </c>
      <c r="BP206" s="180">
        <v>907363</v>
      </c>
      <c r="BQ206" s="180">
        <v>0</v>
      </c>
      <c r="BR206" s="180">
        <v>37024</v>
      </c>
      <c r="BS206" s="180">
        <v>0</v>
      </c>
      <c r="BT206" s="180"/>
      <c r="BU206" s="180">
        <v>0</v>
      </c>
      <c r="BV206" s="180">
        <v>0</v>
      </c>
      <c r="BW206" s="180">
        <v>13185</v>
      </c>
      <c r="BX206" s="180">
        <v>19559</v>
      </c>
      <c r="BY206" s="180">
        <v>28466</v>
      </c>
      <c r="BZ206" s="180">
        <v>0</v>
      </c>
      <c r="CA206" s="180">
        <v>22448</v>
      </c>
      <c r="CB206" s="180">
        <v>0</v>
      </c>
      <c r="CC206" s="180">
        <v>16224</v>
      </c>
      <c r="CD206" s="180">
        <v>14115</v>
      </c>
      <c r="CE206" s="180"/>
      <c r="CF206" s="180"/>
      <c r="CG206" s="180"/>
      <c r="CH206" s="180"/>
      <c r="CI206" s="180"/>
      <c r="CJ206" s="180"/>
      <c r="CK206" s="180"/>
      <c r="CL206" s="180"/>
      <c r="CM206" s="180"/>
      <c r="CN206" s="180"/>
      <c r="CO206" s="180"/>
      <c r="CP206" s="180"/>
      <c r="CQ206" s="180"/>
      <c r="CR206" s="180"/>
      <c r="CS206" s="180"/>
      <c r="CT206" s="180"/>
      <c r="CU206" s="180"/>
    </row>
    <row r="207" spans="1:99" x14ac:dyDescent="0.3">
      <c r="A207" s="155">
        <v>599</v>
      </c>
      <c r="B207" s="180" t="s">
        <v>343</v>
      </c>
      <c r="C207" s="180"/>
      <c r="D207" s="180">
        <v>63424</v>
      </c>
      <c r="E207" s="180">
        <v>144821</v>
      </c>
      <c r="F207" s="180">
        <v>0</v>
      </c>
      <c r="G207" s="180">
        <v>0</v>
      </c>
      <c r="H207" s="180">
        <v>0</v>
      </c>
      <c r="I207" s="180">
        <v>0</v>
      </c>
      <c r="J207" s="180">
        <v>0</v>
      </c>
      <c r="K207" s="180">
        <v>0</v>
      </c>
      <c r="L207" s="180">
        <v>870754</v>
      </c>
      <c r="M207" s="180">
        <v>22389920</v>
      </c>
      <c r="N207" s="180">
        <v>0</v>
      </c>
      <c r="O207" s="180">
        <v>0</v>
      </c>
      <c r="P207" s="180">
        <v>0</v>
      </c>
      <c r="Q207" s="180">
        <v>1432572</v>
      </c>
      <c r="R207" s="180">
        <v>0</v>
      </c>
      <c r="S207" s="180">
        <v>0</v>
      </c>
      <c r="T207" s="180">
        <v>120770</v>
      </c>
      <c r="U207" s="180">
        <v>108722</v>
      </c>
      <c r="V207" s="180">
        <v>1223886</v>
      </c>
      <c r="W207" s="180"/>
      <c r="X207" s="180"/>
      <c r="Y207" s="180">
        <v>183030</v>
      </c>
      <c r="Z207" s="180">
        <v>1788748</v>
      </c>
      <c r="AA207" s="180">
        <v>0</v>
      </c>
      <c r="AB207" s="180">
        <v>0</v>
      </c>
      <c r="AC207" s="180">
        <v>4591706</v>
      </c>
      <c r="AD207" s="180">
        <v>0</v>
      </c>
      <c r="AE207" s="180"/>
      <c r="AF207" s="180">
        <v>24878526</v>
      </c>
      <c r="AG207" s="180">
        <v>0</v>
      </c>
      <c r="AH207" s="180">
        <v>0</v>
      </c>
      <c r="AI207" s="180">
        <v>416462</v>
      </c>
      <c r="AJ207" s="180">
        <v>65422</v>
      </c>
      <c r="AK207" s="180">
        <v>0</v>
      </c>
      <c r="AL207" s="180"/>
      <c r="AM207" s="180">
        <v>0</v>
      </c>
      <c r="AN207" s="180">
        <v>1703124</v>
      </c>
      <c r="AO207" s="180">
        <v>0</v>
      </c>
      <c r="AP207" s="180">
        <v>441595</v>
      </c>
      <c r="AQ207" s="180">
        <v>236664</v>
      </c>
      <c r="AR207" s="180">
        <v>0</v>
      </c>
      <c r="AS207" s="180"/>
      <c r="AT207" s="180">
        <v>0</v>
      </c>
      <c r="AU207" s="180">
        <v>35424179</v>
      </c>
      <c r="AV207" s="180">
        <v>11329670</v>
      </c>
      <c r="AW207" s="180">
        <v>57750</v>
      </c>
      <c r="AX207" s="180">
        <v>0</v>
      </c>
      <c r="AY207" s="180">
        <v>0</v>
      </c>
      <c r="AZ207" s="180">
        <v>0</v>
      </c>
      <c r="BA207" s="180"/>
      <c r="BB207" s="180">
        <v>543904</v>
      </c>
      <c r="BC207" s="180">
        <v>0</v>
      </c>
      <c r="BD207" s="180">
        <v>0</v>
      </c>
      <c r="BE207" s="180">
        <v>0</v>
      </c>
      <c r="BF207" s="180">
        <v>0</v>
      </c>
      <c r="BG207" s="180">
        <v>0</v>
      </c>
      <c r="BH207" s="180">
        <v>540526</v>
      </c>
      <c r="BI207" s="180">
        <v>330287</v>
      </c>
      <c r="BJ207" s="180">
        <v>0</v>
      </c>
      <c r="BK207" s="180">
        <v>0</v>
      </c>
      <c r="BL207" s="180">
        <v>1847352</v>
      </c>
      <c r="BM207" s="180">
        <v>1619778</v>
      </c>
      <c r="BN207" s="180">
        <v>32873</v>
      </c>
      <c r="BO207" s="180">
        <v>4897373</v>
      </c>
      <c r="BP207" s="180">
        <v>18925698</v>
      </c>
      <c r="BQ207" s="180">
        <v>0</v>
      </c>
      <c r="BR207" s="180">
        <v>588871</v>
      </c>
      <c r="BS207" s="180">
        <v>0</v>
      </c>
      <c r="BT207" s="180"/>
      <c r="BU207" s="180">
        <v>0</v>
      </c>
      <c r="BV207" s="180">
        <v>0</v>
      </c>
      <c r="BW207" s="180">
        <v>457185</v>
      </c>
      <c r="BX207" s="180">
        <v>262469</v>
      </c>
      <c r="BY207" s="180">
        <v>3105159</v>
      </c>
      <c r="BZ207" s="180">
        <v>0</v>
      </c>
      <c r="CA207" s="180">
        <v>924525</v>
      </c>
      <c r="CB207" s="180">
        <v>0</v>
      </c>
      <c r="CC207" s="180">
        <v>417641</v>
      </c>
      <c r="CD207" s="180">
        <v>4679433</v>
      </c>
      <c r="CE207" s="180"/>
      <c r="CF207" s="180"/>
      <c r="CG207" s="180"/>
      <c r="CH207" s="180"/>
      <c r="CI207" s="180"/>
      <c r="CJ207" s="180"/>
      <c r="CK207" s="180"/>
      <c r="CL207" s="180"/>
      <c r="CM207" s="180"/>
      <c r="CN207" s="180"/>
      <c r="CO207" s="180"/>
      <c r="CP207" s="180"/>
      <c r="CQ207" s="180"/>
      <c r="CR207" s="180"/>
      <c r="CS207" s="180"/>
      <c r="CT207" s="180"/>
      <c r="CU207" s="180"/>
    </row>
    <row r="208" spans="1:99" x14ac:dyDescent="0.3">
      <c r="A208" s="155">
        <v>602</v>
      </c>
      <c r="B208" s="180" t="s">
        <v>345</v>
      </c>
      <c r="C208" s="180"/>
      <c r="D208" s="180">
        <v>0</v>
      </c>
      <c r="E208" s="180">
        <v>0</v>
      </c>
      <c r="F208" s="180">
        <v>0</v>
      </c>
      <c r="G208" s="180">
        <v>0</v>
      </c>
      <c r="H208" s="180">
        <v>0</v>
      </c>
      <c r="I208" s="180">
        <v>0</v>
      </c>
      <c r="J208" s="180">
        <v>0</v>
      </c>
      <c r="K208" s="180">
        <v>0</v>
      </c>
      <c r="L208" s="180">
        <v>0</v>
      </c>
      <c r="M208" s="180">
        <v>0</v>
      </c>
      <c r="N208" s="180">
        <v>0</v>
      </c>
      <c r="O208" s="180">
        <v>0</v>
      </c>
      <c r="P208" s="180">
        <v>0</v>
      </c>
      <c r="Q208" s="180">
        <v>0</v>
      </c>
      <c r="R208" s="180">
        <v>0</v>
      </c>
      <c r="S208" s="180">
        <v>0</v>
      </c>
      <c r="T208" s="180">
        <v>0</v>
      </c>
      <c r="U208" s="180">
        <v>0</v>
      </c>
      <c r="V208" s="180">
        <v>0</v>
      </c>
      <c r="W208" s="180"/>
      <c r="X208" s="180"/>
      <c r="Y208" s="180">
        <v>0</v>
      </c>
      <c r="Z208" s="180">
        <v>0</v>
      </c>
      <c r="AA208" s="180">
        <v>0</v>
      </c>
      <c r="AB208" s="180">
        <v>0</v>
      </c>
      <c r="AC208" s="180">
        <v>0</v>
      </c>
      <c r="AD208" s="180">
        <v>0</v>
      </c>
      <c r="AE208" s="180"/>
      <c r="AF208" s="180">
        <v>0</v>
      </c>
      <c r="AG208" s="180">
        <v>0</v>
      </c>
      <c r="AH208" s="180">
        <v>0</v>
      </c>
      <c r="AI208" s="180">
        <v>0</v>
      </c>
      <c r="AJ208" s="180">
        <v>0</v>
      </c>
      <c r="AK208" s="180">
        <v>0</v>
      </c>
      <c r="AL208" s="180"/>
      <c r="AM208" s="180">
        <v>0</v>
      </c>
      <c r="AN208" s="180">
        <v>0</v>
      </c>
      <c r="AO208" s="180">
        <v>0</v>
      </c>
      <c r="AP208" s="180">
        <v>0</v>
      </c>
      <c r="AQ208" s="180">
        <v>0</v>
      </c>
      <c r="AR208" s="180">
        <v>0</v>
      </c>
      <c r="AS208" s="180"/>
      <c r="AT208" s="180">
        <v>0</v>
      </c>
      <c r="AU208" s="180">
        <v>8244252</v>
      </c>
      <c r="AV208" s="180">
        <v>0</v>
      </c>
      <c r="AW208" s="180">
        <v>0</v>
      </c>
      <c r="AX208" s="180">
        <v>0</v>
      </c>
      <c r="AY208" s="180">
        <v>0</v>
      </c>
      <c r="AZ208" s="180">
        <v>0</v>
      </c>
      <c r="BA208" s="180"/>
      <c r="BB208" s="180">
        <v>0</v>
      </c>
      <c r="BC208" s="180">
        <v>0</v>
      </c>
      <c r="BD208" s="180">
        <v>0</v>
      </c>
      <c r="BE208" s="180">
        <v>0</v>
      </c>
      <c r="BF208" s="180">
        <v>0</v>
      </c>
      <c r="BG208" s="180">
        <v>0</v>
      </c>
      <c r="BH208" s="180">
        <v>0</v>
      </c>
      <c r="BI208" s="180">
        <v>0</v>
      </c>
      <c r="BJ208" s="180">
        <v>0</v>
      </c>
      <c r="BK208" s="180">
        <v>0</v>
      </c>
      <c r="BL208" s="180">
        <v>0</v>
      </c>
      <c r="BM208" s="180">
        <v>0</v>
      </c>
      <c r="BN208" s="180">
        <v>0</v>
      </c>
      <c r="BO208" s="180">
        <v>0</v>
      </c>
      <c r="BP208" s="180">
        <v>0</v>
      </c>
      <c r="BQ208" s="180">
        <v>0</v>
      </c>
      <c r="BR208" s="180">
        <v>0</v>
      </c>
      <c r="BS208" s="180">
        <v>0</v>
      </c>
      <c r="BT208" s="180"/>
      <c r="BU208" s="180">
        <v>0</v>
      </c>
      <c r="BV208" s="180">
        <v>0</v>
      </c>
      <c r="BW208" s="180">
        <v>0</v>
      </c>
      <c r="BX208" s="180">
        <v>0</v>
      </c>
      <c r="BY208" s="180">
        <v>0</v>
      </c>
      <c r="BZ208" s="180">
        <v>0</v>
      </c>
      <c r="CA208" s="180">
        <v>0</v>
      </c>
      <c r="CB208" s="180">
        <v>0</v>
      </c>
      <c r="CC208" s="180">
        <v>0</v>
      </c>
      <c r="CD208" s="180">
        <v>0</v>
      </c>
      <c r="CE208" s="180"/>
      <c r="CF208" s="180"/>
      <c r="CG208" s="180"/>
      <c r="CH208" s="180"/>
      <c r="CI208" s="180"/>
      <c r="CJ208" s="180"/>
      <c r="CK208" s="180"/>
      <c r="CL208" s="180"/>
      <c r="CM208" s="180"/>
      <c r="CN208" s="180"/>
      <c r="CO208" s="180"/>
      <c r="CP208" s="180"/>
      <c r="CQ208" s="180"/>
      <c r="CR208" s="180"/>
      <c r="CS208" s="180"/>
      <c r="CT208" s="180"/>
      <c r="CU208" s="180"/>
    </row>
    <row r="209" spans="1:99" s="630" customFormat="1" x14ac:dyDescent="0.3">
      <c r="A209" s="633">
        <v>606</v>
      </c>
      <c r="B209" s="630" t="s">
        <v>1089</v>
      </c>
      <c r="D209" s="630">
        <v>1</v>
      </c>
      <c r="G209" s="630">
        <v>1</v>
      </c>
      <c r="L209" s="630">
        <v>1</v>
      </c>
      <c r="M209" s="630">
        <v>1</v>
      </c>
      <c r="Q209" s="630">
        <v>1</v>
      </c>
      <c r="Z209" s="630">
        <v>1</v>
      </c>
      <c r="AB209" s="630">
        <v>1</v>
      </c>
      <c r="AC209" s="630">
        <v>1</v>
      </c>
      <c r="AF209" s="630">
        <v>1</v>
      </c>
      <c r="AI209" s="630">
        <v>1</v>
      </c>
      <c r="AN209" s="630">
        <v>1</v>
      </c>
      <c r="AR209" s="630">
        <v>1</v>
      </c>
      <c r="AU209" s="630">
        <v>1</v>
      </c>
      <c r="AV209" s="630">
        <v>1</v>
      </c>
      <c r="BF209" s="630">
        <v>1</v>
      </c>
      <c r="BH209" s="630">
        <v>1</v>
      </c>
      <c r="BL209" s="630">
        <v>1</v>
      </c>
      <c r="BM209" s="630">
        <v>1</v>
      </c>
      <c r="BO209" s="630">
        <v>1</v>
      </c>
      <c r="BP209" s="630">
        <v>1</v>
      </c>
      <c r="BY209" s="630">
        <v>1</v>
      </c>
      <c r="CD209" s="630">
        <v>1</v>
      </c>
    </row>
    <row r="210" spans="1:99" x14ac:dyDescent="0.3">
      <c r="A210" s="155">
        <v>619</v>
      </c>
      <c r="B210" s="180" t="s">
        <v>1090</v>
      </c>
      <c r="C210" s="180"/>
      <c r="D210" s="180">
        <v>0</v>
      </c>
      <c r="E210" s="180">
        <v>0</v>
      </c>
      <c r="F210" s="180">
        <v>0</v>
      </c>
      <c r="G210" s="180">
        <v>0</v>
      </c>
      <c r="H210" s="180">
        <v>0</v>
      </c>
      <c r="I210" s="180">
        <v>0</v>
      </c>
      <c r="J210" s="180">
        <v>0</v>
      </c>
      <c r="K210" s="180">
        <v>0</v>
      </c>
      <c r="L210" s="180">
        <v>0</v>
      </c>
      <c r="M210" s="180">
        <v>0</v>
      </c>
      <c r="N210" s="180">
        <v>0</v>
      </c>
      <c r="O210" s="180">
        <v>0</v>
      </c>
      <c r="P210" s="180">
        <v>0</v>
      </c>
      <c r="Q210" s="180">
        <v>0</v>
      </c>
      <c r="R210" s="180">
        <v>0</v>
      </c>
      <c r="S210" s="180">
        <v>0</v>
      </c>
      <c r="T210" s="180">
        <v>0</v>
      </c>
      <c r="U210" s="180">
        <v>0</v>
      </c>
      <c r="V210" s="180">
        <v>0</v>
      </c>
      <c r="W210" s="180"/>
      <c r="X210" s="180"/>
      <c r="Y210" s="180">
        <v>0</v>
      </c>
      <c r="Z210" s="180">
        <v>0</v>
      </c>
      <c r="AA210" s="180">
        <v>0</v>
      </c>
      <c r="AB210" s="180">
        <v>0</v>
      </c>
      <c r="AC210" s="180">
        <v>0</v>
      </c>
      <c r="AD210" s="180">
        <v>0</v>
      </c>
      <c r="AE210" s="180"/>
      <c r="AF210" s="180">
        <v>0</v>
      </c>
      <c r="AG210" s="180">
        <v>0</v>
      </c>
      <c r="AH210" s="180">
        <v>0</v>
      </c>
      <c r="AI210" s="180">
        <v>0</v>
      </c>
      <c r="AJ210" s="180">
        <v>0</v>
      </c>
      <c r="AK210" s="180">
        <v>0</v>
      </c>
      <c r="AL210" s="180"/>
      <c r="AM210" s="180">
        <v>0</v>
      </c>
      <c r="AN210" s="180">
        <v>0</v>
      </c>
      <c r="AO210" s="180">
        <v>0</v>
      </c>
      <c r="AP210" s="180">
        <v>0</v>
      </c>
      <c r="AQ210" s="180">
        <v>0</v>
      </c>
      <c r="AR210" s="180">
        <v>0</v>
      </c>
      <c r="AS210" s="180"/>
      <c r="AT210" s="180">
        <v>0</v>
      </c>
      <c r="AU210" s="180">
        <v>23.3</v>
      </c>
      <c r="AV210" s="180">
        <v>0</v>
      </c>
      <c r="AW210" s="180">
        <v>0</v>
      </c>
      <c r="AX210" s="180">
        <v>0</v>
      </c>
      <c r="AY210" s="180">
        <v>0</v>
      </c>
      <c r="AZ210" s="180">
        <v>0</v>
      </c>
      <c r="BA210" s="180"/>
      <c r="BB210" s="180">
        <v>0</v>
      </c>
      <c r="BC210" s="180">
        <v>0</v>
      </c>
      <c r="BD210" s="180">
        <v>0</v>
      </c>
      <c r="BE210" s="180">
        <v>0</v>
      </c>
      <c r="BF210" s="180">
        <v>0</v>
      </c>
      <c r="BG210" s="180">
        <v>0</v>
      </c>
      <c r="BH210" s="180">
        <v>0</v>
      </c>
      <c r="BI210" s="180">
        <v>0</v>
      </c>
      <c r="BJ210" s="180">
        <v>0</v>
      </c>
      <c r="BK210" s="180">
        <v>0</v>
      </c>
      <c r="BL210" s="180">
        <v>0</v>
      </c>
      <c r="BM210" s="180">
        <v>0</v>
      </c>
      <c r="BN210" s="180">
        <v>0</v>
      </c>
      <c r="BO210" s="180">
        <v>0</v>
      </c>
      <c r="BP210" s="180">
        <v>0</v>
      </c>
      <c r="BQ210" s="180">
        <v>0</v>
      </c>
      <c r="BR210" s="180">
        <v>0</v>
      </c>
      <c r="BS210" s="180">
        <v>0</v>
      </c>
      <c r="BT210" s="180"/>
      <c r="BU210" s="180">
        <v>0</v>
      </c>
      <c r="BV210" s="180">
        <v>0</v>
      </c>
      <c r="BW210" s="180">
        <v>0</v>
      </c>
      <c r="BX210" s="180">
        <v>0</v>
      </c>
      <c r="BY210" s="180">
        <v>0</v>
      </c>
      <c r="BZ210" s="180">
        <v>0</v>
      </c>
      <c r="CA210" s="180">
        <v>0</v>
      </c>
      <c r="CB210" s="180">
        <v>0</v>
      </c>
      <c r="CC210" s="180">
        <v>0</v>
      </c>
      <c r="CD210" s="180">
        <v>0</v>
      </c>
      <c r="CE210" s="180"/>
      <c r="CF210" s="180"/>
      <c r="CG210" s="180"/>
      <c r="CH210" s="180"/>
      <c r="CI210" s="180"/>
      <c r="CJ210" s="180"/>
      <c r="CK210" s="180"/>
      <c r="CL210" s="180"/>
      <c r="CM210" s="180"/>
      <c r="CN210" s="180"/>
      <c r="CO210" s="180"/>
      <c r="CP210" s="180"/>
      <c r="CQ210" s="180"/>
      <c r="CR210" s="180"/>
      <c r="CS210" s="180"/>
      <c r="CT210" s="180"/>
      <c r="CU210" s="180"/>
    </row>
    <row r="211" spans="1:99" s="643" customFormat="1" x14ac:dyDescent="0.3">
      <c r="A211" s="642">
        <v>620</v>
      </c>
      <c r="B211" s="643" t="s">
        <v>1091</v>
      </c>
      <c r="D211" s="643">
        <v>2</v>
      </c>
      <c r="E211" s="643">
        <v>2</v>
      </c>
      <c r="F211" s="643">
        <v>2</v>
      </c>
      <c r="G211" s="643">
        <v>2</v>
      </c>
      <c r="H211" s="643">
        <v>2</v>
      </c>
      <c r="I211" s="643">
        <v>2</v>
      </c>
      <c r="J211" s="643">
        <v>2</v>
      </c>
      <c r="K211" s="643">
        <v>2</v>
      </c>
      <c r="L211" s="643">
        <v>2</v>
      </c>
      <c r="M211" s="643">
        <v>2</v>
      </c>
      <c r="N211" s="643">
        <v>2</v>
      </c>
      <c r="O211" s="643">
        <v>2</v>
      </c>
      <c r="P211" s="643">
        <v>2</v>
      </c>
      <c r="Q211" s="643">
        <v>2</v>
      </c>
      <c r="R211" s="643">
        <v>2</v>
      </c>
      <c r="S211" s="643">
        <v>2</v>
      </c>
      <c r="T211" s="643">
        <v>2</v>
      </c>
      <c r="U211" s="643">
        <v>2</v>
      </c>
      <c r="V211" s="643">
        <v>1</v>
      </c>
      <c r="Y211" s="643">
        <v>2</v>
      </c>
      <c r="Z211" s="643">
        <v>2</v>
      </c>
      <c r="AA211" s="643">
        <v>2</v>
      </c>
      <c r="AB211" s="643">
        <v>2</v>
      </c>
      <c r="AC211" s="643">
        <v>2</v>
      </c>
      <c r="AD211" s="643">
        <v>2</v>
      </c>
      <c r="AF211" s="643">
        <v>1</v>
      </c>
      <c r="AG211" s="643">
        <v>2</v>
      </c>
      <c r="AH211" s="643">
        <v>2</v>
      </c>
      <c r="AI211" s="643">
        <v>1</v>
      </c>
      <c r="AJ211" s="643">
        <v>2</v>
      </c>
      <c r="AK211" s="643">
        <v>1</v>
      </c>
      <c r="AM211" s="643">
        <v>2</v>
      </c>
      <c r="AN211" s="643">
        <v>1</v>
      </c>
      <c r="AO211" s="643">
        <v>2</v>
      </c>
      <c r="AP211" s="643">
        <v>2</v>
      </c>
      <c r="AQ211" s="643">
        <v>1</v>
      </c>
      <c r="AR211" s="643">
        <v>2</v>
      </c>
      <c r="AT211" s="643">
        <v>2</v>
      </c>
      <c r="AU211" s="643">
        <v>1</v>
      </c>
      <c r="AV211" s="643">
        <v>1</v>
      </c>
      <c r="AW211" s="643">
        <v>2</v>
      </c>
      <c r="AX211" s="643">
        <v>2</v>
      </c>
      <c r="AY211" s="643">
        <v>2</v>
      </c>
      <c r="AZ211" s="643">
        <v>2</v>
      </c>
      <c r="BB211" s="643">
        <v>2</v>
      </c>
      <c r="BC211" s="643">
        <v>2</v>
      </c>
      <c r="BD211" s="643">
        <v>2</v>
      </c>
      <c r="BE211" s="643">
        <v>2</v>
      </c>
      <c r="BF211" s="643">
        <v>2</v>
      </c>
      <c r="BG211" s="643">
        <v>2</v>
      </c>
      <c r="BH211" s="643">
        <v>2</v>
      </c>
      <c r="BI211" s="643">
        <v>2</v>
      </c>
      <c r="BJ211" s="643">
        <v>2</v>
      </c>
      <c r="BK211" s="643">
        <v>2</v>
      </c>
      <c r="BL211" s="643">
        <v>1</v>
      </c>
      <c r="BM211" s="643">
        <v>1</v>
      </c>
      <c r="BN211" s="643">
        <v>2</v>
      </c>
      <c r="BO211" s="643">
        <v>1</v>
      </c>
      <c r="BP211" s="643">
        <v>2</v>
      </c>
      <c r="BQ211" s="643">
        <v>2</v>
      </c>
      <c r="BR211" s="643">
        <v>2</v>
      </c>
      <c r="BS211" s="643">
        <v>2</v>
      </c>
      <c r="BU211" s="643">
        <v>2</v>
      </c>
      <c r="BV211" s="643">
        <v>2</v>
      </c>
      <c r="BW211" s="643">
        <v>1</v>
      </c>
      <c r="BX211" s="643">
        <v>2</v>
      </c>
      <c r="BY211" s="643">
        <v>1</v>
      </c>
      <c r="BZ211" s="643">
        <v>2</v>
      </c>
      <c r="CA211" s="643">
        <v>2</v>
      </c>
      <c r="CB211" s="643">
        <v>2</v>
      </c>
      <c r="CC211" s="643">
        <v>2</v>
      </c>
      <c r="CD211" s="643">
        <v>2</v>
      </c>
    </row>
    <row r="212" spans="1:99" x14ac:dyDescent="0.3">
      <c r="A212" s="155">
        <v>621</v>
      </c>
      <c r="B212" s="180" t="s">
        <v>1092</v>
      </c>
      <c r="C212" s="180"/>
      <c r="D212" s="180">
        <v>0</v>
      </c>
      <c r="E212" s="180">
        <v>0</v>
      </c>
      <c r="F212" s="180">
        <v>0</v>
      </c>
      <c r="G212" s="180">
        <v>0</v>
      </c>
      <c r="H212" s="180">
        <v>0</v>
      </c>
      <c r="I212" s="180">
        <v>0</v>
      </c>
      <c r="J212" s="180">
        <v>0</v>
      </c>
      <c r="K212" s="180">
        <v>0</v>
      </c>
      <c r="L212" s="180">
        <v>0</v>
      </c>
      <c r="M212" s="180">
        <v>0</v>
      </c>
      <c r="N212" s="180">
        <v>0</v>
      </c>
      <c r="O212" s="180">
        <v>0</v>
      </c>
      <c r="P212" s="180">
        <v>0</v>
      </c>
      <c r="Q212" s="180">
        <v>10737851</v>
      </c>
      <c r="R212" s="180">
        <v>0</v>
      </c>
      <c r="S212" s="180">
        <v>0</v>
      </c>
      <c r="T212" s="180">
        <v>0</v>
      </c>
      <c r="U212" s="180">
        <v>0</v>
      </c>
      <c r="V212" s="180">
        <v>0</v>
      </c>
      <c r="W212" s="180"/>
      <c r="X212" s="180"/>
      <c r="Y212" s="180">
        <v>0</v>
      </c>
      <c r="Z212" s="180">
        <v>0</v>
      </c>
      <c r="AA212" s="180">
        <v>0</v>
      </c>
      <c r="AB212" s="180">
        <v>0</v>
      </c>
      <c r="AC212" s="180">
        <v>0</v>
      </c>
      <c r="AD212" s="180">
        <v>0</v>
      </c>
      <c r="AE212" s="180"/>
      <c r="AF212" s="180">
        <v>0</v>
      </c>
      <c r="AG212" s="180">
        <v>0</v>
      </c>
      <c r="AH212" s="180">
        <v>0</v>
      </c>
      <c r="AI212" s="180">
        <v>0</v>
      </c>
      <c r="AJ212" s="180">
        <v>0</v>
      </c>
      <c r="AK212" s="180">
        <v>0</v>
      </c>
      <c r="AL212" s="180"/>
      <c r="AM212" s="180">
        <v>0</v>
      </c>
      <c r="AN212" s="180">
        <v>0</v>
      </c>
      <c r="AO212" s="180">
        <v>0</v>
      </c>
      <c r="AP212" s="180">
        <v>0</v>
      </c>
      <c r="AQ212" s="180">
        <v>0</v>
      </c>
      <c r="AR212" s="180">
        <v>0</v>
      </c>
      <c r="AS212" s="180"/>
      <c r="AT212" s="180">
        <v>0</v>
      </c>
      <c r="AU212" s="180">
        <v>0</v>
      </c>
      <c r="AV212" s="180">
        <v>0</v>
      </c>
      <c r="AW212" s="180">
        <v>0</v>
      </c>
      <c r="AX212" s="180">
        <v>0</v>
      </c>
      <c r="AY212" s="180">
        <v>0</v>
      </c>
      <c r="AZ212" s="180">
        <v>0</v>
      </c>
      <c r="BA212" s="180"/>
      <c r="BB212" s="180">
        <v>0</v>
      </c>
      <c r="BC212" s="180">
        <v>0</v>
      </c>
      <c r="BD212" s="180">
        <v>0</v>
      </c>
      <c r="BE212" s="180">
        <v>0</v>
      </c>
      <c r="BF212" s="180">
        <v>0</v>
      </c>
      <c r="BG212" s="180">
        <v>0</v>
      </c>
      <c r="BH212" s="180">
        <v>0</v>
      </c>
      <c r="BI212" s="180">
        <v>0</v>
      </c>
      <c r="BJ212" s="180">
        <v>0</v>
      </c>
      <c r="BK212" s="180">
        <v>0</v>
      </c>
      <c r="BL212" s="180">
        <v>0</v>
      </c>
      <c r="BM212" s="180">
        <v>0</v>
      </c>
      <c r="BN212" s="180">
        <v>0</v>
      </c>
      <c r="BO212" s="180">
        <v>0</v>
      </c>
      <c r="BP212" s="180">
        <v>0</v>
      </c>
      <c r="BQ212" s="180">
        <v>0</v>
      </c>
      <c r="BR212" s="180">
        <v>0</v>
      </c>
      <c r="BS212" s="180">
        <v>0</v>
      </c>
      <c r="BT212" s="180"/>
      <c r="BU212" s="180">
        <v>0</v>
      </c>
      <c r="BV212" s="180">
        <v>0</v>
      </c>
      <c r="BW212" s="180">
        <v>0</v>
      </c>
      <c r="BX212" s="180">
        <v>174504</v>
      </c>
      <c r="BY212" s="180">
        <v>5195596</v>
      </c>
      <c r="BZ212" s="180">
        <v>0</v>
      </c>
      <c r="CA212" s="180">
        <v>0</v>
      </c>
      <c r="CB212" s="180">
        <v>0</v>
      </c>
      <c r="CC212" s="180">
        <v>0</v>
      </c>
      <c r="CD212" s="180">
        <v>0</v>
      </c>
      <c r="CE212" s="180"/>
      <c r="CF212" s="180"/>
      <c r="CG212" s="180"/>
      <c r="CH212" s="180"/>
      <c r="CI212" s="180"/>
      <c r="CJ212" s="180"/>
      <c r="CK212" s="180"/>
      <c r="CL212" s="180"/>
      <c r="CM212" s="180"/>
      <c r="CN212" s="180"/>
      <c r="CO212" s="180"/>
      <c r="CP212" s="180"/>
      <c r="CQ212" s="180"/>
      <c r="CR212" s="180"/>
      <c r="CS212" s="180"/>
      <c r="CT212" s="180"/>
      <c r="CU212" s="180"/>
    </row>
    <row r="213" spans="1:99" x14ac:dyDescent="0.3">
      <c r="A213" s="155">
        <v>622</v>
      </c>
      <c r="B213" s="180" t="s">
        <v>1093</v>
      </c>
      <c r="C213" s="180"/>
      <c r="D213" s="180">
        <v>83618</v>
      </c>
      <c r="E213" s="180">
        <v>370922</v>
      </c>
      <c r="F213" s="180">
        <v>0</v>
      </c>
      <c r="G213" s="180">
        <v>131859</v>
      </c>
      <c r="H213" s="180">
        <v>51815</v>
      </c>
      <c r="I213" s="180">
        <v>6790</v>
      </c>
      <c r="J213" s="180">
        <v>0</v>
      </c>
      <c r="K213" s="180">
        <v>0</v>
      </c>
      <c r="L213" s="180">
        <v>1514775</v>
      </c>
      <c r="M213" s="180">
        <v>40699893</v>
      </c>
      <c r="N213" s="180">
        <v>0</v>
      </c>
      <c r="O213" s="180">
        <v>995199</v>
      </c>
      <c r="P213" s="180">
        <v>0</v>
      </c>
      <c r="Q213" s="180">
        <v>3521254</v>
      </c>
      <c r="R213" s="180">
        <v>0</v>
      </c>
      <c r="S213" s="180">
        <v>0</v>
      </c>
      <c r="T213" s="180">
        <v>427739</v>
      </c>
      <c r="U213" s="180">
        <v>109704</v>
      </c>
      <c r="V213" s="180">
        <v>1190308</v>
      </c>
      <c r="W213" s="180"/>
      <c r="X213" s="180"/>
      <c r="Y213" s="180">
        <v>274796</v>
      </c>
      <c r="Z213" s="180">
        <v>8219956</v>
      </c>
      <c r="AA213" s="180">
        <v>0</v>
      </c>
      <c r="AB213" s="180">
        <v>32518</v>
      </c>
      <c r="AC213" s="180">
        <v>4591706</v>
      </c>
      <c r="AD213" s="180">
        <v>0</v>
      </c>
      <c r="AE213" s="180"/>
      <c r="AF213" s="180">
        <v>24225327</v>
      </c>
      <c r="AG213" s="180">
        <v>0</v>
      </c>
      <c r="AH213" s="180">
        <v>6075</v>
      </c>
      <c r="AI213" s="180">
        <v>1549439</v>
      </c>
      <c r="AJ213" s="180">
        <v>113635</v>
      </c>
      <c r="AK213" s="180">
        <v>0</v>
      </c>
      <c r="AL213" s="180"/>
      <c r="AM213" s="180">
        <v>0</v>
      </c>
      <c r="AN213" s="180">
        <v>3881098</v>
      </c>
      <c r="AO213" s="180">
        <v>0</v>
      </c>
      <c r="AP213" s="180">
        <v>1432587</v>
      </c>
      <c r="AQ213" s="180">
        <v>457399</v>
      </c>
      <c r="AR213" s="180">
        <v>0</v>
      </c>
      <c r="AS213" s="180"/>
      <c r="AT213" s="180">
        <v>0</v>
      </c>
      <c r="AU213" s="180">
        <v>87018641</v>
      </c>
      <c r="AV213" s="180">
        <v>23117207</v>
      </c>
      <c r="AW213" s="180">
        <v>332329</v>
      </c>
      <c r="AX213" s="180">
        <v>58247</v>
      </c>
      <c r="AY213" s="180">
        <v>88621</v>
      </c>
      <c r="AZ213" s="180">
        <v>0</v>
      </c>
      <c r="BA213" s="180"/>
      <c r="BB213" s="180">
        <v>1892486</v>
      </c>
      <c r="BC213" s="180">
        <v>0</v>
      </c>
      <c r="BD213" s="180">
        <v>0</v>
      </c>
      <c r="BE213" s="180">
        <v>0</v>
      </c>
      <c r="BF213" s="180">
        <v>3412636</v>
      </c>
      <c r="BG213" s="180">
        <v>0</v>
      </c>
      <c r="BH213" s="180">
        <v>3026335</v>
      </c>
      <c r="BI213" s="180">
        <v>599264</v>
      </c>
      <c r="BJ213" s="180">
        <v>0</v>
      </c>
      <c r="BK213" s="180">
        <v>0</v>
      </c>
      <c r="BL213" s="180">
        <v>4930256</v>
      </c>
      <c r="BM213" s="180">
        <v>7165434</v>
      </c>
      <c r="BN213" s="180">
        <v>501352</v>
      </c>
      <c r="BO213" s="180">
        <v>15608367</v>
      </c>
      <c r="BP213" s="180">
        <v>39929819</v>
      </c>
      <c r="BQ213" s="180">
        <v>0</v>
      </c>
      <c r="BR213" s="180">
        <v>1661285</v>
      </c>
      <c r="BS213" s="180">
        <v>95053</v>
      </c>
      <c r="BT213" s="180"/>
      <c r="BU213" s="180">
        <v>63607</v>
      </c>
      <c r="BV213" s="180">
        <v>0</v>
      </c>
      <c r="BW213" s="180">
        <v>629638</v>
      </c>
      <c r="BX213" s="180">
        <v>262469</v>
      </c>
      <c r="BY213" s="180">
        <v>10305046</v>
      </c>
      <c r="BZ213" s="180">
        <v>99699</v>
      </c>
      <c r="CA213" s="180">
        <v>3224302</v>
      </c>
      <c r="CB213" s="180">
        <v>0</v>
      </c>
      <c r="CC213" s="180">
        <v>634640</v>
      </c>
      <c r="CD213" s="180">
        <v>6354981</v>
      </c>
      <c r="CE213" s="180"/>
      <c r="CF213" s="180"/>
      <c r="CG213" s="180"/>
      <c r="CH213" s="180"/>
      <c r="CI213" s="180"/>
      <c r="CJ213" s="180"/>
      <c r="CK213" s="180"/>
      <c r="CL213" s="180"/>
      <c r="CM213" s="180"/>
      <c r="CN213" s="180"/>
      <c r="CO213" s="180"/>
      <c r="CP213" s="180"/>
      <c r="CQ213" s="180"/>
      <c r="CR213" s="180"/>
      <c r="CS213" s="180"/>
      <c r="CT213" s="180"/>
      <c r="CU213" s="180"/>
    </row>
    <row r="214" spans="1:99" s="643" customFormat="1" x14ac:dyDescent="0.3">
      <c r="A214" s="642">
        <v>624</v>
      </c>
      <c r="B214" s="643" t="s">
        <v>358</v>
      </c>
      <c r="D214" s="643">
        <v>1</v>
      </c>
      <c r="E214" s="643">
        <v>1</v>
      </c>
      <c r="F214" s="643">
        <v>1</v>
      </c>
      <c r="G214" s="643">
        <v>2</v>
      </c>
      <c r="H214" s="643">
        <v>1</v>
      </c>
      <c r="I214" s="643">
        <v>1</v>
      </c>
      <c r="J214" s="643">
        <v>1</v>
      </c>
      <c r="K214" s="643">
        <v>1</v>
      </c>
      <c r="L214" s="643">
        <v>1</v>
      </c>
      <c r="M214" s="643">
        <v>1</v>
      </c>
      <c r="N214" s="643">
        <v>2</v>
      </c>
      <c r="O214" s="643">
        <v>2</v>
      </c>
      <c r="P214" s="643">
        <v>2</v>
      </c>
      <c r="Q214" s="643">
        <v>2</v>
      </c>
      <c r="R214" s="643">
        <v>1</v>
      </c>
      <c r="S214" s="643">
        <v>1</v>
      </c>
      <c r="T214" s="643">
        <v>1</v>
      </c>
      <c r="U214" s="643">
        <v>1</v>
      </c>
      <c r="V214" s="643">
        <v>1</v>
      </c>
      <c r="Y214" s="643">
        <v>2</v>
      </c>
      <c r="Z214" s="643">
        <v>1</v>
      </c>
      <c r="AA214" s="643">
        <v>2</v>
      </c>
      <c r="AB214" s="643">
        <v>1</v>
      </c>
      <c r="AC214" s="643">
        <v>2</v>
      </c>
      <c r="AD214" s="643">
        <v>2</v>
      </c>
      <c r="AF214" s="643">
        <v>1</v>
      </c>
      <c r="AG214" s="643">
        <v>1</v>
      </c>
      <c r="AH214" s="643">
        <v>1</v>
      </c>
      <c r="AI214" s="643">
        <v>1</v>
      </c>
      <c r="AJ214" s="643">
        <v>1</v>
      </c>
      <c r="AK214" s="643">
        <v>0</v>
      </c>
      <c r="AM214" s="643">
        <v>1</v>
      </c>
      <c r="AN214" s="643">
        <v>2</v>
      </c>
      <c r="AO214" s="643">
        <v>0</v>
      </c>
      <c r="AP214" s="643">
        <v>2</v>
      </c>
      <c r="AQ214" s="643">
        <v>2</v>
      </c>
      <c r="AR214" s="643">
        <v>1</v>
      </c>
      <c r="AT214" s="643">
        <v>1</v>
      </c>
      <c r="AU214" s="643">
        <v>1</v>
      </c>
      <c r="AV214" s="643">
        <v>1</v>
      </c>
      <c r="AW214" s="643">
        <v>1</v>
      </c>
      <c r="AX214" s="643">
        <v>1</v>
      </c>
      <c r="AY214" s="643">
        <v>1</v>
      </c>
      <c r="AZ214" s="643">
        <v>1</v>
      </c>
      <c r="BB214" s="643">
        <v>2</v>
      </c>
      <c r="BC214" s="643">
        <v>1</v>
      </c>
      <c r="BD214" s="643">
        <v>1</v>
      </c>
      <c r="BE214" s="643">
        <v>0</v>
      </c>
      <c r="BF214" s="643">
        <v>1</v>
      </c>
      <c r="BG214" s="643">
        <v>1</v>
      </c>
      <c r="BH214" s="643">
        <v>1</v>
      </c>
      <c r="BI214" s="643">
        <v>1</v>
      </c>
      <c r="BJ214" s="643">
        <v>2</v>
      </c>
      <c r="BK214" s="643">
        <v>2</v>
      </c>
      <c r="BL214" s="643">
        <v>1</v>
      </c>
      <c r="BM214" s="643">
        <v>1</v>
      </c>
      <c r="BN214" s="643">
        <v>2</v>
      </c>
      <c r="BO214" s="643">
        <v>1</v>
      </c>
      <c r="BP214" s="643">
        <v>1</v>
      </c>
      <c r="BQ214" s="643">
        <v>2</v>
      </c>
      <c r="BR214" s="643">
        <v>1</v>
      </c>
      <c r="BS214" s="643">
        <v>1</v>
      </c>
      <c r="BU214" s="643">
        <v>1</v>
      </c>
      <c r="BV214" s="643">
        <v>2</v>
      </c>
      <c r="BW214" s="643">
        <v>2</v>
      </c>
      <c r="BX214" s="643">
        <v>1</v>
      </c>
      <c r="BY214" s="643">
        <v>1</v>
      </c>
      <c r="BZ214" s="643">
        <v>2</v>
      </c>
      <c r="CA214" s="643">
        <v>1</v>
      </c>
      <c r="CB214" s="643">
        <v>2</v>
      </c>
      <c r="CC214" s="643">
        <v>2</v>
      </c>
      <c r="CD214" s="643">
        <v>1</v>
      </c>
    </row>
    <row r="215" spans="1:99" s="639" customFormat="1" x14ac:dyDescent="0.3">
      <c r="A215" s="638">
        <v>626</v>
      </c>
      <c r="B215" s="639" t="s">
        <v>1094</v>
      </c>
      <c r="D215" s="639">
        <v>989316</v>
      </c>
      <c r="E215" s="639">
        <v>88254</v>
      </c>
      <c r="F215" s="639">
        <v>32698</v>
      </c>
      <c r="G215" s="639">
        <v>57018</v>
      </c>
      <c r="H215" s="639">
        <v>129259</v>
      </c>
      <c r="I215" s="639">
        <v>3679</v>
      </c>
      <c r="J215" s="639">
        <v>467</v>
      </c>
      <c r="K215" s="639">
        <v>205</v>
      </c>
      <c r="L215" s="639">
        <v>1238678</v>
      </c>
      <c r="M215" s="639">
        <v>66777488</v>
      </c>
      <c r="N215" s="639">
        <v>34516</v>
      </c>
      <c r="O215" s="639">
        <v>592072</v>
      </c>
      <c r="P215" s="639">
        <v>9810</v>
      </c>
      <c r="Q215" s="639">
        <v>1096260</v>
      </c>
      <c r="R215" s="639">
        <v>4320</v>
      </c>
      <c r="S215" s="639">
        <v>15602</v>
      </c>
      <c r="T215" s="639">
        <v>108424</v>
      </c>
      <c r="U215" s="639">
        <v>42970</v>
      </c>
      <c r="V215" s="639">
        <v>471248</v>
      </c>
      <c r="Y215" s="639">
        <v>259557</v>
      </c>
      <c r="Z215" s="639">
        <v>6592072</v>
      </c>
      <c r="AA215" s="639">
        <v>2871</v>
      </c>
      <c r="AB215" s="639">
        <v>76010</v>
      </c>
      <c r="AC215" s="639">
        <v>7185983</v>
      </c>
      <c r="AD215" s="639">
        <v>1006275</v>
      </c>
      <c r="AF215" s="639">
        <v>26437056</v>
      </c>
      <c r="AG215" s="639">
        <v>11484</v>
      </c>
      <c r="AH215" s="639">
        <v>6589</v>
      </c>
      <c r="AI215" s="639">
        <v>370009</v>
      </c>
      <c r="AJ215" s="639">
        <v>46786</v>
      </c>
      <c r="AK215" s="639">
        <v>3298</v>
      </c>
      <c r="AM215" s="639">
        <v>0</v>
      </c>
      <c r="AN215" s="639">
        <v>1021841</v>
      </c>
      <c r="AO215" s="639">
        <v>150</v>
      </c>
      <c r="AP215" s="639">
        <v>191396</v>
      </c>
      <c r="AQ215" s="639">
        <v>139953</v>
      </c>
      <c r="AR215" s="639">
        <v>119148</v>
      </c>
      <c r="AT215" s="639">
        <v>13823</v>
      </c>
      <c r="AU215" s="639">
        <v>138551813</v>
      </c>
      <c r="AV215" s="639">
        <v>14661670</v>
      </c>
      <c r="AW215" s="639">
        <v>203663</v>
      </c>
      <c r="AX215" s="639">
        <v>9005</v>
      </c>
      <c r="AY215" s="639">
        <v>11666</v>
      </c>
      <c r="AZ215" s="639">
        <v>6168</v>
      </c>
      <c r="BB215" s="639">
        <v>171674</v>
      </c>
      <c r="BC215" s="639">
        <v>0</v>
      </c>
      <c r="BD215" s="639">
        <v>8163</v>
      </c>
      <c r="BE215" s="639">
        <v>2748</v>
      </c>
      <c r="BF215" s="639">
        <v>3286491</v>
      </c>
      <c r="BG215" s="639">
        <v>0</v>
      </c>
      <c r="BH215" s="639">
        <v>730836</v>
      </c>
      <c r="BI215" s="639">
        <v>194308</v>
      </c>
      <c r="BJ215" s="639">
        <v>11893</v>
      </c>
      <c r="BK215" s="639">
        <v>479</v>
      </c>
      <c r="BL215" s="639">
        <v>2115027</v>
      </c>
      <c r="BM215" s="639">
        <v>2391957</v>
      </c>
      <c r="BN215" s="639">
        <v>349356</v>
      </c>
      <c r="BO215" s="639">
        <v>16479637</v>
      </c>
      <c r="BP215" s="639">
        <v>50524241</v>
      </c>
      <c r="BQ215" s="639">
        <v>30683</v>
      </c>
      <c r="BR215" s="639">
        <v>1536543</v>
      </c>
      <c r="BS215" s="639">
        <v>73698</v>
      </c>
      <c r="BU215" s="639">
        <v>10948</v>
      </c>
      <c r="BV215" s="639">
        <v>7898</v>
      </c>
      <c r="BW215" s="639">
        <v>1621313</v>
      </c>
      <c r="BX215" s="639">
        <v>154166</v>
      </c>
      <c r="BY215" s="639">
        <v>11905004</v>
      </c>
      <c r="BZ215" s="639">
        <v>379948</v>
      </c>
      <c r="CA215" s="639">
        <v>2939095</v>
      </c>
      <c r="CB215" s="639">
        <v>38576</v>
      </c>
      <c r="CC215" s="639">
        <v>278543</v>
      </c>
      <c r="CD215" s="639">
        <v>14490735</v>
      </c>
    </row>
    <row r="216" spans="1:99" x14ac:dyDescent="0.3">
      <c r="A216" s="155">
        <v>627</v>
      </c>
      <c r="B216" s="180" t="s">
        <v>1095</v>
      </c>
      <c r="C216" s="180"/>
      <c r="D216" s="180">
        <v>0</v>
      </c>
      <c r="E216" s="180">
        <v>0</v>
      </c>
      <c r="F216" s="180">
        <v>0</v>
      </c>
      <c r="G216" s="180">
        <v>0</v>
      </c>
      <c r="H216" s="180">
        <v>0</v>
      </c>
      <c r="I216" s="180">
        <v>0</v>
      </c>
      <c r="J216" s="180">
        <v>0</v>
      </c>
      <c r="K216" s="180">
        <v>0</v>
      </c>
      <c r="L216" s="180">
        <v>0</v>
      </c>
      <c r="M216" s="180">
        <v>0</v>
      </c>
      <c r="N216" s="180">
        <v>0</v>
      </c>
      <c r="O216" s="180">
        <v>0</v>
      </c>
      <c r="P216" s="180">
        <v>0</v>
      </c>
      <c r="Q216" s="180">
        <v>0</v>
      </c>
      <c r="R216" s="180">
        <v>0</v>
      </c>
      <c r="S216" s="180">
        <v>0</v>
      </c>
      <c r="T216" s="180">
        <v>43159</v>
      </c>
      <c r="U216" s="180">
        <v>0</v>
      </c>
      <c r="V216" s="180">
        <v>0</v>
      </c>
      <c r="W216" s="180"/>
      <c r="X216" s="180"/>
      <c r="Y216" s="180">
        <v>43263</v>
      </c>
      <c r="Z216" s="180">
        <v>0</v>
      </c>
      <c r="AA216" s="180">
        <v>0</v>
      </c>
      <c r="AB216" s="180">
        <v>0</v>
      </c>
      <c r="AC216" s="180">
        <v>0</v>
      </c>
      <c r="AD216" s="180">
        <v>0</v>
      </c>
      <c r="AE216" s="180"/>
      <c r="AF216" s="180">
        <v>0</v>
      </c>
      <c r="AG216" s="180">
        <v>0</v>
      </c>
      <c r="AH216" s="180">
        <v>0</v>
      </c>
      <c r="AI216" s="180">
        <v>0</v>
      </c>
      <c r="AJ216" s="180">
        <v>0</v>
      </c>
      <c r="AK216" s="180">
        <v>0</v>
      </c>
      <c r="AL216" s="180"/>
      <c r="AM216" s="180">
        <v>0</v>
      </c>
      <c r="AN216" s="180">
        <v>0</v>
      </c>
      <c r="AO216" s="180">
        <v>0</v>
      </c>
      <c r="AP216" s="180">
        <v>0</v>
      </c>
      <c r="AQ216" s="180">
        <v>0</v>
      </c>
      <c r="AR216" s="180">
        <v>0</v>
      </c>
      <c r="AS216" s="180"/>
      <c r="AT216" s="180">
        <v>0</v>
      </c>
      <c r="AU216" s="180">
        <v>0</v>
      </c>
      <c r="AV216" s="180">
        <v>0</v>
      </c>
      <c r="AW216" s="180">
        <v>0</v>
      </c>
      <c r="AX216" s="180">
        <v>0</v>
      </c>
      <c r="AY216" s="180">
        <v>0</v>
      </c>
      <c r="AZ216" s="180">
        <v>0</v>
      </c>
      <c r="BA216" s="180"/>
      <c r="BB216" s="180">
        <v>0</v>
      </c>
      <c r="BC216" s="180">
        <v>0</v>
      </c>
      <c r="BD216" s="180">
        <v>0</v>
      </c>
      <c r="BE216" s="180">
        <v>0</v>
      </c>
      <c r="BF216" s="180">
        <v>0</v>
      </c>
      <c r="BG216" s="180">
        <v>0</v>
      </c>
      <c r="BH216" s="180">
        <v>0</v>
      </c>
      <c r="BI216" s="180">
        <v>0</v>
      </c>
      <c r="BJ216" s="180">
        <v>0</v>
      </c>
      <c r="BK216" s="180">
        <v>0</v>
      </c>
      <c r="BL216" s="180">
        <v>0</v>
      </c>
      <c r="BM216" s="180">
        <v>0</v>
      </c>
      <c r="BN216" s="180">
        <v>0</v>
      </c>
      <c r="BO216" s="180">
        <v>0</v>
      </c>
      <c r="BP216" s="180">
        <v>0</v>
      </c>
      <c r="BQ216" s="180">
        <v>0</v>
      </c>
      <c r="BR216" s="180">
        <v>0</v>
      </c>
      <c r="BS216" s="180">
        <v>0</v>
      </c>
      <c r="BT216" s="180"/>
      <c r="BU216" s="180">
        <v>0</v>
      </c>
      <c r="BV216" s="180">
        <v>0</v>
      </c>
      <c r="BW216" s="180">
        <v>0</v>
      </c>
      <c r="BX216" s="180">
        <v>0</v>
      </c>
      <c r="BY216" s="180">
        <v>0</v>
      </c>
      <c r="BZ216" s="180">
        <v>0</v>
      </c>
      <c r="CA216" s="180">
        <v>0</v>
      </c>
      <c r="CB216" s="180">
        <v>0</v>
      </c>
      <c r="CC216" s="180">
        <v>0</v>
      </c>
      <c r="CD216" s="180">
        <v>0</v>
      </c>
      <c r="CE216" s="180"/>
      <c r="CF216" s="180"/>
      <c r="CG216" s="180"/>
      <c r="CH216" s="180"/>
      <c r="CI216" s="180"/>
      <c r="CJ216" s="180"/>
      <c r="CK216" s="180"/>
      <c r="CL216" s="180"/>
      <c r="CM216" s="180"/>
      <c r="CN216" s="180"/>
      <c r="CO216" s="180"/>
      <c r="CP216" s="180"/>
      <c r="CQ216" s="180"/>
      <c r="CR216" s="180"/>
      <c r="CS216" s="180"/>
      <c r="CT216" s="180"/>
      <c r="CU216" s="180"/>
    </row>
    <row r="217" spans="1:99" x14ac:dyDescent="0.3">
      <c r="A217" s="155">
        <v>628</v>
      </c>
      <c r="B217" s="180" t="s">
        <v>1096</v>
      </c>
      <c r="C217" s="180"/>
      <c r="D217" s="180">
        <v>0</v>
      </c>
      <c r="E217" s="180">
        <v>0</v>
      </c>
      <c r="F217" s="180">
        <v>0</v>
      </c>
      <c r="G217" s="180">
        <v>5300</v>
      </c>
      <c r="H217" s="180">
        <v>0</v>
      </c>
      <c r="I217" s="180">
        <v>0</v>
      </c>
      <c r="J217" s="180">
        <v>0</v>
      </c>
      <c r="K217" s="180">
        <v>0</v>
      </c>
      <c r="L217" s="180">
        <v>103000</v>
      </c>
      <c r="M217" s="180">
        <v>3763802</v>
      </c>
      <c r="N217" s="180">
        <v>12163</v>
      </c>
      <c r="O217" s="180">
        <v>67846</v>
      </c>
      <c r="P217" s="180">
        <v>0</v>
      </c>
      <c r="Q217" s="180">
        <v>200000</v>
      </c>
      <c r="R217" s="180">
        <v>0</v>
      </c>
      <c r="S217" s="180">
        <v>1396</v>
      </c>
      <c r="T217" s="180">
        <v>25034</v>
      </c>
      <c r="U217" s="180">
        <v>12706</v>
      </c>
      <c r="V217" s="180">
        <v>49569</v>
      </c>
      <c r="W217" s="180"/>
      <c r="X217" s="180"/>
      <c r="Y217" s="180">
        <v>0</v>
      </c>
      <c r="Z217" s="180">
        <v>278172</v>
      </c>
      <c r="AA217" s="180">
        <v>0</v>
      </c>
      <c r="AB217" s="180">
        <v>6579</v>
      </c>
      <c r="AC217" s="180">
        <v>0</v>
      </c>
      <c r="AD217" s="180">
        <v>8914</v>
      </c>
      <c r="AE217" s="180"/>
      <c r="AF217" s="180">
        <v>2406951</v>
      </c>
      <c r="AG217" s="180">
        <v>0</v>
      </c>
      <c r="AH217" s="180">
        <v>0</v>
      </c>
      <c r="AI217" s="180">
        <v>0</v>
      </c>
      <c r="AJ217" s="180">
        <v>15561</v>
      </c>
      <c r="AK217" s="180">
        <v>0</v>
      </c>
      <c r="AL217" s="180"/>
      <c r="AM217" s="180">
        <v>0</v>
      </c>
      <c r="AN217" s="180">
        <v>0</v>
      </c>
      <c r="AO217" s="180">
        <v>0</v>
      </c>
      <c r="AP217" s="180">
        <v>87177</v>
      </c>
      <c r="AQ217" s="180">
        <v>0</v>
      </c>
      <c r="AR217" s="180">
        <v>0</v>
      </c>
      <c r="AS217" s="180"/>
      <c r="AT217" s="180">
        <v>2500</v>
      </c>
      <c r="AU217" s="180">
        <v>7649646</v>
      </c>
      <c r="AV217" s="180">
        <v>2723307</v>
      </c>
      <c r="AW217" s="180">
        <v>23000</v>
      </c>
      <c r="AX217" s="180">
        <v>0</v>
      </c>
      <c r="AY217" s="180">
        <v>0</v>
      </c>
      <c r="AZ217" s="180">
        <v>0</v>
      </c>
      <c r="BA217" s="180"/>
      <c r="BB217" s="180">
        <v>88236</v>
      </c>
      <c r="BC217" s="180">
        <v>0</v>
      </c>
      <c r="BD217" s="180">
        <v>0</v>
      </c>
      <c r="BE217" s="180">
        <v>0</v>
      </c>
      <c r="BF217" s="180">
        <v>481854</v>
      </c>
      <c r="BG217" s="180">
        <v>0</v>
      </c>
      <c r="BH217" s="180">
        <v>38828</v>
      </c>
      <c r="BI217" s="180">
        <v>62650</v>
      </c>
      <c r="BJ217" s="180">
        <v>0</v>
      </c>
      <c r="BK217" s="180">
        <v>0</v>
      </c>
      <c r="BL217" s="180">
        <v>146285</v>
      </c>
      <c r="BM217" s="180">
        <v>0</v>
      </c>
      <c r="BN217" s="180">
        <v>4175</v>
      </c>
      <c r="BO217" s="180">
        <v>1235435</v>
      </c>
      <c r="BP217" s="180">
        <v>3456696</v>
      </c>
      <c r="BQ217" s="180">
        <v>0</v>
      </c>
      <c r="BR217" s="180">
        <v>145036</v>
      </c>
      <c r="BS217" s="180">
        <v>10902</v>
      </c>
      <c r="BT217" s="180"/>
      <c r="BU217" s="180">
        <v>3684</v>
      </c>
      <c r="BV217" s="180">
        <v>0</v>
      </c>
      <c r="BW217" s="180">
        <v>26107</v>
      </c>
      <c r="BX217" s="180">
        <v>0</v>
      </c>
      <c r="BY217" s="180">
        <v>508875</v>
      </c>
      <c r="BZ217" s="180">
        <v>0</v>
      </c>
      <c r="CA217" s="180">
        <v>459559</v>
      </c>
      <c r="CB217" s="180">
        <v>0</v>
      </c>
      <c r="CC217" s="180">
        <v>26000</v>
      </c>
      <c r="CD217" s="180">
        <v>872202</v>
      </c>
      <c r="CE217" s="180"/>
      <c r="CF217" s="180"/>
      <c r="CG217" s="180"/>
      <c r="CH217" s="180"/>
      <c r="CI217" s="180"/>
      <c r="CJ217" s="180"/>
      <c r="CK217" s="180"/>
      <c r="CL217" s="180"/>
      <c r="CM217" s="180"/>
      <c r="CN217" s="180"/>
      <c r="CO217" s="180"/>
      <c r="CP217" s="180"/>
      <c r="CQ217" s="180"/>
      <c r="CR217" s="180"/>
      <c r="CS217" s="180"/>
      <c r="CT217" s="180"/>
      <c r="CU217" s="180"/>
    </row>
    <row r="218" spans="1:99" x14ac:dyDescent="0.3">
      <c r="A218" s="155">
        <v>629</v>
      </c>
      <c r="B218" s="180" t="s">
        <v>1097</v>
      </c>
      <c r="C218" s="180"/>
      <c r="D218" s="180">
        <v>0</v>
      </c>
      <c r="E218" s="180">
        <v>0</v>
      </c>
      <c r="F218" s="180">
        <v>0</v>
      </c>
      <c r="G218" s="180">
        <v>0</v>
      </c>
      <c r="H218" s="180">
        <v>0</v>
      </c>
      <c r="I218" s="180">
        <v>0</v>
      </c>
      <c r="J218" s="180">
        <v>0</v>
      </c>
      <c r="K218" s="180">
        <v>0</v>
      </c>
      <c r="L218" s="180">
        <v>0</v>
      </c>
      <c r="M218" s="180">
        <v>0</v>
      </c>
      <c r="N218" s="180">
        <v>0</v>
      </c>
      <c r="O218" s="180">
        <v>0</v>
      </c>
      <c r="P218" s="180">
        <v>0</v>
      </c>
      <c r="Q218" s="180">
        <v>0</v>
      </c>
      <c r="R218" s="180">
        <v>0</v>
      </c>
      <c r="S218" s="180">
        <v>0</v>
      </c>
      <c r="T218" s="180">
        <v>0</v>
      </c>
      <c r="U218" s="180">
        <v>0</v>
      </c>
      <c r="V218" s="180">
        <v>0</v>
      </c>
      <c r="W218" s="180"/>
      <c r="X218" s="180"/>
      <c r="Y218" s="180">
        <v>0</v>
      </c>
      <c r="Z218" s="180">
        <v>0</v>
      </c>
      <c r="AA218" s="180">
        <v>0</v>
      </c>
      <c r="AB218" s="180">
        <v>0</v>
      </c>
      <c r="AC218" s="180">
        <v>0</v>
      </c>
      <c r="AD218" s="180">
        <v>125479</v>
      </c>
      <c r="AE218" s="180"/>
      <c r="AF218" s="180">
        <v>0</v>
      </c>
      <c r="AG218" s="180">
        <v>0</v>
      </c>
      <c r="AH218" s="180">
        <v>0</v>
      </c>
      <c r="AI218" s="180">
        <v>0</v>
      </c>
      <c r="AJ218" s="180">
        <v>0</v>
      </c>
      <c r="AK218" s="180">
        <v>0</v>
      </c>
      <c r="AL218" s="180"/>
      <c r="AM218" s="180">
        <v>0</v>
      </c>
      <c r="AN218" s="180">
        <v>0</v>
      </c>
      <c r="AO218" s="180">
        <v>0</v>
      </c>
      <c r="AP218" s="180">
        <v>0</v>
      </c>
      <c r="AQ218" s="180">
        <v>0</v>
      </c>
      <c r="AR218" s="180">
        <v>0</v>
      </c>
      <c r="AS218" s="180"/>
      <c r="AT218" s="180">
        <v>0</v>
      </c>
      <c r="AU218" s="180">
        <v>0</v>
      </c>
      <c r="AV218" s="180">
        <v>0</v>
      </c>
      <c r="AW218" s="180">
        <v>0</v>
      </c>
      <c r="AX218" s="180">
        <v>0</v>
      </c>
      <c r="AY218" s="180">
        <v>0</v>
      </c>
      <c r="AZ218" s="180">
        <v>0</v>
      </c>
      <c r="BA218" s="180"/>
      <c r="BB218" s="180">
        <v>0</v>
      </c>
      <c r="BC218" s="180">
        <v>0</v>
      </c>
      <c r="BD218" s="180">
        <v>0</v>
      </c>
      <c r="BE218" s="180">
        <v>0</v>
      </c>
      <c r="BF218" s="180">
        <v>0</v>
      </c>
      <c r="BG218" s="180">
        <v>0</v>
      </c>
      <c r="BH218" s="180">
        <v>0</v>
      </c>
      <c r="BI218" s="180">
        <v>0</v>
      </c>
      <c r="BJ218" s="180">
        <v>0</v>
      </c>
      <c r="BK218" s="180">
        <v>0</v>
      </c>
      <c r="BL218" s="180">
        <v>0</v>
      </c>
      <c r="BM218" s="180">
        <v>0</v>
      </c>
      <c r="BN218" s="180">
        <v>0</v>
      </c>
      <c r="BO218" s="180">
        <v>0</v>
      </c>
      <c r="BP218" s="180">
        <v>0</v>
      </c>
      <c r="BQ218" s="180">
        <v>0</v>
      </c>
      <c r="BR218" s="180">
        <v>0</v>
      </c>
      <c r="BS218" s="180">
        <v>0</v>
      </c>
      <c r="BT218" s="180"/>
      <c r="BU218" s="180">
        <v>0</v>
      </c>
      <c r="BV218" s="180">
        <v>0</v>
      </c>
      <c r="BW218" s="180">
        <v>0</v>
      </c>
      <c r="BX218" s="180">
        <v>0</v>
      </c>
      <c r="BY218" s="180">
        <v>0</v>
      </c>
      <c r="BZ218" s="180">
        <v>0</v>
      </c>
      <c r="CA218" s="180">
        <v>0</v>
      </c>
      <c r="CB218" s="180">
        <v>0</v>
      </c>
      <c r="CC218" s="180">
        <v>0</v>
      </c>
      <c r="CD218" s="180">
        <v>0</v>
      </c>
      <c r="CE218" s="180"/>
      <c r="CF218" s="180"/>
      <c r="CG218" s="180"/>
      <c r="CH218" s="180"/>
      <c r="CI218" s="180"/>
      <c r="CJ218" s="180"/>
      <c r="CK218" s="180"/>
      <c r="CL218" s="180"/>
      <c r="CM218" s="180"/>
      <c r="CN218" s="180"/>
      <c r="CO218" s="180"/>
      <c r="CP218" s="180"/>
      <c r="CQ218" s="180"/>
      <c r="CR218" s="180"/>
      <c r="CS218" s="180"/>
      <c r="CT218" s="180"/>
      <c r="CU218" s="180"/>
    </row>
    <row r="219" spans="1:99" x14ac:dyDescent="0.3">
      <c r="A219" s="155">
        <v>630</v>
      </c>
      <c r="B219" s="180" t="s">
        <v>1098</v>
      </c>
      <c r="C219" s="180"/>
      <c r="D219" s="180">
        <v>0</v>
      </c>
      <c r="E219" s="180">
        <v>0</v>
      </c>
      <c r="F219" s="180">
        <v>0</v>
      </c>
      <c r="G219" s="180">
        <v>0</v>
      </c>
      <c r="H219" s="180">
        <v>0</v>
      </c>
      <c r="I219" s="180">
        <v>0</v>
      </c>
      <c r="J219" s="180">
        <v>0</v>
      </c>
      <c r="K219" s="180">
        <v>0</v>
      </c>
      <c r="L219" s="180">
        <v>0</v>
      </c>
      <c r="M219" s="180">
        <v>2338165</v>
      </c>
      <c r="N219" s="180">
        <v>0</v>
      </c>
      <c r="O219" s="180">
        <v>0</v>
      </c>
      <c r="P219" s="180">
        <v>0</v>
      </c>
      <c r="Q219" s="180">
        <v>0</v>
      </c>
      <c r="R219" s="180">
        <v>0</v>
      </c>
      <c r="S219" s="180">
        <v>0</v>
      </c>
      <c r="T219" s="180">
        <v>0</v>
      </c>
      <c r="U219" s="180">
        <v>0</v>
      </c>
      <c r="V219" s="180">
        <v>0</v>
      </c>
      <c r="W219" s="180"/>
      <c r="X219" s="180"/>
      <c r="Y219" s="180">
        <v>0</v>
      </c>
      <c r="Z219" s="180">
        <v>0</v>
      </c>
      <c r="AA219" s="180">
        <v>0</v>
      </c>
      <c r="AB219" s="180">
        <v>0</v>
      </c>
      <c r="AC219" s="180">
        <v>0</v>
      </c>
      <c r="AD219" s="180">
        <v>0</v>
      </c>
      <c r="AE219" s="180"/>
      <c r="AF219" s="180">
        <v>8330962</v>
      </c>
      <c r="AG219" s="180">
        <v>0</v>
      </c>
      <c r="AH219" s="180">
        <v>0</v>
      </c>
      <c r="AI219" s="180">
        <v>0</v>
      </c>
      <c r="AJ219" s="180">
        <v>0</v>
      </c>
      <c r="AK219" s="180">
        <v>0</v>
      </c>
      <c r="AL219" s="180"/>
      <c r="AM219" s="180">
        <v>0</v>
      </c>
      <c r="AN219" s="180">
        <v>13575</v>
      </c>
      <c r="AO219" s="180">
        <v>0</v>
      </c>
      <c r="AP219" s="180">
        <v>0</v>
      </c>
      <c r="AQ219" s="180">
        <v>0</v>
      </c>
      <c r="AR219" s="180">
        <v>0</v>
      </c>
      <c r="AS219" s="180"/>
      <c r="AT219" s="180">
        <v>0</v>
      </c>
      <c r="AU219" s="180">
        <v>5869578</v>
      </c>
      <c r="AV219" s="180">
        <v>1029047</v>
      </c>
      <c r="AW219" s="180">
        <v>0</v>
      </c>
      <c r="AX219" s="180">
        <v>0</v>
      </c>
      <c r="AY219" s="180">
        <v>0</v>
      </c>
      <c r="AZ219" s="180">
        <v>0</v>
      </c>
      <c r="BA219" s="180"/>
      <c r="BB219" s="180">
        <v>0</v>
      </c>
      <c r="BC219" s="180">
        <v>0</v>
      </c>
      <c r="BD219" s="180">
        <v>0</v>
      </c>
      <c r="BE219" s="180">
        <v>0</v>
      </c>
      <c r="BF219" s="180">
        <v>947510</v>
      </c>
      <c r="BG219" s="180">
        <v>0</v>
      </c>
      <c r="BH219" s="180">
        <v>0</v>
      </c>
      <c r="BI219" s="180">
        <v>0</v>
      </c>
      <c r="BJ219" s="180">
        <v>0</v>
      </c>
      <c r="BK219" s="180">
        <v>0</v>
      </c>
      <c r="BL219" s="180">
        <v>0</v>
      </c>
      <c r="BM219" s="180">
        <v>0</v>
      </c>
      <c r="BN219" s="180">
        <v>0</v>
      </c>
      <c r="BO219" s="180">
        <v>77920</v>
      </c>
      <c r="BP219" s="180">
        <v>15590080</v>
      </c>
      <c r="BQ219" s="180">
        <v>0</v>
      </c>
      <c r="BR219" s="180">
        <v>0</v>
      </c>
      <c r="BS219" s="180">
        <v>3900</v>
      </c>
      <c r="BT219" s="180"/>
      <c r="BU219" s="180">
        <v>0</v>
      </c>
      <c r="BV219" s="180">
        <v>0</v>
      </c>
      <c r="BW219" s="180">
        <v>0</v>
      </c>
      <c r="BX219" s="180">
        <v>0</v>
      </c>
      <c r="BY219" s="180">
        <v>0</v>
      </c>
      <c r="BZ219" s="180">
        <v>0</v>
      </c>
      <c r="CA219" s="180">
        <v>0</v>
      </c>
      <c r="CB219" s="180">
        <v>0</v>
      </c>
      <c r="CC219" s="180">
        <v>0</v>
      </c>
      <c r="CD219" s="180">
        <v>291164</v>
      </c>
      <c r="CE219" s="180"/>
      <c r="CF219" s="180"/>
      <c r="CG219" s="180"/>
      <c r="CH219" s="180"/>
      <c r="CI219" s="180"/>
      <c r="CJ219" s="180"/>
      <c r="CK219" s="180"/>
      <c r="CL219" s="180"/>
      <c r="CM219" s="180"/>
      <c r="CN219" s="180"/>
      <c r="CO219" s="180"/>
      <c r="CP219" s="180"/>
      <c r="CQ219" s="180"/>
      <c r="CR219" s="180"/>
      <c r="CS219" s="180"/>
      <c r="CT219" s="180"/>
      <c r="CU219" s="180"/>
    </row>
    <row r="220" spans="1:99" x14ac:dyDescent="0.3">
      <c r="A220" s="155">
        <v>631</v>
      </c>
      <c r="B220" s="180" t="s">
        <v>1099</v>
      </c>
      <c r="C220" s="180"/>
      <c r="D220" s="180">
        <v>0</v>
      </c>
      <c r="E220" s="180">
        <v>0</v>
      </c>
      <c r="F220" s="180">
        <v>0</v>
      </c>
      <c r="G220" s="180">
        <v>0</v>
      </c>
      <c r="H220" s="180">
        <v>0</v>
      </c>
      <c r="I220" s="180">
        <v>0</v>
      </c>
      <c r="J220" s="180">
        <v>0</v>
      </c>
      <c r="K220" s="180">
        <v>0</v>
      </c>
      <c r="L220" s="180">
        <v>0</v>
      </c>
      <c r="M220" s="180">
        <v>0</v>
      </c>
      <c r="N220" s="180">
        <v>0</v>
      </c>
      <c r="O220" s="180">
        <v>0</v>
      </c>
      <c r="P220" s="180">
        <v>0</v>
      </c>
      <c r="Q220" s="180">
        <v>0</v>
      </c>
      <c r="R220" s="180">
        <v>0</v>
      </c>
      <c r="S220" s="180">
        <v>0</v>
      </c>
      <c r="T220" s="180">
        <v>0</v>
      </c>
      <c r="U220" s="180">
        <v>0</v>
      </c>
      <c r="V220" s="180">
        <v>0</v>
      </c>
      <c r="W220" s="180"/>
      <c r="X220" s="180"/>
      <c r="Y220" s="180">
        <v>0</v>
      </c>
      <c r="Z220" s="180">
        <v>0</v>
      </c>
      <c r="AA220" s="180">
        <v>0</v>
      </c>
      <c r="AB220" s="180">
        <v>0</v>
      </c>
      <c r="AC220" s="180">
        <v>0</v>
      </c>
      <c r="AD220" s="180">
        <v>0</v>
      </c>
      <c r="AE220" s="180"/>
      <c r="AF220" s="180">
        <v>0</v>
      </c>
      <c r="AG220" s="180">
        <v>0</v>
      </c>
      <c r="AH220" s="180">
        <v>0</v>
      </c>
      <c r="AI220" s="180">
        <v>0</v>
      </c>
      <c r="AJ220" s="180">
        <v>0</v>
      </c>
      <c r="AK220" s="180">
        <v>0</v>
      </c>
      <c r="AL220" s="180"/>
      <c r="AM220" s="180">
        <v>0</v>
      </c>
      <c r="AN220" s="180">
        <v>0</v>
      </c>
      <c r="AO220" s="180">
        <v>0</v>
      </c>
      <c r="AP220" s="180">
        <v>0</v>
      </c>
      <c r="AQ220" s="180">
        <v>0</v>
      </c>
      <c r="AR220" s="180">
        <v>0</v>
      </c>
      <c r="AS220" s="180"/>
      <c r="AT220" s="180">
        <v>0</v>
      </c>
      <c r="AU220" s="180">
        <v>0</v>
      </c>
      <c r="AV220" s="180">
        <v>0</v>
      </c>
      <c r="AW220" s="180">
        <v>0</v>
      </c>
      <c r="AX220" s="180">
        <v>0</v>
      </c>
      <c r="AY220" s="180">
        <v>0</v>
      </c>
      <c r="AZ220" s="180">
        <v>0</v>
      </c>
      <c r="BA220" s="180"/>
      <c r="BB220" s="180">
        <v>0</v>
      </c>
      <c r="BC220" s="180">
        <v>0</v>
      </c>
      <c r="BD220" s="180">
        <v>0</v>
      </c>
      <c r="BE220" s="180">
        <v>0</v>
      </c>
      <c r="BF220" s="180">
        <v>0</v>
      </c>
      <c r="BG220" s="180">
        <v>0</v>
      </c>
      <c r="BH220" s="180">
        <v>0</v>
      </c>
      <c r="BI220" s="180">
        <v>0</v>
      </c>
      <c r="BJ220" s="180">
        <v>0</v>
      </c>
      <c r="BK220" s="180">
        <v>0</v>
      </c>
      <c r="BL220" s="180">
        <v>0</v>
      </c>
      <c r="BM220" s="180">
        <v>0</v>
      </c>
      <c r="BN220" s="180">
        <v>0</v>
      </c>
      <c r="BO220" s="180">
        <v>0</v>
      </c>
      <c r="BP220" s="180">
        <v>0</v>
      </c>
      <c r="BQ220" s="180">
        <v>0</v>
      </c>
      <c r="BR220" s="180">
        <v>0</v>
      </c>
      <c r="BS220" s="180">
        <v>0</v>
      </c>
      <c r="BT220" s="180"/>
      <c r="BU220" s="180">
        <v>0</v>
      </c>
      <c r="BV220" s="180">
        <v>0</v>
      </c>
      <c r="BW220" s="180">
        <v>0</v>
      </c>
      <c r="BX220" s="180">
        <v>0</v>
      </c>
      <c r="BY220" s="180">
        <v>0</v>
      </c>
      <c r="BZ220" s="180">
        <v>0</v>
      </c>
      <c r="CA220" s="180">
        <v>0</v>
      </c>
      <c r="CB220" s="180">
        <v>0</v>
      </c>
      <c r="CC220" s="180">
        <v>0</v>
      </c>
      <c r="CD220" s="180">
        <v>0</v>
      </c>
      <c r="CE220" s="180"/>
      <c r="CF220" s="180"/>
      <c r="CG220" s="180"/>
      <c r="CH220" s="180"/>
      <c r="CI220" s="180"/>
      <c r="CJ220" s="180"/>
      <c r="CK220" s="180"/>
      <c r="CL220" s="180"/>
      <c r="CM220" s="180"/>
      <c r="CN220" s="180"/>
      <c r="CO220" s="180"/>
      <c r="CP220" s="180"/>
      <c r="CQ220" s="180"/>
      <c r="CR220" s="180"/>
      <c r="CS220" s="180"/>
      <c r="CT220" s="180"/>
      <c r="CU220" s="180"/>
    </row>
    <row r="221" spans="1:99" x14ac:dyDescent="0.3">
      <c r="A221" s="155">
        <v>632</v>
      </c>
      <c r="B221" s="180" t="s">
        <v>1100</v>
      </c>
      <c r="C221" s="180"/>
      <c r="D221" s="180">
        <v>0</v>
      </c>
      <c r="E221" s="180">
        <v>0</v>
      </c>
      <c r="F221" s="180">
        <v>0</v>
      </c>
      <c r="G221" s="180">
        <v>0</v>
      </c>
      <c r="H221" s="180">
        <v>0</v>
      </c>
      <c r="I221" s="180">
        <v>0</v>
      </c>
      <c r="J221" s="180">
        <v>0</v>
      </c>
      <c r="K221" s="180">
        <v>0</v>
      </c>
      <c r="L221" s="180">
        <v>0</v>
      </c>
      <c r="M221" s="180">
        <v>0</v>
      </c>
      <c r="N221" s="180">
        <v>0</v>
      </c>
      <c r="O221" s="180">
        <v>0</v>
      </c>
      <c r="P221" s="180">
        <v>0</v>
      </c>
      <c r="Q221" s="180">
        <v>0</v>
      </c>
      <c r="R221" s="180">
        <v>0</v>
      </c>
      <c r="S221" s="180">
        <v>0</v>
      </c>
      <c r="T221" s="180">
        <v>0</v>
      </c>
      <c r="U221" s="180">
        <v>0</v>
      </c>
      <c r="V221" s="180">
        <v>0</v>
      </c>
      <c r="W221" s="180"/>
      <c r="X221" s="180"/>
      <c r="Y221" s="180">
        <v>0</v>
      </c>
      <c r="Z221" s="180">
        <v>0</v>
      </c>
      <c r="AA221" s="180">
        <v>0</v>
      </c>
      <c r="AB221" s="180">
        <v>0</v>
      </c>
      <c r="AC221" s="180">
        <v>0</v>
      </c>
      <c r="AD221" s="180">
        <v>0</v>
      </c>
      <c r="AE221" s="180"/>
      <c r="AF221" s="180">
        <v>0</v>
      </c>
      <c r="AG221" s="180">
        <v>0</v>
      </c>
      <c r="AH221" s="180">
        <v>0</v>
      </c>
      <c r="AI221" s="180">
        <v>0</v>
      </c>
      <c r="AJ221" s="180">
        <v>0</v>
      </c>
      <c r="AK221" s="180">
        <v>0</v>
      </c>
      <c r="AL221" s="180"/>
      <c r="AM221" s="180">
        <v>0</v>
      </c>
      <c r="AN221" s="180">
        <v>0</v>
      </c>
      <c r="AO221" s="180">
        <v>0</v>
      </c>
      <c r="AP221" s="180">
        <v>0</v>
      </c>
      <c r="AQ221" s="180">
        <v>0</v>
      </c>
      <c r="AR221" s="180">
        <v>0</v>
      </c>
      <c r="AS221" s="180"/>
      <c r="AT221" s="180">
        <v>0</v>
      </c>
      <c r="AU221" s="180">
        <v>0</v>
      </c>
      <c r="AV221" s="180">
        <v>0</v>
      </c>
      <c r="AW221" s="180">
        <v>0</v>
      </c>
      <c r="AX221" s="180">
        <v>0</v>
      </c>
      <c r="AY221" s="180">
        <v>0</v>
      </c>
      <c r="AZ221" s="180">
        <v>0</v>
      </c>
      <c r="BA221" s="180"/>
      <c r="BB221" s="180">
        <v>0</v>
      </c>
      <c r="BC221" s="180">
        <v>0</v>
      </c>
      <c r="BD221" s="180">
        <v>0</v>
      </c>
      <c r="BE221" s="180">
        <v>0</v>
      </c>
      <c r="BF221" s="180">
        <v>0</v>
      </c>
      <c r="BG221" s="180">
        <v>0</v>
      </c>
      <c r="BH221" s="180">
        <v>0</v>
      </c>
      <c r="BI221" s="180">
        <v>0</v>
      </c>
      <c r="BJ221" s="180">
        <v>0</v>
      </c>
      <c r="BK221" s="180">
        <v>0</v>
      </c>
      <c r="BL221" s="180">
        <v>0</v>
      </c>
      <c r="BM221" s="180">
        <v>0</v>
      </c>
      <c r="BN221" s="180">
        <v>0</v>
      </c>
      <c r="BO221" s="180">
        <v>0</v>
      </c>
      <c r="BP221" s="180">
        <v>0</v>
      </c>
      <c r="BQ221" s="180">
        <v>0</v>
      </c>
      <c r="BR221" s="180">
        <v>0</v>
      </c>
      <c r="BS221" s="180">
        <v>0</v>
      </c>
      <c r="BT221" s="180"/>
      <c r="BU221" s="180">
        <v>0</v>
      </c>
      <c r="BV221" s="180">
        <v>0</v>
      </c>
      <c r="BW221" s="180">
        <v>0</v>
      </c>
      <c r="BX221" s="180">
        <v>0</v>
      </c>
      <c r="BY221" s="180">
        <v>0</v>
      </c>
      <c r="BZ221" s="180">
        <v>0</v>
      </c>
      <c r="CA221" s="180">
        <v>0</v>
      </c>
      <c r="CB221" s="180">
        <v>0</v>
      </c>
      <c r="CC221" s="180">
        <v>0</v>
      </c>
      <c r="CD221" s="180">
        <v>0</v>
      </c>
      <c r="CE221" s="180"/>
      <c r="CF221" s="180"/>
      <c r="CG221" s="180"/>
      <c r="CH221" s="180"/>
      <c r="CI221" s="180"/>
      <c r="CJ221" s="180"/>
      <c r="CK221" s="180"/>
      <c r="CL221" s="180"/>
      <c r="CM221" s="180"/>
      <c r="CN221" s="180"/>
      <c r="CO221" s="180"/>
      <c r="CP221" s="180"/>
      <c r="CQ221" s="180"/>
      <c r="CR221" s="180"/>
      <c r="CS221" s="180"/>
      <c r="CT221" s="180"/>
      <c r="CU221" s="180"/>
    </row>
    <row r="222" spans="1:99" x14ac:dyDescent="0.3">
      <c r="A222" s="155">
        <v>633</v>
      </c>
      <c r="B222" s="180" t="s">
        <v>374</v>
      </c>
      <c r="C222" s="180"/>
      <c r="D222" s="180">
        <v>110117</v>
      </c>
      <c r="E222" s="180">
        <v>193020</v>
      </c>
      <c r="F222" s="180">
        <v>0</v>
      </c>
      <c r="G222" s="180">
        <v>38967</v>
      </c>
      <c r="H222" s="180">
        <v>163137</v>
      </c>
      <c r="I222" s="180">
        <v>32828</v>
      </c>
      <c r="J222" s="180">
        <v>0</v>
      </c>
      <c r="K222" s="180">
        <v>40524</v>
      </c>
      <c r="L222" s="180">
        <v>1512755</v>
      </c>
      <c r="M222" s="180">
        <v>0</v>
      </c>
      <c r="N222" s="180">
        <v>0</v>
      </c>
      <c r="O222" s="180">
        <v>0</v>
      </c>
      <c r="P222" s="180">
        <v>9910</v>
      </c>
      <c r="Q222" s="180">
        <v>338497</v>
      </c>
      <c r="R222" s="180">
        <v>0</v>
      </c>
      <c r="S222" s="180">
        <v>55616</v>
      </c>
      <c r="T222" s="180">
        <v>108162</v>
      </c>
      <c r="U222" s="180">
        <v>35286</v>
      </c>
      <c r="V222" s="180">
        <v>1181150</v>
      </c>
      <c r="W222" s="180"/>
      <c r="X222" s="180"/>
      <c r="Y222" s="180">
        <v>177856</v>
      </c>
      <c r="Z222" s="180">
        <v>3911834</v>
      </c>
      <c r="AA222" s="180">
        <v>0</v>
      </c>
      <c r="AB222" s="180">
        <v>18790</v>
      </c>
      <c r="AC222" s="180">
        <v>0</v>
      </c>
      <c r="AD222" s="180">
        <v>0</v>
      </c>
      <c r="AE222" s="180"/>
      <c r="AF222" s="180">
        <v>7372667</v>
      </c>
      <c r="AG222" s="180">
        <v>1959</v>
      </c>
      <c r="AH222" s="180">
        <v>23081</v>
      </c>
      <c r="AI222" s="180">
        <v>862695</v>
      </c>
      <c r="AJ222" s="180">
        <v>0</v>
      </c>
      <c r="AK222" s="180">
        <v>14918</v>
      </c>
      <c r="AL222" s="180"/>
      <c r="AM222" s="180">
        <v>50000</v>
      </c>
      <c r="AN222" s="180">
        <v>1187635</v>
      </c>
      <c r="AO222" s="180">
        <v>0</v>
      </c>
      <c r="AP222" s="180">
        <v>420190</v>
      </c>
      <c r="AQ222" s="180">
        <v>0</v>
      </c>
      <c r="AR222" s="180">
        <v>0</v>
      </c>
      <c r="AS222" s="180"/>
      <c r="AT222" s="180">
        <v>324993</v>
      </c>
      <c r="AU222" s="180">
        <v>65989045</v>
      </c>
      <c r="AV222" s="180">
        <v>11511047</v>
      </c>
      <c r="AW222" s="180">
        <v>209266</v>
      </c>
      <c r="AX222" s="180">
        <v>80565</v>
      </c>
      <c r="AY222" s="180">
        <v>67101</v>
      </c>
      <c r="AZ222" s="180">
        <v>140593</v>
      </c>
      <c r="BA222" s="180"/>
      <c r="BB222" s="180">
        <v>293134</v>
      </c>
      <c r="BC222" s="180">
        <v>17035</v>
      </c>
      <c r="BD222" s="180">
        <v>0</v>
      </c>
      <c r="BE222" s="180">
        <v>37765</v>
      </c>
      <c r="BF222" s="180">
        <v>2852800</v>
      </c>
      <c r="BG222" s="180">
        <v>0</v>
      </c>
      <c r="BH222" s="180">
        <v>1158820</v>
      </c>
      <c r="BI222" s="180">
        <v>150933</v>
      </c>
      <c r="BJ222" s="180">
        <v>0</v>
      </c>
      <c r="BK222" s="180">
        <v>0</v>
      </c>
      <c r="BL222" s="180">
        <v>1973726</v>
      </c>
      <c r="BM222" s="180">
        <v>7484713</v>
      </c>
      <c r="BN222" s="180">
        <v>527041</v>
      </c>
      <c r="BO222" s="180">
        <v>6021478</v>
      </c>
      <c r="BP222" s="180">
        <v>14129552</v>
      </c>
      <c r="BQ222" s="180">
        <v>30418</v>
      </c>
      <c r="BR222" s="180">
        <v>250544</v>
      </c>
      <c r="BS222" s="180">
        <v>0</v>
      </c>
      <c r="BT222" s="180"/>
      <c r="BU222" s="180">
        <v>23202</v>
      </c>
      <c r="BV222" s="180">
        <v>33108</v>
      </c>
      <c r="BW222" s="180">
        <v>163790</v>
      </c>
      <c r="BX222" s="180">
        <v>0</v>
      </c>
      <c r="BY222" s="180">
        <v>5841722</v>
      </c>
      <c r="BZ222" s="180">
        <v>76312</v>
      </c>
      <c r="CA222" s="180">
        <v>0</v>
      </c>
      <c r="CB222" s="180">
        <v>235669</v>
      </c>
      <c r="CC222" s="180">
        <v>0</v>
      </c>
      <c r="CD222" s="180">
        <v>0</v>
      </c>
      <c r="CE222" s="180"/>
      <c r="CF222" s="180"/>
      <c r="CG222" s="180"/>
      <c r="CH222" s="180"/>
      <c r="CI222" s="180"/>
      <c r="CJ222" s="180"/>
      <c r="CK222" s="180"/>
      <c r="CL222" s="180"/>
      <c r="CM222" s="180"/>
      <c r="CN222" s="180"/>
      <c r="CO222" s="180"/>
      <c r="CP222" s="180"/>
      <c r="CQ222" s="180"/>
      <c r="CR222" s="180"/>
      <c r="CS222" s="180"/>
      <c r="CT222" s="180"/>
      <c r="CU222" s="180"/>
    </row>
    <row r="223" spans="1:99" x14ac:dyDescent="0.3">
      <c r="A223" s="155">
        <v>634</v>
      </c>
      <c r="B223" s="180" t="s">
        <v>375</v>
      </c>
      <c r="C223" s="180"/>
      <c r="D223" s="180">
        <v>0</v>
      </c>
      <c r="E223" s="180">
        <v>0</v>
      </c>
      <c r="F223" s="180">
        <v>0</v>
      </c>
      <c r="G223" s="180">
        <v>0</v>
      </c>
      <c r="H223" s="180">
        <v>0</v>
      </c>
      <c r="I223" s="180">
        <v>0</v>
      </c>
      <c r="J223" s="180">
        <v>0</v>
      </c>
      <c r="K223" s="180">
        <v>0</v>
      </c>
      <c r="L223" s="180">
        <v>0</v>
      </c>
      <c r="M223" s="180">
        <v>0</v>
      </c>
      <c r="N223" s="180">
        <v>0</v>
      </c>
      <c r="O223" s="180">
        <v>0</v>
      </c>
      <c r="P223" s="180">
        <v>0</v>
      </c>
      <c r="Q223" s="180">
        <v>0</v>
      </c>
      <c r="R223" s="180">
        <v>0</v>
      </c>
      <c r="S223" s="180">
        <v>0</v>
      </c>
      <c r="T223" s="180">
        <v>46475</v>
      </c>
      <c r="U223" s="180">
        <v>0</v>
      </c>
      <c r="V223" s="180">
        <v>0</v>
      </c>
      <c r="W223" s="180"/>
      <c r="X223" s="180"/>
      <c r="Y223" s="180">
        <v>0</v>
      </c>
      <c r="Z223" s="180">
        <v>0</v>
      </c>
      <c r="AA223" s="180">
        <v>0</v>
      </c>
      <c r="AB223" s="180">
        <v>0</v>
      </c>
      <c r="AC223" s="180">
        <v>0</v>
      </c>
      <c r="AD223" s="180">
        <v>0</v>
      </c>
      <c r="AE223" s="180"/>
      <c r="AF223" s="180">
        <v>0</v>
      </c>
      <c r="AG223" s="180">
        <v>0</v>
      </c>
      <c r="AH223" s="180">
        <v>0</v>
      </c>
      <c r="AI223" s="180">
        <v>0</v>
      </c>
      <c r="AJ223" s="180">
        <v>0</v>
      </c>
      <c r="AK223" s="180">
        <v>0</v>
      </c>
      <c r="AL223" s="180"/>
      <c r="AM223" s="180">
        <v>0</v>
      </c>
      <c r="AN223" s="180">
        <v>0</v>
      </c>
      <c r="AO223" s="180">
        <v>0</v>
      </c>
      <c r="AP223" s="180">
        <v>0</v>
      </c>
      <c r="AQ223" s="180">
        <v>0</v>
      </c>
      <c r="AR223" s="180">
        <v>0</v>
      </c>
      <c r="AS223" s="180"/>
      <c r="AT223" s="180">
        <v>0</v>
      </c>
      <c r="AU223" s="180">
        <v>36656545</v>
      </c>
      <c r="AV223" s="180">
        <v>0</v>
      </c>
      <c r="AW223" s="180">
        <v>0</v>
      </c>
      <c r="AX223" s="180">
        <v>0</v>
      </c>
      <c r="AY223" s="180">
        <v>0</v>
      </c>
      <c r="AZ223" s="180">
        <v>0</v>
      </c>
      <c r="BA223" s="180"/>
      <c r="BB223" s="180">
        <v>0</v>
      </c>
      <c r="BC223" s="180">
        <v>0</v>
      </c>
      <c r="BD223" s="180">
        <v>0</v>
      </c>
      <c r="BE223" s="180">
        <v>18792</v>
      </c>
      <c r="BF223" s="180">
        <v>0</v>
      </c>
      <c r="BG223" s="180">
        <v>0</v>
      </c>
      <c r="BH223" s="180">
        <v>0</v>
      </c>
      <c r="BI223" s="180">
        <v>0</v>
      </c>
      <c r="BJ223" s="180">
        <v>0</v>
      </c>
      <c r="BK223" s="180">
        <v>0</v>
      </c>
      <c r="BL223" s="180">
        <v>0</v>
      </c>
      <c r="BM223" s="180">
        <v>0</v>
      </c>
      <c r="BN223" s="180">
        <v>0</v>
      </c>
      <c r="BO223" s="180">
        <v>0</v>
      </c>
      <c r="BP223" s="180">
        <v>0</v>
      </c>
      <c r="BQ223" s="180">
        <v>0</v>
      </c>
      <c r="BR223" s="180">
        <v>0</v>
      </c>
      <c r="BS223" s="180">
        <v>0</v>
      </c>
      <c r="BT223" s="180"/>
      <c r="BU223" s="180">
        <v>0</v>
      </c>
      <c r="BV223" s="180">
        <v>0</v>
      </c>
      <c r="BW223" s="180">
        <v>0</v>
      </c>
      <c r="BX223" s="180">
        <v>0</v>
      </c>
      <c r="BY223" s="180">
        <v>0</v>
      </c>
      <c r="BZ223" s="180">
        <v>0</v>
      </c>
      <c r="CA223" s="180">
        <v>0</v>
      </c>
      <c r="CB223" s="180">
        <v>0</v>
      </c>
      <c r="CC223" s="180">
        <v>0</v>
      </c>
      <c r="CD223" s="180">
        <v>0</v>
      </c>
      <c r="CE223" s="180"/>
      <c r="CF223" s="180"/>
      <c r="CG223" s="180"/>
      <c r="CH223" s="180"/>
      <c r="CI223" s="180"/>
      <c r="CJ223" s="180"/>
      <c r="CK223" s="180"/>
      <c r="CL223" s="180"/>
      <c r="CM223" s="180"/>
      <c r="CN223" s="180"/>
      <c r="CO223" s="180"/>
      <c r="CP223" s="180"/>
      <c r="CQ223" s="180"/>
      <c r="CR223" s="180"/>
      <c r="CS223" s="180"/>
      <c r="CT223" s="180"/>
      <c r="CU223" s="180"/>
    </row>
    <row r="224" spans="1:99" x14ac:dyDescent="0.3">
      <c r="A224" s="155">
        <v>635</v>
      </c>
      <c r="B224" s="180" t="s">
        <v>376</v>
      </c>
      <c r="C224" s="180"/>
      <c r="D224" s="180">
        <v>0</v>
      </c>
      <c r="E224" s="180">
        <v>0</v>
      </c>
      <c r="F224" s="180">
        <v>0</v>
      </c>
      <c r="G224" s="180">
        <v>3185</v>
      </c>
      <c r="H224" s="180">
        <v>0</v>
      </c>
      <c r="I224" s="180">
        <v>0</v>
      </c>
      <c r="J224" s="180">
        <v>0</v>
      </c>
      <c r="K224" s="180">
        <v>0</v>
      </c>
      <c r="L224" s="180">
        <v>6000</v>
      </c>
      <c r="M224" s="180">
        <v>0</v>
      </c>
      <c r="N224" s="180">
        <v>0</v>
      </c>
      <c r="O224" s="180">
        <v>0</v>
      </c>
      <c r="P224" s="180">
        <v>0</v>
      </c>
      <c r="Q224" s="180">
        <v>60000</v>
      </c>
      <c r="R224" s="180">
        <v>0</v>
      </c>
      <c r="S224" s="180">
        <v>573</v>
      </c>
      <c r="T224" s="180">
        <v>7880</v>
      </c>
      <c r="U224" s="180">
        <v>1802</v>
      </c>
      <c r="V224" s="180">
        <v>25699</v>
      </c>
      <c r="W224" s="180"/>
      <c r="X224" s="180"/>
      <c r="Y224" s="180">
        <v>0</v>
      </c>
      <c r="Z224" s="180">
        <v>30000</v>
      </c>
      <c r="AA224" s="180">
        <v>0</v>
      </c>
      <c r="AB224" s="180">
        <v>476</v>
      </c>
      <c r="AC224" s="180">
        <v>0</v>
      </c>
      <c r="AD224" s="180">
        <v>0</v>
      </c>
      <c r="AE224" s="180"/>
      <c r="AF224" s="180">
        <v>398841</v>
      </c>
      <c r="AG224" s="180">
        <v>0</v>
      </c>
      <c r="AH224" s="180">
        <v>0</v>
      </c>
      <c r="AI224" s="180">
        <v>5406</v>
      </c>
      <c r="AJ224" s="180">
        <v>0</v>
      </c>
      <c r="AK224" s="180">
        <v>0</v>
      </c>
      <c r="AL224" s="180"/>
      <c r="AM224" s="180">
        <v>0</v>
      </c>
      <c r="AN224" s="180">
        <v>32324</v>
      </c>
      <c r="AO224" s="180">
        <v>0</v>
      </c>
      <c r="AP224" s="180">
        <v>36831</v>
      </c>
      <c r="AQ224" s="180">
        <v>0</v>
      </c>
      <c r="AR224" s="180">
        <v>0</v>
      </c>
      <c r="AS224" s="180"/>
      <c r="AT224" s="180">
        <v>2500</v>
      </c>
      <c r="AU224" s="180">
        <v>1003570</v>
      </c>
      <c r="AV224" s="180">
        <v>612967</v>
      </c>
      <c r="AW224" s="180">
        <v>4000</v>
      </c>
      <c r="AX224" s="180">
        <v>0</v>
      </c>
      <c r="AY224" s="180">
        <v>0</v>
      </c>
      <c r="AZ224" s="180">
        <v>0</v>
      </c>
      <c r="BA224" s="180"/>
      <c r="BB224" s="180">
        <v>43055</v>
      </c>
      <c r="BC224" s="180">
        <v>0</v>
      </c>
      <c r="BD224" s="180">
        <v>0</v>
      </c>
      <c r="BE224" s="180">
        <v>0</v>
      </c>
      <c r="BF224" s="180">
        <v>97119</v>
      </c>
      <c r="BG224" s="180">
        <v>0</v>
      </c>
      <c r="BH224" s="180">
        <v>5421</v>
      </c>
      <c r="BI224" s="180">
        <v>13992</v>
      </c>
      <c r="BJ224" s="180">
        <v>0</v>
      </c>
      <c r="BK224" s="180">
        <v>0</v>
      </c>
      <c r="BL224" s="180">
        <v>38595</v>
      </c>
      <c r="BM224" s="180">
        <v>198969</v>
      </c>
      <c r="BN224" s="180">
        <v>2256</v>
      </c>
      <c r="BO224" s="180">
        <v>135656</v>
      </c>
      <c r="BP224" s="180">
        <v>405861</v>
      </c>
      <c r="BQ224" s="180">
        <v>0</v>
      </c>
      <c r="BR224" s="180">
        <v>54889</v>
      </c>
      <c r="BS224" s="180">
        <v>0</v>
      </c>
      <c r="BT224" s="180"/>
      <c r="BU224" s="180">
        <v>1387</v>
      </c>
      <c r="BV224" s="180">
        <v>0</v>
      </c>
      <c r="BW224" s="180">
        <v>6117</v>
      </c>
      <c r="BX224" s="180">
        <v>0</v>
      </c>
      <c r="BY224" s="180">
        <v>24109</v>
      </c>
      <c r="BZ224" s="180">
        <v>0</v>
      </c>
      <c r="CA224" s="180">
        <v>0</v>
      </c>
      <c r="CB224" s="180">
        <v>0</v>
      </c>
      <c r="CC224" s="180">
        <v>0</v>
      </c>
      <c r="CD224" s="180">
        <v>0</v>
      </c>
      <c r="CE224" s="180"/>
      <c r="CF224" s="180"/>
      <c r="CG224" s="180"/>
      <c r="CH224" s="180"/>
      <c r="CI224" s="180"/>
      <c r="CJ224" s="180"/>
      <c r="CK224" s="180"/>
      <c r="CL224" s="180"/>
      <c r="CM224" s="180"/>
      <c r="CN224" s="180"/>
      <c r="CO224" s="180"/>
      <c r="CP224" s="180"/>
      <c r="CQ224" s="180"/>
      <c r="CR224" s="180"/>
      <c r="CS224" s="180"/>
      <c r="CT224" s="180"/>
      <c r="CU224" s="180"/>
    </row>
    <row r="225" spans="1:99" x14ac:dyDescent="0.3">
      <c r="A225" s="155">
        <v>636</v>
      </c>
      <c r="B225" s="180" t="s">
        <v>1101</v>
      </c>
      <c r="C225" s="180"/>
      <c r="D225" s="180">
        <v>0</v>
      </c>
      <c r="E225" s="180">
        <v>0</v>
      </c>
      <c r="F225" s="180">
        <v>0</v>
      </c>
      <c r="G225" s="180">
        <v>0</v>
      </c>
      <c r="H225" s="180">
        <v>0</v>
      </c>
      <c r="I225" s="180">
        <v>0</v>
      </c>
      <c r="J225" s="180">
        <v>0</v>
      </c>
      <c r="K225" s="180">
        <v>0</v>
      </c>
      <c r="L225" s="180">
        <v>0</v>
      </c>
      <c r="M225" s="180">
        <v>0</v>
      </c>
      <c r="N225" s="180">
        <v>0</v>
      </c>
      <c r="O225" s="180">
        <v>0</v>
      </c>
      <c r="P225" s="180">
        <v>0</v>
      </c>
      <c r="Q225" s="180">
        <v>0</v>
      </c>
      <c r="R225" s="180">
        <v>0</v>
      </c>
      <c r="S225" s="180">
        <v>0</v>
      </c>
      <c r="T225" s="180">
        <v>0</v>
      </c>
      <c r="U225" s="180">
        <v>0</v>
      </c>
      <c r="V225" s="180">
        <v>0</v>
      </c>
      <c r="W225" s="180"/>
      <c r="X225" s="180"/>
      <c r="Y225" s="180">
        <v>0</v>
      </c>
      <c r="Z225" s="180">
        <v>0</v>
      </c>
      <c r="AA225" s="180">
        <v>0</v>
      </c>
      <c r="AB225" s="180">
        <v>0</v>
      </c>
      <c r="AC225" s="180">
        <v>0</v>
      </c>
      <c r="AD225" s="180">
        <v>0</v>
      </c>
      <c r="AE225" s="180"/>
      <c r="AF225" s="180">
        <v>0</v>
      </c>
      <c r="AG225" s="180">
        <v>0</v>
      </c>
      <c r="AH225" s="180">
        <v>2248</v>
      </c>
      <c r="AI225" s="180">
        <v>0</v>
      </c>
      <c r="AJ225" s="180">
        <v>0</v>
      </c>
      <c r="AK225" s="180">
        <v>0</v>
      </c>
      <c r="AL225" s="180"/>
      <c r="AM225" s="180">
        <v>0</v>
      </c>
      <c r="AN225" s="180">
        <v>0</v>
      </c>
      <c r="AO225" s="180">
        <v>0</v>
      </c>
      <c r="AP225" s="180">
        <v>0</v>
      </c>
      <c r="AQ225" s="180">
        <v>0</v>
      </c>
      <c r="AR225" s="180">
        <v>0</v>
      </c>
      <c r="AS225" s="180"/>
      <c r="AT225" s="180">
        <v>0</v>
      </c>
      <c r="AU225" s="180">
        <v>0</v>
      </c>
      <c r="AV225" s="180">
        <v>0</v>
      </c>
      <c r="AW225" s="180">
        <v>0</v>
      </c>
      <c r="AX225" s="180">
        <v>0</v>
      </c>
      <c r="AY225" s="180">
        <v>0</v>
      </c>
      <c r="AZ225" s="180">
        <v>0</v>
      </c>
      <c r="BA225" s="180"/>
      <c r="BB225" s="180">
        <v>0</v>
      </c>
      <c r="BC225" s="180">
        <v>0</v>
      </c>
      <c r="BD225" s="180">
        <v>0</v>
      </c>
      <c r="BE225" s="180">
        <v>0</v>
      </c>
      <c r="BF225" s="180">
        <v>0</v>
      </c>
      <c r="BG225" s="180">
        <v>0</v>
      </c>
      <c r="BH225" s="180">
        <v>0</v>
      </c>
      <c r="BI225" s="180">
        <v>0</v>
      </c>
      <c r="BJ225" s="180">
        <v>0</v>
      </c>
      <c r="BK225" s="180">
        <v>0</v>
      </c>
      <c r="BL225" s="180">
        <v>0</v>
      </c>
      <c r="BM225" s="180">
        <v>0</v>
      </c>
      <c r="BN225" s="180">
        <v>0</v>
      </c>
      <c r="BO225" s="180">
        <v>0</v>
      </c>
      <c r="BP225" s="180">
        <v>0</v>
      </c>
      <c r="BQ225" s="180">
        <v>0</v>
      </c>
      <c r="BR225" s="180">
        <v>0</v>
      </c>
      <c r="BS225" s="180">
        <v>0</v>
      </c>
      <c r="BT225" s="180"/>
      <c r="BU225" s="180">
        <v>0</v>
      </c>
      <c r="BV225" s="180">
        <v>0</v>
      </c>
      <c r="BW225" s="180">
        <v>0</v>
      </c>
      <c r="BX225" s="180">
        <v>0</v>
      </c>
      <c r="BY225" s="180">
        <v>0</v>
      </c>
      <c r="BZ225" s="180">
        <v>0</v>
      </c>
      <c r="CA225" s="180">
        <v>0</v>
      </c>
      <c r="CB225" s="180">
        <v>0</v>
      </c>
      <c r="CC225" s="180">
        <v>0</v>
      </c>
      <c r="CD225" s="180">
        <v>0</v>
      </c>
      <c r="CE225" s="180"/>
      <c r="CF225" s="180"/>
      <c r="CG225" s="180"/>
      <c r="CH225" s="180"/>
      <c r="CI225" s="180"/>
      <c r="CJ225" s="180"/>
      <c r="CK225" s="180"/>
      <c r="CL225" s="180"/>
      <c r="CM225" s="180"/>
      <c r="CN225" s="180"/>
      <c r="CO225" s="180"/>
      <c r="CP225" s="180"/>
      <c r="CQ225" s="180"/>
      <c r="CR225" s="180"/>
      <c r="CS225" s="180"/>
      <c r="CT225" s="180"/>
      <c r="CU225" s="180"/>
    </row>
    <row r="226" spans="1:99" x14ac:dyDescent="0.3">
      <c r="A226" s="155">
        <v>637</v>
      </c>
      <c r="B226" s="180" t="s">
        <v>1102</v>
      </c>
      <c r="C226" s="180"/>
      <c r="D226" s="180">
        <v>0</v>
      </c>
      <c r="E226" s="180">
        <v>0</v>
      </c>
      <c r="F226" s="180">
        <v>0</v>
      </c>
      <c r="G226" s="180">
        <v>0</v>
      </c>
      <c r="H226" s="180">
        <v>0</v>
      </c>
      <c r="I226" s="180">
        <v>0</v>
      </c>
      <c r="J226" s="180">
        <v>0</v>
      </c>
      <c r="K226" s="180">
        <v>0</v>
      </c>
      <c r="L226" s="180">
        <v>471884</v>
      </c>
      <c r="M226" s="180">
        <v>0</v>
      </c>
      <c r="N226" s="180">
        <v>0</v>
      </c>
      <c r="O226" s="180">
        <v>0</v>
      </c>
      <c r="P226" s="180">
        <v>1150</v>
      </c>
      <c r="Q226" s="180">
        <v>116347</v>
      </c>
      <c r="R226" s="180">
        <v>0</v>
      </c>
      <c r="S226" s="180">
        <v>20788</v>
      </c>
      <c r="T226" s="180">
        <v>53807</v>
      </c>
      <c r="U226" s="180">
        <v>0</v>
      </c>
      <c r="V226" s="180">
        <v>42240</v>
      </c>
      <c r="W226" s="180"/>
      <c r="X226" s="180"/>
      <c r="Y226" s="180">
        <v>16430</v>
      </c>
      <c r="Z226" s="180">
        <v>93680</v>
      </c>
      <c r="AA226" s="180">
        <v>0</v>
      </c>
      <c r="AB226" s="180">
        <v>0</v>
      </c>
      <c r="AC226" s="180">
        <v>0</v>
      </c>
      <c r="AD226" s="180">
        <v>0</v>
      </c>
      <c r="AE226" s="180"/>
      <c r="AF226" s="180">
        <v>494410</v>
      </c>
      <c r="AG226" s="180">
        <v>0</v>
      </c>
      <c r="AH226" s="180">
        <v>17201</v>
      </c>
      <c r="AI226" s="180">
        <v>64023</v>
      </c>
      <c r="AJ226" s="180">
        <v>0</v>
      </c>
      <c r="AK226" s="180">
        <v>6900</v>
      </c>
      <c r="AL226" s="180"/>
      <c r="AM226" s="180">
        <v>0</v>
      </c>
      <c r="AN226" s="180">
        <v>0</v>
      </c>
      <c r="AO226" s="180">
        <v>0</v>
      </c>
      <c r="AP226" s="180">
        <v>117386</v>
      </c>
      <c r="AQ226" s="180">
        <v>0</v>
      </c>
      <c r="AR226" s="180">
        <v>0</v>
      </c>
      <c r="AS226" s="180"/>
      <c r="AT226" s="180">
        <v>22674</v>
      </c>
      <c r="AU226" s="180">
        <v>0</v>
      </c>
      <c r="AV226" s="180">
        <v>0</v>
      </c>
      <c r="AW226" s="180">
        <v>0</v>
      </c>
      <c r="AX226" s="180">
        <v>33202</v>
      </c>
      <c r="AY226" s="180">
        <v>0</v>
      </c>
      <c r="AZ226" s="180">
        <v>0</v>
      </c>
      <c r="BA226" s="180"/>
      <c r="BB226" s="180">
        <v>0</v>
      </c>
      <c r="BC226" s="180">
        <v>6605</v>
      </c>
      <c r="BD226" s="180">
        <v>0</v>
      </c>
      <c r="BE226" s="180">
        <v>0</v>
      </c>
      <c r="BF226" s="180">
        <v>303899</v>
      </c>
      <c r="BG226" s="180">
        <v>0</v>
      </c>
      <c r="BH226" s="180">
        <v>0</v>
      </c>
      <c r="BI226" s="180">
        <v>0</v>
      </c>
      <c r="BJ226" s="180">
        <v>0</v>
      </c>
      <c r="BK226" s="180">
        <v>0</v>
      </c>
      <c r="BL226" s="180">
        <v>0</v>
      </c>
      <c r="BM226" s="180">
        <v>2958095</v>
      </c>
      <c r="BN226" s="180">
        <v>0</v>
      </c>
      <c r="BO226" s="180">
        <v>686730</v>
      </c>
      <c r="BP226" s="180">
        <v>446100</v>
      </c>
      <c r="BQ226" s="180">
        <v>19450</v>
      </c>
      <c r="BR226" s="180">
        <v>4969</v>
      </c>
      <c r="BS226" s="180">
        <v>0</v>
      </c>
      <c r="BT226" s="180"/>
      <c r="BU226" s="180">
        <v>0</v>
      </c>
      <c r="BV226" s="180">
        <v>0</v>
      </c>
      <c r="BW226" s="180">
        <v>0</v>
      </c>
      <c r="BX226" s="180">
        <v>0</v>
      </c>
      <c r="BY226" s="180">
        <v>0</v>
      </c>
      <c r="BZ226" s="180">
        <v>675</v>
      </c>
      <c r="CA226" s="180">
        <v>0</v>
      </c>
      <c r="CB226" s="180">
        <v>10390</v>
      </c>
      <c r="CC226" s="180">
        <v>0</v>
      </c>
      <c r="CD226" s="180">
        <v>0</v>
      </c>
      <c r="CE226" s="180"/>
      <c r="CF226" s="180"/>
      <c r="CG226" s="180"/>
      <c r="CH226" s="180"/>
      <c r="CI226" s="180"/>
      <c r="CJ226" s="180"/>
      <c r="CK226" s="180"/>
      <c r="CL226" s="180"/>
      <c r="CM226" s="180"/>
      <c r="CN226" s="180"/>
      <c r="CO226" s="180"/>
      <c r="CP226" s="180"/>
      <c r="CQ226" s="180"/>
      <c r="CR226" s="180"/>
      <c r="CS226" s="180"/>
      <c r="CT226" s="180"/>
      <c r="CU226" s="180"/>
    </row>
    <row r="227" spans="1:99" x14ac:dyDescent="0.3">
      <c r="A227" s="155">
        <v>638</v>
      </c>
      <c r="B227" s="180" t="s">
        <v>1103</v>
      </c>
      <c r="C227" s="180"/>
      <c r="D227" s="180">
        <v>0</v>
      </c>
      <c r="E227" s="180">
        <v>0</v>
      </c>
      <c r="F227" s="180">
        <v>0</v>
      </c>
      <c r="G227" s="180">
        <v>0</v>
      </c>
      <c r="H227" s="180">
        <v>0</v>
      </c>
      <c r="I227" s="180">
        <v>0</v>
      </c>
      <c r="J227" s="180">
        <v>0</v>
      </c>
      <c r="K227" s="180">
        <v>0</v>
      </c>
      <c r="L227" s="180">
        <v>0</v>
      </c>
      <c r="M227" s="180">
        <v>0</v>
      </c>
      <c r="N227" s="180">
        <v>0</v>
      </c>
      <c r="O227" s="180">
        <v>0</v>
      </c>
      <c r="P227" s="180">
        <v>0</v>
      </c>
      <c r="Q227" s="180">
        <v>0</v>
      </c>
      <c r="R227" s="180">
        <v>0</v>
      </c>
      <c r="S227" s="180">
        <v>0</v>
      </c>
      <c r="T227" s="180">
        <v>0</v>
      </c>
      <c r="U227" s="180">
        <v>0</v>
      </c>
      <c r="V227" s="180">
        <v>0</v>
      </c>
      <c r="W227" s="180"/>
      <c r="X227" s="180"/>
      <c r="Y227" s="180">
        <v>0</v>
      </c>
      <c r="Z227" s="180">
        <v>0</v>
      </c>
      <c r="AA227" s="180">
        <v>0</v>
      </c>
      <c r="AB227" s="180">
        <v>0</v>
      </c>
      <c r="AC227" s="180">
        <v>0</v>
      </c>
      <c r="AD227" s="180">
        <v>0</v>
      </c>
      <c r="AE227" s="180"/>
      <c r="AF227" s="180">
        <v>0</v>
      </c>
      <c r="AG227" s="180">
        <v>0</v>
      </c>
      <c r="AH227" s="180">
        <v>0</v>
      </c>
      <c r="AI227" s="180">
        <v>0</v>
      </c>
      <c r="AJ227" s="180">
        <v>0</v>
      </c>
      <c r="AK227" s="180">
        <v>0</v>
      </c>
      <c r="AL227" s="180"/>
      <c r="AM227" s="180">
        <v>0</v>
      </c>
      <c r="AN227" s="180">
        <v>0</v>
      </c>
      <c r="AO227" s="180">
        <v>0</v>
      </c>
      <c r="AP227" s="180">
        <v>0</v>
      </c>
      <c r="AQ227" s="180">
        <v>0</v>
      </c>
      <c r="AR227" s="180">
        <v>0</v>
      </c>
      <c r="AS227" s="180"/>
      <c r="AT227" s="180">
        <v>0</v>
      </c>
      <c r="AU227" s="180">
        <v>0</v>
      </c>
      <c r="AV227" s="180">
        <v>0</v>
      </c>
      <c r="AW227" s="180">
        <v>0</v>
      </c>
      <c r="AX227" s="180">
        <v>0</v>
      </c>
      <c r="AY227" s="180">
        <v>0</v>
      </c>
      <c r="AZ227" s="180">
        <v>0</v>
      </c>
      <c r="BA227" s="180"/>
      <c r="BB227" s="180">
        <v>0</v>
      </c>
      <c r="BC227" s="180">
        <v>0</v>
      </c>
      <c r="BD227" s="180">
        <v>0</v>
      </c>
      <c r="BE227" s="180">
        <v>0</v>
      </c>
      <c r="BF227" s="180">
        <v>0</v>
      </c>
      <c r="BG227" s="180">
        <v>0</v>
      </c>
      <c r="BH227" s="180">
        <v>0</v>
      </c>
      <c r="BI227" s="180">
        <v>0</v>
      </c>
      <c r="BJ227" s="180">
        <v>0</v>
      </c>
      <c r="BK227" s="180">
        <v>0</v>
      </c>
      <c r="BL227" s="180">
        <v>0</v>
      </c>
      <c r="BM227" s="180">
        <v>0</v>
      </c>
      <c r="BN227" s="180">
        <v>0</v>
      </c>
      <c r="BO227" s="180">
        <v>0</v>
      </c>
      <c r="BP227" s="180">
        <v>0</v>
      </c>
      <c r="BQ227" s="180">
        <v>0</v>
      </c>
      <c r="BR227" s="180">
        <v>0</v>
      </c>
      <c r="BS227" s="180">
        <v>0</v>
      </c>
      <c r="BT227" s="180"/>
      <c r="BU227" s="180">
        <v>0</v>
      </c>
      <c r="BV227" s="180">
        <v>0</v>
      </c>
      <c r="BW227" s="180">
        <v>0</v>
      </c>
      <c r="BX227" s="180">
        <v>0</v>
      </c>
      <c r="BY227" s="180">
        <v>0</v>
      </c>
      <c r="BZ227" s="180">
        <v>0</v>
      </c>
      <c r="CA227" s="180">
        <v>0</v>
      </c>
      <c r="CB227" s="180">
        <v>0</v>
      </c>
      <c r="CC227" s="180">
        <v>0</v>
      </c>
      <c r="CD227" s="180">
        <v>0</v>
      </c>
      <c r="CE227" s="180"/>
      <c r="CF227" s="180"/>
      <c r="CG227" s="180"/>
      <c r="CH227" s="180"/>
      <c r="CI227" s="180"/>
      <c r="CJ227" s="180"/>
      <c r="CK227" s="180"/>
      <c r="CL227" s="180"/>
      <c r="CM227" s="180"/>
      <c r="CN227" s="180"/>
      <c r="CO227" s="180"/>
      <c r="CP227" s="180"/>
      <c r="CQ227" s="180"/>
      <c r="CR227" s="180"/>
      <c r="CS227" s="180"/>
      <c r="CT227" s="180"/>
      <c r="CU227" s="180"/>
    </row>
    <row r="228" spans="1:99" x14ac:dyDescent="0.3">
      <c r="A228" s="155">
        <v>639</v>
      </c>
      <c r="B228" s="180" t="s">
        <v>1104</v>
      </c>
      <c r="C228" s="180"/>
      <c r="D228" s="180">
        <v>0</v>
      </c>
      <c r="E228" s="180">
        <v>0</v>
      </c>
      <c r="F228" s="180">
        <v>0</v>
      </c>
      <c r="G228" s="180">
        <v>0</v>
      </c>
      <c r="H228" s="180">
        <v>0</v>
      </c>
      <c r="I228" s="180">
        <v>0</v>
      </c>
      <c r="J228" s="180">
        <v>0</v>
      </c>
      <c r="K228" s="180">
        <v>0</v>
      </c>
      <c r="L228" s="180">
        <v>882830</v>
      </c>
      <c r="M228" s="180">
        <v>0</v>
      </c>
      <c r="N228" s="180">
        <v>0</v>
      </c>
      <c r="O228" s="180">
        <v>0</v>
      </c>
      <c r="P228" s="180">
        <v>0</v>
      </c>
      <c r="Q228" s="180">
        <v>407553</v>
      </c>
      <c r="R228" s="180">
        <v>0</v>
      </c>
      <c r="S228" s="180">
        <v>138042</v>
      </c>
      <c r="T228" s="180">
        <v>0</v>
      </c>
      <c r="U228" s="180">
        <v>0</v>
      </c>
      <c r="V228" s="180">
        <v>0</v>
      </c>
      <c r="W228" s="180"/>
      <c r="X228" s="180"/>
      <c r="Y228" s="180">
        <v>172177</v>
      </c>
      <c r="Z228" s="180">
        <v>0</v>
      </c>
      <c r="AA228" s="180">
        <v>0</v>
      </c>
      <c r="AB228" s="180">
        <v>0</v>
      </c>
      <c r="AC228" s="180">
        <v>0</v>
      </c>
      <c r="AD228" s="180">
        <v>0</v>
      </c>
      <c r="AE228" s="180"/>
      <c r="AF228" s="180">
        <v>8616099</v>
      </c>
      <c r="AG228" s="180">
        <v>0</v>
      </c>
      <c r="AH228" s="180">
        <v>0</v>
      </c>
      <c r="AI228" s="180">
        <v>0</v>
      </c>
      <c r="AJ228" s="180">
        <v>0</v>
      </c>
      <c r="AK228" s="180">
        <v>0</v>
      </c>
      <c r="AL228" s="180"/>
      <c r="AM228" s="180">
        <v>0</v>
      </c>
      <c r="AN228" s="180">
        <v>0</v>
      </c>
      <c r="AO228" s="180">
        <v>0</v>
      </c>
      <c r="AP228" s="180">
        <v>844216</v>
      </c>
      <c r="AQ228" s="180">
        <v>0</v>
      </c>
      <c r="AR228" s="180">
        <v>0</v>
      </c>
      <c r="AS228" s="180"/>
      <c r="AT228" s="180">
        <v>0</v>
      </c>
      <c r="AU228" s="180">
        <v>0</v>
      </c>
      <c r="AV228" s="180">
        <v>22154045</v>
      </c>
      <c r="AW228" s="180">
        <v>0</v>
      </c>
      <c r="AX228" s="180">
        <v>0</v>
      </c>
      <c r="AY228" s="180">
        <v>0</v>
      </c>
      <c r="AZ228" s="180">
        <v>0</v>
      </c>
      <c r="BA228" s="180"/>
      <c r="BB228" s="180">
        <v>0</v>
      </c>
      <c r="BC228" s="180">
        <v>0</v>
      </c>
      <c r="BD228" s="180">
        <v>0</v>
      </c>
      <c r="BE228" s="180">
        <v>0</v>
      </c>
      <c r="BF228" s="180">
        <v>0</v>
      </c>
      <c r="BG228" s="180">
        <v>0</v>
      </c>
      <c r="BH228" s="180">
        <v>0</v>
      </c>
      <c r="BI228" s="180">
        <v>0</v>
      </c>
      <c r="BJ228" s="180">
        <v>0</v>
      </c>
      <c r="BK228" s="180">
        <v>0</v>
      </c>
      <c r="BL228" s="180">
        <v>0</v>
      </c>
      <c r="BM228" s="180">
        <v>0</v>
      </c>
      <c r="BN228" s="180">
        <v>556178</v>
      </c>
      <c r="BO228" s="180">
        <v>0</v>
      </c>
      <c r="BP228" s="180">
        <v>12492209</v>
      </c>
      <c r="BQ228" s="180">
        <v>0</v>
      </c>
      <c r="BR228" s="180">
        <v>377472</v>
      </c>
      <c r="BS228" s="180">
        <v>0</v>
      </c>
      <c r="BT228" s="180"/>
      <c r="BU228" s="180">
        <v>98607</v>
      </c>
      <c r="BV228" s="180">
        <v>0</v>
      </c>
      <c r="BW228" s="180">
        <v>0</v>
      </c>
      <c r="BX228" s="180">
        <v>0</v>
      </c>
      <c r="BY228" s="180">
        <v>0</v>
      </c>
      <c r="BZ228" s="180">
        <v>101020</v>
      </c>
      <c r="CA228" s="180">
        <v>0</v>
      </c>
      <c r="CB228" s="180">
        <v>0</v>
      </c>
      <c r="CC228" s="180">
        <v>0</v>
      </c>
      <c r="CD228" s="180">
        <v>2839388</v>
      </c>
      <c r="CE228" s="180"/>
      <c r="CF228" s="180"/>
      <c r="CG228" s="180"/>
      <c r="CH228" s="180"/>
      <c r="CI228" s="180"/>
      <c r="CJ228" s="180"/>
      <c r="CK228" s="180"/>
      <c r="CL228" s="180"/>
      <c r="CM228" s="180"/>
      <c r="CN228" s="180"/>
      <c r="CO228" s="180"/>
      <c r="CP228" s="180"/>
      <c r="CQ228" s="180"/>
      <c r="CR228" s="180"/>
      <c r="CS228" s="180"/>
      <c r="CT228" s="180"/>
      <c r="CU228" s="180"/>
    </row>
    <row r="229" spans="1:99" x14ac:dyDescent="0.3">
      <c r="A229" s="155">
        <v>640</v>
      </c>
      <c r="B229" s="180" t="s">
        <v>1105</v>
      </c>
      <c r="C229" s="180"/>
      <c r="D229" s="180">
        <v>0</v>
      </c>
      <c r="E229" s="180">
        <v>0</v>
      </c>
      <c r="F229" s="180">
        <v>0</v>
      </c>
      <c r="G229" s="180">
        <v>0</v>
      </c>
      <c r="H229" s="180">
        <v>0</v>
      </c>
      <c r="I229" s="180">
        <v>0</v>
      </c>
      <c r="J229" s="180">
        <v>0</v>
      </c>
      <c r="K229" s="180">
        <v>0</v>
      </c>
      <c r="L229" s="180">
        <v>0</v>
      </c>
      <c r="M229" s="180">
        <v>0</v>
      </c>
      <c r="N229" s="180">
        <v>0</v>
      </c>
      <c r="O229" s="180">
        <v>0</v>
      </c>
      <c r="P229" s="180">
        <v>0</v>
      </c>
      <c r="Q229" s="180">
        <v>0</v>
      </c>
      <c r="R229" s="180">
        <v>0</v>
      </c>
      <c r="S229" s="180">
        <v>0</v>
      </c>
      <c r="T229" s="180">
        <v>0</v>
      </c>
      <c r="U229" s="180">
        <v>0</v>
      </c>
      <c r="V229" s="180">
        <v>0</v>
      </c>
      <c r="W229" s="180"/>
      <c r="X229" s="180"/>
      <c r="Y229" s="180">
        <v>0</v>
      </c>
      <c r="Z229" s="180">
        <v>0</v>
      </c>
      <c r="AA229" s="180">
        <v>0</v>
      </c>
      <c r="AB229" s="180">
        <v>0</v>
      </c>
      <c r="AC229" s="180">
        <v>0</v>
      </c>
      <c r="AD229" s="180">
        <v>0</v>
      </c>
      <c r="AE229" s="180"/>
      <c r="AF229" s="180">
        <v>0</v>
      </c>
      <c r="AG229" s="180">
        <v>0</v>
      </c>
      <c r="AH229" s="180">
        <v>0</v>
      </c>
      <c r="AI229" s="180">
        <v>0</v>
      </c>
      <c r="AJ229" s="180">
        <v>0</v>
      </c>
      <c r="AK229" s="180">
        <v>0</v>
      </c>
      <c r="AL229" s="180"/>
      <c r="AM229" s="180">
        <v>0</v>
      </c>
      <c r="AN229" s="180">
        <v>0</v>
      </c>
      <c r="AO229" s="180">
        <v>0</v>
      </c>
      <c r="AP229" s="180">
        <v>0</v>
      </c>
      <c r="AQ229" s="180">
        <v>0</v>
      </c>
      <c r="AR229" s="180">
        <v>0</v>
      </c>
      <c r="AS229" s="180"/>
      <c r="AT229" s="180">
        <v>0</v>
      </c>
      <c r="AU229" s="180">
        <v>0</v>
      </c>
      <c r="AV229" s="180">
        <v>0</v>
      </c>
      <c r="AW229" s="180">
        <v>0</v>
      </c>
      <c r="AX229" s="180">
        <v>0</v>
      </c>
      <c r="AY229" s="180">
        <v>0</v>
      </c>
      <c r="AZ229" s="180">
        <v>0</v>
      </c>
      <c r="BA229" s="180"/>
      <c r="BB229" s="180">
        <v>0</v>
      </c>
      <c r="BC229" s="180">
        <v>0</v>
      </c>
      <c r="BD229" s="180">
        <v>0</v>
      </c>
      <c r="BE229" s="180">
        <v>0</v>
      </c>
      <c r="BF229" s="180">
        <v>0</v>
      </c>
      <c r="BG229" s="180">
        <v>0</v>
      </c>
      <c r="BH229" s="180">
        <v>0</v>
      </c>
      <c r="BI229" s="180">
        <v>0</v>
      </c>
      <c r="BJ229" s="180">
        <v>0</v>
      </c>
      <c r="BK229" s="180">
        <v>0</v>
      </c>
      <c r="BL229" s="180">
        <v>0</v>
      </c>
      <c r="BM229" s="180">
        <v>0</v>
      </c>
      <c r="BN229" s="180">
        <v>0</v>
      </c>
      <c r="BO229" s="180">
        <v>0</v>
      </c>
      <c r="BP229" s="180">
        <v>0</v>
      </c>
      <c r="BQ229" s="180">
        <v>0</v>
      </c>
      <c r="BR229" s="180">
        <v>0</v>
      </c>
      <c r="BS229" s="180">
        <v>0</v>
      </c>
      <c r="BT229" s="180"/>
      <c r="BU229" s="180">
        <v>0</v>
      </c>
      <c r="BV229" s="180">
        <v>0</v>
      </c>
      <c r="BW229" s="180">
        <v>0</v>
      </c>
      <c r="BX229" s="180">
        <v>0</v>
      </c>
      <c r="BY229" s="180">
        <v>0</v>
      </c>
      <c r="BZ229" s="180">
        <v>0</v>
      </c>
      <c r="CA229" s="180">
        <v>0</v>
      </c>
      <c r="CB229" s="180">
        <v>0</v>
      </c>
      <c r="CC229" s="180">
        <v>0</v>
      </c>
      <c r="CD229" s="180">
        <v>0</v>
      </c>
      <c r="CE229" s="180"/>
      <c r="CF229" s="180"/>
      <c r="CG229" s="180"/>
      <c r="CH229" s="180"/>
      <c r="CI229" s="180"/>
      <c r="CJ229" s="180"/>
      <c r="CK229" s="180"/>
      <c r="CL229" s="180"/>
      <c r="CM229" s="180"/>
      <c r="CN229" s="180"/>
      <c r="CO229" s="180"/>
      <c r="CP229" s="180"/>
      <c r="CQ229" s="180"/>
      <c r="CR229" s="180"/>
      <c r="CS229" s="180"/>
      <c r="CT229" s="180"/>
      <c r="CU229" s="180"/>
    </row>
    <row r="230" spans="1:99" x14ac:dyDescent="0.3">
      <c r="A230" s="155">
        <v>641</v>
      </c>
      <c r="B230" s="180" t="s">
        <v>1106</v>
      </c>
      <c r="C230" s="180"/>
      <c r="D230" s="180">
        <v>0</v>
      </c>
      <c r="E230" s="180">
        <v>0</v>
      </c>
      <c r="F230" s="180">
        <v>0</v>
      </c>
      <c r="G230" s="180">
        <v>0</v>
      </c>
      <c r="H230" s="180">
        <v>0</v>
      </c>
      <c r="I230" s="180">
        <v>0</v>
      </c>
      <c r="J230" s="180">
        <v>0</v>
      </c>
      <c r="K230" s="180">
        <v>0</v>
      </c>
      <c r="L230" s="180">
        <v>16000</v>
      </c>
      <c r="M230" s="180">
        <v>0</v>
      </c>
      <c r="N230" s="180">
        <v>0</v>
      </c>
      <c r="O230" s="180">
        <v>0</v>
      </c>
      <c r="P230" s="180">
        <v>0</v>
      </c>
      <c r="Q230" s="180">
        <v>20000</v>
      </c>
      <c r="R230" s="180">
        <v>0</v>
      </c>
      <c r="S230" s="180">
        <v>4011</v>
      </c>
      <c r="T230" s="180">
        <v>0</v>
      </c>
      <c r="U230" s="180">
        <v>0</v>
      </c>
      <c r="V230" s="180">
        <v>0</v>
      </c>
      <c r="W230" s="180"/>
      <c r="X230" s="180"/>
      <c r="Y230" s="180">
        <v>0</v>
      </c>
      <c r="Z230" s="180">
        <v>0</v>
      </c>
      <c r="AA230" s="180">
        <v>0</v>
      </c>
      <c r="AB230" s="180">
        <v>0</v>
      </c>
      <c r="AC230" s="180">
        <v>0</v>
      </c>
      <c r="AD230" s="180">
        <v>0</v>
      </c>
      <c r="AE230" s="180"/>
      <c r="AF230" s="180">
        <v>195424</v>
      </c>
      <c r="AG230" s="180">
        <v>0</v>
      </c>
      <c r="AH230" s="180">
        <v>0</v>
      </c>
      <c r="AI230" s="180">
        <v>0</v>
      </c>
      <c r="AJ230" s="180">
        <v>0</v>
      </c>
      <c r="AK230" s="180">
        <v>0</v>
      </c>
      <c r="AL230" s="180"/>
      <c r="AM230" s="180">
        <v>0</v>
      </c>
      <c r="AN230" s="180">
        <v>0</v>
      </c>
      <c r="AO230" s="180">
        <v>0</v>
      </c>
      <c r="AP230" s="180">
        <v>27775</v>
      </c>
      <c r="AQ230" s="180">
        <v>0</v>
      </c>
      <c r="AR230" s="180">
        <v>0</v>
      </c>
      <c r="AS230" s="180"/>
      <c r="AT230" s="180">
        <v>0</v>
      </c>
      <c r="AU230" s="180">
        <v>0</v>
      </c>
      <c r="AV230" s="180">
        <v>661979</v>
      </c>
      <c r="AW230" s="180">
        <v>0</v>
      </c>
      <c r="AX230" s="180">
        <v>0</v>
      </c>
      <c r="AY230" s="180">
        <v>0</v>
      </c>
      <c r="AZ230" s="180">
        <v>0</v>
      </c>
      <c r="BA230" s="180"/>
      <c r="BB230" s="180">
        <v>0</v>
      </c>
      <c r="BC230" s="180">
        <v>0</v>
      </c>
      <c r="BD230" s="180">
        <v>0</v>
      </c>
      <c r="BE230" s="180">
        <v>0</v>
      </c>
      <c r="BF230" s="180">
        <v>0</v>
      </c>
      <c r="BG230" s="180">
        <v>0</v>
      </c>
      <c r="BH230" s="180">
        <v>0</v>
      </c>
      <c r="BI230" s="180">
        <v>0</v>
      </c>
      <c r="BJ230" s="180">
        <v>0</v>
      </c>
      <c r="BK230" s="180">
        <v>0</v>
      </c>
      <c r="BL230" s="180">
        <v>0</v>
      </c>
      <c r="BM230" s="180">
        <v>0</v>
      </c>
      <c r="BN230" s="180">
        <v>5273</v>
      </c>
      <c r="BO230" s="180">
        <v>0</v>
      </c>
      <c r="BP230" s="180">
        <v>367488</v>
      </c>
      <c r="BQ230" s="180">
        <v>0</v>
      </c>
      <c r="BR230" s="180">
        <v>70667</v>
      </c>
      <c r="BS230" s="180">
        <v>0</v>
      </c>
      <c r="BT230" s="180"/>
      <c r="BU230" s="180">
        <v>5998</v>
      </c>
      <c r="BV230" s="180">
        <v>0</v>
      </c>
      <c r="BW230" s="180">
        <v>0</v>
      </c>
      <c r="BX230" s="180">
        <v>0</v>
      </c>
      <c r="BY230" s="180">
        <v>0</v>
      </c>
      <c r="BZ230" s="180">
        <v>0</v>
      </c>
      <c r="CA230" s="180">
        <v>0</v>
      </c>
      <c r="CB230" s="180">
        <v>0</v>
      </c>
      <c r="CC230" s="180">
        <v>0</v>
      </c>
      <c r="CD230" s="180">
        <v>0</v>
      </c>
      <c r="CE230" s="180"/>
      <c r="CF230" s="180"/>
      <c r="CG230" s="180"/>
      <c r="CH230" s="180"/>
      <c r="CI230" s="180"/>
      <c r="CJ230" s="180"/>
      <c r="CK230" s="180"/>
      <c r="CL230" s="180"/>
      <c r="CM230" s="180"/>
      <c r="CN230" s="180"/>
      <c r="CO230" s="180"/>
      <c r="CP230" s="180"/>
      <c r="CQ230" s="180"/>
      <c r="CR230" s="180"/>
      <c r="CS230" s="180"/>
      <c r="CT230" s="180"/>
      <c r="CU230" s="180"/>
    </row>
    <row r="231" spans="1:99" x14ac:dyDescent="0.3">
      <c r="A231" s="155">
        <v>642</v>
      </c>
      <c r="B231" s="180" t="s">
        <v>1107</v>
      </c>
      <c r="C231" s="180"/>
      <c r="D231" s="180">
        <v>0</v>
      </c>
      <c r="E231" s="180">
        <v>0</v>
      </c>
      <c r="F231" s="180">
        <v>0</v>
      </c>
      <c r="G231" s="180">
        <v>0</v>
      </c>
      <c r="H231" s="180">
        <v>0</v>
      </c>
      <c r="I231" s="180">
        <v>0</v>
      </c>
      <c r="J231" s="180">
        <v>0</v>
      </c>
      <c r="K231" s="180">
        <v>0</v>
      </c>
      <c r="L231" s="180">
        <v>0</v>
      </c>
      <c r="M231" s="180">
        <v>0</v>
      </c>
      <c r="N231" s="180">
        <v>0</v>
      </c>
      <c r="O231" s="180">
        <v>0</v>
      </c>
      <c r="P231" s="180">
        <v>0</v>
      </c>
      <c r="Q231" s="180">
        <v>0</v>
      </c>
      <c r="R231" s="180">
        <v>0</v>
      </c>
      <c r="S231" s="180">
        <v>0</v>
      </c>
      <c r="T231" s="180">
        <v>0</v>
      </c>
      <c r="U231" s="180">
        <v>0</v>
      </c>
      <c r="V231" s="180">
        <v>0</v>
      </c>
      <c r="W231" s="180"/>
      <c r="X231" s="180"/>
      <c r="Y231" s="180">
        <v>0</v>
      </c>
      <c r="Z231" s="180">
        <v>0</v>
      </c>
      <c r="AA231" s="180">
        <v>0</v>
      </c>
      <c r="AB231" s="180">
        <v>0</v>
      </c>
      <c r="AC231" s="180">
        <v>0</v>
      </c>
      <c r="AD231" s="180">
        <v>0</v>
      </c>
      <c r="AE231" s="180"/>
      <c r="AF231" s="180">
        <v>0</v>
      </c>
      <c r="AG231" s="180">
        <v>0</v>
      </c>
      <c r="AH231" s="180">
        <v>0</v>
      </c>
      <c r="AI231" s="180">
        <v>0</v>
      </c>
      <c r="AJ231" s="180">
        <v>0</v>
      </c>
      <c r="AK231" s="180">
        <v>0</v>
      </c>
      <c r="AL231" s="180"/>
      <c r="AM231" s="180">
        <v>0</v>
      </c>
      <c r="AN231" s="180">
        <v>0</v>
      </c>
      <c r="AO231" s="180">
        <v>0</v>
      </c>
      <c r="AP231" s="180">
        <v>0</v>
      </c>
      <c r="AQ231" s="180">
        <v>0</v>
      </c>
      <c r="AR231" s="180">
        <v>0</v>
      </c>
      <c r="AS231" s="180"/>
      <c r="AT231" s="180">
        <v>0</v>
      </c>
      <c r="AU231" s="180">
        <v>0</v>
      </c>
      <c r="AV231" s="180">
        <v>0</v>
      </c>
      <c r="AW231" s="180">
        <v>0</v>
      </c>
      <c r="AX231" s="180">
        <v>0</v>
      </c>
      <c r="AY231" s="180">
        <v>0</v>
      </c>
      <c r="AZ231" s="180">
        <v>0</v>
      </c>
      <c r="BA231" s="180"/>
      <c r="BB231" s="180">
        <v>0</v>
      </c>
      <c r="BC231" s="180">
        <v>0</v>
      </c>
      <c r="BD231" s="180">
        <v>0</v>
      </c>
      <c r="BE231" s="180">
        <v>0</v>
      </c>
      <c r="BF231" s="180">
        <v>0</v>
      </c>
      <c r="BG231" s="180">
        <v>0</v>
      </c>
      <c r="BH231" s="180">
        <v>0</v>
      </c>
      <c r="BI231" s="180">
        <v>0</v>
      </c>
      <c r="BJ231" s="180">
        <v>0</v>
      </c>
      <c r="BK231" s="180">
        <v>0</v>
      </c>
      <c r="BL231" s="180">
        <v>0</v>
      </c>
      <c r="BM231" s="180">
        <v>0</v>
      </c>
      <c r="BN231" s="180">
        <v>0</v>
      </c>
      <c r="BO231" s="180">
        <v>0</v>
      </c>
      <c r="BP231" s="180">
        <v>0</v>
      </c>
      <c r="BQ231" s="180">
        <v>0</v>
      </c>
      <c r="BR231" s="180">
        <v>0</v>
      </c>
      <c r="BS231" s="180">
        <v>0</v>
      </c>
      <c r="BT231" s="180"/>
      <c r="BU231" s="180">
        <v>0</v>
      </c>
      <c r="BV231" s="180">
        <v>0</v>
      </c>
      <c r="BW231" s="180">
        <v>0</v>
      </c>
      <c r="BX231" s="180">
        <v>0</v>
      </c>
      <c r="BY231" s="180">
        <v>0</v>
      </c>
      <c r="BZ231" s="180">
        <v>0</v>
      </c>
      <c r="CA231" s="180">
        <v>0</v>
      </c>
      <c r="CB231" s="180">
        <v>0</v>
      </c>
      <c r="CC231" s="180">
        <v>0</v>
      </c>
      <c r="CD231" s="180">
        <v>0</v>
      </c>
      <c r="CE231" s="180"/>
      <c r="CF231" s="180"/>
      <c r="CG231" s="180"/>
      <c r="CH231" s="180"/>
      <c r="CI231" s="180"/>
      <c r="CJ231" s="180"/>
      <c r="CK231" s="180"/>
      <c r="CL231" s="180"/>
      <c r="CM231" s="180"/>
      <c r="CN231" s="180"/>
      <c r="CO231" s="180"/>
      <c r="CP231" s="180"/>
      <c r="CQ231" s="180"/>
      <c r="CR231" s="180"/>
      <c r="CS231" s="180"/>
      <c r="CT231" s="180"/>
      <c r="CU231" s="180"/>
    </row>
    <row r="232" spans="1:99" x14ac:dyDescent="0.3">
      <c r="A232" s="155">
        <v>643</v>
      </c>
      <c r="B232" s="180" t="s">
        <v>1108</v>
      </c>
      <c r="C232" s="180"/>
      <c r="D232" s="180">
        <v>0</v>
      </c>
      <c r="E232" s="180">
        <v>0</v>
      </c>
      <c r="F232" s="180">
        <v>0</v>
      </c>
      <c r="G232" s="180">
        <v>0</v>
      </c>
      <c r="H232" s="180">
        <v>0</v>
      </c>
      <c r="I232" s="180">
        <v>0</v>
      </c>
      <c r="J232" s="180">
        <v>0</v>
      </c>
      <c r="K232" s="180">
        <v>0</v>
      </c>
      <c r="L232" s="180">
        <v>199482</v>
      </c>
      <c r="M232" s="180">
        <v>0</v>
      </c>
      <c r="N232" s="180">
        <v>0</v>
      </c>
      <c r="O232" s="180">
        <v>0</v>
      </c>
      <c r="P232" s="180">
        <v>0</v>
      </c>
      <c r="Q232" s="180">
        <v>273327</v>
      </c>
      <c r="R232" s="180">
        <v>0</v>
      </c>
      <c r="S232" s="180">
        <v>36028</v>
      </c>
      <c r="T232" s="180">
        <v>0</v>
      </c>
      <c r="U232" s="180">
        <v>0</v>
      </c>
      <c r="V232" s="180">
        <v>0</v>
      </c>
      <c r="W232" s="180"/>
      <c r="X232" s="180"/>
      <c r="Y232" s="180">
        <v>75980</v>
      </c>
      <c r="Z232" s="180">
        <v>0</v>
      </c>
      <c r="AA232" s="180">
        <v>0</v>
      </c>
      <c r="AB232" s="180">
        <v>0</v>
      </c>
      <c r="AC232" s="180">
        <v>0</v>
      </c>
      <c r="AD232" s="180">
        <v>0</v>
      </c>
      <c r="AE232" s="180"/>
      <c r="AF232" s="180">
        <v>1342521</v>
      </c>
      <c r="AG232" s="180">
        <v>0</v>
      </c>
      <c r="AH232" s="180">
        <v>0</v>
      </c>
      <c r="AI232" s="180">
        <v>0</v>
      </c>
      <c r="AJ232" s="180">
        <v>0</v>
      </c>
      <c r="AK232" s="180">
        <v>0</v>
      </c>
      <c r="AL232" s="180"/>
      <c r="AM232" s="180">
        <v>0</v>
      </c>
      <c r="AN232" s="180">
        <v>0</v>
      </c>
      <c r="AO232" s="180">
        <v>0</v>
      </c>
      <c r="AP232" s="180">
        <v>328826</v>
      </c>
      <c r="AQ232" s="180">
        <v>0</v>
      </c>
      <c r="AR232" s="180">
        <v>0</v>
      </c>
      <c r="AS232" s="180"/>
      <c r="AT232" s="180">
        <v>0</v>
      </c>
      <c r="AU232" s="180">
        <v>0</v>
      </c>
      <c r="AV232" s="180">
        <v>0</v>
      </c>
      <c r="AW232" s="180">
        <v>0</v>
      </c>
      <c r="AX232" s="180">
        <v>0</v>
      </c>
      <c r="AY232" s="180">
        <v>0</v>
      </c>
      <c r="AZ232" s="180">
        <v>0</v>
      </c>
      <c r="BA232" s="180"/>
      <c r="BB232" s="180">
        <v>0</v>
      </c>
      <c r="BC232" s="180">
        <v>0</v>
      </c>
      <c r="BD232" s="180">
        <v>0</v>
      </c>
      <c r="BE232" s="180">
        <v>0</v>
      </c>
      <c r="BF232" s="180">
        <v>0</v>
      </c>
      <c r="BG232" s="180">
        <v>0</v>
      </c>
      <c r="BH232" s="180">
        <v>0</v>
      </c>
      <c r="BI232" s="180">
        <v>0</v>
      </c>
      <c r="BJ232" s="180">
        <v>0</v>
      </c>
      <c r="BK232" s="180">
        <v>0</v>
      </c>
      <c r="BL232" s="180">
        <v>0</v>
      </c>
      <c r="BM232" s="180">
        <v>0</v>
      </c>
      <c r="BN232" s="180">
        <v>129456</v>
      </c>
      <c r="BO232" s="180">
        <v>0</v>
      </c>
      <c r="BP232" s="180">
        <v>1308664</v>
      </c>
      <c r="BQ232" s="180">
        <v>0</v>
      </c>
      <c r="BR232" s="180">
        <v>50990</v>
      </c>
      <c r="BS232" s="180">
        <v>0</v>
      </c>
      <c r="BT232" s="180"/>
      <c r="BU232" s="180">
        <v>0</v>
      </c>
      <c r="BV232" s="180">
        <v>0</v>
      </c>
      <c r="BW232" s="180">
        <v>0</v>
      </c>
      <c r="BX232" s="180">
        <v>0</v>
      </c>
      <c r="BY232" s="180">
        <v>0</v>
      </c>
      <c r="BZ232" s="180">
        <v>43565</v>
      </c>
      <c r="CA232" s="180">
        <v>0</v>
      </c>
      <c r="CB232" s="180">
        <v>0</v>
      </c>
      <c r="CC232" s="180">
        <v>0</v>
      </c>
      <c r="CD232" s="180">
        <v>335743</v>
      </c>
      <c r="CE232" s="180"/>
      <c r="CF232" s="180"/>
      <c r="CG232" s="180"/>
      <c r="CH232" s="180"/>
      <c r="CI232" s="180"/>
      <c r="CJ232" s="180"/>
      <c r="CK232" s="180"/>
      <c r="CL232" s="180"/>
      <c r="CM232" s="180"/>
      <c r="CN232" s="180"/>
      <c r="CO232" s="180"/>
      <c r="CP232" s="180"/>
      <c r="CQ232" s="180"/>
      <c r="CR232" s="180"/>
      <c r="CS232" s="180"/>
      <c r="CT232" s="180"/>
      <c r="CU232" s="180"/>
    </row>
    <row r="233" spans="1:99" x14ac:dyDescent="0.3">
      <c r="A233" s="155">
        <v>644</v>
      </c>
      <c r="B233" s="180" t="s">
        <v>1109</v>
      </c>
      <c r="C233" s="180"/>
      <c r="D233" s="180">
        <v>0</v>
      </c>
      <c r="E233" s="180">
        <v>0</v>
      </c>
      <c r="F233" s="180">
        <v>0</v>
      </c>
      <c r="G233" s="180">
        <v>0</v>
      </c>
      <c r="H233" s="180">
        <v>0</v>
      </c>
      <c r="I233" s="180">
        <v>0</v>
      </c>
      <c r="J233" s="180">
        <v>0</v>
      </c>
      <c r="K233" s="180">
        <v>0</v>
      </c>
      <c r="L233" s="180">
        <v>0</v>
      </c>
      <c r="M233" s="180">
        <v>0</v>
      </c>
      <c r="N233" s="180">
        <v>0</v>
      </c>
      <c r="O233" s="180">
        <v>0</v>
      </c>
      <c r="P233" s="180">
        <v>0</v>
      </c>
      <c r="Q233" s="180">
        <v>0</v>
      </c>
      <c r="R233" s="180">
        <v>0</v>
      </c>
      <c r="S233" s="180">
        <v>0</v>
      </c>
      <c r="T233" s="180">
        <v>0</v>
      </c>
      <c r="U233" s="180">
        <v>0</v>
      </c>
      <c r="V233" s="180">
        <v>0</v>
      </c>
      <c r="W233" s="180"/>
      <c r="X233" s="180"/>
      <c r="Y233" s="180">
        <v>0</v>
      </c>
      <c r="Z233" s="180">
        <v>0</v>
      </c>
      <c r="AA233" s="180">
        <v>0</v>
      </c>
      <c r="AB233" s="180">
        <v>0</v>
      </c>
      <c r="AC233" s="180">
        <v>0</v>
      </c>
      <c r="AD233" s="180">
        <v>0</v>
      </c>
      <c r="AE233" s="180"/>
      <c r="AF233" s="180">
        <v>0</v>
      </c>
      <c r="AG233" s="180">
        <v>0</v>
      </c>
      <c r="AH233" s="180">
        <v>0</v>
      </c>
      <c r="AI233" s="180">
        <v>0</v>
      </c>
      <c r="AJ233" s="180">
        <v>0</v>
      </c>
      <c r="AK233" s="180">
        <v>0</v>
      </c>
      <c r="AL233" s="180"/>
      <c r="AM233" s="180">
        <v>0</v>
      </c>
      <c r="AN233" s="180">
        <v>0</v>
      </c>
      <c r="AO233" s="180">
        <v>0</v>
      </c>
      <c r="AP233" s="180">
        <v>0</v>
      </c>
      <c r="AQ233" s="180">
        <v>0</v>
      </c>
      <c r="AR233" s="180">
        <v>0</v>
      </c>
      <c r="AS233" s="180"/>
      <c r="AT233" s="180">
        <v>0</v>
      </c>
      <c r="AU233" s="180">
        <v>0</v>
      </c>
      <c r="AV233" s="180">
        <v>0</v>
      </c>
      <c r="AW233" s="180">
        <v>0</v>
      </c>
      <c r="AX233" s="180">
        <v>0</v>
      </c>
      <c r="AY233" s="180">
        <v>0</v>
      </c>
      <c r="AZ233" s="180">
        <v>0</v>
      </c>
      <c r="BA233" s="180"/>
      <c r="BB233" s="180">
        <v>0</v>
      </c>
      <c r="BC233" s="180">
        <v>0</v>
      </c>
      <c r="BD233" s="180">
        <v>0</v>
      </c>
      <c r="BE233" s="180">
        <v>0</v>
      </c>
      <c r="BF233" s="180">
        <v>0</v>
      </c>
      <c r="BG233" s="180">
        <v>0</v>
      </c>
      <c r="BH233" s="180">
        <v>0</v>
      </c>
      <c r="BI233" s="180">
        <v>0</v>
      </c>
      <c r="BJ233" s="180">
        <v>0</v>
      </c>
      <c r="BK233" s="180">
        <v>0</v>
      </c>
      <c r="BL233" s="180">
        <v>0</v>
      </c>
      <c r="BM233" s="180">
        <v>0</v>
      </c>
      <c r="BN233" s="180">
        <v>0</v>
      </c>
      <c r="BO233" s="180">
        <v>0</v>
      </c>
      <c r="BP233" s="180">
        <v>0</v>
      </c>
      <c r="BQ233" s="180">
        <v>0</v>
      </c>
      <c r="BR233" s="180">
        <v>0</v>
      </c>
      <c r="BS233" s="180">
        <v>0</v>
      </c>
      <c r="BT233" s="180"/>
      <c r="BU233" s="180">
        <v>0</v>
      </c>
      <c r="BV233" s="180">
        <v>0</v>
      </c>
      <c r="BW233" s="180">
        <v>0</v>
      </c>
      <c r="BX233" s="180">
        <v>0</v>
      </c>
      <c r="BY233" s="180">
        <v>0</v>
      </c>
      <c r="BZ233" s="180">
        <v>0</v>
      </c>
      <c r="CA233" s="180">
        <v>0</v>
      </c>
      <c r="CB233" s="180">
        <v>0</v>
      </c>
      <c r="CC233" s="180">
        <v>0</v>
      </c>
      <c r="CD233" s="180">
        <v>0</v>
      </c>
      <c r="CE233" s="180"/>
      <c r="CF233" s="180"/>
      <c r="CG233" s="180"/>
      <c r="CH233" s="180"/>
      <c r="CI233" s="180"/>
      <c r="CJ233" s="180"/>
      <c r="CK233" s="180"/>
      <c r="CL233" s="180"/>
      <c r="CM233" s="180"/>
      <c r="CN233" s="180"/>
      <c r="CO233" s="180"/>
      <c r="CP233" s="180"/>
      <c r="CQ233" s="180"/>
      <c r="CR233" s="180"/>
      <c r="CS233" s="180"/>
      <c r="CT233" s="180"/>
      <c r="CU233" s="180"/>
    </row>
    <row r="234" spans="1:99" x14ac:dyDescent="0.3">
      <c r="A234" s="155">
        <v>645</v>
      </c>
      <c r="B234" s="180" t="s">
        <v>387</v>
      </c>
      <c r="C234" s="180"/>
      <c r="D234" s="180">
        <v>0</v>
      </c>
      <c r="E234" s="180">
        <v>0</v>
      </c>
      <c r="F234" s="180">
        <v>0</v>
      </c>
      <c r="G234" s="180">
        <v>0</v>
      </c>
      <c r="H234" s="180">
        <v>19550</v>
      </c>
      <c r="I234" s="180">
        <v>17700</v>
      </c>
      <c r="J234" s="180">
        <v>0</v>
      </c>
      <c r="K234" s="180">
        <v>0</v>
      </c>
      <c r="L234" s="180">
        <v>386202</v>
      </c>
      <c r="M234" s="180">
        <v>31729070</v>
      </c>
      <c r="N234" s="180">
        <v>0</v>
      </c>
      <c r="O234" s="180">
        <v>120738</v>
      </c>
      <c r="P234" s="180">
        <v>100000</v>
      </c>
      <c r="Q234" s="180">
        <v>2656827</v>
      </c>
      <c r="R234" s="180">
        <v>0</v>
      </c>
      <c r="S234" s="180">
        <v>0</v>
      </c>
      <c r="T234" s="180">
        <v>0</v>
      </c>
      <c r="U234" s="180">
        <v>495140</v>
      </c>
      <c r="V234" s="180">
        <v>434351</v>
      </c>
      <c r="W234" s="180"/>
      <c r="X234" s="180"/>
      <c r="Y234" s="180">
        <v>25267</v>
      </c>
      <c r="Z234" s="180">
        <v>5887300</v>
      </c>
      <c r="AA234" s="180">
        <v>0</v>
      </c>
      <c r="AB234" s="180">
        <v>17557</v>
      </c>
      <c r="AC234" s="180">
        <v>2150675</v>
      </c>
      <c r="AD234" s="180">
        <v>134985</v>
      </c>
      <c r="AE234" s="180"/>
      <c r="AF234" s="180">
        <v>0</v>
      </c>
      <c r="AG234" s="180">
        <v>150710</v>
      </c>
      <c r="AH234" s="180">
        <v>8000</v>
      </c>
      <c r="AI234" s="180">
        <v>758500</v>
      </c>
      <c r="AJ234" s="180">
        <v>147265</v>
      </c>
      <c r="AK234" s="180">
        <v>0</v>
      </c>
      <c r="AL234" s="180"/>
      <c r="AM234" s="180">
        <v>0</v>
      </c>
      <c r="AN234" s="180">
        <v>1470000</v>
      </c>
      <c r="AO234" s="180">
        <v>0</v>
      </c>
      <c r="AP234" s="180">
        <v>26570</v>
      </c>
      <c r="AQ234" s="180">
        <v>0</v>
      </c>
      <c r="AR234" s="180">
        <v>0</v>
      </c>
      <c r="AS234" s="180"/>
      <c r="AT234" s="180">
        <v>0</v>
      </c>
      <c r="AU234" s="180">
        <v>21908324</v>
      </c>
      <c r="AV234" s="180">
        <v>750000</v>
      </c>
      <c r="AW234" s="180">
        <v>0</v>
      </c>
      <c r="AX234" s="180">
        <v>39750</v>
      </c>
      <c r="AY234" s="180">
        <v>0</v>
      </c>
      <c r="AZ234" s="180">
        <v>0</v>
      </c>
      <c r="BA234" s="180"/>
      <c r="BB234" s="180">
        <v>493160</v>
      </c>
      <c r="BC234" s="180">
        <v>0</v>
      </c>
      <c r="BD234" s="180">
        <v>20373</v>
      </c>
      <c r="BE234" s="180">
        <v>15967</v>
      </c>
      <c r="BF234" s="180">
        <v>0</v>
      </c>
      <c r="BG234" s="180">
        <v>0</v>
      </c>
      <c r="BH234" s="180">
        <v>1500273</v>
      </c>
      <c r="BI234" s="180">
        <v>32160</v>
      </c>
      <c r="BJ234" s="180">
        <v>0</v>
      </c>
      <c r="BK234" s="180">
        <v>0</v>
      </c>
      <c r="BL234" s="180">
        <v>2250000</v>
      </c>
      <c r="BM234" s="180">
        <v>1261744</v>
      </c>
      <c r="BN234" s="180">
        <v>0</v>
      </c>
      <c r="BO234" s="180">
        <v>2241760</v>
      </c>
      <c r="BP234" s="180">
        <v>1654367</v>
      </c>
      <c r="BQ234" s="180">
        <v>82400</v>
      </c>
      <c r="BR234" s="180">
        <v>0</v>
      </c>
      <c r="BS234" s="180">
        <v>388576</v>
      </c>
      <c r="BT234" s="180"/>
      <c r="BU234" s="180">
        <v>0</v>
      </c>
      <c r="BV234" s="180">
        <v>60747</v>
      </c>
      <c r="BW234" s="180">
        <v>500000</v>
      </c>
      <c r="BX234" s="180">
        <v>0</v>
      </c>
      <c r="BY234" s="180">
        <v>0</v>
      </c>
      <c r="BZ234" s="180">
        <v>0</v>
      </c>
      <c r="CA234" s="180">
        <v>0</v>
      </c>
      <c r="CB234" s="180">
        <v>0</v>
      </c>
      <c r="CC234" s="180">
        <v>92860</v>
      </c>
      <c r="CD234" s="180">
        <v>4657379</v>
      </c>
      <c r="CE234" s="180"/>
      <c r="CF234" s="180"/>
      <c r="CG234" s="180"/>
      <c r="CH234" s="180"/>
      <c r="CI234" s="180"/>
      <c r="CJ234" s="180"/>
      <c r="CK234" s="180"/>
      <c r="CL234" s="180"/>
      <c r="CM234" s="180"/>
      <c r="CN234" s="180"/>
      <c r="CO234" s="180"/>
      <c r="CP234" s="180"/>
      <c r="CQ234" s="180"/>
      <c r="CR234" s="180"/>
      <c r="CS234" s="180"/>
      <c r="CT234" s="180"/>
      <c r="CU234" s="180"/>
    </row>
    <row r="235" spans="1:99" x14ac:dyDescent="0.3">
      <c r="A235" s="155">
        <v>646</v>
      </c>
      <c r="B235" s="180" t="s">
        <v>362</v>
      </c>
      <c r="C235" s="180"/>
      <c r="D235" s="180">
        <v>492675</v>
      </c>
      <c r="E235" s="180">
        <v>788954</v>
      </c>
      <c r="F235" s="180">
        <v>370434</v>
      </c>
      <c r="G235" s="180">
        <v>1151511</v>
      </c>
      <c r="H235" s="180">
        <v>727933</v>
      </c>
      <c r="I235" s="180">
        <v>118160</v>
      </c>
      <c r="J235" s="180">
        <v>101120</v>
      </c>
      <c r="K235" s="180">
        <v>474283</v>
      </c>
      <c r="L235" s="180">
        <v>1401305</v>
      </c>
      <c r="M235" s="180">
        <v>23573783</v>
      </c>
      <c r="N235" s="180">
        <v>0</v>
      </c>
      <c r="O235" s="180">
        <v>4680761</v>
      </c>
      <c r="P235" s="180">
        <v>24293</v>
      </c>
      <c r="Q235" s="180">
        <v>449313</v>
      </c>
      <c r="R235" s="180">
        <v>145693</v>
      </c>
      <c r="S235" s="180">
        <v>533266</v>
      </c>
      <c r="T235" s="180">
        <v>768084</v>
      </c>
      <c r="U235" s="180">
        <v>667008</v>
      </c>
      <c r="V235" s="180">
        <v>3414468</v>
      </c>
      <c r="W235" s="180"/>
      <c r="X235" s="180"/>
      <c r="Y235" s="180">
        <v>42334</v>
      </c>
      <c r="Z235" s="180">
        <v>21482571</v>
      </c>
      <c r="AA235" s="180">
        <v>4740958</v>
      </c>
      <c r="AB235" s="180">
        <v>1028351</v>
      </c>
      <c r="AC235" s="180">
        <v>13446655</v>
      </c>
      <c r="AD235" s="180">
        <v>468617</v>
      </c>
      <c r="AE235" s="180"/>
      <c r="AF235" s="180">
        <v>30029164</v>
      </c>
      <c r="AG235" s="180">
        <v>762580</v>
      </c>
      <c r="AH235" s="180">
        <v>233336</v>
      </c>
      <c r="AI235" s="180">
        <v>1064498</v>
      </c>
      <c r="AJ235" s="180">
        <v>837543</v>
      </c>
      <c r="AK235" s="180">
        <v>53421</v>
      </c>
      <c r="AL235" s="180"/>
      <c r="AM235" s="180">
        <v>454980</v>
      </c>
      <c r="AN235" s="180">
        <v>9138317</v>
      </c>
      <c r="AO235" s="180">
        <v>69825</v>
      </c>
      <c r="AP235" s="180">
        <v>4154296</v>
      </c>
      <c r="AQ235" s="180">
        <v>1653004</v>
      </c>
      <c r="AR235" s="180">
        <v>240294</v>
      </c>
      <c r="AS235" s="180"/>
      <c r="AT235" s="180">
        <v>463956</v>
      </c>
      <c r="AU235" s="180">
        <v>29632957</v>
      </c>
      <c r="AV235" s="180">
        <v>14764286</v>
      </c>
      <c r="AW235" s="180">
        <v>1119841</v>
      </c>
      <c r="AX235" s="180">
        <v>141311</v>
      </c>
      <c r="AY235" s="180">
        <v>303480</v>
      </c>
      <c r="AZ235" s="180">
        <v>0</v>
      </c>
      <c r="BA235" s="180"/>
      <c r="BB235" s="180">
        <v>3027975</v>
      </c>
      <c r="BC235" s="180">
        <v>1214329</v>
      </c>
      <c r="BD235" s="180">
        <v>203543</v>
      </c>
      <c r="BE235" s="180">
        <v>99728</v>
      </c>
      <c r="BF235" s="180">
        <v>5946352</v>
      </c>
      <c r="BG235" s="180">
        <v>54720</v>
      </c>
      <c r="BH235" s="180">
        <v>10504953</v>
      </c>
      <c r="BI235" s="180">
        <v>556992</v>
      </c>
      <c r="BJ235" s="180">
        <v>476104</v>
      </c>
      <c r="BK235" s="180">
        <v>527366</v>
      </c>
      <c r="BL235" s="180">
        <v>7311888</v>
      </c>
      <c r="BM235" s="180">
        <v>2199122</v>
      </c>
      <c r="BN235" s="180">
        <v>776673</v>
      </c>
      <c r="BO235" s="180">
        <v>15614888</v>
      </c>
      <c r="BP235" s="180">
        <v>16038464</v>
      </c>
      <c r="BQ235" s="180">
        <v>172994</v>
      </c>
      <c r="BR235" s="180">
        <v>3860258</v>
      </c>
      <c r="BS235" s="180">
        <v>2377492</v>
      </c>
      <c r="BT235" s="180"/>
      <c r="BU235" s="180">
        <v>242960</v>
      </c>
      <c r="BV235" s="180">
        <v>574070</v>
      </c>
      <c r="BW235" s="180">
        <v>3038385</v>
      </c>
      <c r="BX235" s="180">
        <v>2539271</v>
      </c>
      <c r="BY235" s="180">
        <v>15455409</v>
      </c>
      <c r="BZ235" s="180">
        <v>324363</v>
      </c>
      <c r="CA235" s="180">
        <v>3543013</v>
      </c>
      <c r="CB235" s="180">
        <v>574466</v>
      </c>
      <c r="CC235" s="180">
        <v>1650603</v>
      </c>
      <c r="CD235" s="180">
        <v>18156278</v>
      </c>
      <c r="CE235" s="180"/>
      <c r="CF235" s="180"/>
      <c r="CG235" s="180"/>
      <c r="CH235" s="180"/>
      <c r="CI235" s="180"/>
      <c r="CJ235" s="180"/>
      <c r="CK235" s="180"/>
      <c r="CL235" s="180"/>
      <c r="CM235" s="180"/>
      <c r="CN235" s="180"/>
      <c r="CO235" s="180"/>
      <c r="CP235" s="180"/>
      <c r="CQ235" s="180"/>
      <c r="CR235" s="180"/>
      <c r="CS235" s="180"/>
      <c r="CT235" s="180"/>
      <c r="CU235" s="180"/>
    </row>
    <row r="236" spans="1:99" x14ac:dyDescent="0.3">
      <c r="A236" s="155">
        <v>647</v>
      </c>
      <c r="B236" s="180" t="s">
        <v>1110</v>
      </c>
      <c r="C236" s="180"/>
      <c r="D236" s="180">
        <v>0</v>
      </c>
      <c r="E236" s="180">
        <v>0</v>
      </c>
      <c r="F236" s="180">
        <v>0</v>
      </c>
      <c r="G236" s="180">
        <v>0</v>
      </c>
      <c r="H236" s="180">
        <v>0</v>
      </c>
      <c r="I236" s="180">
        <v>0</v>
      </c>
      <c r="J236" s="180">
        <v>0</v>
      </c>
      <c r="K236" s="180">
        <v>0</v>
      </c>
      <c r="L236" s="180">
        <v>0</v>
      </c>
      <c r="M236" s="180">
        <v>0</v>
      </c>
      <c r="N236" s="180">
        <v>0</v>
      </c>
      <c r="O236" s="180">
        <v>0</v>
      </c>
      <c r="P236" s="180">
        <v>0</v>
      </c>
      <c r="Q236" s="180">
        <v>0</v>
      </c>
      <c r="R236" s="180">
        <v>0</v>
      </c>
      <c r="S236" s="180">
        <v>0</v>
      </c>
      <c r="T236" s="180">
        <v>0</v>
      </c>
      <c r="U236" s="180">
        <v>0</v>
      </c>
      <c r="V236" s="180">
        <v>0</v>
      </c>
      <c r="W236" s="180"/>
      <c r="X236" s="180"/>
      <c r="Y236" s="180">
        <v>0</v>
      </c>
      <c r="Z236" s="180">
        <v>1543057</v>
      </c>
      <c r="AA236" s="180">
        <v>0</v>
      </c>
      <c r="AB236" s="180">
        <v>0</v>
      </c>
      <c r="AC236" s="180">
        <v>0</v>
      </c>
      <c r="AD236" s="180">
        <v>0</v>
      </c>
      <c r="AE236" s="180"/>
      <c r="AF236" s="180">
        <v>0</v>
      </c>
      <c r="AG236" s="180">
        <v>0</v>
      </c>
      <c r="AH236" s="180">
        <v>0</v>
      </c>
      <c r="AI236" s="180">
        <v>0</v>
      </c>
      <c r="AJ236" s="180">
        <v>0</v>
      </c>
      <c r="AK236" s="180">
        <v>0</v>
      </c>
      <c r="AL236" s="180"/>
      <c r="AM236" s="180">
        <v>0</v>
      </c>
      <c r="AN236" s="180">
        <v>0</v>
      </c>
      <c r="AO236" s="180">
        <v>0</v>
      </c>
      <c r="AP236" s="180">
        <v>0</v>
      </c>
      <c r="AQ236" s="180">
        <v>0</v>
      </c>
      <c r="AR236" s="180">
        <v>0</v>
      </c>
      <c r="AS236" s="180"/>
      <c r="AT236" s="180">
        <v>0</v>
      </c>
      <c r="AU236" s="180">
        <v>14249691</v>
      </c>
      <c r="AV236" s="180">
        <v>757674</v>
      </c>
      <c r="AW236" s="180">
        <v>0</v>
      </c>
      <c r="AX236" s="180">
        <v>0</v>
      </c>
      <c r="AY236" s="180">
        <v>0</v>
      </c>
      <c r="AZ236" s="180">
        <v>0</v>
      </c>
      <c r="BA236" s="180"/>
      <c r="BB236" s="180">
        <v>0</v>
      </c>
      <c r="BC236" s="180">
        <v>0</v>
      </c>
      <c r="BD236" s="180">
        <v>0</v>
      </c>
      <c r="BE236" s="180">
        <v>0</v>
      </c>
      <c r="BF236" s="180">
        <v>0</v>
      </c>
      <c r="BG236" s="180">
        <v>0</v>
      </c>
      <c r="BH236" s="180">
        <v>0</v>
      </c>
      <c r="BI236" s="180">
        <v>1235431</v>
      </c>
      <c r="BJ236" s="180">
        <v>0</v>
      </c>
      <c r="BK236" s="180">
        <v>0</v>
      </c>
      <c r="BL236" s="180">
        <v>0</v>
      </c>
      <c r="BM236" s="180">
        <v>0</v>
      </c>
      <c r="BN236" s="180">
        <v>0</v>
      </c>
      <c r="BO236" s="180">
        <v>0</v>
      </c>
      <c r="BP236" s="180">
        <v>11776368</v>
      </c>
      <c r="BQ236" s="180">
        <v>0</v>
      </c>
      <c r="BR236" s="180">
        <v>0</v>
      </c>
      <c r="BS236" s="180">
        <v>0</v>
      </c>
      <c r="BT236" s="180"/>
      <c r="BU236" s="180">
        <v>0</v>
      </c>
      <c r="BV236" s="180">
        <v>0</v>
      </c>
      <c r="BW236" s="180">
        <v>0</v>
      </c>
      <c r="BX236" s="180">
        <v>0</v>
      </c>
      <c r="BY236" s="180">
        <v>8164316</v>
      </c>
      <c r="BZ236" s="180">
        <v>0</v>
      </c>
      <c r="CA236" s="180">
        <v>0</v>
      </c>
      <c r="CB236" s="180">
        <v>0</v>
      </c>
      <c r="CC236" s="180">
        <v>0</v>
      </c>
      <c r="CD236" s="180">
        <v>0</v>
      </c>
      <c r="CE236" s="180"/>
      <c r="CF236" s="180"/>
      <c r="CG236" s="180"/>
      <c r="CH236" s="180"/>
      <c r="CI236" s="180"/>
      <c r="CJ236" s="180"/>
      <c r="CK236" s="180"/>
      <c r="CL236" s="180"/>
      <c r="CM236" s="180"/>
      <c r="CN236" s="180"/>
      <c r="CO236" s="180"/>
      <c r="CP236" s="180"/>
      <c r="CQ236" s="180"/>
      <c r="CR236" s="180"/>
      <c r="CS236" s="180"/>
      <c r="CT236" s="180"/>
      <c r="CU236" s="180"/>
    </row>
    <row r="237" spans="1:99" x14ac:dyDescent="0.3">
      <c r="A237" s="155">
        <v>648</v>
      </c>
      <c r="B237" s="180" t="s">
        <v>622</v>
      </c>
      <c r="C237" s="180"/>
      <c r="D237" s="180">
        <v>0.65</v>
      </c>
      <c r="E237" s="180">
        <v>0.73</v>
      </c>
      <c r="F237" s="180">
        <v>0.02</v>
      </c>
      <c r="G237" s="180">
        <v>0</v>
      </c>
      <c r="H237" s="180">
        <v>0.41</v>
      </c>
      <c r="I237" s="180">
        <v>0.22</v>
      </c>
      <c r="J237" s="180">
        <v>0.46</v>
      </c>
      <c r="K237" s="180">
        <v>0.05</v>
      </c>
      <c r="L237" s="180">
        <v>0.49</v>
      </c>
      <c r="M237" s="180">
        <v>0.4995</v>
      </c>
      <c r="N237" s="180">
        <v>0.13</v>
      </c>
      <c r="O237" s="180">
        <v>0.34</v>
      </c>
      <c r="P237" s="180">
        <v>0.55400000000000005</v>
      </c>
      <c r="Q237" s="180">
        <v>0.28000000000000003</v>
      </c>
      <c r="R237" s="180">
        <v>0</v>
      </c>
      <c r="S237" s="180">
        <v>0.58750000000000002</v>
      </c>
      <c r="T237" s="180">
        <v>0</v>
      </c>
      <c r="U237" s="180">
        <v>0.38</v>
      </c>
      <c r="V237" s="180">
        <v>0.32</v>
      </c>
      <c r="W237" s="180"/>
      <c r="X237" s="180"/>
      <c r="Y237" s="180">
        <v>0</v>
      </c>
      <c r="Z237" s="180">
        <v>0.39500000000000002</v>
      </c>
      <c r="AA237" s="180">
        <v>0</v>
      </c>
      <c r="AB237" s="180">
        <v>0.72</v>
      </c>
      <c r="AC237" s="180">
        <v>0.49709999999999999</v>
      </c>
      <c r="AD237" s="180">
        <v>0</v>
      </c>
      <c r="AE237" s="180"/>
      <c r="AF237" s="180">
        <v>0.52</v>
      </c>
      <c r="AG237" s="180">
        <v>0.19</v>
      </c>
      <c r="AH237" s="180">
        <v>0</v>
      </c>
      <c r="AI237" s="180">
        <v>0.53</v>
      </c>
      <c r="AJ237" s="180">
        <v>0.35</v>
      </c>
      <c r="AK237" s="180">
        <v>0.24</v>
      </c>
      <c r="AL237" s="180"/>
      <c r="AM237" s="180">
        <v>0.22</v>
      </c>
      <c r="AN237" s="180">
        <v>0.45500000000000002</v>
      </c>
      <c r="AO237" s="180">
        <v>0</v>
      </c>
      <c r="AP237" s="180">
        <v>0.45</v>
      </c>
      <c r="AQ237" s="180">
        <v>0</v>
      </c>
      <c r="AR237" s="180">
        <v>0.05</v>
      </c>
      <c r="AS237" s="180"/>
      <c r="AT237" s="180">
        <v>0.3</v>
      </c>
      <c r="AU237" s="180">
        <v>0.66249999999999998</v>
      </c>
      <c r="AV237" s="180">
        <v>0.4945</v>
      </c>
      <c r="AW237" s="180">
        <v>0.63</v>
      </c>
      <c r="AX237" s="180">
        <v>0.48</v>
      </c>
      <c r="AY237" s="180">
        <v>0.44</v>
      </c>
      <c r="AZ237" s="180">
        <v>0</v>
      </c>
      <c r="BA237" s="180"/>
      <c r="BB237" s="180">
        <v>0.76</v>
      </c>
      <c r="BC237" s="180">
        <v>0</v>
      </c>
      <c r="BD237" s="180">
        <v>0.19</v>
      </c>
      <c r="BE237" s="180">
        <v>0.35</v>
      </c>
      <c r="BF237" s="180">
        <v>0.35499999999999998</v>
      </c>
      <c r="BG237" s="180">
        <v>0</v>
      </c>
      <c r="BH237" s="180">
        <v>0.59</v>
      </c>
      <c r="BI237" s="180">
        <v>0.63</v>
      </c>
      <c r="BJ237" s="180">
        <v>0.26500000000000001</v>
      </c>
      <c r="BK237" s="180">
        <v>0</v>
      </c>
      <c r="BL237" s="180">
        <v>0.71199999999999997</v>
      </c>
      <c r="BM237" s="180">
        <v>0</v>
      </c>
      <c r="BN237" s="180">
        <v>0.55500000000000005</v>
      </c>
      <c r="BO237" s="180">
        <v>0</v>
      </c>
      <c r="BP237" s="180">
        <v>0.64749999999999996</v>
      </c>
      <c r="BQ237" s="180">
        <v>0</v>
      </c>
      <c r="BR237" s="180">
        <v>0.157</v>
      </c>
      <c r="BS237" s="180">
        <v>0.15</v>
      </c>
      <c r="BT237" s="180"/>
      <c r="BU237" s="180">
        <v>0.72</v>
      </c>
      <c r="BV237" s="180">
        <v>0</v>
      </c>
      <c r="BW237" s="180">
        <v>0</v>
      </c>
      <c r="BX237" s="180">
        <v>0</v>
      </c>
      <c r="BY237" s="180">
        <v>0.42159999999999997</v>
      </c>
      <c r="BZ237" s="180">
        <v>0</v>
      </c>
      <c r="CA237" s="180">
        <v>0</v>
      </c>
      <c r="CB237" s="180">
        <v>0.48</v>
      </c>
      <c r="CC237" s="180">
        <v>0.43</v>
      </c>
      <c r="CD237" s="180">
        <v>0.24</v>
      </c>
      <c r="CE237" s="180"/>
      <c r="CF237" s="180"/>
      <c r="CG237" s="180"/>
      <c r="CH237" s="180"/>
      <c r="CI237" s="180"/>
      <c r="CJ237" s="180"/>
      <c r="CK237" s="180"/>
      <c r="CL237" s="180"/>
      <c r="CM237" s="180"/>
      <c r="CN237" s="180"/>
      <c r="CO237" s="180"/>
      <c r="CP237" s="180"/>
      <c r="CQ237" s="180"/>
      <c r="CR237" s="180"/>
      <c r="CS237" s="180"/>
      <c r="CT237" s="180"/>
      <c r="CU237" s="180"/>
    </row>
    <row r="238" spans="1:99" x14ac:dyDescent="0.3">
      <c r="A238" s="155">
        <v>654</v>
      </c>
      <c r="B238" s="180" t="s">
        <v>418</v>
      </c>
      <c r="C238" s="180"/>
      <c r="D238" s="180">
        <v>295659</v>
      </c>
      <c r="E238" s="180">
        <v>480426</v>
      </c>
      <c r="F238" s="180">
        <v>0</v>
      </c>
      <c r="G238" s="180">
        <v>1110199</v>
      </c>
      <c r="H238" s="180">
        <v>681638</v>
      </c>
      <c r="I238" s="180">
        <v>161046</v>
      </c>
      <c r="J238" s="180">
        <v>0</v>
      </c>
      <c r="K238" s="180">
        <v>442180</v>
      </c>
      <c r="L238" s="180">
        <v>4732110</v>
      </c>
      <c r="M238" s="180">
        <v>0</v>
      </c>
      <c r="N238" s="180">
        <v>0</v>
      </c>
      <c r="O238" s="180">
        <v>0</v>
      </c>
      <c r="P238" s="180">
        <v>17884</v>
      </c>
      <c r="Q238" s="180">
        <v>7373113</v>
      </c>
      <c r="R238" s="180">
        <v>0</v>
      </c>
      <c r="S238" s="180">
        <v>374002</v>
      </c>
      <c r="T238" s="180">
        <v>1281293</v>
      </c>
      <c r="U238" s="180">
        <v>1060160</v>
      </c>
      <c r="V238" s="180">
        <v>7438329</v>
      </c>
      <c r="W238" s="180"/>
      <c r="X238" s="180"/>
      <c r="Y238" s="180">
        <v>363105</v>
      </c>
      <c r="Z238" s="180">
        <v>39681163</v>
      </c>
      <c r="AA238" s="180">
        <v>28398</v>
      </c>
      <c r="AB238" s="180">
        <v>676311</v>
      </c>
      <c r="AC238" s="180">
        <v>0</v>
      </c>
      <c r="AD238" s="180">
        <v>0</v>
      </c>
      <c r="AE238" s="180"/>
      <c r="AF238" s="180">
        <v>34409014</v>
      </c>
      <c r="AG238" s="180">
        <v>2119</v>
      </c>
      <c r="AH238" s="180">
        <v>146022</v>
      </c>
      <c r="AI238" s="180">
        <v>2542573</v>
      </c>
      <c r="AJ238" s="180">
        <v>94809</v>
      </c>
      <c r="AK238" s="180">
        <v>62631</v>
      </c>
      <c r="AL238" s="180"/>
      <c r="AM238" s="180">
        <v>302613</v>
      </c>
      <c r="AN238" s="180">
        <v>14560578</v>
      </c>
      <c r="AO238" s="180">
        <v>0</v>
      </c>
      <c r="AP238" s="180">
        <v>2985745</v>
      </c>
      <c r="AQ238" s="180">
        <v>0</v>
      </c>
      <c r="AR238" s="180">
        <v>0</v>
      </c>
      <c r="AS238" s="180"/>
      <c r="AT238" s="180">
        <v>467244</v>
      </c>
      <c r="AU238" s="180">
        <v>63695831</v>
      </c>
      <c r="AV238" s="180">
        <v>32854368</v>
      </c>
      <c r="AW238" s="180">
        <v>940257</v>
      </c>
      <c r="AX238" s="180">
        <v>170593</v>
      </c>
      <c r="AY238" s="180">
        <v>188867</v>
      </c>
      <c r="AZ238" s="180">
        <v>44362</v>
      </c>
      <c r="BA238" s="180"/>
      <c r="BB238" s="180">
        <v>4606456</v>
      </c>
      <c r="BC238" s="180">
        <v>480089</v>
      </c>
      <c r="BD238" s="180">
        <v>0</v>
      </c>
      <c r="BE238" s="180">
        <v>150913</v>
      </c>
      <c r="BF238" s="180">
        <v>12489951</v>
      </c>
      <c r="BG238" s="180">
        <v>0</v>
      </c>
      <c r="BH238" s="180">
        <v>10515642</v>
      </c>
      <c r="BI238" s="180">
        <v>931568</v>
      </c>
      <c r="BJ238" s="180">
        <v>0</v>
      </c>
      <c r="BK238" s="180">
        <v>0</v>
      </c>
      <c r="BL238" s="180">
        <v>35835040</v>
      </c>
      <c r="BM238" s="180">
        <v>16459529</v>
      </c>
      <c r="BN238" s="180">
        <v>772499</v>
      </c>
      <c r="BO238" s="180">
        <v>39019511</v>
      </c>
      <c r="BP238" s="180">
        <v>45767095</v>
      </c>
      <c r="BQ238" s="180">
        <v>282755</v>
      </c>
      <c r="BR238" s="180">
        <v>2573876</v>
      </c>
      <c r="BS238" s="180">
        <v>0</v>
      </c>
      <c r="BT238" s="180"/>
      <c r="BU238" s="180">
        <v>317370</v>
      </c>
      <c r="BV238" s="180">
        <v>40037</v>
      </c>
      <c r="BW238" s="180">
        <v>1896059</v>
      </c>
      <c r="BX238" s="180">
        <v>0</v>
      </c>
      <c r="BY238" s="180">
        <v>41928418</v>
      </c>
      <c r="BZ238" s="180">
        <v>560333</v>
      </c>
      <c r="CA238" s="180">
        <v>0</v>
      </c>
      <c r="CB238" s="180">
        <v>444401</v>
      </c>
      <c r="CC238" s="180">
        <v>0</v>
      </c>
      <c r="CD238" s="180">
        <v>0</v>
      </c>
      <c r="CE238" s="180"/>
      <c r="CF238" s="180"/>
      <c r="CG238" s="180"/>
      <c r="CH238" s="180"/>
      <c r="CI238" s="180"/>
      <c r="CJ238" s="180"/>
      <c r="CK238" s="180"/>
      <c r="CL238" s="180"/>
      <c r="CM238" s="180"/>
      <c r="CN238" s="180"/>
      <c r="CO238" s="180"/>
      <c r="CP238" s="180"/>
      <c r="CQ238" s="180"/>
      <c r="CR238" s="180"/>
      <c r="CS238" s="180"/>
      <c r="CT238" s="180"/>
      <c r="CU238" s="180"/>
    </row>
    <row r="239" spans="1:99" x14ac:dyDescent="0.3">
      <c r="A239" s="155">
        <v>655</v>
      </c>
      <c r="B239" s="180" t="s">
        <v>1111</v>
      </c>
      <c r="C239" s="180"/>
      <c r="D239" s="180">
        <v>53648</v>
      </c>
      <c r="E239" s="180">
        <v>0</v>
      </c>
      <c r="F239" s="180">
        <v>0</v>
      </c>
      <c r="G239" s="180">
        <v>41293</v>
      </c>
      <c r="H239" s="180">
        <v>103610</v>
      </c>
      <c r="I239" s="180">
        <v>19627</v>
      </c>
      <c r="J239" s="180">
        <v>0</v>
      </c>
      <c r="K239" s="180">
        <v>218739</v>
      </c>
      <c r="L239" s="180">
        <v>980721</v>
      </c>
      <c r="M239" s="180">
        <v>0</v>
      </c>
      <c r="N239" s="180">
        <v>0</v>
      </c>
      <c r="O239" s="180">
        <v>0</v>
      </c>
      <c r="P239" s="180">
        <v>1150</v>
      </c>
      <c r="Q239" s="180">
        <v>116347</v>
      </c>
      <c r="R239" s="180">
        <v>0</v>
      </c>
      <c r="S239" s="180">
        <v>20788</v>
      </c>
      <c r="T239" s="180">
        <v>0</v>
      </c>
      <c r="U239" s="180">
        <v>0</v>
      </c>
      <c r="V239" s="180">
        <v>42240</v>
      </c>
      <c r="W239" s="180"/>
      <c r="X239" s="180"/>
      <c r="Y239" s="180">
        <v>24397</v>
      </c>
      <c r="Z239" s="180">
        <v>4887527</v>
      </c>
      <c r="AA239" s="180">
        <v>0</v>
      </c>
      <c r="AB239" s="180">
        <v>43324</v>
      </c>
      <c r="AC239" s="180">
        <v>0</v>
      </c>
      <c r="AD239" s="180">
        <v>0</v>
      </c>
      <c r="AE239" s="180"/>
      <c r="AF239" s="180">
        <v>2950363</v>
      </c>
      <c r="AG239" s="180">
        <v>1733</v>
      </c>
      <c r="AH239" s="180">
        <v>17201</v>
      </c>
      <c r="AI239" s="180">
        <v>64023</v>
      </c>
      <c r="AJ239" s="180">
        <v>0</v>
      </c>
      <c r="AK239" s="180">
        <v>10595</v>
      </c>
      <c r="AL239" s="180"/>
      <c r="AM239" s="180">
        <v>0</v>
      </c>
      <c r="AN239" s="180">
        <v>1391261</v>
      </c>
      <c r="AO239" s="180">
        <v>0</v>
      </c>
      <c r="AP239" s="180">
        <v>117386</v>
      </c>
      <c r="AQ239" s="180">
        <v>0</v>
      </c>
      <c r="AR239" s="180">
        <v>0</v>
      </c>
      <c r="AS239" s="180"/>
      <c r="AT239" s="180">
        <v>352435</v>
      </c>
      <c r="AU239" s="180">
        <v>0</v>
      </c>
      <c r="AV239" s="180">
        <v>2391419</v>
      </c>
      <c r="AW239" s="180">
        <v>201002</v>
      </c>
      <c r="AX239" s="180">
        <v>61472</v>
      </c>
      <c r="AY239" s="180">
        <v>34837</v>
      </c>
      <c r="AZ239" s="180">
        <v>0</v>
      </c>
      <c r="BA239" s="180"/>
      <c r="BB239" s="180">
        <v>0</v>
      </c>
      <c r="BC239" s="180">
        <v>19836</v>
      </c>
      <c r="BD239" s="180">
        <v>0</v>
      </c>
      <c r="BE239" s="180">
        <v>0</v>
      </c>
      <c r="BF239" s="180">
        <v>2993989</v>
      </c>
      <c r="BG239" s="180">
        <v>0</v>
      </c>
      <c r="BH239" s="180">
        <v>402375</v>
      </c>
      <c r="BI239" s="180">
        <v>98112</v>
      </c>
      <c r="BJ239" s="180">
        <v>0</v>
      </c>
      <c r="BK239" s="180">
        <v>0</v>
      </c>
      <c r="BL239" s="180">
        <v>173095</v>
      </c>
      <c r="BM239" s="180">
        <v>4934999</v>
      </c>
      <c r="BN239" s="180">
        <v>0</v>
      </c>
      <c r="BO239" s="180">
        <v>686730</v>
      </c>
      <c r="BP239" s="180">
        <v>0</v>
      </c>
      <c r="BQ239" s="180">
        <v>19450</v>
      </c>
      <c r="BR239" s="180">
        <v>4969</v>
      </c>
      <c r="BS239" s="180">
        <v>0</v>
      </c>
      <c r="BT239" s="180"/>
      <c r="BU239" s="180">
        <v>16655</v>
      </c>
      <c r="BV239" s="180">
        <v>0</v>
      </c>
      <c r="BW239" s="180">
        <v>1259462</v>
      </c>
      <c r="BX239" s="180">
        <v>0</v>
      </c>
      <c r="BY239" s="180">
        <v>0</v>
      </c>
      <c r="BZ239" s="180">
        <v>675</v>
      </c>
      <c r="CA239" s="180">
        <v>0</v>
      </c>
      <c r="CB239" s="180">
        <v>10390</v>
      </c>
      <c r="CC239" s="180">
        <v>0</v>
      </c>
      <c r="CD239" s="180">
        <v>0</v>
      </c>
      <c r="CE239" s="180"/>
      <c r="CF239" s="180"/>
      <c r="CG239" s="180"/>
      <c r="CH239" s="180"/>
      <c r="CI239" s="180"/>
      <c r="CJ239" s="180"/>
      <c r="CK239" s="180"/>
      <c r="CL239" s="180"/>
      <c r="CM239" s="180"/>
      <c r="CN239" s="180"/>
      <c r="CO239" s="180"/>
      <c r="CP239" s="180"/>
      <c r="CQ239" s="180"/>
      <c r="CR239" s="180"/>
      <c r="CS239" s="180"/>
      <c r="CT239" s="180"/>
      <c r="CU239" s="180"/>
    </row>
    <row r="240" spans="1:99" x14ac:dyDescent="0.3">
      <c r="A240" s="155">
        <v>656</v>
      </c>
      <c r="B240" s="180" t="s">
        <v>424</v>
      </c>
      <c r="C240" s="180"/>
      <c r="D240" s="180">
        <v>0</v>
      </c>
      <c r="E240" s="180">
        <v>2</v>
      </c>
      <c r="F240" s="180">
        <v>0</v>
      </c>
      <c r="G240" s="180">
        <v>0</v>
      </c>
      <c r="H240" s="180">
        <v>0</v>
      </c>
      <c r="I240" s="180">
        <v>2</v>
      </c>
      <c r="J240" s="180">
        <v>2</v>
      </c>
      <c r="K240" s="180">
        <v>0</v>
      </c>
      <c r="L240" s="180">
        <v>2</v>
      </c>
      <c r="M240" s="180">
        <v>2</v>
      </c>
      <c r="N240" s="180">
        <v>0</v>
      </c>
      <c r="O240" s="180">
        <v>0</v>
      </c>
      <c r="P240" s="180">
        <v>2</v>
      </c>
      <c r="Q240" s="180">
        <v>2</v>
      </c>
      <c r="R240" s="180">
        <v>0</v>
      </c>
      <c r="S240" s="180">
        <v>2</v>
      </c>
      <c r="T240" s="180">
        <v>0</v>
      </c>
      <c r="U240" s="180">
        <v>0</v>
      </c>
      <c r="V240" s="180">
        <v>2</v>
      </c>
      <c r="W240" s="180"/>
      <c r="X240" s="180"/>
      <c r="Y240" s="180">
        <v>0</v>
      </c>
      <c r="Z240" s="180">
        <v>0</v>
      </c>
      <c r="AA240" s="180">
        <v>0</v>
      </c>
      <c r="AB240" s="180">
        <v>0</v>
      </c>
      <c r="AC240" s="180">
        <v>0</v>
      </c>
      <c r="AD240" s="180">
        <v>0</v>
      </c>
      <c r="AE240" s="180"/>
      <c r="AF240" s="180">
        <v>2</v>
      </c>
      <c r="AG240" s="180">
        <v>0</v>
      </c>
      <c r="AH240" s="180">
        <v>2</v>
      </c>
      <c r="AI240" s="180">
        <v>0</v>
      </c>
      <c r="AJ240" s="180">
        <v>2</v>
      </c>
      <c r="AK240" s="180">
        <v>0</v>
      </c>
      <c r="AL240" s="180"/>
      <c r="AM240" s="180">
        <v>2</v>
      </c>
      <c r="AN240" s="180">
        <v>2</v>
      </c>
      <c r="AO240" s="180">
        <v>2</v>
      </c>
      <c r="AP240" s="180">
        <v>2</v>
      </c>
      <c r="AQ240" s="180">
        <v>0</v>
      </c>
      <c r="AR240" s="180">
        <v>2</v>
      </c>
      <c r="AS240" s="180"/>
      <c r="AT240" s="180">
        <v>0</v>
      </c>
      <c r="AU240" s="180">
        <v>1</v>
      </c>
      <c r="AV240" s="180">
        <v>0</v>
      </c>
      <c r="AW240" s="180">
        <v>0</v>
      </c>
      <c r="AX240" s="180">
        <v>0</v>
      </c>
      <c r="AY240" s="180">
        <v>2</v>
      </c>
      <c r="AZ240" s="180">
        <v>2</v>
      </c>
      <c r="BA240" s="180"/>
      <c r="BB240" s="180">
        <v>0</v>
      </c>
      <c r="BC240" s="180">
        <v>2</v>
      </c>
      <c r="BD240" s="180">
        <v>2</v>
      </c>
      <c r="BE240" s="180">
        <v>0</v>
      </c>
      <c r="BF240" s="180">
        <v>2</v>
      </c>
      <c r="BG240" s="180">
        <v>0</v>
      </c>
      <c r="BH240" s="180">
        <v>2</v>
      </c>
      <c r="BI240" s="180">
        <v>0</v>
      </c>
      <c r="BJ240" s="180">
        <v>0</v>
      </c>
      <c r="BK240" s="180">
        <v>0</v>
      </c>
      <c r="BL240" s="180">
        <v>0</v>
      </c>
      <c r="BM240" s="180">
        <v>2</v>
      </c>
      <c r="BN240" s="180">
        <v>2</v>
      </c>
      <c r="BO240" s="180">
        <v>2</v>
      </c>
      <c r="BP240" s="180">
        <v>2</v>
      </c>
      <c r="BQ240" s="180">
        <v>2</v>
      </c>
      <c r="BR240" s="180">
        <v>2</v>
      </c>
      <c r="BS240" s="180">
        <v>0</v>
      </c>
      <c r="BT240" s="180"/>
      <c r="BU240" s="180">
        <v>2</v>
      </c>
      <c r="BV240" s="180">
        <v>2</v>
      </c>
      <c r="BW240" s="180">
        <v>2</v>
      </c>
      <c r="BX240" s="180">
        <v>0</v>
      </c>
      <c r="BY240" s="180">
        <v>2</v>
      </c>
      <c r="BZ240" s="180">
        <v>0</v>
      </c>
      <c r="CA240" s="180">
        <v>2</v>
      </c>
      <c r="CB240" s="180">
        <v>2</v>
      </c>
      <c r="CC240" s="180">
        <v>0</v>
      </c>
      <c r="CD240" s="180">
        <v>1</v>
      </c>
      <c r="CE240" s="180"/>
      <c r="CF240" s="180"/>
      <c r="CG240" s="180"/>
      <c r="CH240" s="180"/>
      <c r="CI240" s="180"/>
      <c r="CJ240" s="180"/>
      <c r="CK240" s="180"/>
      <c r="CL240" s="180"/>
      <c r="CM240" s="180"/>
      <c r="CN240" s="180"/>
      <c r="CO240" s="180"/>
      <c r="CP240" s="180"/>
      <c r="CQ240" s="180"/>
      <c r="CR240" s="180"/>
      <c r="CS240" s="180"/>
      <c r="CT240" s="180"/>
      <c r="CU240" s="180"/>
    </row>
    <row r="241" spans="1:99" x14ac:dyDescent="0.3">
      <c r="A241" s="155">
        <v>657</v>
      </c>
      <c r="B241" s="180" t="s">
        <v>1112</v>
      </c>
      <c r="C241" s="180"/>
      <c r="D241" s="180">
        <v>0</v>
      </c>
      <c r="E241" s="180">
        <v>0</v>
      </c>
      <c r="F241" s="180">
        <v>0</v>
      </c>
      <c r="G241" s="180">
        <v>0</v>
      </c>
      <c r="H241" s="180">
        <v>0</v>
      </c>
      <c r="I241" s="180">
        <v>0</v>
      </c>
      <c r="J241" s="180">
        <v>0</v>
      </c>
      <c r="K241" s="180">
        <v>0</v>
      </c>
      <c r="L241" s="180">
        <v>1747809</v>
      </c>
      <c r="M241" s="180">
        <v>0</v>
      </c>
      <c r="N241" s="180">
        <v>0</v>
      </c>
      <c r="O241" s="180">
        <v>0</v>
      </c>
      <c r="P241" s="180">
        <v>0</v>
      </c>
      <c r="Q241" s="180">
        <v>7207434</v>
      </c>
      <c r="R241" s="180">
        <v>0</v>
      </c>
      <c r="S241" s="180">
        <v>1126683</v>
      </c>
      <c r="T241" s="180">
        <v>0</v>
      </c>
      <c r="U241" s="180">
        <v>0</v>
      </c>
      <c r="V241" s="180">
        <v>0</v>
      </c>
      <c r="W241" s="180"/>
      <c r="X241" s="180"/>
      <c r="Y241" s="180">
        <v>612106</v>
      </c>
      <c r="Z241" s="180">
        <v>0</v>
      </c>
      <c r="AA241" s="180">
        <v>0</v>
      </c>
      <c r="AB241" s="180">
        <v>0</v>
      </c>
      <c r="AC241" s="180">
        <v>0</v>
      </c>
      <c r="AD241" s="180">
        <v>0</v>
      </c>
      <c r="AE241" s="180"/>
      <c r="AF241" s="180">
        <v>59447822</v>
      </c>
      <c r="AG241" s="180">
        <v>0</v>
      </c>
      <c r="AH241" s="180">
        <v>0</v>
      </c>
      <c r="AI241" s="180">
        <v>0</v>
      </c>
      <c r="AJ241" s="180">
        <v>0</v>
      </c>
      <c r="AK241" s="180">
        <v>0</v>
      </c>
      <c r="AL241" s="180"/>
      <c r="AM241" s="180">
        <v>0</v>
      </c>
      <c r="AN241" s="180">
        <v>0</v>
      </c>
      <c r="AO241" s="180">
        <v>0</v>
      </c>
      <c r="AP241" s="180">
        <v>7764377</v>
      </c>
      <c r="AQ241" s="180">
        <v>0</v>
      </c>
      <c r="AR241" s="180">
        <v>0</v>
      </c>
      <c r="AS241" s="180"/>
      <c r="AT241" s="180">
        <v>0</v>
      </c>
      <c r="AU241" s="180">
        <v>0</v>
      </c>
      <c r="AV241" s="180">
        <v>80770486</v>
      </c>
      <c r="AW241" s="180">
        <v>0</v>
      </c>
      <c r="AX241" s="180">
        <v>0</v>
      </c>
      <c r="AY241" s="180">
        <v>0</v>
      </c>
      <c r="AZ241" s="180">
        <v>0</v>
      </c>
      <c r="BA241" s="180"/>
      <c r="BB241" s="180">
        <v>0</v>
      </c>
      <c r="BC241" s="180">
        <v>0</v>
      </c>
      <c r="BD241" s="180">
        <v>0</v>
      </c>
      <c r="BE241" s="180">
        <v>0</v>
      </c>
      <c r="BF241" s="180">
        <v>0</v>
      </c>
      <c r="BG241" s="180">
        <v>0</v>
      </c>
      <c r="BH241" s="180">
        <v>0</v>
      </c>
      <c r="BI241" s="180">
        <v>0</v>
      </c>
      <c r="BJ241" s="180">
        <v>0</v>
      </c>
      <c r="BK241" s="180">
        <v>0</v>
      </c>
      <c r="BL241" s="180">
        <v>0</v>
      </c>
      <c r="BM241" s="180">
        <v>0</v>
      </c>
      <c r="BN241" s="180">
        <v>1813804</v>
      </c>
      <c r="BO241" s="180">
        <v>0</v>
      </c>
      <c r="BP241" s="180">
        <v>80844607</v>
      </c>
      <c r="BQ241" s="180">
        <v>0</v>
      </c>
      <c r="BR241" s="180">
        <v>7527116</v>
      </c>
      <c r="BS241" s="180">
        <v>0</v>
      </c>
      <c r="BT241" s="180"/>
      <c r="BU241" s="180">
        <v>474889</v>
      </c>
      <c r="BV241" s="180">
        <v>0</v>
      </c>
      <c r="BW241" s="180">
        <v>0</v>
      </c>
      <c r="BX241" s="180">
        <v>0</v>
      </c>
      <c r="BY241" s="180">
        <v>0</v>
      </c>
      <c r="BZ241" s="180">
        <v>537876</v>
      </c>
      <c r="CA241" s="180">
        <v>0</v>
      </c>
      <c r="CB241" s="180">
        <v>0</v>
      </c>
      <c r="CC241" s="180">
        <v>0</v>
      </c>
      <c r="CD241" s="180">
        <v>10522129</v>
      </c>
      <c r="CE241" s="180"/>
      <c r="CF241" s="180"/>
      <c r="CG241" s="180"/>
      <c r="CH241" s="180"/>
      <c r="CI241" s="180"/>
      <c r="CJ241" s="180"/>
      <c r="CK241" s="180"/>
      <c r="CL241" s="180"/>
      <c r="CM241" s="180"/>
      <c r="CN241" s="180"/>
      <c r="CO241" s="180"/>
      <c r="CP241" s="180"/>
      <c r="CQ241" s="180"/>
      <c r="CR241" s="180"/>
      <c r="CS241" s="180"/>
      <c r="CT241" s="180"/>
      <c r="CU241" s="180"/>
    </row>
    <row r="242" spans="1:99" x14ac:dyDescent="0.3">
      <c r="A242" s="155">
        <v>658</v>
      </c>
      <c r="B242" s="180" t="s">
        <v>1113</v>
      </c>
      <c r="C242" s="180"/>
      <c r="D242" s="180">
        <v>0</v>
      </c>
      <c r="E242" s="180">
        <v>0</v>
      </c>
      <c r="F242" s="180">
        <v>0</v>
      </c>
      <c r="G242" s="180">
        <v>0</v>
      </c>
      <c r="H242" s="180">
        <v>0</v>
      </c>
      <c r="I242" s="180">
        <v>0</v>
      </c>
      <c r="J242" s="180">
        <v>0</v>
      </c>
      <c r="K242" s="180">
        <v>0</v>
      </c>
      <c r="L242" s="180">
        <v>199482</v>
      </c>
      <c r="M242" s="180">
        <v>0</v>
      </c>
      <c r="N242" s="180">
        <v>0</v>
      </c>
      <c r="O242" s="180">
        <v>0</v>
      </c>
      <c r="P242" s="180">
        <v>0</v>
      </c>
      <c r="Q242" s="180">
        <v>273327</v>
      </c>
      <c r="R242" s="180">
        <v>0</v>
      </c>
      <c r="S242" s="180">
        <v>36028</v>
      </c>
      <c r="T242" s="180">
        <v>0</v>
      </c>
      <c r="U242" s="180">
        <v>0</v>
      </c>
      <c r="V242" s="180">
        <v>0</v>
      </c>
      <c r="W242" s="180"/>
      <c r="X242" s="180"/>
      <c r="Y242" s="180">
        <v>75980</v>
      </c>
      <c r="Z242" s="180">
        <v>0</v>
      </c>
      <c r="AA242" s="180">
        <v>0</v>
      </c>
      <c r="AB242" s="180">
        <v>0</v>
      </c>
      <c r="AC242" s="180">
        <v>0</v>
      </c>
      <c r="AD242" s="180">
        <v>0</v>
      </c>
      <c r="AE242" s="180"/>
      <c r="AF242" s="180">
        <v>1342521</v>
      </c>
      <c r="AG242" s="180">
        <v>0</v>
      </c>
      <c r="AH242" s="180">
        <v>0</v>
      </c>
      <c r="AI242" s="180">
        <v>0</v>
      </c>
      <c r="AJ242" s="180">
        <v>0</v>
      </c>
      <c r="AK242" s="180">
        <v>0</v>
      </c>
      <c r="AL242" s="180"/>
      <c r="AM242" s="180">
        <v>0</v>
      </c>
      <c r="AN242" s="180">
        <v>0</v>
      </c>
      <c r="AO242" s="180">
        <v>0</v>
      </c>
      <c r="AP242" s="180">
        <v>328826</v>
      </c>
      <c r="AQ242" s="180">
        <v>0</v>
      </c>
      <c r="AR242" s="180">
        <v>0</v>
      </c>
      <c r="AS242" s="180"/>
      <c r="AT242" s="180">
        <v>0</v>
      </c>
      <c r="AU242" s="180">
        <v>0</v>
      </c>
      <c r="AV242" s="180">
        <v>3576347</v>
      </c>
      <c r="AW242" s="180">
        <v>0</v>
      </c>
      <c r="AX242" s="180">
        <v>0</v>
      </c>
      <c r="AY242" s="180">
        <v>0</v>
      </c>
      <c r="AZ242" s="180">
        <v>0</v>
      </c>
      <c r="BA242" s="180"/>
      <c r="BB242" s="180">
        <v>0</v>
      </c>
      <c r="BC242" s="180">
        <v>0</v>
      </c>
      <c r="BD242" s="180">
        <v>0</v>
      </c>
      <c r="BE242" s="180">
        <v>0</v>
      </c>
      <c r="BF242" s="180">
        <v>0</v>
      </c>
      <c r="BG242" s="180">
        <v>0</v>
      </c>
      <c r="BH242" s="180">
        <v>0</v>
      </c>
      <c r="BI242" s="180">
        <v>0</v>
      </c>
      <c r="BJ242" s="180">
        <v>0</v>
      </c>
      <c r="BK242" s="180">
        <v>0</v>
      </c>
      <c r="BL242" s="180">
        <v>0</v>
      </c>
      <c r="BM242" s="180">
        <v>0</v>
      </c>
      <c r="BN242" s="180">
        <v>129456</v>
      </c>
      <c r="BO242" s="180">
        <v>0</v>
      </c>
      <c r="BP242" s="180">
        <v>0</v>
      </c>
      <c r="BQ242" s="180">
        <v>0</v>
      </c>
      <c r="BR242" s="180">
        <v>50990</v>
      </c>
      <c r="BS242" s="180">
        <v>0</v>
      </c>
      <c r="BT242" s="180"/>
      <c r="BU242" s="180">
        <v>52875</v>
      </c>
      <c r="BV242" s="180">
        <v>0</v>
      </c>
      <c r="BW242" s="180">
        <v>0</v>
      </c>
      <c r="BX242" s="180">
        <v>0</v>
      </c>
      <c r="BY242" s="180">
        <v>0</v>
      </c>
      <c r="BZ242" s="180">
        <v>43565</v>
      </c>
      <c r="CA242" s="180">
        <v>0</v>
      </c>
      <c r="CB242" s="180">
        <v>0</v>
      </c>
      <c r="CC242" s="180">
        <v>0</v>
      </c>
      <c r="CD242" s="180">
        <v>335743</v>
      </c>
      <c r="CE242" s="180"/>
      <c r="CF242" s="180"/>
      <c r="CG242" s="180"/>
      <c r="CH242" s="180"/>
      <c r="CI242" s="180"/>
      <c r="CJ242" s="180"/>
      <c r="CK242" s="180"/>
      <c r="CL242" s="180"/>
      <c r="CM242" s="180"/>
      <c r="CN242" s="180"/>
      <c r="CO242" s="180"/>
      <c r="CP242" s="180"/>
      <c r="CQ242" s="180"/>
      <c r="CR242" s="180"/>
      <c r="CS242" s="180"/>
      <c r="CT242" s="180"/>
      <c r="CU242" s="180"/>
    </row>
    <row r="243" spans="1:99" x14ac:dyDescent="0.3">
      <c r="A243" s="155">
        <v>659</v>
      </c>
      <c r="B243" s="180" t="s">
        <v>1114</v>
      </c>
      <c r="C243" s="180"/>
      <c r="D243" s="180">
        <v>0</v>
      </c>
      <c r="E243" s="180">
        <v>0</v>
      </c>
      <c r="F243" s="180">
        <v>0</v>
      </c>
      <c r="G243" s="180">
        <v>680865</v>
      </c>
      <c r="H243" s="180">
        <v>0</v>
      </c>
      <c r="I243" s="180">
        <v>0</v>
      </c>
      <c r="J243" s="180">
        <v>0</v>
      </c>
      <c r="K243" s="180">
        <v>0</v>
      </c>
      <c r="L243" s="180">
        <v>3183533</v>
      </c>
      <c r="M243" s="180">
        <v>59430525</v>
      </c>
      <c r="N243" s="180">
        <v>0</v>
      </c>
      <c r="O243" s="180">
        <v>48879</v>
      </c>
      <c r="P243" s="180">
        <v>0</v>
      </c>
      <c r="Q243" s="180">
        <v>0</v>
      </c>
      <c r="R243" s="180">
        <v>0</v>
      </c>
      <c r="S243" s="180">
        <v>0</v>
      </c>
      <c r="T243" s="180">
        <v>0</v>
      </c>
      <c r="U243" s="180">
        <v>0</v>
      </c>
      <c r="V243" s="180">
        <v>1835854</v>
      </c>
      <c r="W243" s="180"/>
      <c r="X243" s="180"/>
      <c r="Y243" s="180">
        <v>981860</v>
      </c>
      <c r="Z243" s="180">
        <v>4775512</v>
      </c>
      <c r="AA243" s="180">
        <v>0</v>
      </c>
      <c r="AB243" s="180">
        <v>0</v>
      </c>
      <c r="AC243" s="180">
        <v>19197588</v>
      </c>
      <c r="AD243" s="180">
        <v>0</v>
      </c>
      <c r="AE243" s="180"/>
      <c r="AF243" s="180">
        <v>72545560</v>
      </c>
      <c r="AG243" s="180">
        <v>0</v>
      </c>
      <c r="AH243" s="180">
        <v>0</v>
      </c>
      <c r="AI243" s="180">
        <v>674572</v>
      </c>
      <c r="AJ243" s="180">
        <v>0</v>
      </c>
      <c r="AK243" s="180">
        <v>0</v>
      </c>
      <c r="AL243" s="180"/>
      <c r="AM243" s="180">
        <v>0</v>
      </c>
      <c r="AN243" s="180">
        <v>16335273</v>
      </c>
      <c r="AO243" s="180">
        <v>0</v>
      </c>
      <c r="AP243" s="180">
        <v>136483</v>
      </c>
      <c r="AQ243" s="180">
        <v>0</v>
      </c>
      <c r="AR243" s="180">
        <v>0</v>
      </c>
      <c r="AS243" s="180"/>
      <c r="AT243" s="180">
        <v>0</v>
      </c>
      <c r="AU243" s="180">
        <v>158860712</v>
      </c>
      <c r="AV243" s="180">
        <v>106768632</v>
      </c>
      <c r="AW243" s="180">
        <v>0</v>
      </c>
      <c r="AX243" s="180">
        <v>0</v>
      </c>
      <c r="AY243" s="180">
        <v>0</v>
      </c>
      <c r="AZ243" s="180">
        <v>0</v>
      </c>
      <c r="BA243" s="180"/>
      <c r="BB243" s="180">
        <v>9413959</v>
      </c>
      <c r="BC243" s="180">
        <v>0</v>
      </c>
      <c r="BD243" s="180">
        <v>0</v>
      </c>
      <c r="BE243" s="180">
        <v>0</v>
      </c>
      <c r="BF243" s="180">
        <v>0</v>
      </c>
      <c r="BG243" s="180">
        <v>0</v>
      </c>
      <c r="BH243" s="180">
        <v>3492909</v>
      </c>
      <c r="BI243" s="180">
        <v>1396506</v>
      </c>
      <c r="BJ243" s="180">
        <v>0</v>
      </c>
      <c r="BK243" s="180">
        <v>0</v>
      </c>
      <c r="BL243" s="180">
        <v>15073635</v>
      </c>
      <c r="BM243" s="180">
        <v>4507940</v>
      </c>
      <c r="BN243" s="180">
        <v>0</v>
      </c>
      <c r="BO243" s="180">
        <v>20117176</v>
      </c>
      <c r="BP243" s="180">
        <v>15193632</v>
      </c>
      <c r="BQ243" s="180">
        <v>0</v>
      </c>
      <c r="BR243" s="180">
        <v>0</v>
      </c>
      <c r="BS243" s="180">
        <v>0</v>
      </c>
      <c r="BT243" s="180"/>
      <c r="BU243" s="180">
        <v>0</v>
      </c>
      <c r="BV243" s="180">
        <v>0</v>
      </c>
      <c r="BW243" s="180">
        <v>0</v>
      </c>
      <c r="BX243" s="180">
        <v>19559</v>
      </c>
      <c r="BY243" s="180">
        <v>5845512</v>
      </c>
      <c r="BZ243" s="180">
        <v>0</v>
      </c>
      <c r="CA243" s="180">
        <v>10794607</v>
      </c>
      <c r="CB243" s="180">
        <v>0</v>
      </c>
      <c r="CC243" s="180">
        <v>0</v>
      </c>
      <c r="CD243" s="180">
        <v>3251665</v>
      </c>
      <c r="CE243" s="180"/>
      <c r="CF243" s="180"/>
      <c r="CG243" s="180"/>
      <c r="CH243" s="180"/>
      <c r="CI243" s="180"/>
      <c r="CJ243" s="180"/>
      <c r="CK243" s="180"/>
      <c r="CL243" s="180"/>
      <c r="CM243" s="180"/>
      <c r="CN243" s="180"/>
      <c r="CO243" s="180"/>
      <c r="CP243" s="180"/>
      <c r="CQ243" s="180"/>
      <c r="CR243" s="180"/>
      <c r="CS243" s="180"/>
      <c r="CT243" s="180"/>
      <c r="CU243" s="180"/>
    </row>
    <row r="244" spans="1:99" x14ac:dyDescent="0.3">
      <c r="A244" s="155">
        <v>660</v>
      </c>
      <c r="B244" s="180" t="s">
        <v>1115</v>
      </c>
      <c r="C244" s="180"/>
      <c r="D244" s="180">
        <v>0</v>
      </c>
      <c r="E244" s="180">
        <v>0</v>
      </c>
      <c r="F244" s="180">
        <v>0</v>
      </c>
      <c r="G244" s="180">
        <v>0</v>
      </c>
      <c r="H244" s="180">
        <v>0</v>
      </c>
      <c r="I244" s="180">
        <v>0</v>
      </c>
      <c r="J244" s="180">
        <v>0</v>
      </c>
      <c r="K244" s="180">
        <v>0</v>
      </c>
      <c r="L244" s="180">
        <v>0</v>
      </c>
      <c r="M244" s="180">
        <v>0</v>
      </c>
      <c r="N244" s="180">
        <v>0</v>
      </c>
      <c r="O244" s="180">
        <v>0</v>
      </c>
      <c r="P244" s="180">
        <v>0</v>
      </c>
      <c r="Q244" s="180">
        <v>0</v>
      </c>
      <c r="R244" s="180">
        <v>0</v>
      </c>
      <c r="S244" s="180">
        <v>0</v>
      </c>
      <c r="T244" s="180">
        <v>0</v>
      </c>
      <c r="U244" s="180">
        <v>0</v>
      </c>
      <c r="V244" s="180">
        <v>0</v>
      </c>
      <c r="W244" s="180"/>
      <c r="X244" s="180"/>
      <c r="Y244" s="180">
        <v>0</v>
      </c>
      <c r="Z244" s="180">
        <v>0</v>
      </c>
      <c r="AA244" s="180">
        <v>0</v>
      </c>
      <c r="AB244" s="180">
        <v>0</v>
      </c>
      <c r="AC244" s="180">
        <v>0</v>
      </c>
      <c r="AD244" s="180">
        <v>0</v>
      </c>
      <c r="AE244" s="180"/>
      <c r="AF244" s="180">
        <v>0</v>
      </c>
      <c r="AG244" s="180">
        <v>0</v>
      </c>
      <c r="AH244" s="180">
        <v>0</v>
      </c>
      <c r="AI244" s="180">
        <v>0</v>
      </c>
      <c r="AJ244" s="180">
        <v>0</v>
      </c>
      <c r="AK244" s="180">
        <v>0</v>
      </c>
      <c r="AL244" s="180"/>
      <c r="AM244" s="180">
        <v>0</v>
      </c>
      <c r="AN244" s="180">
        <v>0</v>
      </c>
      <c r="AO244" s="180">
        <v>0</v>
      </c>
      <c r="AP244" s="180">
        <v>0</v>
      </c>
      <c r="AQ244" s="180">
        <v>0</v>
      </c>
      <c r="AR244" s="180">
        <v>0</v>
      </c>
      <c r="AS244" s="180"/>
      <c r="AT244" s="180">
        <v>0</v>
      </c>
      <c r="AU244" s="180">
        <v>34410458</v>
      </c>
      <c r="AV244" s="180">
        <v>7925791</v>
      </c>
      <c r="AW244" s="180">
        <v>0</v>
      </c>
      <c r="AX244" s="180">
        <v>0</v>
      </c>
      <c r="AY244" s="180">
        <v>0</v>
      </c>
      <c r="AZ244" s="180">
        <v>0</v>
      </c>
      <c r="BA244" s="180"/>
      <c r="BB244" s="180">
        <v>0</v>
      </c>
      <c r="BC244" s="180">
        <v>0</v>
      </c>
      <c r="BD244" s="180">
        <v>0</v>
      </c>
      <c r="BE244" s="180">
        <v>0</v>
      </c>
      <c r="BF244" s="180">
        <v>0</v>
      </c>
      <c r="BG244" s="180">
        <v>0</v>
      </c>
      <c r="BH244" s="180">
        <v>0</v>
      </c>
      <c r="BI244" s="180">
        <v>0</v>
      </c>
      <c r="BJ244" s="180">
        <v>0</v>
      </c>
      <c r="BK244" s="180">
        <v>0</v>
      </c>
      <c r="BL244" s="180">
        <v>0</v>
      </c>
      <c r="BM244" s="180">
        <v>0</v>
      </c>
      <c r="BN244" s="180">
        <v>0</v>
      </c>
      <c r="BO244" s="180">
        <v>0</v>
      </c>
      <c r="BP244" s="180">
        <v>0</v>
      </c>
      <c r="BQ244" s="180">
        <v>0</v>
      </c>
      <c r="BR244" s="180">
        <v>0</v>
      </c>
      <c r="BS244" s="180">
        <v>0</v>
      </c>
      <c r="BT244" s="180"/>
      <c r="BU244" s="180">
        <v>0</v>
      </c>
      <c r="BV244" s="180">
        <v>0</v>
      </c>
      <c r="BW244" s="180">
        <v>0</v>
      </c>
      <c r="BX244" s="180">
        <v>0</v>
      </c>
      <c r="BY244" s="180">
        <v>649916</v>
      </c>
      <c r="BZ244" s="180">
        <v>0</v>
      </c>
      <c r="CA244" s="180">
        <v>0</v>
      </c>
      <c r="CB244" s="180">
        <v>0</v>
      </c>
      <c r="CC244" s="180">
        <v>0</v>
      </c>
      <c r="CD244" s="180">
        <v>0</v>
      </c>
      <c r="CE244" s="180"/>
      <c r="CF244" s="180"/>
      <c r="CG244" s="180"/>
      <c r="CH244" s="180"/>
      <c r="CI244" s="180"/>
      <c r="CJ244" s="180"/>
      <c r="CK244" s="180"/>
      <c r="CL244" s="180"/>
      <c r="CM244" s="180"/>
      <c r="CN244" s="180"/>
      <c r="CO244" s="180"/>
      <c r="CP244" s="180"/>
      <c r="CQ244" s="180"/>
      <c r="CR244" s="180"/>
      <c r="CS244" s="180"/>
      <c r="CT244" s="180"/>
      <c r="CU244" s="180"/>
    </row>
    <row r="245" spans="1:99" x14ac:dyDescent="0.3">
      <c r="A245" s="155">
        <v>661</v>
      </c>
      <c r="B245" s="180" t="s">
        <v>423</v>
      </c>
      <c r="C245" s="180"/>
      <c r="D245" s="180">
        <v>0</v>
      </c>
      <c r="E245" s="180">
        <v>0</v>
      </c>
      <c r="F245" s="180">
        <v>0</v>
      </c>
      <c r="G245" s="180">
        <v>0</v>
      </c>
      <c r="H245" s="180">
        <v>0</v>
      </c>
      <c r="I245" s="180">
        <v>0</v>
      </c>
      <c r="J245" s="180">
        <v>0</v>
      </c>
      <c r="K245" s="180">
        <v>0</v>
      </c>
      <c r="L245" s="180">
        <v>0</v>
      </c>
      <c r="M245" s="180">
        <v>0</v>
      </c>
      <c r="N245" s="180">
        <v>0</v>
      </c>
      <c r="O245" s="180">
        <v>0</v>
      </c>
      <c r="P245" s="180">
        <v>0</v>
      </c>
      <c r="Q245" s="180">
        <v>0</v>
      </c>
      <c r="R245" s="180">
        <v>0</v>
      </c>
      <c r="S245" s="180">
        <v>0</v>
      </c>
      <c r="T245" s="180">
        <v>0</v>
      </c>
      <c r="U245" s="180">
        <v>0</v>
      </c>
      <c r="V245" s="180">
        <v>0</v>
      </c>
      <c r="W245" s="180"/>
      <c r="X245" s="180"/>
      <c r="Y245" s="180">
        <v>0</v>
      </c>
      <c r="Z245" s="180">
        <v>0</v>
      </c>
      <c r="AA245" s="180">
        <v>0</v>
      </c>
      <c r="AB245" s="180">
        <v>0</v>
      </c>
      <c r="AC245" s="180">
        <v>0</v>
      </c>
      <c r="AD245" s="180">
        <v>0</v>
      </c>
      <c r="AE245" s="180"/>
      <c r="AF245" s="180">
        <v>0</v>
      </c>
      <c r="AG245" s="180">
        <v>0</v>
      </c>
      <c r="AH245" s="180">
        <v>0</v>
      </c>
      <c r="AI245" s="180">
        <v>0</v>
      </c>
      <c r="AJ245" s="180">
        <v>0</v>
      </c>
      <c r="AK245" s="180">
        <v>0</v>
      </c>
      <c r="AL245" s="180"/>
      <c r="AM245" s="180">
        <v>0</v>
      </c>
      <c r="AN245" s="180">
        <v>0</v>
      </c>
      <c r="AO245" s="180">
        <v>0</v>
      </c>
      <c r="AP245" s="180">
        <v>0</v>
      </c>
      <c r="AQ245" s="180">
        <v>0</v>
      </c>
      <c r="AR245" s="180">
        <v>0</v>
      </c>
      <c r="AS245" s="180"/>
      <c r="AT245" s="180">
        <v>0</v>
      </c>
      <c r="AU245" s="180">
        <v>21.7</v>
      </c>
      <c r="AV245" s="180">
        <v>7.4</v>
      </c>
      <c r="AW245" s="180">
        <v>0</v>
      </c>
      <c r="AX245" s="180">
        <v>0</v>
      </c>
      <c r="AY245" s="180">
        <v>0</v>
      </c>
      <c r="AZ245" s="180">
        <v>0</v>
      </c>
      <c r="BA245" s="180"/>
      <c r="BB245" s="180">
        <v>0</v>
      </c>
      <c r="BC245" s="180">
        <v>0</v>
      </c>
      <c r="BD245" s="180">
        <v>0</v>
      </c>
      <c r="BE245" s="180">
        <v>0</v>
      </c>
      <c r="BF245" s="180">
        <v>0</v>
      </c>
      <c r="BG245" s="180">
        <v>0</v>
      </c>
      <c r="BH245" s="180">
        <v>0</v>
      </c>
      <c r="BI245" s="180">
        <v>0</v>
      </c>
      <c r="BJ245" s="180">
        <v>0</v>
      </c>
      <c r="BK245" s="180">
        <v>0</v>
      </c>
      <c r="BL245" s="180">
        <v>0</v>
      </c>
      <c r="BM245" s="180">
        <v>0</v>
      </c>
      <c r="BN245" s="180">
        <v>0</v>
      </c>
      <c r="BO245" s="180">
        <v>0</v>
      </c>
      <c r="BP245" s="180">
        <v>0</v>
      </c>
      <c r="BQ245" s="180">
        <v>0</v>
      </c>
      <c r="BR245" s="180">
        <v>0</v>
      </c>
      <c r="BS245" s="180">
        <v>0</v>
      </c>
      <c r="BT245" s="180"/>
      <c r="BU245" s="180">
        <v>0</v>
      </c>
      <c r="BV245" s="180">
        <v>0</v>
      </c>
      <c r="BW245" s="180">
        <v>0</v>
      </c>
      <c r="BX245" s="180">
        <v>0</v>
      </c>
      <c r="BY245" s="180">
        <v>11.1</v>
      </c>
      <c r="BZ245" s="180">
        <v>0</v>
      </c>
      <c r="CA245" s="180">
        <v>0</v>
      </c>
      <c r="CB245" s="180">
        <v>0</v>
      </c>
      <c r="CC245" s="180">
        <v>0</v>
      </c>
      <c r="CD245" s="180">
        <v>0</v>
      </c>
      <c r="CE245" s="180"/>
      <c r="CF245" s="180"/>
      <c r="CG245" s="180"/>
      <c r="CH245" s="180"/>
      <c r="CI245" s="180"/>
      <c r="CJ245" s="180"/>
      <c r="CK245" s="180"/>
      <c r="CL245" s="180"/>
      <c r="CM245" s="180"/>
      <c r="CN245" s="180"/>
      <c r="CO245" s="180"/>
      <c r="CP245" s="180"/>
      <c r="CQ245" s="180"/>
      <c r="CR245" s="180"/>
      <c r="CS245" s="180"/>
      <c r="CT245" s="180"/>
      <c r="CU245" s="180"/>
    </row>
    <row r="246" spans="1:99" s="630" customFormat="1" x14ac:dyDescent="0.3">
      <c r="A246" s="633">
        <v>662</v>
      </c>
      <c r="B246" s="630" t="s">
        <v>456</v>
      </c>
      <c r="D246" s="630">
        <v>0</v>
      </c>
      <c r="G246" s="630">
        <v>20474</v>
      </c>
      <c r="L246" s="630">
        <v>67527</v>
      </c>
      <c r="M246" s="630">
        <v>1799803</v>
      </c>
      <c r="Q246" s="630">
        <v>288914</v>
      </c>
      <c r="Z246" s="630">
        <v>1050313</v>
      </c>
      <c r="AB246" s="630">
        <v>26604</v>
      </c>
      <c r="AC246" s="630">
        <v>793260</v>
      </c>
      <c r="AF246" s="630">
        <v>1138524</v>
      </c>
      <c r="AI246" s="630">
        <v>35706</v>
      </c>
      <c r="AN246" s="630">
        <v>242052</v>
      </c>
      <c r="AR246" s="630">
        <v>0</v>
      </c>
      <c r="AU246" s="630">
        <v>3572844</v>
      </c>
      <c r="AV246" s="630">
        <v>1369708</v>
      </c>
      <c r="BF246" s="630">
        <v>147393</v>
      </c>
      <c r="BH246" s="630">
        <v>177077</v>
      </c>
      <c r="BL246" s="630">
        <v>459733</v>
      </c>
      <c r="BM246" s="630">
        <v>597013</v>
      </c>
      <c r="BO246" s="630">
        <v>94900</v>
      </c>
      <c r="BP246" s="630">
        <v>1290179</v>
      </c>
      <c r="BY246" s="630">
        <v>899413</v>
      </c>
      <c r="CD246" s="630">
        <v>343403</v>
      </c>
    </row>
    <row r="247" spans="1:99" s="630" customFormat="1" x14ac:dyDescent="0.3">
      <c r="A247" s="633">
        <v>663</v>
      </c>
      <c r="B247" s="630" t="s">
        <v>1116</v>
      </c>
      <c r="D247" s="630">
        <v>0</v>
      </c>
      <c r="G247" s="630">
        <v>0</v>
      </c>
      <c r="L247" s="630">
        <v>1587</v>
      </c>
      <c r="M247" s="630">
        <v>2656995</v>
      </c>
      <c r="Q247" s="630">
        <v>17992</v>
      </c>
      <c r="Z247" s="630">
        <v>0</v>
      </c>
      <c r="AB247" s="630">
        <v>0</v>
      </c>
      <c r="AC247" s="630">
        <v>0</v>
      </c>
      <c r="AF247" s="630">
        <v>2409364</v>
      </c>
      <c r="AI247" s="630">
        <v>0</v>
      </c>
      <c r="AN247" s="630">
        <v>0</v>
      </c>
      <c r="AR247" s="630">
        <v>0</v>
      </c>
      <c r="AU247" s="630">
        <v>8621170</v>
      </c>
      <c r="AV247" s="630">
        <v>1440006</v>
      </c>
      <c r="BF247" s="630">
        <v>0</v>
      </c>
      <c r="BH247" s="630">
        <v>0</v>
      </c>
      <c r="BL247" s="630">
        <v>0</v>
      </c>
      <c r="BM247" s="630">
        <v>0</v>
      </c>
      <c r="BO247" s="630">
        <v>251448</v>
      </c>
      <c r="BP247" s="630">
        <v>386758</v>
      </c>
      <c r="BY247" s="630">
        <v>0</v>
      </c>
      <c r="CD247" s="630">
        <v>0</v>
      </c>
    </row>
    <row r="248" spans="1:99" s="632" customFormat="1" x14ac:dyDescent="0.3">
      <c r="A248" s="631">
        <v>906</v>
      </c>
      <c r="B248" s="632" t="s">
        <v>1117</v>
      </c>
      <c r="D248" s="632">
        <v>1</v>
      </c>
      <c r="E248" s="632">
        <v>1</v>
      </c>
      <c r="F248" s="632">
        <v>1</v>
      </c>
      <c r="G248" s="632">
        <v>1</v>
      </c>
      <c r="H248" s="632">
        <v>1</v>
      </c>
      <c r="I248" s="632">
        <v>1</v>
      </c>
      <c r="J248" s="632">
        <v>1</v>
      </c>
      <c r="K248" s="632">
        <v>1</v>
      </c>
      <c r="L248" s="632">
        <v>1</v>
      </c>
      <c r="M248" s="632">
        <v>1</v>
      </c>
      <c r="N248" s="632">
        <v>1</v>
      </c>
      <c r="O248" s="632">
        <v>1</v>
      </c>
      <c r="P248" s="632">
        <v>1</v>
      </c>
      <c r="Q248" s="632">
        <v>1</v>
      </c>
      <c r="R248" s="632">
        <v>1</v>
      </c>
      <c r="S248" s="632">
        <v>1</v>
      </c>
      <c r="T248" s="632">
        <v>1</v>
      </c>
      <c r="U248" s="632">
        <v>1</v>
      </c>
      <c r="V248" s="632">
        <v>1</v>
      </c>
      <c r="Y248" s="632">
        <v>1</v>
      </c>
      <c r="Z248" s="632">
        <v>1</v>
      </c>
      <c r="AA248" s="632">
        <v>1</v>
      </c>
      <c r="AB248" s="632">
        <v>1</v>
      </c>
      <c r="AC248" s="632">
        <v>1</v>
      </c>
      <c r="AD248" s="632">
        <v>1</v>
      </c>
      <c r="AF248" s="632">
        <v>1</v>
      </c>
      <c r="AG248" s="632">
        <v>1</v>
      </c>
      <c r="AH248" s="632">
        <v>1</v>
      </c>
      <c r="AI248" s="632">
        <v>1</v>
      </c>
      <c r="AJ248" s="632">
        <v>1</v>
      </c>
      <c r="AK248" s="632">
        <v>1</v>
      </c>
      <c r="AM248" s="632">
        <v>1</v>
      </c>
      <c r="AN248" s="632">
        <v>1</v>
      </c>
      <c r="AO248" s="632">
        <v>1</v>
      </c>
      <c r="AP248" s="632">
        <v>1</v>
      </c>
      <c r="AQ248" s="632">
        <v>1</v>
      </c>
      <c r="AR248" s="632">
        <v>1</v>
      </c>
      <c r="AT248" s="632">
        <v>1</v>
      </c>
      <c r="AU248" s="632">
        <v>1</v>
      </c>
      <c r="AV248" s="632">
        <v>1</v>
      </c>
      <c r="AW248" s="632">
        <v>1</v>
      </c>
      <c r="AX248" s="632">
        <v>1</v>
      </c>
      <c r="AY248" s="632">
        <v>1</v>
      </c>
      <c r="AZ248" s="632">
        <v>1</v>
      </c>
      <c r="BB248" s="632">
        <v>1</v>
      </c>
      <c r="BC248" s="632">
        <v>1</v>
      </c>
      <c r="BD248" s="632">
        <v>1</v>
      </c>
      <c r="BE248" s="632">
        <v>1</v>
      </c>
      <c r="BF248" s="632">
        <v>1</v>
      </c>
      <c r="BG248" s="632">
        <v>1</v>
      </c>
      <c r="BH248" s="632">
        <v>1</v>
      </c>
      <c r="BI248" s="632">
        <v>1</v>
      </c>
      <c r="BJ248" s="632">
        <v>1</v>
      </c>
      <c r="BK248" s="632">
        <v>1</v>
      </c>
      <c r="BL248" s="632">
        <v>1</v>
      </c>
      <c r="BM248" s="632">
        <v>1</v>
      </c>
      <c r="BN248" s="632">
        <v>1</v>
      </c>
      <c r="BO248" s="632">
        <v>1</v>
      </c>
      <c r="BP248" s="632">
        <v>1</v>
      </c>
      <c r="BQ248" s="632">
        <v>1</v>
      </c>
      <c r="BR248" s="632">
        <v>1</v>
      </c>
      <c r="BS248" s="632">
        <v>1</v>
      </c>
      <c r="BU248" s="632">
        <v>1</v>
      </c>
      <c r="BV248" s="632">
        <v>1</v>
      </c>
      <c r="BW248" s="632">
        <v>1</v>
      </c>
      <c r="BX248" s="632">
        <v>1</v>
      </c>
      <c r="BY248" s="632">
        <v>1</v>
      </c>
      <c r="BZ248" s="632">
        <v>1</v>
      </c>
      <c r="CA248" s="632">
        <v>1</v>
      </c>
      <c r="CB248" s="632">
        <v>1</v>
      </c>
      <c r="CC248" s="632">
        <v>1</v>
      </c>
      <c r="CD248" s="632">
        <v>1</v>
      </c>
    </row>
    <row r="249" spans="1:99" s="632" customFormat="1" x14ac:dyDescent="0.3">
      <c r="A249" s="631">
        <v>907</v>
      </c>
      <c r="B249" s="632" t="s">
        <v>1118</v>
      </c>
      <c r="D249" s="632">
        <v>2</v>
      </c>
      <c r="E249" s="632">
        <v>2</v>
      </c>
      <c r="F249" s="632">
        <v>1</v>
      </c>
      <c r="G249" s="632">
        <v>2</v>
      </c>
      <c r="H249" s="632">
        <v>1</v>
      </c>
      <c r="I249" s="632">
        <v>1</v>
      </c>
      <c r="J249" s="632">
        <v>2</v>
      </c>
      <c r="K249" s="632">
        <v>1</v>
      </c>
      <c r="L249" s="632">
        <v>2</v>
      </c>
      <c r="M249" s="632">
        <v>2</v>
      </c>
      <c r="N249" s="632">
        <v>2</v>
      </c>
      <c r="O249" s="632">
        <v>2</v>
      </c>
      <c r="P249" s="632">
        <v>2</v>
      </c>
      <c r="Q249" s="632">
        <v>2</v>
      </c>
      <c r="R249" s="632">
        <v>1</v>
      </c>
      <c r="S249" s="632">
        <v>1</v>
      </c>
      <c r="T249" s="632">
        <v>1</v>
      </c>
      <c r="U249" s="632">
        <v>2</v>
      </c>
      <c r="V249" s="632">
        <v>2</v>
      </c>
      <c r="Y249" s="632">
        <v>2</v>
      </c>
      <c r="Z249" s="632">
        <v>2</v>
      </c>
      <c r="AA249" s="632">
        <v>2</v>
      </c>
      <c r="AB249" s="632">
        <v>1</v>
      </c>
      <c r="AC249" s="632">
        <v>2</v>
      </c>
      <c r="AD249" s="632">
        <v>1</v>
      </c>
      <c r="AF249" s="632">
        <v>2</v>
      </c>
      <c r="AG249" s="632">
        <v>2</v>
      </c>
      <c r="AH249" s="632">
        <v>1</v>
      </c>
      <c r="AI249" s="632">
        <v>2</v>
      </c>
      <c r="AJ249" s="632">
        <v>1</v>
      </c>
      <c r="AK249" s="632">
        <v>2</v>
      </c>
      <c r="AM249" s="632">
        <v>1</v>
      </c>
      <c r="AN249" s="632">
        <v>2</v>
      </c>
      <c r="AO249" s="632">
        <v>2</v>
      </c>
      <c r="AP249" s="632">
        <v>2</v>
      </c>
      <c r="AQ249" s="632">
        <v>1</v>
      </c>
      <c r="AR249" s="632">
        <v>2</v>
      </c>
      <c r="AT249" s="632">
        <v>1</v>
      </c>
      <c r="AU249" s="632">
        <v>2</v>
      </c>
      <c r="AV249" s="632">
        <v>2</v>
      </c>
      <c r="AW249" s="632">
        <v>2</v>
      </c>
      <c r="AX249" s="632">
        <v>2</v>
      </c>
      <c r="AY249" s="632">
        <v>2</v>
      </c>
      <c r="AZ249" s="632">
        <v>1</v>
      </c>
      <c r="BB249" s="632">
        <v>2</v>
      </c>
      <c r="BC249" s="632">
        <v>1</v>
      </c>
      <c r="BD249" s="632">
        <v>1</v>
      </c>
      <c r="BE249" s="632">
        <v>1</v>
      </c>
      <c r="BF249" s="632">
        <v>2</v>
      </c>
      <c r="BG249" s="632">
        <v>2</v>
      </c>
      <c r="BH249" s="632">
        <v>2</v>
      </c>
      <c r="BI249" s="632">
        <v>2</v>
      </c>
      <c r="BJ249" s="632">
        <v>2</v>
      </c>
      <c r="BK249" s="632">
        <v>1</v>
      </c>
      <c r="BL249" s="632">
        <v>2</v>
      </c>
      <c r="BM249" s="632">
        <v>2</v>
      </c>
      <c r="BN249" s="632">
        <v>1</v>
      </c>
      <c r="BO249" s="632">
        <v>2</v>
      </c>
      <c r="BP249" s="632">
        <v>2</v>
      </c>
      <c r="BQ249" s="632">
        <v>2</v>
      </c>
      <c r="BR249" s="632">
        <v>1</v>
      </c>
      <c r="BS249" s="632">
        <v>2</v>
      </c>
      <c r="BU249" s="632">
        <v>1</v>
      </c>
      <c r="BV249" s="632">
        <v>2</v>
      </c>
      <c r="BW249" s="632">
        <v>2</v>
      </c>
      <c r="BX249" s="632">
        <v>2</v>
      </c>
      <c r="BY249" s="632">
        <v>2</v>
      </c>
      <c r="BZ249" s="632">
        <v>1</v>
      </c>
      <c r="CA249" s="632">
        <v>2</v>
      </c>
      <c r="CB249" s="632">
        <v>1</v>
      </c>
      <c r="CC249" s="632">
        <v>2</v>
      </c>
      <c r="CD249" s="632">
        <v>2</v>
      </c>
    </row>
    <row r="250" spans="1:99" s="637" customFormat="1" x14ac:dyDescent="0.3">
      <c r="A250" s="636">
        <v>947</v>
      </c>
      <c r="B250" s="637" t="s">
        <v>1119</v>
      </c>
      <c r="D250" s="637" t="s">
        <v>1122</v>
      </c>
      <c r="E250" s="637" t="s">
        <v>2175</v>
      </c>
      <c r="F250" s="637" t="s">
        <v>1300</v>
      </c>
      <c r="G250" s="637" t="s">
        <v>2176</v>
      </c>
      <c r="H250" s="637" t="s">
        <v>1302</v>
      </c>
      <c r="I250" s="637" t="s">
        <v>2177</v>
      </c>
      <c r="J250" s="637" t="s">
        <v>2178</v>
      </c>
      <c r="K250" s="637" t="s">
        <v>1295</v>
      </c>
      <c r="L250" s="637" t="s">
        <v>2179</v>
      </c>
      <c r="M250" s="637" t="s">
        <v>2180</v>
      </c>
      <c r="N250" s="637" t="s">
        <v>2181</v>
      </c>
      <c r="O250" s="637" t="s">
        <v>1598</v>
      </c>
      <c r="P250" s="637" t="s">
        <v>2182</v>
      </c>
      <c r="Q250" s="637" t="s">
        <v>2183</v>
      </c>
      <c r="R250" s="637" t="s">
        <v>2184</v>
      </c>
      <c r="S250" s="637" t="s">
        <v>2185</v>
      </c>
      <c r="T250" s="637" t="s">
        <v>2186</v>
      </c>
      <c r="U250" s="637" t="s">
        <v>1123</v>
      </c>
      <c r="V250" s="637" t="s">
        <v>2187</v>
      </c>
      <c r="Y250" s="637" t="s">
        <v>2188</v>
      </c>
      <c r="Z250" s="637" t="s">
        <v>2189</v>
      </c>
      <c r="AA250" s="637" t="s">
        <v>2190</v>
      </c>
      <c r="AB250" s="637" t="s">
        <v>2191</v>
      </c>
      <c r="AC250" s="637" t="s">
        <v>1298</v>
      </c>
      <c r="AD250" s="637" t="s">
        <v>2192</v>
      </c>
      <c r="AF250" s="637" t="s">
        <v>2193</v>
      </c>
      <c r="AG250" s="637" t="s">
        <v>2194</v>
      </c>
      <c r="AH250" s="637" t="s">
        <v>2195</v>
      </c>
      <c r="AI250" s="637" t="s">
        <v>2196</v>
      </c>
      <c r="AJ250" s="637" t="s">
        <v>1303</v>
      </c>
      <c r="AK250" s="637" t="s">
        <v>2197</v>
      </c>
      <c r="AM250" s="637" t="s">
        <v>2198</v>
      </c>
      <c r="AN250" s="637" t="s">
        <v>2199</v>
      </c>
      <c r="AO250" s="637" t="s">
        <v>2200</v>
      </c>
      <c r="AP250" s="637" t="s">
        <v>2201</v>
      </c>
      <c r="AQ250" s="637" t="s">
        <v>2202</v>
      </c>
      <c r="AR250" s="637" t="s">
        <v>2203</v>
      </c>
      <c r="AT250" s="637" t="s">
        <v>2204</v>
      </c>
      <c r="AU250" s="637" t="s">
        <v>2205</v>
      </c>
      <c r="AV250" s="637" t="s">
        <v>2206</v>
      </c>
      <c r="AW250" s="637" t="s">
        <v>2207</v>
      </c>
      <c r="AX250" s="637" t="s">
        <v>2208</v>
      </c>
      <c r="AY250" s="637" t="s">
        <v>2209</v>
      </c>
      <c r="AZ250" s="637" t="s">
        <v>2210</v>
      </c>
      <c r="BB250" s="637" t="s">
        <v>2211</v>
      </c>
      <c r="BC250" s="637" t="s">
        <v>1296</v>
      </c>
      <c r="BD250" s="637" t="s">
        <v>2212</v>
      </c>
      <c r="BE250" s="637" t="s">
        <v>2213</v>
      </c>
      <c r="BF250" s="637" t="s">
        <v>1297</v>
      </c>
      <c r="BG250" s="637" t="s">
        <v>1298</v>
      </c>
      <c r="BH250" s="637" t="s">
        <v>2214</v>
      </c>
      <c r="BI250" s="637" t="s">
        <v>2215</v>
      </c>
      <c r="BJ250" s="637" t="s">
        <v>1124</v>
      </c>
      <c r="BK250" s="637" t="s">
        <v>2216</v>
      </c>
      <c r="BL250" s="637" t="s">
        <v>2217</v>
      </c>
      <c r="BM250" s="637" t="s">
        <v>2218</v>
      </c>
      <c r="BN250" s="637" t="s">
        <v>2219</v>
      </c>
      <c r="BO250" s="637" t="s">
        <v>1303</v>
      </c>
      <c r="BP250" s="637" t="s">
        <v>1304</v>
      </c>
      <c r="BQ250" s="637" t="s">
        <v>2220</v>
      </c>
      <c r="BR250" s="637" t="s">
        <v>2221</v>
      </c>
      <c r="BS250" s="637" t="s">
        <v>2222</v>
      </c>
      <c r="BU250" s="637" t="s">
        <v>2223</v>
      </c>
      <c r="BV250" s="637" t="s">
        <v>2224</v>
      </c>
      <c r="BW250" s="637" t="s">
        <v>1298</v>
      </c>
      <c r="BX250" s="637" t="s">
        <v>2225</v>
      </c>
      <c r="BY250" s="637" t="s">
        <v>2226</v>
      </c>
      <c r="BZ250" s="637" t="s">
        <v>2227</v>
      </c>
      <c r="CA250" s="637" t="s">
        <v>2228</v>
      </c>
      <c r="CB250" s="637" t="s">
        <v>2229</v>
      </c>
      <c r="CC250" s="637" t="s">
        <v>2221</v>
      </c>
      <c r="CD250" s="637" t="s">
        <v>2230</v>
      </c>
    </row>
    <row r="251" spans="1:99" s="637" customFormat="1" x14ac:dyDescent="0.3">
      <c r="A251" s="636">
        <v>948</v>
      </c>
      <c r="B251" s="637" t="s">
        <v>1125</v>
      </c>
      <c r="D251" s="637" t="s">
        <v>2231</v>
      </c>
      <c r="E251" s="637" t="s">
        <v>2232</v>
      </c>
      <c r="F251" s="637" t="s">
        <v>1306</v>
      </c>
      <c r="G251" s="637" t="s">
        <v>2214</v>
      </c>
      <c r="H251" s="637" t="s">
        <v>2233</v>
      </c>
      <c r="I251" s="637" t="s">
        <v>2234</v>
      </c>
      <c r="J251" s="637" t="s">
        <v>2235</v>
      </c>
      <c r="K251" s="637" t="s">
        <v>2236</v>
      </c>
      <c r="L251" s="637" t="s">
        <v>2237</v>
      </c>
      <c r="M251" s="637" t="s">
        <v>2238</v>
      </c>
      <c r="N251" s="637" t="s">
        <v>2239</v>
      </c>
      <c r="O251" s="637" t="s">
        <v>1308</v>
      </c>
      <c r="P251" s="637" t="s">
        <v>2240</v>
      </c>
      <c r="Q251" s="637" t="s">
        <v>2241</v>
      </c>
      <c r="R251" s="637" t="s">
        <v>958</v>
      </c>
      <c r="S251" s="637" t="s">
        <v>2242</v>
      </c>
      <c r="T251" s="637" t="s">
        <v>2243</v>
      </c>
      <c r="U251" s="637" t="s">
        <v>2244</v>
      </c>
      <c r="V251" s="637" t="s">
        <v>2245</v>
      </c>
      <c r="Y251" s="637" t="s">
        <v>1601</v>
      </c>
      <c r="Z251" s="637" t="s">
        <v>2246</v>
      </c>
      <c r="AA251" s="637" t="s">
        <v>2247</v>
      </c>
      <c r="AB251" s="637" t="s">
        <v>2248</v>
      </c>
      <c r="AC251" s="637" t="s">
        <v>2249</v>
      </c>
      <c r="AD251" s="637" t="s">
        <v>2250</v>
      </c>
      <c r="AF251" s="637" t="s">
        <v>2193</v>
      </c>
      <c r="AG251" s="637" t="s">
        <v>2251</v>
      </c>
      <c r="AH251" s="637" t="s">
        <v>2252</v>
      </c>
      <c r="AI251" s="637" t="s">
        <v>2253</v>
      </c>
      <c r="AJ251" s="637" t="s">
        <v>2254</v>
      </c>
      <c r="AK251" s="637" t="s">
        <v>2255</v>
      </c>
      <c r="AM251" s="637" t="s">
        <v>2256</v>
      </c>
      <c r="AN251" s="637" t="s">
        <v>2257</v>
      </c>
      <c r="AO251" s="637" t="s">
        <v>2258</v>
      </c>
      <c r="AP251" s="637" t="s">
        <v>2259</v>
      </c>
      <c r="AQ251" s="637" t="s">
        <v>2260</v>
      </c>
      <c r="AR251" s="637" t="s">
        <v>2261</v>
      </c>
      <c r="AT251" s="637" t="s">
        <v>2262</v>
      </c>
      <c r="AU251" s="637" t="s">
        <v>2263</v>
      </c>
      <c r="AV251" s="637" t="s">
        <v>2264</v>
      </c>
      <c r="AW251" s="637" t="s">
        <v>1311</v>
      </c>
      <c r="AX251" s="637" t="s">
        <v>2265</v>
      </c>
      <c r="AY251" s="637" t="s">
        <v>2266</v>
      </c>
      <c r="AZ251" s="637" t="s">
        <v>2267</v>
      </c>
      <c r="BB251" s="637" t="s">
        <v>2268</v>
      </c>
      <c r="BC251" s="637" t="s">
        <v>1307</v>
      </c>
      <c r="BD251" s="637" t="s">
        <v>2269</v>
      </c>
      <c r="BE251" s="637" t="s">
        <v>2270</v>
      </c>
      <c r="BF251" s="637" t="s">
        <v>2214</v>
      </c>
      <c r="BG251" s="637" t="s">
        <v>2271</v>
      </c>
      <c r="BH251" s="637" t="s">
        <v>2272</v>
      </c>
      <c r="BI251" s="637" t="s">
        <v>2273</v>
      </c>
      <c r="BJ251" s="637" t="s">
        <v>2274</v>
      </c>
      <c r="BK251" s="637" t="s">
        <v>2275</v>
      </c>
      <c r="BL251" s="637" t="s">
        <v>2276</v>
      </c>
      <c r="BM251" s="637" t="s">
        <v>2277</v>
      </c>
      <c r="BN251" s="637" t="s">
        <v>2278</v>
      </c>
      <c r="BO251" s="637" t="s">
        <v>2279</v>
      </c>
      <c r="BP251" s="637" t="s">
        <v>2280</v>
      </c>
      <c r="BQ251" s="637" t="s">
        <v>2281</v>
      </c>
      <c r="BR251" s="637" t="s">
        <v>2282</v>
      </c>
      <c r="BS251" s="637" t="s">
        <v>2283</v>
      </c>
      <c r="BU251" s="637" t="s">
        <v>2284</v>
      </c>
      <c r="BV251" s="637" t="s">
        <v>2285</v>
      </c>
      <c r="BW251" s="637" t="s">
        <v>2286</v>
      </c>
      <c r="BX251" s="637" t="s">
        <v>2287</v>
      </c>
      <c r="BY251" s="637" t="s">
        <v>2288</v>
      </c>
      <c r="BZ251" s="637" t="s">
        <v>2289</v>
      </c>
      <c r="CA251" s="637" t="s">
        <v>2290</v>
      </c>
      <c r="CB251" s="637" t="s">
        <v>2291</v>
      </c>
      <c r="CC251" s="637" t="s">
        <v>2292</v>
      </c>
      <c r="CD251" s="637" t="s">
        <v>2293</v>
      </c>
    </row>
    <row r="252" spans="1:99" s="637" customFormat="1" x14ac:dyDescent="0.3">
      <c r="A252" s="636">
        <v>949</v>
      </c>
      <c r="B252" s="637" t="s">
        <v>1127</v>
      </c>
      <c r="D252" s="637" t="s">
        <v>415</v>
      </c>
      <c r="E252" s="637" t="s">
        <v>415</v>
      </c>
      <c r="F252" s="637" t="s">
        <v>415</v>
      </c>
      <c r="G252" s="637" t="s">
        <v>1603</v>
      </c>
      <c r="H252" s="637" t="s">
        <v>415</v>
      </c>
      <c r="I252" s="637" t="s">
        <v>415</v>
      </c>
      <c r="J252" s="637" t="s">
        <v>415</v>
      </c>
      <c r="K252" s="637" t="s">
        <v>415</v>
      </c>
      <c r="L252" s="637" t="s">
        <v>415</v>
      </c>
      <c r="M252" s="637" t="s">
        <v>415</v>
      </c>
      <c r="N252" s="637" t="s">
        <v>415</v>
      </c>
      <c r="O252" s="637" t="s">
        <v>415</v>
      </c>
      <c r="P252" s="637" t="s">
        <v>415</v>
      </c>
      <c r="Q252" s="637" t="s">
        <v>415</v>
      </c>
      <c r="R252" s="637" t="s">
        <v>415</v>
      </c>
      <c r="S252" s="637" t="s">
        <v>415</v>
      </c>
      <c r="T252" s="637" t="s">
        <v>415</v>
      </c>
      <c r="U252" s="637" t="s">
        <v>415</v>
      </c>
      <c r="V252" s="637" t="s">
        <v>415</v>
      </c>
      <c r="Y252" s="637" t="s">
        <v>415</v>
      </c>
      <c r="Z252" s="637" t="s">
        <v>415</v>
      </c>
      <c r="AA252" s="637" t="s">
        <v>415</v>
      </c>
      <c r="AB252" s="637" t="s">
        <v>415</v>
      </c>
      <c r="AC252" s="637" t="s">
        <v>415</v>
      </c>
      <c r="AD252" s="637" t="s">
        <v>415</v>
      </c>
      <c r="AF252" s="637" t="s">
        <v>415</v>
      </c>
      <c r="AG252" s="637" t="s">
        <v>415</v>
      </c>
      <c r="AH252" s="637" t="s">
        <v>415</v>
      </c>
      <c r="AI252" s="637" t="s">
        <v>415</v>
      </c>
      <c r="AJ252" s="637" t="s">
        <v>415</v>
      </c>
      <c r="AK252" s="637" t="s">
        <v>415</v>
      </c>
      <c r="AM252" s="637" t="s">
        <v>415</v>
      </c>
      <c r="AN252" s="637" t="s">
        <v>415</v>
      </c>
      <c r="AO252" s="637" t="s">
        <v>415</v>
      </c>
      <c r="AP252" s="637" t="s">
        <v>415</v>
      </c>
      <c r="AQ252" s="637" t="s">
        <v>415</v>
      </c>
      <c r="AR252" s="637" t="s">
        <v>415</v>
      </c>
      <c r="AT252" s="637" t="s">
        <v>415</v>
      </c>
      <c r="AU252" s="637" t="s">
        <v>415</v>
      </c>
      <c r="AV252" s="637" t="s">
        <v>415</v>
      </c>
      <c r="AW252" s="637" t="s">
        <v>415</v>
      </c>
      <c r="AX252" s="637" t="s">
        <v>415</v>
      </c>
      <c r="AY252" s="637" t="s">
        <v>415</v>
      </c>
      <c r="AZ252" s="637" t="s">
        <v>433</v>
      </c>
      <c r="BB252" s="637" t="s">
        <v>415</v>
      </c>
      <c r="BC252" s="637" t="s">
        <v>415</v>
      </c>
      <c r="BD252" s="637" t="s">
        <v>415</v>
      </c>
      <c r="BE252" s="637" t="s">
        <v>415</v>
      </c>
      <c r="BF252" s="637" t="s">
        <v>415</v>
      </c>
      <c r="BG252" s="637" t="s">
        <v>415</v>
      </c>
      <c r="BH252" s="637" t="s">
        <v>415</v>
      </c>
      <c r="BI252" s="637" t="s">
        <v>415</v>
      </c>
      <c r="BJ252" s="637" t="s">
        <v>415</v>
      </c>
      <c r="BK252" s="637" t="s">
        <v>415</v>
      </c>
      <c r="BL252" s="637" t="s">
        <v>415</v>
      </c>
      <c r="BM252" s="637" t="s">
        <v>415</v>
      </c>
      <c r="BN252" s="637" t="s">
        <v>415</v>
      </c>
      <c r="BO252" s="637" t="s">
        <v>415</v>
      </c>
      <c r="BP252" s="637" t="s">
        <v>415</v>
      </c>
      <c r="BQ252" s="637" t="s">
        <v>415</v>
      </c>
      <c r="BR252" s="637" t="s">
        <v>415</v>
      </c>
      <c r="BS252" s="637" t="s">
        <v>415</v>
      </c>
      <c r="BU252" s="637" t="s">
        <v>415</v>
      </c>
      <c r="BV252" s="637" t="s">
        <v>415</v>
      </c>
      <c r="BW252" s="637" t="s">
        <v>415</v>
      </c>
      <c r="BX252" s="637" t="s">
        <v>415</v>
      </c>
      <c r="BY252" s="637" t="s">
        <v>415</v>
      </c>
      <c r="BZ252" s="637" t="s">
        <v>415</v>
      </c>
      <c r="CA252" s="637" t="s">
        <v>415</v>
      </c>
      <c r="CB252" s="637" t="s">
        <v>415</v>
      </c>
      <c r="CC252" s="637" t="s">
        <v>415</v>
      </c>
      <c r="CD252" s="637" t="s">
        <v>415</v>
      </c>
    </row>
    <row r="253" spans="1:99" s="637" customFormat="1" x14ac:dyDescent="0.3">
      <c r="A253" s="636">
        <v>950</v>
      </c>
      <c r="B253" s="637" t="s">
        <v>1128</v>
      </c>
      <c r="D253" s="637" t="s">
        <v>50</v>
      </c>
      <c r="E253" s="637" t="s">
        <v>50</v>
      </c>
      <c r="F253" s="637" t="s">
        <v>50</v>
      </c>
      <c r="G253" s="637" t="s">
        <v>50</v>
      </c>
      <c r="H253" s="637" t="s">
        <v>50</v>
      </c>
      <c r="I253" s="637" t="s">
        <v>50</v>
      </c>
      <c r="J253" s="637" t="s">
        <v>50</v>
      </c>
      <c r="K253" s="637" t="s">
        <v>50</v>
      </c>
      <c r="L253" s="637" t="s">
        <v>50</v>
      </c>
      <c r="M253" s="637" t="s">
        <v>50</v>
      </c>
      <c r="N253" s="637" t="s">
        <v>50</v>
      </c>
      <c r="O253" s="637" t="s">
        <v>50</v>
      </c>
      <c r="P253" s="637" t="s">
        <v>50</v>
      </c>
      <c r="Q253" s="637" t="s">
        <v>50</v>
      </c>
      <c r="R253" s="637" t="s">
        <v>50</v>
      </c>
      <c r="S253" s="637" t="s">
        <v>50</v>
      </c>
      <c r="T253" s="637" t="s">
        <v>51</v>
      </c>
      <c r="U253" s="637" t="s">
        <v>50</v>
      </c>
      <c r="V253" s="637" t="s">
        <v>50</v>
      </c>
      <c r="Y253" s="637" t="s">
        <v>50</v>
      </c>
      <c r="Z253" s="637" t="s">
        <v>50</v>
      </c>
      <c r="AA253" s="637" t="s">
        <v>50</v>
      </c>
      <c r="AB253" s="637" t="s">
        <v>50</v>
      </c>
      <c r="AC253" s="637" t="s">
        <v>50</v>
      </c>
      <c r="AD253" s="637" t="s">
        <v>50</v>
      </c>
      <c r="AF253" s="637" t="s">
        <v>50</v>
      </c>
      <c r="AG253" s="637" t="s">
        <v>50</v>
      </c>
      <c r="AH253" s="637" t="s">
        <v>50</v>
      </c>
      <c r="AI253" s="637" t="s">
        <v>50</v>
      </c>
      <c r="AJ253" s="637" t="s">
        <v>50</v>
      </c>
      <c r="AK253" s="637" t="s">
        <v>50</v>
      </c>
      <c r="AM253" s="637" t="s">
        <v>50</v>
      </c>
      <c r="AN253" s="637" t="s">
        <v>50</v>
      </c>
      <c r="AO253" s="637" t="s">
        <v>50</v>
      </c>
      <c r="AP253" s="637" t="s">
        <v>50</v>
      </c>
      <c r="AQ253" s="637" t="s">
        <v>50</v>
      </c>
      <c r="AR253" s="637" t="s">
        <v>50</v>
      </c>
      <c r="AT253" s="637" t="s">
        <v>50</v>
      </c>
      <c r="AU253" s="637" t="s">
        <v>50</v>
      </c>
      <c r="AV253" s="637" t="s">
        <v>50</v>
      </c>
      <c r="AW253" s="637" t="s">
        <v>1312</v>
      </c>
      <c r="AX253" s="637" t="s">
        <v>50</v>
      </c>
      <c r="AY253" s="637" t="s">
        <v>50</v>
      </c>
      <c r="AZ253" s="637" t="s">
        <v>51</v>
      </c>
      <c r="BB253" s="637" t="s">
        <v>50</v>
      </c>
      <c r="BC253" s="637" t="s">
        <v>50</v>
      </c>
      <c r="BD253" s="637" t="s">
        <v>50</v>
      </c>
      <c r="BE253" s="637" t="s">
        <v>50</v>
      </c>
      <c r="BF253" s="637" t="s">
        <v>50</v>
      </c>
      <c r="BG253" s="637" t="s">
        <v>51</v>
      </c>
      <c r="BH253" s="637" t="s">
        <v>50</v>
      </c>
      <c r="BI253" s="637" t="s">
        <v>50</v>
      </c>
      <c r="BJ253" s="637" t="s">
        <v>50</v>
      </c>
      <c r="BK253" s="637" t="s">
        <v>50</v>
      </c>
      <c r="BL253" s="637" t="s">
        <v>50</v>
      </c>
      <c r="BM253" s="637" t="s">
        <v>50</v>
      </c>
      <c r="BN253" s="637" t="s">
        <v>50</v>
      </c>
      <c r="BO253" s="637" t="s">
        <v>50</v>
      </c>
      <c r="BP253" s="637" t="s">
        <v>50</v>
      </c>
      <c r="BQ253" s="637" t="s">
        <v>50</v>
      </c>
      <c r="BR253" s="637" t="s">
        <v>50</v>
      </c>
      <c r="BS253" s="637" t="s">
        <v>50</v>
      </c>
      <c r="BU253" s="637" t="s">
        <v>50</v>
      </c>
      <c r="BV253" s="637" t="s">
        <v>50</v>
      </c>
      <c r="BW253" s="637" t="s">
        <v>50</v>
      </c>
      <c r="BX253" s="637" t="s">
        <v>50</v>
      </c>
      <c r="BY253" s="637" t="s">
        <v>50</v>
      </c>
      <c r="BZ253" s="637" t="s">
        <v>50</v>
      </c>
      <c r="CA253" s="637" t="s">
        <v>50</v>
      </c>
      <c r="CB253" s="637" t="s">
        <v>50</v>
      </c>
      <c r="CC253" s="637" t="s">
        <v>50</v>
      </c>
      <c r="CD253" s="637" t="s">
        <v>50</v>
      </c>
    </row>
    <row r="254" spans="1:99" s="632" customFormat="1" x14ac:dyDescent="0.3">
      <c r="A254" s="631">
        <v>951</v>
      </c>
      <c r="B254" s="632" t="s">
        <v>1129</v>
      </c>
      <c r="D254" s="632">
        <v>2</v>
      </c>
      <c r="E254" s="632">
        <v>2</v>
      </c>
      <c r="F254" s="632">
        <v>2</v>
      </c>
      <c r="G254" s="632">
        <v>2</v>
      </c>
      <c r="H254" s="632">
        <v>1</v>
      </c>
      <c r="I254" s="632">
        <v>1</v>
      </c>
      <c r="J254" s="632">
        <v>2</v>
      </c>
      <c r="K254" s="632">
        <v>2</v>
      </c>
      <c r="L254" s="632">
        <v>2</v>
      </c>
      <c r="M254" s="632">
        <v>2</v>
      </c>
      <c r="N254" s="632">
        <v>2</v>
      </c>
      <c r="O254" s="632">
        <v>2</v>
      </c>
      <c r="P254" s="632">
        <v>2</v>
      </c>
      <c r="Q254" s="632">
        <v>2</v>
      </c>
      <c r="R254" s="632">
        <v>2</v>
      </c>
      <c r="S254" s="632">
        <v>2</v>
      </c>
      <c r="T254" s="632">
        <v>2</v>
      </c>
      <c r="U254" s="632">
        <v>2</v>
      </c>
      <c r="V254" s="632">
        <v>2</v>
      </c>
      <c r="Y254" s="632">
        <v>2</v>
      </c>
      <c r="Z254" s="632">
        <v>2</v>
      </c>
      <c r="AA254" s="632">
        <v>2</v>
      </c>
      <c r="AB254" s="632">
        <v>2</v>
      </c>
      <c r="AC254" s="632">
        <v>2</v>
      </c>
      <c r="AD254" s="632">
        <v>1</v>
      </c>
      <c r="AF254" s="632">
        <v>2</v>
      </c>
      <c r="AG254" s="632">
        <v>2</v>
      </c>
      <c r="AH254" s="632">
        <v>1</v>
      </c>
      <c r="AI254" s="632">
        <v>2</v>
      </c>
      <c r="AJ254" s="632">
        <v>1</v>
      </c>
      <c r="AK254" s="632">
        <v>2</v>
      </c>
      <c r="AM254" s="632">
        <v>2</v>
      </c>
      <c r="AN254" s="632">
        <v>2</v>
      </c>
      <c r="AO254" s="632">
        <v>2</v>
      </c>
      <c r="AP254" s="632">
        <v>2</v>
      </c>
      <c r="AQ254" s="632">
        <v>2</v>
      </c>
      <c r="AR254" s="632">
        <v>2</v>
      </c>
      <c r="AT254" s="632">
        <v>2</v>
      </c>
      <c r="AU254" s="632">
        <v>2</v>
      </c>
      <c r="AV254" s="632">
        <v>2</v>
      </c>
      <c r="AW254" s="632">
        <v>2</v>
      </c>
      <c r="AX254" s="632">
        <v>2</v>
      </c>
      <c r="AY254" s="632">
        <v>2</v>
      </c>
      <c r="AZ254" s="632">
        <v>1</v>
      </c>
      <c r="BB254" s="632">
        <v>2</v>
      </c>
      <c r="BC254" s="632">
        <v>2</v>
      </c>
      <c r="BD254" s="632">
        <v>2</v>
      </c>
      <c r="BE254" s="632">
        <v>1</v>
      </c>
      <c r="BF254" s="632">
        <v>2</v>
      </c>
      <c r="BG254" s="632">
        <v>2</v>
      </c>
      <c r="BH254" s="632">
        <v>2</v>
      </c>
      <c r="BI254" s="632">
        <v>2</v>
      </c>
      <c r="BJ254" s="632">
        <v>2</v>
      </c>
      <c r="BK254" s="632">
        <v>2</v>
      </c>
      <c r="BL254" s="632">
        <v>2</v>
      </c>
      <c r="BM254" s="632">
        <v>2</v>
      </c>
      <c r="BN254" s="632">
        <v>2</v>
      </c>
      <c r="BO254" s="632">
        <v>2</v>
      </c>
      <c r="BP254" s="632">
        <v>2</v>
      </c>
      <c r="BQ254" s="632">
        <v>2</v>
      </c>
      <c r="BR254" s="632">
        <v>2</v>
      </c>
      <c r="BS254" s="632">
        <v>2</v>
      </c>
      <c r="BU254" s="632">
        <v>1</v>
      </c>
      <c r="BV254" s="632">
        <v>2</v>
      </c>
      <c r="BW254" s="632">
        <v>2</v>
      </c>
      <c r="BX254" s="632">
        <v>2</v>
      </c>
      <c r="BY254" s="632">
        <v>2</v>
      </c>
      <c r="BZ254" s="632">
        <v>2</v>
      </c>
      <c r="CA254" s="632">
        <v>2</v>
      </c>
      <c r="CB254" s="632">
        <v>2</v>
      </c>
      <c r="CC254" s="632">
        <v>2</v>
      </c>
      <c r="CD254" s="632">
        <v>2</v>
      </c>
    </row>
    <row r="255" spans="1:99" s="637" customFormat="1" x14ac:dyDescent="0.3">
      <c r="A255" s="636">
        <v>952</v>
      </c>
      <c r="B255" s="637" t="s">
        <v>1130</v>
      </c>
      <c r="D255" s="637" t="s">
        <v>2294</v>
      </c>
      <c r="E255" s="637" t="s">
        <v>1320</v>
      </c>
      <c r="F255" s="637" t="s">
        <v>2295</v>
      </c>
      <c r="G255" s="637" t="s">
        <v>2296</v>
      </c>
      <c r="H255" s="637" t="s">
        <v>1315</v>
      </c>
      <c r="I255" s="637" t="s">
        <v>1133</v>
      </c>
      <c r="J255" s="637" t="s">
        <v>2297</v>
      </c>
      <c r="K255" s="637" t="s">
        <v>2298</v>
      </c>
      <c r="L255" s="637" t="s">
        <v>2299</v>
      </c>
      <c r="M255" s="637" t="s">
        <v>2300</v>
      </c>
      <c r="N255" s="637" t="s">
        <v>2301</v>
      </c>
      <c r="O255" s="637" t="s">
        <v>2302</v>
      </c>
      <c r="P255" s="637" t="s">
        <v>2303</v>
      </c>
      <c r="Q255" s="637" t="s">
        <v>1606</v>
      </c>
      <c r="R255" s="637" t="s">
        <v>2304</v>
      </c>
      <c r="S255" s="637" t="s">
        <v>2305</v>
      </c>
      <c r="U255" s="637" t="s">
        <v>1313</v>
      </c>
      <c r="V255" s="637" t="s">
        <v>2306</v>
      </c>
      <c r="Y255" s="637" t="s">
        <v>1131</v>
      </c>
      <c r="Z255" s="637" t="s">
        <v>1320</v>
      </c>
      <c r="AA255" s="637" t="s">
        <v>1576</v>
      </c>
      <c r="AB255" s="637" t="s">
        <v>2307</v>
      </c>
      <c r="AC255" s="637" t="s">
        <v>1320</v>
      </c>
      <c r="AD255" s="637" t="s">
        <v>1131</v>
      </c>
      <c r="AF255" s="637" t="s">
        <v>2308</v>
      </c>
      <c r="AG255" s="637" t="s">
        <v>1322</v>
      </c>
      <c r="AH255" s="637" t="s">
        <v>1313</v>
      </c>
      <c r="AI255" s="637" t="s">
        <v>1317</v>
      </c>
      <c r="AJ255" s="637" t="s">
        <v>1483</v>
      </c>
      <c r="AK255" s="637" t="s">
        <v>1604</v>
      </c>
      <c r="AM255" s="637" t="s">
        <v>1319</v>
      </c>
      <c r="AN255" s="637" t="s">
        <v>2309</v>
      </c>
      <c r="AO255" s="637" t="s">
        <v>2310</v>
      </c>
      <c r="AP255" s="637" t="s">
        <v>2311</v>
      </c>
      <c r="AT255" s="637" t="s">
        <v>2312</v>
      </c>
      <c r="AU255" s="637" t="s">
        <v>2313</v>
      </c>
      <c r="AV255" s="637" t="s">
        <v>2314</v>
      </c>
      <c r="AW255" s="637" t="s">
        <v>2312</v>
      </c>
      <c r="AX255" s="637" t="s">
        <v>1613</v>
      </c>
      <c r="AY255" s="637" t="s">
        <v>2315</v>
      </c>
      <c r="BB255" s="637" t="s">
        <v>1313</v>
      </c>
      <c r="BC255" s="637" t="s">
        <v>1315</v>
      </c>
      <c r="BD255" s="637" t="s">
        <v>2316</v>
      </c>
      <c r="BE255" s="637" t="s">
        <v>1131</v>
      </c>
      <c r="BF255" s="637" t="s">
        <v>2317</v>
      </c>
      <c r="BH255" s="637" t="s">
        <v>2318</v>
      </c>
      <c r="BI255" s="637" t="s">
        <v>1315</v>
      </c>
      <c r="BJ255" s="637" t="s">
        <v>2319</v>
      </c>
      <c r="BK255" s="637" t="s">
        <v>1133</v>
      </c>
      <c r="BL255" s="637" t="s">
        <v>2320</v>
      </c>
      <c r="BM255" s="637" t="s">
        <v>2321</v>
      </c>
      <c r="BN255" s="637" t="s">
        <v>1172</v>
      </c>
      <c r="BO255" s="637" t="s">
        <v>2322</v>
      </c>
      <c r="BP255" s="637" t="s">
        <v>2323</v>
      </c>
      <c r="BQ255" s="637" t="s">
        <v>1320</v>
      </c>
      <c r="BR255" s="637" t="s">
        <v>2324</v>
      </c>
      <c r="BS255" s="637" t="s">
        <v>2325</v>
      </c>
      <c r="BU255" s="637" t="s">
        <v>2326</v>
      </c>
      <c r="BV255" s="637" t="s">
        <v>1313</v>
      </c>
      <c r="BW255" s="637" t="s">
        <v>2327</v>
      </c>
      <c r="BX255" s="637" t="s">
        <v>1315</v>
      </c>
      <c r="BY255" s="637" t="s">
        <v>1518</v>
      </c>
      <c r="CA255" s="637" t="s">
        <v>2328</v>
      </c>
      <c r="CB255" s="637" t="s">
        <v>1314</v>
      </c>
      <c r="CD255" s="637" t="s">
        <v>1315</v>
      </c>
    </row>
    <row r="256" spans="1:99" s="632" customFormat="1" x14ac:dyDescent="0.3">
      <c r="A256" s="631">
        <v>953</v>
      </c>
      <c r="B256" s="632" t="s">
        <v>1134</v>
      </c>
      <c r="D256" s="632">
        <v>2</v>
      </c>
      <c r="E256" s="632">
        <v>2</v>
      </c>
      <c r="F256" s="632">
        <v>2</v>
      </c>
      <c r="G256" s="632">
        <v>2</v>
      </c>
      <c r="H256" s="632">
        <v>2</v>
      </c>
      <c r="I256" s="632">
        <v>2</v>
      </c>
      <c r="J256" s="632">
        <v>2</v>
      </c>
      <c r="K256" s="632">
        <v>2</v>
      </c>
      <c r="L256" s="632">
        <v>2</v>
      </c>
      <c r="M256" s="632">
        <v>2</v>
      </c>
      <c r="N256" s="632">
        <v>2</v>
      </c>
      <c r="O256" s="632">
        <v>2</v>
      </c>
      <c r="P256" s="632">
        <v>2</v>
      </c>
      <c r="Q256" s="632">
        <v>2</v>
      </c>
      <c r="R256" s="632">
        <v>2</v>
      </c>
      <c r="S256" s="632">
        <v>2</v>
      </c>
      <c r="T256" s="632">
        <v>2</v>
      </c>
      <c r="U256" s="632">
        <v>2</v>
      </c>
      <c r="V256" s="632">
        <v>2</v>
      </c>
      <c r="Y256" s="632">
        <v>2</v>
      </c>
      <c r="Z256" s="632">
        <v>2</v>
      </c>
      <c r="AA256" s="632">
        <v>2</v>
      </c>
      <c r="AB256" s="632">
        <v>2</v>
      </c>
      <c r="AC256" s="632">
        <v>2</v>
      </c>
      <c r="AD256" s="632">
        <v>2</v>
      </c>
      <c r="AF256" s="632">
        <v>2</v>
      </c>
      <c r="AG256" s="632">
        <v>2</v>
      </c>
      <c r="AH256" s="632">
        <v>2</v>
      </c>
      <c r="AI256" s="632">
        <v>2</v>
      </c>
      <c r="AJ256" s="632">
        <v>2</v>
      </c>
      <c r="AK256" s="632">
        <v>2</v>
      </c>
      <c r="AM256" s="632">
        <v>2</v>
      </c>
      <c r="AN256" s="632">
        <v>2</v>
      </c>
      <c r="AO256" s="632">
        <v>2</v>
      </c>
      <c r="AP256" s="632">
        <v>2</v>
      </c>
      <c r="AQ256" s="632">
        <v>2</v>
      </c>
      <c r="AR256" s="632">
        <v>2</v>
      </c>
      <c r="AT256" s="632">
        <v>2</v>
      </c>
      <c r="AU256" s="632">
        <v>2</v>
      </c>
      <c r="AV256" s="632">
        <v>2</v>
      </c>
      <c r="AW256" s="632">
        <v>2</v>
      </c>
      <c r="AX256" s="632">
        <v>2</v>
      </c>
      <c r="AY256" s="632">
        <v>2</v>
      </c>
      <c r="AZ256" s="632">
        <v>2</v>
      </c>
      <c r="BB256" s="632">
        <v>2</v>
      </c>
      <c r="BC256" s="632">
        <v>2</v>
      </c>
      <c r="BD256" s="632">
        <v>2</v>
      </c>
      <c r="BE256" s="632">
        <v>2</v>
      </c>
      <c r="BF256" s="632">
        <v>2</v>
      </c>
      <c r="BG256" s="632">
        <v>2</v>
      </c>
      <c r="BH256" s="632">
        <v>2</v>
      </c>
      <c r="BI256" s="632">
        <v>2</v>
      </c>
      <c r="BJ256" s="632">
        <v>2</v>
      </c>
      <c r="BK256" s="632">
        <v>2</v>
      </c>
      <c r="BL256" s="632">
        <v>2</v>
      </c>
      <c r="BM256" s="632">
        <v>2</v>
      </c>
      <c r="BN256" s="632">
        <v>2</v>
      </c>
      <c r="BO256" s="632">
        <v>2</v>
      </c>
      <c r="BP256" s="632">
        <v>2</v>
      </c>
      <c r="BQ256" s="632">
        <v>2</v>
      </c>
      <c r="BR256" s="632">
        <v>2</v>
      </c>
      <c r="BS256" s="632">
        <v>2</v>
      </c>
      <c r="BU256" s="632">
        <v>2</v>
      </c>
      <c r="BV256" s="632">
        <v>2</v>
      </c>
      <c r="BW256" s="632">
        <v>2</v>
      </c>
      <c r="BX256" s="632">
        <v>2</v>
      </c>
      <c r="BY256" s="632">
        <v>2</v>
      </c>
      <c r="BZ256" s="632">
        <v>2</v>
      </c>
      <c r="CA256" s="632">
        <v>2</v>
      </c>
      <c r="CB256" s="632">
        <v>2</v>
      </c>
      <c r="CC256" s="632">
        <v>2</v>
      </c>
      <c r="CD256" s="632">
        <v>2</v>
      </c>
    </row>
    <row r="257" spans="1:82" s="637" customFormat="1" x14ac:dyDescent="0.3">
      <c r="A257" s="636">
        <v>954</v>
      </c>
      <c r="B257" s="637" t="s">
        <v>413</v>
      </c>
      <c r="D257" s="637" t="s">
        <v>50</v>
      </c>
      <c r="E257" s="637" t="s">
        <v>50</v>
      </c>
      <c r="F257" s="637" t="s">
        <v>50</v>
      </c>
      <c r="G257" s="637" t="s">
        <v>50</v>
      </c>
      <c r="H257" s="637" t="s">
        <v>50</v>
      </c>
      <c r="I257" s="637" t="s">
        <v>50</v>
      </c>
      <c r="J257" s="637" t="s">
        <v>50</v>
      </c>
      <c r="K257" s="637" t="s">
        <v>50</v>
      </c>
      <c r="L257" s="637" t="s">
        <v>50</v>
      </c>
      <c r="M257" s="637" t="s">
        <v>50</v>
      </c>
      <c r="N257" s="637" t="s">
        <v>50</v>
      </c>
      <c r="O257" s="637" t="s">
        <v>50</v>
      </c>
      <c r="P257" s="637" t="s">
        <v>50</v>
      </c>
      <c r="Q257" s="637" t="s">
        <v>50</v>
      </c>
      <c r="R257" s="637" t="s">
        <v>50</v>
      </c>
      <c r="S257" s="637" t="s">
        <v>50</v>
      </c>
      <c r="T257" s="637" t="s">
        <v>50</v>
      </c>
      <c r="U257" s="637" t="s">
        <v>50</v>
      </c>
      <c r="V257" s="637" t="s">
        <v>50</v>
      </c>
      <c r="Y257" s="637" t="s">
        <v>50</v>
      </c>
      <c r="Z257" s="637" t="s">
        <v>50</v>
      </c>
      <c r="AA257" s="637" t="s">
        <v>50</v>
      </c>
      <c r="AB257" s="637" t="s">
        <v>50</v>
      </c>
      <c r="AC257" s="637" t="s">
        <v>50</v>
      </c>
      <c r="AD257" s="637" t="s">
        <v>50</v>
      </c>
      <c r="AF257" s="637" t="s">
        <v>50</v>
      </c>
      <c r="AG257" s="637" t="s">
        <v>50</v>
      </c>
      <c r="AH257" s="637" t="s">
        <v>50</v>
      </c>
      <c r="AI257" s="637" t="s">
        <v>50</v>
      </c>
      <c r="AJ257" s="637" t="s">
        <v>50</v>
      </c>
      <c r="AK257" s="637" t="s">
        <v>50</v>
      </c>
      <c r="AM257" s="637" t="s">
        <v>50</v>
      </c>
      <c r="AN257" s="637" t="s">
        <v>50</v>
      </c>
      <c r="AO257" s="637" t="s">
        <v>50</v>
      </c>
      <c r="AP257" s="637" t="s">
        <v>50</v>
      </c>
      <c r="AQ257" s="637" t="s">
        <v>50</v>
      </c>
      <c r="AR257" s="637" t="s">
        <v>50</v>
      </c>
      <c r="AT257" s="637" t="s">
        <v>50</v>
      </c>
      <c r="AU257" s="637" t="s">
        <v>50</v>
      </c>
      <c r="AV257" s="637" t="s">
        <v>50</v>
      </c>
      <c r="AW257" s="637" t="s">
        <v>50</v>
      </c>
      <c r="AX257" s="637" t="s">
        <v>50</v>
      </c>
      <c r="AY257" s="637" t="s">
        <v>50</v>
      </c>
      <c r="AZ257" s="637" t="s">
        <v>50</v>
      </c>
      <c r="BB257" s="637" t="s">
        <v>50</v>
      </c>
      <c r="BC257" s="637" t="s">
        <v>50</v>
      </c>
      <c r="BD257" s="637" t="s">
        <v>50</v>
      </c>
      <c r="BE257" s="637" t="s">
        <v>50</v>
      </c>
      <c r="BF257" s="637" t="s">
        <v>50</v>
      </c>
      <c r="BG257" s="637" t="s">
        <v>50</v>
      </c>
      <c r="BH257" s="637" t="s">
        <v>50</v>
      </c>
      <c r="BI257" s="637" t="s">
        <v>50</v>
      </c>
      <c r="BJ257" s="637" t="s">
        <v>50</v>
      </c>
      <c r="BK257" s="637" t="s">
        <v>50</v>
      </c>
      <c r="BL257" s="637" t="s">
        <v>50</v>
      </c>
      <c r="BM257" s="637" t="s">
        <v>50</v>
      </c>
      <c r="BN257" s="637" t="s">
        <v>50</v>
      </c>
      <c r="BO257" s="637" t="s">
        <v>50</v>
      </c>
      <c r="BP257" s="637" t="s">
        <v>50</v>
      </c>
      <c r="BQ257" s="637" t="s">
        <v>50</v>
      </c>
      <c r="BR257" s="637" t="s">
        <v>50</v>
      </c>
      <c r="BS257" s="637" t="s">
        <v>50</v>
      </c>
      <c r="BU257" s="637" t="s">
        <v>50</v>
      </c>
      <c r="BV257" s="637" t="s">
        <v>50</v>
      </c>
      <c r="BW257" s="637" t="s">
        <v>50</v>
      </c>
      <c r="BX257" s="637" t="s">
        <v>50</v>
      </c>
      <c r="BY257" s="637" t="s">
        <v>50</v>
      </c>
      <c r="BZ257" s="637" t="s">
        <v>50</v>
      </c>
      <c r="CA257" s="637" t="s">
        <v>50</v>
      </c>
      <c r="CB257" s="637" t="s">
        <v>50</v>
      </c>
      <c r="CC257" s="637" t="s">
        <v>50</v>
      </c>
      <c r="CD257" s="637" t="s">
        <v>50</v>
      </c>
    </row>
    <row r="258" spans="1:82" s="632" customFormat="1" x14ac:dyDescent="0.3">
      <c r="A258" s="631">
        <v>955</v>
      </c>
      <c r="B258" s="632" t="s">
        <v>1135</v>
      </c>
      <c r="D258" s="632">
        <v>0</v>
      </c>
      <c r="E258" s="632">
        <v>0</v>
      </c>
      <c r="F258" s="632">
        <v>0</v>
      </c>
      <c r="G258" s="632">
        <v>0</v>
      </c>
      <c r="H258" s="632">
        <v>0</v>
      </c>
      <c r="I258" s="632">
        <v>0</v>
      </c>
      <c r="J258" s="632">
        <v>2</v>
      </c>
      <c r="K258" s="632">
        <v>0</v>
      </c>
      <c r="L258" s="632">
        <v>0</v>
      </c>
      <c r="M258" s="632">
        <v>0</v>
      </c>
      <c r="N258" s="632">
        <v>0</v>
      </c>
      <c r="O258" s="632">
        <v>0</v>
      </c>
      <c r="P258" s="632">
        <v>0</v>
      </c>
      <c r="Q258" s="632">
        <v>0</v>
      </c>
      <c r="R258" s="632">
        <v>0</v>
      </c>
      <c r="S258" s="632">
        <v>0</v>
      </c>
      <c r="T258" s="632">
        <v>1</v>
      </c>
      <c r="U258" s="632">
        <v>0</v>
      </c>
      <c r="V258" s="632">
        <v>0</v>
      </c>
      <c r="Y258" s="632">
        <v>0</v>
      </c>
      <c r="Z258" s="632">
        <v>0</v>
      </c>
      <c r="AA258" s="632">
        <v>1</v>
      </c>
      <c r="AB258" s="632">
        <v>0</v>
      </c>
      <c r="AC258" s="632">
        <v>0</v>
      </c>
      <c r="AD258" s="632">
        <v>0</v>
      </c>
      <c r="AF258" s="632">
        <v>0</v>
      </c>
      <c r="AG258" s="632">
        <v>0</v>
      </c>
      <c r="AH258" s="632">
        <v>4</v>
      </c>
      <c r="AI258" s="632">
        <v>0</v>
      </c>
      <c r="AJ258" s="632">
        <v>1</v>
      </c>
      <c r="AK258" s="632">
        <v>0</v>
      </c>
      <c r="AM258" s="632">
        <v>1</v>
      </c>
      <c r="AN258" s="632">
        <v>0</v>
      </c>
      <c r="AO258" s="632">
        <v>0</v>
      </c>
      <c r="AP258" s="632">
        <v>0</v>
      </c>
      <c r="AQ258" s="632">
        <v>0</v>
      </c>
      <c r="AR258" s="632">
        <v>1</v>
      </c>
      <c r="AT258" s="632">
        <v>1</v>
      </c>
      <c r="AU258" s="632">
        <v>0</v>
      </c>
      <c r="AV258" s="632">
        <v>1</v>
      </c>
      <c r="AW258" s="632">
        <v>0</v>
      </c>
      <c r="AX258" s="632">
        <v>3</v>
      </c>
      <c r="AY258" s="632">
        <v>0</v>
      </c>
      <c r="AZ258" s="632">
        <v>3</v>
      </c>
      <c r="BB258" s="632">
        <v>0</v>
      </c>
      <c r="BC258" s="632">
        <v>0</v>
      </c>
      <c r="BD258" s="632">
        <v>0</v>
      </c>
      <c r="BE258" s="632">
        <v>0</v>
      </c>
      <c r="BF258" s="632">
        <v>0</v>
      </c>
      <c r="BG258" s="632">
        <v>0</v>
      </c>
      <c r="BH258" s="632">
        <v>0</v>
      </c>
      <c r="BI258" s="632">
        <v>0</v>
      </c>
      <c r="BJ258" s="632">
        <v>0</v>
      </c>
      <c r="BK258" s="632">
        <v>1</v>
      </c>
      <c r="BL258" s="632">
        <v>0</v>
      </c>
      <c r="BM258" s="632">
        <v>0</v>
      </c>
      <c r="BN258" s="632">
        <v>0</v>
      </c>
      <c r="BO258" s="632">
        <v>0</v>
      </c>
      <c r="BP258" s="632">
        <v>0</v>
      </c>
      <c r="BQ258" s="632">
        <v>0</v>
      </c>
      <c r="BR258" s="632">
        <v>1</v>
      </c>
      <c r="BS258" s="632">
        <v>0</v>
      </c>
      <c r="BU258" s="632">
        <v>0</v>
      </c>
      <c r="BV258" s="632">
        <v>2</v>
      </c>
      <c r="BW258" s="632">
        <v>0</v>
      </c>
      <c r="BX258" s="632">
        <v>0</v>
      </c>
      <c r="BY258" s="632">
        <v>0</v>
      </c>
      <c r="BZ258" s="632">
        <v>1</v>
      </c>
      <c r="CA258" s="632">
        <v>0</v>
      </c>
      <c r="CB258" s="632">
        <v>1</v>
      </c>
      <c r="CC258" s="632">
        <v>0</v>
      </c>
      <c r="CD258" s="632">
        <v>0</v>
      </c>
    </row>
    <row r="259" spans="1:82" s="637" customFormat="1" x14ac:dyDescent="0.3">
      <c r="A259" s="636">
        <v>956</v>
      </c>
      <c r="B259" s="637" t="s">
        <v>414</v>
      </c>
      <c r="D259" s="637" t="s">
        <v>50</v>
      </c>
      <c r="E259" s="637" t="s">
        <v>50</v>
      </c>
      <c r="F259" s="637" t="s">
        <v>50</v>
      </c>
      <c r="G259" s="637" t="s">
        <v>50</v>
      </c>
      <c r="H259" s="637" t="s">
        <v>50</v>
      </c>
      <c r="I259" s="637" t="s">
        <v>50</v>
      </c>
      <c r="J259" s="637" t="s">
        <v>50</v>
      </c>
      <c r="K259" s="637" t="s">
        <v>50</v>
      </c>
      <c r="L259" s="637" t="s">
        <v>50</v>
      </c>
      <c r="M259" s="637" t="s">
        <v>50</v>
      </c>
      <c r="N259" s="637" t="s">
        <v>50</v>
      </c>
      <c r="O259" s="637" t="s">
        <v>50</v>
      </c>
      <c r="P259" s="637" t="s">
        <v>50</v>
      </c>
      <c r="Q259" s="637" t="s">
        <v>50</v>
      </c>
      <c r="R259" s="637" t="s">
        <v>50</v>
      </c>
      <c r="S259" s="637" t="s">
        <v>50</v>
      </c>
      <c r="T259" s="637" t="s">
        <v>50</v>
      </c>
      <c r="U259" s="637" t="s">
        <v>50</v>
      </c>
      <c r="V259" s="637" t="s">
        <v>50</v>
      </c>
      <c r="Y259" s="637" t="s">
        <v>50</v>
      </c>
      <c r="Z259" s="637" t="s">
        <v>50</v>
      </c>
      <c r="AA259" s="637" t="s">
        <v>50</v>
      </c>
      <c r="AB259" s="637" t="s">
        <v>50</v>
      </c>
      <c r="AC259" s="637" t="s">
        <v>50</v>
      </c>
      <c r="AD259" s="637" t="s">
        <v>50</v>
      </c>
      <c r="AF259" s="637" t="s">
        <v>50</v>
      </c>
      <c r="AG259" s="637" t="s">
        <v>50</v>
      </c>
      <c r="AH259" s="637" t="s">
        <v>50</v>
      </c>
      <c r="AI259" s="637" t="s">
        <v>50</v>
      </c>
      <c r="AJ259" s="637" t="s">
        <v>50</v>
      </c>
      <c r="AK259" s="637" t="s">
        <v>50</v>
      </c>
      <c r="AM259" s="637" t="s">
        <v>50</v>
      </c>
      <c r="AN259" s="637" t="s">
        <v>50</v>
      </c>
      <c r="AO259" s="637" t="s">
        <v>50</v>
      </c>
      <c r="AP259" s="637" t="s">
        <v>50</v>
      </c>
      <c r="AQ259" s="637" t="s">
        <v>50</v>
      </c>
      <c r="AR259" s="637" t="s">
        <v>50</v>
      </c>
      <c r="AT259" s="637" t="s">
        <v>50</v>
      </c>
      <c r="AU259" s="637" t="s">
        <v>50</v>
      </c>
      <c r="AV259" s="637" t="s">
        <v>50</v>
      </c>
      <c r="AW259" s="637" t="s">
        <v>1312</v>
      </c>
      <c r="AX259" s="637" t="s">
        <v>50</v>
      </c>
      <c r="AY259" s="637" t="s">
        <v>50</v>
      </c>
      <c r="AZ259" s="637" t="s">
        <v>50</v>
      </c>
      <c r="BB259" s="637" t="s">
        <v>50</v>
      </c>
      <c r="BC259" s="637" t="s">
        <v>50</v>
      </c>
      <c r="BD259" s="637" t="s">
        <v>50</v>
      </c>
      <c r="BE259" s="637" t="s">
        <v>50</v>
      </c>
      <c r="BF259" s="637" t="s">
        <v>50</v>
      </c>
      <c r="BG259" s="637" t="s">
        <v>50</v>
      </c>
      <c r="BH259" s="637" t="s">
        <v>50</v>
      </c>
      <c r="BI259" s="637" t="s">
        <v>50</v>
      </c>
      <c r="BJ259" s="637" t="s">
        <v>50</v>
      </c>
      <c r="BK259" s="637" t="s">
        <v>50</v>
      </c>
      <c r="BL259" s="637" t="s">
        <v>50</v>
      </c>
      <c r="BM259" s="637" t="s">
        <v>50</v>
      </c>
      <c r="BN259" s="637" t="s">
        <v>50</v>
      </c>
      <c r="BO259" s="637" t="s">
        <v>50</v>
      </c>
      <c r="BP259" s="637" t="s">
        <v>50</v>
      </c>
      <c r="BQ259" s="637" t="s">
        <v>50</v>
      </c>
      <c r="BR259" s="637" t="s">
        <v>50</v>
      </c>
      <c r="BS259" s="637" t="s">
        <v>50</v>
      </c>
      <c r="BU259" s="637" t="s">
        <v>50</v>
      </c>
      <c r="BV259" s="637" t="s">
        <v>50</v>
      </c>
      <c r="BW259" s="637" t="s">
        <v>50</v>
      </c>
      <c r="BX259" s="637" t="s">
        <v>50</v>
      </c>
      <c r="BY259" s="637" t="s">
        <v>50</v>
      </c>
      <c r="BZ259" s="637" t="s">
        <v>50</v>
      </c>
      <c r="CA259" s="637" t="s">
        <v>50</v>
      </c>
      <c r="CB259" s="637" t="s">
        <v>50</v>
      </c>
      <c r="CC259" s="637" t="s">
        <v>50</v>
      </c>
      <c r="CD259" s="637" t="s">
        <v>50</v>
      </c>
    </row>
    <row r="260" spans="1:82" s="632" customFormat="1" x14ac:dyDescent="0.3">
      <c r="A260" s="631">
        <v>957</v>
      </c>
      <c r="B260" s="632" t="s">
        <v>1136</v>
      </c>
      <c r="D260" s="632">
        <v>0</v>
      </c>
      <c r="E260" s="632">
        <v>1</v>
      </c>
      <c r="F260" s="632">
        <v>0</v>
      </c>
      <c r="G260" s="632">
        <v>0</v>
      </c>
      <c r="H260" s="632">
        <v>0</v>
      </c>
      <c r="I260" s="632">
        <v>0</v>
      </c>
      <c r="J260" s="632">
        <v>0</v>
      </c>
      <c r="K260" s="632">
        <v>0</v>
      </c>
      <c r="L260" s="632">
        <v>0</v>
      </c>
      <c r="M260" s="632">
        <v>0</v>
      </c>
      <c r="N260" s="632">
        <v>0</v>
      </c>
      <c r="O260" s="632">
        <v>0</v>
      </c>
      <c r="P260" s="632">
        <v>0</v>
      </c>
      <c r="Q260" s="632">
        <v>0</v>
      </c>
      <c r="R260" s="632">
        <v>0</v>
      </c>
      <c r="S260" s="632">
        <v>1</v>
      </c>
      <c r="T260" s="632">
        <v>0</v>
      </c>
      <c r="U260" s="632">
        <v>0</v>
      </c>
      <c r="V260" s="632">
        <v>0</v>
      </c>
      <c r="Y260" s="632">
        <v>0</v>
      </c>
      <c r="Z260" s="632">
        <v>0</v>
      </c>
      <c r="AA260" s="632">
        <v>0</v>
      </c>
      <c r="AB260" s="632">
        <v>0</v>
      </c>
      <c r="AC260" s="632">
        <v>0</v>
      </c>
      <c r="AD260" s="632">
        <v>0</v>
      </c>
      <c r="AF260" s="632">
        <v>1</v>
      </c>
      <c r="AG260" s="632">
        <v>0</v>
      </c>
      <c r="AH260" s="632">
        <v>0</v>
      </c>
      <c r="AI260" s="632">
        <v>1</v>
      </c>
      <c r="AJ260" s="632">
        <v>0</v>
      </c>
      <c r="AK260" s="632">
        <v>0</v>
      </c>
      <c r="AM260" s="632">
        <v>0</v>
      </c>
      <c r="AN260" s="632">
        <v>0</v>
      </c>
      <c r="AO260" s="632">
        <v>0</v>
      </c>
      <c r="AP260" s="632">
        <v>0</v>
      </c>
      <c r="AQ260" s="632">
        <v>0</v>
      </c>
      <c r="AR260" s="632">
        <v>0</v>
      </c>
      <c r="AT260" s="632">
        <v>0</v>
      </c>
      <c r="AU260" s="632">
        <v>0</v>
      </c>
      <c r="AV260" s="632">
        <v>0</v>
      </c>
      <c r="AW260" s="632">
        <v>0</v>
      </c>
      <c r="AX260" s="632">
        <v>0</v>
      </c>
      <c r="AY260" s="632">
        <v>0</v>
      </c>
      <c r="AZ260" s="632">
        <v>3</v>
      </c>
      <c r="BB260" s="632">
        <v>0</v>
      </c>
      <c r="BC260" s="632">
        <v>0</v>
      </c>
      <c r="BD260" s="632">
        <v>0</v>
      </c>
      <c r="BE260" s="632">
        <v>0</v>
      </c>
      <c r="BF260" s="632">
        <v>0</v>
      </c>
      <c r="BG260" s="632">
        <v>0</v>
      </c>
      <c r="BH260" s="632">
        <v>0</v>
      </c>
      <c r="BI260" s="632">
        <v>0</v>
      </c>
      <c r="BJ260" s="632">
        <v>0</v>
      </c>
      <c r="BK260" s="632">
        <v>0</v>
      </c>
      <c r="BL260" s="632">
        <v>0</v>
      </c>
      <c r="BM260" s="632">
        <v>1</v>
      </c>
      <c r="BN260" s="632">
        <v>5</v>
      </c>
      <c r="BO260" s="632">
        <v>2</v>
      </c>
      <c r="BP260" s="632">
        <v>0</v>
      </c>
      <c r="BQ260" s="632">
        <v>0</v>
      </c>
      <c r="BR260" s="632">
        <v>0</v>
      </c>
      <c r="BS260" s="632">
        <v>0</v>
      </c>
      <c r="BU260" s="632">
        <v>0</v>
      </c>
      <c r="BV260" s="632">
        <v>0</v>
      </c>
      <c r="BW260" s="632">
        <v>0</v>
      </c>
      <c r="BX260" s="632">
        <v>0</v>
      </c>
      <c r="BY260" s="632">
        <v>0</v>
      </c>
      <c r="BZ260" s="632">
        <v>0</v>
      </c>
      <c r="CA260" s="632">
        <v>0</v>
      </c>
      <c r="CB260" s="632">
        <v>1</v>
      </c>
      <c r="CC260" s="632">
        <v>0</v>
      </c>
      <c r="CD260" s="632">
        <v>0</v>
      </c>
    </row>
    <row r="261" spans="1:82" s="637" customFormat="1" x14ac:dyDescent="0.3">
      <c r="A261" s="636">
        <v>958</v>
      </c>
      <c r="B261" s="637" t="s">
        <v>1137</v>
      </c>
      <c r="D261" s="637" t="s">
        <v>50</v>
      </c>
      <c r="E261" s="637" t="s">
        <v>50</v>
      </c>
      <c r="F261" s="637" t="s">
        <v>50</v>
      </c>
      <c r="G261" s="637" t="s">
        <v>50</v>
      </c>
      <c r="H261" s="637" t="s">
        <v>50</v>
      </c>
      <c r="I261" s="637" t="s">
        <v>50</v>
      </c>
      <c r="J261" s="637" t="s">
        <v>50</v>
      </c>
      <c r="K261" s="637" t="s">
        <v>50</v>
      </c>
      <c r="L261" s="637" t="s">
        <v>50</v>
      </c>
      <c r="M261" s="637" t="s">
        <v>50</v>
      </c>
      <c r="N261" s="637" t="s">
        <v>50</v>
      </c>
      <c r="O261" s="637" t="s">
        <v>50</v>
      </c>
      <c r="P261" s="637" t="s">
        <v>50</v>
      </c>
      <c r="Q261" s="637" t="s">
        <v>50</v>
      </c>
      <c r="R261" s="637" t="s">
        <v>50</v>
      </c>
      <c r="S261" s="637" t="s">
        <v>50</v>
      </c>
      <c r="T261" s="637" t="s">
        <v>50</v>
      </c>
      <c r="U261" s="637" t="s">
        <v>50</v>
      </c>
      <c r="V261" s="637" t="s">
        <v>50</v>
      </c>
      <c r="Y261" s="637" t="s">
        <v>50</v>
      </c>
      <c r="Z261" s="637" t="s">
        <v>50</v>
      </c>
      <c r="AA261" s="637" t="s">
        <v>50</v>
      </c>
      <c r="AB261" s="637" t="s">
        <v>50</v>
      </c>
      <c r="AC261" s="637" t="s">
        <v>50</v>
      </c>
      <c r="AD261" s="637" t="s">
        <v>50</v>
      </c>
      <c r="AF261" s="637" t="s">
        <v>50</v>
      </c>
      <c r="AG261" s="637" t="s">
        <v>50</v>
      </c>
      <c r="AH261" s="637" t="s">
        <v>50</v>
      </c>
      <c r="AI261" s="637" t="s">
        <v>50</v>
      </c>
      <c r="AJ261" s="637" t="s">
        <v>50</v>
      </c>
      <c r="AK261" s="637" t="s">
        <v>50</v>
      </c>
      <c r="AM261" s="637" t="s">
        <v>50</v>
      </c>
      <c r="AN261" s="637" t="s">
        <v>50</v>
      </c>
      <c r="AO261" s="637" t="s">
        <v>50</v>
      </c>
      <c r="AP261" s="637" t="s">
        <v>50</v>
      </c>
      <c r="AQ261" s="637" t="s">
        <v>50</v>
      </c>
      <c r="AR261" s="637" t="s">
        <v>50</v>
      </c>
      <c r="AT261" s="637" t="s">
        <v>50</v>
      </c>
      <c r="AU261" s="637" t="s">
        <v>50</v>
      </c>
      <c r="AV261" s="637" t="s">
        <v>50</v>
      </c>
      <c r="AW261" s="637" t="s">
        <v>1312</v>
      </c>
      <c r="AX261" s="637" t="s">
        <v>51</v>
      </c>
      <c r="AY261" s="637" t="s">
        <v>50</v>
      </c>
      <c r="AZ261" s="637" t="s">
        <v>50</v>
      </c>
      <c r="BB261" s="637" t="s">
        <v>50</v>
      </c>
      <c r="BC261" s="637" t="s">
        <v>50</v>
      </c>
      <c r="BD261" s="637" t="s">
        <v>50</v>
      </c>
      <c r="BE261" s="637" t="s">
        <v>50</v>
      </c>
      <c r="BF261" s="637" t="s">
        <v>50</v>
      </c>
      <c r="BG261" s="637" t="s">
        <v>50</v>
      </c>
      <c r="BH261" s="637" t="s">
        <v>50</v>
      </c>
      <c r="BI261" s="637" t="s">
        <v>50</v>
      </c>
      <c r="BJ261" s="637" t="s">
        <v>50</v>
      </c>
      <c r="BK261" s="637" t="s">
        <v>50</v>
      </c>
      <c r="BL261" s="637" t="s">
        <v>50</v>
      </c>
      <c r="BM261" s="637" t="s">
        <v>50</v>
      </c>
      <c r="BN261" s="637" t="s">
        <v>50</v>
      </c>
      <c r="BO261" s="637" t="s">
        <v>50</v>
      </c>
      <c r="BP261" s="637" t="s">
        <v>50</v>
      </c>
      <c r="BQ261" s="637" t="s">
        <v>50</v>
      </c>
      <c r="BR261" s="637" t="s">
        <v>50</v>
      </c>
      <c r="BS261" s="637" t="s">
        <v>50</v>
      </c>
      <c r="BU261" s="637" t="s">
        <v>50</v>
      </c>
      <c r="BV261" s="637" t="s">
        <v>50</v>
      </c>
      <c r="BW261" s="637" t="s">
        <v>50</v>
      </c>
      <c r="BX261" s="637" t="s">
        <v>50</v>
      </c>
      <c r="BY261" s="637" t="s">
        <v>50</v>
      </c>
      <c r="BZ261" s="637" t="s">
        <v>50</v>
      </c>
      <c r="CA261" s="637" t="s">
        <v>50</v>
      </c>
      <c r="CB261" s="637" t="s">
        <v>50</v>
      </c>
      <c r="CC261" s="637" t="s">
        <v>50</v>
      </c>
      <c r="CD261" s="637" t="s">
        <v>50</v>
      </c>
    </row>
    <row r="262" spans="1:82" s="632" customFormat="1" x14ac:dyDescent="0.3">
      <c r="A262" s="631">
        <v>959</v>
      </c>
      <c r="B262" s="632" t="s">
        <v>1138</v>
      </c>
      <c r="D262" s="632">
        <v>3</v>
      </c>
      <c r="E262" s="632">
        <v>2</v>
      </c>
      <c r="F262" s="632">
        <v>2</v>
      </c>
      <c r="G262" s="632">
        <v>2</v>
      </c>
      <c r="H262" s="632">
        <v>3</v>
      </c>
      <c r="I262" s="632">
        <v>2</v>
      </c>
      <c r="J262" s="632">
        <v>3</v>
      </c>
      <c r="K262" s="632">
        <v>3</v>
      </c>
      <c r="L262" s="632">
        <v>2</v>
      </c>
      <c r="M262" s="632">
        <v>2</v>
      </c>
      <c r="N262" s="632">
        <v>3</v>
      </c>
      <c r="O262" s="632">
        <v>2</v>
      </c>
      <c r="P262" s="632">
        <v>2</v>
      </c>
      <c r="Q262" s="632">
        <v>3</v>
      </c>
      <c r="R262" s="632">
        <v>3</v>
      </c>
      <c r="S262" s="632">
        <v>2</v>
      </c>
      <c r="T262" s="632">
        <v>2</v>
      </c>
      <c r="U262" s="632">
        <v>2</v>
      </c>
      <c r="V262" s="632">
        <v>2</v>
      </c>
      <c r="Y262" s="632">
        <v>2</v>
      </c>
      <c r="Z262" s="632">
        <v>2</v>
      </c>
      <c r="AA262" s="632">
        <v>2</v>
      </c>
      <c r="AB262" s="632">
        <v>2</v>
      </c>
      <c r="AC262" s="632">
        <v>2</v>
      </c>
      <c r="AD262" s="632">
        <v>2</v>
      </c>
      <c r="AF262" s="632">
        <v>2</v>
      </c>
      <c r="AG262" s="632">
        <v>3</v>
      </c>
      <c r="AH262" s="632">
        <v>2</v>
      </c>
      <c r="AI262" s="632">
        <v>2</v>
      </c>
      <c r="AJ262" s="632">
        <v>2</v>
      </c>
      <c r="AK262" s="632">
        <v>3</v>
      </c>
      <c r="AM262" s="632">
        <v>2</v>
      </c>
      <c r="AN262" s="632">
        <v>2</v>
      </c>
      <c r="AO262" s="632">
        <v>3</v>
      </c>
      <c r="AP262" s="632">
        <v>2</v>
      </c>
      <c r="AQ262" s="632">
        <v>2</v>
      </c>
      <c r="AR262" s="632">
        <v>2</v>
      </c>
      <c r="AT262" s="632">
        <v>2</v>
      </c>
      <c r="AU262" s="632">
        <v>2</v>
      </c>
      <c r="AV262" s="632">
        <v>2</v>
      </c>
      <c r="AW262" s="632">
        <v>2</v>
      </c>
      <c r="AX262" s="632">
        <v>2</v>
      </c>
      <c r="AY262" s="632">
        <v>2</v>
      </c>
      <c r="AZ262" s="632">
        <v>2</v>
      </c>
      <c r="BB262" s="632">
        <v>2</v>
      </c>
      <c r="BC262" s="632">
        <v>2</v>
      </c>
      <c r="BD262" s="632">
        <v>2</v>
      </c>
      <c r="BE262" s="632">
        <v>2</v>
      </c>
      <c r="BF262" s="632">
        <v>2</v>
      </c>
      <c r="BG262" s="632">
        <v>3</v>
      </c>
      <c r="BH262" s="632">
        <v>2</v>
      </c>
      <c r="BI262" s="632">
        <v>2</v>
      </c>
      <c r="BJ262" s="632">
        <v>2</v>
      </c>
      <c r="BK262" s="632">
        <v>3</v>
      </c>
      <c r="BL262" s="632">
        <v>2</v>
      </c>
      <c r="BM262" s="632">
        <v>2</v>
      </c>
      <c r="BN262" s="632">
        <v>2</v>
      </c>
      <c r="BO262" s="632">
        <v>2</v>
      </c>
      <c r="BP262" s="632">
        <v>2</v>
      </c>
      <c r="BQ262" s="632">
        <v>3</v>
      </c>
      <c r="BR262" s="632">
        <v>2</v>
      </c>
      <c r="BS262" s="632">
        <v>2</v>
      </c>
      <c r="BU262" s="632">
        <v>2</v>
      </c>
      <c r="BV262" s="632">
        <v>2</v>
      </c>
      <c r="BW262" s="632">
        <v>2</v>
      </c>
      <c r="BX262" s="632">
        <v>2</v>
      </c>
      <c r="BY262" s="632">
        <v>2</v>
      </c>
      <c r="BZ262" s="632">
        <v>2</v>
      </c>
      <c r="CA262" s="632">
        <v>2</v>
      </c>
      <c r="CB262" s="632">
        <v>2</v>
      </c>
      <c r="CC262" s="632">
        <v>3</v>
      </c>
      <c r="CD262" s="632">
        <v>2</v>
      </c>
    </row>
    <row r="263" spans="1:82" s="637" customFormat="1" x14ac:dyDescent="0.3">
      <c r="A263" s="636">
        <v>960</v>
      </c>
      <c r="B263" s="637" t="s">
        <v>1139</v>
      </c>
      <c r="D263" s="637" t="s">
        <v>2329</v>
      </c>
      <c r="E263" s="637" t="s">
        <v>2330</v>
      </c>
      <c r="F263" s="637" t="s">
        <v>1327</v>
      </c>
      <c r="G263" s="637" t="s">
        <v>2331</v>
      </c>
      <c r="H263" s="637" t="s">
        <v>2332</v>
      </c>
      <c r="I263" s="637" t="s">
        <v>2333</v>
      </c>
      <c r="J263" s="637" t="s">
        <v>2334</v>
      </c>
      <c r="K263" s="637" t="s">
        <v>2335</v>
      </c>
      <c r="L263" s="637" t="s">
        <v>2336</v>
      </c>
      <c r="M263" s="637" t="s">
        <v>2337</v>
      </c>
      <c r="N263" s="637" t="s">
        <v>2338</v>
      </c>
      <c r="O263" s="637" t="s">
        <v>2339</v>
      </c>
      <c r="P263" s="637" t="s">
        <v>2340</v>
      </c>
      <c r="Q263" s="637" t="s">
        <v>2341</v>
      </c>
      <c r="R263" s="637" t="s">
        <v>2342</v>
      </c>
      <c r="S263" s="637" t="s">
        <v>2343</v>
      </c>
      <c r="T263" s="637" t="s">
        <v>2344</v>
      </c>
      <c r="U263" s="637" t="s">
        <v>2345</v>
      </c>
      <c r="V263" s="637" t="s">
        <v>2346</v>
      </c>
      <c r="Y263" s="637" t="s">
        <v>2347</v>
      </c>
      <c r="Z263" s="637" t="s">
        <v>2348</v>
      </c>
      <c r="AA263" s="637" t="s">
        <v>2349</v>
      </c>
      <c r="AB263" s="637" t="s">
        <v>2350</v>
      </c>
      <c r="AC263" s="637" t="s">
        <v>2351</v>
      </c>
      <c r="AD263" s="637" t="s">
        <v>2352</v>
      </c>
      <c r="AF263" s="637" t="s">
        <v>2193</v>
      </c>
      <c r="AG263" s="637" t="s">
        <v>2353</v>
      </c>
      <c r="AH263" s="637" t="s">
        <v>2354</v>
      </c>
      <c r="AI263" s="637" t="s">
        <v>2355</v>
      </c>
      <c r="AJ263" s="637" t="s">
        <v>2356</v>
      </c>
      <c r="AK263" s="637" t="s">
        <v>2357</v>
      </c>
      <c r="AM263" s="637" t="s">
        <v>2358</v>
      </c>
      <c r="AN263" s="637" t="s">
        <v>2359</v>
      </c>
      <c r="AO263" s="637" t="s">
        <v>2360</v>
      </c>
      <c r="AP263" s="637" t="s">
        <v>2361</v>
      </c>
      <c r="AQ263" s="637" t="s">
        <v>2362</v>
      </c>
      <c r="AR263" s="637" t="s">
        <v>2363</v>
      </c>
      <c r="AT263" s="637" t="s">
        <v>2364</v>
      </c>
      <c r="AU263" s="637" t="s">
        <v>2365</v>
      </c>
      <c r="AV263" s="637" t="s">
        <v>2366</v>
      </c>
      <c r="AW263" s="637" t="s">
        <v>2367</v>
      </c>
      <c r="AX263" s="637" t="s">
        <v>2368</v>
      </c>
      <c r="AY263" s="637" t="s">
        <v>2369</v>
      </c>
      <c r="AZ263" s="637" t="s">
        <v>2370</v>
      </c>
      <c r="BB263" s="637" t="s">
        <v>2371</v>
      </c>
      <c r="BC263" s="637" t="s">
        <v>2372</v>
      </c>
      <c r="BD263" s="637" t="s">
        <v>2373</v>
      </c>
      <c r="BE263" s="637" t="s">
        <v>2374</v>
      </c>
      <c r="BF263" s="637" t="s">
        <v>2375</v>
      </c>
      <c r="BG263" s="637" t="s">
        <v>2376</v>
      </c>
      <c r="BH263" s="637" t="s">
        <v>2377</v>
      </c>
      <c r="BI263" s="637" t="s">
        <v>2378</v>
      </c>
      <c r="BJ263" s="637" t="s">
        <v>2379</v>
      </c>
      <c r="BK263" s="637" t="s">
        <v>2380</v>
      </c>
      <c r="BL263" s="637" t="s">
        <v>2381</v>
      </c>
      <c r="BM263" s="637" t="s">
        <v>2382</v>
      </c>
      <c r="BN263" s="637" t="s">
        <v>2383</v>
      </c>
      <c r="BO263" s="637" t="s">
        <v>2384</v>
      </c>
      <c r="BP263" s="637" t="s">
        <v>2385</v>
      </c>
      <c r="BQ263" s="637" t="s">
        <v>2386</v>
      </c>
      <c r="BR263" s="637" t="s">
        <v>2387</v>
      </c>
      <c r="BS263" s="637" t="s">
        <v>2388</v>
      </c>
      <c r="BU263" s="637" t="s">
        <v>2389</v>
      </c>
      <c r="BV263" s="637" t="s">
        <v>2390</v>
      </c>
      <c r="BW263" s="637" t="s">
        <v>2391</v>
      </c>
      <c r="BX263" s="637" t="s">
        <v>2392</v>
      </c>
      <c r="BY263" s="637" t="s">
        <v>2393</v>
      </c>
      <c r="BZ263" s="637" t="s">
        <v>2394</v>
      </c>
      <c r="CA263" s="637" t="s">
        <v>2395</v>
      </c>
      <c r="CB263" s="637" t="s">
        <v>2396</v>
      </c>
      <c r="CC263" s="637" t="s">
        <v>2397</v>
      </c>
      <c r="CD263" s="637" t="s">
        <v>2398</v>
      </c>
    </row>
    <row r="264" spans="1:82" s="637" customFormat="1" x14ac:dyDescent="0.3">
      <c r="A264" s="636">
        <v>962</v>
      </c>
      <c r="B264" s="637" t="s">
        <v>1140</v>
      </c>
      <c r="D264" s="637" t="s">
        <v>1145</v>
      </c>
      <c r="E264" s="637" t="s">
        <v>2399</v>
      </c>
      <c r="F264" s="637" t="s">
        <v>1142</v>
      </c>
      <c r="G264" s="637" t="s">
        <v>1145</v>
      </c>
      <c r="H264" s="637" t="s">
        <v>2400</v>
      </c>
      <c r="I264" s="637" t="s">
        <v>1142</v>
      </c>
      <c r="J264" s="637" t="s">
        <v>1145</v>
      </c>
      <c r="K264" s="637" t="s">
        <v>2401</v>
      </c>
      <c r="L264" s="637" t="s">
        <v>1143</v>
      </c>
      <c r="M264" s="637" t="s">
        <v>2402</v>
      </c>
      <c r="N264" s="637" t="s">
        <v>1142</v>
      </c>
      <c r="O264" s="637" t="s">
        <v>2403</v>
      </c>
      <c r="P264" s="637" t="s">
        <v>1142</v>
      </c>
      <c r="Q264" s="637" t="s">
        <v>1141</v>
      </c>
      <c r="R264" s="637" t="s">
        <v>1142</v>
      </c>
      <c r="S264" s="637" t="s">
        <v>1329</v>
      </c>
      <c r="T264" s="637" t="s">
        <v>1144</v>
      </c>
      <c r="U264" s="637" t="s">
        <v>1142</v>
      </c>
      <c r="V264" s="637" t="s">
        <v>1142</v>
      </c>
      <c r="Y264" s="637" t="s">
        <v>1142</v>
      </c>
      <c r="Z264" s="637" t="s">
        <v>1141</v>
      </c>
      <c r="AA264" s="637" t="s">
        <v>1143</v>
      </c>
      <c r="AB264" s="637" t="s">
        <v>1142</v>
      </c>
      <c r="AC264" s="637" t="s">
        <v>1141</v>
      </c>
      <c r="AD264" s="637" t="s">
        <v>1142</v>
      </c>
      <c r="AF264" s="637" t="s">
        <v>2404</v>
      </c>
      <c r="AG264" s="637" t="s">
        <v>2405</v>
      </c>
      <c r="AH264" s="637" t="s">
        <v>1142</v>
      </c>
      <c r="AI264" s="637" t="s">
        <v>1142</v>
      </c>
      <c r="AJ264" s="637" t="s">
        <v>1145</v>
      </c>
      <c r="AK264" s="637" t="s">
        <v>1329</v>
      </c>
      <c r="AM264" s="637" t="s">
        <v>1144</v>
      </c>
      <c r="AN264" s="637" t="s">
        <v>1142</v>
      </c>
      <c r="AO264" s="637" t="s">
        <v>1142</v>
      </c>
      <c r="AP264" s="637" t="s">
        <v>1141</v>
      </c>
      <c r="AQ264" s="637" t="s">
        <v>1142</v>
      </c>
      <c r="AR264" s="637" t="s">
        <v>1142</v>
      </c>
      <c r="AT264" s="637" t="s">
        <v>2406</v>
      </c>
      <c r="AU264" s="637" t="s">
        <v>1141</v>
      </c>
      <c r="AV264" s="637" t="s">
        <v>2404</v>
      </c>
      <c r="AW264" s="637" t="s">
        <v>1142</v>
      </c>
      <c r="AX264" s="637" t="s">
        <v>2407</v>
      </c>
      <c r="AY264" s="637" t="s">
        <v>1141</v>
      </c>
      <c r="AZ264" s="637" t="s">
        <v>2408</v>
      </c>
      <c r="BB264" s="637" t="s">
        <v>1142</v>
      </c>
      <c r="BC264" s="637" t="s">
        <v>1142</v>
      </c>
      <c r="BD264" s="637" t="s">
        <v>1329</v>
      </c>
      <c r="BE264" s="637" t="s">
        <v>1143</v>
      </c>
      <c r="BF264" s="637" t="s">
        <v>1141</v>
      </c>
      <c r="BG264" s="637" t="s">
        <v>1142</v>
      </c>
      <c r="BH264" s="637" t="s">
        <v>1142</v>
      </c>
      <c r="BI264" s="637" t="s">
        <v>1141</v>
      </c>
      <c r="BJ264" s="637" t="s">
        <v>2409</v>
      </c>
      <c r="BK264" s="637" t="s">
        <v>1142</v>
      </c>
      <c r="BL264" s="637" t="s">
        <v>1141</v>
      </c>
      <c r="BM264" s="637" t="s">
        <v>1331</v>
      </c>
      <c r="BN264" s="637" t="s">
        <v>1141</v>
      </c>
      <c r="BO264" s="637" t="s">
        <v>1142</v>
      </c>
      <c r="BP264" s="637" t="s">
        <v>2410</v>
      </c>
      <c r="BQ264" s="637" t="s">
        <v>1142</v>
      </c>
      <c r="BR264" s="637" t="s">
        <v>1141</v>
      </c>
      <c r="BS264" s="637" t="s">
        <v>1142</v>
      </c>
      <c r="BU264" s="637" t="s">
        <v>1144</v>
      </c>
      <c r="BV264" s="637" t="s">
        <v>1142</v>
      </c>
      <c r="BW264" s="637" t="s">
        <v>2411</v>
      </c>
      <c r="BX264" s="637" t="s">
        <v>1142</v>
      </c>
      <c r="BY264" s="637" t="s">
        <v>1141</v>
      </c>
      <c r="BZ264" s="637" t="s">
        <v>1144</v>
      </c>
      <c r="CA264" s="637" t="s">
        <v>1141</v>
      </c>
      <c r="CB264" s="637" t="s">
        <v>1142</v>
      </c>
      <c r="CC264" s="637" t="s">
        <v>1142</v>
      </c>
      <c r="CD264" s="637" t="s">
        <v>1141</v>
      </c>
    </row>
    <row r="265" spans="1:82" s="637" customFormat="1" x14ac:dyDescent="0.3">
      <c r="A265" s="636">
        <v>964</v>
      </c>
      <c r="B265" s="637" t="s">
        <v>1147</v>
      </c>
      <c r="D265" s="637" t="s">
        <v>2412</v>
      </c>
      <c r="E265" s="637" t="s">
        <v>1155</v>
      </c>
      <c r="F265" s="637" t="s">
        <v>1149</v>
      </c>
      <c r="G265" s="637" t="s">
        <v>2413</v>
      </c>
      <c r="H265" s="637" t="s">
        <v>1150</v>
      </c>
      <c r="I265" s="637" t="s">
        <v>1354</v>
      </c>
      <c r="J265" s="637" t="s">
        <v>1355</v>
      </c>
      <c r="K265" s="637" t="s">
        <v>1155</v>
      </c>
      <c r="L265" s="637" t="s">
        <v>2414</v>
      </c>
      <c r="M265" s="637" t="s">
        <v>1337</v>
      </c>
      <c r="N265" s="637" t="s">
        <v>1155</v>
      </c>
      <c r="O265" s="637" t="s">
        <v>2415</v>
      </c>
      <c r="P265" s="637" t="s">
        <v>1156</v>
      </c>
      <c r="Q265" s="637" t="s">
        <v>1339</v>
      </c>
      <c r="R265" s="637" t="s">
        <v>1158</v>
      </c>
      <c r="S265" s="637" t="s">
        <v>1155</v>
      </c>
      <c r="T265" s="637" t="s">
        <v>1349</v>
      </c>
      <c r="U265" s="637" t="s">
        <v>2413</v>
      </c>
      <c r="V265" s="637" t="s">
        <v>2413</v>
      </c>
      <c r="Y265" s="637" t="s">
        <v>1340</v>
      </c>
      <c r="Z265" s="637" t="s">
        <v>1149</v>
      </c>
      <c r="AA265" s="637" t="s">
        <v>1346</v>
      </c>
      <c r="AB265" s="637" t="s">
        <v>2416</v>
      </c>
      <c r="AC265" s="637" t="s">
        <v>1157</v>
      </c>
      <c r="AD265" s="637" t="s">
        <v>1155</v>
      </c>
      <c r="AF265" s="637" t="s">
        <v>1335</v>
      </c>
      <c r="AG265" s="637" t="s">
        <v>1156</v>
      </c>
      <c r="AH265" s="637" t="s">
        <v>1490</v>
      </c>
      <c r="AI265" s="637" t="s">
        <v>1169</v>
      </c>
      <c r="AJ265" s="637" t="s">
        <v>2417</v>
      </c>
      <c r="AK265" s="637" t="s">
        <v>1156</v>
      </c>
      <c r="AM265" s="637" t="s">
        <v>1344</v>
      </c>
      <c r="AN265" s="637" t="s">
        <v>1333</v>
      </c>
      <c r="AO265" s="637" t="s">
        <v>2418</v>
      </c>
      <c r="AP265" s="637" t="s">
        <v>2419</v>
      </c>
      <c r="AQ265" s="637" t="s">
        <v>1346</v>
      </c>
      <c r="AR265" s="637" t="s">
        <v>2420</v>
      </c>
      <c r="AT265" s="637" t="s">
        <v>1335</v>
      </c>
      <c r="AU265" s="637" t="s">
        <v>1151</v>
      </c>
      <c r="AV265" s="637" t="s">
        <v>1172</v>
      </c>
      <c r="AW265" s="637" t="s">
        <v>2421</v>
      </c>
      <c r="AX265" s="637" t="s">
        <v>2422</v>
      </c>
      <c r="AY265" s="637" t="s">
        <v>2423</v>
      </c>
      <c r="AZ265" s="637" t="s">
        <v>2424</v>
      </c>
      <c r="BB265" s="637" t="s">
        <v>2413</v>
      </c>
      <c r="BC265" s="637" t="s">
        <v>2425</v>
      </c>
      <c r="BD265" s="637" t="s">
        <v>1153</v>
      </c>
      <c r="BE265" s="637" t="s">
        <v>1155</v>
      </c>
      <c r="BF265" s="637" t="s">
        <v>1344</v>
      </c>
      <c r="BG265" s="637" t="s">
        <v>2154</v>
      </c>
      <c r="BH265" s="637" t="s">
        <v>2426</v>
      </c>
      <c r="BI265" s="637" t="s">
        <v>1350</v>
      </c>
      <c r="BJ265" s="637" t="s">
        <v>1150</v>
      </c>
      <c r="BK265" s="637" t="s">
        <v>1339</v>
      </c>
      <c r="BL265" s="637" t="s">
        <v>2421</v>
      </c>
      <c r="BM265" s="637" t="s">
        <v>1158</v>
      </c>
      <c r="BN265" s="637" t="s">
        <v>2427</v>
      </c>
      <c r="BO265" s="637" t="s">
        <v>1154</v>
      </c>
      <c r="BP265" s="637" t="s">
        <v>1336</v>
      </c>
      <c r="BQ265" s="637" t="s">
        <v>1341</v>
      </c>
      <c r="BR265" s="637" t="s">
        <v>1155</v>
      </c>
      <c r="BS265" s="637" t="s">
        <v>2428</v>
      </c>
      <c r="BU265" s="637" t="s">
        <v>1156</v>
      </c>
      <c r="BV265" s="637" t="s">
        <v>1334</v>
      </c>
      <c r="BW265" s="637" t="s">
        <v>2429</v>
      </c>
      <c r="BX265" s="637" t="s">
        <v>2430</v>
      </c>
      <c r="BY265" s="637" t="s">
        <v>1357</v>
      </c>
      <c r="BZ265" s="637" t="s">
        <v>2431</v>
      </c>
      <c r="CA265" s="637" t="s">
        <v>1335</v>
      </c>
      <c r="CB265" s="637" t="s">
        <v>2432</v>
      </c>
      <c r="CC265" s="637" t="s">
        <v>1339</v>
      </c>
      <c r="CD265" s="637" t="s">
        <v>1345</v>
      </c>
    </row>
    <row r="266" spans="1:82" s="632" customFormat="1" x14ac:dyDescent="0.3">
      <c r="A266" s="631">
        <v>965</v>
      </c>
      <c r="B266" s="632" t="s">
        <v>1159</v>
      </c>
      <c r="D266" s="632">
        <v>0</v>
      </c>
      <c r="E266" s="632">
        <v>0</v>
      </c>
      <c r="F266" s="632">
        <v>0</v>
      </c>
      <c r="G266" s="632">
        <v>0</v>
      </c>
      <c r="H266" s="632">
        <v>0</v>
      </c>
      <c r="I266" s="632">
        <v>0</v>
      </c>
      <c r="J266" s="632">
        <v>0</v>
      </c>
      <c r="K266" s="632">
        <v>0</v>
      </c>
      <c r="L266" s="632">
        <v>0</v>
      </c>
      <c r="M266" s="632">
        <v>0</v>
      </c>
      <c r="N266" s="632">
        <v>0</v>
      </c>
      <c r="O266" s="632">
        <v>0</v>
      </c>
      <c r="P266" s="632">
        <v>0</v>
      </c>
      <c r="Q266" s="632">
        <v>0</v>
      </c>
      <c r="R266" s="632">
        <v>0</v>
      </c>
      <c r="S266" s="632">
        <v>0</v>
      </c>
      <c r="T266" s="632">
        <v>0</v>
      </c>
      <c r="U266" s="632">
        <v>0</v>
      </c>
      <c r="V266" s="632">
        <v>0</v>
      </c>
      <c r="Y266" s="632">
        <v>0</v>
      </c>
      <c r="Z266" s="632">
        <v>0</v>
      </c>
      <c r="AA266" s="632">
        <v>0</v>
      </c>
      <c r="AB266" s="632">
        <v>0</v>
      </c>
      <c r="AC266" s="632">
        <v>0</v>
      </c>
      <c r="AD266" s="632">
        <v>0</v>
      </c>
      <c r="AF266" s="632">
        <v>0</v>
      </c>
      <c r="AG266" s="632">
        <v>0</v>
      </c>
      <c r="AH266" s="632">
        <v>0</v>
      </c>
      <c r="AI266" s="632">
        <v>0</v>
      </c>
      <c r="AJ266" s="632">
        <v>0</v>
      </c>
      <c r="AK266" s="632">
        <v>0</v>
      </c>
      <c r="AM266" s="632">
        <v>0</v>
      </c>
      <c r="AN266" s="632">
        <v>0</v>
      </c>
      <c r="AO266" s="632">
        <v>0</v>
      </c>
      <c r="AP266" s="632">
        <v>0</v>
      </c>
      <c r="AQ266" s="632">
        <v>0</v>
      </c>
      <c r="AR266" s="632">
        <v>0</v>
      </c>
      <c r="AT266" s="632">
        <v>0</v>
      </c>
      <c r="AU266" s="632">
        <v>0</v>
      </c>
      <c r="AV266" s="632">
        <v>0</v>
      </c>
      <c r="AW266" s="632">
        <v>0</v>
      </c>
      <c r="AX266" s="632">
        <v>0</v>
      </c>
      <c r="AY266" s="632">
        <v>0</v>
      </c>
      <c r="AZ266" s="632">
        <v>0</v>
      </c>
      <c r="BB266" s="632">
        <v>0</v>
      </c>
      <c r="BC266" s="632">
        <v>0</v>
      </c>
      <c r="BD266" s="632">
        <v>0</v>
      </c>
      <c r="BE266" s="632">
        <v>0</v>
      </c>
      <c r="BF266" s="632">
        <v>0</v>
      </c>
      <c r="BG266" s="632">
        <v>0</v>
      </c>
      <c r="BH266" s="632">
        <v>0</v>
      </c>
      <c r="BI266" s="632">
        <v>0</v>
      </c>
      <c r="BJ266" s="632">
        <v>0</v>
      </c>
      <c r="BK266" s="632">
        <v>0</v>
      </c>
      <c r="BL266" s="632">
        <v>0</v>
      </c>
      <c r="BM266" s="632">
        <v>0</v>
      </c>
      <c r="BN266" s="632">
        <v>0</v>
      </c>
      <c r="BO266" s="632">
        <v>0</v>
      </c>
      <c r="BP266" s="632">
        <v>0</v>
      </c>
      <c r="BQ266" s="632">
        <v>0</v>
      </c>
      <c r="BR266" s="632">
        <v>0</v>
      </c>
      <c r="BS266" s="632">
        <v>0</v>
      </c>
      <c r="BU266" s="632">
        <v>0</v>
      </c>
      <c r="BV266" s="632">
        <v>0</v>
      </c>
      <c r="BW266" s="632">
        <v>0</v>
      </c>
      <c r="BX266" s="632">
        <v>0</v>
      </c>
      <c r="BY266" s="632">
        <v>0</v>
      </c>
      <c r="BZ266" s="632">
        <v>0</v>
      </c>
      <c r="CA266" s="632">
        <v>0</v>
      </c>
      <c r="CB266" s="632">
        <v>0</v>
      </c>
      <c r="CC266" s="632">
        <v>0</v>
      </c>
      <c r="CD266" s="632">
        <v>0</v>
      </c>
    </row>
    <row r="267" spans="1:82" s="637" customFormat="1" x14ac:dyDescent="0.3">
      <c r="A267" s="636">
        <v>966</v>
      </c>
      <c r="B267" s="637" t="s">
        <v>1160</v>
      </c>
      <c r="D267" s="637" t="s">
        <v>2433</v>
      </c>
      <c r="E267" s="637" t="s">
        <v>2434</v>
      </c>
      <c r="F267" s="637" t="s">
        <v>1347</v>
      </c>
      <c r="G267" s="637" t="s">
        <v>2435</v>
      </c>
      <c r="H267" s="637" t="s">
        <v>2436</v>
      </c>
      <c r="I267" s="637" t="s">
        <v>2437</v>
      </c>
      <c r="J267" s="637" t="s">
        <v>2438</v>
      </c>
      <c r="K267" s="637" t="s">
        <v>2439</v>
      </c>
      <c r="L267" s="637" t="s">
        <v>2440</v>
      </c>
      <c r="M267" s="637" t="s">
        <v>2441</v>
      </c>
      <c r="N267" s="637" t="s">
        <v>2442</v>
      </c>
      <c r="O267" s="637" t="s">
        <v>2443</v>
      </c>
      <c r="P267" s="637" t="s">
        <v>2444</v>
      </c>
      <c r="Q267" s="637" t="s">
        <v>2445</v>
      </c>
      <c r="R267" s="637" t="s">
        <v>2446</v>
      </c>
      <c r="S267" s="637" t="s">
        <v>2447</v>
      </c>
      <c r="T267" s="637" t="s">
        <v>2448</v>
      </c>
      <c r="U267" s="637" t="s">
        <v>2449</v>
      </c>
      <c r="V267" s="637" t="s">
        <v>2450</v>
      </c>
      <c r="Z267" s="637" t="s">
        <v>2451</v>
      </c>
      <c r="AA267" s="637" t="s">
        <v>2452</v>
      </c>
      <c r="AB267" s="637" t="s">
        <v>2453</v>
      </c>
      <c r="AC267" s="637" t="s">
        <v>2454</v>
      </c>
      <c r="AD267" s="637" t="s">
        <v>2455</v>
      </c>
      <c r="AF267" s="637" t="s">
        <v>2456</v>
      </c>
      <c r="AG267" s="637" t="s">
        <v>2457</v>
      </c>
      <c r="AH267" s="637" t="s">
        <v>2458</v>
      </c>
      <c r="AI267" s="637" t="s">
        <v>2459</v>
      </c>
      <c r="AJ267" s="637" t="s">
        <v>2460</v>
      </c>
      <c r="AK267" s="637" t="s">
        <v>2461</v>
      </c>
      <c r="AN267" s="637" t="s">
        <v>2462</v>
      </c>
      <c r="AO267" s="637" t="s">
        <v>2463</v>
      </c>
      <c r="AP267" s="637" t="s">
        <v>2464</v>
      </c>
      <c r="AQ267" s="637" t="s">
        <v>2465</v>
      </c>
      <c r="AR267" s="637" t="s">
        <v>2466</v>
      </c>
      <c r="AT267" s="637" t="s">
        <v>2467</v>
      </c>
      <c r="AU267" s="637" t="s">
        <v>2468</v>
      </c>
      <c r="AV267" s="637" t="s">
        <v>2469</v>
      </c>
      <c r="AW267" s="637" t="s">
        <v>2470</v>
      </c>
      <c r="AX267" s="637" t="s">
        <v>2471</v>
      </c>
      <c r="AY267" s="637" t="s">
        <v>2472</v>
      </c>
      <c r="AZ267" s="637" t="s">
        <v>2473</v>
      </c>
      <c r="BB267" s="637" t="s">
        <v>2474</v>
      </c>
      <c r="BC267" s="637" t="s">
        <v>2475</v>
      </c>
      <c r="BD267" s="637" t="s">
        <v>2476</v>
      </c>
      <c r="BE267" s="637" t="s">
        <v>2477</v>
      </c>
      <c r="BF267" s="637" t="s">
        <v>2478</v>
      </c>
      <c r="BG267" s="637" t="s">
        <v>2479</v>
      </c>
      <c r="BH267" s="637" t="s">
        <v>2480</v>
      </c>
      <c r="BI267" s="637" t="s">
        <v>2481</v>
      </c>
      <c r="BJ267" s="637" t="s">
        <v>2482</v>
      </c>
      <c r="BK267" s="637" t="s">
        <v>2483</v>
      </c>
      <c r="BL267" s="637" t="s">
        <v>2484</v>
      </c>
      <c r="BM267" s="637" t="s">
        <v>2485</v>
      </c>
      <c r="BN267" s="637" t="s">
        <v>2486</v>
      </c>
      <c r="BO267" s="637" t="s">
        <v>2487</v>
      </c>
      <c r="BP267" s="637" t="s">
        <v>2488</v>
      </c>
      <c r="BQ267" s="637" t="s">
        <v>2489</v>
      </c>
      <c r="BR267" s="637" t="s">
        <v>2490</v>
      </c>
      <c r="BS267" s="637" t="s">
        <v>2491</v>
      </c>
      <c r="BU267" s="637" t="s">
        <v>2492</v>
      </c>
      <c r="BV267" s="637" t="s">
        <v>2493</v>
      </c>
      <c r="BW267" s="637" t="s">
        <v>2494</v>
      </c>
      <c r="BX267" s="637" t="s">
        <v>2495</v>
      </c>
      <c r="BY267" s="637" t="s">
        <v>2496</v>
      </c>
      <c r="BZ267" s="637" t="s">
        <v>2497</v>
      </c>
      <c r="CA267" s="637" t="s">
        <v>2498</v>
      </c>
      <c r="CB267" s="637" t="s">
        <v>2499</v>
      </c>
      <c r="CC267" s="637" t="s">
        <v>2500</v>
      </c>
      <c r="CD267" s="637" t="s">
        <v>2501</v>
      </c>
    </row>
    <row r="268" spans="1:82" s="637" customFormat="1" x14ac:dyDescent="0.3">
      <c r="A268" s="636">
        <v>968</v>
      </c>
      <c r="B268" s="637" t="s">
        <v>1161</v>
      </c>
      <c r="D268" s="637" t="s">
        <v>2502</v>
      </c>
      <c r="E268" s="637" t="s">
        <v>2503</v>
      </c>
      <c r="F268" s="637" t="s">
        <v>1348</v>
      </c>
      <c r="G268" s="637" t="s">
        <v>2504</v>
      </c>
      <c r="H268" s="637" t="s">
        <v>2505</v>
      </c>
      <c r="I268" s="637" t="s">
        <v>2506</v>
      </c>
      <c r="J268" s="637" t="s">
        <v>2507</v>
      </c>
      <c r="K268" s="637" t="s">
        <v>2508</v>
      </c>
      <c r="L268" s="637" t="s">
        <v>2509</v>
      </c>
      <c r="M268" s="637" t="s">
        <v>2510</v>
      </c>
      <c r="N268" s="637" t="s">
        <v>2511</v>
      </c>
      <c r="O268" s="637" t="s">
        <v>2512</v>
      </c>
      <c r="P268" s="637" t="s">
        <v>2513</v>
      </c>
      <c r="Q268" s="637" t="s">
        <v>2514</v>
      </c>
      <c r="R268" s="637" t="s">
        <v>2515</v>
      </c>
      <c r="S268" s="637" t="s">
        <v>2516</v>
      </c>
      <c r="T268" s="637" t="s">
        <v>2517</v>
      </c>
      <c r="U268" s="637" t="s">
        <v>2518</v>
      </c>
      <c r="V268" s="637" t="s">
        <v>2519</v>
      </c>
      <c r="Y268" s="637" t="s">
        <v>2520</v>
      </c>
      <c r="Z268" s="637" t="s">
        <v>2521</v>
      </c>
      <c r="AA268" s="637" t="s">
        <v>2522</v>
      </c>
      <c r="AB268" s="637" t="s">
        <v>2523</v>
      </c>
      <c r="AC268" s="637" t="s">
        <v>2524</v>
      </c>
      <c r="AD268" s="637" t="s">
        <v>2525</v>
      </c>
      <c r="AF268" s="637" t="s">
        <v>2526</v>
      </c>
      <c r="AG268" s="637" t="s">
        <v>2527</v>
      </c>
      <c r="AH268" s="637" t="s">
        <v>2528</v>
      </c>
      <c r="AI268" s="637" t="s">
        <v>2529</v>
      </c>
      <c r="AJ268" s="637" t="s">
        <v>2530</v>
      </c>
      <c r="AK268" s="637" t="s">
        <v>2531</v>
      </c>
      <c r="AM268" s="637" t="s">
        <v>2532</v>
      </c>
      <c r="AN268" s="637" t="s">
        <v>2533</v>
      </c>
      <c r="AO268" s="637" t="s">
        <v>2534</v>
      </c>
      <c r="AP268" s="637" t="s">
        <v>2535</v>
      </c>
      <c r="AQ268" s="637" t="s">
        <v>2536</v>
      </c>
      <c r="AR268" s="637" t="s">
        <v>2537</v>
      </c>
      <c r="AT268" s="637" t="s">
        <v>2538</v>
      </c>
      <c r="AU268" s="637" t="s">
        <v>2539</v>
      </c>
      <c r="AV268" s="637" t="s">
        <v>2540</v>
      </c>
      <c r="AW268" s="637" t="s">
        <v>2541</v>
      </c>
      <c r="AX268" s="637" t="s">
        <v>2542</v>
      </c>
      <c r="AY268" s="637" t="s">
        <v>2543</v>
      </c>
      <c r="AZ268" s="637" t="s">
        <v>2544</v>
      </c>
      <c r="BB268" s="637" t="s">
        <v>2545</v>
      </c>
      <c r="BC268" s="637" t="s">
        <v>2546</v>
      </c>
      <c r="BD268" s="637" t="s">
        <v>2547</v>
      </c>
      <c r="BE268" s="637" t="s">
        <v>2548</v>
      </c>
      <c r="BF268" s="637" t="s">
        <v>2549</v>
      </c>
      <c r="BG268" s="637" t="s">
        <v>2550</v>
      </c>
      <c r="BH268" s="637" t="s">
        <v>2551</v>
      </c>
      <c r="BI268" s="637" t="s">
        <v>2552</v>
      </c>
      <c r="BJ268" s="637" t="s">
        <v>2553</v>
      </c>
      <c r="BK268" s="637" t="s">
        <v>2554</v>
      </c>
      <c r="BL268" s="637" t="s">
        <v>2555</v>
      </c>
      <c r="BM268" s="637" t="s">
        <v>2556</v>
      </c>
      <c r="BN268" s="637" t="s">
        <v>2557</v>
      </c>
      <c r="BO268" s="637" t="s">
        <v>2558</v>
      </c>
      <c r="BP268" s="637" t="s">
        <v>2559</v>
      </c>
      <c r="BQ268" s="637" t="s">
        <v>2560</v>
      </c>
      <c r="BR268" s="637" t="s">
        <v>2561</v>
      </c>
      <c r="BS268" s="637" t="s">
        <v>2562</v>
      </c>
      <c r="BU268" s="637" t="s">
        <v>2563</v>
      </c>
      <c r="BV268" s="637" t="s">
        <v>2564</v>
      </c>
      <c r="BW268" s="637" t="s">
        <v>2565</v>
      </c>
      <c r="BX268" s="637" t="s">
        <v>2566</v>
      </c>
      <c r="BY268" s="637" t="s">
        <v>2567</v>
      </c>
      <c r="BZ268" s="637" t="s">
        <v>2568</v>
      </c>
      <c r="CA268" s="637" t="s">
        <v>2569</v>
      </c>
      <c r="CB268" s="637" t="s">
        <v>2570</v>
      </c>
      <c r="CC268" s="637" t="s">
        <v>2571</v>
      </c>
      <c r="CD268" s="637" t="s">
        <v>2572</v>
      </c>
    </row>
    <row r="269" spans="1:82" s="632" customFormat="1" x14ac:dyDescent="0.3">
      <c r="A269" s="631">
        <v>973</v>
      </c>
      <c r="B269" s="632" t="s">
        <v>748</v>
      </c>
      <c r="D269" s="632">
        <v>0</v>
      </c>
      <c r="E269" s="632">
        <v>1</v>
      </c>
      <c r="F269" s="632">
        <v>0</v>
      </c>
      <c r="G269" s="632">
        <v>0</v>
      </c>
      <c r="H269" s="632">
        <v>0</v>
      </c>
      <c r="I269" s="632">
        <v>0</v>
      </c>
      <c r="J269" s="632">
        <v>0</v>
      </c>
      <c r="K269" s="632">
        <v>0</v>
      </c>
      <c r="L269" s="632">
        <v>0</v>
      </c>
      <c r="M269" s="632">
        <v>0</v>
      </c>
      <c r="N269" s="632">
        <v>0</v>
      </c>
      <c r="O269" s="632">
        <v>0</v>
      </c>
      <c r="P269" s="632">
        <v>0</v>
      </c>
      <c r="Q269" s="632">
        <v>0</v>
      </c>
      <c r="R269" s="632">
        <v>0</v>
      </c>
      <c r="S269" s="632">
        <v>0</v>
      </c>
      <c r="T269" s="632">
        <v>0</v>
      </c>
      <c r="U269" s="632">
        <v>0</v>
      </c>
      <c r="V269" s="632">
        <v>0</v>
      </c>
      <c r="Y269" s="632">
        <v>0</v>
      </c>
      <c r="Z269" s="632">
        <v>0</v>
      </c>
      <c r="AA269" s="632">
        <v>0</v>
      </c>
      <c r="AB269" s="632">
        <v>0</v>
      </c>
      <c r="AC269" s="632">
        <v>0</v>
      </c>
      <c r="AD269" s="632">
        <v>0</v>
      </c>
      <c r="AF269" s="632">
        <v>0</v>
      </c>
      <c r="AG269" s="632">
        <v>0</v>
      </c>
      <c r="AH269" s="632">
        <v>0</v>
      </c>
      <c r="AI269" s="632">
        <v>0</v>
      </c>
      <c r="AJ269" s="632">
        <v>0</v>
      </c>
      <c r="AK269" s="632">
        <v>2</v>
      </c>
      <c r="AM269" s="632">
        <v>0</v>
      </c>
      <c r="AN269" s="632">
        <v>0</v>
      </c>
      <c r="AO269" s="632">
        <v>0</v>
      </c>
      <c r="AP269" s="632">
        <v>0</v>
      </c>
      <c r="AQ269" s="632">
        <v>0</v>
      </c>
      <c r="AR269" s="632">
        <v>0</v>
      </c>
      <c r="AT269" s="632">
        <v>0</v>
      </c>
      <c r="AU269" s="632">
        <v>0</v>
      </c>
      <c r="AV269" s="632">
        <v>0</v>
      </c>
      <c r="AW269" s="632">
        <v>0</v>
      </c>
      <c r="AX269" s="632">
        <v>0</v>
      </c>
      <c r="AY269" s="632">
        <v>0</v>
      </c>
      <c r="AZ269" s="632">
        <v>3</v>
      </c>
      <c r="BB269" s="632">
        <v>0</v>
      </c>
      <c r="BC269" s="632">
        <v>0</v>
      </c>
      <c r="BD269" s="632">
        <v>0</v>
      </c>
      <c r="BE269" s="632">
        <v>0</v>
      </c>
      <c r="BF269" s="632">
        <v>0</v>
      </c>
      <c r="BG269" s="632">
        <v>0</v>
      </c>
      <c r="BH269" s="632">
        <v>0</v>
      </c>
      <c r="BI269" s="632">
        <v>0</v>
      </c>
      <c r="BJ269" s="632">
        <v>0</v>
      </c>
      <c r="BK269" s="632">
        <v>0</v>
      </c>
      <c r="BL269" s="632">
        <v>0</v>
      </c>
      <c r="BM269" s="632">
        <v>0</v>
      </c>
      <c r="BN269" s="632">
        <v>0</v>
      </c>
      <c r="BO269" s="632">
        <v>0</v>
      </c>
      <c r="BP269" s="632">
        <v>0</v>
      </c>
      <c r="BQ269" s="632">
        <v>0</v>
      </c>
      <c r="BR269" s="632">
        <v>0</v>
      </c>
      <c r="BS269" s="632">
        <v>0</v>
      </c>
      <c r="BU269" s="632">
        <v>0</v>
      </c>
      <c r="BV269" s="632">
        <v>0</v>
      </c>
      <c r="BW269" s="632">
        <v>0</v>
      </c>
      <c r="BX269" s="632">
        <v>0</v>
      </c>
      <c r="BY269" s="632">
        <v>0</v>
      </c>
      <c r="BZ269" s="632">
        <v>0</v>
      </c>
      <c r="CA269" s="632">
        <v>0</v>
      </c>
      <c r="CB269" s="632">
        <v>1</v>
      </c>
      <c r="CC269" s="632">
        <v>0</v>
      </c>
      <c r="CD269" s="632">
        <v>0</v>
      </c>
    </row>
    <row r="270" spans="1:82" s="632" customFormat="1" x14ac:dyDescent="0.3">
      <c r="A270" s="631">
        <v>974</v>
      </c>
      <c r="B270" s="632" t="s">
        <v>1162</v>
      </c>
      <c r="D270" s="632">
        <v>2</v>
      </c>
      <c r="E270" s="632">
        <v>2</v>
      </c>
      <c r="F270" s="632">
        <v>2</v>
      </c>
      <c r="G270" s="632">
        <v>3</v>
      </c>
      <c r="H270" s="632">
        <v>3</v>
      </c>
      <c r="I270" s="632">
        <v>2</v>
      </c>
      <c r="J270" s="632">
        <v>3</v>
      </c>
      <c r="K270" s="632">
        <v>3</v>
      </c>
      <c r="L270" s="632">
        <v>2</v>
      </c>
      <c r="M270" s="632">
        <v>2</v>
      </c>
      <c r="N270" s="632">
        <v>3</v>
      </c>
      <c r="O270" s="632">
        <v>2</v>
      </c>
      <c r="P270" s="632">
        <v>3</v>
      </c>
      <c r="Q270" s="632">
        <v>2</v>
      </c>
      <c r="R270" s="632">
        <v>3</v>
      </c>
      <c r="S270" s="632">
        <v>2</v>
      </c>
      <c r="T270" s="632">
        <v>2</v>
      </c>
      <c r="U270" s="632">
        <v>2</v>
      </c>
      <c r="V270" s="632">
        <v>3</v>
      </c>
      <c r="Y270" s="632">
        <v>2</v>
      </c>
      <c r="Z270" s="632">
        <v>2</v>
      </c>
      <c r="AA270" s="632">
        <v>2</v>
      </c>
      <c r="AB270" s="632">
        <v>2</v>
      </c>
      <c r="AC270" s="632">
        <v>2</v>
      </c>
      <c r="AD270" s="632">
        <v>2</v>
      </c>
      <c r="AF270" s="632">
        <v>2</v>
      </c>
      <c r="AG270" s="632">
        <v>3</v>
      </c>
      <c r="AH270" s="632">
        <v>2</v>
      </c>
      <c r="AI270" s="632">
        <v>2</v>
      </c>
      <c r="AJ270" s="632">
        <v>2</v>
      </c>
      <c r="AK270" s="632">
        <v>2</v>
      </c>
      <c r="AM270" s="632">
        <v>2</v>
      </c>
      <c r="AN270" s="632">
        <v>2</v>
      </c>
      <c r="AO270" s="632">
        <v>3</v>
      </c>
      <c r="AP270" s="632">
        <v>2</v>
      </c>
      <c r="AQ270" s="632">
        <v>3</v>
      </c>
      <c r="AR270" s="632">
        <v>3</v>
      </c>
      <c r="AT270" s="632">
        <v>2</v>
      </c>
      <c r="AU270" s="632">
        <v>2</v>
      </c>
      <c r="AV270" s="632">
        <v>2</v>
      </c>
      <c r="AW270" s="632">
        <v>2</v>
      </c>
      <c r="AX270" s="632">
        <v>2</v>
      </c>
      <c r="AY270" s="632">
        <v>2</v>
      </c>
      <c r="AZ270" s="632">
        <v>2</v>
      </c>
      <c r="BB270" s="632">
        <v>2</v>
      </c>
      <c r="BC270" s="632">
        <v>2</v>
      </c>
      <c r="BD270" s="632">
        <v>2</v>
      </c>
      <c r="BE270" s="632">
        <v>2</v>
      </c>
      <c r="BF270" s="632">
        <v>2</v>
      </c>
      <c r="BG270" s="632">
        <v>3</v>
      </c>
      <c r="BH270" s="632">
        <v>2</v>
      </c>
      <c r="BI270" s="632">
        <v>2</v>
      </c>
      <c r="BJ270" s="632">
        <v>3</v>
      </c>
      <c r="BK270" s="632">
        <v>3</v>
      </c>
      <c r="BL270" s="632">
        <v>2</v>
      </c>
      <c r="BM270" s="632">
        <v>2</v>
      </c>
      <c r="BN270" s="632">
        <v>2</v>
      </c>
      <c r="BO270" s="632">
        <v>2</v>
      </c>
      <c r="BP270" s="632">
        <v>2</v>
      </c>
      <c r="BQ270" s="632">
        <v>3</v>
      </c>
      <c r="BR270" s="632">
        <v>2</v>
      </c>
      <c r="BS270" s="632">
        <v>2</v>
      </c>
      <c r="BU270" s="632">
        <v>2</v>
      </c>
      <c r="BV270" s="632">
        <v>2</v>
      </c>
      <c r="BW270" s="632">
        <v>2</v>
      </c>
      <c r="BX270" s="632">
        <v>2</v>
      </c>
      <c r="BY270" s="632">
        <v>2</v>
      </c>
      <c r="BZ270" s="632">
        <v>2</v>
      </c>
      <c r="CA270" s="632">
        <v>2</v>
      </c>
      <c r="CB270" s="632">
        <v>2</v>
      </c>
      <c r="CC270" s="632">
        <v>3</v>
      </c>
      <c r="CD270" s="632">
        <v>2</v>
      </c>
    </row>
    <row r="271" spans="1:82" s="632" customFormat="1" x14ac:dyDescent="0.3">
      <c r="A271" s="631">
        <v>975</v>
      </c>
      <c r="B271" s="632" t="s">
        <v>620</v>
      </c>
      <c r="D271" s="632">
        <v>1</v>
      </c>
      <c r="E271" s="632">
        <v>1</v>
      </c>
      <c r="F271" s="632">
        <v>1</v>
      </c>
      <c r="G271" s="632">
        <v>2</v>
      </c>
      <c r="H271" s="632">
        <v>1</v>
      </c>
      <c r="I271" s="632">
        <v>1</v>
      </c>
      <c r="J271" s="632">
        <v>1</v>
      </c>
      <c r="K271" s="632">
        <v>1</v>
      </c>
      <c r="L271" s="632">
        <v>1</v>
      </c>
      <c r="M271" s="632">
        <v>2</v>
      </c>
      <c r="N271" s="632">
        <v>2</v>
      </c>
      <c r="O271" s="632">
        <v>2</v>
      </c>
      <c r="P271" s="632">
        <v>1</v>
      </c>
      <c r="Q271" s="632">
        <v>1</v>
      </c>
      <c r="R271" s="632">
        <v>1</v>
      </c>
      <c r="S271" s="632">
        <v>1</v>
      </c>
      <c r="T271" s="632">
        <v>1</v>
      </c>
      <c r="U271" s="632">
        <v>2</v>
      </c>
      <c r="V271" s="632">
        <v>2</v>
      </c>
      <c r="Y271" s="632">
        <v>1</v>
      </c>
      <c r="Z271" s="632">
        <v>2</v>
      </c>
      <c r="AA271" s="632">
        <v>1</v>
      </c>
      <c r="AB271" s="632">
        <v>1</v>
      </c>
      <c r="AC271" s="632">
        <v>1</v>
      </c>
      <c r="AD271" s="632">
        <v>2</v>
      </c>
      <c r="AF271" s="632">
        <v>1</v>
      </c>
      <c r="AG271" s="632">
        <v>2</v>
      </c>
      <c r="AH271" s="632">
        <v>1</v>
      </c>
      <c r="AI271" s="632">
        <v>1</v>
      </c>
      <c r="AJ271" s="632">
        <v>1</v>
      </c>
      <c r="AK271" s="632">
        <v>1</v>
      </c>
      <c r="AM271" s="632">
        <v>1</v>
      </c>
      <c r="AN271" s="632">
        <v>2</v>
      </c>
      <c r="AO271" s="632">
        <v>2</v>
      </c>
      <c r="AP271" s="632">
        <v>2</v>
      </c>
      <c r="AQ271" s="632">
        <v>1</v>
      </c>
      <c r="AR271" s="632">
        <v>1</v>
      </c>
      <c r="AT271" s="632">
        <v>1</v>
      </c>
      <c r="AU271" s="632">
        <v>1</v>
      </c>
      <c r="AV271" s="632">
        <v>1</v>
      </c>
      <c r="AW271" s="632">
        <v>2</v>
      </c>
      <c r="AX271" s="632">
        <v>1</v>
      </c>
      <c r="AY271" s="632">
        <v>1</v>
      </c>
      <c r="AZ271" s="632">
        <v>1</v>
      </c>
      <c r="BB271" s="632">
        <v>1</v>
      </c>
      <c r="BC271" s="632">
        <v>1</v>
      </c>
      <c r="BD271" s="632">
        <v>1</v>
      </c>
      <c r="BE271" s="632">
        <v>2</v>
      </c>
      <c r="BF271" s="632">
        <v>2</v>
      </c>
      <c r="BG271" s="632">
        <v>1</v>
      </c>
      <c r="BH271" s="632">
        <v>2</v>
      </c>
      <c r="BI271" s="632">
        <v>1</v>
      </c>
      <c r="BJ271" s="632">
        <v>1</v>
      </c>
      <c r="BK271" s="632">
        <v>1</v>
      </c>
      <c r="BL271" s="632">
        <v>1</v>
      </c>
      <c r="BM271" s="632">
        <v>1</v>
      </c>
      <c r="BN271" s="632">
        <v>1</v>
      </c>
      <c r="BO271" s="632">
        <v>1</v>
      </c>
      <c r="BP271" s="632">
        <v>2</v>
      </c>
      <c r="BQ271" s="632">
        <v>2</v>
      </c>
      <c r="BR271" s="632">
        <v>1</v>
      </c>
      <c r="BS271" s="632">
        <v>2</v>
      </c>
      <c r="BU271" s="632">
        <v>1</v>
      </c>
      <c r="BV271" s="632">
        <v>1</v>
      </c>
      <c r="BW271" s="632">
        <v>1</v>
      </c>
      <c r="BX271" s="632">
        <v>1</v>
      </c>
      <c r="BY271" s="632">
        <v>1</v>
      </c>
      <c r="BZ271" s="632">
        <v>1</v>
      </c>
      <c r="CA271" s="632">
        <v>2</v>
      </c>
      <c r="CB271" s="632">
        <v>1</v>
      </c>
      <c r="CC271" s="632">
        <v>2</v>
      </c>
      <c r="CD271" s="632">
        <v>1</v>
      </c>
    </row>
    <row r="272" spans="1:82" s="632" customFormat="1" x14ac:dyDescent="0.3">
      <c r="A272" s="631">
        <v>976</v>
      </c>
      <c r="B272" s="632" t="s">
        <v>749</v>
      </c>
      <c r="D272" s="632">
        <v>1</v>
      </c>
      <c r="E272" s="632">
        <v>1</v>
      </c>
      <c r="F272" s="632">
        <v>1</v>
      </c>
      <c r="G272" s="632">
        <v>3</v>
      </c>
      <c r="H272" s="632">
        <v>1</v>
      </c>
      <c r="I272" s="632">
        <v>1</v>
      </c>
      <c r="J272" s="632">
        <v>1</v>
      </c>
      <c r="K272" s="632">
        <v>1</v>
      </c>
      <c r="L272" s="632">
        <v>1</v>
      </c>
      <c r="M272" s="632">
        <v>3</v>
      </c>
      <c r="N272" s="632">
        <v>3</v>
      </c>
      <c r="O272" s="632">
        <v>3</v>
      </c>
      <c r="P272" s="632">
        <v>1</v>
      </c>
      <c r="Q272" s="632">
        <v>1</v>
      </c>
      <c r="R272" s="632">
        <v>1</v>
      </c>
      <c r="S272" s="632">
        <v>1</v>
      </c>
      <c r="T272" s="632">
        <v>1</v>
      </c>
      <c r="U272" s="632">
        <v>3</v>
      </c>
      <c r="V272" s="632">
        <v>3</v>
      </c>
      <c r="Y272" s="632">
        <v>1</v>
      </c>
      <c r="Z272" s="632">
        <v>3</v>
      </c>
      <c r="AA272" s="632">
        <v>1</v>
      </c>
      <c r="AB272" s="632">
        <v>1</v>
      </c>
      <c r="AC272" s="632">
        <v>1</v>
      </c>
      <c r="AD272" s="632">
        <v>3</v>
      </c>
      <c r="AF272" s="632">
        <v>1</v>
      </c>
      <c r="AG272" s="632">
        <v>3</v>
      </c>
      <c r="AH272" s="632">
        <v>1</v>
      </c>
      <c r="AI272" s="632">
        <v>1</v>
      </c>
      <c r="AJ272" s="632">
        <v>1</v>
      </c>
      <c r="AK272" s="632">
        <v>1</v>
      </c>
      <c r="AM272" s="632">
        <v>1</v>
      </c>
      <c r="AN272" s="632">
        <v>3</v>
      </c>
      <c r="AO272" s="632">
        <v>3</v>
      </c>
      <c r="AP272" s="632">
        <v>3</v>
      </c>
      <c r="AQ272" s="632">
        <v>1</v>
      </c>
      <c r="AR272" s="632">
        <v>1</v>
      </c>
      <c r="AT272" s="632">
        <v>1</v>
      </c>
      <c r="AU272" s="632">
        <v>1</v>
      </c>
      <c r="AV272" s="632">
        <v>1</v>
      </c>
      <c r="AW272" s="632">
        <v>3</v>
      </c>
      <c r="AX272" s="632">
        <v>1</v>
      </c>
      <c r="AY272" s="632">
        <v>1</v>
      </c>
      <c r="AZ272" s="632">
        <v>1</v>
      </c>
      <c r="BB272" s="632">
        <v>1</v>
      </c>
      <c r="BC272" s="632">
        <v>1</v>
      </c>
      <c r="BD272" s="632">
        <v>1</v>
      </c>
      <c r="BE272" s="632">
        <v>3</v>
      </c>
      <c r="BF272" s="632">
        <v>3</v>
      </c>
      <c r="BG272" s="632">
        <v>1</v>
      </c>
      <c r="BH272" s="632">
        <v>3</v>
      </c>
      <c r="BI272" s="632">
        <v>1</v>
      </c>
      <c r="BJ272" s="632">
        <v>1</v>
      </c>
      <c r="BK272" s="632">
        <v>1</v>
      </c>
      <c r="BL272" s="632">
        <v>1</v>
      </c>
      <c r="BM272" s="632">
        <v>1</v>
      </c>
      <c r="BN272" s="632">
        <v>1</v>
      </c>
      <c r="BO272" s="632">
        <v>1</v>
      </c>
      <c r="BP272" s="632">
        <v>3</v>
      </c>
      <c r="BQ272" s="632">
        <v>1</v>
      </c>
      <c r="BR272" s="632">
        <v>1</v>
      </c>
      <c r="BS272" s="632">
        <v>3</v>
      </c>
      <c r="BU272" s="632">
        <v>1</v>
      </c>
      <c r="BV272" s="632">
        <v>1</v>
      </c>
      <c r="BW272" s="632">
        <v>1</v>
      </c>
      <c r="BX272" s="632">
        <v>1</v>
      </c>
      <c r="BY272" s="632">
        <v>1</v>
      </c>
      <c r="BZ272" s="632">
        <v>1</v>
      </c>
      <c r="CA272" s="632">
        <v>3</v>
      </c>
      <c r="CB272" s="632">
        <v>1</v>
      </c>
      <c r="CC272" s="632">
        <v>3</v>
      </c>
      <c r="CD272" s="632">
        <v>1</v>
      </c>
    </row>
    <row r="273" spans="1:99" s="632" customFormat="1" x14ac:dyDescent="0.3">
      <c r="A273" s="631">
        <v>977</v>
      </c>
      <c r="B273" s="632" t="s">
        <v>1163</v>
      </c>
      <c r="D273" s="632">
        <v>1</v>
      </c>
      <c r="E273" s="632">
        <v>1</v>
      </c>
      <c r="F273" s="632">
        <v>1</v>
      </c>
      <c r="G273" s="632">
        <v>1</v>
      </c>
      <c r="H273" s="632">
        <v>1</v>
      </c>
      <c r="I273" s="632">
        <v>1</v>
      </c>
      <c r="J273" s="632">
        <v>1</v>
      </c>
      <c r="K273" s="632">
        <v>1</v>
      </c>
      <c r="L273" s="632">
        <v>1</v>
      </c>
      <c r="M273" s="632">
        <v>1</v>
      </c>
      <c r="N273" s="632">
        <v>1</v>
      </c>
      <c r="O273" s="632">
        <v>1</v>
      </c>
      <c r="P273" s="632">
        <v>1</v>
      </c>
      <c r="Q273" s="632">
        <v>1</v>
      </c>
      <c r="R273" s="632">
        <v>2</v>
      </c>
      <c r="S273" s="632">
        <v>1</v>
      </c>
      <c r="T273" s="632">
        <v>1</v>
      </c>
      <c r="U273" s="632">
        <v>1</v>
      </c>
      <c r="V273" s="632">
        <v>1</v>
      </c>
      <c r="Y273" s="632">
        <v>1</v>
      </c>
      <c r="Z273" s="632">
        <v>1</v>
      </c>
      <c r="AA273" s="632">
        <v>1</v>
      </c>
      <c r="AB273" s="632">
        <v>1</v>
      </c>
      <c r="AC273" s="632">
        <v>1</v>
      </c>
      <c r="AD273" s="632">
        <v>1</v>
      </c>
      <c r="AF273" s="632">
        <v>1</v>
      </c>
      <c r="AG273" s="632">
        <v>1</v>
      </c>
      <c r="AH273" s="632">
        <v>2</v>
      </c>
      <c r="AI273" s="632">
        <v>1</v>
      </c>
      <c r="AJ273" s="632">
        <v>1</v>
      </c>
      <c r="AK273" s="632">
        <v>1</v>
      </c>
      <c r="AM273" s="632">
        <v>1</v>
      </c>
      <c r="AN273" s="632">
        <v>1</v>
      </c>
      <c r="AO273" s="632">
        <v>1</v>
      </c>
      <c r="AP273" s="632">
        <v>1</v>
      </c>
      <c r="AQ273" s="632">
        <v>1</v>
      </c>
      <c r="AR273" s="632">
        <v>1</v>
      </c>
      <c r="AT273" s="632">
        <v>1</v>
      </c>
      <c r="AU273" s="632">
        <v>1</v>
      </c>
      <c r="AV273" s="632">
        <v>1</v>
      </c>
      <c r="AW273" s="632">
        <v>1</v>
      </c>
      <c r="AX273" s="632">
        <v>1</v>
      </c>
      <c r="AY273" s="632">
        <v>2</v>
      </c>
      <c r="AZ273" s="632">
        <v>2</v>
      </c>
      <c r="BB273" s="632">
        <v>1</v>
      </c>
      <c r="BC273" s="632">
        <v>1</v>
      </c>
      <c r="BD273" s="632">
        <v>1</v>
      </c>
      <c r="BE273" s="632">
        <v>1</v>
      </c>
      <c r="BF273" s="632">
        <v>1</v>
      </c>
      <c r="BG273" s="632">
        <v>2</v>
      </c>
      <c r="BH273" s="632">
        <v>1</v>
      </c>
      <c r="BI273" s="632">
        <v>1</v>
      </c>
      <c r="BJ273" s="632">
        <v>1</v>
      </c>
      <c r="BK273" s="632">
        <v>1</v>
      </c>
      <c r="BL273" s="632">
        <v>1</v>
      </c>
      <c r="BM273" s="632">
        <v>1</v>
      </c>
      <c r="BN273" s="632">
        <v>2</v>
      </c>
      <c r="BO273" s="632">
        <v>1</v>
      </c>
      <c r="BP273" s="632">
        <v>1</v>
      </c>
      <c r="BQ273" s="632">
        <v>1</v>
      </c>
      <c r="BR273" s="632">
        <v>1</v>
      </c>
      <c r="BS273" s="632">
        <v>1</v>
      </c>
      <c r="BU273" s="632">
        <v>1</v>
      </c>
      <c r="BV273" s="632">
        <v>1</v>
      </c>
      <c r="BW273" s="632">
        <v>1</v>
      </c>
      <c r="BX273" s="632">
        <v>1</v>
      </c>
      <c r="BY273" s="632">
        <v>1</v>
      </c>
      <c r="BZ273" s="632">
        <v>1</v>
      </c>
      <c r="CA273" s="632">
        <v>1</v>
      </c>
      <c r="CB273" s="632">
        <v>1</v>
      </c>
      <c r="CC273" s="632">
        <v>1</v>
      </c>
      <c r="CD273" s="632">
        <v>1</v>
      </c>
    </row>
    <row r="274" spans="1:99" s="632" customFormat="1" x14ac:dyDescent="0.3">
      <c r="A274" s="631">
        <v>978</v>
      </c>
      <c r="B274" s="632" t="s">
        <v>605</v>
      </c>
      <c r="D274" s="632">
        <v>2</v>
      </c>
      <c r="E274" s="632">
        <v>2</v>
      </c>
      <c r="F274" s="632">
        <v>2</v>
      </c>
      <c r="G274" s="632">
        <v>2</v>
      </c>
      <c r="H274" s="632">
        <v>2</v>
      </c>
      <c r="I274" s="632">
        <v>2</v>
      </c>
      <c r="J274" s="632">
        <v>2</v>
      </c>
      <c r="K274" s="632">
        <v>2</v>
      </c>
      <c r="L274" s="632">
        <v>2</v>
      </c>
      <c r="M274" s="632">
        <v>2</v>
      </c>
      <c r="N274" s="632">
        <v>2</v>
      </c>
      <c r="O274" s="632">
        <v>2</v>
      </c>
      <c r="P274" s="632">
        <v>2</v>
      </c>
      <c r="Q274" s="632">
        <v>2</v>
      </c>
      <c r="R274" s="632">
        <v>1</v>
      </c>
      <c r="S274" s="632">
        <v>2</v>
      </c>
      <c r="T274" s="632">
        <v>2</v>
      </c>
      <c r="U274" s="632">
        <v>2</v>
      </c>
      <c r="V274" s="632">
        <v>2</v>
      </c>
      <c r="Y274" s="632">
        <v>2</v>
      </c>
      <c r="Z274" s="632">
        <v>2</v>
      </c>
      <c r="AA274" s="632">
        <v>2</v>
      </c>
      <c r="AB274" s="632">
        <v>1</v>
      </c>
      <c r="AC274" s="632">
        <v>2</v>
      </c>
      <c r="AD274" s="632">
        <v>1</v>
      </c>
      <c r="AF274" s="632">
        <v>1</v>
      </c>
      <c r="AG274" s="632">
        <v>2</v>
      </c>
      <c r="AH274" s="632">
        <v>2</v>
      </c>
      <c r="AI274" s="632">
        <v>2</v>
      </c>
      <c r="AJ274" s="632">
        <v>2</v>
      </c>
      <c r="AK274" s="632">
        <v>2</v>
      </c>
      <c r="AM274" s="632">
        <v>2</v>
      </c>
      <c r="AN274" s="632">
        <v>2</v>
      </c>
      <c r="AO274" s="632">
        <v>2</v>
      </c>
      <c r="AP274" s="632">
        <v>2</v>
      </c>
      <c r="AQ274" s="632">
        <v>1</v>
      </c>
      <c r="AR274" s="632">
        <v>2</v>
      </c>
      <c r="AT274" s="632">
        <v>2</v>
      </c>
      <c r="AU274" s="632">
        <v>2</v>
      </c>
      <c r="AV274" s="632">
        <v>2</v>
      </c>
      <c r="AW274" s="632">
        <v>2</v>
      </c>
      <c r="AX274" s="632">
        <v>2</v>
      </c>
      <c r="AY274" s="632">
        <v>1</v>
      </c>
      <c r="AZ274" s="632">
        <v>1</v>
      </c>
      <c r="BB274" s="632">
        <v>2</v>
      </c>
      <c r="BC274" s="632">
        <v>2</v>
      </c>
      <c r="BD274" s="632">
        <v>2</v>
      </c>
      <c r="BE274" s="632">
        <v>2</v>
      </c>
      <c r="BF274" s="632">
        <v>2</v>
      </c>
      <c r="BG274" s="632">
        <v>2</v>
      </c>
      <c r="BH274" s="632">
        <v>2</v>
      </c>
      <c r="BI274" s="632">
        <v>2</v>
      </c>
      <c r="BJ274" s="632">
        <v>1</v>
      </c>
      <c r="BK274" s="632">
        <v>2</v>
      </c>
      <c r="BL274" s="632">
        <v>2</v>
      </c>
      <c r="BM274" s="632">
        <v>2</v>
      </c>
      <c r="BN274" s="632">
        <v>2</v>
      </c>
      <c r="BO274" s="632">
        <v>2</v>
      </c>
      <c r="BP274" s="632">
        <v>2</v>
      </c>
      <c r="BQ274" s="632">
        <v>2</v>
      </c>
      <c r="BR274" s="632">
        <v>2</v>
      </c>
      <c r="BS274" s="632">
        <v>2</v>
      </c>
      <c r="BU274" s="632">
        <v>2</v>
      </c>
      <c r="BV274" s="632">
        <v>2</v>
      </c>
      <c r="BW274" s="632">
        <v>2</v>
      </c>
      <c r="BX274" s="632">
        <v>2</v>
      </c>
      <c r="BY274" s="632">
        <v>2</v>
      </c>
      <c r="BZ274" s="632">
        <v>2</v>
      </c>
      <c r="CA274" s="632">
        <v>2</v>
      </c>
      <c r="CB274" s="632">
        <v>2</v>
      </c>
      <c r="CC274" s="632">
        <v>2</v>
      </c>
      <c r="CD274" s="632">
        <v>2</v>
      </c>
    </row>
    <row r="275" spans="1:99" s="632" customFormat="1" x14ac:dyDescent="0.3">
      <c r="A275" s="631">
        <v>979</v>
      </c>
      <c r="B275" s="632" t="s">
        <v>1164</v>
      </c>
      <c r="D275" s="632">
        <v>2</v>
      </c>
      <c r="E275" s="632">
        <v>1</v>
      </c>
      <c r="F275" s="632">
        <v>1</v>
      </c>
      <c r="G275" s="632">
        <v>1</v>
      </c>
      <c r="H275" s="632">
        <v>1</v>
      </c>
      <c r="I275" s="632">
        <v>2</v>
      </c>
      <c r="J275" s="632">
        <v>1</v>
      </c>
      <c r="K275" s="632">
        <v>1</v>
      </c>
      <c r="L275" s="632">
        <v>2</v>
      </c>
      <c r="M275" s="632">
        <v>1</v>
      </c>
      <c r="N275" s="632">
        <v>1</v>
      </c>
      <c r="O275" s="632">
        <v>1</v>
      </c>
      <c r="P275" s="632">
        <v>1</v>
      </c>
      <c r="Q275" s="632">
        <v>1</v>
      </c>
      <c r="R275" s="632">
        <v>2</v>
      </c>
      <c r="S275" s="632">
        <v>1</v>
      </c>
      <c r="T275" s="632">
        <v>2</v>
      </c>
      <c r="U275" s="632">
        <v>1</v>
      </c>
      <c r="V275" s="632">
        <v>1</v>
      </c>
      <c r="Y275" s="632">
        <v>2</v>
      </c>
      <c r="Z275" s="632">
        <v>1</v>
      </c>
      <c r="AA275" s="632">
        <v>1</v>
      </c>
      <c r="AB275" s="632">
        <v>2</v>
      </c>
      <c r="AC275" s="632">
        <v>2</v>
      </c>
      <c r="AD275" s="632">
        <v>1</v>
      </c>
      <c r="AF275" s="632">
        <v>1</v>
      </c>
      <c r="AG275" s="632">
        <v>1</v>
      </c>
      <c r="AH275" s="632">
        <v>1</v>
      </c>
      <c r="AI275" s="632">
        <v>2</v>
      </c>
      <c r="AJ275" s="632">
        <v>1</v>
      </c>
      <c r="AK275" s="632">
        <v>1</v>
      </c>
      <c r="AM275" s="632">
        <v>1</v>
      </c>
      <c r="AN275" s="632">
        <v>1</v>
      </c>
      <c r="AO275" s="632">
        <v>1</v>
      </c>
      <c r="AP275" s="632">
        <v>1</v>
      </c>
      <c r="AQ275" s="632">
        <v>1</v>
      </c>
      <c r="AR275" s="632">
        <v>2</v>
      </c>
      <c r="AT275" s="632">
        <v>1</v>
      </c>
      <c r="AU275" s="632">
        <v>2</v>
      </c>
      <c r="AV275" s="632">
        <v>2</v>
      </c>
      <c r="AW275" s="632">
        <v>1</v>
      </c>
      <c r="AX275" s="632">
        <v>2</v>
      </c>
      <c r="AY275" s="632">
        <v>2</v>
      </c>
      <c r="AZ275" s="632">
        <v>2</v>
      </c>
      <c r="BB275" s="632">
        <v>1</v>
      </c>
      <c r="BC275" s="632">
        <v>1</v>
      </c>
      <c r="BD275" s="632">
        <v>1</v>
      </c>
      <c r="BE275" s="632">
        <v>1</v>
      </c>
      <c r="BF275" s="632">
        <v>1</v>
      </c>
      <c r="BG275" s="632">
        <v>2</v>
      </c>
      <c r="BH275" s="632">
        <v>1</v>
      </c>
      <c r="BI275" s="632">
        <v>2</v>
      </c>
      <c r="BJ275" s="632">
        <v>1</v>
      </c>
      <c r="BK275" s="632">
        <v>1</v>
      </c>
      <c r="BL275" s="632">
        <v>1</v>
      </c>
      <c r="BM275" s="632">
        <v>2</v>
      </c>
      <c r="BN275" s="632">
        <v>2</v>
      </c>
      <c r="BO275" s="632">
        <v>1</v>
      </c>
      <c r="BP275" s="632">
        <v>1</v>
      </c>
      <c r="BQ275" s="632">
        <v>1</v>
      </c>
      <c r="BR275" s="632">
        <v>1</v>
      </c>
      <c r="BS275" s="632">
        <v>1</v>
      </c>
      <c r="BU275" s="632">
        <v>1</v>
      </c>
      <c r="BV275" s="632">
        <v>1</v>
      </c>
      <c r="BW275" s="632">
        <v>1</v>
      </c>
      <c r="BX275" s="632">
        <v>2</v>
      </c>
      <c r="BY275" s="632">
        <v>2</v>
      </c>
      <c r="BZ275" s="632">
        <v>2</v>
      </c>
      <c r="CA275" s="632">
        <v>1</v>
      </c>
      <c r="CB275" s="632">
        <v>2</v>
      </c>
      <c r="CC275" s="632">
        <v>1</v>
      </c>
      <c r="CD275" s="632">
        <v>1</v>
      </c>
    </row>
    <row r="276" spans="1:99" s="637" customFormat="1" x14ac:dyDescent="0.3">
      <c r="A276" s="636">
        <v>980</v>
      </c>
      <c r="B276" s="637" t="s">
        <v>604</v>
      </c>
      <c r="D276" s="637" t="s">
        <v>1174</v>
      </c>
      <c r="E276" s="637" t="s">
        <v>1149</v>
      </c>
      <c r="F276" s="637" t="s">
        <v>1168</v>
      </c>
      <c r="G276" s="637" t="s">
        <v>1149</v>
      </c>
      <c r="H276" s="637" t="s">
        <v>1158</v>
      </c>
      <c r="I276" s="637" t="s">
        <v>2573</v>
      </c>
      <c r="J276" s="637" t="s">
        <v>1174</v>
      </c>
      <c r="K276" s="637" t="s">
        <v>1175</v>
      </c>
      <c r="L276" s="637" t="s">
        <v>1356</v>
      </c>
      <c r="M276" s="637" t="s">
        <v>1153</v>
      </c>
      <c r="N276" s="637" t="s">
        <v>1155</v>
      </c>
      <c r="O276" s="637" t="s">
        <v>1334</v>
      </c>
      <c r="P276" s="637" t="s">
        <v>1158</v>
      </c>
      <c r="Q276" s="637" t="s">
        <v>1167</v>
      </c>
      <c r="R276" s="637" t="s">
        <v>1175</v>
      </c>
      <c r="S276" s="637" t="s">
        <v>1171</v>
      </c>
      <c r="T276" s="637" t="s">
        <v>2574</v>
      </c>
      <c r="U276" s="637" t="s">
        <v>2575</v>
      </c>
      <c r="V276" s="637" t="s">
        <v>1167</v>
      </c>
      <c r="Y276" s="637" t="s">
        <v>1338</v>
      </c>
      <c r="Z276" s="637" t="s">
        <v>1167</v>
      </c>
      <c r="AA276" s="637" t="s">
        <v>1132</v>
      </c>
      <c r="AB276" s="637" t="s">
        <v>2576</v>
      </c>
      <c r="AC276" s="637" t="s">
        <v>1338</v>
      </c>
      <c r="AD276" s="637" t="s">
        <v>1158</v>
      </c>
      <c r="AF276" s="637" t="s">
        <v>1174</v>
      </c>
      <c r="AG276" s="637" t="s">
        <v>1157</v>
      </c>
      <c r="AH276" s="637" t="s">
        <v>1148</v>
      </c>
      <c r="AI276" s="637" t="s">
        <v>1353</v>
      </c>
      <c r="AJ276" s="637" t="s">
        <v>1334</v>
      </c>
      <c r="AK276" s="637" t="s">
        <v>1172</v>
      </c>
      <c r="AM276" s="637" t="s">
        <v>1156</v>
      </c>
      <c r="AN276" s="637" t="s">
        <v>1171</v>
      </c>
      <c r="AO276" s="637" t="s">
        <v>1149</v>
      </c>
      <c r="AP276" s="637" t="s">
        <v>1148</v>
      </c>
      <c r="AQ276" s="637" t="s">
        <v>1174</v>
      </c>
      <c r="AR276" s="637" t="s">
        <v>2577</v>
      </c>
      <c r="AT276" s="637" t="s">
        <v>1173</v>
      </c>
      <c r="AU276" s="637" t="s">
        <v>2430</v>
      </c>
      <c r="AV276" s="637" t="s">
        <v>1172</v>
      </c>
      <c r="AW276" s="637" t="s">
        <v>1171</v>
      </c>
      <c r="AX276" s="637" t="s">
        <v>2578</v>
      </c>
      <c r="AY276" s="637" t="s">
        <v>1166</v>
      </c>
      <c r="AZ276" s="637" t="s">
        <v>1351</v>
      </c>
      <c r="BB276" s="637" t="s">
        <v>1170</v>
      </c>
      <c r="BC276" s="637" t="s">
        <v>1174</v>
      </c>
      <c r="BD276" s="637" t="s">
        <v>1174</v>
      </c>
      <c r="BE276" s="637" t="s">
        <v>1158</v>
      </c>
      <c r="BF276" s="637" t="s">
        <v>1334</v>
      </c>
      <c r="BG276" s="637" t="s">
        <v>2579</v>
      </c>
      <c r="BH276" s="637" t="s">
        <v>1343</v>
      </c>
      <c r="BI276" s="637" t="s">
        <v>1356</v>
      </c>
      <c r="BJ276" s="637" t="s">
        <v>1334</v>
      </c>
      <c r="BK276" s="637" t="s">
        <v>2580</v>
      </c>
      <c r="BL276" s="637" t="s">
        <v>1173</v>
      </c>
      <c r="BM276" s="637" t="s">
        <v>1176</v>
      </c>
      <c r="BN276" s="637" t="s">
        <v>2581</v>
      </c>
      <c r="BO276" s="637" t="s">
        <v>1174</v>
      </c>
      <c r="BP276" s="637" t="s">
        <v>1167</v>
      </c>
      <c r="BQ276" s="637" t="s">
        <v>1174</v>
      </c>
      <c r="BR276" s="637" t="s">
        <v>1355</v>
      </c>
      <c r="BS276" s="637" t="s">
        <v>2428</v>
      </c>
      <c r="BU276" s="637" t="s">
        <v>1165</v>
      </c>
      <c r="BV276" s="637" t="s">
        <v>1152</v>
      </c>
      <c r="BW276" s="637" t="s">
        <v>1152</v>
      </c>
      <c r="BX276" s="637" t="s">
        <v>2582</v>
      </c>
      <c r="BY276" s="637" t="s">
        <v>1175</v>
      </c>
      <c r="BZ276" s="637" t="s">
        <v>2583</v>
      </c>
      <c r="CA276" s="637" t="s">
        <v>1148</v>
      </c>
      <c r="CB276" s="637" t="s">
        <v>1352</v>
      </c>
      <c r="CC276" s="637" t="s">
        <v>1170</v>
      </c>
      <c r="CD276" s="637" t="s">
        <v>1167</v>
      </c>
    </row>
    <row r="277" spans="1:99" x14ac:dyDescent="0.3">
      <c r="A277" s="155">
        <v>984</v>
      </c>
      <c r="B277" s="180" t="s">
        <v>1177</v>
      </c>
      <c r="C277" s="180"/>
      <c r="D277" s="180">
        <v>263539</v>
      </c>
      <c r="E277" s="180">
        <v>0</v>
      </c>
      <c r="F277" s="180">
        <v>95615</v>
      </c>
      <c r="G277" s="180">
        <v>345569</v>
      </c>
      <c r="H277" s="180">
        <v>296479</v>
      </c>
      <c r="I277" s="180">
        <v>37665</v>
      </c>
      <c r="J277" s="180">
        <v>23908</v>
      </c>
      <c r="K277" s="180">
        <v>22133</v>
      </c>
      <c r="L277" s="180">
        <v>1851940</v>
      </c>
      <c r="M277" s="180">
        <v>72227582</v>
      </c>
      <c r="N277" s="180">
        <v>1334864</v>
      </c>
      <c r="O277" s="180">
        <v>4803527</v>
      </c>
      <c r="P277" s="180">
        <v>11523</v>
      </c>
      <c r="Q277" s="180">
        <v>5127269</v>
      </c>
      <c r="R277" s="180">
        <v>44487</v>
      </c>
      <c r="S277" s="180">
        <v>163039</v>
      </c>
      <c r="T277" s="180">
        <v>1070044</v>
      </c>
      <c r="U277" s="180">
        <v>720720</v>
      </c>
      <c r="V277" s="180">
        <v>2362804</v>
      </c>
      <c r="W277" s="180"/>
      <c r="X277" s="180"/>
      <c r="Y277" s="180">
        <v>366789</v>
      </c>
      <c r="Z277" s="180">
        <v>19694439</v>
      </c>
      <c r="AA277" s="180">
        <v>0</v>
      </c>
      <c r="AB277" s="180">
        <v>223083</v>
      </c>
      <c r="AC277" s="180">
        <v>0</v>
      </c>
      <c r="AD277" s="180">
        <v>0</v>
      </c>
      <c r="AE277" s="180"/>
      <c r="AF277" s="180">
        <v>36917400</v>
      </c>
      <c r="AG277" s="180">
        <v>64170</v>
      </c>
      <c r="AH277" s="180">
        <v>120887</v>
      </c>
      <c r="AI277" s="180">
        <v>3567210</v>
      </c>
      <c r="AJ277" s="180">
        <v>330239</v>
      </c>
      <c r="AK277" s="180">
        <v>37049</v>
      </c>
      <c r="AL277" s="180"/>
      <c r="AM277" s="180">
        <v>65947</v>
      </c>
      <c r="AN277" s="180">
        <v>5999261</v>
      </c>
      <c r="AO277" s="180">
        <v>0</v>
      </c>
      <c r="AP277" s="180">
        <v>2057853</v>
      </c>
      <c r="AQ277" s="180">
        <v>1075720</v>
      </c>
      <c r="AR277" s="180">
        <v>34213</v>
      </c>
      <c r="AS277" s="180"/>
      <c r="AT277" s="180">
        <v>76423</v>
      </c>
      <c r="AU277" s="180">
        <v>165669207</v>
      </c>
      <c r="AV277" s="180">
        <v>38707498</v>
      </c>
      <c r="AW277" s="180">
        <v>806906</v>
      </c>
      <c r="AX277" s="180">
        <v>116073</v>
      </c>
      <c r="AY277" s="180">
        <v>167544</v>
      </c>
      <c r="AZ277" s="180">
        <v>0</v>
      </c>
      <c r="BA277" s="180"/>
      <c r="BB277" s="180">
        <v>2351812</v>
      </c>
      <c r="BC277" s="180">
        <v>34820</v>
      </c>
      <c r="BD277" s="180">
        <v>29692</v>
      </c>
      <c r="BE277" s="180">
        <v>22041</v>
      </c>
      <c r="BF277" s="180">
        <v>9974703</v>
      </c>
      <c r="BG277" s="180">
        <v>5890</v>
      </c>
      <c r="BH277" s="180">
        <v>5244811</v>
      </c>
      <c r="BI277" s="180">
        <v>968091</v>
      </c>
      <c r="BJ277" s="180">
        <v>112817</v>
      </c>
      <c r="BK277" s="180">
        <v>0</v>
      </c>
      <c r="BL277" s="180">
        <v>6698190</v>
      </c>
      <c r="BM277" s="180">
        <v>10751559</v>
      </c>
      <c r="BN277" s="180">
        <v>729963</v>
      </c>
      <c r="BO277" s="180">
        <v>31629716</v>
      </c>
      <c r="BP277" s="180">
        <v>63200843</v>
      </c>
      <c r="BQ277" s="180">
        <v>146995</v>
      </c>
      <c r="BR277" s="180">
        <v>2934410</v>
      </c>
      <c r="BS277" s="180">
        <v>268373</v>
      </c>
      <c r="BT277" s="180"/>
      <c r="BU277" s="180">
        <v>67414</v>
      </c>
      <c r="BV277" s="180">
        <v>49117</v>
      </c>
      <c r="BW277" s="180">
        <v>2785122</v>
      </c>
      <c r="BX277" s="180">
        <v>1671854</v>
      </c>
      <c r="BY277" s="180">
        <v>19088513</v>
      </c>
      <c r="BZ277" s="180">
        <v>69359</v>
      </c>
      <c r="CA277" s="180">
        <v>5739472</v>
      </c>
      <c r="CB277" s="180">
        <v>356656</v>
      </c>
      <c r="CC277" s="180">
        <v>1339287</v>
      </c>
      <c r="CD277" s="180">
        <v>23670601</v>
      </c>
      <c r="CE277" s="180"/>
      <c r="CF277" s="180"/>
      <c r="CG277" s="180"/>
      <c r="CH277" s="180"/>
      <c r="CI277" s="180"/>
      <c r="CJ277" s="180"/>
      <c r="CK277" s="180"/>
      <c r="CL277" s="180"/>
      <c r="CM277" s="180"/>
      <c r="CN277" s="180"/>
      <c r="CO277" s="180"/>
      <c r="CP277" s="180"/>
      <c r="CQ277" s="180"/>
      <c r="CR277" s="180"/>
      <c r="CS277" s="180"/>
      <c r="CT277" s="180"/>
      <c r="CU277" s="180"/>
    </row>
    <row r="278" spans="1:99" x14ac:dyDescent="0.3">
      <c r="A278" s="155">
        <v>985</v>
      </c>
      <c r="B278" s="180" t="s">
        <v>1178</v>
      </c>
      <c r="C278" s="180"/>
      <c r="D278" s="180">
        <v>257780</v>
      </c>
      <c r="E278" s="180">
        <v>0</v>
      </c>
      <c r="F278" s="180">
        <v>89200</v>
      </c>
      <c r="G278" s="180">
        <v>331500</v>
      </c>
      <c r="H278" s="180">
        <v>0</v>
      </c>
      <c r="I278" s="180">
        <v>34095</v>
      </c>
      <c r="J278" s="180">
        <v>19832</v>
      </c>
      <c r="K278" s="180">
        <v>22000</v>
      </c>
      <c r="L278" s="180">
        <v>1805406</v>
      </c>
      <c r="M278" s="180">
        <v>70910997</v>
      </c>
      <c r="N278" s="180">
        <v>1305000</v>
      </c>
      <c r="O278" s="180">
        <v>4695019</v>
      </c>
      <c r="P278" s="180">
        <v>7500</v>
      </c>
      <c r="Q278" s="180">
        <v>5064685</v>
      </c>
      <c r="R278" s="180">
        <v>40000</v>
      </c>
      <c r="S278" s="180">
        <v>134500</v>
      </c>
      <c r="T278" s="180">
        <v>1070044</v>
      </c>
      <c r="U278" s="180">
        <v>635000</v>
      </c>
      <c r="V278" s="180">
        <v>2063027</v>
      </c>
      <c r="W278" s="180"/>
      <c r="X278" s="180"/>
      <c r="Y278" s="180">
        <v>356400</v>
      </c>
      <c r="Z278" s="180">
        <v>19248441</v>
      </c>
      <c r="AA278" s="180">
        <v>0</v>
      </c>
      <c r="AB278" s="180">
        <v>187780</v>
      </c>
      <c r="AC278" s="180">
        <v>0</v>
      </c>
      <c r="AD278" s="180">
        <v>0</v>
      </c>
      <c r="AE278" s="180"/>
      <c r="AF278" s="180">
        <v>35999680</v>
      </c>
      <c r="AG278" s="180">
        <v>53400</v>
      </c>
      <c r="AH278" s="180">
        <v>111300</v>
      </c>
      <c r="AI278" s="180">
        <v>3572000</v>
      </c>
      <c r="AJ278" s="180">
        <v>319405</v>
      </c>
      <c r="AK278" s="180">
        <v>23800</v>
      </c>
      <c r="AL278" s="180"/>
      <c r="AM278" s="180">
        <v>71033</v>
      </c>
      <c r="AN278" s="180">
        <v>5713600</v>
      </c>
      <c r="AO278" s="180">
        <v>0</v>
      </c>
      <c r="AP278" s="180">
        <v>1905800</v>
      </c>
      <c r="AQ278" s="180">
        <v>1038604</v>
      </c>
      <c r="AR278" s="180">
        <v>31000</v>
      </c>
      <c r="AS278" s="180"/>
      <c r="AT278" s="180">
        <v>73735</v>
      </c>
      <c r="AU278" s="180">
        <v>164285900</v>
      </c>
      <c r="AV278" s="180">
        <v>38179992</v>
      </c>
      <c r="AW278" s="180">
        <v>714500</v>
      </c>
      <c r="AX278" s="180">
        <v>113875</v>
      </c>
      <c r="AY278" s="180">
        <v>137000</v>
      </c>
      <c r="AZ278" s="180">
        <v>0</v>
      </c>
      <c r="BA278" s="180"/>
      <c r="BB278" s="180">
        <v>2177500</v>
      </c>
      <c r="BC278" s="180">
        <v>38900</v>
      </c>
      <c r="BD278" s="180">
        <v>24460</v>
      </c>
      <c r="BE278" s="180">
        <v>21300</v>
      </c>
      <c r="BF278" s="180">
        <v>9412000</v>
      </c>
      <c r="BG278" s="180">
        <v>5000</v>
      </c>
      <c r="BH278" s="180">
        <v>5205000</v>
      </c>
      <c r="BI278" s="180">
        <v>957025</v>
      </c>
      <c r="BJ278" s="180">
        <v>114653</v>
      </c>
      <c r="BK278" s="180">
        <v>0</v>
      </c>
      <c r="BL278" s="180">
        <v>6783402</v>
      </c>
      <c r="BM278" s="180">
        <v>10377500</v>
      </c>
      <c r="BN278" s="180">
        <v>634542</v>
      </c>
      <c r="BO278" s="180">
        <v>30640000</v>
      </c>
      <c r="BP278" s="180">
        <v>61476375</v>
      </c>
      <c r="BQ278" s="180">
        <v>0</v>
      </c>
      <c r="BR278" s="180">
        <v>2819000</v>
      </c>
      <c r="BS278" s="180">
        <v>235713</v>
      </c>
      <c r="BT278" s="180"/>
      <c r="BU278" s="180">
        <v>67400</v>
      </c>
      <c r="BV278" s="180">
        <v>51500</v>
      </c>
      <c r="BW278" s="180">
        <v>2742033</v>
      </c>
      <c r="BX278" s="180">
        <v>1591784</v>
      </c>
      <c r="BY278" s="180">
        <v>18216163</v>
      </c>
      <c r="BZ278" s="180">
        <v>67835</v>
      </c>
      <c r="CA278" s="180">
        <v>5690500</v>
      </c>
      <c r="CB278" s="180">
        <v>241065</v>
      </c>
      <c r="CC278" s="180">
        <v>1247000</v>
      </c>
      <c r="CD278" s="180">
        <v>22832300</v>
      </c>
      <c r="CE278" s="180"/>
      <c r="CF278" s="180"/>
      <c r="CG278" s="180"/>
      <c r="CH278" s="180"/>
      <c r="CI278" s="180"/>
      <c r="CJ278" s="180"/>
      <c r="CK278" s="180"/>
      <c r="CL278" s="180"/>
      <c r="CM278" s="180"/>
      <c r="CN278" s="180"/>
      <c r="CO278" s="180"/>
      <c r="CP278" s="180"/>
      <c r="CQ278" s="180"/>
      <c r="CR278" s="180"/>
      <c r="CS278" s="180"/>
      <c r="CT278" s="180"/>
      <c r="CU278" s="180"/>
    </row>
    <row r="279" spans="1:99" x14ac:dyDescent="0.3">
      <c r="A279" s="155">
        <v>986</v>
      </c>
      <c r="B279" s="180" t="s">
        <v>608</v>
      </c>
      <c r="C279" s="180"/>
      <c r="D279" s="180">
        <v>0</v>
      </c>
      <c r="E279" s="180">
        <v>0</v>
      </c>
      <c r="F279" s="180">
        <v>0</v>
      </c>
      <c r="G279" s="180">
        <v>0</v>
      </c>
      <c r="H279" s="180">
        <v>0</v>
      </c>
      <c r="I279" s="180">
        <v>0</v>
      </c>
      <c r="J279" s="180">
        <v>0</v>
      </c>
      <c r="K279" s="180">
        <v>0</v>
      </c>
      <c r="L279" s="180">
        <v>0</v>
      </c>
      <c r="M279" s="180">
        <v>0</v>
      </c>
      <c r="N279" s="180">
        <v>0</v>
      </c>
      <c r="O279" s="180">
        <v>0</v>
      </c>
      <c r="P279" s="180">
        <v>0</v>
      </c>
      <c r="Q279" s="180">
        <v>0</v>
      </c>
      <c r="R279" s="180">
        <v>0</v>
      </c>
      <c r="S279" s="180">
        <v>0</v>
      </c>
      <c r="T279" s="180">
        <v>0</v>
      </c>
      <c r="U279" s="180">
        <v>0</v>
      </c>
      <c r="V279" s="180">
        <v>0</v>
      </c>
      <c r="W279" s="180"/>
      <c r="X279" s="180"/>
      <c r="Y279" s="180">
        <v>0</v>
      </c>
      <c r="Z279" s="180">
        <v>0</v>
      </c>
      <c r="AA279" s="180">
        <v>0</v>
      </c>
      <c r="AB279" s="180">
        <v>0</v>
      </c>
      <c r="AC279" s="180">
        <v>0</v>
      </c>
      <c r="AD279" s="180">
        <v>0</v>
      </c>
      <c r="AE279" s="180"/>
      <c r="AF279" s="180">
        <v>0</v>
      </c>
      <c r="AG279" s="180">
        <v>0</v>
      </c>
      <c r="AH279" s="180">
        <v>0</v>
      </c>
      <c r="AI279" s="180">
        <v>0</v>
      </c>
      <c r="AJ279" s="180">
        <v>2500</v>
      </c>
      <c r="AK279" s="180">
        <v>0</v>
      </c>
      <c r="AL279" s="180"/>
      <c r="AM279" s="180">
        <v>0</v>
      </c>
      <c r="AN279" s="180">
        <v>0</v>
      </c>
      <c r="AO279" s="180">
        <v>0</v>
      </c>
      <c r="AP279" s="180">
        <v>0</v>
      </c>
      <c r="AQ279" s="180">
        <v>0</v>
      </c>
      <c r="AR279" s="180">
        <v>0</v>
      </c>
      <c r="AS279" s="180"/>
      <c r="AT279" s="180">
        <v>0</v>
      </c>
      <c r="AU279" s="180">
        <v>0</v>
      </c>
      <c r="AV279" s="180">
        <v>0</v>
      </c>
      <c r="AW279" s="180">
        <v>0</v>
      </c>
      <c r="AX279" s="180">
        <v>0</v>
      </c>
      <c r="AY279" s="180">
        <v>0</v>
      </c>
      <c r="AZ279" s="180">
        <v>0</v>
      </c>
      <c r="BA279" s="180"/>
      <c r="BB279" s="180">
        <v>0</v>
      </c>
      <c r="BC279" s="180">
        <v>0</v>
      </c>
      <c r="BD279" s="180">
        <v>0</v>
      </c>
      <c r="BE279" s="180">
        <v>0</v>
      </c>
      <c r="BF279" s="180">
        <v>0</v>
      </c>
      <c r="BG279" s="180">
        <v>0</v>
      </c>
      <c r="BH279" s="180">
        <v>0</v>
      </c>
      <c r="BI279" s="180">
        <v>0</v>
      </c>
      <c r="BJ279" s="180">
        <v>0</v>
      </c>
      <c r="BK279" s="180">
        <v>0</v>
      </c>
      <c r="BL279" s="180">
        <v>0</v>
      </c>
      <c r="BM279" s="180">
        <v>0</v>
      </c>
      <c r="BN279" s="180">
        <v>0</v>
      </c>
      <c r="BO279" s="180">
        <v>0</v>
      </c>
      <c r="BP279" s="180">
        <v>0</v>
      </c>
      <c r="BQ279" s="180">
        <v>0</v>
      </c>
      <c r="BR279" s="180">
        <v>0</v>
      </c>
      <c r="BS279" s="180">
        <v>0</v>
      </c>
      <c r="BT279" s="180"/>
      <c r="BU279" s="180">
        <v>0</v>
      </c>
      <c r="BV279" s="180">
        <v>0</v>
      </c>
      <c r="BW279" s="180">
        <v>0</v>
      </c>
      <c r="BX279" s="180">
        <v>0</v>
      </c>
      <c r="BY279" s="180">
        <v>0</v>
      </c>
      <c r="BZ279" s="180">
        <v>0</v>
      </c>
      <c r="CA279" s="180">
        <v>0</v>
      </c>
      <c r="CB279" s="180">
        <v>0</v>
      </c>
      <c r="CC279" s="180">
        <v>0</v>
      </c>
      <c r="CD279" s="180">
        <v>0</v>
      </c>
      <c r="CE279" s="180"/>
      <c r="CF279" s="180"/>
      <c r="CG279" s="180"/>
      <c r="CH279" s="180"/>
      <c r="CI279" s="180"/>
      <c r="CJ279" s="180"/>
      <c r="CK279" s="180"/>
      <c r="CL279" s="180"/>
      <c r="CM279" s="180"/>
      <c r="CN279" s="180"/>
      <c r="CO279" s="180"/>
      <c r="CP279" s="180"/>
      <c r="CQ279" s="180"/>
      <c r="CR279" s="180"/>
      <c r="CS279" s="180"/>
      <c r="CT279" s="180"/>
      <c r="CU279" s="180"/>
    </row>
    <row r="280" spans="1:99" x14ac:dyDescent="0.3">
      <c r="A280" s="155">
        <v>987</v>
      </c>
      <c r="B280" s="180" t="s">
        <v>1179</v>
      </c>
      <c r="C280" s="180"/>
      <c r="D280" s="180">
        <v>0</v>
      </c>
      <c r="E280" s="180">
        <v>0</v>
      </c>
      <c r="F280" s="180">
        <v>0</v>
      </c>
      <c r="G280" s="180">
        <v>0</v>
      </c>
      <c r="H280" s="180">
        <v>0</v>
      </c>
      <c r="I280" s="180">
        <v>0</v>
      </c>
      <c r="J280" s="180">
        <v>0</v>
      </c>
      <c r="K280" s="180">
        <v>0</v>
      </c>
      <c r="L280" s="180">
        <v>0</v>
      </c>
      <c r="M280" s="180">
        <v>0</v>
      </c>
      <c r="N280" s="180">
        <v>0</v>
      </c>
      <c r="O280" s="180">
        <v>0</v>
      </c>
      <c r="P280" s="180">
        <v>0</v>
      </c>
      <c r="Q280" s="180">
        <v>0</v>
      </c>
      <c r="R280" s="180">
        <v>0</v>
      </c>
      <c r="S280" s="180">
        <v>0</v>
      </c>
      <c r="T280" s="180">
        <v>0</v>
      </c>
      <c r="U280" s="180">
        <v>0</v>
      </c>
      <c r="V280" s="180">
        <v>0</v>
      </c>
      <c r="W280" s="180"/>
      <c r="X280" s="180"/>
      <c r="Y280" s="180">
        <v>0</v>
      </c>
      <c r="Z280" s="180">
        <v>0</v>
      </c>
      <c r="AA280" s="180">
        <v>0</v>
      </c>
      <c r="AB280" s="180">
        <v>0</v>
      </c>
      <c r="AC280" s="180">
        <v>0</v>
      </c>
      <c r="AD280" s="180">
        <v>0</v>
      </c>
      <c r="AE280" s="180"/>
      <c r="AF280" s="180">
        <v>0</v>
      </c>
      <c r="AG280" s="180">
        <v>0</v>
      </c>
      <c r="AH280" s="180">
        <v>0</v>
      </c>
      <c r="AI280" s="180">
        <v>0</v>
      </c>
      <c r="AJ280" s="180">
        <v>0</v>
      </c>
      <c r="AK280" s="180">
        <v>0</v>
      </c>
      <c r="AL280" s="180"/>
      <c r="AM280" s="180">
        <v>0</v>
      </c>
      <c r="AN280" s="180">
        <v>0</v>
      </c>
      <c r="AO280" s="180">
        <v>0</v>
      </c>
      <c r="AP280" s="180">
        <v>0</v>
      </c>
      <c r="AQ280" s="180">
        <v>0</v>
      </c>
      <c r="AR280" s="180">
        <v>0</v>
      </c>
      <c r="AS280" s="180"/>
      <c r="AT280" s="180">
        <v>0</v>
      </c>
      <c r="AU280" s="180">
        <v>0</v>
      </c>
      <c r="AV280" s="180">
        <v>0</v>
      </c>
      <c r="AW280" s="180">
        <v>0</v>
      </c>
      <c r="AX280" s="180">
        <v>0</v>
      </c>
      <c r="AY280" s="180">
        <v>0</v>
      </c>
      <c r="AZ280" s="180">
        <v>0</v>
      </c>
      <c r="BA280" s="180"/>
      <c r="BB280" s="180">
        <v>0</v>
      </c>
      <c r="BC280" s="180">
        <v>0</v>
      </c>
      <c r="BD280" s="180">
        <v>0</v>
      </c>
      <c r="BE280" s="180">
        <v>0</v>
      </c>
      <c r="BF280" s="180">
        <v>0</v>
      </c>
      <c r="BG280" s="180">
        <v>0</v>
      </c>
      <c r="BH280" s="180">
        <v>0</v>
      </c>
      <c r="BI280" s="180">
        <v>0</v>
      </c>
      <c r="BJ280" s="180">
        <v>0</v>
      </c>
      <c r="BK280" s="180">
        <v>0</v>
      </c>
      <c r="BL280" s="180">
        <v>0</v>
      </c>
      <c r="BM280" s="180">
        <v>0</v>
      </c>
      <c r="BN280" s="180">
        <v>0</v>
      </c>
      <c r="BO280" s="180">
        <v>0</v>
      </c>
      <c r="BP280" s="180">
        <v>0</v>
      </c>
      <c r="BQ280" s="180">
        <v>0</v>
      </c>
      <c r="BR280" s="180">
        <v>0</v>
      </c>
      <c r="BS280" s="180">
        <v>0</v>
      </c>
      <c r="BT280" s="180"/>
      <c r="BU280" s="180">
        <v>0</v>
      </c>
      <c r="BV280" s="180">
        <v>0</v>
      </c>
      <c r="BW280" s="180">
        <v>0</v>
      </c>
      <c r="BX280" s="180">
        <v>0</v>
      </c>
      <c r="BY280" s="180">
        <v>0</v>
      </c>
      <c r="BZ280" s="180">
        <v>0</v>
      </c>
      <c r="CA280" s="180">
        <v>0</v>
      </c>
      <c r="CB280" s="180">
        <v>0</v>
      </c>
      <c r="CC280" s="180">
        <v>0</v>
      </c>
      <c r="CD280" s="180">
        <v>0</v>
      </c>
      <c r="CE280" s="180"/>
      <c r="CF280" s="180"/>
      <c r="CG280" s="180"/>
      <c r="CH280" s="180"/>
      <c r="CI280" s="180"/>
      <c r="CJ280" s="180"/>
      <c r="CK280" s="180"/>
      <c r="CL280" s="180"/>
      <c r="CM280" s="180"/>
      <c r="CN280" s="180"/>
      <c r="CO280" s="180"/>
      <c r="CP280" s="180"/>
      <c r="CQ280" s="180"/>
      <c r="CR280" s="180"/>
      <c r="CS280" s="180"/>
      <c r="CT280" s="180"/>
      <c r="CU280" s="180"/>
    </row>
    <row r="281" spans="1:99" x14ac:dyDescent="0.3">
      <c r="A281" s="155">
        <v>988</v>
      </c>
      <c r="B281" s="180" t="s">
        <v>1180</v>
      </c>
      <c r="C281" s="180"/>
      <c r="D281" s="180">
        <v>2</v>
      </c>
      <c r="E281" s="180">
        <v>2</v>
      </c>
      <c r="F281" s="180">
        <v>2</v>
      </c>
      <c r="G281" s="180">
        <v>0</v>
      </c>
      <c r="H281" s="180">
        <v>2</v>
      </c>
      <c r="I281" s="180">
        <v>2</v>
      </c>
      <c r="J281" s="180">
        <v>2</v>
      </c>
      <c r="K281" s="180">
        <v>2</v>
      </c>
      <c r="L281" s="180">
        <v>2</v>
      </c>
      <c r="M281" s="180">
        <v>2</v>
      </c>
      <c r="N281" s="180">
        <v>2</v>
      </c>
      <c r="O281" s="180">
        <v>2</v>
      </c>
      <c r="P281" s="180">
        <v>2</v>
      </c>
      <c r="Q281" s="180">
        <v>0</v>
      </c>
      <c r="R281" s="180">
        <v>0</v>
      </c>
      <c r="S281" s="180">
        <v>2</v>
      </c>
      <c r="T281" s="180">
        <v>2</v>
      </c>
      <c r="U281" s="180">
        <v>2</v>
      </c>
      <c r="V281" s="180">
        <v>2</v>
      </c>
      <c r="W281" s="180"/>
      <c r="X281" s="180"/>
      <c r="Y281" s="180">
        <v>0</v>
      </c>
      <c r="Z281" s="180">
        <v>2</v>
      </c>
      <c r="AA281" s="180">
        <v>2</v>
      </c>
      <c r="AB281" s="180">
        <v>2</v>
      </c>
      <c r="AC281" s="180">
        <v>0</v>
      </c>
      <c r="AD281" s="180">
        <v>0</v>
      </c>
      <c r="AE281" s="180"/>
      <c r="AF281" s="180">
        <v>2</v>
      </c>
      <c r="AG281" s="180">
        <v>2</v>
      </c>
      <c r="AH281" s="180">
        <v>2</v>
      </c>
      <c r="AI281" s="180">
        <v>0</v>
      </c>
      <c r="AJ281" s="180">
        <v>2</v>
      </c>
      <c r="AK281" s="180">
        <v>2</v>
      </c>
      <c r="AL281" s="180"/>
      <c r="AM281" s="180">
        <v>2</v>
      </c>
      <c r="AN281" s="180">
        <v>2</v>
      </c>
      <c r="AO281" s="180">
        <v>2</v>
      </c>
      <c r="AP281" s="180">
        <v>2</v>
      </c>
      <c r="AQ281" s="180">
        <v>2</v>
      </c>
      <c r="AR281" s="180">
        <v>2</v>
      </c>
      <c r="AS281" s="180"/>
      <c r="AT281" s="180">
        <v>2</v>
      </c>
      <c r="AU281" s="180">
        <v>1</v>
      </c>
      <c r="AV281" s="180">
        <v>2</v>
      </c>
      <c r="AW281" s="180">
        <v>2</v>
      </c>
      <c r="AX281" s="180">
        <v>2</v>
      </c>
      <c r="AY281" s="180">
        <v>2</v>
      </c>
      <c r="AZ281" s="180">
        <v>2</v>
      </c>
      <c r="BA281" s="180"/>
      <c r="BB281" s="180">
        <v>2</v>
      </c>
      <c r="BC281" s="180">
        <v>2</v>
      </c>
      <c r="BD281" s="180">
        <v>2</v>
      </c>
      <c r="BE281" s="180">
        <v>0</v>
      </c>
      <c r="BF281" s="180">
        <v>2</v>
      </c>
      <c r="BG281" s="180">
        <v>2</v>
      </c>
      <c r="BH281" s="180">
        <v>2</v>
      </c>
      <c r="BI281" s="180">
        <v>2</v>
      </c>
      <c r="BJ281" s="180">
        <v>2</v>
      </c>
      <c r="BK281" s="180">
        <v>2</v>
      </c>
      <c r="BL281" s="180">
        <v>2</v>
      </c>
      <c r="BM281" s="180">
        <v>2</v>
      </c>
      <c r="BN281" s="180">
        <v>2</v>
      </c>
      <c r="BO281" s="180">
        <v>2</v>
      </c>
      <c r="BP281" s="180">
        <v>2</v>
      </c>
      <c r="BQ281" s="180">
        <v>2</v>
      </c>
      <c r="BR281" s="180">
        <v>2</v>
      </c>
      <c r="BS281" s="180">
        <v>2</v>
      </c>
      <c r="BT281" s="180"/>
      <c r="BU281" s="180">
        <v>2</v>
      </c>
      <c r="BV281" s="180">
        <v>2</v>
      </c>
      <c r="BW281" s="180">
        <v>2</v>
      </c>
      <c r="BX281" s="180">
        <v>2</v>
      </c>
      <c r="BY281" s="180">
        <v>2</v>
      </c>
      <c r="BZ281" s="180">
        <v>2</v>
      </c>
      <c r="CA281" s="180">
        <v>2</v>
      </c>
      <c r="CB281" s="180">
        <v>2</v>
      </c>
      <c r="CC281" s="180">
        <v>2</v>
      </c>
      <c r="CD281" s="180">
        <v>2</v>
      </c>
      <c r="CE281" s="180"/>
      <c r="CF281" s="180"/>
      <c r="CG281" s="180"/>
      <c r="CH281" s="180"/>
      <c r="CI281" s="180"/>
      <c r="CJ281" s="180"/>
      <c r="CK281" s="180"/>
      <c r="CL281" s="180"/>
      <c r="CM281" s="180"/>
      <c r="CN281" s="180"/>
      <c r="CO281" s="180"/>
      <c r="CP281" s="180"/>
      <c r="CQ281" s="180"/>
      <c r="CR281" s="180"/>
      <c r="CS281" s="180"/>
      <c r="CT281" s="180"/>
      <c r="CU281" s="180"/>
    </row>
    <row r="282" spans="1:99" x14ac:dyDescent="0.3">
      <c r="A282" s="155">
        <v>989</v>
      </c>
      <c r="B282" s="180" t="s">
        <v>1181</v>
      </c>
      <c r="C282" s="180"/>
      <c r="D282" s="180">
        <v>3</v>
      </c>
      <c r="E282" s="180">
        <v>3</v>
      </c>
      <c r="F282" s="180">
        <v>0</v>
      </c>
      <c r="G282" s="180">
        <v>0</v>
      </c>
      <c r="H282" s="180">
        <v>3</v>
      </c>
      <c r="I282" s="180">
        <v>3</v>
      </c>
      <c r="J282" s="180">
        <v>0</v>
      </c>
      <c r="K282" s="180">
        <v>0</v>
      </c>
      <c r="L282" s="180">
        <v>3</v>
      </c>
      <c r="M282" s="180">
        <v>3</v>
      </c>
      <c r="N282" s="180">
        <v>3</v>
      </c>
      <c r="O282" s="180">
        <v>0</v>
      </c>
      <c r="P282" s="180">
        <v>3</v>
      </c>
      <c r="Q282" s="180">
        <v>0</v>
      </c>
      <c r="R282" s="180">
        <v>0</v>
      </c>
      <c r="S282" s="180">
        <v>3</v>
      </c>
      <c r="T282" s="180">
        <v>3</v>
      </c>
      <c r="U282" s="180">
        <v>3</v>
      </c>
      <c r="V282" s="180">
        <v>3</v>
      </c>
      <c r="W282" s="180"/>
      <c r="X282" s="180"/>
      <c r="Y282" s="180">
        <v>0</v>
      </c>
      <c r="Z282" s="180">
        <v>3</v>
      </c>
      <c r="AA282" s="180">
        <v>0</v>
      </c>
      <c r="AB282" s="180">
        <v>3</v>
      </c>
      <c r="AC282" s="180">
        <v>0</v>
      </c>
      <c r="AD282" s="180">
        <v>0</v>
      </c>
      <c r="AE282" s="180"/>
      <c r="AF282" s="180">
        <v>3</v>
      </c>
      <c r="AG282" s="180">
        <v>3</v>
      </c>
      <c r="AH282" s="180">
        <v>0</v>
      </c>
      <c r="AI282" s="180">
        <v>0</v>
      </c>
      <c r="AJ282" s="180">
        <v>3</v>
      </c>
      <c r="AK282" s="180">
        <v>3</v>
      </c>
      <c r="AL282" s="180"/>
      <c r="AM282" s="180">
        <v>3</v>
      </c>
      <c r="AN282" s="180">
        <v>3</v>
      </c>
      <c r="AO282" s="180">
        <v>3</v>
      </c>
      <c r="AP282" s="180">
        <v>3</v>
      </c>
      <c r="AQ282" s="180">
        <v>3</v>
      </c>
      <c r="AR282" s="180">
        <v>3</v>
      </c>
      <c r="AS282" s="180"/>
      <c r="AT282" s="180">
        <v>3</v>
      </c>
      <c r="AU282" s="180">
        <v>1</v>
      </c>
      <c r="AV282" s="180">
        <v>3</v>
      </c>
      <c r="AW282" s="180">
        <v>0</v>
      </c>
      <c r="AX282" s="180">
        <v>3</v>
      </c>
      <c r="AY282" s="180">
        <v>3</v>
      </c>
      <c r="AZ282" s="180">
        <v>0</v>
      </c>
      <c r="BA282" s="180"/>
      <c r="BB282" s="180">
        <v>0</v>
      </c>
      <c r="BC282" s="180">
        <v>3</v>
      </c>
      <c r="BD282" s="180">
        <v>3</v>
      </c>
      <c r="BE282" s="180">
        <v>0</v>
      </c>
      <c r="BF282" s="180">
        <v>0</v>
      </c>
      <c r="BG282" s="180">
        <v>0</v>
      </c>
      <c r="BH282" s="180">
        <v>3</v>
      </c>
      <c r="BI282" s="180">
        <v>0</v>
      </c>
      <c r="BJ282" s="180">
        <v>3</v>
      </c>
      <c r="BK282" s="180">
        <v>3</v>
      </c>
      <c r="BL282" s="180">
        <v>3</v>
      </c>
      <c r="BM282" s="180">
        <v>3</v>
      </c>
      <c r="BN282" s="180">
        <v>0</v>
      </c>
      <c r="BO282" s="180">
        <v>0</v>
      </c>
      <c r="BP282" s="180">
        <v>3</v>
      </c>
      <c r="BQ282" s="180">
        <v>3</v>
      </c>
      <c r="BR282" s="180">
        <v>3</v>
      </c>
      <c r="BS282" s="180">
        <v>3</v>
      </c>
      <c r="BT282" s="180"/>
      <c r="BU282" s="180">
        <v>3</v>
      </c>
      <c r="BV282" s="180">
        <v>0</v>
      </c>
      <c r="BW282" s="180">
        <v>3</v>
      </c>
      <c r="BX282" s="180">
        <v>0</v>
      </c>
      <c r="BY282" s="180">
        <v>3</v>
      </c>
      <c r="BZ282" s="180">
        <v>3</v>
      </c>
      <c r="CA282" s="180">
        <v>3</v>
      </c>
      <c r="CB282" s="180">
        <v>3</v>
      </c>
      <c r="CC282" s="180">
        <v>0</v>
      </c>
      <c r="CD282" s="180">
        <v>3</v>
      </c>
      <c r="CE282" s="180"/>
      <c r="CF282" s="180"/>
      <c r="CG282" s="180"/>
      <c r="CH282" s="180"/>
      <c r="CI282" s="180"/>
      <c r="CJ282" s="180"/>
      <c r="CK282" s="180"/>
      <c r="CL282" s="180"/>
      <c r="CM282" s="180"/>
      <c r="CN282" s="180"/>
      <c r="CO282" s="180"/>
      <c r="CP282" s="180"/>
      <c r="CQ282" s="180"/>
      <c r="CR282" s="180"/>
      <c r="CS282" s="180"/>
      <c r="CT282" s="180"/>
      <c r="CU282" s="180"/>
    </row>
    <row r="283" spans="1:99" x14ac:dyDescent="0.3">
      <c r="A283" s="155">
        <v>990</v>
      </c>
      <c r="B283" s="180" t="s">
        <v>594</v>
      </c>
      <c r="C283" s="180"/>
      <c r="D283" s="180">
        <v>0</v>
      </c>
      <c r="E283" s="180">
        <v>0</v>
      </c>
      <c r="F283" s="180">
        <v>0</v>
      </c>
      <c r="G283" s="180">
        <v>0</v>
      </c>
      <c r="H283" s="180">
        <v>0</v>
      </c>
      <c r="I283" s="180">
        <v>0</v>
      </c>
      <c r="J283" s="180">
        <v>0</v>
      </c>
      <c r="K283" s="180">
        <v>0</v>
      </c>
      <c r="L283" s="180">
        <v>20830</v>
      </c>
      <c r="M283" s="180">
        <v>0</v>
      </c>
      <c r="N283" s="180">
        <v>0</v>
      </c>
      <c r="O283" s="180">
        <v>0</v>
      </c>
      <c r="P283" s="180">
        <v>0</v>
      </c>
      <c r="Q283" s="180">
        <v>0</v>
      </c>
      <c r="R283" s="180">
        <v>0</v>
      </c>
      <c r="S283" s="180">
        <v>0</v>
      </c>
      <c r="T283" s="180">
        <v>0</v>
      </c>
      <c r="U283" s="180">
        <v>0</v>
      </c>
      <c r="V283" s="180">
        <v>0</v>
      </c>
      <c r="W283" s="180"/>
      <c r="X283" s="180"/>
      <c r="Y283" s="180">
        <v>0</v>
      </c>
      <c r="Z283" s="180">
        <v>0</v>
      </c>
      <c r="AA283" s="180">
        <v>0</v>
      </c>
      <c r="AB283" s="180">
        <v>0</v>
      </c>
      <c r="AC283" s="180">
        <v>0</v>
      </c>
      <c r="AD283" s="180">
        <v>0</v>
      </c>
      <c r="AE283" s="180"/>
      <c r="AF283" s="180">
        <v>685021</v>
      </c>
      <c r="AG283" s="180">
        <v>0</v>
      </c>
      <c r="AH283" s="180">
        <v>0</v>
      </c>
      <c r="AI283" s="180">
        <v>0</v>
      </c>
      <c r="AJ283" s="180">
        <v>0</v>
      </c>
      <c r="AK283" s="180">
        <v>0</v>
      </c>
      <c r="AL283" s="180"/>
      <c r="AM283" s="180">
        <v>0</v>
      </c>
      <c r="AN283" s="180">
        <v>0</v>
      </c>
      <c r="AO283" s="180">
        <v>0</v>
      </c>
      <c r="AP283" s="180">
        <v>0</v>
      </c>
      <c r="AQ283" s="180">
        <v>0</v>
      </c>
      <c r="AR283" s="180">
        <v>0</v>
      </c>
      <c r="AS283" s="180"/>
      <c r="AT283" s="180">
        <v>0</v>
      </c>
      <c r="AU283" s="180">
        <v>0</v>
      </c>
      <c r="AV283" s="180">
        <v>0</v>
      </c>
      <c r="AW283" s="180">
        <v>0</v>
      </c>
      <c r="AX283" s="180">
        <v>0</v>
      </c>
      <c r="AY283" s="180">
        <v>0</v>
      </c>
      <c r="AZ283" s="180">
        <v>0</v>
      </c>
      <c r="BA283" s="180"/>
      <c r="BB283" s="180">
        <v>0</v>
      </c>
      <c r="BC283" s="180">
        <v>0</v>
      </c>
      <c r="BD283" s="180">
        <v>0</v>
      </c>
      <c r="BE283" s="180">
        <v>0</v>
      </c>
      <c r="BF283" s="180">
        <v>0</v>
      </c>
      <c r="BG283" s="180">
        <v>0</v>
      </c>
      <c r="BH283" s="180">
        <v>0</v>
      </c>
      <c r="BI283" s="180">
        <v>0</v>
      </c>
      <c r="BJ283" s="180">
        <v>0</v>
      </c>
      <c r="BK283" s="180">
        <v>0</v>
      </c>
      <c r="BL283" s="180">
        <v>0</v>
      </c>
      <c r="BM283" s="180">
        <v>0</v>
      </c>
      <c r="BN283" s="180">
        <v>0</v>
      </c>
      <c r="BO283" s="180">
        <v>0</v>
      </c>
      <c r="BP283" s="180">
        <v>940922</v>
      </c>
      <c r="BQ283" s="180">
        <v>0</v>
      </c>
      <c r="BR283" s="180">
        <v>0</v>
      </c>
      <c r="BS283" s="180">
        <v>0</v>
      </c>
      <c r="BT283" s="180"/>
      <c r="BU283" s="180">
        <v>0</v>
      </c>
      <c r="BV283" s="180">
        <v>0</v>
      </c>
      <c r="BW283" s="180">
        <v>0</v>
      </c>
      <c r="BX283" s="180">
        <v>0</v>
      </c>
      <c r="BY283" s="180">
        <v>0</v>
      </c>
      <c r="BZ283" s="180">
        <v>22530</v>
      </c>
      <c r="CA283" s="180">
        <v>0</v>
      </c>
      <c r="CB283" s="180">
        <v>0</v>
      </c>
      <c r="CC283" s="180">
        <v>0</v>
      </c>
      <c r="CD283" s="180">
        <v>0</v>
      </c>
      <c r="CE283" s="180"/>
      <c r="CF283" s="180"/>
      <c r="CG283" s="180"/>
      <c r="CH283" s="180"/>
      <c r="CI283" s="180"/>
      <c r="CJ283" s="180"/>
      <c r="CK283" s="180"/>
      <c r="CL283" s="180"/>
      <c r="CM283" s="180"/>
      <c r="CN283" s="180"/>
      <c r="CO283" s="180"/>
      <c r="CP283" s="180"/>
      <c r="CQ283" s="180"/>
      <c r="CR283" s="180"/>
      <c r="CS283" s="180"/>
      <c r="CT283" s="180"/>
      <c r="CU283" s="180"/>
    </row>
    <row r="284" spans="1:99" x14ac:dyDescent="0.3">
      <c r="A284" s="155">
        <v>991</v>
      </c>
      <c r="B284" s="180" t="s">
        <v>1182</v>
      </c>
      <c r="C284" s="180"/>
      <c r="D284" s="180">
        <v>23</v>
      </c>
      <c r="E284" s="180">
        <v>22</v>
      </c>
      <c r="F284" s="180">
        <v>0</v>
      </c>
      <c r="G284" s="180">
        <v>0</v>
      </c>
      <c r="H284" s="180">
        <v>23</v>
      </c>
      <c r="I284" s="180">
        <v>23</v>
      </c>
      <c r="J284" s="180">
        <v>23</v>
      </c>
      <c r="K284" s="180">
        <v>23</v>
      </c>
      <c r="L284" s="180">
        <v>23</v>
      </c>
      <c r="M284" s="180">
        <v>22</v>
      </c>
      <c r="N284" s="180">
        <v>23</v>
      </c>
      <c r="O284" s="180">
        <v>23</v>
      </c>
      <c r="P284" s="180">
        <v>23</v>
      </c>
      <c r="Q284" s="180">
        <v>22</v>
      </c>
      <c r="R284" s="180">
        <v>0</v>
      </c>
      <c r="S284" s="180">
        <v>23</v>
      </c>
      <c r="T284" s="180">
        <v>0</v>
      </c>
      <c r="U284" s="180">
        <v>22</v>
      </c>
      <c r="V284" s="180">
        <v>23</v>
      </c>
      <c r="W284" s="180"/>
      <c r="X284" s="180"/>
      <c r="Y284" s="180">
        <v>0</v>
      </c>
      <c r="Z284" s="180">
        <v>23</v>
      </c>
      <c r="AA284" s="180">
        <v>0</v>
      </c>
      <c r="AB284" s="180">
        <v>23</v>
      </c>
      <c r="AC284" s="180">
        <v>23</v>
      </c>
      <c r="AD284" s="180">
        <v>0</v>
      </c>
      <c r="AE284" s="180"/>
      <c r="AF284" s="180">
        <v>23</v>
      </c>
      <c r="AG284" s="180">
        <v>23</v>
      </c>
      <c r="AH284" s="180">
        <v>23</v>
      </c>
      <c r="AI284" s="180">
        <v>22</v>
      </c>
      <c r="AJ284" s="180">
        <v>23</v>
      </c>
      <c r="AK284" s="180">
        <v>23</v>
      </c>
      <c r="AL284" s="180"/>
      <c r="AM284" s="180">
        <v>23</v>
      </c>
      <c r="AN284" s="180">
        <v>23</v>
      </c>
      <c r="AO284" s="180">
        <v>22</v>
      </c>
      <c r="AP284" s="180">
        <v>23</v>
      </c>
      <c r="AQ284" s="180">
        <v>23</v>
      </c>
      <c r="AR284" s="180">
        <v>23</v>
      </c>
      <c r="AS284" s="180"/>
      <c r="AT284" s="180">
        <v>22</v>
      </c>
      <c r="AU284" s="180">
        <v>20</v>
      </c>
      <c r="AV284" s="180">
        <v>23</v>
      </c>
      <c r="AW284" s="180">
        <v>22</v>
      </c>
      <c r="AX284" s="180">
        <v>23</v>
      </c>
      <c r="AY284" s="180">
        <v>23</v>
      </c>
      <c r="AZ284" s="180">
        <v>0</v>
      </c>
      <c r="BA284" s="180"/>
      <c r="BB284" s="180">
        <v>22</v>
      </c>
      <c r="BC284" s="180">
        <v>23</v>
      </c>
      <c r="BD284" s="180">
        <v>23</v>
      </c>
      <c r="BE284" s="180">
        <v>0</v>
      </c>
      <c r="BF284" s="180">
        <v>0</v>
      </c>
      <c r="BG284" s="180">
        <v>0</v>
      </c>
      <c r="BH284" s="180">
        <v>20</v>
      </c>
      <c r="BI284" s="180">
        <v>23</v>
      </c>
      <c r="BJ284" s="180">
        <v>23</v>
      </c>
      <c r="BK284" s="180">
        <v>23</v>
      </c>
      <c r="BL284" s="180">
        <v>23</v>
      </c>
      <c r="BM284" s="180">
        <v>23</v>
      </c>
      <c r="BN284" s="180">
        <v>23</v>
      </c>
      <c r="BO284" s="180">
        <v>23</v>
      </c>
      <c r="BP284" s="180">
        <v>22</v>
      </c>
      <c r="BQ284" s="180">
        <v>23</v>
      </c>
      <c r="BR284" s="180">
        <v>23</v>
      </c>
      <c r="BS284" s="180">
        <v>23</v>
      </c>
      <c r="BT284" s="180"/>
      <c r="BU284" s="180">
        <v>23</v>
      </c>
      <c r="BV284" s="180">
        <v>23</v>
      </c>
      <c r="BW284" s="180">
        <v>23</v>
      </c>
      <c r="BX284" s="180">
        <v>22</v>
      </c>
      <c r="BY284" s="180">
        <v>0</v>
      </c>
      <c r="BZ284" s="180">
        <v>23</v>
      </c>
      <c r="CA284" s="180">
        <v>23</v>
      </c>
      <c r="CB284" s="180">
        <v>22</v>
      </c>
      <c r="CC284" s="180">
        <v>23</v>
      </c>
      <c r="CD284" s="180">
        <v>23</v>
      </c>
      <c r="CE284" s="180"/>
      <c r="CF284" s="180"/>
      <c r="CG284" s="180"/>
      <c r="CH284" s="180"/>
      <c r="CI284" s="180"/>
      <c r="CJ284" s="180"/>
      <c r="CK284" s="180"/>
      <c r="CL284" s="180"/>
      <c r="CM284" s="180"/>
      <c r="CN284" s="180"/>
      <c r="CO284" s="180"/>
      <c r="CP284" s="180"/>
      <c r="CQ284" s="180"/>
      <c r="CR284" s="180"/>
      <c r="CS284" s="180"/>
      <c r="CT284" s="180"/>
      <c r="CU284" s="180"/>
    </row>
    <row r="285" spans="1:99" x14ac:dyDescent="0.3">
      <c r="A285" s="155">
        <v>995</v>
      </c>
      <c r="B285" s="180" t="s">
        <v>275</v>
      </c>
      <c r="C285" s="180"/>
      <c r="D285" s="180">
        <v>0</v>
      </c>
      <c r="E285" s="180">
        <v>0</v>
      </c>
      <c r="F285" s="180">
        <v>0</v>
      </c>
      <c r="G285" s="180">
        <v>0</v>
      </c>
      <c r="H285" s="180">
        <v>0</v>
      </c>
      <c r="I285" s="180">
        <v>0</v>
      </c>
      <c r="J285" s="180">
        <v>0</v>
      </c>
      <c r="K285" s="180">
        <v>0</v>
      </c>
      <c r="L285" s="180">
        <v>0.08</v>
      </c>
      <c r="M285" s="180">
        <v>0</v>
      </c>
      <c r="N285" s="180">
        <v>0</v>
      </c>
      <c r="O285" s="180">
        <v>0</v>
      </c>
      <c r="P285" s="180">
        <v>0</v>
      </c>
      <c r="Q285" s="180">
        <v>0.09</v>
      </c>
      <c r="R285" s="180">
        <v>0</v>
      </c>
      <c r="S285" s="180">
        <v>0.09</v>
      </c>
      <c r="T285" s="180">
        <v>0</v>
      </c>
      <c r="U285" s="180">
        <v>0</v>
      </c>
      <c r="V285" s="180">
        <v>0</v>
      </c>
      <c r="W285" s="180">
        <v>0</v>
      </c>
      <c r="X285" s="180">
        <v>0</v>
      </c>
      <c r="Y285" s="180">
        <v>0.08</v>
      </c>
      <c r="Z285" s="180">
        <v>0</v>
      </c>
      <c r="AA285" s="180">
        <v>0</v>
      </c>
      <c r="AB285" s="180">
        <v>0</v>
      </c>
      <c r="AC285" s="180">
        <v>0</v>
      </c>
      <c r="AD285" s="180">
        <v>0</v>
      </c>
      <c r="AE285" s="180">
        <v>0</v>
      </c>
      <c r="AF285" s="180">
        <v>7.0000000000000007E-2</v>
      </c>
      <c r="AG285" s="180">
        <v>0</v>
      </c>
      <c r="AH285" s="180">
        <v>0</v>
      </c>
      <c r="AI285" s="180">
        <v>0</v>
      </c>
      <c r="AJ285" s="180">
        <v>0</v>
      </c>
      <c r="AK285" s="180">
        <v>0</v>
      </c>
      <c r="AL285" s="180">
        <v>0</v>
      </c>
      <c r="AM285" s="180">
        <v>0</v>
      </c>
      <c r="AN285" s="180">
        <v>0</v>
      </c>
      <c r="AO285" s="180">
        <v>0</v>
      </c>
      <c r="AP285" s="180">
        <v>7.0000000000000007E-2</v>
      </c>
      <c r="AQ285" s="180">
        <v>0</v>
      </c>
      <c r="AR285" s="180">
        <v>0</v>
      </c>
      <c r="AS285" s="180">
        <v>0</v>
      </c>
      <c r="AT285" s="180">
        <v>0</v>
      </c>
      <c r="AU285" s="180">
        <v>0</v>
      </c>
      <c r="AV285" s="180">
        <v>0.08</v>
      </c>
      <c r="AW285" s="180">
        <v>0</v>
      </c>
      <c r="AX285" s="180">
        <v>0</v>
      </c>
      <c r="AY285" s="180">
        <v>0</v>
      </c>
      <c r="AZ285" s="180">
        <v>0</v>
      </c>
      <c r="BA285" s="180">
        <v>0.08</v>
      </c>
      <c r="BB285" s="180">
        <v>0</v>
      </c>
      <c r="BC285" s="180">
        <v>0</v>
      </c>
      <c r="BD285" s="180">
        <v>0</v>
      </c>
      <c r="BE285" s="180">
        <v>0</v>
      </c>
      <c r="BF285" s="180">
        <v>0</v>
      </c>
      <c r="BG285" s="180">
        <v>0</v>
      </c>
      <c r="BH285" s="180">
        <v>0</v>
      </c>
      <c r="BI285" s="180">
        <v>0</v>
      </c>
      <c r="BJ285" s="180">
        <v>0</v>
      </c>
      <c r="BK285" s="180">
        <v>0</v>
      </c>
      <c r="BL285" s="180">
        <v>0</v>
      </c>
      <c r="BM285" s="180">
        <v>0</v>
      </c>
      <c r="BN285" s="180">
        <v>0.08</v>
      </c>
      <c r="BO285" s="180">
        <v>0</v>
      </c>
      <c r="BP285" s="180">
        <v>7.0000000000000007E-2</v>
      </c>
      <c r="BQ285" s="180">
        <v>0</v>
      </c>
      <c r="BR285" s="180">
        <v>0.09</v>
      </c>
      <c r="BS285" s="180">
        <v>0</v>
      </c>
      <c r="BT285" s="180">
        <v>0</v>
      </c>
      <c r="BU285" s="180">
        <v>0.08</v>
      </c>
      <c r="BV285" s="180">
        <v>0</v>
      </c>
      <c r="BW285" s="180">
        <v>0</v>
      </c>
      <c r="BX285" s="180">
        <v>0</v>
      </c>
      <c r="BY285" s="180">
        <v>0</v>
      </c>
      <c r="BZ285" s="180">
        <v>0.08</v>
      </c>
      <c r="CA285" s="180">
        <v>0</v>
      </c>
      <c r="CB285" s="180">
        <v>0</v>
      </c>
      <c r="CC285" s="180">
        <v>0</v>
      </c>
      <c r="CD285" s="180">
        <v>7.0000000000000007E-2</v>
      </c>
      <c r="CE285" s="180"/>
      <c r="CF285" s="180"/>
      <c r="CG285" s="180"/>
      <c r="CH285" s="180"/>
      <c r="CI285" s="180"/>
      <c r="CJ285" s="180"/>
      <c r="CK285" s="180"/>
      <c r="CL285" s="180"/>
      <c r="CM285" s="180"/>
      <c r="CN285" s="180"/>
      <c r="CO285" s="180"/>
      <c r="CP285" s="180"/>
      <c r="CQ285" s="180"/>
      <c r="CR285" s="180"/>
      <c r="CS285" s="180"/>
      <c r="CT285" s="180"/>
      <c r="CU285" s="180"/>
    </row>
    <row r="286" spans="1:99" x14ac:dyDescent="0.3">
      <c r="A286" s="155">
        <v>996</v>
      </c>
      <c r="B286" s="180" t="s">
        <v>276</v>
      </c>
      <c r="C286" s="180"/>
      <c r="D286" s="180">
        <v>0.01</v>
      </c>
      <c r="E286" s="180">
        <v>0.01</v>
      </c>
      <c r="F286" s="180">
        <v>0</v>
      </c>
      <c r="G286" s="180">
        <v>0.01</v>
      </c>
      <c r="H286" s="180">
        <v>0.01</v>
      </c>
      <c r="I286" s="180">
        <v>0.01</v>
      </c>
      <c r="J286" s="180">
        <v>0</v>
      </c>
      <c r="K286" s="180">
        <v>0.01</v>
      </c>
      <c r="L286" s="180">
        <v>0.01</v>
      </c>
      <c r="M286" s="180">
        <v>0</v>
      </c>
      <c r="N286" s="180">
        <v>0</v>
      </c>
      <c r="O286" s="180">
        <v>0</v>
      </c>
      <c r="P286" s="180">
        <v>0.01</v>
      </c>
      <c r="Q286" s="180">
        <v>0.01</v>
      </c>
      <c r="R286" s="180">
        <v>0</v>
      </c>
      <c r="S286" s="180">
        <v>0.01</v>
      </c>
      <c r="T286" s="180">
        <v>0.01</v>
      </c>
      <c r="U286" s="180">
        <v>0.01</v>
      </c>
      <c r="V286" s="180">
        <v>0.01</v>
      </c>
      <c r="W286" s="180">
        <v>0</v>
      </c>
      <c r="X286" s="180">
        <v>0.01</v>
      </c>
      <c r="Y286" s="180">
        <v>0.01</v>
      </c>
      <c r="Z286" s="180">
        <v>0.01</v>
      </c>
      <c r="AA286" s="180">
        <v>0.01</v>
      </c>
      <c r="AB286" s="180">
        <v>0.01</v>
      </c>
      <c r="AC286" s="180">
        <v>0</v>
      </c>
      <c r="AD286" s="180">
        <v>0</v>
      </c>
      <c r="AE286" s="180">
        <v>0</v>
      </c>
      <c r="AF286" s="180">
        <v>0.01</v>
      </c>
      <c r="AG286" s="180">
        <v>0</v>
      </c>
      <c r="AH286" s="180">
        <v>0.01</v>
      </c>
      <c r="AI286" s="180">
        <v>0.01</v>
      </c>
      <c r="AJ286" s="180">
        <v>0.01</v>
      </c>
      <c r="AK286" s="180">
        <v>0.01</v>
      </c>
      <c r="AL286" s="180">
        <v>0.01</v>
      </c>
      <c r="AM286" s="180">
        <v>0.01</v>
      </c>
      <c r="AN286" s="180">
        <v>0.01</v>
      </c>
      <c r="AO286" s="180">
        <v>0</v>
      </c>
      <c r="AP286" s="180">
        <v>0.01</v>
      </c>
      <c r="AQ286" s="180">
        <v>0</v>
      </c>
      <c r="AR286" s="180">
        <v>0</v>
      </c>
      <c r="AS286" s="180">
        <v>0.01</v>
      </c>
      <c r="AT286" s="180">
        <v>0.01</v>
      </c>
      <c r="AU286" s="180">
        <v>0.01</v>
      </c>
      <c r="AV286" s="180">
        <v>0.01</v>
      </c>
      <c r="AW286" s="180">
        <v>0.01</v>
      </c>
      <c r="AX286" s="180">
        <v>0.01</v>
      </c>
      <c r="AY286" s="180">
        <v>0.01</v>
      </c>
      <c r="AZ286" s="180">
        <v>0.01</v>
      </c>
      <c r="BA286" s="180">
        <v>0.01</v>
      </c>
      <c r="BB286" s="180">
        <v>0.01</v>
      </c>
      <c r="BC286" s="180">
        <v>0.01</v>
      </c>
      <c r="BD286" s="180">
        <v>0</v>
      </c>
      <c r="BE286" s="180">
        <v>0.01</v>
      </c>
      <c r="BF286" s="180">
        <v>0.01</v>
      </c>
      <c r="BG286" s="180">
        <v>0</v>
      </c>
      <c r="BH286" s="180">
        <v>0.01</v>
      </c>
      <c r="BI286" s="180">
        <v>0.01</v>
      </c>
      <c r="BJ286" s="180">
        <v>0</v>
      </c>
      <c r="BK286" s="180">
        <v>0</v>
      </c>
      <c r="BL286" s="180">
        <v>0.01</v>
      </c>
      <c r="BM286" s="180">
        <v>0.01</v>
      </c>
      <c r="BN286" s="180">
        <v>0.01</v>
      </c>
      <c r="BO286" s="180">
        <v>0.01</v>
      </c>
      <c r="BP286" s="180">
        <v>0.01</v>
      </c>
      <c r="BQ286" s="180">
        <v>0.01</v>
      </c>
      <c r="BR286" s="180">
        <v>0.01</v>
      </c>
      <c r="BS286" s="180">
        <v>0</v>
      </c>
      <c r="BT286" s="180">
        <v>0.01</v>
      </c>
      <c r="BU286" s="180">
        <v>0.01</v>
      </c>
      <c r="BV286" s="180">
        <v>0.01</v>
      </c>
      <c r="BW286" s="180">
        <v>0.01</v>
      </c>
      <c r="BX286" s="180">
        <v>0</v>
      </c>
      <c r="BY286" s="180">
        <v>0.01</v>
      </c>
      <c r="BZ286" s="180">
        <v>0.01</v>
      </c>
      <c r="CA286" s="180">
        <v>0</v>
      </c>
      <c r="CB286" s="180">
        <v>0.01</v>
      </c>
      <c r="CC286" s="180">
        <v>0</v>
      </c>
      <c r="CD286" s="180">
        <v>0</v>
      </c>
      <c r="CE286" s="180"/>
      <c r="CF286" s="180"/>
      <c r="CG286" s="180"/>
      <c r="CH286" s="180"/>
      <c r="CI286" s="180"/>
      <c r="CJ286" s="180"/>
      <c r="CK286" s="180"/>
      <c r="CL286" s="180"/>
      <c r="CM286" s="180"/>
      <c r="CN286" s="180"/>
      <c r="CO286" s="180"/>
      <c r="CP286" s="180"/>
      <c r="CQ286" s="180"/>
      <c r="CR286" s="180"/>
      <c r="CS286" s="180"/>
      <c r="CT286" s="180"/>
      <c r="CU286" s="180"/>
    </row>
    <row r="287" spans="1:99" x14ac:dyDescent="0.3">
      <c r="A287" s="155">
        <v>998</v>
      </c>
      <c r="B287" s="180" t="s">
        <v>277</v>
      </c>
      <c r="C287" s="180"/>
      <c r="D287" s="180">
        <v>50</v>
      </c>
      <c r="E287" s="180">
        <v>50</v>
      </c>
      <c r="F287" s="180">
        <v>50</v>
      </c>
      <c r="G287" s="180">
        <v>50</v>
      </c>
      <c r="H287" s="180">
        <v>50</v>
      </c>
      <c r="I287" s="180">
        <v>50</v>
      </c>
      <c r="J287" s="180">
        <v>50</v>
      </c>
      <c r="K287" s="180">
        <v>50</v>
      </c>
      <c r="L287" s="180">
        <v>50</v>
      </c>
      <c r="M287" s="180">
        <v>50</v>
      </c>
      <c r="N287" s="180">
        <v>50</v>
      </c>
      <c r="O287" s="180">
        <v>50</v>
      </c>
      <c r="P287" s="180">
        <v>50</v>
      </c>
      <c r="Q287" s="180">
        <v>50</v>
      </c>
      <c r="R287" s="180">
        <v>50</v>
      </c>
      <c r="S287" s="180">
        <v>50</v>
      </c>
      <c r="T287" s="180">
        <v>50</v>
      </c>
      <c r="U287" s="180">
        <v>50</v>
      </c>
      <c r="V287" s="180">
        <v>50</v>
      </c>
      <c r="W287" s="180">
        <v>50</v>
      </c>
      <c r="X287" s="180">
        <v>50</v>
      </c>
      <c r="Y287" s="180">
        <v>50</v>
      </c>
      <c r="Z287" s="180">
        <v>50</v>
      </c>
      <c r="AA287" s="180">
        <v>50</v>
      </c>
      <c r="AB287" s="180">
        <v>50</v>
      </c>
      <c r="AC287" s="180">
        <v>50</v>
      </c>
      <c r="AD287" s="180">
        <v>50</v>
      </c>
      <c r="AE287" s="180">
        <v>50</v>
      </c>
      <c r="AF287" s="180">
        <v>50</v>
      </c>
      <c r="AG287" s="180">
        <v>50</v>
      </c>
      <c r="AH287" s="180">
        <v>50</v>
      </c>
      <c r="AI287" s="180">
        <v>50</v>
      </c>
      <c r="AJ287" s="180">
        <v>50</v>
      </c>
      <c r="AK287" s="180">
        <v>50</v>
      </c>
      <c r="AL287" s="180">
        <v>50</v>
      </c>
      <c r="AM287" s="180">
        <v>50</v>
      </c>
      <c r="AN287" s="180">
        <v>50</v>
      </c>
      <c r="AO287" s="180">
        <v>50</v>
      </c>
      <c r="AP287" s="180">
        <v>50</v>
      </c>
      <c r="AQ287" s="180">
        <v>50</v>
      </c>
      <c r="AR287" s="180">
        <v>50</v>
      </c>
      <c r="AS287" s="180">
        <v>50</v>
      </c>
      <c r="AT287" s="180">
        <v>50</v>
      </c>
      <c r="AU287" s="180">
        <v>50</v>
      </c>
      <c r="AV287" s="180">
        <v>50</v>
      </c>
      <c r="AW287" s="180">
        <v>50</v>
      </c>
      <c r="AX287" s="180">
        <v>50</v>
      </c>
      <c r="AY287" s="180">
        <v>50</v>
      </c>
      <c r="AZ287" s="180">
        <v>50</v>
      </c>
      <c r="BA287" s="180">
        <v>50</v>
      </c>
      <c r="BB287" s="180">
        <v>50</v>
      </c>
      <c r="BC287" s="180">
        <v>50</v>
      </c>
      <c r="BD287" s="180">
        <v>50</v>
      </c>
      <c r="BE287" s="180">
        <v>50</v>
      </c>
      <c r="BF287" s="180">
        <v>50</v>
      </c>
      <c r="BG287" s="180">
        <v>50</v>
      </c>
      <c r="BH287" s="180">
        <v>50</v>
      </c>
      <c r="BI287" s="180">
        <v>50</v>
      </c>
      <c r="BJ287" s="180">
        <v>50</v>
      </c>
      <c r="BK287" s="180">
        <v>50</v>
      </c>
      <c r="BL287" s="180">
        <v>50</v>
      </c>
      <c r="BM287" s="180">
        <v>50</v>
      </c>
      <c r="BN287" s="180">
        <v>50</v>
      </c>
      <c r="BO287" s="180">
        <v>50</v>
      </c>
      <c r="BP287" s="180">
        <v>50</v>
      </c>
      <c r="BQ287" s="180">
        <v>50</v>
      </c>
      <c r="BR287" s="180">
        <v>50</v>
      </c>
      <c r="BS287" s="180">
        <v>50</v>
      </c>
      <c r="BT287" s="180">
        <v>50</v>
      </c>
      <c r="BU287" s="180">
        <v>50</v>
      </c>
      <c r="BV287" s="180">
        <v>50</v>
      </c>
      <c r="BW287" s="180">
        <v>50</v>
      </c>
      <c r="BX287" s="180">
        <v>50</v>
      </c>
      <c r="BY287" s="180">
        <v>50</v>
      </c>
      <c r="BZ287" s="180">
        <v>50</v>
      </c>
      <c r="CA287" s="180">
        <v>50</v>
      </c>
      <c r="CB287" s="180">
        <v>50</v>
      </c>
      <c r="CC287" s="180">
        <v>50</v>
      </c>
      <c r="CD287" s="180">
        <v>50</v>
      </c>
      <c r="CE287" s="180"/>
      <c r="CF287" s="180"/>
      <c r="CG287" s="180"/>
      <c r="CH287" s="180"/>
      <c r="CI287" s="180"/>
      <c r="CJ287" s="180"/>
      <c r="CK287" s="180"/>
      <c r="CL287" s="180"/>
      <c r="CM287" s="180"/>
      <c r="CN287" s="180"/>
      <c r="CO287" s="180"/>
      <c r="CP287" s="180"/>
      <c r="CQ287" s="180"/>
      <c r="CR287" s="180"/>
      <c r="CS287" s="180"/>
      <c r="CT287" s="180"/>
      <c r="CU287" s="180"/>
    </row>
    <row r="288" spans="1:99" x14ac:dyDescent="0.3">
      <c r="A288" s="155">
        <v>999</v>
      </c>
      <c r="B288" s="180" t="s">
        <v>278</v>
      </c>
      <c r="C288" s="180"/>
      <c r="D288" s="180">
        <v>50129</v>
      </c>
      <c r="E288" s="180">
        <v>50130</v>
      </c>
      <c r="F288" s="180">
        <v>50560</v>
      </c>
      <c r="G288" s="180">
        <v>50131</v>
      </c>
      <c r="H288" s="180">
        <v>50132</v>
      </c>
      <c r="I288" s="180">
        <v>50133</v>
      </c>
      <c r="J288" s="180">
        <v>50134</v>
      </c>
      <c r="K288" s="180">
        <v>50473</v>
      </c>
      <c r="L288" s="180">
        <v>50135</v>
      </c>
      <c r="M288" s="180">
        <v>50136</v>
      </c>
      <c r="N288" s="180">
        <v>50514</v>
      </c>
      <c r="O288" s="180">
        <v>50515</v>
      </c>
      <c r="P288" s="180">
        <v>50570</v>
      </c>
      <c r="Q288" s="180">
        <v>50137</v>
      </c>
      <c r="R288" s="180">
        <v>50549</v>
      </c>
      <c r="S288" s="180">
        <v>50138</v>
      </c>
      <c r="T288" s="180">
        <v>50139</v>
      </c>
      <c r="U288" s="180">
        <v>50474</v>
      </c>
      <c r="V288" s="180">
        <v>50140</v>
      </c>
      <c r="W288" s="180">
        <v>50141</v>
      </c>
      <c r="X288" s="180">
        <v>50142</v>
      </c>
      <c r="Y288" s="180">
        <v>50143</v>
      </c>
      <c r="Z288" s="180">
        <v>50144</v>
      </c>
      <c r="AA288" s="180">
        <v>50492</v>
      </c>
      <c r="AB288" s="180">
        <v>50145</v>
      </c>
      <c r="AC288" s="180">
        <v>50146</v>
      </c>
      <c r="AD288" s="180">
        <v>50147</v>
      </c>
      <c r="AE288" s="180">
        <v>50148</v>
      </c>
      <c r="AF288" s="180">
        <v>50149</v>
      </c>
      <c r="AG288" s="180">
        <v>50150</v>
      </c>
      <c r="AH288" s="180">
        <v>50151</v>
      </c>
      <c r="AI288" s="180">
        <v>50152</v>
      </c>
      <c r="AJ288" s="180">
        <v>50153</v>
      </c>
      <c r="AK288" s="180">
        <v>50475</v>
      </c>
      <c r="AL288" s="180">
        <v>50154</v>
      </c>
      <c r="AM288" s="180">
        <v>50155</v>
      </c>
      <c r="AN288" s="180">
        <v>50156</v>
      </c>
      <c r="AO288" s="180">
        <v>50516</v>
      </c>
      <c r="AP288" s="180">
        <v>50157</v>
      </c>
      <c r="AQ288" s="180">
        <v>50158</v>
      </c>
      <c r="AR288" s="180">
        <v>50545</v>
      </c>
      <c r="AS288" s="180">
        <v>50517</v>
      </c>
      <c r="AT288" s="180">
        <v>50448</v>
      </c>
      <c r="AU288" s="180">
        <v>50159</v>
      </c>
      <c r="AV288" s="180">
        <v>50160</v>
      </c>
      <c r="AW288" s="180">
        <v>50161</v>
      </c>
      <c r="AX288" s="180">
        <v>50162</v>
      </c>
      <c r="AY288" s="180">
        <v>50163</v>
      </c>
      <c r="AZ288" s="180">
        <v>50165</v>
      </c>
      <c r="BA288" s="180">
        <v>50166</v>
      </c>
      <c r="BB288" s="180">
        <v>50167</v>
      </c>
      <c r="BC288" s="180">
        <v>50168</v>
      </c>
      <c r="BD288" s="180">
        <v>50169</v>
      </c>
      <c r="BE288" s="180">
        <v>50170</v>
      </c>
      <c r="BF288" s="180">
        <v>50451</v>
      </c>
      <c r="BG288" s="180">
        <v>50171</v>
      </c>
      <c r="BH288" s="180">
        <v>50172</v>
      </c>
      <c r="BI288" s="180">
        <v>50440</v>
      </c>
      <c r="BJ288" s="180">
        <v>50173</v>
      </c>
      <c r="BK288" s="180">
        <v>50547</v>
      </c>
      <c r="BL288" s="180">
        <v>50175</v>
      </c>
      <c r="BM288" s="180">
        <v>50176</v>
      </c>
      <c r="BN288" s="180">
        <v>50177</v>
      </c>
      <c r="BO288" s="180">
        <v>50178</v>
      </c>
      <c r="BP288" s="180">
        <v>50180</v>
      </c>
      <c r="BQ288" s="180">
        <v>50447</v>
      </c>
      <c r="BR288" s="180">
        <v>50179</v>
      </c>
      <c r="BS288" s="180">
        <v>50462</v>
      </c>
      <c r="BT288" s="180">
        <v>50181</v>
      </c>
      <c r="BU288" s="180">
        <v>50182</v>
      </c>
      <c r="BV288" s="180">
        <v>50183</v>
      </c>
      <c r="BW288" s="180">
        <v>50446</v>
      </c>
      <c r="BX288" s="180">
        <v>50184</v>
      </c>
      <c r="BY288" s="180">
        <v>50185</v>
      </c>
      <c r="BZ288" s="180">
        <v>50186</v>
      </c>
      <c r="CA288" s="180">
        <v>50187</v>
      </c>
      <c r="CB288" s="180">
        <v>50188</v>
      </c>
      <c r="CC288" s="180">
        <v>50189</v>
      </c>
      <c r="CD288" s="180">
        <v>50190</v>
      </c>
      <c r="CE288" s="180"/>
      <c r="CF288" s="180"/>
      <c r="CG288" s="180"/>
      <c r="CH288" s="180"/>
      <c r="CI288" s="180"/>
      <c r="CJ288" s="180"/>
      <c r="CK288" s="180"/>
      <c r="CL288" s="180"/>
      <c r="CM288" s="180"/>
      <c r="CN288" s="180"/>
      <c r="CO288" s="180"/>
      <c r="CP288" s="180"/>
      <c r="CQ288" s="180"/>
      <c r="CR288" s="180"/>
      <c r="CS288" s="180"/>
      <c r="CT288" s="180"/>
      <c r="CU288" s="180"/>
    </row>
    <row r="289" spans="1:99" x14ac:dyDescent="0.3">
      <c r="A289" s="155">
        <v>9000</v>
      </c>
      <c r="B289" s="180" t="s">
        <v>1183</v>
      </c>
      <c r="C289" s="180" t="s">
        <v>352</v>
      </c>
      <c r="D289" s="180">
        <v>91950374.790000007</v>
      </c>
      <c r="E289" s="180">
        <v>99624926.129999995</v>
      </c>
      <c r="F289" s="180">
        <v>10591886.609999999</v>
      </c>
      <c r="G289" s="180">
        <v>75771083.340000004</v>
      </c>
      <c r="H289" s="180">
        <v>45514261.939999998</v>
      </c>
      <c r="I289" s="180">
        <v>9026394.7699999996</v>
      </c>
      <c r="J289" s="180">
        <v>1670367.3</v>
      </c>
      <c r="K289" s="180">
        <v>27416135.399999999</v>
      </c>
      <c r="L289" s="180">
        <v>415448932.66000003</v>
      </c>
      <c r="M289" s="180">
        <v>4821725413.7095003</v>
      </c>
      <c r="N289" s="180">
        <v>46476088.030000001</v>
      </c>
      <c r="O289" s="180">
        <v>172432827.24000001</v>
      </c>
      <c r="P289" s="180">
        <v>14513685.464</v>
      </c>
      <c r="Q289" s="180">
        <v>623550785.22000003</v>
      </c>
      <c r="R289" s="180">
        <v>2380597.41</v>
      </c>
      <c r="S289" s="180">
        <v>44680216.087499999</v>
      </c>
      <c r="T289" s="180">
        <v>62986713.649999999</v>
      </c>
      <c r="U289" s="180">
        <v>38506842.850000001</v>
      </c>
      <c r="V289" s="180">
        <v>289726154.79000002</v>
      </c>
      <c r="W289" s="180">
        <v>50191</v>
      </c>
      <c r="X289" s="180">
        <v>50192.01</v>
      </c>
      <c r="Y289" s="180">
        <v>85164567.959999993</v>
      </c>
      <c r="Z289" s="180">
        <v>2055248347.895</v>
      </c>
      <c r="AA289" s="180">
        <v>71504790.010000005</v>
      </c>
      <c r="AB289" s="180">
        <v>39371650.729999997</v>
      </c>
      <c r="AC289" s="180">
        <v>993708961.69710004</v>
      </c>
      <c r="AD289" s="180">
        <v>18942959.579999998</v>
      </c>
      <c r="AE289" s="180">
        <v>50198</v>
      </c>
      <c r="AF289" s="180">
        <v>5062111310.8999996</v>
      </c>
      <c r="AG289" s="180">
        <v>9668974.3599999994</v>
      </c>
      <c r="AH289" s="180">
        <v>12078636.43</v>
      </c>
      <c r="AI289" s="180">
        <v>163210250.27000001</v>
      </c>
      <c r="AJ289" s="180">
        <v>26635811.350000001</v>
      </c>
      <c r="AK289" s="180">
        <v>5139734.21</v>
      </c>
      <c r="AL289" s="180">
        <v>50204.01</v>
      </c>
      <c r="AM289" s="180">
        <v>37624017.950000003</v>
      </c>
      <c r="AN289" s="180">
        <v>633006313.03499997</v>
      </c>
      <c r="AO289" s="180">
        <v>830907</v>
      </c>
      <c r="AP289" s="180">
        <v>300621243.85000002</v>
      </c>
      <c r="AQ289" s="180">
        <v>47814177.479999997</v>
      </c>
      <c r="AR289" s="180">
        <v>8663100.4000000004</v>
      </c>
      <c r="AS289" s="180">
        <v>50567.01</v>
      </c>
      <c r="AT289" s="180">
        <v>29801798.27</v>
      </c>
      <c r="AU289" s="180">
        <v>12989993884.502501</v>
      </c>
      <c r="AV289" s="180">
        <v>6621265236.5244999</v>
      </c>
      <c r="AW289" s="180">
        <v>72328621.730000004</v>
      </c>
      <c r="AX289" s="180">
        <v>21997215.390000001</v>
      </c>
      <c r="AY289" s="180">
        <v>19319541.140000001</v>
      </c>
      <c r="AZ289" s="180">
        <v>16878089.600000001</v>
      </c>
      <c r="BA289" s="180">
        <v>50216.09</v>
      </c>
      <c r="BB289" s="180">
        <v>218429385.37099999</v>
      </c>
      <c r="BC289" s="180">
        <v>28508805.989999998</v>
      </c>
      <c r="BD289" s="180">
        <v>3829449.07</v>
      </c>
      <c r="BE289" s="180">
        <v>7233124.5199999996</v>
      </c>
      <c r="BF289" s="180">
        <v>659220655.58500004</v>
      </c>
      <c r="BG289" s="180">
        <v>990452.92</v>
      </c>
      <c r="BH289" s="180">
        <v>513322478.49000001</v>
      </c>
      <c r="BI289" s="180">
        <v>92267360.810000002</v>
      </c>
      <c r="BJ289" s="180">
        <v>8808738.125</v>
      </c>
      <c r="BK289" s="180">
        <v>5087076</v>
      </c>
      <c r="BL289" s="180">
        <v>1063399691.622</v>
      </c>
      <c r="BM289" s="180">
        <v>1080421249.8900001</v>
      </c>
      <c r="BN289" s="180">
        <v>155078345.16999999</v>
      </c>
      <c r="BO289" s="180">
        <v>2429485192.1199999</v>
      </c>
      <c r="BP289" s="180">
        <v>7761803803.1774998</v>
      </c>
      <c r="BQ289" s="180">
        <v>30963210.890000001</v>
      </c>
      <c r="BR289" s="180">
        <v>441131540.01700002</v>
      </c>
      <c r="BS289" s="180">
        <v>40661510.600000001</v>
      </c>
      <c r="BT289" s="180">
        <v>50231.01</v>
      </c>
      <c r="BU289" s="180">
        <v>31143561.079999998</v>
      </c>
      <c r="BV289" s="180">
        <v>22531833.02</v>
      </c>
      <c r="BW289" s="180">
        <v>231429372.31</v>
      </c>
      <c r="BX289" s="180">
        <v>49491853.060000002</v>
      </c>
      <c r="BY289" s="180">
        <v>2440481832.2016001</v>
      </c>
      <c r="BZ289" s="180">
        <v>35180004.43</v>
      </c>
      <c r="CA289" s="180">
        <v>344139509.93000001</v>
      </c>
      <c r="CB289" s="180">
        <v>26629464.41</v>
      </c>
      <c r="CC289" s="180">
        <v>57460651.270000003</v>
      </c>
      <c r="CD289" s="180">
        <v>1663068921.3699999</v>
      </c>
      <c r="CE289" s="180"/>
      <c r="CF289" s="180"/>
      <c r="CG289" s="180"/>
      <c r="CH289" s="180"/>
      <c r="CI289" s="180"/>
      <c r="CJ289" s="180"/>
      <c r="CK289" s="180"/>
      <c r="CL289" s="180"/>
      <c r="CM289" s="180"/>
      <c r="CN289" s="180"/>
      <c r="CO289" s="180"/>
      <c r="CP289" s="180"/>
      <c r="CQ289" s="180"/>
      <c r="CR289" s="180"/>
      <c r="CS289" s="180"/>
      <c r="CT289" s="180"/>
      <c r="CU289" s="180"/>
    </row>
    <row r="290" spans="1:99" s="639" customFormat="1" x14ac:dyDescent="0.3">
      <c r="A290" s="155">
        <v>9001</v>
      </c>
      <c r="B290" s="639" t="s">
        <v>1184</v>
      </c>
      <c r="C290" s="639" t="s">
        <v>1185</v>
      </c>
      <c r="D290" s="639">
        <v>4472566</v>
      </c>
      <c r="E290" s="639">
        <v>3096087</v>
      </c>
      <c r="F290" s="639">
        <v>2287125</v>
      </c>
      <c r="G290" s="639">
        <v>1964377</v>
      </c>
      <c r="H290" s="639">
        <v>1445677</v>
      </c>
      <c r="I290" s="639">
        <v>749572</v>
      </c>
      <c r="J290" s="639">
        <v>208614</v>
      </c>
      <c r="K290" s="639">
        <v>645198</v>
      </c>
      <c r="L290" s="639">
        <v>18221738</v>
      </c>
      <c r="M290" s="639">
        <v>667626375</v>
      </c>
      <c r="N290" s="639">
        <v>7363766</v>
      </c>
      <c r="O290" s="639">
        <v>27677961</v>
      </c>
      <c r="P290" s="639">
        <v>963467</v>
      </c>
      <c r="Q290" s="639">
        <v>31309356</v>
      </c>
      <c r="R290" s="639">
        <v>333898</v>
      </c>
      <c r="S290" s="639">
        <v>1068129</v>
      </c>
      <c r="T290" s="639">
        <v>2543689</v>
      </c>
      <c r="U290" s="639">
        <v>3145979</v>
      </c>
      <c r="V290" s="639">
        <v>13106635</v>
      </c>
      <c r="W290" s="639">
        <v>0</v>
      </c>
      <c r="X290" s="639">
        <v>0</v>
      </c>
      <c r="Y290" s="639">
        <v>1972395</v>
      </c>
      <c r="Z290" s="639">
        <v>215904674</v>
      </c>
      <c r="AA290" s="639">
        <v>9774908</v>
      </c>
      <c r="AB290" s="639">
        <v>1371569</v>
      </c>
      <c r="AC290" s="639">
        <v>150012874</v>
      </c>
      <c r="AD290" s="639">
        <v>2282943</v>
      </c>
      <c r="AE290" s="639">
        <v>0</v>
      </c>
      <c r="AF290" s="639">
        <v>283675741</v>
      </c>
      <c r="AG290" s="639">
        <v>1217394</v>
      </c>
      <c r="AH290" s="639">
        <v>542952</v>
      </c>
      <c r="AI290" s="639">
        <v>10441964</v>
      </c>
      <c r="AJ290" s="639">
        <v>1835292</v>
      </c>
      <c r="AK290" s="639">
        <v>785511</v>
      </c>
      <c r="AL290" s="639">
        <v>0</v>
      </c>
      <c r="AM290" s="639">
        <v>1317607</v>
      </c>
      <c r="AN290" s="639">
        <v>40095730</v>
      </c>
      <c r="AO290" s="639">
        <v>72159</v>
      </c>
      <c r="AP290" s="639">
        <v>11417436</v>
      </c>
      <c r="AQ290" s="639">
        <v>6329086</v>
      </c>
      <c r="AR290" s="639">
        <v>1607289</v>
      </c>
      <c r="AS290" s="639">
        <v>0</v>
      </c>
      <c r="AT290" s="639">
        <v>1094768</v>
      </c>
      <c r="AU290" s="639">
        <v>993118968</v>
      </c>
      <c r="AV290" s="639">
        <v>373809601</v>
      </c>
      <c r="AW290" s="639">
        <v>3495344</v>
      </c>
      <c r="AX290" s="639">
        <v>778117</v>
      </c>
      <c r="AY290" s="639">
        <v>666513</v>
      </c>
      <c r="AZ290" s="639">
        <v>320471</v>
      </c>
      <c r="BA290" s="639">
        <v>0</v>
      </c>
      <c r="BB290" s="639">
        <v>14401543</v>
      </c>
      <c r="BC290" s="639">
        <v>1942202</v>
      </c>
      <c r="BD290" s="639">
        <v>451766</v>
      </c>
      <c r="BE290" s="639">
        <v>166311</v>
      </c>
      <c r="BF290" s="639">
        <v>58578074</v>
      </c>
      <c r="BG290" s="639">
        <v>113797</v>
      </c>
      <c r="BH290" s="639">
        <v>31562153</v>
      </c>
      <c r="BI290" s="639">
        <v>9195142</v>
      </c>
      <c r="BJ290" s="639">
        <v>1192167</v>
      </c>
      <c r="BK290" s="639">
        <v>745239</v>
      </c>
      <c r="BL290" s="639">
        <v>39959749</v>
      </c>
      <c r="BM290" s="639">
        <v>57736333</v>
      </c>
      <c r="BN290" s="639">
        <v>3573019</v>
      </c>
      <c r="BO290" s="639">
        <v>198456477</v>
      </c>
      <c r="BP290" s="639">
        <v>383085525</v>
      </c>
      <c r="BQ290" s="639">
        <v>1301426</v>
      </c>
      <c r="BR290" s="639">
        <v>34862480</v>
      </c>
      <c r="BS290" s="639">
        <v>6240711</v>
      </c>
      <c r="BT290" s="639">
        <v>0</v>
      </c>
      <c r="BU290" s="639">
        <v>1584377</v>
      </c>
      <c r="BV290" s="639">
        <v>1651553</v>
      </c>
      <c r="BW290" s="639">
        <v>22116764</v>
      </c>
      <c r="BX290" s="639">
        <v>4817655</v>
      </c>
      <c r="BY290" s="639">
        <v>269930336</v>
      </c>
      <c r="BZ290" s="639">
        <v>1293850</v>
      </c>
      <c r="CA290" s="639">
        <v>52723106</v>
      </c>
      <c r="CB290" s="639">
        <v>1395736</v>
      </c>
      <c r="CC290" s="639">
        <v>7368597</v>
      </c>
      <c r="CD290" s="639">
        <v>212132085</v>
      </c>
    </row>
    <row r="291" spans="1:99" s="639" customFormat="1" x14ac:dyDescent="0.3">
      <c r="A291" s="155">
        <v>9002</v>
      </c>
      <c r="B291" s="639" t="s">
        <v>1186</v>
      </c>
      <c r="C291" s="639" t="s">
        <v>1187</v>
      </c>
      <c r="D291" s="639">
        <v>989316</v>
      </c>
      <c r="E291" s="639">
        <v>88254</v>
      </c>
      <c r="F291" s="639">
        <v>32698</v>
      </c>
      <c r="G291" s="639">
        <v>16436</v>
      </c>
      <c r="H291" s="639">
        <v>18572</v>
      </c>
      <c r="I291" s="639">
        <v>3679</v>
      </c>
      <c r="J291" s="639">
        <v>467</v>
      </c>
      <c r="K291" s="639">
        <v>205</v>
      </c>
      <c r="L291" s="639">
        <v>1147553</v>
      </c>
      <c r="M291" s="639">
        <v>66777488</v>
      </c>
      <c r="N291" s="639">
        <v>34516</v>
      </c>
      <c r="O291" s="639">
        <v>592072</v>
      </c>
      <c r="P291" s="639">
        <v>9810</v>
      </c>
      <c r="Q291" s="639">
        <v>1096260</v>
      </c>
      <c r="R291" s="639">
        <v>4320</v>
      </c>
      <c r="S291" s="639">
        <v>15602</v>
      </c>
      <c r="T291" s="639">
        <v>108424</v>
      </c>
      <c r="U291" s="639">
        <v>42970</v>
      </c>
      <c r="V291" s="639">
        <v>471248</v>
      </c>
      <c r="W291" s="639">
        <v>0</v>
      </c>
      <c r="X291" s="639">
        <v>0</v>
      </c>
      <c r="Y291" s="639">
        <v>96029</v>
      </c>
      <c r="Z291" s="639">
        <v>6592072</v>
      </c>
      <c r="AA291" s="639">
        <v>2871</v>
      </c>
      <c r="AB291" s="639">
        <v>76010</v>
      </c>
      <c r="AC291" s="639">
        <v>7185983</v>
      </c>
      <c r="AD291" s="639">
        <v>1006275</v>
      </c>
      <c r="AE291" s="639">
        <v>0</v>
      </c>
      <c r="AF291" s="639">
        <v>24085788</v>
      </c>
      <c r="AG291" s="639">
        <v>11098</v>
      </c>
      <c r="AH291" s="639">
        <v>6589</v>
      </c>
      <c r="AI291" s="639">
        <v>370009</v>
      </c>
      <c r="AJ291" s="639">
        <v>46786</v>
      </c>
      <c r="AK291" s="639">
        <v>3298</v>
      </c>
      <c r="AL291" s="639">
        <v>0</v>
      </c>
      <c r="AM291" s="639">
        <v>0</v>
      </c>
      <c r="AN291" s="639">
        <v>1013195</v>
      </c>
      <c r="AO291" s="639">
        <v>150</v>
      </c>
      <c r="AP291" s="639">
        <v>191396</v>
      </c>
      <c r="AQ291" s="639">
        <v>139953</v>
      </c>
      <c r="AR291" s="639">
        <v>119148</v>
      </c>
      <c r="AS291" s="639">
        <v>0</v>
      </c>
      <c r="AT291" s="639">
        <v>13823</v>
      </c>
      <c r="AU291" s="639">
        <v>129831631</v>
      </c>
      <c r="AV291" s="639">
        <v>14661670</v>
      </c>
      <c r="AW291" s="639">
        <v>203663</v>
      </c>
      <c r="AX291" s="639">
        <v>9005</v>
      </c>
      <c r="AY291" s="639">
        <v>11666</v>
      </c>
      <c r="AZ291" s="639">
        <v>6168</v>
      </c>
      <c r="BA291" s="639">
        <v>0</v>
      </c>
      <c r="BB291" s="639">
        <v>171674</v>
      </c>
      <c r="BC291" s="639">
        <v>0</v>
      </c>
      <c r="BD291" s="639">
        <v>8163</v>
      </c>
      <c r="BE291" s="639">
        <v>2748</v>
      </c>
      <c r="BF291" s="639">
        <v>3286491</v>
      </c>
      <c r="BG291" s="639">
        <v>0</v>
      </c>
      <c r="BH291" s="639">
        <v>730836</v>
      </c>
      <c r="BI291" s="639">
        <v>194308</v>
      </c>
      <c r="BJ291" s="639">
        <v>11893</v>
      </c>
      <c r="BK291" s="639">
        <v>479</v>
      </c>
      <c r="BL291" s="639">
        <v>2115027</v>
      </c>
      <c r="BM291" s="639">
        <v>2391957</v>
      </c>
      <c r="BN291" s="639">
        <v>349356</v>
      </c>
      <c r="BO291" s="639">
        <v>16479637</v>
      </c>
      <c r="BP291" s="639">
        <v>37192221</v>
      </c>
      <c r="BQ291" s="639">
        <v>30683</v>
      </c>
      <c r="BR291" s="639">
        <v>1536543</v>
      </c>
      <c r="BS291" s="639">
        <v>73698</v>
      </c>
      <c r="BT291" s="639">
        <v>0</v>
      </c>
      <c r="BU291" s="639">
        <v>10948</v>
      </c>
      <c r="BV291" s="639">
        <v>7898</v>
      </c>
      <c r="BW291" s="639">
        <v>1621313</v>
      </c>
      <c r="BX291" s="639">
        <v>154166</v>
      </c>
      <c r="BY291" s="639">
        <v>11905004</v>
      </c>
      <c r="BZ291" s="639">
        <v>195821</v>
      </c>
      <c r="CA291" s="639">
        <v>2939095</v>
      </c>
      <c r="CB291" s="639">
        <v>38576</v>
      </c>
      <c r="CC291" s="639">
        <v>278543</v>
      </c>
      <c r="CD291" s="639">
        <v>14490735</v>
      </c>
    </row>
    <row r="292" spans="1:99" s="639" customFormat="1" x14ac:dyDescent="0.3">
      <c r="A292" s="155">
        <v>9003</v>
      </c>
      <c r="B292" s="639" t="s">
        <v>1188</v>
      </c>
      <c r="C292" s="639" t="s">
        <v>1189</v>
      </c>
      <c r="D292" s="639">
        <v>1623679</v>
      </c>
      <c r="E292" s="639">
        <v>2450710</v>
      </c>
      <c r="F292" s="639">
        <v>552704</v>
      </c>
      <c r="G292" s="639">
        <v>399179</v>
      </c>
      <c r="H292" s="639">
        <v>66194</v>
      </c>
      <c r="I292" s="639">
        <v>7666</v>
      </c>
      <c r="J292" s="639">
        <v>467</v>
      </c>
      <c r="K292" s="639">
        <v>205</v>
      </c>
      <c r="L292" s="639">
        <v>10357311</v>
      </c>
      <c r="M292" s="639">
        <v>270102146</v>
      </c>
      <c r="N292" s="639">
        <v>113612</v>
      </c>
      <c r="O292" s="639">
        <v>9799520</v>
      </c>
      <c r="P292" s="639">
        <v>9810</v>
      </c>
      <c r="Q292" s="639">
        <v>17207089</v>
      </c>
      <c r="R292" s="639">
        <v>4320</v>
      </c>
      <c r="S292" s="639">
        <v>168441</v>
      </c>
      <c r="T292" s="639">
        <v>1285752</v>
      </c>
      <c r="U292" s="639">
        <v>269130</v>
      </c>
      <c r="V292" s="639">
        <v>4401355</v>
      </c>
      <c r="W292" s="639">
        <v>0</v>
      </c>
      <c r="X292" s="639">
        <v>0</v>
      </c>
      <c r="Y292" s="639">
        <v>1365229</v>
      </c>
      <c r="Z292" s="639">
        <v>57103454</v>
      </c>
      <c r="AA292" s="639">
        <v>2871</v>
      </c>
      <c r="AB292" s="639">
        <v>127121</v>
      </c>
      <c r="AC292" s="639">
        <v>78368406</v>
      </c>
      <c r="AD292" s="639">
        <v>1013957</v>
      </c>
      <c r="AE292" s="639">
        <v>0</v>
      </c>
      <c r="AF292" s="639">
        <v>179289305</v>
      </c>
      <c r="AG292" s="639">
        <v>11098</v>
      </c>
      <c r="AH292" s="639">
        <v>16218</v>
      </c>
      <c r="AI292" s="639">
        <v>4992052</v>
      </c>
      <c r="AJ292" s="639">
        <v>270361</v>
      </c>
      <c r="AK292" s="639">
        <v>3298</v>
      </c>
      <c r="AL292" s="639">
        <v>0</v>
      </c>
      <c r="AM292" s="639">
        <v>1800</v>
      </c>
      <c r="AN292" s="639">
        <v>20264508</v>
      </c>
      <c r="AO292" s="639">
        <v>0</v>
      </c>
      <c r="AP292" s="639">
        <v>1726480</v>
      </c>
      <c r="AQ292" s="639">
        <v>1182744</v>
      </c>
      <c r="AR292" s="639">
        <v>119148</v>
      </c>
      <c r="AS292" s="639">
        <v>0</v>
      </c>
      <c r="AT292" s="639">
        <v>15850</v>
      </c>
      <c r="AU292" s="639">
        <v>711181247</v>
      </c>
      <c r="AV292" s="639">
        <v>172355955</v>
      </c>
      <c r="AW292" s="639">
        <v>1715905</v>
      </c>
      <c r="AX292" s="639">
        <v>62722</v>
      </c>
      <c r="AY292" s="639">
        <v>46157</v>
      </c>
      <c r="AZ292" s="639">
        <v>14468</v>
      </c>
      <c r="BA292" s="639">
        <v>0</v>
      </c>
      <c r="BB292" s="639">
        <v>10289029</v>
      </c>
      <c r="BC292" s="639">
        <v>7136</v>
      </c>
      <c r="BD292" s="639">
        <v>13296</v>
      </c>
      <c r="BE292" s="639">
        <v>2748</v>
      </c>
      <c r="BF292" s="639">
        <v>23360539</v>
      </c>
      <c r="BG292" s="639">
        <v>0</v>
      </c>
      <c r="BH292" s="639">
        <v>12940903</v>
      </c>
      <c r="BI292" s="639">
        <v>7934252</v>
      </c>
      <c r="BJ292" s="639">
        <v>11893</v>
      </c>
      <c r="BK292" s="639">
        <v>479</v>
      </c>
      <c r="BL292" s="639">
        <v>22997038</v>
      </c>
      <c r="BM292" s="639">
        <v>32261828</v>
      </c>
      <c r="BN292" s="639">
        <v>1380742</v>
      </c>
      <c r="BO292" s="639">
        <v>92787441</v>
      </c>
      <c r="BP292" s="639">
        <v>202294555</v>
      </c>
      <c r="BQ292" s="639">
        <v>40410</v>
      </c>
      <c r="BR292" s="639">
        <v>14892796</v>
      </c>
      <c r="BS292" s="639">
        <v>213897</v>
      </c>
      <c r="BT292" s="639">
        <v>0</v>
      </c>
      <c r="BU292" s="639">
        <v>56850</v>
      </c>
      <c r="BV292" s="639">
        <v>7898</v>
      </c>
      <c r="BW292" s="639">
        <v>9742962</v>
      </c>
      <c r="BX292" s="639">
        <v>1345558</v>
      </c>
      <c r="BY292" s="639">
        <v>112054036</v>
      </c>
      <c r="BZ292" s="639">
        <v>55333</v>
      </c>
      <c r="CA292" s="639">
        <v>37861249</v>
      </c>
      <c r="CB292" s="639">
        <v>166934</v>
      </c>
      <c r="CC292" s="639">
        <v>1529536</v>
      </c>
      <c r="CD292" s="639">
        <v>70434022</v>
      </c>
    </row>
    <row r="293" spans="1:99" x14ac:dyDescent="0.3">
      <c r="A293" s="155">
        <v>9004</v>
      </c>
      <c r="B293" s="180" t="s">
        <v>1190</v>
      </c>
      <c r="C293" s="180" t="s">
        <v>1191</v>
      </c>
      <c r="D293" s="180" t="s">
        <v>1192</v>
      </c>
      <c r="E293" s="180" t="s">
        <v>1192</v>
      </c>
      <c r="F293" s="180" t="s">
        <v>352</v>
      </c>
      <c r="G293" s="180" t="s">
        <v>1192</v>
      </c>
      <c r="H293" s="180" t="s">
        <v>1192</v>
      </c>
      <c r="I293" s="180" t="s">
        <v>1192</v>
      </c>
      <c r="J293" s="180" t="s">
        <v>352</v>
      </c>
      <c r="K293" s="180" t="s">
        <v>1192</v>
      </c>
      <c r="L293" s="180" t="s">
        <v>1192</v>
      </c>
      <c r="M293" s="180" t="s">
        <v>352</v>
      </c>
      <c r="N293" s="180" t="s">
        <v>352</v>
      </c>
      <c r="O293" s="180" t="s">
        <v>352</v>
      </c>
      <c r="P293" s="180" t="s">
        <v>1192</v>
      </c>
      <c r="Q293" s="180" t="s">
        <v>1192</v>
      </c>
      <c r="R293" s="180" t="s">
        <v>352</v>
      </c>
      <c r="S293" s="180" t="s">
        <v>1192</v>
      </c>
      <c r="T293" s="180" t="s">
        <v>1192</v>
      </c>
      <c r="U293" s="180" t="s">
        <v>1192</v>
      </c>
      <c r="V293" s="180" t="s">
        <v>1192</v>
      </c>
      <c r="W293" s="180" t="s">
        <v>352</v>
      </c>
      <c r="X293" s="180" t="s">
        <v>1192</v>
      </c>
      <c r="Y293" s="180" t="s">
        <v>1192</v>
      </c>
      <c r="Z293" s="180" t="s">
        <v>1192</v>
      </c>
      <c r="AA293" s="180" t="s">
        <v>1192</v>
      </c>
      <c r="AB293" s="180" t="s">
        <v>1192</v>
      </c>
      <c r="AC293" s="180" t="s">
        <v>352</v>
      </c>
      <c r="AD293" s="180" t="s">
        <v>352</v>
      </c>
      <c r="AE293" s="180" t="s">
        <v>352</v>
      </c>
      <c r="AF293" s="180" t="s">
        <v>1192</v>
      </c>
      <c r="AG293" s="180" t="s">
        <v>352</v>
      </c>
      <c r="AH293" s="180" t="s">
        <v>1192</v>
      </c>
      <c r="AI293" s="180" t="s">
        <v>1192</v>
      </c>
      <c r="AJ293" s="180" t="s">
        <v>1192</v>
      </c>
      <c r="AK293" s="180" t="s">
        <v>1192</v>
      </c>
      <c r="AL293" s="180" t="s">
        <v>1192</v>
      </c>
      <c r="AM293" s="180" t="s">
        <v>1192</v>
      </c>
      <c r="AN293" s="180" t="s">
        <v>1192</v>
      </c>
      <c r="AO293" s="180" t="s">
        <v>352</v>
      </c>
      <c r="AP293" s="180" t="s">
        <v>1192</v>
      </c>
      <c r="AQ293" s="180" t="s">
        <v>352</v>
      </c>
      <c r="AR293" s="180" t="s">
        <v>352</v>
      </c>
      <c r="AS293" s="180" t="s">
        <v>1192</v>
      </c>
      <c r="AT293" s="180" t="s">
        <v>1192</v>
      </c>
      <c r="AU293" s="180" t="s">
        <v>1192</v>
      </c>
      <c r="AV293" s="180" t="s">
        <v>1192</v>
      </c>
      <c r="AW293" s="180" t="s">
        <v>1192</v>
      </c>
      <c r="AX293" s="180" t="s">
        <v>1192</v>
      </c>
      <c r="AY293" s="180" t="s">
        <v>1192</v>
      </c>
      <c r="AZ293" s="180" t="s">
        <v>1192</v>
      </c>
      <c r="BA293" s="180" t="s">
        <v>1192</v>
      </c>
      <c r="BB293" s="180" t="s">
        <v>1192</v>
      </c>
      <c r="BC293" s="180" t="s">
        <v>1192</v>
      </c>
      <c r="BD293" s="180" t="s">
        <v>352</v>
      </c>
      <c r="BE293" s="180" t="s">
        <v>1192</v>
      </c>
      <c r="BF293" s="180" t="s">
        <v>1192</v>
      </c>
      <c r="BG293" s="180" t="s">
        <v>352</v>
      </c>
      <c r="BH293" s="180" t="s">
        <v>1192</v>
      </c>
      <c r="BI293" s="180" t="s">
        <v>1192</v>
      </c>
      <c r="BJ293" s="180" t="s">
        <v>352</v>
      </c>
      <c r="BK293" s="180" t="s">
        <v>352</v>
      </c>
      <c r="BL293" s="180" t="s">
        <v>1192</v>
      </c>
      <c r="BM293" s="180" t="s">
        <v>1192</v>
      </c>
      <c r="BN293" s="180" t="s">
        <v>1192</v>
      </c>
      <c r="BO293" s="180" t="s">
        <v>1192</v>
      </c>
      <c r="BP293" s="180" t="s">
        <v>1192</v>
      </c>
      <c r="BQ293" s="180" t="s">
        <v>1192</v>
      </c>
      <c r="BR293" s="180" t="s">
        <v>1192</v>
      </c>
      <c r="BS293" s="180" t="s">
        <v>352</v>
      </c>
      <c r="BT293" s="180" t="s">
        <v>1192</v>
      </c>
      <c r="BU293" s="180" t="s">
        <v>1192</v>
      </c>
      <c r="BV293" s="180" t="s">
        <v>1192</v>
      </c>
      <c r="BW293" s="180" t="s">
        <v>1192</v>
      </c>
      <c r="BX293" s="180" t="s">
        <v>352</v>
      </c>
      <c r="BY293" s="180" t="s">
        <v>1192</v>
      </c>
      <c r="BZ293" s="180" t="s">
        <v>1192</v>
      </c>
      <c r="CA293" s="180" t="s">
        <v>352</v>
      </c>
      <c r="CB293" s="180" t="s">
        <v>1192</v>
      </c>
      <c r="CC293" s="180" t="s">
        <v>352</v>
      </c>
      <c r="CD293" s="180" t="s">
        <v>352</v>
      </c>
      <c r="CE293" s="180"/>
      <c r="CF293" s="180"/>
      <c r="CG293" s="180"/>
      <c r="CH293" s="180"/>
      <c r="CI293" s="180"/>
      <c r="CJ293" s="180"/>
      <c r="CK293" s="180"/>
      <c r="CL293" s="180"/>
      <c r="CM293" s="180"/>
      <c r="CN293" s="180"/>
      <c r="CO293" s="180"/>
      <c r="CP293" s="180"/>
      <c r="CQ293" s="180"/>
      <c r="CR293" s="180"/>
      <c r="CS293" s="180"/>
      <c r="CT293" s="180"/>
      <c r="CU293" s="180"/>
    </row>
    <row r="294" spans="1:99" x14ac:dyDescent="0.3">
      <c r="A294" s="155">
        <v>9005</v>
      </c>
      <c r="B294" s="647" t="s">
        <v>1193</v>
      </c>
      <c r="C294" s="647" t="s">
        <v>1194</v>
      </c>
      <c r="D294" s="180">
        <v>492675</v>
      </c>
      <c r="E294" s="180">
        <v>715580</v>
      </c>
      <c r="F294" s="180">
        <v>370434</v>
      </c>
      <c r="G294" s="180">
        <v>1151792</v>
      </c>
      <c r="H294" s="180">
        <v>747486</v>
      </c>
      <c r="I294" s="180">
        <v>135860</v>
      </c>
      <c r="J294" s="180">
        <v>101120</v>
      </c>
      <c r="K294" s="180">
        <v>474283</v>
      </c>
      <c r="L294" s="180">
        <v>1947355</v>
      </c>
      <c r="M294" s="180">
        <v>65603291</v>
      </c>
      <c r="N294" s="180">
        <v>2794534</v>
      </c>
      <c r="O294" s="180">
        <v>5062642</v>
      </c>
      <c r="P294" s="180">
        <v>124293</v>
      </c>
      <c r="Q294" s="180">
        <v>3106140</v>
      </c>
      <c r="R294" s="180">
        <v>145693</v>
      </c>
      <c r="S294" s="180">
        <v>533266</v>
      </c>
      <c r="T294" s="180">
        <v>834462</v>
      </c>
      <c r="U294" s="180">
        <v>1302981</v>
      </c>
      <c r="V294" s="180">
        <v>3859641</v>
      </c>
      <c r="W294" s="180">
        <v>0</v>
      </c>
      <c r="X294" s="180">
        <v>0</v>
      </c>
      <c r="Y294" s="180">
        <v>88600</v>
      </c>
      <c r="Z294" s="180">
        <v>28926539</v>
      </c>
      <c r="AA294" s="180">
        <v>7836825</v>
      </c>
      <c r="AB294" s="180">
        <v>1045908</v>
      </c>
      <c r="AC294" s="180">
        <v>24426308</v>
      </c>
      <c r="AD294" s="180">
        <v>686251</v>
      </c>
      <c r="AE294" s="180">
        <v>0</v>
      </c>
      <c r="AF294" s="180">
        <v>30988293</v>
      </c>
      <c r="AG294" s="180">
        <v>932721</v>
      </c>
      <c r="AH294" s="180">
        <v>241336</v>
      </c>
      <c r="AI294" s="180">
        <v>1988890</v>
      </c>
      <c r="AJ294" s="180">
        <v>988107</v>
      </c>
      <c r="AK294" s="180">
        <v>53421</v>
      </c>
      <c r="AL294" s="180">
        <v>0</v>
      </c>
      <c r="AM294" s="180">
        <v>454326</v>
      </c>
      <c r="AN294" s="180">
        <v>9847514</v>
      </c>
      <c r="AO294" s="180">
        <v>54375</v>
      </c>
      <c r="AP294" s="180">
        <v>4216014</v>
      </c>
      <c r="AQ294" s="180">
        <v>1753005</v>
      </c>
      <c r="AR294" s="180">
        <v>240294</v>
      </c>
      <c r="AS294" s="180">
        <v>0</v>
      </c>
      <c r="AT294" s="180">
        <v>463956</v>
      </c>
      <c r="AU294" s="180">
        <v>65790972</v>
      </c>
      <c r="AV294" s="180">
        <v>19069162</v>
      </c>
      <c r="AW294" s="180">
        <v>1119840</v>
      </c>
      <c r="AX294" s="180">
        <v>227046</v>
      </c>
      <c r="AY294" s="180">
        <v>341575</v>
      </c>
      <c r="AZ294" s="180">
        <v>212077</v>
      </c>
      <c r="BA294" s="180">
        <v>0</v>
      </c>
      <c r="BB294" s="180">
        <v>3516087</v>
      </c>
      <c r="BC294" s="180">
        <v>1214328</v>
      </c>
      <c r="BD294" s="180">
        <v>221921</v>
      </c>
      <c r="BE294" s="180">
        <v>104333</v>
      </c>
      <c r="BF294" s="180">
        <v>6074898</v>
      </c>
      <c r="BG294" s="180">
        <v>54720</v>
      </c>
      <c r="BH294" s="180">
        <v>12433520</v>
      </c>
      <c r="BI294" s="180">
        <v>1977801</v>
      </c>
      <c r="BJ294" s="180">
        <v>476533</v>
      </c>
      <c r="BK294" s="180">
        <v>527366</v>
      </c>
      <c r="BL294" s="180">
        <v>9689419</v>
      </c>
      <c r="BM294" s="180">
        <v>3460866</v>
      </c>
      <c r="BN294" s="180">
        <v>864249</v>
      </c>
      <c r="BO294" s="180">
        <v>25224133</v>
      </c>
      <c r="BP294" s="180">
        <v>32183963</v>
      </c>
      <c r="BQ294" s="180">
        <v>255394</v>
      </c>
      <c r="BR294" s="180">
        <v>3860258</v>
      </c>
      <c r="BS294" s="180">
        <v>3050476</v>
      </c>
      <c r="BT294" s="180">
        <v>0</v>
      </c>
      <c r="BU294" s="180">
        <v>242960</v>
      </c>
      <c r="BV294" s="180">
        <v>634817</v>
      </c>
      <c r="BW294" s="180">
        <v>3538385</v>
      </c>
      <c r="BX294" s="180">
        <v>2502644</v>
      </c>
      <c r="BY294" s="180">
        <v>25183588</v>
      </c>
      <c r="BZ294" s="180">
        <v>324363</v>
      </c>
      <c r="CA294" s="180">
        <v>4141613</v>
      </c>
      <c r="CB294" s="180">
        <v>574588</v>
      </c>
      <c r="CC294" s="180">
        <v>1743463</v>
      </c>
      <c r="CD294" s="180">
        <v>44105591</v>
      </c>
      <c r="CE294" s="180"/>
      <c r="CF294" s="180"/>
      <c r="CG294" s="180"/>
      <c r="CH294" s="180"/>
      <c r="CI294" s="180"/>
      <c r="CJ294" s="180"/>
      <c r="CK294" s="180"/>
      <c r="CL294" s="180"/>
      <c r="CM294" s="180"/>
      <c r="CN294" s="180"/>
      <c r="CO294" s="180"/>
      <c r="CP294" s="180"/>
      <c r="CQ294" s="180"/>
      <c r="CR294" s="180"/>
      <c r="CS294" s="180"/>
      <c r="CT294" s="180"/>
      <c r="CU294" s="180"/>
    </row>
    <row r="295" spans="1:99" x14ac:dyDescent="0.3">
      <c r="A295" s="155">
        <v>9006</v>
      </c>
      <c r="B295" s="647" t="s">
        <v>1195</v>
      </c>
      <c r="C295" s="647" t="s">
        <v>1196</v>
      </c>
      <c r="D295" s="180">
        <v>2423173</v>
      </c>
      <c r="E295" s="180">
        <v>2317679</v>
      </c>
      <c r="F295" s="180">
        <v>314037</v>
      </c>
      <c r="G295" s="180">
        <v>800879</v>
      </c>
      <c r="H295" s="180">
        <v>607443</v>
      </c>
      <c r="I295" s="180">
        <v>169936</v>
      </c>
      <c r="J295" s="180">
        <v>54123</v>
      </c>
      <c r="K295" s="180">
        <v>131950</v>
      </c>
      <c r="L295" s="180">
        <v>5885146</v>
      </c>
      <c r="M295" s="180">
        <v>167355510</v>
      </c>
      <c r="N295" s="180">
        <v>1960800</v>
      </c>
      <c r="O295" s="180">
        <v>7071589</v>
      </c>
      <c r="P295" s="180">
        <v>124253</v>
      </c>
      <c r="Q295" s="180">
        <v>15577028</v>
      </c>
      <c r="R295" s="180">
        <v>66440</v>
      </c>
      <c r="S295" s="180">
        <v>247552</v>
      </c>
      <c r="T295" s="180">
        <v>1953820</v>
      </c>
      <c r="U295" s="180">
        <v>902064</v>
      </c>
      <c r="V295" s="180">
        <v>4811384</v>
      </c>
      <c r="W295" s="180">
        <v>0</v>
      </c>
      <c r="X295" s="180">
        <v>0</v>
      </c>
      <c r="Y295" s="180">
        <v>1061305</v>
      </c>
      <c r="Z295" s="180">
        <v>35203048</v>
      </c>
      <c r="AA295" s="180">
        <v>626413</v>
      </c>
      <c r="AB295" s="180">
        <v>428601</v>
      </c>
      <c r="AC295" s="180">
        <v>39596907</v>
      </c>
      <c r="AD295" s="180">
        <v>841952</v>
      </c>
      <c r="AE295" s="180">
        <v>0</v>
      </c>
      <c r="AF295" s="180">
        <v>70024676</v>
      </c>
      <c r="AG295" s="180">
        <v>150795</v>
      </c>
      <c r="AH295" s="180">
        <v>279156</v>
      </c>
      <c r="AI295" s="180">
        <v>7077396</v>
      </c>
      <c r="AJ295" s="180">
        <v>831022</v>
      </c>
      <c r="AK295" s="180">
        <v>75637</v>
      </c>
      <c r="AL295" s="180">
        <v>0</v>
      </c>
      <c r="AM295" s="180">
        <v>367281</v>
      </c>
      <c r="AN295" s="180">
        <v>13818697</v>
      </c>
      <c r="AO295" s="180">
        <v>38866</v>
      </c>
      <c r="AP295" s="180">
        <v>3708034</v>
      </c>
      <c r="AQ295" s="180">
        <v>2582834</v>
      </c>
      <c r="AR295" s="180">
        <v>50360</v>
      </c>
      <c r="AS295" s="180">
        <v>0</v>
      </c>
      <c r="AT295" s="180">
        <v>169744</v>
      </c>
      <c r="AU295" s="180">
        <v>299624143</v>
      </c>
      <c r="AV295" s="180">
        <v>88128049</v>
      </c>
      <c r="AW295" s="180">
        <v>1655646</v>
      </c>
      <c r="AX295" s="180">
        <v>345263</v>
      </c>
      <c r="AY295" s="180">
        <v>338653</v>
      </c>
      <c r="AZ295" s="180">
        <v>172994</v>
      </c>
      <c r="BA295" s="180">
        <v>0</v>
      </c>
      <c r="BB295" s="180">
        <v>4696827</v>
      </c>
      <c r="BC295" s="180">
        <v>217717</v>
      </c>
      <c r="BD295" s="180">
        <v>187050</v>
      </c>
      <c r="BE295" s="180">
        <v>61748</v>
      </c>
      <c r="BF295" s="180">
        <v>17845700</v>
      </c>
      <c r="BG295" s="180">
        <v>16144</v>
      </c>
      <c r="BH295" s="180">
        <v>11871996</v>
      </c>
      <c r="BI295" s="180">
        <v>2587180</v>
      </c>
      <c r="BJ295" s="180">
        <v>180695</v>
      </c>
      <c r="BK295" s="180">
        <v>49686</v>
      </c>
      <c r="BL295" s="180">
        <v>15652555</v>
      </c>
      <c r="BM295" s="180">
        <v>17308152</v>
      </c>
      <c r="BN295" s="180">
        <v>1939358</v>
      </c>
      <c r="BO295" s="180">
        <v>58931720</v>
      </c>
      <c r="BP295" s="180">
        <v>110492376</v>
      </c>
      <c r="BQ295" s="180">
        <v>283722</v>
      </c>
      <c r="BR295" s="180">
        <v>6169082</v>
      </c>
      <c r="BS295" s="180">
        <v>925902</v>
      </c>
      <c r="BT295" s="180">
        <v>0</v>
      </c>
      <c r="BU295" s="180">
        <v>165917</v>
      </c>
      <c r="BV295" s="180">
        <v>308705</v>
      </c>
      <c r="BW295" s="180">
        <v>3101462</v>
      </c>
      <c r="BX295" s="180">
        <v>3039607</v>
      </c>
      <c r="BY295" s="180">
        <v>36331133</v>
      </c>
      <c r="BZ295" s="180">
        <v>650565</v>
      </c>
      <c r="CA295" s="180">
        <v>14281986</v>
      </c>
      <c r="CB295" s="180">
        <v>481079</v>
      </c>
      <c r="CC295" s="180">
        <v>2963083</v>
      </c>
      <c r="CD295" s="180">
        <v>50241324</v>
      </c>
      <c r="CE295" s="180"/>
      <c r="CF295" s="180"/>
      <c r="CG295" s="180"/>
      <c r="CH295" s="180"/>
      <c r="CI295" s="180"/>
      <c r="CJ295" s="180"/>
      <c r="CK295" s="180"/>
      <c r="CL295" s="180"/>
      <c r="CM295" s="180"/>
      <c r="CN295" s="180"/>
      <c r="CO295" s="180"/>
      <c r="CP295" s="180"/>
      <c r="CQ295" s="180"/>
      <c r="CR295" s="180"/>
      <c r="CS295" s="180"/>
      <c r="CT295" s="180"/>
      <c r="CU295" s="180"/>
    </row>
    <row r="296" spans="1:99" x14ac:dyDescent="0.3">
      <c r="A296" s="155">
        <v>9007</v>
      </c>
      <c r="B296" s="647" t="s">
        <v>2155</v>
      </c>
      <c r="C296" s="647" t="s">
        <v>1198</v>
      </c>
      <c r="D296" s="180">
        <v>0.20330000000000001</v>
      </c>
      <c r="E296" s="180">
        <v>0.30869999999999997</v>
      </c>
      <c r="F296" s="180">
        <v>1.1796</v>
      </c>
      <c r="G296" s="180">
        <v>1.4381999999999999</v>
      </c>
      <c r="H296" s="180">
        <v>1.2304999999999999</v>
      </c>
      <c r="I296" s="180">
        <v>0.79949999999999999</v>
      </c>
      <c r="J296" s="180">
        <v>1.8683000000000001</v>
      </c>
      <c r="K296" s="180">
        <v>3.5943999999999998</v>
      </c>
      <c r="L296" s="180">
        <v>0.33090000000000003</v>
      </c>
      <c r="M296" s="180">
        <v>0.39200000000000002</v>
      </c>
      <c r="N296" s="180">
        <v>1.4252</v>
      </c>
      <c r="O296" s="180">
        <v>0.71589999999999998</v>
      </c>
      <c r="P296" s="180">
        <v>1.0003</v>
      </c>
      <c r="Q296" s="180">
        <v>0.19939999999999999</v>
      </c>
      <c r="R296" s="180">
        <v>2.1928999999999998</v>
      </c>
      <c r="S296" s="180">
        <v>2.1541999999999999</v>
      </c>
      <c r="T296" s="180">
        <v>0.42709999999999998</v>
      </c>
      <c r="U296" s="180">
        <v>1.4443999999999999</v>
      </c>
      <c r="V296" s="180">
        <v>0.80220000000000002</v>
      </c>
      <c r="W296" s="180">
        <v>0</v>
      </c>
      <c r="X296" s="180">
        <v>0</v>
      </c>
      <c r="Y296" s="180">
        <v>8.3500000000000005E-2</v>
      </c>
      <c r="Z296" s="180">
        <v>0.82169999999999999</v>
      </c>
      <c r="AA296" s="180">
        <v>12.5106</v>
      </c>
      <c r="AB296" s="180">
        <v>2.4403000000000001</v>
      </c>
      <c r="AC296" s="180">
        <v>0.6169</v>
      </c>
      <c r="AD296" s="180">
        <v>0.81510000000000005</v>
      </c>
      <c r="AE296" s="180">
        <v>0</v>
      </c>
      <c r="AF296" s="180">
        <v>0.4425</v>
      </c>
      <c r="AG296" s="180">
        <v>6.1853999999999996</v>
      </c>
      <c r="AH296" s="180">
        <v>0.86450000000000005</v>
      </c>
      <c r="AI296" s="180">
        <v>0.28100000000000003</v>
      </c>
      <c r="AJ296" s="180">
        <v>1.1890000000000001</v>
      </c>
      <c r="AK296" s="180">
        <v>0.70630000000000004</v>
      </c>
      <c r="AL296" s="180">
        <v>0</v>
      </c>
      <c r="AM296" s="180">
        <v>1.2370000000000001</v>
      </c>
      <c r="AN296" s="180">
        <v>0.71260000000000001</v>
      </c>
      <c r="AO296" s="180">
        <v>1.399</v>
      </c>
      <c r="AP296" s="180">
        <v>1.137</v>
      </c>
      <c r="AQ296" s="180">
        <v>0.67869999999999997</v>
      </c>
      <c r="AR296" s="180">
        <v>4.7714999999999996</v>
      </c>
      <c r="AS296" s="180">
        <v>0</v>
      </c>
      <c r="AT296" s="180">
        <v>2.7332999999999998</v>
      </c>
      <c r="AU296" s="180">
        <v>0.21959999999999999</v>
      </c>
      <c r="AV296" s="180">
        <v>0.21640000000000001</v>
      </c>
      <c r="AW296" s="180">
        <v>0.6764</v>
      </c>
      <c r="AX296" s="180">
        <v>0.65759999999999996</v>
      </c>
      <c r="AY296" s="180">
        <v>1.0085999999999999</v>
      </c>
      <c r="AZ296" s="180">
        <v>1.2259</v>
      </c>
      <c r="BA296" s="180">
        <v>0</v>
      </c>
      <c r="BB296" s="180">
        <v>0.74860000000000004</v>
      </c>
      <c r="BC296" s="180">
        <v>5.5776000000000003</v>
      </c>
      <c r="BD296" s="180">
        <v>1.1863999999999999</v>
      </c>
      <c r="BE296" s="180">
        <v>1.6897</v>
      </c>
      <c r="BF296" s="180">
        <v>0.34039999999999998</v>
      </c>
      <c r="BG296" s="180">
        <v>3.3895</v>
      </c>
      <c r="BH296" s="180">
        <v>1.0472999999999999</v>
      </c>
      <c r="BI296" s="180">
        <v>0.76449999999999996</v>
      </c>
      <c r="BJ296" s="180">
        <v>2.6372</v>
      </c>
      <c r="BK296" s="180">
        <v>10.614000000000001</v>
      </c>
      <c r="BL296" s="180">
        <v>0.61899999999999999</v>
      </c>
      <c r="BM296" s="180">
        <v>0.2</v>
      </c>
      <c r="BN296" s="180">
        <v>0.4456</v>
      </c>
      <c r="BO296" s="180">
        <v>0.42799999999999999</v>
      </c>
      <c r="BP296" s="180">
        <v>0.2913</v>
      </c>
      <c r="BQ296" s="180">
        <v>0.9002</v>
      </c>
      <c r="BR296" s="180">
        <v>0.62570000000000003</v>
      </c>
      <c r="BS296" s="180">
        <v>3.2946</v>
      </c>
      <c r="BT296" s="180">
        <v>0</v>
      </c>
      <c r="BU296" s="180">
        <v>1.4642999999999999</v>
      </c>
      <c r="BV296" s="180">
        <v>2.0564</v>
      </c>
      <c r="BW296" s="180">
        <v>1.1409</v>
      </c>
      <c r="BX296" s="180">
        <v>0.82330000000000003</v>
      </c>
      <c r="BY296" s="180">
        <v>0.69320000000000004</v>
      </c>
      <c r="BZ296" s="180">
        <v>0.49859999999999999</v>
      </c>
      <c r="CA296" s="180">
        <v>0.28999999999999998</v>
      </c>
      <c r="CB296" s="180">
        <v>1.1943999999999999</v>
      </c>
      <c r="CC296" s="180">
        <v>0.58840000000000003</v>
      </c>
      <c r="CD296" s="180">
        <v>0.87790000000000001</v>
      </c>
      <c r="CE296" s="180"/>
      <c r="CF296" s="180"/>
      <c r="CG296" s="180"/>
      <c r="CH296" s="180"/>
      <c r="CI296" s="180"/>
      <c r="CJ296" s="180"/>
      <c r="CK296" s="180"/>
      <c r="CL296" s="180"/>
      <c r="CM296" s="180"/>
      <c r="CN296" s="180"/>
      <c r="CO296" s="180"/>
      <c r="CP296" s="180"/>
      <c r="CQ296" s="180"/>
      <c r="CR296" s="180"/>
      <c r="CS296" s="180"/>
      <c r="CT296" s="180"/>
      <c r="CU296" s="180"/>
    </row>
    <row r="297" spans="1:99" x14ac:dyDescent="0.3">
      <c r="A297" s="155">
        <v>9008</v>
      </c>
      <c r="B297" s="647" t="s">
        <v>1199</v>
      </c>
      <c r="C297" s="180" t="s">
        <v>352</v>
      </c>
      <c r="D297" s="180">
        <v>0</v>
      </c>
      <c r="E297" s="180">
        <v>0</v>
      </c>
      <c r="F297" s="180">
        <v>0</v>
      </c>
      <c r="G297" s="180">
        <v>0</v>
      </c>
      <c r="H297" s="180">
        <v>0</v>
      </c>
      <c r="I297" s="180">
        <v>0</v>
      </c>
      <c r="J297" s="180">
        <v>0</v>
      </c>
      <c r="K297" s="180">
        <v>0</v>
      </c>
      <c r="L297" s="180">
        <v>0</v>
      </c>
      <c r="M297" s="180">
        <v>0</v>
      </c>
      <c r="N297" s="180">
        <v>0</v>
      </c>
      <c r="O297" s="180">
        <v>0</v>
      </c>
      <c r="P297" s="180">
        <v>0</v>
      </c>
      <c r="Q297" s="180">
        <v>0</v>
      </c>
      <c r="R297" s="180">
        <v>0</v>
      </c>
      <c r="S297" s="180">
        <v>0</v>
      </c>
      <c r="T297" s="180">
        <v>0</v>
      </c>
      <c r="U297" s="180">
        <v>0</v>
      </c>
      <c r="V297" s="180">
        <v>0</v>
      </c>
      <c r="W297" s="180">
        <v>0</v>
      </c>
      <c r="X297" s="180">
        <v>0</v>
      </c>
      <c r="Y297" s="180">
        <v>0</v>
      </c>
      <c r="Z297" s="180">
        <v>0</v>
      </c>
      <c r="AA297" s="180">
        <v>0</v>
      </c>
      <c r="AB297" s="180">
        <v>0</v>
      </c>
      <c r="AC297" s="180">
        <v>0</v>
      </c>
      <c r="AD297" s="180">
        <v>0</v>
      </c>
      <c r="AE297" s="180">
        <v>0</v>
      </c>
      <c r="AF297" s="180">
        <v>0</v>
      </c>
      <c r="AG297" s="180">
        <v>0</v>
      </c>
      <c r="AH297" s="180">
        <v>0</v>
      </c>
      <c r="AI297" s="180">
        <v>0</v>
      </c>
      <c r="AJ297" s="180">
        <v>0</v>
      </c>
      <c r="AK297" s="180">
        <v>0</v>
      </c>
      <c r="AL297" s="180">
        <v>0</v>
      </c>
      <c r="AM297" s="180">
        <v>0</v>
      </c>
      <c r="AN297" s="180">
        <v>0</v>
      </c>
      <c r="AO297" s="180">
        <v>0</v>
      </c>
      <c r="AP297" s="180">
        <v>0</v>
      </c>
      <c r="AQ297" s="180">
        <v>0</v>
      </c>
      <c r="AR297" s="180">
        <v>0</v>
      </c>
      <c r="AS297" s="180">
        <v>0</v>
      </c>
      <c r="AT297" s="180">
        <v>0</v>
      </c>
      <c r="AU297" s="180">
        <v>0</v>
      </c>
      <c r="AV297" s="180">
        <v>0</v>
      </c>
      <c r="AW297" s="180">
        <v>0</v>
      </c>
      <c r="AX297" s="180">
        <v>0</v>
      </c>
      <c r="AY297" s="180">
        <v>0</v>
      </c>
      <c r="AZ297" s="180">
        <v>0</v>
      </c>
      <c r="BA297" s="180">
        <v>0</v>
      </c>
      <c r="BB297" s="180">
        <v>0</v>
      </c>
      <c r="BC297" s="180">
        <v>0</v>
      </c>
      <c r="BD297" s="180">
        <v>0</v>
      </c>
      <c r="BE297" s="180">
        <v>0</v>
      </c>
      <c r="BF297" s="180">
        <v>0</v>
      </c>
      <c r="BG297" s="180">
        <v>0</v>
      </c>
      <c r="BH297" s="180">
        <v>0</v>
      </c>
      <c r="BI297" s="180">
        <v>0</v>
      </c>
      <c r="BJ297" s="180">
        <v>0</v>
      </c>
      <c r="BK297" s="180">
        <v>0</v>
      </c>
      <c r="BL297" s="180">
        <v>0</v>
      </c>
      <c r="BM297" s="180">
        <v>0</v>
      </c>
      <c r="BN297" s="180">
        <v>0</v>
      </c>
      <c r="BO297" s="180">
        <v>0</v>
      </c>
      <c r="BP297" s="180">
        <v>0</v>
      </c>
      <c r="BQ297" s="180">
        <v>0</v>
      </c>
      <c r="BR297" s="180">
        <v>0</v>
      </c>
      <c r="BS297" s="180">
        <v>0</v>
      </c>
      <c r="BT297" s="180">
        <v>0</v>
      </c>
      <c r="BU297" s="180">
        <v>0</v>
      </c>
      <c r="BV297" s="180">
        <v>0</v>
      </c>
      <c r="BW297" s="180">
        <v>0</v>
      </c>
      <c r="BX297" s="180">
        <v>0</v>
      </c>
      <c r="BY297" s="180">
        <v>0</v>
      </c>
      <c r="BZ297" s="180">
        <v>0</v>
      </c>
      <c r="CA297" s="180">
        <v>0</v>
      </c>
      <c r="CB297" s="180">
        <v>0</v>
      </c>
      <c r="CC297" s="180">
        <v>0</v>
      </c>
      <c r="CD297" s="180">
        <v>0</v>
      </c>
      <c r="CE297" s="180"/>
      <c r="CF297" s="180"/>
      <c r="CG297" s="180"/>
      <c r="CH297" s="180"/>
      <c r="CI297" s="180"/>
      <c r="CJ297" s="180"/>
      <c r="CK297" s="180"/>
      <c r="CL297" s="180"/>
      <c r="CM297" s="180"/>
      <c r="CN297" s="180"/>
      <c r="CO297" s="180"/>
      <c r="CP297" s="180"/>
      <c r="CQ297" s="180"/>
      <c r="CR297" s="180"/>
      <c r="CS297" s="180"/>
      <c r="CT297" s="180"/>
      <c r="CU297" s="180"/>
    </row>
    <row r="298" spans="1:99" x14ac:dyDescent="0.3">
      <c r="A298" s="155">
        <v>9010</v>
      </c>
      <c r="B298" s="647" t="s">
        <v>1200</v>
      </c>
      <c r="C298" s="647" t="s">
        <v>1201</v>
      </c>
      <c r="D298" s="180">
        <v>2.2000000000000002</v>
      </c>
      <c r="E298" s="180">
        <v>2.17</v>
      </c>
      <c r="F298" s="180">
        <v>0</v>
      </c>
      <c r="G298" s="180">
        <v>29.87</v>
      </c>
      <c r="H298" s="180">
        <v>3.54</v>
      </c>
      <c r="I298" s="180">
        <v>4.3099999999999996</v>
      </c>
      <c r="J298" s="180">
        <v>0</v>
      </c>
      <c r="K298" s="180">
        <v>5.51</v>
      </c>
      <c r="L298" s="180">
        <v>3.57</v>
      </c>
      <c r="M298" s="180">
        <v>0</v>
      </c>
      <c r="N298" s="180">
        <v>0</v>
      </c>
      <c r="O298" s="180">
        <v>0</v>
      </c>
      <c r="P298" s="180">
        <v>1.91</v>
      </c>
      <c r="Q298" s="180">
        <v>44.63</v>
      </c>
      <c r="R298" s="180">
        <v>0</v>
      </c>
      <c r="S298" s="180">
        <v>10.15</v>
      </c>
      <c r="T298" s="180">
        <v>0</v>
      </c>
      <c r="U298" s="180">
        <v>31.66</v>
      </c>
      <c r="V298" s="180">
        <v>6.54</v>
      </c>
      <c r="W298" s="180">
        <v>0</v>
      </c>
      <c r="X298" s="180">
        <v>0</v>
      </c>
      <c r="Y298" s="180">
        <v>2.1</v>
      </c>
      <c r="Z298" s="180">
        <v>9.18</v>
      </c>
      <c r="AA298" s="180">
        <v>0</v>
      </c>
      <c r="AB298" s="180">
        <v>34.32</v>
      </c>
      <c r="AC298" s="180">
        <v>0</v>
      </c>
      <c r="AD298" s="180">
        <v>0</v>
      </c>
      <c r="AE298" s="180">
        <v>0</v>
      </c>
      <c r="AF298" s="180">
        <v>4.83</v>
      </c>
      <c r="AG298" s="180">
        <v>0.2</v>
      </c>
      <c r="AH298" s="180">
        <v>35.47</v>
      </c>
      <c r="AI298" s="180">
        <v>3.12</v>
      </c>
      <c r="AJ298" s="180">
        <v>0</v>
      </c>
      <c r="AK298" s="180">
        <v>6.49</v>
      </c>
      <c r="AL298" s="180">
        <v>0</v>
      </c>
      <c r="AM298" s="180">
        <v>6.05</v>
      </c>
      <c r="AN298" s="180">
        <v>11.4</v>
      </c>
      <c r="AO298" s="180">
        <v>0</v>
      </c>
      <c r="AP298" s="180">
        <v>10.02</v>
      </c>
      <c r="AQ298" s="180">
        <v>0</v>
      </c>
      <c r="AR298" s="180">
        <v>0</v>
      </c>
      <c r="AS298" s="180">
        <v>0</v>
      </c>
      <c r="AT298" s="180">
        <v>0.38</v>
      </c>
      <c r="AU298" s="180">
        <v>2.08</v>
      </c>
      <c r="AV298" s="180">
        <v>2.46</v>
      </c>
      <c r="AW298" s="180">
        <v>3.6</v>
      </c>
      <c r="AX298" s="180">
        <v>2.2999999999999998</v>
      </c>
      <c r="AY298" s="180">
        <v>2.2999999999999998</v>
      </c>
      <c r="AZ298" s="180">
        <v>0.32</v>
      </c>
      <c r="BA298" s="180">
        <v>0</v>
      </c>
      <c r="BB298" s="180">
        <v>18.22</v>
      </c>
      <c r="BC298" s="180">
        <v>44.13</v>
      </c>
      <c r="BD298" s="180">
        <v>0</v>
      </c>
      <c r="BE298" s="180">
        <v>10.57</v>
      </c>
      <c r="BF298" s="180">
        <v>3.87</v>
      </c>
      <c r="BG298" s="180">
        <v>0</v>
      </c>
      <c r="BH298" s="180">
        <v>8.74</v>
      </c>
      <c r="BI298" s="180">
        <v>6.09</v>
      </c>
      <c r="BJ298" s="180">
        <v>0</v>
      </c>
      <c r="BK298" s="180">
        <v>0</v>
      </c>
      <c r="BL298" s="180">
        <v>18.37</v>
      </c>
      <c r="BM298" s="180">
        <v>2.38</v>
      </c>
      <c r="BN298" s="180">
        <v>1.47</v>
      </c>
      <c r="BO298" s="180">
        <v>7.28</v>
      </c>
      <c r="BP298" s="180">
        <v>3.45</v>
      </c>
      <c r="BQ298" s="180">
        <v>24.01</v>
      </c>
      <c r="BR298" s="180">
        <v>12.59</v>
      </c>
      <c r="BS298" s="180">
        <v>0</v>
      </c>
      <c r="BT298" s="180">
        <v>0</v>
      </c>
      <c r="BU298" s="180">
        <v>13.78</v>
      </c>
      <c r="BV298" s="180">
        <v>1.21</v>
      </c>
      <c r="BW298" s="180">
        <v>3.01</v>
      </c>
      <c r="BX298" s="180">
        <v>0</v>
      </c>
      <c r="BY298" s="180">
        <v>7.2</v>
      </c>
      <c r="BZ298" s="180">
        <v>6.74</v>
      </c>
      <c r="CA298" s="180">
        <v>0</v>
      </c>
      <c r="CB298" s="180">
        <v>2.34</v>
      </c>
      <c r="CC298" s="180">
        <v>0</v>
      </c>
      <c r="CD298" s="180">
        <v>0</v>
      </c>
      <c r="CE298" s="180"/>
      <c r="CF298" s="180"/>
      <c r="CG298" s="180"/>
      <c r="CH298" s="180"/>
      <c r="CI298" s="180"/>
      <c r="CJ298" s="180"/>
      <c r="CK298" s="180"/>
      <c r="CL298" s="180"/>
      <c r="CM298" s="180"/>
      <c r="CN298" s="180"/>
      <c r="CO298" s="180"/>
      <c r="CP298" s="180"/>
      <c r="CQ298" s="180"/>
      <c r="CR298" s="180"/>
      <c r="CS298" s="180"/>
      <c r="CT298" s="180"/>
      <c r="CU298" s="180"/>
    </row>
    <row r="299" spans="1:99" x14ac:dyDescent="0.3">
      <c r="A299" s="155">
        <v>9011</v>
      </c>
      <c r="B299" s="647" t="s">
        <v>1202</v>
      </c>
      <c r="C299" s="647" t="s">
        <v>1203</v>
      </c>
      <c r="D299" s="180">
        <v>-86297</v>
      </c>
      <c r="E299" s="180">
        <v>-126897</v>
      </c>
      <c r="F299" s="180">
        <v>0</v>
      </c>
      <c r="G299" s="180">
        <v>44504</v>
      </c>
      <c r="H299" s="180">
        <v>29442</v>
      </c>
      <c r="I299" s="180">
        <v>1884</v>
      </c>
      <c r="J299" s="180">
        <v>0</v>
      </c>
      <c r="K299" s="180">
        <v>22377</v>
      </c>
      <c r="L299" s="180">
        <v>329224</v>
      </c>
      <c r="M299" s="180">
        <v>0</v>
      </c>
      <c r="N299" s="180">
        <v>0</v>
      </c>
      <c r="O299" s="180">
        <v>0</v>
      </c>
      <c r="P299" s="180">
        <v>11782</v>
      </c>
      <c r="Q299" s="180">
        <v>1893065</v>
      </c>
      <c r="R299" s="180">
        <v>0</v>
      </c>
      <c r="S299" s="180">
        <v>78245</v>
      </c>
      <c r="T299" s="180">
        <v>123826</v>
      </c>
      <c r="U299" s="180">
        <v>148627</v>
      </c>
      <c r="V299" s="180">
        <v>925904</v>
      </c>
      <c r="W299" s="180">
        <v>0</v>
      </c>
      <c r="X299" s="180">
        <v>0</v>
      </c>
      <c r="Y299" s="180">
        <v>50304</v>
      </c>
      <c r="Z299" s="180">
        <v>924279</v>
      </c>
      <c r="AA299" s="180">
        <v>-11539</v>
      </c>
      <c r="AB299" s="180">
        <v>114192</v>
      </c>
      <c r="AC299" s="180">
        <v>0</v>
      </c>
      <c r="AD299" s="180">
        <v>0</v>
      </c>
      <c r="AE299" s="180">
        <v>0</v>
      </c>
      <c r="AF299" s="180">
        <v>6464951</v>
      </c>
      <c r="AG299" s="180">
        <v>-267</v>
      </c>
      <c r="AH299" s="180">
        <v>-62180</v>
      </c>
      <c r="AI299" s="180">
        <v>197520</v>
      </c>
      <c r="AJ299" s="180">
        <v>-2558</v>
      </c>
      <c r="AK299" s="180">
        <v>25052</v>
      </c>
      <c r="AL299" s="180">
        <v>0</v>
      </c>
      <c r="AM299" s="180">
        <v>-124137</v>
      </c>
      <c r="AN299" s="180">
        <v>1389690</v>
      </c>
      <c r="AO299" s="180">
        <v>0</v>
      </c>
      <c r="AP299" s="180">
        <v>237960</v>
      </c>
      <c r="AQ299" s="180">
        <v>0</v>
      </c>
      <c r="AR299" s="180">
        <v>0</v>
      </c>
      <c r="AS299" s="180">
        <v>0</v>
      </c>
      <c r="AT299" s="180">
        <v>-3542</v>
      </c>
      <c r="AU299" s="180">
        <v>31934171</v>
      </c>
      <c r="AV299" s="180">
        <v>4774304</v>
      </c>
      <c r="AW299" s="180">
        <v>60243</v>
      </c>
      <c r="AX299" s="180">
        <v>-41378</v>
      </c>
      <c r="AY299" s="180">
        <v>-55335</v>
      </c>
      <c r="AZ299" s="180">
        <v>-65877</v>
      </c>
      <c r="BA299" s="180">
        <v>0</v>
      </c>
      <c r="BB299" s="180">
        <v>178103</v>
      </c>
      <c r="BC299" s="180">
        <v>-61200</v>
      </c>
      <c r="BD299" s="180">
        <v>0</v>
      </c>
      <c r="BE299" s="180">
        <v>11793</v>
      </c>
      <c r="BF299" s="180">
        <v>1527924</v>
      </c>
      <c r="BG299" s="180">
        <v>0</v>
      </c>
      <c r="BH299" s="180">
        <v>949708</v>
      </c>
      <c r="BI299" s="180">
        <v>-129964</v>
      </c>
      <c r="BJ299" s="180">
        <v>0</v>
      </c>
      <c r="BK299" s="180">
        <v>0</v>
      </c>
      <c r="BL299" s="180">
        <v>5784263</v>
      </c>
      <c r="BM299" s="180">
        <v>577894</v>
      </c>
      <c r="BN299" s="180">
        <v>219888</v>
      </c>
      <c r="BO299" s="180">
        <v>6324792</v>
      </c>
      <c r="BP299" s="180">
        <v>10986989</v>
      </c>
      <c r="BQ299" s="180">
        <v>62378</v>
      </c>
      <c r="BR299" s="180">
        <v>275962</v>
      </c>
      <c r="BS299" s="180">
        <v>0</v>
      </c>
      <c r="BT299" s="180">
        <v>0</v>
      </c>
      <c r="BU299" s="180">
        <v>15632</v>
      </c>
      <c r="BV299" s="180">
        <v>-15899</v>
      </c>
      <c r="BW299" s="180">
        <v>374197</v>
      </c>
      <c r="BX299" s="180">
        <v>0</v>
      </c>
      <c r="BY299" s="180">
        <v>4552308</v>
      </c>
      <c r="BZ299" s="180">
        <v>34178</v>
      </c>
      <c r="CA299" s="180">
        <v>0</v>
      </c>
      <c r="CB299" s="180">
        <v>69142</v>
      </c>
      <c r="CC299" s="180">
        <v>0</v>
      </c>
      <c r="CD299" s="180">
        <v>0</v>
      </c>
      <c r="CE299" s="180"/>
      <c r="CF299" s="180"/>
      <c r="CG299" s="180"/>
      <c r="CH299" s="180"/>
      <c r="CI299" s="180"/>
      <c r="CJ299" s="180"/>
      <c r="CK299" s="180"/>
      <c r="CL299" s="180"/>
      <c r="CM299" s="180"/>
      <c r="CN299" s="180"/>
      <c r="CO299" s="180"/>
      <c r="CP299" s="180"/>
      <c r="CQ299" s="180"/>
      <c r="CR299" s="180"/>
      <c r="CS299" s="180"/>
      <c r="CT299" s="180"/>
      <c r="CU299" s="180"/>
    </row>
    <row r="300" spans="1:99" x14ac:dyDescent="0.3">
      <c r="A300" s="155">
        <v>9012</v>
      </c>
      <c r="B300" s="647" t="s">
        <v>1204</v>
      </c>
      <c r="C300" s="647" t="s">
        <v>1203</v>
      </c>
      <c r="D300" s="180">
        <v>0.43619999999999998</v>
      </c>
      <c r="E300" s="180">
        <v>0.11600000000000001</v>
      </c>
      <c r="F300" s="180">
        <v>0</v>
      </c>
      <c r="G300" s="180">
        <v>1.7</v>
      </c>
      <c r="H300" s="180">
        <v>1.1636</v>
      </c>
      <c r="I300" s="180">
        <v>0.8014</v>
      </c>
      <c r="J300" s="180">
        <v>0</v>
      </c>
      <c r="K300" s="180">
        <v>0.76170000000000004</v>
      </c>
      <c r="L300" s="180">
        <v>0.6411</v>
      </c>
      <c r="M300" s="180">
        <v>0</v>
      </c>
      <c r="N300" s="180">
        <v>0</v>
      </c>
      <c r="O300" s="180">
        <v>0</v>
      </c>
      <c r="P300" s="180">
        <v>2.9700000000000001E-2</v>
      </c>
      <c r="Q300" s="180">
        <v>1.5383</v>
      </c>
      <c r="R300" s="180">
        <v>0</v>
      </c>
      <c r="S300" s="180">
        <v>1.4706999999999999</v>
      </c>
      <c r="T300" s="180">
        <v>0.72509999999999997</v>
      </c>
      <c r="U300" s="180">
        <v>5.8699000000000003</v>
      </c>
      <c r="V300" s="180">
        <v>1.8164</v>
      </c>
      <c r="W300" s="180">
        <v>0</v>
      </c>
      <c r="X300" s="180">
        <v>0</v>
      </c>
      <c r="Y300" s="180">
        <v>0.1653</v>
      </c>
      <c r="Z300" s="180">
        <v>2.165</v>
      </c>
      <c r="AA300" s="180">
        <v>0.1434</v>
      </c>
      <c r="AB300" s="180">
        <v>3.1884999999999999</v>
      </c>
      <c r="AC300" s="180">
        <v>0</v>
      </c>
      <c r="AD300" s="180">
        <v>0</v>
      </c>
      <c r="AE300" s="180">
        <v>0</v>
      </c>
      <c r="AF300" s="180">
        <v>0.72750000000000004</v>
      </c>
      <c r="AG300" s="180">
        <v>0</v>
      </c>
      <c r="AH300" s="180">
        <v>0.5605</v>
      </c>
      <c r="AI300" s="180">
        <v>0.52100000000000002</v>
      </c>
      <c r="AJ300" s="180">
        <v>5.6631</v>
      </c>
      <c r="AK300" s="180">
        <v>0.77929999999999999</v>
      </c>
      <c r="AL300" s="180">
        <v>0</v>
      </c>
      <c r="AM300" s="180">
        <v>1.0378000000000001</v>
      </c>
      <c r="AN300" s="180">
        <v>1.5105</v>
      </c>
      <c r="AO300" s="180">
        <v>0</v>
      </c>
      <c r="AP300" s="180">
        <v>1.0619000000000001</v>
      </c>
      <c r="AQ300" s="180">
        <v>0</v>
      </c>
      <c r="AR300" s="180">
        <v>0</v>
      </c>
      <c r="AS300" s="180">
        <v>0</v>
      </c>
      <c r="AT300" s="180">
        <v>0.35020000000000001</v>
      </c>
      <c r="AU300" s="180">
        <v>0.4138</v>
      </c>
      <c r="AV300" s="180">
        <v>0.50360000000000005</v>
      </c>
      <c r="AW300" s="180">
        <v>0.64839999999999998</v>
      </c>
      <c r="AX300" s="180">
        <v>0.21490000000000001</v>
      </c>
      <c r="AY300" s="180">
        <v>0.27200000000000002</v>
      </c>
      <c r="AZ300" s="180">
        <v>0</v>
      </c>
      <c r="BA300" s="180">
        <v>0</v>
      </c>
      <c r="BB300" s="180">
        <v>1.5129999999999999</v>
      </c>
      <c r="BC300" s="180">
        <v>2.3508</v>
      </c>
      <c r="BD300" s="180">
        <v>0</v>
      </c>
      <c r="BE300" s="180">
        <v>1.0064</v>
      </c>
      <c r="BF300" s="180">
        <v>0.87970000000000004</v>
      </c>
      <c r="BG300" s="180">
        <v>0</v>
      </c>
      <c r="BH300" s="180">
        <v>1.4851000000000001</v>
      </c>
      <c r="BI300" s="180">
        <v>0.25580000000000003</v>
      </c>
      <c r="BJ300" s="180">
        <v>0</v>
      </c>
      <c r="BK300" s="180">
        <v>0</v>
      </c>
      <c r="BL300" s="180">
        <v>2.7650000000000001</v>
      </c>
      <c r="BM300" s="180">
        <v>0.43120000000000003</v>
      </c>
      <c r="BN300" s="180">
        <v>0.2248</v>
      </c>
      <c r="BO300" s="180">
        <v>1.4330000000000001</v>
      </c>
      <c r="BP300" s="180">
        <v>0.74229999999999996</v>
      </c>
      <c r="BQ300" s="180">
        <v>1.5159</v>
      </c>
      <c r="BR300" s="180">
        <v>0.92369999999999997</v>
      </c>
      <c r="BS300" s="180">
        <v>0</v>
      </c>
      <c r="BT300" s="180">
        <v>0</v>
      </c>
      <c r="BU300" s="180">
        <v>1.7151000000000001</v>
      </c>
      <c r="BV300" s="180">
        <v>0.3735</v>
      </c>
      <c r="BW300" s="180">
        <v>4.6399999999999997E-2</v>
      </c>
      <c r="BX300" s="180">
        <v>0</v>
      </c>
      <c r="BY300" s="180">
        <v>2.5286</v>
      </c>
      <c r="BZ300" s="180">
        <v>2.3262</v>
      </c>
      <c r="CA300" s="180">
        <v>0</v>
      </c>
      <c r="CB300" s="180">
        <v>1.1294999999999999</v>
      </c>
      <c r="CC300" s="180">
        <v>0</v>
      </c>
      <c r="CD300" s="180">
        <v>0</v>
      </c>
      <c r="CE300" s="180"/>
      <c r="CF300" s="180"/>
      <c r="CG300" s="180"/>
      <c r="CH300" s="180"/>
      <c r="CI300" s="180"/>
      <c r="CJ300" s="180"/>
      <c r="CK300" s="180"/>
      <c r="CL300" s="180"/>
      <c r="CM300" s="180"/>
      <c r="CN300" s="180"/>
      <c r="CO300" s="180"/>
      <c r="CP300" s="180"/>
      <c r="CQ300" s="180"/>
      <c r="CR300" s="180"/>
      <c r="CS300" s="180"/>
      <c r="CT300" s="180"/>
      <c r="CU300" s="180"/>
    </row>
    <row r="301" spans="1:99" x14ac:dyDescent="0.3">
      <c r="A301" s="155">
        <v>9013</v>
      </c>
      <c r="B301" s="632" t="s">
        <v>1205</v>
      </c>
      <c r="C301" s="632" t="s">
        <v>1206</v>
      </c>
      <c r="D301" s="180">
        <v>2.2000000000000002</v>
      </c>
      <c r="E301" s="180">
        <v>2.17</v>
      </c>
      <c r="F301" s="180">
        <v>0</v>
      </c>
      <c r="G301" s="180">
        <v>29.87</v>
      </c>
      <c r="H301" s="180">
        <v>3.54</v>
      </c>
      <c r="I301" s="180">
        <v>4.3099999999999996</v>
      </c>
      <c r="J301" s="180">
        <v>0</v>
      </c>
      <c r="K301" s="180">
        <v>5.51</v>
      </c>
      <c r="L301" s="180">
        <v>3.57</v>
      </c>
      <c r="M301" s="180">
        <v>0</v>
      </c>
      <c r="N301" s="180">
        <v>0</v>
      </c>
      <c r="O301" s="180">
        <v>0</v>
      </c>
      <c r="P301" s="180">
        <v>1.91</v>
      </c>
      <c r="Q301" s="180">
        <v>44.63</v>
      </c>
      <c r="R301" s="180">
        <v>0</v>
      </c>
      <c r="S301" s="180">
        <v>10.15</v>
      </c>
      <c r="T301" s="180">
        <v>0</v>
      </c>
      <c r="U301" s="180">
        <v>31.66</v>
      </c>
      <c r="V301" s="180">
        <v>6.54</v>
      </c>
      <c r="W301" s="180">
        <v>0</v>
      </c>
      <c r="X301" s="180">
        <v>0</v>
      </c>
      <c r="Y301" s="180">
        <v>2.1</v>
      </c>
      <c r="Z301" s="180">
        <v>9.18</v>
      </c>
      <c r="AA301" s="180">
        <v>0</v>
      </c>
      <c r="AB301" s="180">
        <v>34.32</v>
      </c>
      <c r="AC301" s="180">
        <v>0</v>
      </c>
      <c r="AD301" s="180">
        <v>0</v>
      </c>
      <c r="AE301" s="180">
        <v>0</v>
      </c>
      <c r="AF301" s="180">
        <v>4.83</v>
      </c>
      <c r="AG301" s="180">
        <v>0.2</v>
      </c>
      <c r="AH301" s="180">
        <v>35.47</v>
      </c>
      <c r="AI301" s="180">
        <v>3.12</v>
      </c>
      <c r="AJ301" s="180">
        <v>0</v>
      </c>
      <c r="AK301" s="180">
        <v>6.49</v>
      </c>
      <c r="AL301" s="180">
        <v>0</v>
      </c>
      <c r="AM301" s="180">
        <v>6.05</v>
      </c>
      <c r="AN301" s="180">
        <v>11.4</v>
      </c>
      <c r="AO301" s="180">
        <v>0</v>
      </c>
      <c r="AP301" s="180">
        <v>10.02</v>
      </c>
      <c r="AQ301" s="180">
        <v>0</v>
      </c>
      <c r="AR301" s="180">
        <v>0</v>
      </c>
      <c r="AS301" s="180">
        <v>0</v>
      </c>
      <c r="AT301" s="180">
        <v>0.38</v>
      </c>
      <c r="AU301" s="180">
        <v>2.08</v>
      </c>
      <c r="AV301" s="180">
        <v>2.46</v>
      </c>
      <c r="AW301" s="180">
        <v>3.6</v>
      </c>
      <c r="AX301" s="180">
        <v>2.2999999999999998</v>
      </c>
      <c r="AY301" s="180">
        <v>2.2999999999999998</v>
      </c>
      <c r="AZ301" s="180">
        <v>0.32</v>
      </c>
      <c r="BA301" s="180">
        <v>0</v>
      </c>
      <c r="BB301" s="180">
        <v>18.22</v>
      </c>
      <c r="BC301" s="180">
        <v>44.13</v>
      </c>
      <c r="BD301" s="180">
        <v>0</v>
      </c>
      <c r="BE301" s="180">
        <v>10.57</v>
      </c>
      <c r="BF301" s="180">
        <v>3.87</v>
      </c>
      <c r="BG301" s="180">
        <v>0</v>
      </c>
      <c r="BH301" s="180">
        <v>8.74</v>
      </c>
      <c r="BI301" s="180">
        <v>6.09</v>
      </c>
      <c r="BJ301" s="180">
        <v>0</v>
      </c>
      <c r="BK301" s="180">
        <v>0</v>
      </c>
      <c r="BL301" s="180">
        <v>18.37</v>
      </c>
      <c r="BM301" s="180">
        <v>2.38</v>
      </c>
      <c r="BN301" s="180">
        <v>1.47</v>
      </c>
      <c r="BO301" s="180">
        <v>7.28</v>
      </c>
      <c r="BP301" s="180">
        <v>3.45</v>
      </c>
      <c r="BQ301" s="180">
        <v>24.01</v>
      </c>
      <c r="BR301" s="180">
        <v>12.59</v>
      </c>
      <c r="BS301" s="180">
        <v>0</v>
      </c>
      <c r="BT301" s="180">
        <v>0</v>
      </c>
      <c r="BU301" s="180">
        <v>13.78</v>
      </c>
      <c r="BV301" s="180">
        <v>1.21</v>
      </c>
      <c r="BW301" s="180">
        <v>3.01</v>
      </c>
      <c r="BX301" s="180">
        <v>0</v>
      </c>
      <c r="BY301" s="180">
        <v>7.2</v>
      </c>
      <c r="BZ301" s="180">
        <v>6.74</v>
      </c>
      <c r="CA301" s="180">
        <v>0</v>
      </c>
      <c r="CB301" s="180">
        <v>2.34</v>
      </c>
      <c r="CC301" s="180">
        <v>0</v>
      </c>
      <c r="CD301" s="180">
        <v>0</v>
      </c>
      <c r="CE301" s="180"/>
      <c r="CF301" s="180"/>
      <c r="CG301" s="180"/>
      <c r="CH301" s="180"/>
      <c r="CI301" s="180"/>
      <c r="CJ301" s="180"/>
      <c r="CK301" s="180"/>
      <c r="CL301" s="180"/>
      <c r="CM301" s="180"/>
      <c r="CN301" s="180"/>
      <c r="CO301" s="180"/>
      <c r="CP301" s="180"/>
      <c r="CQ301" s="180"/>
      <c r="CR301" s="180"/>
      <c r="CS301" s="180"/>
      <c r="CT301" s="180"/>
      <c r="CU301" s="180"/>
    </row>
    <row r="302" spans="1:99" x14ac:dyDescent="0.3">
      <c r="A302" s="155">
        <v>9014</v>
      </c>
      <c r="B302" s="647" t="s">
        <v>1207</v>
      </c>
      <c r="C302" s="647" t="s">
        <v>1208</v>
      </c>
      <c r="D302" s="180">
        <v>0</v>
      </c>
      <c r="E302" s="180">
        <v>0</v>
      </c>
      <c r="F302" s="180">
        <v>0</v>
      </c>
      <c r="G302" s="180">
        <v>0</v>
      </c>
      <c r="H302" s="180">
        <v>0</v>
      </c>
      <c r="I302" s="180">
        <v>0</v>
      </c>
      <c r="J302" s="180">
        <v>0</v>
      </c>
      <c r="K302" s="180">
        <v>0</v>
      </c>
      <c r="L302" s="180">
        <v>2.04</v>
      </c>
      <c r="M302" s="180">
        <v>0</v>
      </c>
      <c r="N302" s="180">
        <v>0</v>
      </c>
      <c r="O302" s="180">
        <v>0</v>
      </c>
      <c r="P302" s="180">
        <v>0</v>
      </c>
      <c r="Q302" s="180">
        <v>60.64</v>
      </c>
      <c r="R302" s="180">
        <v>0</v>
      </c>
      <c r="S302" s="180">
        <v>10.92</v>
      </c>
      <c r="T302" s="180">
        <v>0</v>
      </c>
      <c r="U302" s="180">
        <v>0</v>
      </c>
      <c r="V302" s="180">
        <v>0</v>
      </c>
      <c r="W302" s="180">
        <v>0</v>
      </c>
      <c r="X302" s="180">
        <v>0</v>
      </c>
      <c r="Y302" s="180">
        <v>5.57</v>
      </c>
      <c r="Z302" s="180">
        <v>0</v>
      </c>
      <c r="AA302" s="180">
        <v>0</v>
      </c>
      <c r="AB302" s="180">
        <v>0</v>
      </c>
      <c r="AC302" s="180">
        <v>0</v>
      </c>
      <c r="AD302" s="180">
        <v>0</v>
      </c>
      <c r="AE302" s="180">
        <v>0</v>
      </c>
      <c r="AF302" s="180">
        <v>8.01</v>
      </c>
      <c r="AG302" s="180">
        <v>0</v>
      </c>
      <c r="AH302" s="180">
        <v>0</v>
      </c>
      <c r="AI302" s="180">
        <v>0</v>
      </c>
      <c r="AJ302" s="180">
        <v>0</v>
      </c>
      <c r="AK302" s="180">
        <v>0</v>
      </c>
      <c r="AL302" s="180">
        <v>0</v>
      </c>
      <c r="AM302" s="180">
        <v>0</v>
      </c>
      <c r="AN302" s="180">
        <v>0</v>
      </c>
      <c r="AO302" s="180">
        <v>0</v>
      </c>
      <c r="AP302" s="180">
        <v>14.07</v>
      </c>
      <c r="AQ302" s="180">
        <v>0</v>
      </c>
      <c r="AR302" s="180">
        <v>0</v>
      </c>
      <c r="AS302" s="180">
        <v>0</v>
      </c>
      <c r="AT302" s="180">
        <v>0</v>
      </c>
      <c r="AU302" s="180">
        <v>0</v>
      </c>
      <c r="AV302" s="180">
        <v>3.08</v>
      </c>
      <c r="AW302" s="180">
        <v>0</v>
      </c>
      <c r="AX302" s="180">
        <v>0</v>
      </c>
      <c r="AY302" s="180">
        <v>0</v>
      </c>
      <c r="AZ302" s="180">
        <v>0</v>
      </c>
      <c r="BA302" s="180">
        <v>0</v>
      </c>
      <c r="BB302" s="180">
        <v>0</v>
      </c>
      <c r="BC302" s="180">
        <v>0</v>
      </c>
      <c r="BD302" s="180">
        <v>0</v>
      </c>
      <c r="BE302" s="180">
        <v>0</v>
      </c>
      <c r="BF302" s="180">
        <v>0</v>
      </c>
      <c r="BG302" s="180">
        <v>0</v>
      </c>
      <c r="BH302" s="180">
        <v>0</v>
      </c>
      <c r="BI302" s="180">
        <v>0</v>
      </c>
      <c r="BJ302" s="180">
        <v>0</v>
      </c>
      <c r="BK302" s="180">
        <v>0</v>
      </c>
      <c r="BL302" s="180">
        <v>0</v>
      </c>
      <c r="BM302" s="180">
        <v>0</v>
      </c>
      <c r="BN302" s="180">
        <v>4</v>
      </c>
      <c r="BO302" s="180">
        <v>0</v>
      </c>
      <c r="BP302" s="180">
        <v>6.68</v>
      </c>
      <c r="BQ302" s="180">
        <v>0</v>
      </c>
      <c r="BR302" s="180">
        <v>27.66</v>
      </c>
      <c r="BS302" s="180">
        <v>0</v>
      </c>
      <c r="BT302" s="180">
        <v>0</v>
      </c>
      <c r="BU302" s="180">
        <v>4.5599999999999996</v>
      </c>
      <c r="BV302" s="180">
        <v>0</v>
      </c>
      <c r="BW302" s="180">
        <v>0</v>
      </c>
      <c r="BX302" s="180">
        <v>0</v>
      </c>
      <c r="BY302" s="180">
        <v>0</v>
      </c>
      <c r="BZ302" s="180">
        <v>6.27</v>
      </c>
      <c r="CA302" s="180">
        <v>0</v>
      </c>
      <c r="CB302" s="180">
        <v>0</v>
      </c>
      <c r="CC302" s="180">
        <v>0</v>
      </c>
      <c r="CD302" s="180">
        <v>4</v>
      </c>
      <c r="CE302" s="180"/>
      <c r="CF302" s="180"/>
      <c r="CG302" s="180"/>
      <c r="CH302" s="180"/>
      <c r="CI302" s="180"/>
      <c r="CJ302" s="180"/>
      <c r="CK302" s="180"/>
      <c r="CL302" s="180"/>
      <c r="CM302" s="180"/>
      <c r="CN302" s="180"/>
      <c r="CO302" s="180"/>
      <c r="CP302" s="180"/>
      <c r="CQ302" s="180"/>
      <c r="CR302" s="180"/>
      <c r="CS302" s="180"/>
      <c r="CT302" s="180"/>
      <c r="CU302" s="180"/>
    </row>
    <row r="303" spans="1:99" x14ac:dyDescent="0.3">
      <c r="A303" s="155">
        <v>9015</v>
      </c>
      <c r="B303" s="647" t="s">
        <v>1209</v>
      </c>
      <c r="C303" s="647" t="s">
        <v>352</v>
      </c>
      <c r="D303" s="180">
        <v>0</v>
      </c>
      <c r="E303" s="180">
        <v>0</v>
      </c>
      <c r="F303" s="180">
        <v>0</v>
      </c>
      <c r="G303" s="180">
        <v>0</v>
      </c>
      <c r="H303" s="180">
        <v>0</v>
      </c>
      <c r="I303" s="180">
        <v>0</v>
      </c>
      <c r="J303" s="180">
        <v>0</v>
      </c>
      <c r="K303" s="180">
        <v>0</v>
      </c>
      <c r="L303" s="180">
        <v>243219</v>
      </c>
      <c r="M303" s="180">
        <v>0</v>
      </c>
      <c r="N303" s="180">
        <v>0</v>
      </c>
      <c r="O303" s="180">
        <v>0</v>
      </c>
      <c r="P303" s="180">
        <v>0</v>
      </c>
      <c r="Q303" s="180">
        <v>3708863</v>
      </c>
      <c r="R303" s="180">
        <v>0</v>
      </c>
      <c r="S303" s="180">
        <v>65909</v>
      </c>
      <c r="T303" s="180">
        <v>0</v>
      </c>
      <c r="U303" s="180">
        <v>0</v>
      </c>
      <c r="V303" s="180">
        <v>0</v>
      </c>
      <c r="W303" s="180">
        <v>0</v>
      </c>
      <c r="X303" s="180">
        <v>0</v>
      </c>
      <c r="Y303" s="180">
        <v>-56594</v>
      </c>
      <c r="Z303" s="180">
        <v>0</v>
      </c>
      <c r="AA303" s="180">
        <v>0</v>
      </c>
      <c r="AB303" s="180">
        <v>0</v>
      </c>
      <c r="AC303" s="180">
        <v>0</v>
      </c>
      <c r="AD303" s="180">
        <v>0</v>
      </c>
      <c r="AE303" s="180">
        <v>0</v>
      </c>
      <c r="AF303" s="180">
        <v>10000495</v>
      </c>
      <c r="AG303" s="180">
        <v>0</v>
      </c>
      <c r="AH303" s="180">
        <v>0</v>
      </c>
      <c r="AI303" s="180">
        <v>0</v>
      </c>
      <c r="AJ303" s="180">
        <v>0</v>
      </c>
      <c r="AK303" s="180">
        <v>0</v>
      </c>
      <c r="AL303" s="180">
        <v>0</v>
      </c>
      <c r="AM303" s="180">
        <v>0</v>
      </c>
      <c r="AN303" s="180">
        <v>0</v>
      </c>
      <c r="AO303" s="180">
        <v>0</v>
      </c>
      <c r="AP303" s="180">
        <v>428893</v>
      </c>
      <c r="AQ303" s="180">
        <v>0</v>
      </c>
      <c r="AR303" s="180">
        <v>0</v>
      </c>
      <c r="AS303" s="180">
        <v>0</v>
      </c>
      <c r="AT303" s="180">
        <v>0</v>
      </c>
      <c r="AU303" s="180">
        <v>0</v>
      </c>
      <c r="AV303" s="180">
        <v>16580574</v>
      </c>
      <c r="AW303" s="180">
        <v>0</v>
      </c>
      <c r="AX303" s="180">
        <v>0</v>
      </c>
      <c r="AY303" s="180">
        <v>0</v>
      </c>
      <c r="AZ303" s="180">
        <v>0</v>
      </c>
      <c r="BA303" s="180">
        <v>0</v>
      </c>
      <c r="BB303" s="180">
        <v>0</v>
      </c>
      <c r="BC303" s="180">
        <v>0</v>
      </c>
      <c r="BD303" s="180">
        <v>0</v>
      </c>
      <c r="BE303" s="180">
        <v>0</v>
      </c>
      <c r="BF303" s="180">
        <v>0</v>
      </c>
      <c r="BG303" s="180">
        <v>0</v>
      </c>
      <c r="BH303" s="180">
        <v>0</v>
      </c>
      <c r="BI303" s="180">
        <v>0</v>
      </c>
      <c r="BJ303" s="180">
        <v>0</v>
      </c>
      <c r="BK303" s="180">
        <v>0</v>
      </c>
      <c r="BL303" s="180">
        <v>0</v>
      </c>
      <c r="BM303" s="180">
        <v>0</v>
      </c>
      <c r="BN303" s="180">
        <v>274122</v>
      </c>
      <c r="BO303" s="180">
        <v>0</v>
      </c>
      <c r="BP303" s="180">
        <v>8868998</v>
      </c>
      <c r="BQ303" s="180">
        <v>0</v>
      </c>
      <c r="BR303" s="180">
        <v>3638260</v>
      </c>
      <c r="BS303" s="180">
        <v>0</v>
      </c>
      <c r="BT303" s="180">
        <v>0</v>
      </c>
      <c r="BU303" s="180">
        <v>42355</v>
      </c>
      <c r="BV303" s="180">
        <v>0</v>
      </c>
      <c r="BW303" s="180">
        <v>0</v>
      </c>
      <c r="BX303" s="180">
        <v>0</v>
      </c>
      <c r="BY303" s="180">
        <v>0</v>
      </c>
      <c r="BZ303" s="180">
        <v>33694</v>
      </c>
      <c r="CA303" s="180">
        <v>0</v>
      </c>
      <c r="CB303" s="180">
        <v>0</v>
      </c>
      <c r="CC303" s="180">
        <v>0</v>
      </c>
      <c r="CD303" s="180">
        <v>1136666</v>
      </c>
      <c r="CE303" s="180"/>
      <c r="CF303" s="180"/>
      <c r="CG303" s="180"/>
      <c r="CH303" s="180"/>
      <c r="CI303" s="180"/>
      <c r="CJ303" s="180"/>
      <c r="CK303" s="180"/>
      <c r="CL303" s="180"/>
      <c r="CM303" s="180"/>
      <c r="CN303" s="180"/>
      <c r="CO303" s="180"/>
      <c r="CP303" s="180"/>
      <c r="CQ303" s="180"/>
      <c r="CR303" s="180"/>
      <c r="CS303" s="180"/>
      <c r="CT303" s="180"/>
      <c r="CU303" s="180"/>
    </row>
    <row r="304" spans="1:99" x14ac:dyDescent="0.3">
      <c r="A304" s="155">
        <v>9016</v>
      </c>
      <c r="B304" s="647" t="s">
        <v>1210</v>
      </c>
      <c r="C304" s="647" t="s">
        <v>352</v>
      </c>
      <c r="D304" s="180">
        <v>0</v>
      </c>
      <c r="E304" s="180">
        <v>0</v>
      </c>
      <c r="F304" s="180">
        <v>0</v>
      </c>
      <c r="G304" s="180">
        <v>0</v>
      </c>
      <c r="H304" s="180">
        <v>0</v>
      </c>
      <c r="I304" s="180">
        <v>0</v>
      </c>
      <c r="J304" s="180">
        <v>0</v>
      </c>
      <c r="K304" s="180">
        <v>0</v>
      </c>
      <c r="L304" s="180">
        <v>3.4299999999999997E-2</v>
      </c>
      <c r="M304" s="180">
        <v>0</v>
      </c>
      <c r="N304" s="180">
        <v>0</v>
      </c>
      <c r="O304" s="180">
        <v>0</v>
      </c>
      <c r="P304" s="180">
        <v>0</v>
      </c>
      <c r="Q304" s="180">
        <v>0.75780000000000003</v>
      </c>
      <c r="R304" s="180">
        <v>0</v>
      </c>
      <c r="S304" s="180">
        <v>1.7012</v>
      </c>
      <c r="T304" s="180">
        <v>0</v>
      </c>
      <c r="U304" s="180">
        <v>0</v>
      </c>
      <c r="V304" s="180">
        <v>0</v>
      </c>
      <c r="W304" s="180">
        <v>0</v>
      </c>
      <c r="X304" s="180">
        <v>0</v>
      </c>
      <c r="Y304" s="180">
        <v>0.112</v>
      </c>
      <c r="Z304" s="180">
        <v>0</v>
      </c>
      <c r="AA304" s="180">
        <v>0</v>
      </c>
      <c r="AB304" s="180">
        <v>0</v>
      </c>
      <c r="AC304" s="180">
        <v>0</v>
      </c>
      <c r="AD304" s="180">
        <v>0</v>
      </c>
      <c r="AE304" s="180">
        <v>0</v>
      </c>
      <c r="AF304" s="180">
        <v>0.72009999999999996</v>
      </c>
      <c r="AG304" s="180">
        <v>0</v>
      </c>
      <c r="AH304" s="180">
        <v>0</v>
      </c>
      <c r="AI304" s="180">
        <v>0</v>
      </c>
      <c r="AJ304" s="180">
        <v>0</v>
      </c>
      <c r="AK304" s="180">
        <v>0</v>
      </c>
      <c r="AL304" s="180">
        <v>0</v>
      </c>
      <c r="AM304" s="180">
        <v>0</v>
      </c>
      <c r="AN304" s="180">
        <v>0</v>
      </c>
      <c r="AO304" s="180">
        <v>0</v>
      </c>
      <c r="AP304" s="180">
        <v>0.88749999999999996</v>
      </c>
      <c r="AQ304" s="180">
        <v>0</v>
      </c>
      <c r="AR304" s="180">
        <v>0</v>
      </c>
      <c r="AS304" s="180">
        <v>0</v>
      </c>
      <c r="AT304" s="180">
        <v>0</v>
      </c>
      <c r="AU304" s="180">
        <v>0</v>
      </c>
      <c r="AV304" s="180">
        <v>0.31369999999999998</v>
      </c>
      <c r="AW304" s="180">
        <v>0</v>
      </c>
      <c r="AX304" s="180">
        <v>0</v>
      </c>
      <c r="AY304" s="180">
        <v>0</v>
      </c>
      <c r="AZ304" s="180">
        <v>0</v>
      </c>
      <c r="BA304" s="180">
        <v>0</v>
      </c>
      <c r="BB304" s="180">
        <v>0</v>
      </c>
      <c r="BC304" s="180">
        <v>0</v>
      </c>
      <c r="BD304" s="180">
        <v>0</v>
      </c>
      <c r="BE304" s="180">
        <v>0</v>
      </c>
      <c r="BF304" s="180">
        <v>0</v>
      </c>
      <c r="BG304" s="180">
        <v>0</v>
      </c>
      <c r="BH304" s="180">
        <v>0</v>
      </c>
      <c r="BI304" s="180">
        <v>0</v>
      </c>
      <c r="BJ304" s="180">
        <v>0</v>
      </c>
      <c r="BK304" s="180">
        <v>0</v>
      </c>
      <c r="BL304" s="180">
        <v>0</v>
      </c>
      <c r="BM304" s="180">
        <v>0</v>
      </c>
      <c r="BN304" s="180">
        <v>0.29380000000000001</v>
      </c>
      <c r="BO304" s="180">
        <v>0</v>
      </c>
      <c r="BP304" s="180">
        <v>0.50090000000000001</v>
      </c>
      <c r="BQ304" s="180">
        <v>0</v>
      </c>
      <c r="BR304" s="180">
        <v>1.3791</v>
      </c>
      <c r="BS304" s="180">
        <v>0</v>
      </c>
      <c r="BT304" s="180">
        <v>0</v>
      </c>
      <c r="BU304" s="180">
        <v>0.85529999999999995</v>
      </c>
      <c r="BV304" s="180">
        <v>0</v>
      </c>
      <c r="BW304" s="180">
        <v>0</v>
      </c>
      <c r="BX304" s="180">
        <v>0</v>
      </c>
      <c r="BY304" s="180">
        <v>0</v>
      </c>
      <c r="BZ304" s="180">
        <v>0.34420000000000001</v>
      </c>
      <c r="CA304" s="180">
        <v>0</v>
      </c>
      <c r="CB304" s="180">
        <v>0</v>
      </c>
      <c r="CC304" s="180">
        <v>0</v>
      </c>
      <c r="CD304" s="180">
        <v>0.34839999999999999</v>
      </c>
      <c r="CE304" s="180"/>
      <c r="CF304" s="180"/>
      <c r="CG304" s="180"/>
      <c r="CH304" s="180"/>
      <c r="CI304" s="180"/>
      <c r="CJ304" s="180"/>
      <c r="CK304" s="180"/>
      <c r="CL304" s="180"/>
      <c r="CM304" s="180"/>
      <c r="CN304" s="180"/>
      <c r="CO304" s="180"/>
      <c r="CP304" s="180"/>
      <c r="CQ304" s="180"/>
      <c r="CR304" s="180"/>
      <c r="CS304" s="180"/>
      <c r="CT304" s="180"/>
      <c r="CU304" s="180"/>
    </row>
    <row r="305" spans="1:104" x14ac:dyDescent="0.3">
      <c r="A305" s="155">
        <v>9017</v>
      </c>
      <c r="B305" s="632" t="s">
        <v>1211</v>
      </c>
      <c r="C305" s="632" t="s">
        <v>1212</v>
      </c>
      <c r="D305" s="180">
        <v>0</v>
      </c>
      <c r="E305" s="180">
        <v>0</v>
      </c>
      <c r="F305" s="180">
        <v>0</v>
      </c>
      <c r="G305" s="180">
        <v>0</v>
      </c>
      <c r="H305" s="180">
        <v>0</v>
      </c>
      <c r="I305" s="180">
        <v>0</v>
      </c>
      <c r="J305" s="180">
        <v>0</v>
      </c>
      <c r="K305" s="180">
        <v>0</v>
      </c>
      <c r="L305" s="180">
        <v>2.04</v>
      </c>
      <c r="M305" s="180">
        <v>0</v>
      </c>
      <c r="N305" s="180">
        <v>0</v>
      </c>
      <c r="O305" s="180">
        <v>0</v>
      </c>
      <c r="P305" s="180">
        <v>0</v>
      </c>
      <c r="Q305" s="180">
        <v>60.64</v>
      </c>
      <c r="R305" s="180">
        <v>0</v>
      </c>
      <c r="S305" s="180">
        <v>10.92</v>
      </c>
      <c r="T305" s="180">
        <v>0</v>
      </c>
      <c r="U305" s="180">
        <v>0</v>
      </c>
      <c r="V305" s="180">
        <v>0</v>
      </c>
      <c r="W305" s="180">
        <v>0</v>
      </c>
      <c r="X305" s="180">
        <v>0</v>
      </c>
      <c r="Y305" s="180">
        <v>5.57</v>
      </c>
      <c r="Z305" s="180">
        <v>0</v>
      </c>
      <c r="AA305" s="180">
        <v>0</v>
      </c>
      <c r="AB305" s="180">
        <v>0</v>
      </c>
      <c r="AC305" s="180">
        <v>0</v>
      </c>
      <c r="AD305" s="180">
        <v>0</v>
      </c>
      <c r="AE305" s="180">
        <v>0</v>
      </c>
      <c r="AF305" s="180">
        <v>8.01</v>
      </c>
      <c r="AG305" s="180">
        <v>0</v>
      </c>
      <c r="AH305" s="180">
        <v>0</v>
      </c>
      <c r="AI305" s="180">
        <v>0</v>
      </c>
      <c r="AJ305" s="180">
        <v>0</v>
      </c>
      <c r="AK305" s="180">
        <v>0</v>
      </c>
      <c r="AL305" s="180">
        <v>0</v>
      </c>
      <c r="AM305" s="180">
        <v>0</v>
      </c>
      <c r="AN305" s="180">
        <v>0</v>
      </c>
      <c r="AO305" s="180">
        <v>0</v>
      </c>
      <c r="AP305" s="180">
        <v>14.07</v>
      </c>
      <c r="AQ305" s="180">
        <v>0</v>
      </c>
      <c r="AR305" s="180">
        <v>0</v>
      </c>
      <c r="AS305" s="180">
        <v>0</v>
      </c>
      <c r="AT305" s="180">
        <v>0</v>
      </c>
      <c r="AU305" s="180">
        <v>0</v>
      </c>
      <c r="AV305" s="180">
        <v>3.08</v>
      </c>
      <c r="AW305" s="180">
        <v>0</v>
      </c>
      <c r="AX305" s="180">
        <v>0</v>
      </c>
      <c r="AY305" s="180">
        <v>0</v>
      </c>
      <c r="AZ305" s="180">
        <v>0</v>
      </c>
      <c r="BA305" s="180">
        <v>0</v>
      </c>
      <c r="BB305" s="180">
        <v>0</v>
      </c>
      <c r="BC305" s="180">
        <v>0</v>
      </c>
      <c r="BD305" s="180">
        <v>0</v>
      </c>
      <c r="BE305" s="180">
        <v>0</v>
      </c>
      <c r="BF305" s="180">
        <v>0</v>
      </c>
      <c r="BG305" s="180">
        <v>0</v>
      </c>
      <c r="BH305" s="180">
        <v>0</v>
      </c>
      <c r="BI305" s="180">
        <v>0</v>
      </c>
      <c r="BJ305" s="180">
        <v>0</v>
      </c>
      <c r="BK305" s="180">
        <v>0</v>
      </c>
      <c r="BL305" s="180">
        <v>0</v>
      </c>
      <c r="BM305" s="180">
        <v>0</v>
      </c>
      <c r="BN305" s="180">
        <v>4</v>
      </c>
      <c r="BO305" s="180">
        <v>0</v>
      </c>
      <c r="BP305" s="180">
        <v>6.68</v>
      </c>
      <c r="BQ305" s="180">
        <v>0</v>
      </c>
      <c r="BR305" s="180">
        <v>27.66</v>
      </c>
      <c r="BS305" s="180">
        <v>0</v>
      </c>
      <c r="BT305" s="180">
        <v>0</v>
      </c>
      <c r="BU305" s="180">
        <v>4.5599999999999996</v>
      </c>
      <c r="BV305" s="180">
        <v>0</v>
      </c>
      <c r="BW305" s="180">
        <v>0</v>
      </c>
      <c r="BX305" s="180">
        <v>0</v>
      </c>
      <c r="BY305" s="180">
        <v>0</v>
      </c>
      <c r="BZ305" s="180">
        <v>6.27</v>
      </c>
      <c r="CA305" s="180">
        <v>0</v>
      </c>
      <c r="CB305" s="180">
        <v>0</v>
      </c>
      <c r="CC305" s="180">
        <v>0</v>
      </c>
      <c r="CD305" s="180">
        <v>4</v>
      </c>
      <c r="CE305" s="180"/>
      <c r="CF305" s="180"/>
      <c r="CG305" s="180"/>
      <c r="CH305" s="180"/>
      <c r="CI305" s="180"/>
      <c r="CJ305" s="180"/>
      <c r="CK305" s="180"/>
      <c r="CL305" s="180"/>
      <c r="CM305" s="180"/>
      <c r="CN305" s="180"/>
      <c r="CO305" s="180"/>
      <c r="CP305" s="180"/>
      <c r="CQ305" s="180"/>
      <c r="CR305" s="180"/>
      <c r="CS305" s="180"/>
      <c r="CT305" s="180"/>
      <c r="CU305" s="180"/>
      <c r="CV305" s="180"/>
      <c r="CW305" s="180"/>
      <c r="CX305" s="180"/>
      <c r="CY305" s="180"/>
      <c r="CZ305" s="180"/>
    </row>
    <row r="306" spans="1:104" ht="57.6" x14ac:dyDescent="0.3">
      <c r="A306" s="155">
        <v>9018</v>
      </c>
      <c r="B306" s="565" t="s">
        <v>1213</v>
      </c>
      <c r="C306" s="565" t="s">
        <v>1214</v>
      </c>
      <c r="D306" s="180">
        <v>989316</v>
      </c>
      <c r="E306" s="180">
        <v>88254</v>
      </c>
      <c r="F306" s="180">
        <v>32698</v>
      </c>
      <c r="G306" s="180">
        <v>51718</v>
      </c>
      <c r="H306" s="180">
        <v>129259</v>
      </c>
      <c r="I306" s="180">
        <v>3679</v>
      </c>
      <c r="J306" s="180">
        <v>467</v>
      </c>
      <c r="K306" s="180">
        <v>205</v>
      </c>
      <c r="L306" s="180">
        <v>1135678</v>
      </c>
      <c r="M306" s="180">
        <v>60675521</v>
      </c>
      <c r="N306" s="180">
        <v>22353</v>
      </c>
      <c r="O306" s="180">
        <v>524226</v>
      </c>
      <c r="P306" s="180">
        <v>9810</v>
      </c>
      <c r="Q306" s="180">
        <v>896260</v>
      </c>
      <c r="R306" s="180">
        <v>4320</v>
      </c>
      <c r="S306" s="180">
        <v>14206</v>
      </c>
      <c r="T306" s="180">
        <v>40231</v>
      </c>
      <c r="U306" s="180">
        <v>30264</v>
      </c>
      <c r="V306" s="180">
        <v>421679</v>
      </c>
      <c r="W306" s="180">
        <v>0</v>
      </c>
      <c r="X306" s="180">
        <v>0</v>
      </c>
      <c r="Y306" s="180">
        <v>216294</v>
      </c>
      <c r="Z306" s="180">
        <v>6313900</v>
      </c>
      <c r="AA306" s="180">
        <v>2871</v>
      </c>
      <c r="AB306" s="180">
        <v>69431</v>
      </c>
      <c r="AC306" s="180">
        <v>7185983</v>
      </c>
      <c r="AD306" s="180">
        <v>871882</v>
      </c>
      <c r="AE306" s="180">
        <v>0</v>
      </c>
      <c r="AF306" s="180">
        <v>15699143</v>
      </c>
      <c r="AG306" s="180">
        <v>11484</v>
      </c>
      <c r="AH306" s="180">
        <v>6589</v>
      </c>
      <c r="AI306" s="180">
        <v>370009</v>
      </c>
      <c r="AJ306" s="180">
        <v>31225</v>
      </c>
      <c r="AK306" s="180">
        <v>3298</v>
      </c>
      <c r="AL306" s="180">
        <v>0</v>
      </c>
      <c r="AM306" s="180">
        <v>0</v>
      </c>
      <c r="AN306" s="180">
        <v>1008266</v>
      </c>
      <c r="AO306" s="180">
        <v>150</v>
      </c>
      <c r="AP306" s="180">
        <v>104219</v>
      </c>
      <c r="AQ306" s="180">
        <v>139953</v>
      </c>
      <c r="AR306" s="180">
        <v>119148</v>
      </c>
      <c r="AS306" s="180">
        <v>0</v>
      </c>
      <c r="AT306" s="180">
        <v>11323</v>
      </c>
      <c r="AU306" s="180">
        <v>125032589</v>
      </c>
      <c r="AV306" s="180">
        <v>10909316</v>
      </c>
      <c r="AW306" s="180">
        <v>180663</v>
      </c>
      <c r="AX306" s="180">
        <v>9005</v>
      </c>
      <c r="AY306" s="180">
        <v>11666</v>
      </c>
      <c r="AZ306" s="180">
        <v>6168</v>
      </c>
      <c r="BA306" s="180">
        <v>0</v>
      </c>
      <c r="BB306" s="180">
        <v>83438</v>
      </c>
      <c r="BC306" s="180">
        <v>0</v>
      </c>
      <c r="BD306" s="180">
        <v>8163</v>
      </c>
      <c r="BE306" s="180">
        <v>2748</v>
      </c>
      <c r="BF306" s="180">
        <v>1857127</v>
      </c>
      <c r="BG306" s="180">
        <v>0</v>
      </c>
      <c r="BH306" s="180">
        <v>692008</v>
      </c>
      <c r="BI306" s="180">
        <v>131658</v>
      </c>
      <c r="BJ306" s="180">
        <v>11893</v>
      </c>
      <c r="BK306" s="180">
        <v>479</v>
      </c>
      <c r="BL306" s="180">
        <v>1968742</v>
      </c>
      <c r="BM306" s="180">
        <v>2391957</v>
      </c>
      <c r="BN306" s="180">
        <v>345181</v>
      </c>
      <c r="BO306" s="180">
        <v>15166282</v>
      </c>
      <c r="BP306" s="180">
        <v>31477465</v>
      </c>
      <c r="BQ306" s="180">
        <v>30683</v>
      </c>
      <c r="BR306" s="180">
        <v>1391507</v>
      </c>
      <c r="BS306" s="180">
        <v>58896</v>
      </c>
      <c r="BT306" s="180">
        <v>0</v>
      </c>
      <c r="BU306" s="180">
        <v>7264</v>
      </c>
      <c r="BV306" s="180">
        <v>7898</v>
      </c>
      <c r="BW306" s="180">
        <v>1595206</v>
      </c>
      <c r="BX306" s="180">
        <v>154166</v>
      </c>
      <c r="BY306" s="180">
        <v>11396129</v>
      </c>
      <c r="BZ306" s="180">
        <v>379948</v>
      </c>
      <c r="CA306" s="180">
        <v>2479536</v>
      </c>
      <c r="CB306" s="180">
        <v>38576</v>
      </c>
      <c r="CC306" s="180">
        <v>252543</v>
      </c>
      <c r="CD306" s="180">
        <v>13327369</v>
      </c>
      <c r="CE306" s="180"/>
      <c r="CF306" s="180"/>
      <c r="CG306" s="180"/>
      <c r="CH306" s="180"/>
      <c r="CI306" s="180"/>
      <c r="CJ306" s="180"/>
      <c r="CK306" s="180"/>
      <c r="CL306" s="180"/>
      <c r="CM306" s="180"/>
      <c r="CN306" s="180"/>
      <c r="CO306" s="180"/>
      <c r="CP306" s="180"/>
      <c r="CQ306" s="180"/>
      <c r="CR306" s="180"/>
      <c r="CS306" s="180"/>
      <c r="CT306" s="180"/>
      <c r="CU306" s="180"/>
      <c r="CV306" s="180"/>
      <c r="CW306" s="180"/>
      <c r="CX306" s="180"/>
      <c r="CY306" s="180"/>
      <c r="CZ306" s="180"/>
    </row>
    <row r="307" spans="1:104" ht="72" x14ac:dyDescent="0.3">
      <c r="A307" s="155">
        <v>9019</v>
      </c>
      <c r="B307" s="632" t="s">
        <v>1215</v>
      </c>
      <c r="C307" s="654" t="s">
        <v>1216</v>
      </c>
      <c r="D307" s="180">
        <v>989316</v>
      </c>
      <c r="E307" s="180">
        <v>88254</v>
      </c>
      <c r="F307" s="180">
        <v>32698</v>
      </c>
      <c r="G307" s="180">
        <v>51718</v>
      </c>
      <c r="H307" s="180">
        <v>129259</v>
      </c>
      <c r="I307" s="180">
        <v>3679</v>
      </c>
      <c r="J307" s="180">
        <v>467</v>
      </c>
      <c r="K307" s="180">
        <v>205</v>
      </c>
      <c r="L307" s="180">
        <v>1135678</v>
      </c>
      <c r="M307" s="180">
        <v>60675521</v>
      </c>
      <c r="N307" s="180">
        <v>22353</v>
      </c>
      <c r="O307" s="180">
        <v>524226</v>
      </c>
      <c r="P307" s="180">
        <v>9810</v>
      </c>
      <c r="Q307" s="180">
        <v>896260</v>
      </c>
      <c r="R307" s="180">
        <v>4320</v>
      </c>
      <c r="S307" s="180">
        <v>14206</v>
      </c>
      <c r="T307" s="180">
        <v>40231</v>
      </c>
      <c r="U307" s="180">
        <v>30264</v>
      </c>
      <c r="V307" s="180">
        <v>421679</v>
      </c>
      <c r="W307" s="180">
        <v>0</v>
      </c>
      <c r="X307" s="180">
        <v>0</v>
      </c>
      <c r="Y307" s="180">
        <v>216294</v>
      </c>
      <c r="Z307" s="180">
        <v>6313900</v>
      </c>
      <c r="AA307" s="180">
        <v>2871</v>
      </c>
      <c r="AB307" s="180">
        <v>69431</v>
      </c>
      <c r="AC307" s="180">
        <v>7185983</v>
      </c>
      <c r="AD307" s="180">
        <v>871882</v>
      </c>
      <c r="AE307" s="180">
        <v>0</v>
      </c>
      <c r="AF307" s="180">
        <v>15699143</v>
      </c>
      <c r="AG307" s="180">
        <v>11484</v>
      </c>
      <c r="AH307" s="180">
        <v>6589</v>
      </c>
      <c r="AI307" s="180">
        <v>370009</v>
      </c>
      <c r="AJ307" s="180">
        <v>31225</v>
      </c>
      <c r="AK307" s="180">
        <v>3298</v>
      </c>
      <c r="AL307" s="180">
        <v>0</v>
      </c>
      <c r="AM307" s="180">
        <v>0</v>
      </c>
      <c r="AN307" s="180">
        <v>1008266</v>
      </c>
      <c r="AO307" s="180">
        <v>150</v>
      </c>
      <c r="AP307" s="180">
        <v>104219</v>
      </c>
      <c r="AQ307" s="180">
        <v>139953</v>
      </c>
      <c r="AR307" s="180">
        <v>119148</v>
      </c>
      <c r="AS307" s="180">
        <v>0</v>
      </c>
      <c r="AT307" s="180">
        <v>11323</v>
      </c>
      <c r="AU307" s="180">
        <v>125032589</v>
      </c>
      <c r="AV307" s="180">
        <v>10909316</v>
      </c>
      <c r="AW307" s="180">
        <v>180663</v>
      </c>
      <c r="AX307" s="180">
        <v>9005</v>
      </c>
      <c r="AY307" s="180">
        <v>11666</v>
      </c>
      <c r="AZ307" s="180">
        <v>6168</v>
      </c>
      <c r="BA307" s="180">
        <v>0</v>
      </c>
      <c r="BB307" s="180">
        <v>83438</v>
      </c>
      <c r="BC307" s="180">
        <v>0</v>
      </c>
      <c r="BD307" s="180">
        <v>8163</v>
      </c>
      <c r="BE307" s="180">
        <v>2748</v>
      </c>
      <c r="BF307" s="180">
        <v>1857127</v>
      </c>
      <c r="BG307" s="180">
        <v>0</v>
      </c>
      <c r="BH307" s="180">
        <v>692008</v>
      </c>
      <c r="BI307" s="180">
        <v>131658</v>
      </c>
      <c r="BJ307" s="180">
        <v>11893</v>
      </c>
      <c r="BK307" s="180">
        <v>479</v>
      </c>
      <c r="BL307" s="180">
        <v>1968742</v>
      </c>
      <c r="BM307" s="180">
        <v>2391957</v>
      </c>
      <c r="BN307" s="180">
        <v>345181</v>
      </c>
      <c r="BO307" s="180">
        <v>15166282</v>
      </c>
      <c r="BP307" s="180">
        <v>31477465</v>
      </c>
      <c r="BQ307" s="180">
        <v>30683</v>
      </c>
      <c r="BR307" s="180">
        <v>1391507</v>
      </c>
      <c r="BS307" s="180">
        <v>58896</v>
      </c>
      <c r="BT307" s="180">
        <v>0</v>
      </c>
      <c r="BU307" s="180">
        <v>7264</v>
      </c>
      <c r="BV307" s="180">
        <v>7898</v>
      </c>
      <c r="BW307" s="180">
        <v>1595206</v>
      </c>
      <c r="BX307" s="180">
        <v>154166</v>
      </c>
      <c r="BY307" s="180">
        <v>11396129</v>
      </c>
      <c r="BZ307" s="180">
        <v>195821</v>
      </c>
      <c r="CA307" s="180">
        <v>2479536</v>
      </c>
      <c r="CB307" s="180">
        <v>38576</v>
      </c>
      <c r="CC307" s="180">
        <v>252543</v>
      </c>
      <c r="CD307" s="180">
        <v>13327369</v>
      </c>
      <c r="CE307" s="180"/>
      <c r="CF307" s="180"/>
      <c r="CG307" s="180"/>
      <c r="CH307" s="180"/>
      <c r="CI307" s="180"/>
      <c r="CJ307" s="180"/>
      <c r="CK307" s="180"/>
      <c r="CL307" s="180"/>
      <c r="CM307" s="180"/>
      <c r="CN307" s="180"/>
      <c r="CO307" s="180"/>
      <c r="CP307" s="180"/>
      <c r="CQ307" s="180"/>
      <c r="CR307" s="180"/>
      <c r="CS307" s="180"/>
      <c r="CT307" s="180"/>
      <c r="CU307" s="180"/>
      <c r="CV307" s="180"/>
      <c r="CW307" s="180"/>
      <c r="CX307" s="180"/>
      <c r="CY307" s="180"/>
      <c r="CZ307" s="180"/>
    </row>
    <row r="308" spans="1:104" x14ac:dyDescent="0.3">
      <c r="B308" s="180"/>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c r="AB308" s="180"/>
      <c r="AC308" s="180"/>
      <c r="AD308" s="180"/>
      <c r="AE308" s="180"/>
      <c r="AF308" s="180"/>
      <c r="AG308" s="180"/>
      <c r="AH308" s="180"/>
      <c r="AI308" s="180"/>
      <c r="AJ308" s="180"/>
      <c r="AK308" s="180"/>
      <c r="AL308" s="180"/>
      <c r="AM308" s="180"/>
      <c r="AN308" s="180"/>
      <c r="AO308" s="180"/>
      <c r="AP308" s="180"/>
      <c r="AQ308" s="180"/>
      <c r="AR308" s="180"/>
      <c r="AS308" s="180"/>
      <c r="AT308" s="180"/>
      <c r="AU308" s="180"/>
      <c r="AV308" s="180"/>
      <c r="AW308" s="180"/>
      <c r="AX308" s="180"/>
      <c r="AY308" s="180"/>
      <c r="AZ308" s="180"/>
      <c r="BA308" s="180"/>
      <c r="BB308" s="180"/>
      <c r="BC308" s="180"/>
      <c r="BD308" s="180"/>
      <c r="BE308" s="180"/>
      <c r="BF308" s="180"/>
      <c r="BG308" s="180"/>
      <c r="BH308" s="180"/>
      <c r="BI308" s="180"/>
      <c r="BJ308" s="180"/>
      <c r="BK308" s="180"/>
      <c r="BL308" s="180"/>
      <c r="BM308" s="180"/>
      <c r="BN308" s="180"/>
      <c r="BO308" s="180"/>
      <c r="BP308" s="180"/>
      <c r="BQ308" s="180"/>
      <c r="BR308" s="180"/>
      <c r="BS308" s="180"/>
      <c r="BT308" s="180"/>
      <c r="BU308" s="180"/>
      <c r="BV308" s="180"/>
      <c r="BW308" s="180"/>
      <c r="BX308" s="180"/>
      <c r="BY308" s="180"/>
      <c r="BZ308" s="180"/>
      <c r="CA308" s="180"/>
      <c r="CB308" s="180"/>
      <c r="CC308" s="180"/>
      <c r="CD308" s="180"/>
      <c r="CE308" s="180"/>
      <c r="CF308" s="180"/>
      <c r="CG308" s="180"/>
      <c r="CH308" s="180"/>
      <c r="CI308" s="180"/>
      <c r="CJ308" s="180"/>
      <c r="CK308" s="180"/>
      <c r="CL308" s="180"/>
      <c r="CM308" s="180"/>
      <c r="CN308" s="180"/>
      <c r="CO308" s="180"/>
      <c r="CP308" s="180"/>
      <c r="CQ308" s="180"/>
      <c r="CR308" s="180"/>
      <c r="CS308" s="180"/>
      <c r="CT308" s="180"/>
      <c r="CU308" s="180"/>
      <c r="CV308" s="180"/>
      <c r="CW308" s="180"/>
      <c r="CX308" s="180"/>
      <c r="CY308" s="180"/>
      <c r="CZ308" s="180"/>
    </row>
    <row r="309" spans="1:104" x14ac:dyDescent="0.3">
      <c r="B309" s="180"/>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c r="AB309" s="180"/>
      <c r="AC309" s="180"/>
      <c r="AD309" s="180"/>
      <c r="AE309" s="180"/>
      <c r="AF309" s="180"/>
      <c r="AG309" s="180"/>
      <c r="AH309" s="180"/>
      <c r="AI309" s="180"/>
      <c r="AJ309" s="180"/>
      <c r="AK309" s="180"/>
      <c r="AL309" s="180"/>
      <c r="AM309" s="180"/>
      <c r="AN309" s="180"/>
      <c r="AO309" s="180"/>
      <c r="AP309" s="180"/>
      <c r="AQ309" s="180"/>
      <c r="AR309" s="180"/>
      <c r="AS309" s="180"/>
      <c r="AT309" s="180"/>
      <c r="AU309" s="180"/>
      <c r="AV309" s="180"/>
      <c r="AW309" s="180"/>
      <c r="AX309" s="180"/>
      <c r="AY309" s="180"/>
      <c r="AZ309" s="180"/>
      <c r="BA309" s="180"/>
      <c r="BB309" s="180"/>
      <c r="BC309" s="180"/>
      <c r="BD309" s="180"/>
      <c r="BE309" s="180"/>
      <c r="BF309" s="180"/>
      <c r="BG309" s="180"/>
      <c r="BH309" s="180"/>
      <c r="BI309" s="180"/>
      <c r="BJ309" s="180"/>
      <c r="BK309" s="180"/>
      <c r="BL309" s="180"/>
      <c r="BM309" s="180"/>
      <c r="BN309" s="180"/>
      <c r="BO309" s="180"/>
      <c r="BP309" s="180"/>
      <c r="BQ309" s="180"/>
      <c r="BR309" s="180"/>
      <c r="BS309" s="180"/>
      <c r="BT309" s="180"/>
      <c r="BU309" s="180"/>
      <c r="BV309" s="180"/>
      <c r="BW309" s="180"/>
      <c r="BX309" s="180"/>
      <c r="BY309" s="180"/>
      <c r="BZ309" s="180"/>
      <c r="CA309" s="180"/>
      <c r="CB309" s="180"/>
      <c r="CC309" s="180"/>
      <c r="CD309" s="180"/>
      <c r="CE309" s="180"/>
      <c r="CF309" s="180"/>
      <c r="CG309" s="180"/>
      <c r="CH309" s="180"/>
      <c r="CI309" s="180"/>
      <c r="CJ309" s="180"/>
      <c r="CK309" s="180"/>
      <c r="CL309" s="180"/>
      <c r="CM309" s="180"/>
      <c r="CN309" s="180"/>
      <c r="CO309" s="180"/>
      <c r="CP309" s="180"/>
      <c r="CQ309" s="180"/>
      <c r="CR309" s="180"/>
      <c r="CS309" s="180"/>
      <c r="CT309" s="180"/>
      <c r="CU309" s="180"/>
      <c r="CV309" s="180"/>
      <c r="CW309" s="180"/>
      <c r="CX309" s="180"/>
      <c r="CY309" s="180"/>
      <c r="CZ309" s="180"/>
    </row>
    <row r="310" spans="1:104" x14ac:dyDescent="0.3">
      <c r="B310" s="180"/>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c r="AB310" s="180"/>
      <c r="AC310" s="180"/>
      <c r="AD310" s="180"/>
      <c r="AE310" s="180"/>
      <c r="AF310" s="180"/>
      <c r="AG310" s="180"/>
      <c r="AH310" s="180"/>
      <c r="AI310" s="180"/>
      <c r="AJ310" s="180"/>
      <c r="AK310" s="180"/>
      <c r="AL310" s="180"/>
      <c r="AM310" s="180"/>
      <c r="AN310" s="180"/>
      <c r="AO310" s="180"/>
      <c r="AP310" s="180"/>
      <c r="AQ310" s="180"/>
      <c r="AR310" s="180"/>
      <c r="AS310" s="180"/>
      <c r="AT310" s="180"/>
      <c r="AU310" s="180"/>
      <c r="AV310" s="180"/>
      <c r="AW310" s="180"/>
      <c r="AX310" s="180"/>
      <c r="AY310" s="180"/>
      <c r="AZ310" s="180"/>
      <c r="BA310" s="180"/>
      <c r="BB310" s="180"/>
      <c r="BC310" s="180"/>
      <c r="BD310" s="180"/>
      <c r="BE310" s="180"/>
      <c r="BF310" s="180"/>
      <c r="BG310" s="180"/>
      <c r="BH310" s="180"/>
      <c r="BI310" s="180"/>
      <c r="BJ310" s="180"/>
      <c r="BK310" s="180"/>
      <c r="BL310" s="180"/>
      <c r="BM310" s="180"/>
      <c r="BN310" s="180"/>
      <c r="BO310" s="180"/>
      <c r="BP310" s="180"/>
      <c r="BQ310" s="180"/>
      <c r="BR310" s="180"/>
      <c r="BS310" s="180"/>
      <c r="BT310" s="180"/>
      <c r="BU310" s="180"/>
      <c r="BV310" s="180"/>
      <c r="BW310" s="180"/>
      <c r="BX310" s="180"/>
      <c r="BY310" s="180"/>
      <c r="BZ310" s="180"/>
      <c r="CA310" s="180"/>
      <c r="CB310" s="180"/>
      <c r="CC310" s="180"/>
      <c r="CD310" s="180"/>
      <c r="CE310" s="180"/>
      <c r="CF310" s="180"/>
      <c r="CG310" s="180"/>
      <c r="CH310" s="180"/>
      <c r="CI310" s="180"/>
      <c r="CJ310" s="180"/>
      <c r="CK310" s="180"/>
      <c r="CL310" s="180"/>
      <c r="CM310" s="180"/>
      <c r="CN310" s="180"/>
      <c r="CO310" s="180"/>
      <c r="CP310" s="180"/>
      <c r="CQ310" s="180"/>
      <c r="CR310" s="180"/>
      <c r="CS310" s="180"/>
      <c r="CT310" s="180"/>
      <c r="CU310" s="180"/>
      <c r="CV310" s="180"/>
      <c r="CW310" s="180"/>
      <c r="CX310" s="180"/>
      <c r="CY310" s="180"/>
      <c r="CZ310" s="180"/>
    </row>
    <row r="311" spans="1:104" x14ac:dyDescent="0.3">
      <c r="A311" s="155">
        <v>0</v>
      </c>
      <c r="B311" s="180" t="s">
        <v>1220</v>
      </c>
      <c r="C311" s="180"/>
      <c r="D311" s="180">
        <f>D289</f>
        <v>91950374.790000007</v>
      </c>
      <c r="E311" s="180">
        <f t="shared" ref="E311:BP311" si="0">E289</f>
        <v>99624926.129999995</v>
      </c>
      <c r="F311" s="180">
        <f t="shared" si="0"/>
        <v>10591886.609999999</v>
      </c>
      <c r="G311" s="180">
        <f t="shared" si="0"/>
        <v>75771083.340000004</v>
      </c>
      <c r="H311" s="180">
        <f t="shared" si="0"/>
        <v>45514261.939999998</v>
      </c>
      <c r="I311" s="180">
        <f t="shared" si="0"/>
        <v>9026394.7699999996</v>
      </c>
      <c r="J311" s="180">
        <f t="shared" si="0"/>
        <v>1670367.3</v>
      </c>
      <c r="K311" s="180">
        <f t="shared" si="0"/>
        <v>27416135.399999999</v>
      </c>
      <c r="L311" s="180">
        <f t="shared" si="0"/>
        <v>415448932.66000003</v>
      </c>
      <c r="M311" s="180">
        <f t="shared" si="0"/>
        <v>4821725413.7095003</v>
      </c>
      <c r="N311" s="180">
        <f t="shared" si="0"/>
        <v>46476088.030000001</v>
      </c>
      <c r="O311" s="180">
        <f t="shared" si="0"/>
        <v>172432827.24000001</v>
      </c>
      <c r="P311" s="180">
        <f t="shared" si="0"/>
        <v>14513685.464</v>
      </c>
      <c r="Q311" s="180">
        <f t="shared" si="0"/>
        <v>623550785.22000003</v>
      </c>
      <c r="R311" s="180">
        <f t="shared" si="0"/>
        <v>2380597.41</v>
      </c>
      <c r="S311" s="180">
        <f t="shared" si="0"/>
        <v>44680216.087499999</v>
      </c>
      <c r="T311" s="180">
        <f t="shared" si="0"/>
        <v>62986713.649999999</v>
      </c>
      <c r="U311" s="180">
        <f t="shared" si="0"/>
        <v>38506842.850000001</v>
      </c>
      <c r="V311" s="180">
        <f t="shared" si="0"/>
        <v>289726154.79000002</v>
      </c>
      <c r="W311" s="180">
        <f t="shared" si="0"/>
        <v>50191</v>
      </c>
      <c r="X311" s="180">
        <f t="shared" si="0"/>
        <v>50192.01</v>
      </c>
      <c r="Y311" s="180">
        <f t="shared" si="0"/>
        <v>85164567.959999993</v>
      </c>
      <c r="Z311" s="180">
        <f t="shared" si="0"/>
        <v>2055248347.895</v>
      </c>
      <c r="AA311" s="180">
        <f t="shared" si="0"/>
        <v>71504790.010000005</v>
      </c>
      <c r="AB311" s="180">
        <f t="shared" si="0"/>
        <v>39371650.729999997</v>
      </c>
      <c r="AC311" s="180">
        <f t="shared" si="0"/>
        <v>993708961.69710004</v>
      </c>
      <c r="AD311" s="180">
        <f t="shared" si="0"/>
        <v>18942959.579999998</v>
      </c>
      <c r="AE311" s="180">
        <f t="shared" si="0"/>
        <v>50198</v>
      </c>
      <c r="AF311" s="180">
        <f t="shared" si="0"/>
        <v>5062111310.8999996</v>
      </c>
      <c r="AG311" s="180">
        <f t="shared" si="0"/>
        <v>9668974.3599999994</v>
      </c>
      <c r="AH311" s="180">
        <f t="shared" si="0"/>
        <v>12078636.43</v>
      </c>
      <c r="AI311" s="180">
        <f t="shared" si="0"/>
        <v>163210250.27000001</v>
      </c>
      <c r="AJ311" s="180">
        <f t="shared" si="0"/>
        <v>26635811.350000001</v>
      </c>
      <c r="AK311" s="180">
        <f t="shared" si="0"/>
        <v>5139734.21</v>
      </c>
      <c r="AL311" s="180">
        <f t="shared" si="0"/>
        <v>50204.01</v>
      </c>
      <c r="AM311" s="180">
        <f t="shared" si="0"/>
        <v>37624017.950000003</v>
      </c>
      <c r="AN311" s="180">
        <f t="shared" si="0"/>
        <v>633006313.03499997</v>
      </c>
      <c r="AO311" s="180">
        <f t="shared" si="0"/>
        <v>830907</v>
      </c>
      <c r="AP311" s="180">
        <f t="shared" si="0"/>
        <v>300621243.85000002</v>
      </c>
      <c r="AQ311" s="180">
        <f t="shared" si="0"/>
        <v>47814177.479999997</v>
      </c>
      <c r="AR311" s="180">
        <f t="shared" si="0"/>
        <v>8663100.4000000004</v>
      </c>
      <c r="AS311" s="180">
        <f t="shared" si="0"/>
        <v>50567.01</v>
      </c>
      <c r="AT311" s="180">
        <f t="shared" si="0"/>
        <v>29801798.27</v>
      </c>
      <c r="AU311" s="180">
        <f t="shared" si="0"/>
        <v>12989993884.502501</v>
      </c>
      <c r="AV311" s="180">
        <f t="shared" si="0"/>
        <v>6621265236.5244999</v>
      </c>
      <c r="AW311" s="180">
        <f t="shared" si="0"/>
        <v>72328621.730000004</v>
      </c>
      <c r="AX311" s="180">
        <f t="shared" si="0"/>
        <v>21997215.390000001</v>
      </c>
      <c r="AY311" s="180">
        <f t="shared" si="0"/>
        <v>19319541.140000001</v>
      </c>
      <c r="AZ311" s="180">
        <f t="shared" si="0"/>
        <v>16878089.600000001</v>
      </c>
      <c r="BA311" s="180">
        <f t="shared" si="0"/>
        <v>50216.09</v>
      </c>
      <c r="BB311" s="180">
        <f t="shared" si="0"/>
        <v>218429385.37099999</v>
      </c>
      <c r="BC311" s="180">
        <f t="shared" si="0"/>
        <v>28508805.989999998</v>
      </c>
      <c r="BD311" s="180">
        <f t="shared" si="0"/>
        <v>3829449.07</v>
      </c>
      <c r="BE311" s="180">
        <f t="shared" si="0"/>
        <v>7233124.5199999996</v>
      </c>
      <c r="BF311" s="180">
        <f t="shared" si="0"/>
        <v>659220655.58500004</v>
      </c>
      <c r="BG311" s="180">
        <f t="shared" si="0"/>
        <v>990452.92</v>
      </c>
      <c r="BH311" s="180">
        <f t="shared" si="0"/>
        <v>513322478.49000001</v>
      </c>
      <c r="BI311" s="180">
        <f t="shared" si="0"/>
        <v>92267360.810000002</v>
      </c>
      <c r="BJ311" s="180">
        <f t="shared" si="0"/>
        <v>8808738.125</v>
      </c>
      <c r="BK311" s="180">
        <f t="shared" si="0"/>
        <v>5087076</v>
      </c>
      <c r="BL311" s="180">
        <f t="shared" si="0"/>
        <v>1063399691.622</v>
      </c>
      <c r="BM311" s="180">
        <f t="shared" si="0"/>
        <v>1080421249.8900001</v>
      </c>
      <c r="BN311" s="180">
        <f t="shared" si="0"/>
        <v>155078345.16999999</v>
      </c>
      <c r="BO311" s="180">
        <f t="shared" si="0"/>
        <v>2429485192.1199999</v>
      </c>
      <c r="BP311" s="180">
        <f t="shared" si="0"/>
        <v>7761803803.1774998</v>
      </c>
      <c r="BQ311" s="180">
        <f t="shared" ref="BQ311:CD311" si="1">BQ289</f>
        <v>30963210.890000001</v>
      </c>
      <c r="BR311" s="180">
        <f t="shared" si="1"/>
        <v>441131540.01700002</v>
      </c>
      <c r="BS311" s="180">
        <f t="shared" si="1"/>
        <v>40661510.600000001</v>
      </c>
      <c r="BT311" s="180">
        <f t="shared" si="1"/>
        <v>50231.01</v>
      </c>
      <c r="BU311" s="180">
        <f t="shared" si="1"/>
        <v>31143561.079999998</v>
      </c>
      <c r="BV311" s="180">
        <f t="shared" si="1"/>
        <v>22531833.02</v>
      </c>
      <c r="BW311" s="180">
        <f t="shared" si="1"/>
        <v>231429372.31</v>
      </c>
      <c r="BX311" s="180">
        <f t="shared" si="1"/>
        <v>49491853.060000002</v>
      </c>
      <c r="BY311" s="180">
        <f t="shared" si="1"/>
        <v>2440481832.2016001</v>
      </c>
      <c r="BZ311" s="180">
        <f t="shared" si="1"/>
        <v>35180004.43</v>
      </c>
      <c r="CA311" s="180">
        <f t="shared" si="1"/>
        <v>344139509.93000001</v>
      </c>
      <c r="CB311" s="180">
        <f t="shared" si="1"/>
        <v>26629464.41</v>
      </c>
      <c r="CC311" s="180">
        <f t="shared" si="1"/>
        <v>57460651.270000003</v>
      </c>
      <c r="CD311" s="180">
        <f t="shared" si="1"/>
        <v>1663068921.3699999</v>
      </c>
      <c r="CE311" s="180"/>
      <c r="CF311" s="180"/>
      <c r="CG311" s="180"/>
      <c r="CH311" s="180"/>
      <c r="CI311" s="180"/>
      <c r="CJ311" s="180"/>
      <c r="CK311" s="180"/>
      <c r="CL311" s="180"/>
      <c r="CM311" s="180"/>
      <c r="CN311" s="180"/>
      <c r="CO311" s="180"/>
      <c r="CP311" s="180"/>
      <c r="CQ311" s="180"/>
      <c r="CR311" s="180"/>
      <c r="CS311" s="180"/>
      <c r="CT311" s="180"/>
      <c r="CU311" s="180"/>
      <c r="CV311" s="180"/>
      <c r="CW311" s="180"/>
      <c r="CX311" s="180"/>
      <c r="CY311" s="180"/>
      <c r="CZ311" s="180"/>
    </row>
    <row r="312" spans="1:104" s="180" customFormat="1" x14ac:dyDescent="0.3">
      <c r="A312" s="155"/>
      <c r="B312" s="180" t="s">
        <v>1219</v>
      </c>
    </row>
    <row r="313" spans="1:104" x14ac:dyDescent="0.3">
      <c r="A313" s="631">
        <v>906</v>
      </c>
      <c r="B313" s="180"/>
      <c r="C313" s="180"/>
      <c r="D313" s="180">
        <f>D248</f>
        <v>1</v>
      </c>
      <c r="E313" s="180">
        <f t="shared" ref="E313:BP313" si="2">E248</f>
        <v>1</v>
      </c>
      <c r="F313" s="180">
        <f t="shared" si="2"/>
        <v>1</v>
      </c>
      <c r="G313" s="180">
        <f t="shared" si="2"/>
        <v>1</v>
      </c>
      <c r="H313" s="180">
        <f t="shared" si="2"/>
        <v>1</v>
      </c>
      <c r="I313" s="180">
        <f t="shared" si="2"/>
        <v>1</v>
      </c>
      <c r="J313" s="180">
        <f t="shared" si="2"/>
        <v>1</v>
      </c>
      <c r="K313" s="180">
        <f t="shared" si="2"/>
        <v>1</v>
      </c>
      <c r="L313" s="180">
        <f t="shared" si="2"/>
        <v>1</v>
      </c>
      <c r="M313" s="180">
        <f t="shared" si="2"/>
        <v>1</v>
      </c>
      <c r="N313" s="180">
        <f t="shared" si="2"/>
        <v>1</v>
      </c>
      <c r="O313" s="180">
        <f t="shared" si="2"/>
        <v>1</v>
      </c>
      <c r="P313" s="180">
        <f t="shared" si="2"/>
        <v>1</v>
      </c>
      <c r="Q313" s="180">
        <f t="shared" si="2"/>
        <v>1</v>
      </c>
      <c r="R313" s="180">
        <f t="shared" si="2"/>
        <v>1</v>
      </c>
      <c r="S313" s="180">
        <f t="shared" si="2"/>
        <v>1</v>
      </c>
      <c r="T313" s="180">
        <f t="shared" si="2"/>
        <v>1</v>
      </c>
      <c r="U313" s="180">
        <f t="shared" si="2"/>
        <v>1</v>
      </c>
      <c r="V313" s="180">
        <f t="shared" si="2"/>
        <v>1</v>
      </c>
      <c r="W313" s="180">
        <f t="shared" si="2"/>
        <v>0</v>
      </c>
      <c r="X313" s="180">
        <f t="shared" si="2"/>
        <v>0</v>
      </c>
      <c r="Y313" s="180">
        <f t="shared" si="2"/>
        <v>1</v>
      </c>
      <c r="Z313" s="180">
        <f t="shared" si="2"/>
        <v>1</v>
      </c>
      <c r="AA313" s="180">
        <f t="shared" si="2"/>
        <v>1</v>
      </c>
      <c r="AB313" s="180">
        <f t="shared" si="2"/>
        <v>1</v>
      </c>
      <c r="AC313" s="180">
        <f t="shared" si="2"/>
        <v>1</v>
      </c>
      <c r="AD313" s="180">
        <f t="shared" si="2"/>
        <v>1</v>
      </c>
      <c r="AE313" s="180">
        <f t="shared" si="2"/>
        <v>0</v>
      </c>
      <c r="AF313" s="180">
        <f t="shared" si="2"/>
        <v>1</v>
      </c>
      <c r="AG313" s="180">
        <f t="shared" si="2"/>
        <v>1</v>
      </c>
      <c r="AH313" s="180">
        <f t="shared" si="2"/>
        <v>1</v>
      </c>
      <c r="AI313" s="180">
        <f t="shared" si="2"/>
        <v>1</v>
      </c>
      <c r="AJ313" s="180">
        <f t="shared" si="2"/>
        <v>1</v>
      </c>
      <c r="AK313" s="180">
        <f t="shared" si="2"/>
        <v>1</v>
      </c>
      <c r="AL313" s="180">
        <f t="shared" si="2"/>
        <v>0</v>
      </c>
      <c r="AM313" s="180">
        <f t="shared" si="2"/>
        <v>1</v>
      </c>
      <c r="AN313" s="180">
        <f t="shared" si="2"/>
        <v>1</v>
      </c>
      <c r="AO313" s="180">
        <f t="shared" si="2"/>
        <v>1</v>
      </c>
      <c r="AP313" s="180">
        <f t="shared" si="2"/>
        <v>1</v>
      </c>
      <c r="AQ313" s="180">
        <f t="shared" si="2"/>
        <v>1</v>
      </c>
      <c r="AR313" s="180">
        <f t="shared" si="2"/>
        <v>1</v>
      </c>
      <c r="AS313" s="180">
        <f t="shared" si="2"/>
        <v>0</v>
      </c>
      <c r="AT313" s="180">
        <f t="shared" si="2"/>
        <v>1</v>
      </c>
      <c r="AU313" s="180">
        <f t="shared" si="2"/>
        <v>1</v>
      </c>
      <c r="AV313" s="180">
        <f t="shared" si="2"/>
        <v>1</v>
      </c>
      <c r="AW313" s="180">
        <f t="shared" si="2"/>
        <v>1</v>
      </c>
      <c r="AX313" s="180">
        <f t="shared" si="2"/>
        <v>1</v>
      </c>
      <c r="AY313" s="180">
        <f t="shared" si="2"/>
        <v>1</v>
      </c>
      <c r="AZ313" s="180">
        <f t="shared" si="2"/>
        <v>1</v>
      </c>
      <c r="BA313" s="180">
        <f t="shared" si="2"/>
        <v>0</v>
      </c>
      <c r="BB313" s="180">
        <f t="shared" si="2"/>
        <v>1</v>
      </c>
      <c r="BC313" s="180">
        <f t="shared" si="2"/>
        <v>1</v>
      </c>
      <c r="BD313" s="180">
        <f t="shared" si="2"/>
        <v>1</v>
      </c>
      <c r="BE313" s="180">
        <f t="shared" si="2"/>
        <v>1</v>
      </c>
      <c r="BF313" s="180">
        <f t="shared" si="2"/>
        <v>1</v>
      </c>
      <c r="BG313" s="180">
        <f t="shared" si="2"/>
        <v>1</v>
      </c>
      <c r="BH313" s="180">
        <f t="shared" si="2"/>
        <v>1</v>
      </c>
      <c r="BI313" s="180">
        <f t="shared" si="2"/>
        <v>1</v>
      </c>
      <c r="BJ313" s="180">
        <f t="shared" si="2"/>
        <v>1</v>
      </c>
      <c r="BK313" s="180">
        <f t="shared" si="2"/>
        <v>1</v>
      </c>
      <c r="BL313" s="180">
        <f t="shared" si="2"/>
        <v>1</v>
      </c>
      <c r="BM313" s="180">
        <f t="shared" si="2"/>
        <v>1</v>
      </c>
      <c r="BN313" s="180">
        <f t="shared" si="2"/>
        <v>1</v>
      </c>
      <c r="BO313" s="180">
        <f t="shared" si="2"/>
        <v>1</v>
      </c>
      <c r="BP313" s="180">
        <f t="shared" si="2"/>
        <v>1</v>
      </c>
      <c r="BQ313" s="180">
        <f t="shared" ref="BQ313:CD313" si="3">BQ248</f>
        <v>1</v>
      </c>
      <c r="BR313" s="180">
        <f t="shared" si="3"/>
        <v>1</v>
      </c>
      <c r="BS313" s="180">
        <f t="shared" si="3"/>
        <v>1</v>
      </c>
      <c r="BT313" s="180">
        <f t="shared" si="3"/>
        <v>0</v>
      </c>
      <c r="BU313" s="180">
        <f t="shared" si="3"/>
        <v>1</v>
      </c>
      <c r="BV313" s="180">
        <f t="shared" si="3"/>
        <v>1</v>
      </c>
      <c r="BW313" s="180">
        <f t="shared" si="3"/>
        <v>1</v>
      </c>
      <c r="BX313" s="180">
        <f t="shared" si="3"/>
        <v>1</v>
      </c>
      <c r="BY313" s="180">
        <f t="shared" si="3"/>
        <v>1</v>
      </c>
      <c r="BZ313" s="180">
        <f t="shared" si="3"/>
        <v>1</v>
      </c>
      <c r="CA313" s="180">
        <f t="shared" si="3"/>
        <v>1</v>
      </c>
      <c r="CB313" s="180">
        <f t="shared" si="3"/>
        <v>1</v>
      </c>
      <c r="CC313" s="180">
        <f t="shared" si="3"/>
        <v>1</v>
      </c>
      <c r="CD313" s="180">
        <f t="shared" si="3"/>
        <v>1</v>
      </c>
      <c r="CE313" s="180"/>
      <c r="CF313" s="180"/>
      <c r="CG313" s="180"/>
      <c r="CH313" s="180"/>
      <c r="CI313" s="180"/>
      <c r="CJ313" s="180"/>
      <c r="CK313" s="180"/>
      <c r="CL313" s="180"/>
      <c r="CM313" s="180"/>
      <c r="CN313" s="180"/>
      <c r="CO313" s="180"/>
      <c r="CP313" s="180"/>
      <c r="CQ313" s="180"/>
      <c r="CR313" s="180"/>
      <c r="CS313" s="180"/>
      <c r="CT313" s="180"/>
      <c r="CU313" s="180"/>
      <c r="CV313" s="180"/>
      <c r="CW313" s="180"/>
      <c r="CX313" s="180"/>
      <c r="CY313" s="180"/>
      <c r="CZ313" s="180"/>
    </row>
    <row r="314" spans="1:104" x14ac:dyDescent="0.3">
      <c r="A314" s="631">
        <v>907</v>
      </c>
      <c r="B314" s="180"/>
      <c r="C314" s="180"/>
      <c r="D314" s="180">
        <f>D249</f>
        <v>2</v>
      </c>
      <c r="E314" s="180">
        <f t="shared" ref="E314:BP314" si="4">E249</f>
        <v>2</v>
      </c>
      <c r="F314" s="180">
        <f t="shared" si="4"/>
        <v>1</v>
      </c>
      <c r="G314" s="180">
        <f t="shared" si="4"/>
        <v>2</v>
      </c>
      <c r="H314" s="180">
        <f t="shared" si="4"/>
        <v>1</v>
      </c>
      <c r="I314" s="180">
        <f t="shared" si="4"/>
        <v>1</v>
      </c>
      <c r="J314" s="180">
        <f t="shared" si="4"/>
        <v>2</v>
      </c>
      <c r="K314" s="180">
        <f t="shared" si="4"/>
        <v>1</v>
      </c>
      <c r="L314" s="180">
        <f t="shared" si="4"/>
        <v>2</v>
      </c>
      <c r="M314" s="180">
        <f t="shared" si="4"/>
        <v>2</v>
      </c>
      <c r="N314" s="180">
        <f t="shared" si="4"/>
        <v>2</v>
      </c>
      <c r="O314" s="180">
        <f t="shared" si="4"/>
        <v>2</v>
      </c>
      <c r="P314" s="180">
        <f t="shared" si="4"/>
        <v>2</v>
      </c>
      <c r="Q314" s="180">
        <f t="shared" si="4"/>
        <v>2</v>
      </c>
      <c r="R314" s="180">
        <f t="shared" si="4"/>
        <v>1</v>
      </c>
      <c r="S314" s="180">
        <f t="shared" si="4"/>
        <v>1</v>
      </c>
      <c r="T314" s="180">
        <f t="shared" si="4"/>
        <v>1</v>
      </c>
      <c r="U314" s="180">
        <f t="shared" si="4"/>
        <v>2</v>
      </c>
      <c r="V314" s="180">
        <f t="shared" si="4"/>
        <v>2</v>
      </c>
      <c r="W314" s="180">
        <f t="shared" si="4"/>
        <v>0</v>
      </c>
      <c r="X314" s="180">
        <f t="shared" si="4"/>
        <v>0</v>
      </c>
      <c r="Y314" s="180">
        <f t="shared" si="4"/>
        <v>2</v>
      </c>
      <c r="Z314" s="180">
        <f t="shared" si="4"/>
        <v>2</v>
      </c>
      <c r="AA314" s="180">
        <f t="shared" si="4"/>
        <v>2</v>
      </c>
      <c r="AB314" s="180">
        <f t="shared" si="4"/>
        <v>1</v>
      </c>
      <c r="AC314" s="180">
        <f t="shared" si="4"/>
        <v>2</v>
      </c>
      <c r="AD314" s="180">
        <f t="shared" si="4"/>
        <v>1</v>
      </c>
      <c r="AE314" s="180">
        <f t="shared" si="4"/>
        <v>0</v>
      </c>
      <c r="AF314" s="180">
        <f t="shared" si="4"/>
        <v>2</v>
      </c>
      <c r="AG314" s="180">
        <f t="shared" si="4"/>
        <v>2</v>
      </c>
      <c r="AH314" s="180">
        <f t="shared" si="4"/>
        <v>1</v>
      </c>
      <c r="AI314" s="180">
        <f t="shared" si="4"/>
        <v>2</v>
      </c>
      <c r="AJ314" s="180">
        <f t="shared" si="4"/>
        <v>1</v>
      </c>
      <c r="AK314" s="180">
        <f t="shared" si="4"/>
        <v>2</v>
      </c>
      <c r="AL314" s="180">
        <f t="shared" si="4"/>
        <v>0</v>
      </c>
      <c r="AM314" s="180">
        <f t="shared" si="4"/>
        <v>1</v>
      </c>
      <c r="AN314" s="180">
        <f t="shared" si="4"/>
        <v>2</v>
      </c>
      <c r="AO314" s="180">
        <f t="shared" si="4"/>
        <v>2</v>
      </c>
      <c r="AP314" s="180">
        <f t="shared" si="4"/>
        <v>2</v>
      </c>
      <c r="AQ314" s="180">
        <f t="shared" si="4"/>
        <v>1</v>
      </c>
      <c r="AR314" s="180">
        <f t="shared" si="4"/>
        <v>2</v>
      </c>
      <c r="AS314" s="180">
        <f t="shared" si="4"/>
        <v>0</v>
      </c>
      <c r="AT314" s="180">
        <f t="shared" si="4"/>
        <v>1</v>
      </c>
      <c r="AU314" s="180">
        <f t="shared" si="4"/>
        <v>2</v>
      </c>
      <c r="AV314" s="180">
        <f t="shared" si="4"/>
        <v>2</v>
      </c>
      <c r="AW314" s="180">
        <f t="shared" si="4"/>
        <v>2</v>
      </c>
      <c r="AX314" s="180">
        <f t="shared" si="4"/>
        <v>2</v>
      </c>
      <c r="AY314" s="180">
        <f t="shared" si="4"/>
        <v>2</v>
      </c>
      <c r="AZ314" s="180">
        <f t="shared" si="4"/>
        <v>1</v>
      </c>
      <c r="BA314" s="180">
        <f t="shared" si="4"/>
        <v>0</v>
      </c>
      <c r="BB314" s="180">
        <f t="shared" si="4"/>
        <v>2</v>
      </c>
      <c r="BC314" s="180">
        <f t="shared" si="4"/>
        <v>1</v>
      </c>
      <c r="BD314" s="180">
        <f t="shared" si="4"/>
        <v>1</v>
      </c>
      <c r="BE314" s="180">
        <f t="shared" si="4"/>
        <v>1</v>
      </c>
      <c r="BF314" s="180">
        <f t="shared" si="4"/>
        <v>2</v>
      </c>
      <c r="BG314" s="180">
        <f t="shared" si="4"/>
        <v>2</v>
      </c>
      <c r="BH314" s="180">
        <f t="shared" si="4"/>
        <v>2</v>
      </c>
      <c r="BI314" s="180">
        <f t="shared" si="4"/>
        <v>2</v>
      </c>
      <c r="BJ314" s="180">
        <f t="shared" si="4"/>
        <v>2</v>
      </c>
      <c r="BK314" s="180">
        <f t="shared" si="4"/>
        <v>1</v>
      </c>
      <c r="BL314" s="180">
        <f t="shared" si="4"/>
        <v>2</v>
      </c>
      <c r="BM314" s="180">
        <f t="shared" si="4"/>
        <v>2</v>
      </c>
      <c r="BN314" s="180">
        <f t="shared" si="4"/>
        <v>1</v>
      </c>
      <c r="BO314" s="180">
        <f t="shared" si="4"/>
        <v>2</v>
      </c>
      <c r="BP314" s="180">
        <f t="shared" si="4"/>
        <v>2</v>
      </c>
      <c r="BQ314" s="180">
        <f t="shared" ref="BQ314:CD314" si="5">BQ249</f>
        <v>2</v>
      </c>
      <c r="BR314" s="180">
        <f t="shared" si="5"/>
        <v>1</v>
      </c>
      <c r="BS314" s="180">
        <f t="shared" si="5"/>
        <v>2</v>
      </c>
      <c r="BT314" s="180">
        <f t="shared" si="5"/>
        <v>0</v>
      </c>
      <c r="BU314" s="180">
        <f t="shared" si="5"/>
        <v>1</v>
      </c>
      <c r="BV314" s="180">
        <f t="shared" si="5"/>
        <v>2</v>
      </c>
      <c r="BW314" s="180">
        <f t="shared" si="5"/>
        <v>2</v>
      </c>
      <c r="BX314" s="180">
        <f t="shared" si="5"/>
        <v>2</v>
      </c>
      <c r="BY314" s="180">
        <f t="shared" si="5"/>
        <v>2</v>
      </c>
      <c r="BZ314" s="180">
        <f t="shared" si="5"/>
        <v>1</v>
      </c>
      <c r="CA314" s="180">
        <f t="shared" si="5"/>
        <v>2</v>
      </c>
      <c r="CB314" s="180">
        <f t="shared" si="5"/>
        <v>1</v>
      </c>
      <c r="CC314" s="180">
        <f t="shared" si="5"/>
        <v>2</v>
      </c>
      <c r="CD314" s="180">
        <f t="shared" si="5"/>
        <v>2</v>
      </c>
      <c r="CE314" s="180"/>
      <c r="CF314" s="180"/>
      <c r="CG314" s="180"/>
      <c r="CH314" s="180"/>
      <c r="CI314" s="180"/>
      <c r="CJ314" s="180"/>
      <c r="CK314" s="180"/>
      <c r="CL314" s="180"/>
      <c r="CM314" s="180"/>
      <c r="CN314" s="180"/>
      <c r="CO314" s="180"/>
      <c r="CP314" s="180"/>
      <c r="CQ314" s="180"/>
      <c r="CR314" s="180"/>
      <c r="CS314" s="180"/>
      <c r="CT314" s="180"/>
      <c r="CU314" s="180"/>
      <c r="CV314" s="180"/>
      <c r="CW314" s="180"/>
      <c r="CX314" s="180"/>
      <c r="CY314" s="180"/>
      <c r="CZ314" s="180"/>
    </row>
    <row r="315" spans="1:104" x14ac:dyDescent="0.3">
      <c r="A315" s="631">
        <v>951</v>
      </c>
      <c r="B315" s="180"/>
      <c r="C315" s="180"/>
      <c r="D315" s="180">
        <f>D254</f>
        <v>2</v>
      </c>
      <c r="E315" s="180">
        <f t="shared" ref="E315:BP315" si="6">E254</f>
        <v>2</v>
      </c>
      <c r="F315" s="180">
        <f t="shared" si="6"/>
        <v>2</v>
      </c>
      <c r="G315" s="180">
        <f t="shared" si="6"/>
        <v>2</v>
      </c>
      <c r="H315" s="180">
        <f t="shared" si="6"/>
        <v>1</v>
      </c>
      <c r="I315" s="180">
        <f t="shared" si="6"/>
        <v>1</v>
      </c>
      <c r="J315" s="180">
        <f t="shared" si="6"/>
        <v>2</v>
      </c>
      <c r="K315" s="180">
        <f t="shared" si="6"/>
        <v>2</v>
      </c>
      <c r="L315" s="180">
        <f t="shared" si="6"/>
        <v>2</v>
      </c>
      <c r="M315" s="180">
        <f t="shared" si="6"/>
        <v>2</v>
      </c>
      <c r="N315" s="180">
        <f t="shared" si="6"/>
        <v>2</v>
      </c>
      <c r="O315" s="180">
        <f t="shared" si="6"/>
        <v>2</v>
      </c>
      <c r="P315" s="180">
        <f t="shared" si="6"/>
        <v>2</v>
      </c>
      <c r="Q315" s="180">
        <f t="shared" si="6"/>
        <v>2</v>
      </c>
      <c r="R315" s="180">
        <f t="shared" si="6"/>
        <v>2</v>
      </c>
      <c r="S315" s="180">
        <f t="shared" si="6"/>
        <v>2</v>
      </c>
      <c r="T315" s="180">
        <f t="shared" si="6"/>
        <v>2</v>
      </c>
      <c r="U315" s="180">
        <f t="shared" si="6"/>
        <v>2</v>
      </c>
      <c r="V315" s="180">
        <f t="shared" si="6"/>
        <v>2</v>
      </c>
      <c r="W315" s="180">
        <f t="shared" si="6"/>
        <v>0</v>
      </c>
      <c r="X315" s="180">
        <f t="shared" si="6"/>
        <v>0</v>
      </c>
      <c r="Y315" s="180">
        <f t="shared" si="6"/>
        <v>2</v>
      </c>
      <c r="Z315" s="180">
        <f t="shared" si="6"/>
        <v>2</v>
      </c>
      <c r="AA315" s="180">
        <f t="shared" si="6"/>
        <v>2</v>
      </c>
      <c r="AB315" s="180">
        <f t="shared" si="6"/>
        <v>2</v>
      </c>
      <c r="AC315" s="180">
        <f t="shared" si="6"/>
        <v>2</v>
      </c>
      <c r="AD315" s="180">
        <f t="shared" si="6"/>
        <v>1</v>
      </c>
      <c r="AE315" s="180">
        <f t="shared" si="6"/>
        <v>0</v>
      </c>
      <c r="AF315" s="180">
        <f t="shared" si="6"/>
        <v>2</v>
      </c>
      <c r="AG315" s="180">
        <f t="shared" si="6"/>
        <v>2</v>
      </c>
      <c r="AH315" s="180">
        <f t="shared" si="6"/>
        <v>1</v>
      </c>
      <c r="AI315" s="180">
        <f t="shared" si="6"/>
        <v>2</v>
      </c>
      <c r="AJ315" s="180">
        <f t="shared" si="6"/>
        <v>1</v>
      </c>
      <c r="AK315" s="180">
        <f t="shared" si="6"/>
        <v>2</v>
      </c>
      <c r="AL315" s="180">
        <f t="shared" si="6"/>
        <v>0</v>
      </c>
      <c r="AM315" s="180">
        <f t="shared" si="6"/>
        <v>2</v>
      </c>
      <c r="AN315" s="180">
        <f t="shared" si="6"/>
        <v>2</v>
      </c>
      <c r="AO315" s="180">
        <f t="shared" si="6"/>
        <v>2</v>
      </c>
      <c r="AP315" s="180">
        <f t="shared" si="6"/>
        <v>2</v>
      </c>
      <c r="AQ315" s="180">
        <f t="shared" si="6"/>
        <v>2</v>
      </c>
      <c r="AR315" s="180">
        <f t="shared" si="6"/>
        <v>2</v>
      </c>
      <c r="AS315" s="180">
        <f t="shared" si="6"/>
        <v>0</v>
      </c>
      <c r="AT315" s="180">
        <f t="shared" si="6"/>
        <v>2</v>
      </c>
      <c r="AU315" s="180">
        <f t="shared" si="6"/>
        <v>2</v>
      </c>
      <c r="AV315" s="180">
        <f t="shared" si="6"/>
        <v>2</v>
      </c>
      <c r="AW315" s="180">
        <f t="shared" si="6"/>
        <v>2</v>
      </c>
      <c r="AX315" s="180">
        <f t="shared" si="6"/>
        <v>2</v>
      </c>
      <c r="AY315" s="180">
        <f t="shared" si="6"/>
        <v>2</v>
      </c>
      <c r="AZ315" s="180">
        <f t="shared" si="6"/>
        <v>1</v>
      </c>
      <c r="BA315" s="180">
        <f t="shared" si="6"/>
        <v>0</v>
      </c>
      <c r="BB315" s="180">
        <f t="shared" si="6"/>
        <v>2</v>
      </c>
      <c r="BC315" s="180">
        <f t="shared" si="6"/>
        <v>2</v>
      </c>
      <c r="BD315" s="180">
        <f t="shared" si="6"/>
        <v>2</v>
      </c>
      <c r="BE315" s="180">
        <f t="shared" si="6"/>
        <v>1</v>
      </c>
      <c r="BF315" s="180">
        <f t="shared" si="6"/>
        <v>2</v>
      </c>
      <c r="BG315" s="180">
        <f t="shared" si="6"/>
        <v>2</v>
      </c>
      <c r="BH315" s="180">
        <f t="shared" si="6"/>
        <v>2</v>
      </c>
      <c r="BI315" s="180">
        <f t="shared" si="6"/>
        <v>2</v>
      </c>
      <c r="BJ315" s="180">
        <f t="shared" si="6"/>
        <v>2</v>
      </c>
      <c r="BK315" s="180">
        <f t="shared" si="6"/>
        <v>2</v>
      </c>
      <c r="BL315" s="180">
        <f t="shared" si="6"/>
        <v>2</v>
      </c>
      <c r="BM315" s="180">
        <f t="shared" si="6"/>
        <v>2</v>
      </c>
      <c r="BN315" s="180">
        <f t="shared" si="6"/>
        <v>2</v>
      </c>
      <c r="BO315" s="180">
        <f t="shared" si="6"/>
        <v>2</v>
      </c>
      <c r="BP315" s="180">
        <f t="shared" si="6"/>
        <v>2</v>
      </c>
      <c r="BQ315" s="180">
        <f t="shared" ref="BQ315:CD315" si="7">BQ254</f>
        <v>2</v>
      </c>
      <c r="BR315" s="180">
        <f t="shared" si="7"/>
        <v>2</v>
      </c>
      <c r="BS315" s="180">
        <f t="shared" si="7"/>
        <v>2</v>
      </c>
      <c r="BT315" s="180">
        <f t="shared" si="7"/>
        <v>0</v>
      </c>
      <c r="BU315" s="180">
        <f t="shared" si="7"/>
        <v>1</v>
      </c>
      <c r="BV315" s="180">
        <f t="shared" si="7"/>
        <v>2</v>
      </c>
      <c r="BW315" s="180">
        <f t="shared" si="7"/>
        <v>2</v>
      </c>
      <c r="BX315" s="180">
        <f t="shared" si="7"/>
        <v>2</v>
      </c>
      <c r="BY315" s="180">
        <f t="shared" si="7"/>
        <v>2</v>
      </c>
      <c r="BZ315" s="180">
        <f t="shared" si="7"/>
        <v>2</v>
      </c>
      <c r="CA315" s="180">
        <f t="shared" si="7"/>
        <v>2</v>
      </c>
      <c r="CB315" s="180">
        <f t="shared" si="7"/>
        <v>2</v>
      </c>
      <c r="CC315" s="180">
        <f t="shared" si="7"/>
        <v>2</v>
      </c>
      <c r="CD315" s="180">
        <f t="shared" si="7"/>
        <v>2</v>
      </c>
      <c r="CE315" s="180"/>
      <c r="CF315" s="180"/>
      <c r="CG315" s="180"/>
      <c r="CH315" s="180"/>
      <c r="CI315" s="180"/>
      <c r="CJ315" s="180"/>
      <c r="CK315" s="180"/>
      <c r="CL315" s="180"/>
      <c r="CM315" s="180"/>
      <c r="CN315" s="180"/>
      <c r="CO315" s="180"/>
      <c r="CP315" s="180"/>
      <c r="CQ315" s="180"/>
      <c r="CR315" s="180"/>
      <c r="CS315" s="180"/>
      <c r="CT315" s="180"/>
      <c r="CU315" s="180"/>
      <c r="CV315" s="180"/>
      <c r="CW315" s="180"/>
      <c r="CX315" s="180"/>
      <c r="CY315" s="180"/>
      <c r="CZ315" s="180"/>
    </row>
    <row r="316" spans="1:104" x14ac:dyDescent="0.3">
      <c r="A316" s="631">
        <v>953</v>
      </c>
      <c r="B316" s="180"/>
      <c r="C316" s="180"/>
      <c r="D316" s="180">
        <f>D256</f>
        <v>2</v>
      </c>
      <c r="E316" s="180">
        <f t="shared" ref="E316:BP316" si="8">E256</f>
        <v>2</v>
      </c>
      <c r="F316" s="180">
        <f t="shared" si="8"/>
        <v>2</v>
      </c>
      <c r="G316" s="180">
        <f t="shared" si="8"/>
        <v>2</v>
      </c>
      <c r="H316" s="180">
        <f t="shared" si="8"/>
        <v>2</v>
      </c>
      <c r="I316" s="180">
        <f t="shared" si="8"/>
        <v>2</v>
      </c>
      <c r="J316" s="180">
        <f t="shared" si="8"/>
        <v>2</v>
      </c>
      <c r="K316" s="180">
        <f t="shared" si="8"/>
        <v>2</v>
      </c>
      <c r="L316" s="180">
        <f t="shared" si="8"/>
        <v>2</v>
      </c>
      <c r="M316" s="180">
        <f t="shared" si="8"/>
        <v>2</v>
      </c>
      <c r="N316" s="180">
        <f t="shared" si="8"/>
        <v>2</v>
      </c>
      <c r="O316" s="180">
        <f t="shared" si="8"/>
        <v>2</v>
      </c>
      <c r="P316" s="180">
        <f t="shared" si="8"/>
        <v>2</v>
      </c>
      <c r="Q316" s="180">
        <f t="shared" si="8"/>
        <v>2</v>
      </c>
      <c r="R316" s="180">
        <f t="shared" si="8"/>
        <v>2</v>
      </c>
      <c r="S316" s="180">
        <f t="shared" si="8"/>
        <v>2</v>
      </c>
      <c r="T316" s="180">
        <f t="shared" si="8"/>
        <v>2</v>
      </c>
      <c r="U316" s="180">
        <f t="shared" si="8"/>
        <v>2</v>
      </c>
      <c r="V316" s="180">
        <f t="shared" si="8"/>
        <v>2</v>
      </c>
      <c r="W316" s="180">
        <f t="shared" si="8"/>
        <v>0</v>
      </c>
      <c r="X316" s="180">
        <f t="shared" si="8"/>
        <v>0</v>
      </c>
      <c r="Y316" s="180">
        <f t="shared" si="8"/>
        <v>2</v>
      </c>
      <c r="Z316" s="180">
        <f t="shared" si="8"/>
        <v>2</v>
      </c>
      <c r="AA316" s="180">
        <f t="shared" si="8"/>
        <v>2</v>
      </c>
      <c r="AB316" s="180">
        <f t="shared" si="8"/>
        <v>2</v>
      </c>
      <c r="AC316" s="180">
        <f t="shared" si="8"/>
        <v>2</v>
      </c>
      <c r="AD316" s="180">
        <f t="shared" si="8"/>
        <v>2</v>
      </c>
      <c r="AE316" s="180">
        <f t="shared" si="8"/>
        <v>0</v>
      </c>
      <c r="AF316" s="180">
        <f t="shared" si="8"/>
        <v>2</v>
      </c>
      <c r="AG316" s="180">
        <f t="shared" si="8"/>
        <v>2</v>
      </c>
      <c r="AH316" s="180">
        <f t="shared" si="8"/>
        <v>2</v>
      </c>
      <c r="AI316" s="180">
        <f t="shared" si="8"/>
        <v>2</v>
      </c>
      <c r="AJ316" s="180">
        <f t="shared" si="8"/>
        <v>2</v>
      </c>
      <c r="AK316" s="180">
        <f t="shared" si="8"/>
        <v>2</v>
      </c>
      <c r="AL316" s="180">
        <f t="shared" si="8"/>
        <v>0</v>
      </c>
      <c r="AM316" s="180">
        <f t="shared" si="8"/>
        <v>2</v>
      </c>
      <c r="AN316" s="180">
        <f t="shared" si="8"/>
        <v>2</v>
      </c>
      <c r="AO316" s="180">
        <f t="shared" si="8"/>
        <v>2</v>
      </c>
      <c r="AP316" s="180">
        <f t="shared" si="8"/>
        <v>2</v>
      </c>
      <c r="AQ316" s="180">
        <f t="shared" si="8"/>
        <v>2</v>
      </c>
      <c r="AR316" s="180">
        <f t="shared" si="8"/>
        <v>2</v>
      </c>
      <c r="AS316" s="180">
        <f t="shared" si="8"/>
        <v>0</v>
      </c>
      <c r="AT316" s="180">
        <f t="shared" si="8"/>
        <v>2</v>
      </c>
      <c r="AU316" s="180">
        <f t="shared" si="8"/>
        <v>2</v>
      </c>
      <c r="AV316" s="180">
        <f t="shared" si="8"/>
        <v>2</v>
      </c>
      <c r="AW316" s="180">
        <f t="shared" si="8"/>
        <v>2</v>
      </c>
      <c r="AX316" s="180">
        <f t="shared" si="8"/>
        <v>2</v>
      </c>
      <c r="AY316" s="180">
        <f t="shared" si="8"/>
        <v>2</v>
      </c>
      <c r="AZ316" s="180">
        <f t="shared" si="8"/>
        <v>2</v>
      </c>
      <c r="BA316" s="180">
        <f t="shared" si="8"/>
        <v>0</v>
      </c>
      <c r="BB316" s="180">
        <f t="shared" si="8"/>
        <v>2</v>
      </c>
      <c r="BC316" s="180">
        <f t="shared" si="8"/>
        <v>2</v>
      </c>
      <c r="BD316" s="180">
        <f t="shared" si="8"/>
        <v>2</v>
      </c>
      <c r="BE316" s="180">
        <f t="shared" si="8"/>
        <v>2</v>
      </c>
      <c r="BF316" s="180">
        <f t="shared" si="8"/>
        <v>2</v>
      </c>
      <c r="BG316" s="180">
        <f t="shared" si="8"/>
        <v>2</v>
      </c>
      <c r="BH316" s="180">
        <f t="shared" si="8"/>
        <v>2</v>
      </c>
      <c r="BI316" s="180">
        <f t="shared" si="8"/>
        <v>2</v>
      </c>
      <c r="BJ316" s="180">
        <f t="shared" si="8"/>
        <v>2</v>
      </c>
      <c r="BK316" s="180">
        <f t="shared" si="8"/>
        <v>2</v>
      </c>
      <c r="BL316" s="180">
        <f t="shared" si="8"/>
        <v>2</v>
      </c>
      <c r="BM316" s="180">
        <f t="shared" si="8"/>
        <v>2</v>
      </c>
      <c r="BN316" s="180">
        <f t="shared" si="8"/>
        <v>2</v>
      </c>
      <c r="BO316" s="180">
        <f t="shared" si="8"/>
        <v>2</v>
      </c>
      <c r="BP316" s="180">
        <f t="shared" si="8"/>
        <v>2</v>
      </c>
      <c r="BQ316" s="180">
        <f t="shared" ref="BQ316:CD316" si="9">BQ256</f>
        <v>2</v>
      </c>
      <c r="BR316" s="180">
        <f t="shared" si="9"/>
        <v>2</v>
      </c>
      <c r="BS316" s="180">
        <f t="shared" si="9"/>
        <v>2</v>
      </c>
      <c r="BT316" s="180">
        <f t="shared" si="9"/>
        <v>0</v>
      </c>
      <c r="BU316" s="180">
        <f t="shared" si="9"/>
        <v>2</v>
      </c>
      <c r="BV316" s="180">
        <f t="shared" si="9"/>
        <v>2</v>
      </c>
      <c r="BW316" s="180">
        <f t="shared" si="9"/>
        <v>2</v>
      </c>
      <c r="BX316" s="180">
        <f t="shared" si="9"/>
        <v>2</v>
      </c>
      <c r="BY316" s="180">
        <f t="shared" si="9"/>
        <v>2</v>
      </c>
      <c r="BZ316" s="180">
        <f t="shared" si="9"/>
        <v>2</v>
      </c>
      <c r="CA316" s="180">
        <f t="shared" si="9"/>
        <v>2</v>
      </c>
      <c r="CB316" s="180">
        <f t="shared" si="9"/>
        <v>2</v>
      </c>
      <c r="CC316" s="180">
        <f t="shared" si="9"/>
        <v>2</v>
      </c>
      <c r="CD316" s="180">
        <f t="shared" si="9"/>
        <v>2</v>
      </c>
      <c r="CE316" s="180"/>
      <c r="CF316" s="180"/>
      <c r="CG316" s="180"/>
      <c r="CH316" s="180"/>
      <c r="CI316" s="180"/>
      <c r="CJ316" s="180"/>
      <c r="CK316" s="180"/>
      <c r="CL316" s="180"/>
      <c r="CM316" s="180"/>
      <c r="CN316" s="180"/>
      <c r="CO316" s="180"/>
      <c r="CP316" s="180"/>
      <c r="CQ316" s="180"/>
      <c r="CR316" s="180"/>
      <c r="CS316" s="180"/>
      <c r="CT316" s="180"/>
      <c r="CU316" s="180"/>
      <c r="CV316" s="180"/>
      <c r="CW316" s="180"/>
      <c r="CX316" s="180"/>
      <c r="CY316" s="180"/>
      <c r="CZ316" s="180"/>
    </row>
    <row r="317" spans="1:104" x14ac:dyDescent="0.3">
      <c r="A317" s="631">
        <v>955</v>
      </c>
      <c r="B317" s="180"/>
      <c r="C317" s="180"/>
      <c r="D317" s="180">
        <f>D258</f>
        <v>0</v>
      </c>
      <c r="E317" s="180">
        <f t="shared" ref="E317:BP317" si="10">E258</f>
        <v>0</v>
      </c>
      <c r="F317" s="180">
        <f t="shared" si="10"/>
        <v>0</v>
      </c>
      <c r="G317" s="180">
        <f t="shared" si="10"/>
        <v>0</v>
      </c>
      <c r="H317" s="180">
        <f t="shared" si="10"/>
        <v>0</v>
      </c>
      <c r="I317" s="180">
        <f t="shared" si="10"/>
        <v>0</v>
      </c>
      <c r="J317" s="180">
        <f t="shared" si="10"/>
        <v>2</v>
      </c>
      <c r="K317" s="180">
        <f t="shared" si="10"/>
        <v>0</v>
      </c>
      <c r="L317" s="180">
        <f t="shared" si="10"/>
        <v>0</v>
      </c>
      <c r="M317" s="180">
        <f t="shared" si="10"/>
        <v>0</v>
      </c>
      <c r="N317" s="180">
        <f t="shared" si="10"/>
        <v>0</v>
      </c>
      <c r="O317" s="180">
        <f t="shared" si="10"/>
        <v>0</v>
      </c>
      <c r="P317" s="180">
        <f t="shared" si="10"/>
        <v>0</v>
      </c>
      <c r="Q317" s="180">
        <f t="shared" si="10"/>
        <v>0</v>
      </c>
      <c r="R317" s="180">
        <f t="shared" si="10"/>
        <v>0</v>
      </c>
      <c r="S317" s="180">
        <f t="shared" si="10"/>
        <v>0</v>
      </c>
      <c r="T317" s="180">
        <f t="shared" si="10"/>
        <v>1</v>
      </c>
      <c r="U317" s="180">
        <f t="shared" si="10"/>
        <v>0</v>
      </c>
      <c r="V317" s="180">
        <f t="shared" si="10"/>
        <v>0</v>
      </c>
      <c r="W317" s="180">
        <f t="shared" si="10"/>
        <v>0</v>
      </c>
      <c r="X317" s="180">
        <f t="shared" si="10"/>
        <v>0</v>
      </c>
      <c r="Y317" s="180">
        <f t="shared" si="10"/>
        <v>0</v>
      </c>
      <c r="Z317" s="180">
        <f t="shared" si="10"/>
        <v>0</v>
      </c>
      <c r="AA317" s="180">
        <f t="shared" si="10"/>
        <v>1</v>
      </c>
      <c r="AB317" s="180">
        <f t="shared" si="10"/>
        <v>0</v>
      </c>
      <c r="AC317" s="180">
        <f t="shared" si="10"/>
        <v>0</v>
      </c>
      <c r="AD317" s="180">
        <f t="shared" si="10"/>
        <v>0</v>
      </c>
      <c r="AE317" s="180">
        <f t="shared" si="10"/>
        <v>0</v>
      </c>
      <c r="AF317" s="180">
        <f t="shared" si="10"/>
        <v>0</v>
      </c>
      <c r="AG317" s="180">
        <f t="shared" si="10"/>
        <v>0</v>
      </c>
      <c r="AH317" s="180">
        <f t="shared" si="10"/>
        <v>4</v>
      </c>
      <c r="AI317" s="180">
        <f t="shared" si="10"/>
        <v>0</v>
      </c>
      <c r="AJ317" s="180">
        <f t="shared" si="10"/>
        <v>1</v>
      </c>
      <c r="AK317" s="180">
        <f t="shared" si="10"/>
        <v>0</v>
      </c>
      <c r="AL317" s="180">
        <f t="shared" si="10"/>
        <v>0</v>
      </c>
      <c r="AM317" s="180">
        <f t="shared" si="10"/>
        <v>1</v>
      </c>
      <c r="AN317" s="180">
        <f t="shared" si="10"/>
        <v>0</v>
      </c>
      <c r="AO317" s="180">
        <f t="shared" si="10"/>
        <v>0</v>
      </c>
      <c r="AP317" s="180">
        <f t="shared" si="10"/>
        <v>0</v>
      </c>
      <c r="AQ317" s="180">
        <f t="shared" si="10"/>
        <v>0</v>
      </c>
      <c r="AR317" s="180">
        <f t="shared" si="10"/>
        <v>1</v>
      </c>
      <c r="AS317" s="180">
        <f t="shared" si="10"/>
        <v>0</v>
      </c>
      <c r="AT317" s="180">
        <f t="shared" si="10"/>
        <v>1</v>
      </c>
      <c r="AU317" s="180">
        <f t="shared" si="10"/>
        <v>0</v>
      </c>
      <c r="AV317" s="180">
        <f t="shared" si="10"/>
        <v>1</v>
      </c>
      <c r="AW317" s="180">
        <f t="shared" si="10"/>
        <v>0</v>
      </c>
      <c r="AX317" s="180">
        <f t="shared" si="10"/>
        <v>3</v>
      </c>
      <c r="AY317" s="180">
        <f t="shared" si="10"/>
        <v>0</v>
      </c>
      <c r="AZ317" s="180">
        <f t="shared" si="10"/>
        <v>3</v>
      </c>
      <c r="BA317" s="180">
        <f t="shared" si="10"/>
        <v>0</v>
      </c>
      <c r="BB317" s="180">
        <f t="shared" si="10"/>
        <v>0</v>
      </c>
      <c r="BC317" s="180">
        <f t="shared" si="10"/>
        <v>0</v>
      </c>
      <c r="BD317" s="180">
        <f t="shared" si="10"/>
        <v>0</v>
      </c>
      <c r="BE317" s="180">
        <f t="shared" si="10"/>
        <v>0</v>
      </c>
      <c r="BF317" s="180">
        <f t="shared" si="10"/>
        <v>0</v>
      </c>
      <c r="BG317" s="180">
        <f t="shared" si="10"/>
        <v>0</v>
      </c>
      <c r="BH317" s="180">
        <f t="shared" si="10"/>
        <v>0</v>
      </c>
      <c r="BI317" s="180">
        <f t="shared" si="10"/>
        <v>0</v>
      </c>
      <c r="BJ317" s="180">
        <f t="shared" si="10"/>
        <v>0</v>
      </c>
      <c r="BK317" s="180">
        <f t="shared" si="10"/>
        <v>1</v>
      </c>
      <c r="BL317" s="180">
        <f t="shared" si="10"/>
        <v>0</v>
      </c>
      <c r="BM317" s="180">
        <f t="shared" si="10"/>
        <v>0</v>
      </c>
      <c r="BN317" s="180">
        <f t="shared" si="10"/>
        <v>0</v>
      </c>
      <c r="BO317" s="180">
        <f t="shared" si="10"/>
        <v>0</v>
      </c>
      <c r="BP317" s="180">
        <f t="shared" si="10"/>
        <v>0</v>
      </c>
      <c r="BQ317" s="180">
        <f t="shared" ref="BQ317:CD317" si="11">BQ258</f>
        <v>0</v>
      </c>
      <c r="BR317" s="180">
        <f t="shared" si="11"/>
        <v>1</v>
      </c>
      <c r="BS317" s="180">
        <f t="shared" si="11"/>
        <v>0</v>
      </c>
      <c r="BT317" s="180">
        <f t="shared" si="11"/>
        <v>0</v>
      </c>
      <c r="BU317" s="180">
        <f t="shared" si="11"/>
        <v>0</v>
      </c>
      <c r="BV317" s="180">
        <f t="shared" si="11"/>
        <v>2</v>
      </c>
      <c r="BW317" s="180">
        <f t="shared" si="11"/>
        <v>0</v>
      </c>
      <c r="BX317" s="180">
        <f t="shared" si="11"/>
        <v>0</v>
      </c>
      <c r="BY317" s="180">
        <f t="shared" si="11"/>
        <v>0</v>
      </c>
      <c r="BZ317" s="180">
        <f t="shared" si="11"/>
        <v>1</v>
      </c>
      <c r="CA317" s="180">
        <f t="shared" si="11"/>
        <v>0</v>
      </c>
      <c r="CB317" s="180">
        <f t="shared" si="11"/>
        <v>1</v>
      </c>
      <c r="CC317" s="180">
        <f t="shared" si="11"/>
        <v>0</v>
      </c>
      <c r="CD317" s="180">
        <f t="shared" si="11"/>
        <v>0</v>
      </c>
      <c r="CE317" s="180"/>
      <c r="CF317" s="180"/>
      <c r="CG317" s="180"/>
      <c r="CH317" s="180"/>
      <c r="CI317" s="180"/>
      <c r="CJ317" s="180"/>
      <c r="CK317" s="180"/>
      <c r="CL317" s="180"/>
      <c r="CM317" s="180"/>
      <c r="CN317" s="180"/>
      <c r="CO317" s="180"/>
      <c r="CP317" s="180"/>
      <c r="CQ317" s="180"/>
      <c r="CR317" s="180"/>
      <c r="CS317" s="180"/>
      <c r="CT317" s="180"/>
      <c r="CU317" s="180"/>
      <c r="CV317" s="180"/>
      <c r="CW317" s="180"/>
      <c r="CX317" s="180"/>
      <c r="CY317" s="180"/>
      <c r="CZ317" s="180"/>
    </row>
    <row r="318" spans="1:104" x14ac:dyDescent="0.3">
      <c r="A318" s="631">
        <v>957</v>
      </c>
      <c r="B318" s="180"/>
      <c r="C318" s="180"/>
      <c r="D318" s="180">
        <f>D260</f>
        <v>0</v>
      </c>
      <c r="E318" s="180">
        <f t="shared" ref="E318:BP318" si="12">E260</f>
        <v>1</v>
      </c>
      <c r="F318" s="180">
        <f t="shared" si="12"/>
        <v>0</v>
      </c>
      <c r="G318" s="180">
        <f t="shared" si="12"/>
        <v>0</v>
      </c>
      <c r="H318" s="180">
        <f t="shared" si="12"/>
        <v>0</v>
      </c>
      <c r="I318" s="180">
        <f t="shared" si="12"/>
        <v>0</v>
      </c>
      <c r="J318" s="180">
        <f t="shared" si="12"/>
        <v>0</v>
      </c>
      <c r="K318" s="180">
        <f t="shared" si="12"/>
        <v>0</v>
      </c>
      <c r="L318" s="180">
        <f t="shared" si="12"/>
        <v>0</v>
      </c>
      <c r="M318" s="180">
        <f t="shared" si="12"/>
        <v>0</v>
      </c>
      <c r="N318" s="180">
        <f t="shared" si="12"/>
        <v>0</v>
      </c>
      <c r="O318" s="180">
        <f t="shared" si="12"/>
        <v>0</v>
      </c>
      <c r="P318" s="180">
        <f t="shared" si="12"/>
        <v>0</v>
      </c>
      <c r="Q318" s="180">
        <f t="shared" si="12"/>
        <v>0</v>
      </c>
      <c r="R318" s="180">
        <f t="shared" si="12"/>
        <v>0</v>
      </c>
      <c r="S318" s="180">
        <f t="shared" si="12"/>
        <v>1</v>
      </c>
      <c r="T318" s="180">
        <f t="shared" si="12"/>
        <v>0</v>
      </c>
      <c r="U318" s="180">
        <f t="shared" si="12"/>
        <v>0</v>
      </c>
      <c r="V318" s="180">
        <f t="shared" si="12"/>
        <v>0</v>
      </c>
      <c r="W318" s="180">
        <f t="shared" si="12"/>
        <v>0</v>
      </c>
      <c r="X318" s="180">
        <f t="shared" si="12"/>
        <v>0</v>
      </c>
      <c r="Y318" s="180">
        <f t="shared" si="12"/>
        <v>0</v>
      </c>
      <c r="Z318" s="180">
        <f t="shared" si="12"/>
        <v>0</v>
      </c>
      <c r="AA318" s="180">
        <f t="shared" si="12"/>
        <v>0</v>
      </c>
      <c r="AB318" s="180">
        <f t="shared" si="12"/>
        <v>0</v>
      </c>
      <c r="AC318" s="180">
        <f t="shared" si="12"/>
        <v>0</v>
      </c>
      <c r="AD318" s="180">
        <f t="shared" si="12"/>
        <v>0</v>
      </c>
      <c r="AE318" s="180">
        <f t="shared" si="12"/>
        <v>0</v>
      </c>
      <c r="AF318" s="180">
        <f t="shared" si="12"/>
        <v>1</v>
      </c>
      <c r="AG318" s="180">
        <f t="shared" si="12"/>
        <v>0</v>
      </c>
      <c r="AH318" s="180">
        <f t="shared" si="12"/>
        <v>0</v>
      </c>
      <c r="AI318" s="180">
        <f t="shared" si="12"/>
        <v>1</v>
      </c>
      <c r="AJ318" s="180">
        <f t="shared" si="12"/>
        <v>0</v>
      </c>
      <c r="AK318" s="180">
        <f t="shared" si="12"/>
        <v>0</v>
      </c>
      <c r="AL318" s="180">
        <f t="shared" si="12"/>
        <v>0</v>
      </c>
      <c r="AM318" s="180">
        <f t="shared" si="12"/>
        <v>0</v>
      </c>
      <c r="AN318" s="180">
        <f t="shared" si="12"/>
        <v>0</v>
      </c>
      <c r="AO318" s="180">
        <f t="shared" si="12"/>
        <v>0</v>
      </c>
      <c r="AP318" s="180">
        <f t="shared" si="12"/>
        <v>0</v>
      </c>
      <c r="AQ318" s="180">
        <f t="shared" si="12"/>
        <v>0</v>
      </c>
      <c r="AR318" s="180">
        <f t="shared" si="12"/>
        <v>0</v>
      </c>
      <c r="AS318" s="180">
        <f t="shared" si="12"/>
        <v>0</v>
      </c>
      <c r="AT318" s="180">
        <f t="shared" si="12"/>
        <v>0</v>
      </c>
      <c r="AU318" s="180">
        <f t="shared" si="12"/>
        <v>0</v>
      </c>
      <c r="AV318" s="180">
        <f t="shared" si="12"/>
        <v>0</v>
      </c>
      <c r="AW318" s="180">
        <f t="shared" si="12"/>
        <v>0</v>
      </c>
      <c r="AX318" s="180">
        <f t="shared" si="12"/>
        <v>0</v>
      </c>
      <c r="AY318" s="180">
        <f t="shared" si="12"/>
        <v>0</v>
      </c>
      <c r="AZ318" s="180">
        <f t="shared" si="12"/>
        <v>3</v>
      </c>
      <c r="BA318" s="180">
        <f t="shared" si="12"/>
        <v>0</v>
      </c>
      <c r="BB318" s="180">
        <f t="shared" si="12"/>
        <v>0</v>
      </c>
      <c r="BC318" s="180">
        <f t="shared" si="12"/>
        <v>0</v>
      </c>
      <c r="BD318" s="180">
        <f t="shared" si="12"/>
        <v>0</v>
      </c>
      <c r="BE318" s="180">
        <f t="shared" si="12"/>
        <v>0</v>
      </c>
      <c r="BF318" s="180">
        <f t="shared" si="12"/>
        <v>0</v>
      </c>
      <c r="BG318" s="180">
        <f t="shared" si="12"/>
        <v>0</v>
      </c>
      <c r="BH318" s="180">
        <f t="shared" si="12"/>
        <v>0</v>
      </c>
      <c r="BI318" s="180">
        <f t="shared" si="12"/>
        <v>0</v>
      </c>
      <c r="BJ318" s="180">
        <f t="shared" si="12"/>
        <v>0</v>
      </c>
      <c r="BK318" s="180">
        <f t="shared" si="12"/>
        <v>0</v>
      </c>
      <c r="BL318" s="180">
        <f t="shared" si="12"/>
        <v>0</v>
      </c>
      <c r="BM318" s="180">
        <f t="shared" si="12"/>
        <v>1</v>
      </c>
      <c r="BN318" s="180">
        <f t="shared" si="12"/>
        <v>5</v>
      </c>
      <c r="BO318" s="180">
        <f t="shared" si="12"/>
        <v>2</v>
      </c>
      <c r="BP318" s="180">
        <f t="shared" si="12"/>
        <v>0</v>
      </c>
      <c r="BQ318" s="180">
        <f t="shared" ref="BQ318:CD318" si="13">BQ260</f>
        <v>0</v>
      </c>
      <c r="BR318" s="180">
        <f t="shared" si="13"/>
        <v>0</v>
      </c>
      <c r="BS318" s="180">
        <f t="shared" si="13"/>
        <v>0</v>
      </c>
      <c r="BT318" s="180">
        <f t="shared" si="13"/>
        <v>0</v>
      </c>
      <c r="BU318" s="180">
        <f t="shared" si="13"/>
        <v>0</v>
      </c>
      <c r="BV318" s="180">
        <f t="shared" si="13"/>
        <v>0</v>
      </c>
      <c r="BW318" s="180">
        <f t="shared" si="13"/>
        <v>0</v>
      </c>
      <c r="BX318" s="180">
        <f t="shared" si="13"/>
        <v>0</v>
      </c>
      <c r="BY318" s="180">
        <f t="shared" si="13"/>
        <v>0</v>
      </c>
      <c r="BZ318" s="180">
        <f t="shared" si="13"/>
        <v>0</v>
      </c>
      <c r="CA318" s="180">
        <f t="shared" si="13"/>
        <v>0</v>
      </c>
      <c r="CB318" s="180">
        <f t="shared" si="13"/>
        <v>1</v>
      </c>
      <c r="CC318" s="180">
        <f t="shared" si="13"/>
        <v>0</v>
      </c>
      <c r="CD318" s="180">
        <f t="shared" si="13"/>
        <v>0</v>
      </c>
      <c r="CE318" s="180"/>
      <c r="CF318" s="180"/>
      <c r="CG318" s="180"/>
      <c r="CH318" s="180"/>
      <c r="CI318" s="180"/>
      <c r="CJ318" s="180"/>
      <c r="CK318" s="180"/>
      <c r="CL318" s="180"/>
      <c r="CM318" s="180"/>
      <c r="CN318" s="180"/>
      <c r="CO318" s="180"/>
      <c r="CP318" s="180"/>
      <c r="CQ318" s="180"/>
      <c r="CR318" s="180"/>
      <c r="CS318" s="180"/>
      <c r="CT318" s="180"/>
      <c r="CU318" s="180"/>
      <c r="CV318" s="180"/>
      <c r="CW318" s="180"/>
      <c r="CX318" s="180"/>
      <c r="CY318" s="180"/>
      <c r="CZ318" s="180"/>
    </row>
    <row r="319" spans="1:104" x14ac:dyDescent="0.3">
      <c r="A319" s="631">
        <v>959</v>
      </c>
      <c r="B319" s="180"/>
      <c r="C319" s="180"/>
      <c r="D319" s="180">
        <f>D262</f>
        <v>3</v>
      </c>
      <c r="E319" s="180">
        <f t="shared" ref="E319:BP319" si="14">E262</f>
        <v>2</v>
      </c>
      <c r="F319" s="180">
        <f t="shared" si="14"/>
        <v>2</v>
      </c>
      <c r="G319" s="180">
        <f t="shared" si="14"/>
        <v>2</v>
      </c>
      <c r="H319" s="180">
        <f t="shared" si="14"/>
        <v>3</v>
      </c>
      <c r="I319" s="180">
        <f t="shared" si="14"/>
        <v>2</v>
      </c>
      <c r="J319" s="180">
        <f t="shared" si="14"/>
        <v>3</v>
      </c>
      <c r="K319" s="180">
        <f t="shared" si="14"/>
        <v>3</v>
      </c>
      <c r="L319" s="180">
        <f t="shared" si="14"/>
        <v>2</v>
      </c>
      <c r="M319" s="180">
        <f t="shared" si="14"/>
        <v>2</v>
      </c>
      <c r="N319" s="180">
        <f t="shared" si="14"/>
        <v>3</v>
      </c>
      <c r="O319" s="180">
        <f t="shared" si="14"/>
        <v>2</v>
      </c>
      <c r="P319" s="180">
        <f t="shared" si="14"/>
        <v>2</v>
      </c>
      <c r="Q319" s="180">
        <f t="shared" si="14"/>
        <v>3</v>
      </c>
      <c r="R319" s="180">
        <f t="shared" si="14"/>
        <v>3</v>
      </c>
      <c r="S319" s="180">
        <f t="shared" si="14"/>
        <v>2</v>
      </c>
      <c r="T319" s="180">
        <f t="shared" si="14"/>
        <v>2</v>
      </c>
      <c r="U319" s="180">
        <f t="shared" si="14"/>
        <v>2</v>
      </c>
      <c r="V319" s="180">
        <f t="shared" si="14"/>
        <v>2</v>
      </c>
      <c r="W319" s="180">
        <f t="shared" si="14"/>
        <v>0</v>
      </c>
      <c r="X319" s="180">
        <f t="shared" si="14"/>
        <v>0</v>
      </c>
      <c r="Y319" s="180">
        <f t="shared" si="14"/>
        <v>2</v>
      </c>
      <c r="Z319" s="180">
        <f t="shared" si="14"/>
        <v>2</v>
      </c>
      <c r="AA319" s="180">
        <f t="shared" si="14"/>
        <v>2</v>
      </c>
      <c r="AB319" s="180">
        <f t="shared" si="14"/>
        <v>2</v>
      </c>
      <c r="AC319" s="180">
        <f t="shared" si="14"/>
        <v>2</v>
      </c>
      <c r="AD319" s="180">
        <f t="shared" si="14"/>
        <v>2</v>
      </c>
      <c r="AE319" s="180">
        <f t="shared" si="14"/>
        <v>0</v>
      </c>
      <c r="AF319" s="180">
        <f t="shared" si="14"/>
        <v>2</v>
      </c>
      <c r="AG319" s="180">
        <f t="shared" si="14"/>
        <v>3</v>
      </c>
      <c r="AH319" s="180">
        <f t="shared" si="14"/>
        <v>2</v>
      </c>
      <c r="AI319" s="180">
        <f t="shared" si="14"/>
        <v>2</v>
      </c>
      <c r="AJ319" s="180">
        <f t="shared" si="14"/>
        <v>2</v>
      </c>
      <c r="AK319" s="180">
        <f t="shared" si="14"/>
        <v>3</v>
      </c>
      <c r="AL319" s="180">
        <f t="shared" si="14"/>
        <v>0</v>
      </c>
      <c r="AM319" s="180">
        <f t="shared" si="14"/>
        <v>2</v>
      </c>
      <c r="AN319" s="180">
        <f t="shared" si="14"/>
        <v>2</v>
      </c>
      <c r="AO319" s="180">
        <f t="shared" si="14"/>
        <v>3</v>
      </c>
      <c r="AP319" s="180">
        <f t="shared" si="14"/>
        <v>2</v>
      </c>
      <c r="AQ319" s="180">
        <f t="shared" si="14"/>
        <v>2</v>
      </c>
      <c r="AR319" s="180">
        <f t="shared" si="14"/>
        <v>2</v>
      </c>
      <c r="AS319" s="180">
        <f t="shared" si="14"/>
        <v>0</v>
      </c>
      <c r="AT319" s="180">
        <f t="shared" si="14"/>
        <v>2</v>
      </c>
      <c r="AU319" s="180">
        <f t="shared" si="14"/>
        <v>2</v>
      </c>
      <c r="AV319" s="180">
        <f t="shared" si="14"/>
        <v>2</v>
      </c>
      <c r="AW319" s="180">
        <f t="shared" si="14"/>
        <v>2</v>
      </c>
      <c r="AX319" s="180">
        <f t="shared" si="14"/>
        <v>2</v>
      </c>
      <c r="AY319" s="180">
        <f t="shared" si="14"/>
        <v>2</v>
      </c>
      <c r="AZ319" s="180">
        <f t="shared" si="14"/>
        <v>2</v>
      </c>
      <c r="BA319" s="180">
        <f t="shared" si="14"/>
        <v>0</v>
      </c>
      <c r="BB319" s="180">
        <f t="shared" si="14"/>
        <v>2</v>
      </c>
      <c r="BC319" s="180">
        <f t="shared" si="14"/>
        <v>2</v>
      </c>
      <c r="BD319" s="180">
        <f t="shared" si="14"/>
        <v>2</v>
      </c>
      <c r="BE319" s="180">
        <f t="shared" si="14"/>
        <v>2</v>
      </c>
      <c r="BF319" s="180">
        <f t="shared" si="14"/>
        <v>2</v>
      </c>
      <c r="BG319" s="180">
        <f t="shared" si="14"/>
        <v>3</v>
      </c>
      <c r="BH319" s="180">
        <f t="shared" si="14"/>
        <v>2</v>
      </c>
      <c r="BI319" s="180">
        <f t="shared" si="14"/>
        <v>2</v>
      </c>
      <c r="BJ319" s="180">
        <f t="shared" si="14"/>
        <v>2</v>
      </c>
      <c r="BK319" s="180">
        <f t="shared" si="14"/>
        <v>3</v>
      </c>
      <c r="BL319" s="180">
        <f t="shared" si="14"/>
        <v>2</v>
      </c>
      <c r="BM319" s="180">
        <f t="shared" si="14"/>
        <v>2</v>
      </c>
      <c r="BN319" s="180">
        <f t="shared" si="14"/>
        <v>2</v>
      </c>
      <c r="BO319" s="180">
        <f t="shared" si="14"/>
        <v>2</v>
      </c>
      <c r="BP319" s="180">
        <f t="shared" si="14"/>
        <v>2</v>
      </c>
      <c r="BQ319" s="180">
        <f t="shared" ref="BQ319:CD319" si="15">BQ262</f>
        <v>3</v>
      </c>
      <c r="BR319" s="180">
        <f t="shared" si="15"/>
        <v>2</v>
      </c>
      <c r="BS319" s="180">
        <f t="shared" si="15"/>
        <v>2</v>
      </c>
      <c r="BT319" s="180">
        <f t="shared" si="15"/>
        <v>0</v>
      </c>
      <c r="BU319" s="180">
        <f t="shared" si="15"/>
        <v>2</v>
      </c>
      <c r="BV319" s="180">
        <f t="shared" si="15"/>
        <v>2</v>
      </c>
      <c r="BW319" s="180">
        <f t="shared" si="15"/>
        <v>2</v>
      </c>
      <c r="BX319" s="180">
        <f t="shared" si="15"/>
        <v>2</v>
      </c>
      <c r="BY319" s="180">
        <f t="shared" si="15"/>
        <v>2</v>
      </c>
      <c r="BZ319" s="180">
        <f t="shared" si="15"/>
        <v>2</v>
      </c>
      <c r="CA319" s="180">
        <f t="shared" si="15"/>
        <v>2</v>
      </c>
      <c r="CB319" s="180">
        <f t="shared" si="15"/>
        <v>2</v>
      </c>
      <c r="CC319" s="180">
        <f t="shared" si="15"/>
        <v>3</v>
      </c>
      <c r="CD319" s="180">
        <f t="shared" si="15"/>
        <v>2</v>
      </c>
      <c r="CE319" s="180"/>
      <c r="CF319" s="180"/>
      <c r="CG319" s="180"/>
      <c r="CH319" s="180"/>
      <c r="CI319" s="180"/>
      <c r="CJ319" s="180"/>
      <c r="CK319" s="180"/>
      <c r="CL319" s="180"/>
      <c r="CM319" s="180"/>
      <c r="CN319" s="180"/>
      <c r="CO319" s="180"/>
      <c r="CP319" s="180"/>
      <c r="CQ319" s="180"/>
      <c r="CR319" s="180"/>
      <c r="CS319" s="180"/>
      <c r="CT319" s="180"/>
      <c r="CU319" s="180"/>
      <c r="CV319" s="180"/>
      <c r="CW319" s="180"/>
      <c r="CX319" s="180"/>
      <c r="CY319" s="180"/>
      <c r="CZ319" s="180"/>
    </row>
    <row r="320" spans="1:104" x14ac:dyDescent="0.3">
      <c r="A320" s="155">
        <v>965</v>
      </c>
      <c r="B320" s="180"/>
      <c r="C320" s="180"/>
      <c r="D320" s="180">
        <f>D266</f>
        <v>0</v>
      </c>
      <c r="E320" s="180">
        <f t="shared" ref="E320:BP320" si="16">E266</f>
        <v>0</v>
      </c>
      <c r="F320" s="180">
        <f t="shared" si="16"/>
        <v>0</v>
      </c>
      <c r="G320" s="180">
        <f t="shared" si="16"/>
        <v>0</v>
      </c>
      <c r="H320" s="180">
        <f t="shared" si="16"/>
        <v>0</v>
      </c>
      <c r="I320" s="180">
        <f t="shared" si="16"/>
        <v>0</v>
      </c>
      <c r="J320" s="180">
        <f t="shared" si="16"/>
        <v>0</v>
      </c>
      <c r="K320" s="180">
        <f t="shared" si="16"/>
        <v>0</v>
      </c>
      <c r="L320" s="180">
        <f t="shared" si="16"/>
        <v>0</v>
      </c>
      <c r="M320" s="180">
        <f t="shared" si="16"/>
        <v>0</v>
      </c>
      <c r="N320" s="180">
        <f t="shared" si="16"/>
        <v>0</v>
      </c>
      <c r="O320" s="180">
        <f t="shared" si="16"/>
        <v>0</v>
      </c>
      <c r="P320" s="180">
        <f t="shared" si="16"/>
        <v>0</v>
      </c>
      <c r="Q320" s="180">
        <f t="shared" si="16"/>
        <v>0</v>
      </c>
      <c r="R320" s="180">
        <f t="shared" si="16"/>
        <v>0</v>
      </c>
      <c r="S320" s="180">
        <f t="shared" si="16"/>
        <v>0</v>
      </c>
      <c r="T320" s="180">
        <f t="shared" si="16"/>
        <v>0</v>
      </c>
      <c r="U320" s="180">
        <f t="shared" si="16"/>
        <v>0</v>
      </c>
      <c r="V320" s="180">
        <f t="shared" si="16"/>
        <v>0</v>
      </c>
      <c r="W320" s="180">
        <f t="shared" si="16"/>
        <v>0</v>
      </c>
      <c r="X320" s="180">
        <f t="shared" si="16"/>
        <v>0</v>
      </c>
      <c r="Y320" s="180">
        <f t="shared" si="16"/>
        <v>0</v>
      </c>
      <c r="Z320" s="180">
        <f t="shared" si="16"/>
        <v>0</v>
      </c>
      <c r="AA320" s="180">
        <f t="shared" si="16"/>
        <v>0</v>
      </c>
      <c r="AB320" s="180">
        <f t="shared" si="16"/>
        <v>0</v>
      </c>
      <c r="AC320" s="180">
        <f t="shared" si="16"/>
        <v>0</v>
      </c>
      <c r="AD320" s="180">
        <f t="shared" si="16"/>
        <v>0</v>
      </c>
      <c r="AE320" s="180">
        <f t="shared" si="16"/>
        <v>0</v>
      </c>
      <c r="AF320" s="180">
        <f t="shared" si="16"/>
        <v>0</v>
      </c>
      <c r="AG320" s="180">
        <f t="shared" si="16"/>
        <v>0</v>
      </c>
      <c r="AH320" s="180">
        <f t="shared" si="16"/>
        <v>0</v>
      </c>
      <c r="AI320" s="180">
        <f t="shared" si="16"/>
        <v>0</v>
      </c>
      <c r="AJ320" s="180">
        <f t="shared" si="16"/>
        <v>0</v>
      </c>
      <c r="AK320" s="180">
        <f t="shared" si="16"/>
        <v>0</v>
      </c>
      <c r="AL320" s="180">
        <f t="shared" si="16"/>
        <v>0</v>
      </c>
      <c r="AM320" s="180">
        <f t="shared" si="16"/>
        <v>0</v>
      </c>
      <c r="AN320" s="180">
        <f t="shared" si="16"/>
        <v>0</v>
      </c>
      <c r="AO320" s="180">
        <f t="shared" si="16"/>
        <v>0</v>
      </c>
      <c r="AP320" s="180">
        <f t="shared" si="16"/>
        <v>0</v>
      </c>
      <c r="AQ320" s="180">
        <f t="shared" si="16"/>
        <v>0</v>
      </c>
      <c r="AR320" s="180">
        <f t="shared" si="16"/>
        <v>0</v>
      </c>
      <c r="AS320" s="180">
        <f t="shared" si="16"/>
        <v>0</v>
      </c>
      <c r="AT320" s="180">
        <f t="shared" si="16"/>
        <v>0</v>
      </c>
      <c r="AU320" s="180">
        <f t="shared" si="16"/>
        <v>0</v>
      </c>
      <c r="AV320" s="180">
        <f t="shared" si="16"/>
        <v>0</v>
      </c>
      <c r="AW320" s="180">
        <f t="shared" si="16"/>
        <v>0</v>
      </c>
      <c r="AX320" s="180">
        <f t="shared" si="16"/>
        <v>0</v>
      </c>
      <c r="AY320" s="180">
        <f t="shared" si="16"/>
        <v>0</v>
      </c>
      <c r="AZ320" s="180">
        <f t="shared" si="16"/>
        <v>0</v>
      </c>
      <c r="BA320" s="180">
        <f t="shared" si="16"/>
        <v>0</v>
      </c>
      <c r="BB320" s="180">
        <f t="shared" si="16"/>
        <v>0</v>
      </c>
      <c r="BC320" s="180">
        <f t="shared" si="16"/>
        <v>0</v>
      </c>
      <c r="BD320" s="180">
        <f t="shared" si="16"/>
        <v>0</v>
      </c>
      <c r="BE320" s="180">
        <f t="shared" si="16"/>
        <v>0</v>
      </c>
      <c r="BF320" s="180">
        <f t="shared" si="16"/>
        <v>0</v>
      </c>
      <c r="BG320" s="180">
        <f t="shared" si="16"/>
        <v>0</v>
      </c>
      <c r="BH320" s="180">
        <f t="shared" si="16"/>
        <v>0</v>
      </c>
      <c r="BI320" s="180">
        <f t="shared" si="16"/>
        <v>0</v>
      </c>
      <c r="BJ320" s="180">
        <f t="shared" si="16"/>
        <v>0</v>
      </c>
      <c r="BK320" s="180">
        <f t="shared" si="16"/>
        <v>0</v>
      </c>
      <c r="BL320" s="180">
        <f t="shared" si="16"/>
        <v>0</v>
      </c>
      <c r="BM320" s="180">
        <f t="shared" si="16"/>
        <v>0</v>
      </c>
      <c r="BN320" s="180">
        <f t="shared" si="16"/>
        <v>0</v>
      </c>
      <c r="BO320" s="180">
        <f t="shared" si="16"/>
        <v>0</v>
      </c>
      <c r="BP320" s="180">
        <f t="shared" si="16"/>
        <v>0</v>
      </c>
      <c r="BQ320" s="180">
        <f t="shared" ref="BQ320:CD320" si="17">BQ266</f>
        <v>0</v>
      </c>
      <c r="BR320" s="180">
        <f t="shared" si="17"/>
        <v>0</v>
      </c>
      <c r="BS320" s="180">
        <f t="shared" si="17"/>
        <v>0</v>
      </c>
      <c r="BT320" s="180">
        <f t="shared" si="17"/>
        <v>0</v>
      </c>
      <c r="BU320" s="180">
        <f t="shared" si="17"/>
        <v>0</v>
      </c>
      <c r="BV320" s="180">
        <f t="shared" si="17"/>
        <v>0</v>
      </c>
      <c r="BW320" s="180">
        <f t="shared" si="17"/>
        <v>0</v>
      </c>
      <c r="BX320" s="180">
        <f t="shared" si="17"/>
        <v>0</v>
      </c>
      <c r="BY320" s="180">
        <f t="shared" si="17"/>
        <v>0</v>
      </c>
      <c r="BZ320" s="180">
        <f t="shared" si="17"/>
        <v>0</v>
      </c>
      <c r="CA320" s="180">
        <f t="shared" si="17"/>
        <v>0</v>
      </c>
      <c r="CB320" s="180">
        <f t="shared" si="17"/>
        <v>0</v>
      </c>
      <c r="CC320" s="180">
        <f t="shared" si="17"/>
        <v>0</v>
      </c>
      <c r="CD320" s="180">
        <f t="shared" si="17"/>
        <v>0</v>
      </c>
      <c r="CE320" s="180"/>
      <c r="CF320" s="180"/>
      <c r="CG320" s="180"/>
      <c r="CH320" s="180"/>
      <c r="CI320" s="180"/>
      <c r="CJ320" s="180"/>
      <c r="CK320" s="180"/>
      <c r="CL320" s="180"/>
      <c r="CM320" s="180"/>
      <c r="CN320" s="180"/>
      <c r="CO320" s="180"/>
      <c r="CP320" s="180"/>
      <c r="CQ320" s="180"/>
      <c r="CR320" s="180"/>
      <c r="CS320" s="180"/>
      <c r="CT320" s="180"/>
      <c r="CU320" s="180"/>
      <c r="CV320" s="180"/>
      <c r="CW320" s="180"/>
      <c r="CX320" s="180"/>
      <c r="CY320" s="180"/>
      <c r="CZ320" s="180"/>
    </row>
    <row r="321" spans="1:104" x14ac:dyDescent="0.3">
      <c r="A321" s="631">
        <v>973</v>
      </c>
      <c r="B321" s="180"/>
      <c r="C321" s="180"/>
      <c r="D321" s="180">
        <f>D269</f>
        <v>0</v>
      </c>
      <c r="E321" s="180">
        <f t="shared" ref="E321:BP322" si="18">E269</f>
        <v>1</v>
      </c>
      <c r="F321" s="180">
        <f t="shared" si="18"/>
        <v>0</v>
      </c>
      <c r="G321" s="180">
        <f t="shared" si="18"/>
        <v>0</v>
      </c>
      <c r="H321" s="180">
        <f t="shared" si="18"/>
        <v>0</v>
      </c>
      <c r="I321" s="180">
        <f t="shared" si="18"/>
        <v>0</v>
      </c>
      <c r="J321" s="180">
        <f t="shared" si="18"/>
        <v>0</v>
      </c>
      <c r="K321" s="180">
        <f t="shared" si="18"/>
        <v>0</v>
      </c>
      <c r="L321" s="180">
        <f t="shared" si="18"/>
        <v>0</v>
      </c>
      <c r="M321" s="180">
        <f t="shared" si="18"/>
        <v>0</v>
      </c>
      <c r="N321" s="180">
        <f t="shared" si="18"/>
        <v>0</v>
      </c>
      <c r="O321" s="180">
        <f t="shared" si="18"/>
        <v>0</v>
      </c>
      <c r="P321" s="180">
        <f t="shared" si="18"/>
        <v>0</v>
      </c>
      <c r="Q321" s="180">
        <f t="shared" si="18"/>
        <v>0</v>
      </c>
      <c r="R321" s="180">
        <f t="shared" si="18"/>
        <v>0</v>
      </c>
      <c r="S321" s="180">
        <f t="shared" si="18"/>
        <v>0</v>
      </c>
      <c r="T321" s="180">
        <f t="shared" si="18"/>
        <v>0</v>
      </c>
      <c r="U321" s="180">
        <f t="shared" si="18"/>
        <v>0</v>
      </c>
      <c r="V321" s="180">
        <f t="shared" si="18"/>
        <v>0</v>
      </c>
      <c r="W321" s="180">
        <f t="shared" si="18"/>
        <v>0</v>
      </c>
      <c r="X321" s="180">
        <f t="shared" si="18"/>
        <v>0</v>
      </c>
      <c r="Y321" s="180">
        <f t="shared" si="18"/>
        <v>0</v>
      </c>
      <c r="Z321" s="180">
        <f t="shared" si="18"/>
        <v>0</v>
      </c>
      <c r="AA321" s="180">
        <f t="shared" si="18"/>
        <v>0</v>
      </c>
      <c r="AB321" s="180">
        <f t="shared" si="18"/>
        <v>0</v>
      </c>
      <c r="AC321" s="180">
        <f t="shared" si="18"/>
        <v>0</v>
      </c>
      <c r="AD321" s="180">
        <f t="shared" si="18"/>
        <v>0</v>
      </c>
      <c r="AE321" s="180">
        <f t="shared" si="18"/>
        <v>0</v>
      </c>
      <c r="AF321" s="180">
        <f t="shared" si="18"/>
        <v>0</v>
      </c>
      <c r="AG321" s="180">
        <f t="shared" si="18"/>
        <v>0</v>
      </c>
      <c r="AH321" s="180">
        <f t="shared" si="18"/>
        <v>0</v>
      </c>
      <c r="AI321" s="180">
        <f t="shared" si="18"/>
        <v>0</v>
      </c>
      <c r="AJ321" s="180">
        <f t="shared" si="18"/>
        <v>0</v>
      </c>
      <c r="AK321" s="180">
        <f t="shared" si="18"/>
        <v>2</v>
      </c>
      <c r="AL321" s="180">
        <f t="shared" si="18"/>
        <v>0</v>
      </c>
      <c r="AM321" s="180">
        <f t="shared" si="18"/>
        <v>0</v>
      </c>
      <c r="AN321" s="180">
        <f t="shared" si="18"/>
        <v>0</v>
      </c>
      <c r="AO321" s="180">
        <f t="shared" si="18"/>
        <v>0</v>
      </c>
      <c r="AP321" s="180">
        <f t="shared" si="18"/>
        <v>0</v>
      </c>
      <c r="AQ321" s="180">
        <f t="shared" si="18"/>
        <v>0</v>
      </c>
      <c r="AR321" s="180">
        <f t="shared" si="18"/>
        <v>0</v>
      </c>
      <c r="AS321" s="180">
        <f t="shared" si="18"/>
        <v>0</v>
      </c>
      <c r="AT321" s="180">
        <f t="shared" si="18"/>
        <v>0</v>
      </c>
      <c r="AU321" s="180">
        <f t="shared" si="18"/>
        <v>0</v>
      </c>
      <c r="AV321" s="180">
        <f t="shared" si="18"/>
        <v>0</v>
      </c>
      <c r="AW321" s="180">
        <f t="shared" si="18"/>
        <v>0</v>
      </c>
      <c r="AX321" s="180">
        <f t="shared" si="18"/>
        <v>0</v>
      </c>
      <c r="AY321" s="180">
        <f t="shared" si="18"/>
        <v>0</v>
      </c>
      <c r="AZ321" s="180">
        <f t="shared" si="18"/>
        <v>3</v>
      </c>
      <c r="BA321" s="180">
        <f t="shared" si="18"/>
        <v>0</v>
      </c>
      <c r="BB321" s="180">
        <f t="shared" si="18"/>
        <v>0</v>
      </c>
      <c r="BC321" s="180">
        <f t="shared" si="18"/>
        <v>0</v>
      </c>
      <c r="BD321" s="180">
        <f t="shared" si="18"/>
        <v>0</v>
      </c>
      <c r="BE321" s="180">
        <f t="shared" si="18"/>
        <v>0</v>
      </c>
      <c r="BF321" s="180">
        <f t="shared" si="18"/>
        <v>0</v>
      </c>
      <c r="BG321" s="180">
        <f t="shared" si="18"/>
        <v>0</v>
      </c>
      <c r="BH321" s="180">
        <f t="shared" si="18"/>
        <v>0</v>
      </c>
      <c r="BI321" s="180">
        <f t="shared" si="18"/>
        <v>0</v>
      </c>
      <c r="BJ321" s="180">
        <f t="shared" si="18"/>
        <v>0</v>
      </c>
      <c r="BK321" s="180">
        <f t="shared" si="18"/>
        <v>0</v>
      </c>
      <c r="BL321" s="180">
        <f t="shared" si="18"/>
        <v>0</v>
      </c>
      <c r="BM321" s="180">
        <f t="shared" si="18"/>
        <v>0</v>
      </c>
      <c r="BN321" s="180">
        <f t="shared" si="18"/>
        <v>0</v>
      </c>
      <c r="BO321" s="180">
        <f t="shared" si="18"/>
        <v>0</v>
      </c>
      <c r="BP321" s="180">
        <f t="shared" si="18"/>
        <v>0</v>
      </c>
      <c r="BQ321" s="180">
        <f t="shared" ref="BQ321:CD325" si="19">BQ269</f>
        <v>0</v>
      </c>
      <c r="BR321" s="180">
        <f t="shared" si="19"/>
        <v>0</v>
      </c>
      <c r="BS321" s="180">
        <f t="shared" si="19"/>
        <v>0</v>
      </c>
      <c r="BT321" s="180">
        <f t="shared" si="19"/>
        <v>0</v>
      </c>
      <c r="BU321" s="180">
        <f t="shared" si="19"/>
        <v>0</v>
      </c>
      <c r="BV321" s="180">
        <f t="shared" si="19"/>
        <v>0</v>
      </c>
      <c r="BW321" s="180">
        <f t="shared" si="19"/>
        <v>0</v>
      </c>
      <c r="BX321" s="180">
        <f t="shared" si="19"/>
        <v>0</v>
      </c>
      <c r="BY321" s="180">
        <f t="shared" si="19"/>
        <v>0</v>
      </c>
      <c r="BZ321" s="180">
        <f t="shared" si="19"/>
        <v>0</v>
      </c>
      <c r="CA321" s="180">
        <f t="shared" si="19"/>
        <v>0</v>
      </c>
      <c r="CB321" s="180">
        <f t="shared" si="19"/>
        <v>1</v>
      </c>
      <c r="CC321" s="180">
        <f t="shared" si="19"/>
        <v>0</v>
      </c>
      <c r="CD321" s="180">
        <f t="shared" si="19"/>
        <v>0</v>
      </c>
      <c r="CE321" s="180"/>
      <c r="CF321" s="180"/>
      <c r="CG321" s="180"/>
      <c r="CH321" s="180"/>
      <c r="CI321" s="180"/>
      <c r="CJ321" s="180"/>
      <c r="CK321" s="180"/>
      <c r="CL321" s="180"/>
      <c r="CM321" s="180"/>
      <c r="CN321" s="180"/>
      <c r="CO321" s="180"/>
      <c r="CP321" s="180"/>
      <c r="CQ321" s="180"/>
      <c r="CR321" s="180"/>
      <c r="CS321" s="180"/>
      <c r="CT321" s="180"/>
      <c r="CU321" s="180"/>
      <c r="CV321" s="180"/>
      <c r="CW321" s="180"/>
      <c r="CX321" s="180"/>
      <c r="CY321" s="180"/>
      <c r="CZ321" s="180"/>
    </row>
    <row r="322" spans="1:104" x14ac:dyDescent="0.3">
      <c r="A322" s="631">
        <v>974</v>
      </c>
      <c r="B322" s="180"/>
      <c r="C322" s="180"/>
      <c r="D322" s="180">
        <f t="shared" ref="D322:S327" si="20">D270</f>
        <v>2</v>
      </c>
      <c r="E322" s="180">
        <f t="shared" si="20"/>
        <v>2</v>
      </c>
      <c r="F322" s="180">
        <f t="shared" si="20"/>
        <v>2</v>
      </c>
      <c r="G322" s="180">
        <f t="shared" si="20"/>
        <v>3</v>
      </c>
      <c r="H322" s="180">
        <f t="shared" si="20"/>
        <v>3</v>
      </c>
      <c r="I322" s="180">
        <f t="shared" si="20"/>
        <v>2</v>
      </c>
      <c r="J322" s="180">
        <f t="shared" si="20"/>
        <v>3</v>
      </c>
      <c r="K322" s="180">
        <f t="shared" si="20"/>
        <v>3</v>
      </c>
      <c r="L322" s="180">
        <f t="shared" si="20"/>
        <v>2</v>
      </c>
      <c r="M322" s="180">
        <f t="shared" si="20"/>
        <v>2</v>
      </c>
      <c r="N322" s="180">
        <f t="shared" si="20"/>
        <v>3</v>
      </c>
      <c r="O322" s="180">
        <f t="shared" si="20"/>
        <v>2</v>
      </c>
      <c r="P322" s="180">
        <f t="shared" si="20"/>
        <v>3</v>
      </c>
      <c r="Q322" s="180">
        <f t="shared" si="20"/>
        <v>2</v>
      </c>
      <c r="R322" s="180">
        <f t="shared" si="20"/>
        <v>3</v>
      </c>
      <c r="S322" s="180">
        <f t="shared" si="20"/>
        <v>2</v>
      </c>
      <c r="T322" s="180">
        <f t="shared" si="18"/>
        <v>2</v>
      </c>
      <c r="U322" s="180">
        <f t="shared" si="18"/>
        <v>2</v>
      </c>
      <c r="V322" s="180">
        <f t="shared" si="18"/>
        <v>3</v>
      </c>
      <c r="W322" s="180">
        <f t="shared" si="18"/>
        <v>0</v>
      </c>
      <c r="X322" s="180">
        <f t="shared" si="18"/>
        <v>0</v>
      </c>
      <c r="Y322" s="180">
        <f t="shared" si="18"/>
        <v>2</v>
      </c>
      <c r="Z322" s="180">
        <f t="shared" si="18"/>
        <v>2</v>
      </c>
      <c r="AA322" s="180">
        <f t="shared" si="18"/>
        <v>2</v>
      </c>
      <c r="AB322" s="180">
        <f t="shared" si="18"/>
        <v>2</v>
      </c>
      <c r="AC322" s="180">
        <f t="shared" si="18"/>
        <v>2</v>
      </c>
      <c r="AD322" s="180">
        <f t="shared" si="18"/>
        <v>2</v>
      </c>
      <c r="AE322" s="180">
        <f t="shared" si="18"/>
        <v>0</v>
      </c>
      <c r="AF322" s="180">
        <f t="shared" si="18"/>
        <v>2</v>
      </c>
      <c r="AG322" s="180">
        <f t="shared" si="18"/>
        <v>3</v>
      </c>
      <c r="AH322" s="180">
        <f t="shared" si="18"/>
        <v>2</v>
      </c>
      <c r="AI322" s="180">
        <f t="shared" si="18"/>
        <v>2</v>
      </c>
      <c r="AJ322" s="180">
        <f t="shared" si="18"/>
        <v>2</v>
      </c>
      <c r="AK322" s="180">
        <f t="shared" si="18"/>
        <v>2</v>
      </c>
      <c r="AL322" s="180">
        <f t="shared" si="18"/>
        <v>0</v>
      </c>
      <c r="AM322" s="180">
        <f t="shared" si="18"/>
        <v>2</v>
      </c>
      <c r="AN322" s="180">
        <f t="shared" si="18"/>
        <v>2</v>
      </c>
      <c r="AO322" s="180">
        <f t="shared" si="18"/>
        <v>3</v>
      </c>
      <c r="AP322" s="180">
        <f t="shared" si="18"/>
        <v>2</v>
      </c>
      <c r="AQ322" s="180">
        <f t="shared" si="18"/>
        <v>3</v>
      </c>
      <c r="AR322" s="180">
        <f t="shared" si="18"/>
        <v>3</v>
      </c>
      <c r="AS322" s="180">
        <f t="shared" si="18"/>
        <v>0</v>
      </c>
      <c r="AT322" s="180">
        <f t="shared" si="18"/>
        <v>2</v>
      </c>
      <c r="AU322" s="180">
        <f t="shared" si="18"/>
        <v>2</v>
      </c>
      <c r="AV322" s="180">
        <f t="shared" si="18"/>
        <v>2</v>
      </c>
      <c r="AW322" s="180">
        <f t="shared" si="18"/>
        <v>2</v>
      </c>
      <c r="AX322" s="180">
        <f t="shared" si="18"/>
        <v>2</v>
      </c>
      <c r="AY322" s="180">
        <f t="shared" si="18"/>
        <v>2</v>
      </c>
      <c r="AZ322" s="180">
        <f t="shared" si="18"/>
        <v>2</v>
      </c>
      <c r="BA322" s="180">
        <f t="shared" si="18"/>
        <v>0</v>
      </c>
      <c r="BB322" s="180">
        <f t="shared" si="18"/>
        <v>2</v>
      </c>
      <c r="BC322" s="180">
        <f t="shared" si="18"/>
        <v>2</v>
      </c>
      <c r="BD322" s="180">
        <f t="shared" si="18"/>
        <v>2</v>
      </c>
      <c r="BE322" s="180">
        <f t="shared" si="18"/>
        <v>2</v>
      </c>
      <c r="BF322" s="180">
        <f t="shared" si="18"/>
        <v>2</v>
      </c>
      <c r="BG322" s="180">
        <f t="shared" si="18"/>
        <v>3</v>
      </c>
      <c r="BH322" s="180">
        <f t="shared" si="18"/>
        <v>2</v>
      </c>
      <c r="BI322" s="180">
        <f t="shared" si="18"/>
        <v>2</v>
      </c>
      <c r="BJ322" s="180">
        <f t="shared" si="18"/>
        <v>3</v>
      </c>
      <c r="BK322" s="180">
        <f t="shared" si="18"/>
        <v>3</v>
      </c>
      <c r="BL322" s="180">
        <f t="shared" si="18"/>
        <v>2</v>
      </c>
      <c r="BM322" s="180">
        <f t="shared" si="18"/>
        <v>2</v>
      </c>
      <c r="BN322" s="180">
        <f t="shared" si="18"/>
        <v>2</v>
      </c>
      <c r="BO322" s="180">
        <f t="shared" si="18"/>
        <v>2</v>
      </c>
      <c r="BP322" s="180">
        <f t="shared" si="18"/>
        <v>2</v>
      </c>
      <c r="BQ322" s="180">
        <f t="shared" si="19"/>
        <v>3</v>
      </c>
      <c r="BR322" s="180">
        <f t="shared" si="19"/>
        <v>2</v>
      </c>
      <c r="BS322" s="180">
        <f t="shared" si="19"/>
        <v>2</v>
      </c>
      <c r="BT322" s="180">
        <f t="shared" si="19"/>
        <v>0</v>
      </c>
      <c r="BU322" s="180">
        <f t="shared" si="19"/>
        <v>2</v>
      </c>
      <c r="BV322" s="180">
        <f t="shared" si="19"/>
        <v>2</v>
      </c>
      <c r="BW322" s="180">
        <f t="shared" si="19"/>
        <v>2</v>
      </c>
      <c r="BX322" s="180">
        <f t="shared" si="19"/>
        <v>2</v>
      </c>
      <c r="BY322" s="180">
        <f t="shared" si="19"/>
        <v>2</v>
      </c>
      <c r="BZ322" s="180">
        <f t="shared" si="19"/>
        <v>2</v>
      </c>
      <c r="CA322" s="180">
        <f t="shared" si="19"/>
        <v>2</v>
      </c>
      <c r="CB322" s="180">
        <f t="shared" si="19"/>
        <v>2</v>
      </c>
      <c r="CC322" s="180">
        <f t="shared" si="19"/>
        <v>3</v>
      </c>
      <c r="CD322" s="180">
        <f t="shared" si="19"/>
        <v>2</v>
      </c>
      <c r="CE322" s="180"/>
      <c r="CF322" s="180"/>
      <c r="CG322" s="180"/>
      <c r="CH322" s="180"/>
      <c r="CI322" s="180"/>
      <c r="CJ322" s="180"/>
      <c r="CK322" s="180"/>
      <c r="CL322" s="180"/>
      <c r="CM322" s="180"/>
      <c r="CN322" s="180"/>
      <c r="CO322" s="180"/>
      <c r="CP322" s="180"/>
      <c r="CQ322" s="180"/>
      <c r="CR322" s="180"/>
      <c r="CS322" s="180"/>
      <c r="CT322" s="180"/>
      <c r="CU322" s="180"/>
      <c r="CV322" s="180"/>
      <c r="CW322" s="180"/>
      <c r="CX322" s="180"/>
      <c r="CY322" s="180"/>
      <c r="CZ322" s="180"/>
    </row>
    <row r="323" spans="1:104" x14ac:dyDescent="0.3">
      <c r="A323" s="631">
        <v>975</v>
      </c>
      <c r="B323" s="180"/>
      <c r="C323" s="180"/>
      <c r="D323" s="180">
        <f t="shared" si="20"/>
        <v>1</v>
      </c>
      <c r="E323" s="180">
        <f t="shared" ref="E323:BP326" si="21">E271</f>
        <v>1</v>
      </c>
      <c r="F323" s="180">
        <f t="shared" si="21"/>
        <v>1</v>
      </c>
      <c r="G323" s="180">
        <f t="shared" si="21"/>
        <v>2</v>
      </c>
      <c r="H323" s="180">
        <f t="shared" si="21"/>
        <v>1</v>
      </c>
      <c r="I323" s="180">
        <f t="shared" si="21"/>
        <v>1</v>
      </c>
      <c r="J323" s="180">
        <f t="shared" si="21"/>
        <v>1</v>
      </c>
      <c r="K323" s="180">
        <f t="shared" si="21"/>
        <v>1</v>
      </c>
      <c r="L323" s="180">
        <f t="shared" si="21"/>
        <v>1</v>
      </c>
      <c r="M323" s="180">
        <f t="shared" si="21"/>
        <v>2</v>
      </c>
      <c r="N323" s="180">
        <f t="shared" si="21"/>
        <v>2</v>
      </c>
      <c r="O323" s="180">
        <f t="shared" si="21"/>
        <v>2</v>
      </c>
      <c r="P323" s="180">
        <f t="shared" si="21"/>
        <v>1</v>
      </c>
      <c r="Q323" s="180">
        <f t="shared" si="21"/>
        <v>1</v>
      </c>
      <c r="R323" s="180">
        <f t="shared" si="21"/>
        <v>1</v>
      </c>
      <c r="S323" s="180">
        <f t="shared" si="21"/>
        <v>1</v>
      </c>
      <c r="T323" s="180">
        <f t="shared" si="21"/>
        <v>1</v>
      </c>
      <c r="U323" s="180">
        <f t="shared" si="21"/>
        <v>2</v>
      </c>
      <c r="V323" s="180">
        <f t="shared" si="21"/>
        <v>2</v>
      </c>
      <c r="W323" s="180">
        <f t="shared" si="21"/>
        <v>0</v>
      </c>
      <c r="X323" s="180">
        <f t="shared" si="21"/>
        <v>0</v>
      </c>
      <c r="Y323" s="180">
        <f t="shared" si="21"/>
        <v>1</v>
      </c>
      <c r="Z323" s="180">
        <f t="shared" si="21"/>
        <v>2</v>
      </c>
      <c r="AA323" s="180">
        <f t="shared" si="21"/>
        <v>1</v>
      </c>
      <c r="AB323" s="180">
        <f t="shared" si="21"/>
        <v>1</v>
      </c>
      <c r="AC323" s="180">
        <f t="shared" si="21"/>
        <v>1</v>
      </c>
      <c r="AD323" s="180">
        <f t="shared" si="21"/>
        <v>2</v>
      </c>
      <c r="AE323" s="180">
        <f t="shared" si="21"/>
        <v>0</v>
      </c>
      <c r="AF323" s="180">
        <f t="shared" si="21"/>
        <v>1</v>
      </c>
      <c r="AG323" s="180">
        <f t="shared" si="21"/>
        <v>2</v>
      </c>
      <c r="AH323" s="180">
        <f t="shared" si="21"/>
        <v>1</v>
      </c>
      <c r="AI323" s="180">
        <f t="shared" si="21"/>
        <v>1</v>
      </c>
      <c r="AJ323" s="180">
        <f t="shared" si="21"/>
        <v>1</v>
      </c>
      <c r="AK323" s="180">
        <f t="shared" si="21"/>
        <v>1</v>
      </c>
      <c r="AL323" s="180">
        <f t="shared" si="21"/>
        <v>0</v>
      </c>
      <c r="AM323" s="180">
        <f t="shared" si="21"/>
        <v>1</v>
      </c>
      <c r="AN323" s="180">
        <f t="shared" si="21"/>
        <v>2</v>
      </c>
      <c r="AO323" s="180">
        <f t="shared" si="21"/>
        <v>2</v>
      </c>
      <c r="AP323" s="180">
        <f t="shared" si="21"/>
        <v>2</v>
      </c>
      <c r="AQ323" s="180">
        <f t="shared" si="21"/>
        <v>1</v>
      </c>
      <c r="AR323" s="180">
        <f t="shared" si="21"/>
        <v>1</v>
      </c>
      <c r="AS323" s="180">
        <f t="shared" si="21"/>
        <v>0</v>
      </c>
      <c r="AT323" s="180">
        <f t="shared" si="21"/>
        <v>1</v>
      </c>
      <c r="AU323" s="180">
        <f t="shared" si="21"/>
        <v>1</v>
      </c>
      <c r="AV323" s="180">
        <f t="shared" si="21"/>
        <v>1</v>
      </c>
      <c r="AW323" s="180">
        <f t="shared" si="21"/>
        <v>2</v>
      </c>
      <c r="AX323" s="180">
        <f t="shared" si="21"/>
        <v>1</v>
      </c>
      <c r="AY323" s="180">
        <f t="shared" si="21"/>
        <v>1</v>
      </c>
      <c r="AZ323" s="180">
        <f t="shared" si="21"/>
        <v>1</v>
      </c>
      <c r="BA323" s="180">
        <f t="shared" si="21"/>
        <v>0</v>
      </c>
      <c r="BB323" s="180">
        <f t="shared" si="21"/>
        <v>1</v>
      </c>
      <c r="BC323" s="180">
        <f t="shared" si="21"/>
        <v>1</v>
      </c>
      <c r="BD323" s="180">
        <f t="shared" si="21"/>
        <v>1</v>
      </c>
      <c r="BE323" s="180">
        <f t="shared" si="21"/>
        <v>2</v>
      </c>
      <c r="BF323" s="180">
        <f t="shared" si="21"/>
        <v>2</v>
      </c>
      <c r="BG323" s="180">
        <f t="shared" si="21"/>
        <v>1</v>
      </c>
      <c r="BH323" s="180">
        <f t="shared" si="21"/>
        <v>2</v>
      </c>
      <c r="BI323" s="180">
        <f t="shared" si="21"/>
        <v>1</v>
      </c>
      <c r="BJ323" s="180">
        <f t="shared" si="21"/>
        <v>1</v>
      </c>
      <c r="BK323" s="180">
        <f t="shared" si="21"/>
        <v>1</v>
      </c>
      <c r="BL323" s="180">
        <f t="shared" si="21"/>
        <v>1</v>
      </c>
      <c r="BM323" s="180">
        <f t="shared" si="21"/>
        <v>1</v>
      </c>
      <c r="BN323" s="180">
        <f t="shared" si="21"/>
        <v>1</v>
      </c>
      <c r="BO323" s="180">
        <f t="shared" si="21"/>
        <v>1</v>
      </c>
      <c r="BP323" s="180">
        <f t="shared" si="21"/>
        <v>2</v>
      </c>
      <c r="BQ323" s="180">
        <f t="shared" si="19"/>
        <v>2</v>
      </c>
      <c r="BR323" s="180">
        <f t="shared" si="19"/>
        <v>1</v>
      </c>
      <c r="BS323" s="180">
        <f t="shared" si="19"/>
        <v>2</v>
      </c>
      <c r="BT323" s="180">
        <f t="shared" si="19"/>
        <v>0</v>
      </c>
      <c r="BU323" s="180">
        <f t="shared" si="19"/>
        <v>1</v>
      </c>
      <c r="BV323" s="180">
        <f t="shared" si="19"/>
        <v>1</v>
      </c>
      <c r="BW323" s="180">
        <f t="shared" si="19"/>
        <v>1</v>
      </c>
      <c r="BX323" s="180">
        <f t="shared" si="19"/>
        <v>1</v>
      </c>
      <c r="BY323" s="180">
        <f t="shared" si="19"/>
        <v>1</v>
      </c>
      <c r="BZ323" s="180">
        <f t="shared" si="19"/>
        <v>1</v>
      </c>
      <c r="CA323" s="180">
        <f t="shared" si="19"/>
        <v>2</v>
      </c>
      <c r="CB323" s="180">
        <f t="shared" si="19"/>
        <v>1</v>
      </c>
      <c r="CC323" s="180">
        <f t="shared" si="19"/>
        <v>2</v>
      </c>
      <c r="CD323" s="180">
        <f t="shared" si="19"/>
        <v>1</v>
      </c>
      <c r="CE323" s="180"/>
      <c r="CF323" s="180"/>
      <c r="CG323" s="180"/>
      <c r="CH323" s="180"/>
      <c r="CI323" s="180"/>
      <c r="CJ323" s="180"/>
      <c r="CK323" s="180"/>
      <c r="CL323" s="180"/>
      <c r="CM323" s="180"/>
      <c r="CN323" s="180"/>
      <c r="CO323" s="180"/>
      <c r="CP323" s="180"/>
      <c r="CQ323" s="180"/>
      <c r="CR323" s="180"/>
      <c r="CS323" s="180"/>
      <c r="CT323" s="180"/>
      <c r="CU323" s="180"/>
      <c r="CV323" s="180"/>
      <c r="CW323" s="180"/>
      <c r="CX323" s="180"/>
      <c r="CY323" s="180"/>
      <c r="CZ323" s="180"/>
    </row>
    <row r="324" spans="1:104" x14ac:dyDescent="0.3">
      <c r="A324" s="631">
        <v>976</v>
      </c>
      <c r="B324" s="180"/>
      <c r="C324" s="180"/>
      <c r="D324" s="180">
        <f t="shared" si="20"/>
        <v>1</v>
      </c>
      <c r="E324" s="180">
        <f t="shared" si="21"/>
        <v>1</v>
      </c>
      <c r="F324" s="180">
        <f t="shared" si="21"/>
        <v>1</v>
      </c>
      <c r="G324" s="180">
        <f t="shared" si="21"/>
        <v>3</v>
      </c>
      <c r="H324" s="180">
        <f t="shared" si="21"/>
        <v>1</v>
      </c>
      <c r="I324" s="180">
        <f t="shared" si="21"/>
        <v>1</v>
      </c>
      <c r="J324" s="180">
        <f t="shared" si="21"/>
        <v>1</v>
      </c>
      <c r="K324" s="180">
        <f t="shared" si="21"/>
        <v>1</v>
      </c>
      <c r="L324" s="180">
        <f t="shared" si="21"/>
        <v>1</v>
      </c>
      <c r="M324" s="180">
        <f t="shared" si="21"/>
        <v>3</v>
      </c>
      <c r="N324" s="180">
        <f t="shared" si="21"/>
        <v>3</v>
      </c>
      <c r="O324" s="180">
        <f t="shared" si="21"/>
        <v>3</v>
      </c>
      <c r="P324" s="180">
        <f t="shared" si="21"/>
        <v>1</v>
      </c>
      <c r="Q324" s="180">
        <f t="shared" si="21"/>
        <v>1</v>
      </c>
      <c r="R324" s="180">
        <f t="shared" si="21"/>
        <v>1</v>
      </c>
      <c r="S324" s="180">
        <f t="shared" si="21"/>
        <v>1</v>
      </c>
      <c r="T324" s="180">
        <f t="shared" si="21"/>
        <v>1</v>
      </c>
      <c r="U324" s="180">
        <f t="shared" si="21"/>
        <v>3</v>
      </c>
      <c r="V324" s="180">
        <f t="shared" si="21"/>
        <v>3</v>
      </c>
      <c r="W324" s="180">
        <f t="shared" si="21"/>
        <v>0</v>
      </c>
      <c r="X324" s="180">
        <f t="shared" si="21"/>
        <v>0</v>
      </c>
      <c r="Y324" s="180">
        <f t="shared" si="21"/>
        <v>1</v>
      </c>
      <c r="Z324" s="180">
        <f t="shared" si="21"/>
        <v>3</v>
      </c>
      <c r="AA324" s="180">
        <f t="shared" si="21"/>
        <v>1</v>
      </c>
      <c r="AB324" s="180">
        <f t="shared" si="21"/>
        <v>1</v>
      </c>
      <c r="AC324" s="180">
        <f t="shared" si="21"/>
        <v>1</v>
      </c>
      <c r="AD324" s="180">
        <f t="shared" si="21"/>
        <v>3</v>
      </c>
      <c r="AE324" s="180">
        <f t="shared" si="21"/>
        <v>0</v>
      </c>
      <c r="AF324" s="180">
        <f t="shared" si="21"/>
        <v>1</v>
      </c>
      <c r="AG324" s="180">
        <f t="shared" si="21"/>
        <v>3</v>
      </c>
      <c r="AH324" s="180">
        <f t="shared" si="21"/>
        <v>1</v>
      </c>
      <c r="AI324" s="180">
        <f t="shared" si="21"/>
        <v>1</v>
      </c>
      <c r="AJ324" s="180">
        <f t="shared" si="21"/>
        <v>1</v>
      </c>
      <c r="AK324" s="180">
        <f t="shared" si="21"/>
        <v>1</v>
      </c>
      <c r="AL324" s="180">
        <f t="shared" si="21"/>
        <v>0</v>
      </c>
      <c r="AM324" s="180">
        <f t="shared" si="21"/>
        <v>1</v>
      </c>
      <c r="AN324" s="180">
        <f t="shared" si="21"/>
        <v>3</v>
      </c>
      <c r="AO324" s="180">
        <f t="shared" si="21"/>
        <v>3</v>
      </c>
      <c r="AP324" s="180">
        <f t="shared" si="21"/>
        <v>3</v>
      </c>
      <c r="AQ324" s="180">
        <f t="shared" si="21"/>
        <v>1</v>
      </c>
      <c r="AR324" s="180">
        <f t="shared" si="21"/>
        <v>1</v>
      </c>
      <c r="AS324" s="180">
        <f t="shared" si="21"/>
        <v>0</v>
      </c>
      <c r="AT324" s="180">
        <f t="shared" si="21"/>
        <v>1</v>
      </c>
      <c r="AU324" s="180">
        <f t="shared" si="21"/>
        <v>1</v>
      </c>
      <c r="AV324" s="180">
        <f t="shared" si="21"/>
        <v>1</v>
      </c>
      <c r="AW324" s="180">
        <f t="shared" si="21"/>
        <v>3</v>
      </c>
      <c r="AX324" s="180">
        <f t="shared" si="21"/>
        <v>1</v>
      </c>
      <c r="AY324" s="180">
        <f t="shared" si="21"/>
        <v>1</v>
      </c>
      <c r="AZ324" s="180">
        <f t="shared" si="21"/>
        <v>1</v>
      </c>
      <c r="BA324" s="180">
        <f t="shared" si="21"/>
        <v>0</v>
      </c>
      <c r="BB324" s="180">
        <f t="shared" si="21"/>
        <v>1</v>
      </c>
      <c r="BC324" s="180">
        <f t="shared" si="21"/>
        <v>1</v>
      </c>
      <c r="BD324" s="180">
        <f t="shared" si="21"/>
        <v>1</v>
      </c>
      <c r="BE324" s="180">
        <f t="shared" si="21"/>
        <v>3</v>
      </c>
      <c r="BF324" s="180">
        <f t="shared" si="21"/>
        <v>3</v>
      </c>
      <c r="BG324" s="180">
        <f t="shared" si="21"/>
        <v>1</v>
      </c>
      <c r="BH324" s="180">
        <f t="shared" si="21"/>
        <v>3</v>
      </c>
      <c r="BI324" s="180">
        <f t="shared" si="21"/>
        <v>1</v>
      </c>
      <c r="BJ324" s="180">
        <f t="shared" si="21"/>
        <v>1</v>
      </c>
      <c r="BK324" s="180">
        <f t="shared" si="21"/>
        <v>1</v>
      </c>
      <c r="BL324" s="180">
        <f t="shared" si="21"/>
        <v>1</v>
      </c>
      <c r="BM324" s="180">
        <f t="shared" si="21"/>
        <v>1</v>
      </c>
      <c r="BN324" s="180">
        <f t="shared" si="21"/>
        <v>1</v>
      </c>
      <c r="BO324" s="180">
        <f t="shared" si="21"/>
        <v>1</v>
      </c>
      <c r="BP324" s="180">
        <f t="shared" si="21"/>
        <v>3</v>
      </c>
      <c r="BQ324" s="180">
        <f t="shared" si="19"/>
        <v>1</v>
      </c>
      <c r="BR324" s="180">
        <f t="shared" si="19"/>
        <v>1</v>
      </c>
      <c r="BS324" s="180">
        <f t="shared" si="19"/>
        <v>3</v>
      </c>
      <c r="BT324" s="180">
        <f t="shared" si="19"/>
        <v>0</v>
      </c>
      <c r="BU324" s="180">
        <f t="shared" si="19"/>
        <v>1</v>
      </c>
      <c r="BV324" s="180">
        <f t="shared" si="19"/>
        <v>1</v>
      </c>
      <c r="BW324" s="180">
        <f t="shared" si="19"/>
        <v>1</v>
      </c>
      <c r="BX324" s="180">
        <f t="shared" si="19"/>
        <v>1</v>
      </c>
      <c r="BY324" s="180">
        <f t="shared" si="19"/>
        <v>1</v>
      </c>
      <c r="BZ324" s="180">
        <f t="shared" si="19"/>
        <v>1</v>
      </c>
      <c r="CA324" s="180">
        <f t="shared" si="19"/>
        <v>3</v>
      </c>
      <c r="CB324" s="180">
        <f t="shared" si="19"/>
        <v>1</v>
      </c>
      <c r="CC324" s="180">
        <f t="shared" si="19"/>
        <v>3</v>
      </c>
      <c r="CD324" s="180">
        <f t="shared" si="19"/>
        <v>1</v>
      </c>
      <c r="CE324" s="180"/>
      <c r="CF324" s="180"/>
      <c r="CG324" s="180"/>
      <c r="CH324" s="180"/>
      <c r="CI324" s="180"/>
      <c r="CJ324" s="180"/>
      <c r="CK324" s="180"/>
      <c r="CL324" s="180"/>
      <c r="CM324" s="180"/>
      <c r="CN324" s="180"/>
      <c r="CO324" s="180"/>
      <c r="CP324" s="180"/>
      <c r="CQ324" s="180"/>
      <c r="CR324" s="180"/>
      <c r="CS324" s="180"/>
      <c r="CT324" s="180"/>
      <c r="CU324" s="180"/>
      <c r="CV324" s="180"/>
      <c r="CW324" s="180"/>
      <c r="CX324" s="180"/>
      <c r="CY324" s="180"/>
      <c r="CZ324" s="180"/>
    </row>
    <row r="325" spans="1:104" x14ac:dyDescent="0.3">
      <c r="A325" s="631">
        <v>977</v>
      </c>
      <c r="B325" s="180"/>
      <c r="C325" s="180"/>
      <c r="D325" s="180">
        <f t="shared" si="20"/>
        <v>1</v>
      </c>
      <c r="E325" s="180">
        <f t="shared" si="21"/>
        <v>1</v>
      </c>
      <c r="F325" s="180">
        <f t="shared" si="21"/>
        <v>1</v>
      </c>
      <c r="G325" s="180">
        <f t="shared" si="21"/>
        <v>1</v>
      </c>
      <c r="H325" s="180">
        <f t="shared" si="21"/>
        <v>1</v>
      </c>
      <c r="I325" s="180">
        <f t="shared" si="21"/>
        <v>1</v>
      </c>
      <c r="J325" s="180">
        <f t="shared" si="21"/>
        <v>1</v>
      </c>
      <c r="K325" s="180">
        <f t="shared" si="21"/>
        <v>1</v>
      </c>
      <c r="L325" s="180">
        <f t="shared" si="21"/>
        <v>1</v>
      </c>
      <c r="M325" s="180">
        <f t="shared" si="21"/>
        <v>1</v>
      </c>
      <c r="N325" s="180">
        <f t="shared" si="21"/>
        <v>1</v>
      </c>
      <c r="O325" s="180">
        <f t="shared" si="21"/>
        <v>1</v>
      </c>
      <c r="P325" s="180">
        <f t="shared" si="21"/>
        <v>1</v>
      </c>
      <c r="Q325" s="180">
        <f t="shared" si="21"/>
        <v>1</v>
      </c>
      <c r="R325" s="180">
        <f t="shared" si="21"/>
        <v>2</v>
      </c>
      <c r="S325" s="180">
        <f t="shared" si="21"/>
        <v>1</v>
      </c>
      <c r="T325" s="180">
        <f t="shared" si="21"/>
        <v>1</v>
      </c>
      <c r="U325" s="180">
        <f t="shared" si="21"/>
        <v>1</v>
      </c>
      <c r="V325" s="180">
        <f t="shared" si="21"/>
        <v>1</v>
      </c>
      <c r="W325" s="180">
        <f t="shared" si="21"/>
        <v>0</v>
      </c>
      <c r="X325" s="180">
        <f t="shared" si="21"/>
        <v>0</v>
      </c>
      <c r="Y325" s="180">
        <f t="shared" si="21"/>
        <v>1</v>
      </c>
      <c r="Z325" s="180">
        <f t="shared" si="21"/>
        <v>1</v>
      </c>
      <c r="AA325" s="180">
        <f t="shared" si="21"/>
        <v>1</v>
      </c>
      <c r="AB325" s="180">
        <f t="shared" si="21"/>
        <v>1</v>
      </c>
      <c r="AC325" s="180">
        <f t="shared" si="21"/>
        <v>1</v>
      </c>
      <c r="AD325" s="180">
        <f t="shared" si="21"/>
        <v>1</v>
      </c>
      <c r="AE325" s="180">
        <f t="shared" si="21"/>
        <v>0</v>
      </c>
      <c r="AF325" s="180">
        <f t="shared" si="21"/>
        <v>1</v>
      </c>
      <c r="AG325" s="180">
        <f t="shared" si="21"/>
        <v>1</v>
      </c>
      <c r="AH325" s="180">
        <f t="shared" si="21"/>
        <v>2</v>
      </c>
      <c r="AI325" s="180">
        <f t="shared" si="21"/>
        <v>1</v>
      </c>
      <c r="AJ325" s="180">
        <f t="shared" si="21"/>
        <v>1</v>
      </c>
      <c r="AK325" s="180">
        <f t="shared" si="21"/>
        <v>1</v>
      </c>
      <c r="AL325" s="180">
        <f t="shared" si="21"/>
        <v>0</v>
      </c>
      <c r="AM325" s="180">
        <f t="shared" si="21"/>
        <v>1</v>
      </c>
      <c r="AN325" s="180">
        <f t="shared" si="21"/>
        <v>1</v>
      </c>
      <c r="AO325" s="180">
        <f t="shared" si="21"/>
        <v>1</v>
      </c>
      <c r="AP325" s="180">
        <f t="shared" si="21"/>
        <v>1</v>
      </c>
      <c r="AQ325" s="180">
        <f t="shared" si="21"/>
        <v>1</v>
      </c>
      <c r="AR325" s="180">
        <f t="shared" si="21"/>
        <v>1</v>
      </c>
      <c r="AS325" s="180">
        <f t="shared" si="21"/>
        <v>0</v>
      </c>
      <c r="AT325" s="180">
        <f t="shared" si="21"/>
        <v>1</v>
      </c>
      <c r="AU325" s="180">
        <f t="shared" si="21"/>
        <v>1</v>
      </c>
      <c r="AV325" s="180">
        <f t="shared" si="21"/>
        <v>1</v>
      </c>
      <c r="AW325" s="180">
        <f t="shared" si="21"/>
        <v>1</v>
      </c>
      <c r="AX325" s="180">
        <f t="shared" si="21"/>
        <v>1</v>
      </c>
      <c r="AY325" s="180">
        <f t="shared" si="21"/>
        <v>2</v>
      </c>
      <c r="AZ325" s="180">
        <f t="shared" si="21"/>
        <v>2</v>
      </c>
      <c r="BA325" s="180">
        <f t="shared" si="21"/>
        <v>0</v>
      </c>
      <c r="BB325" s="180">
        <f t="shared" si="21"/>
        <v>1</v>
      </c>
      <c r="BC325" s="180">
        <f t="shared" si="21"/>
        <v>1</v>
      </c>
      <c r="BD325" s="180">
        <f t="shared" si="21"/>
        <v>1</v>
      </c>
      <c r="BE325" s="180">
        <f t="shared" si="21"/>
        <v>1</v>
      </c>
      <c r="BF325" s="180">
        <f t="shared" si="21"/>
        <v>1</v>
      </c>
      <c r="BG325" s="180">
        <f t="shared" si="21"/>
        <v>2</v>
      </c>
      <c r="BH325" s="180">
        <f t="shared" si="21"/>
        <v>1</v>
      </c>
      <c r="BI325" s="180">
        <f t="shared" si="21"/>
        <v>1</v>
      </c>
      <c r="BJ325" s="180">
        <f t="shared" si="21"/>
        <v>1</v>
      </c>
      <c r="BK325" s="180">
        <f t="shared" si="21"/>
        <v>1</v>
      </c>
      <c r="BL325" s="180">
        <f t="shared" si="21"/>
        <v>1</v>
      </c>
      <c r="BM325" s="180">
        <f t="shared" si="21"/>
        <v>1</v>
      </c>
      <c r="BN325" s="180">
        <f t="shared" si="21"/>
        <v>2</v>
      </c>
      <c r="BO325" s="180">
        <f t="shared" si="21"/>
        <v>1</v>
      </c>
      <c r="BP325" s="180">
        <f t="shared" si="21"/>
        <v>1</v>
      </c>
      <c r="BQ325" s="180">
        <f t="shared" si="19"/>
        <v>1</v>
      </c>
      <c r="BR325" s="180">
        <f t="shared" si="19"/>
        <v>1</v>
      </c>
      <c r="BS325" s="180">
        <f t="shared" si="19"/>
        <v>1</v>
      </c>
      <c r="BT325" s="180">
        <f t="shared" si="19"/>
        <v>0</v>
      </c>
      <c r="BU325" s="180">
        <f t="shared" si="19"/>
        <v>1</v>
      </c>
      <c r="BV325" s="180">
        <f t="shared" si="19"/>
        <v>1</v>
      </c>
      <c r="BW325" s="180">
        <f t="shared" si="19"/>
        <v>1</v>
      </c>
      <c r="BX325" s="180">
        <f t="shared" si="19"/>
        <v>1</v>
      </c>
      <c r="BY325" s="180">
        <f t="shared" si="19"/>
        <v>1</v>
      </c>
      <c r="BZ325" s="180">
        <f t="shared" si="19"/>
        <v>1</v>
      </c>
      <c r="CA325" s="180">
        <f t="shared" si="19"/>
        <v>1</v>
      </c>
      <c r="CB325" s="180">
        <f t="shared" si="19"/>
        <v>1</v>
      </c>
      <c r="CC325" s="180">
        <f t="shared" si="19"/>
        <v>1</v>
      </c>
      <c r="CD325" s="180">
        <f t="shared" si="19"/>
        <v>1</v>
      </c>
      <c r="CE325" s="180"/>
      <c r="CF325" s="180"/>
      <c r="CG325" s="180"/>
      <c r="CH325" s="180"/>
      <c r="CI325" s="180"/>
      <c r="CJ325" s="180"/>
      <c r="CK325" s="180"/>
      <c r="CL325" s="180"/>
      <c r="CM325" s="180"/>
      <c r="CN325" s="180"/>
      <c r="CO325" s="180"/>
      <c r="CP325" s="180"/>
      <c r="CQ325" s="180"/>
      <c r="CR325" s="180"/>
      <c r="CS325" s="180"/>
      <c r="CT325" s="180"/>
      <c r="CU325" s="180"/>
      <c r="CV325" s="180"/>
      <c r="CW325" s="180"/>
      <c r="CX325" s="180"/>
      <c r="CY325" s="180"/>
      <c r="CZ325" s="180"/>
    </row>
    <row r="326" spans="1:104" x14ac:dyDescent="0.3">
      <c r="A326" s="631">
        <v>978</v>
      </c>
      <c r="B326" s="180"/>
      <c r="C326" s="180"/>
      <c r="D326" s="180">
        <f t="shared" si="20"/>
        <v>2</v>
      </c>
      <c r="E326" s="180">
        <f t="shared" si="21"/>
        <v>2</v>
      </c>
      <c r="F326" s="180">
        <f t="shared" si="21"/>
        <v>2</v>
      </c>
      <c r="G326" s="180">
        <f t="shared" si="21"/>
        <v>2</v>
      </c>
      <c r="H326" s="180">
        <f t="shared" si="21"/>
        <v>2</v>
      </c>
      <c r="I326" s="180">
        <f t="shared" si="21"/>
        <v>2</v>
      </c>
      <c r="J326" s="180">
        <f t="shared" si="21"/>
        <v>2</v>
      </c>
      <c r="K326" s="180">
        <f t="shared" si="21"/>
        <v>2</v>
      </c>
      <c r="L326" s="180">
        <f t="shared" si="21"/>
        <v>2</v>
      </c>
      <c r="M326" s="180">
        <f t="shared" si="21"/>
        <v>2</v>
      </c>
      <c r="N326" s="180">
        <f t="shared" si="21"/>
        <v>2</v>
      </c>
      <c r="O326" s="180">
        <f t="shared" si="21"/>
        <v>2</v>
      </c>
      <c r="P326" s="180">
        <f t="shared" si="21"/>
        <v>2</v>
      </c>
      <c r="Q326" s="180">
        <f t="shared" si="21"/>
        <v>2</v>
      </c>
      <c r="R326" s="180">
        <f t="shared" si="21"/>
        <v>1</v>
      </c>
      <c r="S326" s="180">
        <f t="shared" si="21"/>
        <v>2</v>
      </c>
      <c r="T326" s="180">
        <f t="shared" si="21"/>
        <v>2</v>
      </c>
      <c r="U326" s="180">
        <f t="shared" si="21"/>
        <v>2</v>
      </c>
      <c r="V326" s="180">
        <f t="shared" si="21"/>
        <v>2</v>
      </c>
      <c r="W326" s="180">
        <f t="shared" si="21"/>
        <v>0</v>
      </c>
      <c r="X326" s="180">
        <f t="shared" si="21"/>
        <v>0</v>
      </c>
      <c r="Y326" s="180">
        <f t="shared" si="21"/>
        <v>2</v>
      </c>
      <c r="Z326" s="180">
        <f t="shared" si="21"/>
        <v>2</v>
      </c>
      <c r="AA326" s="180">
        <f t="shared" si="21"/>
        <v>2</v>
      </c>
      <c r="AB326" s="180">
        <f t="shared" si="21"/>
        <v>1</v>
      </c>
      <c r="AC326" s="180">
        <f t="shared" si="21"/>
        <v>2</v>
      </c>
      <c r="AD326" s="180">
        <f t="shared" si="21"/>
        <v>1</v>
      </c>
      <c r="AE326" s="180">
        <f t="shared" si="21"/>
        <v>0</v>
      </c>
      <c r="AF326" s="180">
        <f t="shared" si="21"/>
        <v>1</v>
      </c>
      <c r="AG326" s="180">
        <f t="shared" si="21"/>
        <v>2</v>
      </c>
      <c r="AH326" s="180">
        <f t="shared" si="21"/>
        <v>2</v>
      </c>
      <c r="AI326" s="180">
        <f t="shared" si="21"/>
        <v>2</v>
      </c>
      <c r="AJ326" s="180">
        <f t="shared" si="21"/>
        <v>2</v>
      </c>
      <c r="AK326" s="180">
        <f t="shared" si="21"/>
        <v>2</v>
      </c>
      <c r="AL326" s="180">
        <f t="shared" si="21"/>
        <v>0</v>
      </c>
      <c r="AM326" s="180">
        <f t="shared" si="21"/>
        <v>2</v>
      </c>
      <c r="AN326" s="180">
        <f t="shared" si="21"/>
        <v>2</v>
      </c>
      <c r="AO326" s="180">
        <f t="shared" si="21"/>
        <v>2</v>
      </c>
      <c r="AP326" s="180">
        <f t="shared" si="21"/>
        <v>2</v>
      </c>
      <c r="AQ326" s="180">
        <f t="shared" si="21"/>
        <v>1</v>
      </c>
      <c r="AR326" s="180">
        <f t="shared" si="21"/>
        <v>2</v>
      </c>
      <c r="AS326" s="180">
        <f t="shared" si="21"/>
        <v>0</v>
      </c>
      <c r="AT326" s="180">
        <f t="shared" si="21"/>
        <v>2</v>
      </c>
      <c r="AU326" s="180">
        <f t="shared" si="21"/>
        <v>2</v>
      </c>
      <c r="AV326" s="180">
        <f t="shared" si="21"/>
        <v>2</v>
      </c>
      <c r="AW326" s="180">
        <f t="shared" si="21"/>
        <v>2</v>
      </c>
      <c r="AX326" s="180">
        <f t="shared" si="21"/>
        <v>2</v>
      </c>
      <c r="AY326" s="180">
        <f t="shared" si="21"/>
        <v>1</v>
      </c>
      <c r="AZ326" s="180">
        <f t="shared" si="21"/>
        <v>1</v>
      </c>
      <c r="BA326" s="180">
        <f t="shared" si="21"/>
        <v>0</v>
      </c>
      <c r="BB326" s="180">
        <f t="shared" si="21"/>
        <v>2</v>
      </c>
      <c r="BC326" s="180">
        <f t="shared" si="21"/>
        <v>2</v>
      </c>
      <c r="BD326" s="180">
        <f t="shared" si="21"/>
        <v>2</v>
      </c>
      <c r="BE326" s="180">
        <f t="shared" si="21"/>
        <v>2</v>
      </c>
      <c r="BF326" s="180">
        <f t="shared" si="21"/>
        <v>2</v>
      </c>
      <c r="BG326" s="180">
        <f t="shared" si="21"/>
        <v>2</v>
      </c>
      <c r="BH326" s="180">
        <f t="shared" si="21"/>
        <v>2</v>
      </c>
      <c r="BI326" s="180">
        <f t="shared" si="21"/>
        <v>2</v>
      </c>
      <c r="BJ326" s="180">
        <f t="shared" si="21"/>
        <v>1</v>
      </c>
      <c r="BK326" s="180">
        <f t="shared" si="21"/>
        <v>2</v>
      </c>
      <c r="BL326" s="180">
        <f t="shared" si="21"/>
        <v>2</v>
      </c>
      <c r="BM326" s="180">
        <f t="shared" si="21"/>
        <v>2</v>
      </c>
      <c r="BN326" s="180">
        <f t="shared" si="21"/>
        <v>2</v>
      </c>
      <c r="BO326" s="180">
        <f t="shared" si="21"/>
        <v>2</v>
      </c>
      <c r="BP326" s="180">
        <f t="shared" ref="BP326:CD327" si="22">BP274</f>
        <v>2</v>
      </c>
      <c r="BQ326" s="180">
        <f t="shared" si="22"/>
        <v>2</v>
      </c>
      <c r="BR326" s="180">
        <f t="shared" si="22"/>
        <v>2</v>
      </c>
      <c r="BS326" s="180">
        <f t="shared" si="22"/>
        <v>2</v>
      </c>
      <c r="BT326" s="180">
        <f t="shared" si="22"/>
        <v>0</v>
      </c>
      <c r="BU326" s="180">
        <f t="shared" si="22"/>
        <v>2</v>
      </c>
      <c r="BV326" s="180">
        <f t="shared" si="22"/>
        <v>2</v>
      </c>
      <c r="BW326" s="180">
        <f t="shared" si="22"/>
        <v>2</v>
      </c>
      <c r="BX326" s="180">
        <f t="shared" si="22"/>
        <v>2</v>
      </c>
      <c r="BY326" s="180">
        <f t="shared" si="22"/>
        <v>2</v>
      </c>
      <c r="BZ326" s="180">
        <f t="shared" si="22"/>
        <v>2</v>
      </c>
      <c r="CA326" s="180">
        <f t="shared" si="22"/>
        <v>2</v>
      </c>
      <c r="CB326" s="180">
        <f t="shared" si="22"/>
        <v>2</v>
      </c>
      <c r="CC326" s="180">
        <f t="shared" si="22"/>
        <v>2</v>
      </c>
      <c r="CD326" s="180">
        <f t="shared" si="22"/>
        <v>2</v>
      </c>
      <c r="CE326" s="180"/>
      <c r="CF326" s="180"/>
      <c r="CG326" s="180"/>
      <c r="CH326" s="180"/>
      <c r="CI326" s="180"/>
      <c r="CJ326" s="180"/>
      <c r="CK326" s="180"/>
      <c r="CL326" s="180"/>
      <c r="CM326" s="180"/>
      <c r="CN326" s="180"/>
      <c r="CO326" s="180"/>
      <c r="CP326" s="180"/>
      <c r="CQ326" s="180"/>
      <c r="CR326" s="180"/>
      <c r="CS326" s="180"/>
      <c r="CT326" s="180"/>
      <c r="CU326" s="180"/>
      <c r="CV326" s="180"/>
      <c r="CW326" s="180"/>
      <c r="CX326" s="180"/>
      <c r="CY326" s="180"/>
      <c r="CZ326" s="180"/>
    </row>
    <row r="327" spans="1:104" x14ac:dyDescent="0.3">
      <c r="A327" s="631">
        <v>979</v>
      </c>
      <c r="B327" s="180"/>
      <c r="C327" s="180"/>
      <c r="D327" s="180">
        <f t="shared" si="20"/>
        <v>2</v>
      </c>
      <c r="E327" s="180">
        <f t="shared" ref="E327:BP327" si="23">E275</f>
        <v>1</v>
      </c>
      <c r="F327" s="180">
        <f t="shared" si="23"/>
        <v>1</v>
      </c>
      <c r="G327" s="180">
        <f t="shared" si="23"/>
        <v>1</v>
      </c>
      <c r="H327" s="180">
        <f t="shared" si="23"/>
        <v>1</v>
      </c>
      <c r="I327" s="180">
        <f t="shared" si="23"/>
        <v>2</v>
      </c>
      <c r="J327" s="180">
        <f t="shared" si="23"/>
        <v>1</v>
      </c>
      <c r="K327" s="180">
        <f t="shared" si="23"/>
        <v>1</v>
      </c>
      <c r="L327" s="180">
        <f t="shared" si="23"/>
        <v>2</v>
      </c>
      <c r="M327" s="180">
        <f t="shared" si="23"/>
        <v>1</v>
      </c>
      <c r="N327" s="180">
        <f t="shared" si="23"/>
        <v>1</v>
      </c>
      <c r="O327" s="180">
        <f t="shared" si="23"/>
        <v>1</v>
      </c>
      <c r="P327" s="180">
        <f t="shared" si="23"/>
        <v>1</v>
      </c>
      <c r="Q327" s="180">
        <f t="shared" si="23"/>
        <v>1</v>
      </c>
      <c r="R327" s="180">
        <f t="shared" si="23"/>
        <v>2</v>
      </c>
      <c r="S327" s="180">
        <f t="shared" si="23"/>
        <v>1</v>
      </c>
      <c r="T327" s="180">
        <f t="shared" si="23"/>
        <v>2</v>
      </c>
      <c r="U327" s="180">
        <f t="shared" si="23"/>
        <v>1</v>
      </c>
      <c r="V327" s="180">
        <f t="shared" si="23"/>
        <v>1</v>
      </c>
      <c r="W327" s="180">
        <f t="shared" si="23"/>
        <v>0</v>
      </c>
      <c r="X327" s="180">
        <f t="shared" si="23"/>
        <v>0</v>
      </c>
      <c r="Y327" s="180">
        <f t="shared" si="23"/>
        <v>2</v>
      </c>
      <c r="Z327" s="180">
        <f t="shared" si="23"/>
        <v>1</v>
      </c>
      <c r="AA327" s="180">
        <f t="shared" si="23"/>
        <v>1</v>
      </c>
      <c r="AB327" s="180">
        <f t="shared" si="23"/>
        <v>2</v>
      </c>
      <c r="AC327" s="180">
        <f t="shared" si="23"/>
        <v>2</v>
      </c>
      <c r="AD327" s="180">
        <f t="shared" si="23"/>
        <v>1</v>
      </c>
      <c r="AE327" s="180">
        <f t="shared" si="23"/>
        <v>0</v>
      </c>
      <c r="AF327" s="180">
        <f t="shared" si="23"/>
        <v>1</v>
      </c>
      <c r="AG327" s="180">
        <f t="shared" si="23"/>
        <v>1</v>
      </c>
      <c r="AH327" s="180">
        <f t="shared" si="23"/>
        <v>1</v>
      </c>
      <c r="AI327" s="180">
        <f t="shared" si="23"/>
        <v>2</v>
      </c>
      <c r="AJ327" s="180">
        <f t="shared" si="23"/>
        <v>1</v>
      </c>
      <c r="AK327" s="180">
        <f t="shared" si="23"/>
        <v>1</v>
      </c>
      <c r="AL327" s="180">
        <f t="shared" si="23"/>
        <v>0</v>
      </c>
      <c r="AM327" s="180">
        <f t="shared" si="23"/>
        <v>1</v>
      </c>
      <c r="AN327" s="180">
        <f t="shared" si="23"/>
        <v>1</v>
      </c>
      <c r="AO327" s="180">
        <f t="shared" si="23"/>
        <v>1</v>
      </c>
      <c r="AP327" s="180">
        <f t="shared" si="23"/>
        <v>1</v>
      </c>
      <c r="AQ327" s="180">
        <f t="shared" si="23"/>
        <v>1</v>
      </c>
      <c r="AR327" s="180">
        <f t="shared" si="23"/>
        <v>2</v>
      </c>
      <c r="AS327" s="180">
        <f t="shared" si="23"/>
        <v>0</v>
      </c>
      <c r="AT327" s="180">
        <f t="shared" si="23"/>
        <v>1</v>
      </c>
      <c r="AU327" s="180">
        <f t="shared" si="23"/>
        <v>2</v>
      </c>
      <c r="AV327" s="180">
        <f t="shared" si="23"/>
        <v>2</v>
      </c>
      <c r="AW327" s="180">
        <f t="shared" si="23"/>
        <v>1</v>
      </c>
      <c r="AX327" s="180">
        <f t="shared" si="23"/>
        <v>2</v>
      </c>
      <c r="AY327" s="180">
        <f t="shared" si="23"/>
        <v>2</v>
      </c>
      <c r="AZ327" s="180">
        <f t="shared" si="23"/>
        <v>2</v>
      </c>
      <c r="BA327" s="180">
        <f t="shared" si="23"/>
        <v>0</v>
      </c>
      <c r="BB327" s="180">
        <f t="shared" si="23"/>
        <v>1</v>
      </c>
      <c r="BC327" s="180">
        <f t="shared" si="23"/>
        <v>1</v>
      </c>
      <c r="BD327" s="180">
        <f t="shared" si="23"/>
        <v>1</v>
      </c>
      <c r="BE327" s="180">
        <f t="shared" si="23"/>
        <v>1</v>
      </c>
      <c r="BF327" s="180">
        <f t="shared" si="23"/>
        <v>1</v>
      </c>
      <c r="BG327" s="180">
        <f t="shared" si="23"/>
        <v>2</v>
      </c>
      <c r="BH327" s="180">
        <f t="shared" si="23"/>
        <v>1</v>
      </c>
      <c r="BI327" s="180">
        <f t="shared" si="23"/>
        <v>2</v>
      </c>
      <c r="BJ327" s="180">
        <f t="shared" si="23"/>
        <v>1</v>
      </c>
      <c r="BK327" s="180">
        <f t="shared" si="23"/>
        <v>1</v>
      </c>
      <c r="BL327" s="180">
        <f t="shared" si="23"/>
        <v>1</v>
      </c>
      <c r="BM327" s="180">
        <f t="shared" si="23"/>
        <v>2</v>
      </c>
      <c r="BN327" s="180">
        <f t="shared" si="23"/>
        <v>2</v>
      </c>
      <c r="BO327" s="180">
        <f t="shared" si="23"/>
        <v>1</v>
      </c>
      <c r="BP327" s="180">
        <f t="shared" si="23"/>
        <v>1</v>
      </c>
      <c r="BQ327" s="180">
        <f t="shared" si="22"/>
        <v>1</v>
      </c>
      <c r="BR327" s="180">
        <f t="shared" si="22"/>
        <v>1</v>
      </c>
      <c r="BS327" s="180">
        <f t="shared" si="22"/>
        <v>1</v>
      </c>
      <c r="BT327" s="180">
        <f t="shared" si="22"/>
        <v>0</v>
      </c>
      <c r="BU327" s="180">
        <f t="shared" si="22"/>
        <v>1</v>
      </c>
      <c r="BV327" s="180">
        <f t="shared" si="22"/>
        <v>1</v>
      </c>
      <c r="BW327" s="180">
        <f t="shared" si="22"/>
        <v>1</v>
      </c>
      <c r="BX327" s="180">
        <f t="shared" si="22"/>
        <v>2</v>
      </c>
      <c r="BY327" s="180">
        <f t="shared" si="22"/>
        <v>2</v>
      </c>
      <c r="BZ327" s="180">
        <f t="shared" si="22"/>
        <v>2</v>
      </c>
      <c r="CA327" s="180">
        <f t="shared" si="22"/>
        <v>1</v>
      </c>
      <c r="CB327" s="180">
        <f t="shared" si="22"/>
        <v>2</v>
      </c>
      <c r="CC327" s="180">
        <f t="shared" si="22"/>
        <v>1</v>
      </c>
      <c r="CD327" s="180">
        <f t="shared" si="22"/>
        <v>1</v>
      </c>
      <c r="CE327" s="180"/>
      <c r="CF327" s="180"/>
      <c r="CG327" s="180"/>
      <c r="CH327" s="180"/>
      <c r="CI327" s="180"/>
      <c r="CJ327" s="180"/>
      <c r="CK327" s="180"/>
      <c r="CL327" s="180"/>
      <c r="CM327" s="180"/>
      <c r="CN327" s="180"/>
      <c r="CO327" s="180"/>
      <c r="CP327" s="180"/>
      <c r="CQ327" s="180"/>
      <c r="CR327" s="180"/>
      <c r="CS327" s="180"/>
      <c r="CT327" s="180"/>
      <c r="CU327" s="180"/>
      <c r="CV327" s="180"/>
      <c r="CW327" s="180"/>
      <c r="CX327" s="180"/>
      <c r="CY327" s="180"/>
      <c r="CZ327" s="180"/>
    </row>
    <row r="328" spans="1:104" x14ac:dyDescent="0.3">
      <c r="A328" s="155">
        <v>995</v>
      </c>
      <c r="B328" s="180"/>
      <c r="C328" s="180"/>
      <c r="D328" s="180">
        <f>D285</f>
        <v>0</v>
      </c>
      <c r="E328" s="180">
        <f t="shared" ref="E328:BP329" si="24">E285</f>
        <v>0</v>
      </c>
      <c r="F328" s="180">
        <f t="shared" si="24"/>
        <v>0</v>
      </c>
      <c r="G328" s="180">
        <f t="shared" si="24"/>
        <v>0</v>
      </c>
      <c r="H328" s="180">
        <f t="shared" si="24"/>
        <v>0</v>
      </c>
      <c r="I328" s="180">
        <f t="shared" si="24"/>
        <v>0</v>
      </c>
      <c r="J328" s="180">
        <f t="shared" si="24"/>
        <v>0</v>
      </c>
      <c r="K328" s="180">
        <f t="shared" si="24"/>
        <v>0</v>
      </c>
      <c r="L328" s="180">
        <f t="shared" si="24"/>
        <v>0.08</v>
      </c>
      <c r="M328" s="180">
        <f t="shared" si="24"/>
        <v>0</v>
      </c>
      <c r="N328" s="180">
        <f t="shared" si="24"/>
        <v>0</v>
      </c>
      <c r="O328" s="180">
        <f t="shared" si="24"/>
        <v>0</v>
      </c>
      <c r="P328" s="180">
        <f t="shared" si="24"/>
        <v>0</v>
      </c>
      <c r="Q328" s="180">
        <f t="shared" si="24"/>
        <v>0.09</v>
      </c>
      <c r="R328" s="180">
        <f t="shared" si="24"/>
        <v>0</v>
      </c>
      <c r="S328" s="180">
        <f t="shared" si="24"/>
        <v>0.09</v>
      </c>
      <c r="T328" s="180">
        <f t="shared" si="24"/>
        <v>0</v>
      </c>
      <c r="U328" s="180">
        <f t="shared" si="24"/>
        <v>0</v>
      </c>
      <c r="V328" s="180">
        <f t="shared" si="24"/>
        <v>0</v>
      </c>
      <c r="W328" s="180">
        <f t="shared" si="24"/>
        <v>0</v>
      </c>
      <c r="X328" s="180">
        <f t="shared" si="24"/>
        <v>0</v>
      </c>
      <c r="Y328" s="180">
        <f t="shared" si="24"/>
        <v>0.08</v>
      </c>
      <c r="Z328" s="180">
        <f t="shared" si="24"/>
        <v>0</v>
      </c>
      <c r="AA328" s="180">
        <f t="shared" si="24"/>
        <v>0</v>
      </c>
      <c r="AB328" s="180">
        <f t="shared" si="24"/>
        <v>0</v>
      </c>
      <c r="AC328" s="180">
        <f t="shared" si="24"/>
        <v>0</v>
      </c>
      <c r="AD328" s="180">
        <f t="shared" si="24"/>
        <v>0</v>
      </c>
      <c r="AE328" s="180">
        <f t="shared" si="24"/>
        <v>0</v>
      </c>
      <c r="AF328" s="180">
        <f t="shared" si="24"/>
        <v>7.0000000000000007E-2</v>
      </c>
      <c r="AG328" s="180">
        <f t="shared" si="24"/>
        <v>0</v>
      </c>
      <c r="AH328" s="180">
        <f t="shared" si="24"/>
        <v>0</v>
      </c>
      <c r="AI328" s="180">
        <f t="shared" si="24"/>
        <v>0</v>
      </c>
      <c r="AJ328" s="180">
        <f t="shared" si="24"/>
        <v>0</v>
      </c>
      <c r="AK328" s="180">
        <f t="shared" si="24"/>
        <v>0</v>
      </c>
      <c r="AL328" s="180">
        <f t="shared" si="24"/>
        <v>0</v>
      </c>
      <c r="AM328" s="180">
        <f t="shared" si="24"/>
        <v>0</v>
      </c>
      <c r="AN328" s="180">
        <f t="shared" si="24"/>
        <v>0</v>
      </c>
      <c r="AO328" s="180">
        <f t="shared" si="24"/>
        <v>0</v>
      </c>
      <c r="AP328" s="180">
        <f t="shared" si="24"/>
        <v>7.0000000000000007E-2</v>
      </c>
      <c r="AQ328" s="180">
        <f t="shared" si="24"/>
        <v>0</v>
      </c>
      <c r="AR328" s="180">
        <f t="shared" si="24"/>
        <v>0</v>
      </c>
      <c r="AS328" s="180">
        <f t="shared" si="24"/>
        <v>0</v>
      </c>
      <c r="AT328" s="180">
        <f t="shared" si="24"/>
        <v>0</v>
      </c>
      <c r="AU328" s="180">
        <f t="shared" si="24"/>
        <v>0</v>
      </c>
      <c r="AV328" s="180">
        <f t="shared" si="24"/>
        <v>0.08</v>
      </c>
      <c r="AW328" s="180">
        <f t="shared" si="24"/>
        <v>0</v>
      </c>
      <c r="AX328" s="180">
        <f t="shared" si="24"/>
        <v>0</v>
      </c>
      <c r="AY328" s="180">
        <f t="shared" si="24"/>
        <v>0</v>
      </c>
      <c r="AZ328" s="180">
        <f t="shared" si="24"/>
        <v>0</v>
      </c>
      <c r="BA328" s="180">
        <f t="shared" si="24"/>
        <v>0.08</v>
      </c>
      <c r="BB328" s="180">
        <f t="shared" si="24"/>
        <v>0</v>
      </c>
      <c r="BC328" s="180">
        <f t="shared" si="24"/>
        <v>0</v>
      </c>
      <c r="BD328" s="180">
        <f t="shared" si="24"/>
        <v>0</v>
      </c>
      <c r="BE328" s="180">
        <f t="shared" si="24"/>
        <v>0</v>
      </c>
      <c r="BF328" s="180">
        <f t="shared" si="24"/>
        <v>0</v>
      </c>
      <c r="BG328" s="180">
        <f t="shared" si="24"/>
        <v>0</v>
      </c>
      <c r="BH328" s="180">
        <f t="shared" si="24"/>
        <v>0</v>
      </c>
      <c r="BI328" s="180">
        <f t="shared" si="24"/>
        <v>0</v>
      </c>
      <c r="BJ328" s="180">
        <f t="shared" si="24"/>
        <v>0</v>
      </c>
      <c r="BK328" s="180">
        <f t="shared" si="24"/>
        <v>0</v>
      </c>
      <c r="BL328" s="180">
        <f t="shared" si="24"/>
        <v>0</v>
      </c>
      <c r="BM328" s="180">
        <f t="shared" si="24"/>
        <v>0</v>
      </c>
      <c r="BN328" s="180">
        <f t="shared" si="24"/>
        <v>0.08</v>
      </c>
      <c r="BO328" s="180">
        <f t="shared" si="24"/>
        <v>0</v>
      </c>
      <c r="BP328" s="180">
        <f t="shared" si="24"/>
        <v>7.0000000000000007E-2</v>
      </c>
      <c r="BQ328" s="180">
        <f t="shared" ref="BQ328:CD331" si="25">BQ285</f>
        <v>0</v>
      </c>
      <c r="BR328" s="180">
        <f t="shared" si="25"/>
        <v>0.09</v>
      </c>
      <c r="BS328" s="180">
        <f t="shared" si="25"/>
        <v>0</v>
      </c>
      <c r="BT328" s="180">
        <f t="shared" si="25"/>
        <v>0</v>
      </c>
      <c r="BU328" s="180">
        <f t="shared" si="25"/>
        <v>0.08</v>
      </c>
      <c r="BV328" s="180">
        <f t="shared" si="25"/>
        <v>0</v>
      </c>
      <c r="BW328" s="180">
        <f t="shared" si="25"/>
        <v>0</v>
      </c>
      <c r="BX328" s="180">
        <f t="shared" si="25"/>
        <v>0</v>
      </c>
      <c r="BY328" s="180">
        <f t="shared" si="25"/>
        <v>0</v>
      </c>
      <c r="BZ328" s="180">
        <f t="shared" si="25"/>
        <v>0.08</v>
      </c>
      <c r="CA328" s="180">
        <f t="shared" si="25"/>
        <v>0</v>
      </c>
      <c r="CB328" s="180">
        <f t="shared" si="25"/>
        <v>0</v>
      </c>
      <c r="CC328" s="180">
        <f t="shared" si="25"/>
        <v>0</v>
      </c>
      <c r="CD328" s="180">
        <f t="shared" si="25"/>
        <v>7.0000000000000007E-2</v>
      </c>
      <c r="CE328" s="180"/>
      <c r="CF328" s="180"/>
      <c r="CG328" s="180"/>
      <c r="CH328" s="180"/>
      <c r="CI328" s="180"/>
      <c r="CJ328" s="180"/>
      <c r="CK328" s="180"/>
      <c r="CL328" s="180"/>
      <c r="CM328" s="180"/>
      <c r="CN328" s="180"/>
      <c r="CO328" s="180"/>
      <c r="CP328" s="180"/>
      <c r="CQ328" s="180"/>
      <c r="CR328" s="180"/>
      <c r="CS328" s="180"/>
      <c r="CT328" s="180"/>
      <c r="CU328" s="180"/>
      <c r="CV328" s="180"/>
      <c r="CW328" s="180"/>
      <c r="CX328" s="180"/>
      <c r="CY328" s="180"/>
      <c r="CZ328" s="180"/>
    </row>
    <row r="329" spans="1:104" x14ac:dyDescent="0.3">
      <c r="A329" s="155">
        <v>996</v>
      </c>
      <c r="B329" s="180"/>
      <c r="C329" s="180"/>
      <c r="D329" s="180">
        <f t="shared" ref="D329:S331" si="26">D286</f>
        <v>0.01</v>
      </c>
      <c r="E329" s="180">
        <f t="shared" si="26"/>
        <v>0.01</v>
      </c>
      <c r="F329" s="180">
        <f t="shared" si="26"/>
        <v>0</v>
      </c>
      <c r="G329" s="180">
        <f t="shared" si="26"/>
        <v>0.01</v>
      </c>
      <c r="H329" s="180">
        <f t="shared" si="26"/>
        <v>0.01</v>
      </c>
      <c r="I329" s="180">
        <f t="shared" si="26"/>
        <v>0.01</v>
      </c>
      <c r="J329" s="180">
        <f t="shared" si="26"/>
        <v>0</v>
      </c>
      <c r="K329" s="180">
        <f t="shared" si="26"/>
        <v>0.01</v>
      </c>
      <c r="L329" s="180">
        <f t="shared" si="26"/>
        <v>0.01</v>
      </c>
      <c r="M329" s="180">
        <f t="shared" si="26"/>
        <v>0</v>
      </c>
      <c r="N329" s="180">
        <f t="shared" si="26"/>
        <v>0</v>
      </c>
      <c r="O329" s="180">
        <f t="shared" si="26"/>
        <v>0</v>
      </c>
      <c r="P329" s="180">
        <f t="shared" si="26"/>
        <v>0.01</v>
      </c>
      <c r="Q329" s="180">
        <f t="shared" si="26"/>
        <v>0.01</v>
      </c>
      <c r="R329" s="180">
        <f t="shared" si="26"/>
        <v>0</v>
      </c>
      <c r="S329" s="180">
        <f t="shared" si="26"/>
        <v>0.01</v>
      </c>
      <c r="T329" s="180">
        <f t="shared" si="24"/>
        <v>0.01</v>
      </c>
      <c r="U329" s="180">
        <f t="shared" si="24"/>
        <v>0.01</v>
      </c>
      <c r="V329" s="180">
        <f t="shared" si="24"/>
        <v>0.01</v>
      </c>
      <c r="W329" s="180">
        <f t="shared" si="24"/>
        <v>0</v>
      </c>
      <c r="X329" s="180">
        <f t="shared" si="24"/>
        <v>0.01</v>
      </c>
      <c r="Y329" s="180">
        <f t="shared" si="24"/>
        <v>0.01</v>
      </c>
      <c r="Z329" s="180">
        <f t="shared" si="24"/>
        <v>0.01</v>
      </c>
      <c r="AA329" s="180">
        <f t="shared" si="24"/>
        <v>0.01</v>
      </c>
      <c r="AB329" s="180">
        <f t="shared" si="24"/>
        <v>0.01</v>
      </c>
      <c r="AC329" s="180">
        <f t="shared" si="24"/>
        <v>0</v>
      </c>
      <c r="AD329" s="180">
        <f t="shared" si="24"/>
        <v>0</v>
      </c>
      <c r="AE329" s="180">
        <f t="shared" si="24"/>
        <v>0</v>
      </c>
      <c r="AF329" s="180">
        <f t="shared" si="24"/>
        <v>0.01</v>
      </c>
      <c r="AG329" s="180">
        <f t="shared" si="24"/>
        <v>0</v>
      </c>
      <c r="AH329" s="180">
        <f t="shared" si="24"/>
        <v>0.01</v>
      </c>
      <c r="AI329" s="180">
        <f t="shared" si="24"/>
        <v>0.01</v>
      </c>
      <c r="AJ329" s="180">
        <f t="shared" si="24"/>
        <v>0.01</v>
      </c>
      <c r="AK329" s="180">
        <f t="shared" si="24"/>
        <v>0.01</v>
      </c>
      <c r="AL329" s="180">
        <f t="shared" si="24"/>
        <v>0.01</v>
      </c>
      <c r="AM329" s="180">
        <f t="shared" si="24"/>
        <v>0.01</v>
      </c>
      <c r="AN329" s="180">
        <f t="shared" si="24"/>
        <v>0.01</v>
      </c>
      <c r="AO329" s="180">
        <f t="shared" si="24"/>
        <v>0</v>
      </c>
      <c r="AP329" s="180">
        <f t="shared" si="24"/>
        <v>0.01</v>
      </c>
      <c r="AQ329" s="180">
        <f t="shared" si="24"/>
        <v>0</v>
      </c>
      <c r="AR329" s="180">
        <f t="shared" si="24"/>
        <v>0</v>
      </c>
      <c r="AS329" s="180">
        <f t="shared" si="24"/>
        <v>0.01</v>
      </c>
      <c r="AT329" s="180">
        <f t="shared" si="24"/>
        <v>0.01</v>
      </c>
      <c r="AU329" s="180">
        <f t="shared" si="24"/>
        <v>0.01</v>
      </c>
      <c r="AV329" s="180">
        <f t="shared" si="24"/>
        <v>0.01</v>
      </c>
      <c r="AW329" s="180">
        <f t="shared" si="24"/>
        <v>0.01</v>
      </c>
      <c r="AX329" s="180">
        <f t="shared" si="24"/>
        <v>0.01</v>
      </c>
      <c r="AY329" s="180">
        <f t="shared" si="24"/>
        <v>0.01</v>
      </c>
      <c r="AZ329" s="180">
        <f t="shared" si="24"/>
        <v>0.01</v>
      </c>
      <c r="BA329" s="180">
        <f t="shared" si="24"/>
        <v>0.01</v>
      </c>
      <c r="BB329" s="180">
        <f t="shared" si="24"/>
        <v>0.01</v>
      </c>
      <c r="BC329" s="180">
        <f t="shared" si="24"/>
        <v>0.01</v>
      </c>
      <c r="BD329" s="180">
        <f t="shared" si="24"/>
        <v>0</v>
      </c>
      <c r="BE329" s="180">
        <f t="shared" si="24"/>
        <v>0.01</v>
      </c>
      <c r="BF329" s="180">
        <f t="shared" si="24"/>
        <v>0.01</v>
      </c>
      <c r="BG329" s="180">
        <f t="shared" si="24"/>
        <v>0</v>
      </c>
      <c r="BH329" s="180">
        <f t="shared" si="24"/>
        <v>0.01</v>
      </c>
      <c r="BI329" s="180">
        <f t="shared" si="24"/>
        <v>0.01</v>
      </c>
      <c r="BJ329" s="180">
        <f t="shared" si="24"/>
        <v>0</v>
      </c>
      <c r="BK329" s="180">
        <f t="shared" si="24"/>
        <v>0</v>
      </c>
      <c r="BL329" s="180">
        <f t="shared" si="24"/>
        <v>0.01</v>
      </c>
      <c r="BM329" s="180">
        <f t="shared" si="24"/>
        <v>0.01</v>
      </c>
      <c r="BN329" s="180">
        <f t="shared" si="24"/>
        <v>0.01</v>
      </c>
      <c r="BO329" s="180">
        <f t="shared" si="24"/>
        <v>0.01</v>
      </c>
      <c r="BP329" s="180">
        <f t="shared" si="24"/>
        <v>0.01</v>
      </c>
      <c r="BQ329" s="180">
        <f t="shared" si="25"/>
        <v>0.01</v>
      </c>
      <c r="BR329" s="180">
        <f t="shared" si="25"/>
        <v>0.01</v>
      </c>
      <c r="BS329" s="180">
        <f t="shared" si="25"/>
        <v>0</v>
      </c>
      <c r="BT329" s="180">
        <f t="shared" si="25"/>
        <v>0.01</v>
      </c>
      <c r="BU329" s="180">
        <f t="shared" si="25"/>
        <v>0.01</v>
      </c>
      <c r="BV329" s="180">
        <f t="shared" si="25"/>
        <v>0.01</v>
      </c>
      <c r="BW329" s="180">
        <f t="shared" si="25"/>
        <v>0.01</v>
      </c>
      <c r="BX329" s="180">
        <f t="shared" si="25"/>
        <v>0</v>
      </c>
      <c r="BY329" s="180">
        <f t="shared" si="25"/>
        <v>0.01</v>
      </c>
      <c r="BZ329" s="180">
        <f t="shared" si="25"/>
        <v>0.01</v>
      </c>
      <c r="CA329" s="180">
        <f t="shared" si="25"/>
        <v>0</v>
      </c>
      <c r="CB329" s="180">
        <f t="shared" si="25"/>
        <v>0.01</v>
      </c>
      <c r="CC329" s="180">
        <f t="shared" si="25"/>
        <v>0</v>
      </c>
      <c r="CD329" s="180">
        <f t="shared" si="25"/>
        <v>0</v>
      </c>
      <c r="CE329" s="180"/>
      <c r="CF329" s="180"/>
      <c r="CG329" s="180"/>
      <c r="CH329" s="180"/>
      <c r="CI329" s="180"/>
      <c r="CJ329" s="180"/>
      <c r="CK329" s="180"/>
      <c r="CL329" s="180"/>
      <c r="CM329" s="180"/>
      <c r="CN329" s="180"/>
      <c r="CO329" s="180"/>
      <c r="CP329" s="180"/>
      <c r="CQ329" s="180"/>
      <c r="CR329" s="180"/>
      <c r="CS329" s="180"/>
      <c r="CT329" s="180"/>
      <c r="CU329" s="180"/>
      <c r="CV329" s="180"/>
      <c r="CW329" s="180"/>
      <c r="CX329" s="180"/>
      <c r="CY329" s="180"/>
      <c r="CZ329" s="180"/>
    </row>
    <row r="330" spans="1:104" x14ac:dyDescent="0.3">
      <c r="A330" s="155">
        <v>998</v>
      </c>
      <c r="B330" s="180"/>
      <c r="C330" s="180"/>
      <c r="D330" s="180">
        <f t="shared" si="26"/>
        <v>50</v>
      </c>
      <c r="E330" s="180">
        <f t="shared" ref="E330:BP331" si="27">E287</f>
        <v>50</v>
      </c>
      <c r="F330" s="180">
        <f t="shared" si="27"/>
        <v>50</v>
      </c>
      <c r="G330" s="180">
        <f t="shared" si="27"/>
        <v>50</v>
      </c>
      <c r="H330" s="180">
        <f t="shared" si="27"/>
        <v>50</v>
      </c>
      <c r="I330" s="180">
        <f t="shared" si="27"/>
        <v>50</v>
      </c>
      <c r="J330" s="180">
        <f t="shared" si="27"/>
        <v>50</v>
      </c>
      <c r="K330" s="180">
        <f t="shared" si="27"/>
        <v>50</v>
      </c>
      <c r="L330" s="180">
        <f t="shared" si="27"/>
        <v>50</v>
      </c>
      <c r="M330" s="180">
        <f t="shared" si="27"/>
        <v>50</v>
      </c>
      <c r="N330" s="180">
        <f t="shared" si="27"/>
        <v>50</v>
      </c>
      <c r="O330" s="180">
        <f t="shared" si="27"/>
        <v>50</v>
      </c>
      <c r="P330" s="180">
        <f t="shared" si="27"/>
        <v>50</v>
      </c>
      <c r="Q330" s="180">
        <f t="shared" si="27"/>
        <v>50</v>
      </c>
      <c r="R330" s="180">
        <f t="shared" si="27"/>
        <v>50</v>
      </c>
      <c r="S330" s="180">
        <f t="shared" si="27"/>
        <v>50</v>
      </c>
      <c r="T330" s="180">
        <f t="shared" si="27"/>
        <v>50</v>
      </c>
      <c r="U330" s="180">
        <f t="shared" si="27"/>
        <v>50</v>
      </c>
      <c r="V330" s="180">
        <f t="shared" si="27"/>
        <v>50</v>
      </c>
      <c r="W330" s="180">
        <f t="shared" si="27"/>
        <v>50</v>
      </c>
      <c r="X330" s="180">
        <f t="shared" si="27"/>
        <v>50</v>
      </c>
      <c r="Y330" s="180">
        <f t="shared" si="27"/>
        <v>50</v>
      </c>
      <c r="Z330" s="180">
        <f t="shared" si="27"/>
        <v>50</v>
      </c>
      <c r="AA330" s="180">
        <f t="shared" si="27"/>
        <v>50</v>
      </c>
      <c r="AB330" s="180">
        <f t="shared" si="27"/>
        <v>50</v>
      </c>
      <c r="AC330" s="180">
        <f t="shared" si="27"/>
        <v>50</v>
      </c>
      <c r="AD330" s="180">
        <f t="shared" si="27"/>
        <v>50</v>
      </c>
      <c r="AE330" s="180">
        <f t="shared" si="27"/>
        <v>50</v>
      </c>
      <c r="AF330" s="180">
        <f t="shared" si="27"/>
        <v>50</v>
      </c>
      <c r="AG330" s="180">
        <f t="shared" si="27"/>
        <v>50</v>
      </c>
      <c r="AH330" s="180">
        <f t="shared" si="27"/>
        <v>50</v>
      </c>
      <c r="AI330" s="180">
        <f t="shared" si="27"/>
        <v>50</v>
      </c>
      <c r="AJ330" s="180">
        <f t="shared" si="27"/>
        <v>50</v>
      </c>
      <c r="AK330" s="180">
        <f t="shared" si="27"/>
        <v>50</v>
      </c>
      <c r="AL330" s="180">
        <f t="shared" si="27"/>
        <v>50</v>
      </c>
      <c r="AM330" s="180">
        <f t="shared" si="27"/>
        <v>50</v>
      </c>
      <c r="AN330" s="180">
        <f t="shared" si="27"/>
        <v>50</v>
      </c>
      <c r="AO330" s="180">
        <f t="shared" si="27"/>
        <v>50</v>
      </c>
      <c r="AP330" s="180">
        <f t="shared" si="27"/>
        <v>50</v>
      </c>
      <c r="AQ330" s="180">
        <f t="shared" si="27"/>
        <v>50</v>
      </c>
      <c r="AR330" s="180">
        <f t="shared" si="27"/>
        <v>50</v>
      </c>
      <c r="AS330" s="180">
        <f t="shared" si="27"/>
        <v>50</v>
      </c>
      <c r="AT330" s="180">
        <f t="shared" si="27"/>
        <v>50</v>
      </c>
      <c r="AU330" s="180">
        <f t="shared" si="27"/>
        <v>50</v>
      </c>
      <c r="AV330" s="180">
        <f t="shared" si="27"/>
        <v>50</v>
      </c>
      <c r="AW330" s="180">
        <f t="shared" si="27"/>
        <v>50</v>
      </c>
      <c r="AX330" s="180">
        <f t="shared" si="27"/>
        <v>50</v>
      </c>
      <c r="AY330" s="180">
        <f t="shared" si="27"/>
        <v>50</v>
      </c>
      <c r="AZ330" s="180">
        <f t="shared" si="27"/>
        <v>50</v>
      </c>
      <c r="BA330" s="180">
        <f t="shared" si="27"/>
        <v>50</v>
      </c>
      <c r="BB330" s="180">
        <f t="shared" si="27"/>
        <v>50</v>
      </c>
      <c r="BC330" s="180">
        <f t="shared" si="27"/>
        <v>50</v>
      </c>
      <c r="BD330" s="180">
        <f t="shared" si="27"/>
        <v>50</v>
      </c>
      <c r="BE330" s="180">
        <f t="shared" si="27"/>
        <v>50</v>
      </c>
      <c r="BF330" s="180">
        <f t="shared" si="27"/>
        <v>50</v>
      </c>
      <c r="BG330" s="180">
        <f t="shared" si="27"/>
        <v>50</v>
      </c>
      <c r="BH330" s="180">
        <f t="shared" si="27"/>
        <v>50</v>
      </c>
      <c r="BI330" s="180">
        <f t="shared" si="27"/>
        <v>50</v>
      </c>
      <c r="BJ330" s="180">
        <f t="shared" si="27"/>
        <v>50</v>
      </c>
      <c r="BK330" s="180">
        <f t="shared" si="27"/>
        <v>50</v>
      </c>
      <c r="BL330" s="180">
        <f t="shared" si="27"/>
        <v>50</v>
      </c>
      <c r="BM330" s="180">
        <f t="shared" si="27"/>
        <v>50</v>
      </c>
      <c r="BN330" s="180">
        <f t="shared" si="27"/>
        <v>50</v>
      </c>
      <c r="BO330" s="180">
        <f t="shared" si="27"/>
        <v>50</v>
      </c>
      <c r="BP330" s="180">
        <f t="shared" si="27"/>
        <v>50</v>
      </c>
      <c r="BQ330" s="180">
        <f t="shared" si="25"/>
        <v>50</v>
      </c>
      <c r="BR330" s="180">
        <f t="shared" si="25"/>
        <v>50</v>
      </c>
      <c r="BS330" s="180">
        <f t="shared" si="25"/>
        <v>50</v>
      </c>
      <c r="BT330" s="180">
        <f t="shared" si="25"/>
        <v>50</v>
      </c>
      <c r="BU330" s="180">
        <f t="shared" si="25"/>
        <v>50</v>
      </c>
      <c r="BV330" s="180">
        <f t="shared" si="25"/>
        <v>50</v>
      </c>
      <c r="BW330" s="180">
        <f t="shared" si="25"/>
        <v>50</v>
      </c>
      <c r="BX330" s="180">
        <f t="shared" si="25"/>
        <v>50</v>
      </c>
      <c r="BY330" s="180">
        <f t="shared" si="25"/>
        <v>50</v>
      </c>
      <c r="BZ330" s="180">
        <f t="shared" si="25"/>
        <v>50</v>
      </c>
      <c r="CA330" s="180">
        <f t="shared" si="25"/>
        <v>50</v>
      </c>
      <c r="CB330" s="180">
        <f t="shared" si="25"/>
        <v>50</v>
      </c>
      <c r="CC330" s="180">
        <f t="shared" si="25"/>
        <v>50</v>
      </c>
      <c r="CD330" s="180">
        <f t="shared" si="25"/>
        <v>50</v>
      </c>
      <c r="CE330" s="180"/>
      <c r="CF330" s="180"/>
      <c r="CG330" s="180"/>
      <c r="CH330" s="180"/>
      <c r="CI330" s="180"/>
      <c r="CJ330" s="180"/>
      <c r="CK330" s="180"/>
      <c r="CL330" s="180"/>
      <c r="CM330" s="180"/>
      <c r="CN330" s="180"/>
      <c r="CO330" s="180"/>
      <c r="CP330" s="180"/>
      <c r="CQ330" s="180"/>
      <c r="CR330" s="180"/>
      <c r="CS330" s="180"/>
      <c r="CT330" s="180"/>
      <c r="CU330" s="180"/>
      <c r="CV330" s="180"/>
      <c r="CW330" s="180"/>
      <c r="CX330" s="180"/>
      <c r="CY330" s="180"/>
      <c r="CZ330" s="180"/>
    </row>
    <row r="331" spans="1:104" x14ac:dyDescent="0.3">
      <c r="A331" s="155">
        <v>999</v>
      </c>
      <c r="B331" s="180"/>
      <c r="C331" s="180"/>
      <c r="D331" s="180">
        <f t="shared" si="26"/>
        <v>50129</v>
      </c>
      <c r="E331" s="180">
        <f t="shared" si="27"/>
        <v>50130</v>
      </c>
      <c r="F331" s="180">
        <f t="shared" si="27"/>
        <v>50560</v>
      </c>
      <c r="G331" s="180">
        <f t="shared" si="27"/>
        <v>50131</v>
      </c>
      <c r="H331" s="180">
        <f t="shared" si="27"/>
        <v>50132</v>
      </c>
      <c r="I331" s="180">
        <f t="shared" si="27"/>
        <v>50133</v>
      </c>
      <c r="J331" s="180">
        <f t="shared" si="27"/>
        <v>50134</v>
      </c>
      <c r="K331" s="180">
        <f t="shared" si="27"/>
        <v>50473</v>
      </c>
      <c r="L331" s="180">
        <f t="shared" si="27"/>
        <v>50135</v>
      </c>
      <c r="M331" s="180">
        <f t="shared" si="27"/>
        <v>50136</v>
      </c>
      <c r="N331" s="180">
        <f t="shared" si="27"/>
        <v>50514</v>
      </c>
      <c r="O331" s="180">
        <f t="shared" si="27"/>
        <v>50515</v>
      </c>
      <c r="P331" s="180">
        <f t="shared" si="27"/>
        <v>50570</v>
      </c>
      <c r="Q331" s="180">
        <f t="shared" si="27"/>
        <v>50137</v>
      </c>
      <c r="R331" s="180">
        <f t="shared" si="27"/>
        <v>50549</v>
      </c>
      <c r="S331" s="180">
        <f t="shared" si="27"/>
        <v>50138</v>
      </c>
      <c r="T331" s="180">
        <f t="shared" si="27"/>
        <v>50139</v>
      </c>
      <c r="U331" s="180">
        <f t="shared" si="27"/>
        <v>50474</v>
      </c>
      <c r="V331" s="180">
        <f t="shared" si="27"/>
        <v>50140</v>
      </c>
      <c r="W331" s="180">
        <f t="shared" si="27"/>
        <v>50141</v>
      </c>
      <c r="X331" s="180">
        <f t="shared" si="27"/>
        <v>50142</v>
      </c>
      <c r="Y331" s="180">
        <f t="shared" si="27"/>
        <v>50143</v>
      </c>
      <c r="Z331" s="180">
        <f t="shared" si="27"/>
        <v>50144</v>
      </c>
      <c r="AA331" s="180">
        <f t="shared" si="27"/>
        <v>50492</v>
      </c>
      <c r="AB331" s="180">
        <f t="shared" si="27"/>
        <v>50145</v>
      </c>
      <c r="AC331" s="180">
        <f t="shared" si="27"/>
        <v>50146</v>
      </c>
      <c r="AD331" s="180">
        <f t="shared" si="27"/>
        <v>50147</v>
      </c>
      <c r="AE331" s="180">
        <f t="shared" si="27"/>
        <v>50148</v>
      </c>
      <c r="AF331" s="180">
        <f t="shared" si="27"/>
        <v>50149</v>
      </c>
      <c r="AG331" s="180">
        <f t="shared" si="27"/>
        <v>50150</v>
      </c>
      <c r="AH331" s="180">
        <f t="shared" si="27"/>
        <v>50151</v>
      </c>
      <c r="AI331" s="180">
        <f t="shared" si="27"/>
        <v>50152</v>
      </c>
      <c r="AJ331" s="180">
        <f t="shared" si="27"/>
        <v>50153</v>
      </c>
      <c r="AK331" s="180">
        <f t="shared" si="27"/>
        <v>50475</v>
      </c>
      <c r="AL331" s="180">
        <f t="shared" si="27"/>
        <v>50154</v>
      </c>
      <c r="AM331" s="180">
        <f t="shared" si="27"/>
        <v>50155</v>
      </c>
      <c r="AN331" s="180">
        <f t="shared" si="27"/>
        <v>50156</v>
      </c>
      <c r="AO331" s="180">
        <f t="shared" si="27"/>
        <v>50516</v>
      </c>
      <c r="AP331" s="180">
        <f t="shared" si="27"/>
        <v>50157</v>
      </c>
      <c r="AQ331" s="180">
        <f t="shared" si="27"/>
        <v>50158</v>
      </c>
      <c r="AR331" s="180">
        <f t="shared" si="27"/>
        <v>50545</v>
      </c>
      <c r="AS331" s="180">
        <f t="shared" si="27"/>
        <v>50517</v>
      </c>
      <c r="AT331" s="180">
        <f t="shared" si="27"/>
        <v>50448</v>
      </c>
      <c r="AU331" s="180">
        <f t="shared" si="27"/>
        <v>50159</v>
      </c>
      <c r="AV331" s="180">
        <f t="shared" si="27"/>
        <v>50160</v>
      </c>
      <c r="AW331" s="180">
        <f t="shared" si="27"/>
        <v>50161</v>
      </c>
      <c r="AX331" s="180">
        <f t="shared" si="27"/>
        <v>50162</v>
      </c>
      <c r="AY331" s="180">
        <f t="shared" si="27"/>
        <v>50163</v>
      </c>
      <c r="AZ331" s="180">
        <f t="shared" si="27"/>
        <v>50165</v>
      </c>
      <c r="BA331" s="180">
        <f t="shared" si="27"/>
        <v>50166</v>
      </c>
      <c r="BB331" s="180">
        <f t="shared" si="27"/>
        <v>50167</v>
      </c>
      <c r="BC331" s="180">
        <f t="shared" si="27"/>
        <v>50168</v>
      </c>
      <c r="BD331" s="180">
        <f t="shared" si="27"/>
        <v>50169</v>
      </c>
      <c r="BE331" s="180">
        <f t="shared" si="27"/>
        <v>50170</v>
      </c>
      <c r="BF331" s="180">
        <f t="shared" si="27"/>
        <v>50451</v>
      </c>
      <c r="BG331" s="180">
        <f t="shared" si="27"/>
        <v>50171</v>
      </c>
      <c r="BH331" s="180">
        <f t="shared" si="27"/>
        <v>50172</v>
      </c>
      <c r="BI331" s="180">
        <f t="shared" si="27"/>
        <v>50440</v>
      </c>
      <c r="BJ331" s="180">
        <f t="shared" si="27"/>
        <v>50173</v>
      </c>
      <c r="BK331" s="180">
        <f t="shared" si="27"/>
        <v>50547</v>
      </c>
      <c r="BL331" s="180">
        <f t="shared" si="27"/>
        <v>50175</v>
      </c>
      <c r="BM331" s="180">
        <f t="shared" si="27"/>
        <v>50176</v>
      </c>
      <c r="BN331" s="180">
        <f t="shared" si="27"/>
        <v>50177</v>
      </c>
      <c r="BO331" s="180">
        <f t="shared" si="27"/>
        <v>50178</v>
      </c>
      <c r="BP331" s="180">
        <f t="shared" si="27"/>
        <v>50180</v>
      </c>
      <c r="BQ331" s="180">
        <f t="shared" si="25"/>
        <v>50447</v>
      </c>
      <c r="BR331" s="180">
        <f t="shared" si="25"/>
        <v>50179</v>
      </c>
      <c r="BS331" s="180">
        <f t="shared" si="25"/>
        <v>50462</v>
      </c>
      <c r="BT331" s="180">
        <f t="shared" si="25"/>
        <v>50181</v>
      </c>
      <c r="BU331" s="180">
        <f t="shared" si="25"/>
        <v>50182</v>
      </c>
      <c r="BV331" s="180">
        <f t="shared" si="25"/>
        <v>50183</v>
      </c>
      <c r="BW331" s="180">
        <f t="shared" si="25"/>
        <v>50446</v>
      </c>
      <c r="BX331" s="180">
        <f t="shared" si="25"/>
        <v>50184</v>
      </c>
      <c r="BY331" s="180">
        <f t="shared" si="25"/>
        <v>50185</v>
      </c>
      <c r="BZ331" s="180">
        <f t="shared" si="25"/>
        <v>50186</v>
      </c>
      <c r="CA331" s="180">
        <f t="shared" si="25"/>
        <v>50187</v>
      </c>
      <c r="CB331" s="180">
        <f t="shared" si="25"/>
        <v>50188</v>
      </c>
      <c r="CC331" s="180">
        <f t="shared" si="25"/>
        <v>50189</v>
      </c>
      <c r="CD331" s="180">
        <f t="shared" si="25"/>
        <v>50190</v>
      </c>
      <c r="CE331" s="180"/>
      <c r="CF331" s="180"/>
      <c r="CG331" s="180"/>
      <c r="CH331" s="180"/>
      <c r="CI331" s="180"/>
      <c r="CJ331" s="180"/>
      <c r="CK331" s="180"/>
      <c r="CL331" s="180"/>
      <c r="CM331" s="180"/>
      <c r="CN331" s="180"/>
      <c r="CO331" s="180"/>
      <c r="CP331" s="180"/>
      <c r="CQ331" s="180"/>
      <c r="CR331" s="180"/>
      <c r="CS331" s="180"/>
      <c r="CT331" s="180"/>
      <c r="CU331" s="180"/>
      <c r="CV331" s="180"/>
      <c r="CW331" s="180"/>
      <c r="CX331" s="180"/>
      <c r="CY331" s="180"/>
      <c r="CZ331" s="180"/>
    </row>
    <row r="332" spans="1:104" x14ac:dyDescent="0.3">
      <c r="A332" s="633">
        <v>554</v>
      </c>
      <c r="B332" s="180"/>
      <c r="C332" s="180"/>
      <c r="D332" s="630">
        <f>D169</f>
        <v>2794081</v>
      </c>
      <c r="E332" s="630">
        <f t="shared" ref="E332:BP333" si="28">E169</f>
        <v>0</v>
      </c>
      <c r="F332" s="630">
        <f t="shared" si="28"/>
        <v>0</v>
      </c>
      <c r="G332" s="630">
        <f t="shared" si="28"/>
        <v>1110156</v>
      </c>
      <c r="H332" s="630">
        <f t="shared" si="28"/>
        <v>0</v>
      </c>
      <c r="I332" s="630">
        <f t="shared" si="28"/>
        <v>0</v>
      </c>
      <c r="J332" s="630">
        <f t="shared" si="28"/>
        <v>0</v>
      </c>
      <c r="K332" s="630">
        <f t="shared" si="28"/>
        <v>0</v>
      </c>
      <c r="L332" s="630">
        <f t="shared" si="28"/>
        <v>1320322</v>
      </c>
      <c r="M332" s="630">
        <f t="shared" si="28"/>
        <v>34611333</v>
      </c>
      <c r="N332" s="630">
        <f t="shared" si="28"/>
        <v>0</v>
      </c>
      <c r="O332" s="630">
        <f t="shared" si="28"/>
        <v>0</v>
      </c>
      <c r="P332" s="630">
        <f t="shared" si="28"/>
        <v>0</v>
      </c>
      <c r="Q332" s="630">
        <f t="shared" si="28"/>
        <v>962155</v>
      </c>
      <c r="R332" s="630">
        <f t="shared" si="28"/>
        <v>0</v>
      </c>
      <c r="S332" s="630">
        <f t="shared" si="28"/>
        <v>0</v>
      </c>
      <c r="T332" s="630">
        <f t="shared" si="28"/>
        <v>0</v>
      </c>
      <c r="U332" s="630">
        <f t="shared" si="28"/>
        <v>0</v>
      </c>
      <c r="V332" s="630">
        <f t="shared" si="28"/>
        <v>0</v>
      </c>
      <c r="W332" s="630">
        <f t="shared" si="28"/>
        <v>0</v>
      </c>
      <c r="X332" s="630">
        <f t="shared" si="28"/>
        <v>0</v>
      </c>
      <c r="Y332" s="630">
        <f t="shared" si="28"/>
        <v>0</v>
      </c>
      <c r="Z332" s="630">
        <f t="shared" si="28"/>
        <v>2412193</v>
      </c>
      <c r="AA332" s="630">
        <f t="shared" si="28"/>
        <v>0</v>
      </c>
      <c r="AB332" s="630">
        <f t="shared" si="28"/>
        <v>967101</v>
      </c>
      <c r="AC332" s="630">
        <f t="shared" si="28"/>
        <v>886876</v>
      </c>
      <c r="AD332" s="630">
        <f t="shared" si="28"/>
        <v>0</v>
      </c>
      <c r="AE332" s="630">
        <f t="shared" si="28"/>
        <v>0</v>
      </c>
      <c r="AF332" s="630">
        <f t="shared" si="28"/>
        <v>6223145</v>
      </c>
      <c r="AG332" s="630">
        <f t="shared" si="28"/>
        <v>0</v>
      </c>
      <c r="AH332" s="630">
        <f t="shared" si="28"/>
        <v>0</v>
      </c>
      <c r="AI332" s="630">
        <f t="shared" si="28"/>
        <v>1722211</v>
      </c>
      <c r="AJ332" s="630">
        <f t="shared" si="28"/>
        <v>0</v>
      </c>
      <c r="AK332" s="630">
        <f t="shared" si="28"/>
        <v>0</v>
      </c>
      <c r="AL332" s="630">
        <f t="shared" si="28"/>
        <v>0</v>
      </c>
      <c r="AM332" s="630">
        <f t="shared" si="28"/>
        <v>0</v>
      </c>
      <c r="AN332" s="630">
        <f t="shared" si="28"/>
        <v>243052</v>
      </c>
      <c r="AO332" s="630">
        <f t="shared" si="28"/>
        <v>0</v>
      </c>
      <c r="AP332" s="630">
        <f t="shared" si="28"/>
        <v>0</v>
      </c>
      <c r="AQ332" s="630">
        <f t="shared" si="28"/>
        <v>0</v>
      </c>
      <c r="AR332" s="630">
        <f t="shared" si="28"/>
        <v>771153</v>
      </c>
      <c r="AS332" s="630">
        <f t="shared" si="28"/>
        <v>0</v>
      </c>
      <c r="AT332" s="630">
        <f t="shared" si="28"/>
        <v>0</v>
      </c>
      <c r="AU332" s="630">
        <f t="shared" si="28"/>
        <v>48061719</v>
      </c>
      <c r="AV332" s="630">
        <f t="shared" si="28"/>
        <v>36628860</v>
      </c>
      <c r="AW332" s="630">
        <f t="shared" si="28"/>
        <v>0</v>
      </c>
      <c r="AX332" s="630">
        <f t="shared" si="28"/>
        <v>0</v>
      </c>
      <c r="AY332" s="630">
        <f t="shared" si="28"/>
        <v>0</v>
      </c>
      <c r="AZ332" s="630">
        <f t="shared" si="28"/>
        <v>0</v>
      </c>
      <c r="BA332" s="630">
        <f t="shared" si="28"/>
        <v>0</v>
      </c>
      <c r="BB332" s="630">
        <f t="shared" si="28"/>
        <v>0</v>
      </c>
      <c r="BC332" s="630">
        <f t="shared" si="28"/>
        <v>0</v>
      </c>
      <c r="BD332" s="630">
        <f t="shared" si="28"/>
        <v>0</v>
      </c>
      <c r="BE332" s="630">
        <f t="shared" si="28"/>
        <v>0</v>
      </c>
      <c r="BF332" s="630">
        <f t="shared" si="28"/>
        <v>147393</v>
      </c>
      <c r="BG332" s="630">
        <f t="shared" si="28"/>
        <v>0</v>
      </c>
      <c r="BH332" s="630">
        <f t="shared" si="28"/>
        <v>363555</v>
      </c>
      <c r="BI332" s="630">
        <f t="shared" si="28"/>
        <v>0</v>
      </c>
      <c r="BJ332" s="630">
        <f t="shared" si="28"/>
        <v>0</v>
      </c>
      <c r="BK332" s="630">
        <f t="shared" si="28"/>
        <v>0</v>
      </c>
      <c r="BL332" s="630">
        <f t="shared" si="28"/>
        <v>510475</v>
      </c>
      <c r="BM332" s="630">
        <f t="shared" si="28"/>
        <v>11024736</v>
      </c>
      <c r="BN332" s="630">
        <f t="shared" si="28"/>
        <v>0</v>
      </c>
      <c r="BO332" s="630">
        <f t="shared" si="28"/>
        <v>10077218</v>
      </c>
      <c r="BP332" s="630">
        <f t="shared" si="28"/>
        <v>8853964</v>
      </c>
      <c r="BQ332" s="630">
        <f t="shared" ref="BQ332:CD335" si="29">BQ169</f>
        <v>0</v>
      </c>
      <c r="BR332" s="630">
        <f t="shared" si="29"/>
        <v>0</v>
      </c>
      <c r="BS332" s="630">
        <f t="shared" si="29"/>
        <v>0</v>
      </c>
      <c r="BT332" s="630">
        <f t="shared" si="29"/>
        <v>0</v>
      </c>
      <c r="BU332" s="630">
        <f t="shared" si="29"/>
        <v>0</v>
      </c>
      <c r="BV332" s="630">
        <f t="shared" si="29"/>
        <v>0</v>
      </c>
      <c r="BW332" s="630">
        <f t="shared" si="29"/>
        <v>0</v>
      </c>
      <c r="BX332" s="630">
        <f t="shared" si="29"/>
        <v>0</v>
      </c>
      <c r="BY332" s="630">
        <f t="shared" si="29"/>
        <v>2164761</v>
      </c>
      <c r="BZ332" s="630">
        <f t="shared" si="29"/>
        <v>0</v>
      </c>
      <c r="CA332" s="630">
        <f t="shared" si="29"/>
        <v>0</v>
      </c>
      <c r="CB332" s="630">
        <f t="shared" si="29"/>
        <v>0</v>
      </c>
      <c r="CC332" s="630">
        <f t="shared" si="29"/>
        <v>0</v>
      </c>
      <c r="CD332" s="630">
        <f t="shared" si="29"/>
        <v>1184643</v>
      </c>
      <c r="CE332" s="630"/>
      <c r="CF332" s="630"/>
      <c r="CG332" s="630"/>
      <c r="CH332" s="630"/>
      <c r="CI332" s="630"/>
      <c r="CJ332" s="630"/>
      <c r="CK332" s="630"/>
      <c r="CL332" s="630"/>
      <c r="CM332" s="630"/>
      <c r="CN332" s="630"/>
      <c r="CO332" s="630"/>
      <c r="CP332" s="630"/>
      <c r="CQ332" s="630"/>
      <c r="CR332" s="630"/>
      <c r="CS332" s="630"/>
      <c r="CT332" s="630"/>
      <c r="CU332" s="630"/>
      <c r="CV332" s="630"/>
      <c r="CW332" s="630"/>
      <c r="CX332" s="630"/>
      <c r="CY332" s="630"/>
      <c r="CZ332" s="630"/>
    </row>
    <row r="333" spans="1:104" x14ac:dyDescent="0.3">
      <c r="A333" s="633">
        <v>555</v>
      </c>
      <c r="B333" s="180"/>
      <c r="C333" s="180"/>
      <c r="D333" s="630">
        <f t="shared" ref="D333:S335" si="30">D170</f>
        <v>1860389</v>
      </c>
      <c r="E333" s="630">
        <f t="shared" si="30"/>
        <v>0</v>
      </c>
      <c r="F333" s="630">
        <f t="shared" si="30"/>
        <v>0</v>
      </c>
      <c r="G333" s="630">
        <f t="shared" si="30"/>
        <v>1089682</v>
      </c>
      <c r="H333" s="630">
        <f t="shared" si="30"/>
        <v>0</v>
      </c>
      <c r="I333" s="630">
        <f t="shared" si="30"/>
        <v>0</v>
      </c>
      <c r="J333" s="630">
        <f t="shared" si="30"/>
        <v>0</v>
      </c>
      <c r="K333" s="630">
        <f t="shared" si="30"/>
        <v>0</v>
      </c>
      <c r="L333" s="630">
        <f t="shared" si="30"/>
        <v>867668</v>
      </c>
      <c r="M333" s="630">
        <f t="shared" si="30"/>
        <v>21188418</v>
      </c>
      <c r="N333" s="630">
        <f t="shared" si="30"/>
        <v>0</v>
      </c>
      <c r="O333" s="630">
        <f t="shared" si="30"/>
        <v>0</v>
      </c>
      <c r="P333" s="630">
        <f t="shared" si="30"/>
        <v>0</v>
      </c>
      <c r="Q333" s="630">
        <f t="shared" si="30"/>
        <v>642634</v>
      </c>
      <c r="R333" s="630">
        <f t="shared" si="30"/>
        <v>0</v>
      </c>
      <c r="S333" s="630">
        <f t="shared" si="30"/>
        <v>0</v>
      </c>
      <c r="T333" s="630">
        <f t="shared" si="28"/>
        <v>0</v>
      </c>
      <c r="U333" s="630">
        <f t="shared" si="28"/>
        <v>0</v>
      </c>
      <c r="V333" s="630">
        <f t="shared" si="28"/>
        <v>0</v>
      </c>
      <c r="W333" s="630">
        <f t="shared" si="28"/>
        <v>0</v>
      </c>
      <c r="X333" s="630">
        <f t="shared" si="28"/>
        <v>0</v>
      </c>
      <c r="Y333" s="630">
        <f t="shared" si="28"/>
        <v>0</v>
      </c>
      <c r="Z333" s="630">
        <f t="shared" si="28"/>
        <v>2389104</v>
      </c>
      <c r="AA333" s="630">
        <f t="shared" si="28"/>
        <v>0</v>
      </c>
      <c r="AB333" s="630">
        <f t="shared" si="28"/>
        <v>940497</v>
      </c>
      <c r="AC333" s="630">
        <f t="shared" si="28"/>
        <v>793260</v>
      </c>
      <c r="AD333" s="630">
        <f t="shared" si="28"/>
        <v>0</v>
      </c>
      <c r="AE333" s="630">
        <f t="shared" si="28"/>
        <v>0</v>
      </c>
      <c r="AF333" s="630">
        <f t="shared" si="28"/>
        <v>4174670</v>
      </c>
      <c r="AG333" s="630">
        <f t="shared" si="28"/>
        <v>0</v>
      </c>
      <c r="AH333" s="630">
        <f t="shared" si="28"/>
        <v>0</v>
      </c>
      <c r="AI333" s="630">
        <f t="shared" si="28"/>
        <v>1251646</v>
      </c>
      <c r="AJ333" s="630">
        <f t="shared" si="28"/>
        <v>0</v>
      </c>
      <c r="AK333" s="630">
        <f t="shared" si="28"/>
        <v>0</v>
      </c>
      <c r="AL333" s="630">
        <f t="shared" si="28"/>
        <v>0</v>
      </c>
      <c r="AM333" s="630">
        <f t="shared" si="28"/>
        <v>0</v>
      </c>
      <c r="AN333" s="630">
        <f t="shared" si="28"/>
        <v>0</v>
      </c>
      <c r="AO333" s="630">
        <f t="shared" si="28"/>
        <v>0</v>
      </c>
      <c r="AP333" s="630">
        <f t="shared" si="28"/>
        <v>0</v>
      </c>
      <c r="AQ333" s="630">
        <f t="shared" si="28"/>
        <v>0</v>
      </c>
      <c r="AR333" s="630">
        <f t="shared" si="28"/>
        <v>771153</v>
      </c>
      <c r="AS333" s="630">
        <f t="shared" si="28"/>
        <v>0</v>
      </c>
      <c r="AT333" s="630">
        <f t="shared" si="28"/>
        <v>0</v>
      </c>
      <c r="AU333" s="630">
        <f t="shared" si="28"/>
        <v>27855675</v>
      </c>
      <c r="AV333" s="630">
        <f t="shared" si="28"/>
        <v>27480426</v>
      </c>
      <c r="AW333" s="630">
        <f t="shared" si="28"/>
        <v>0</v>
      </c>
      <c r="AX333" s="630">
        <f t="shared" si="28"/>
        <v>0</v>
      </c>
      <c r="AY333" s="630">
        <f t="shared" si="28"/>
        <v>0</v>
      </c>
      <c r="AZ333" s="630">
        <f t="shared" si="28"/>
        <v>0</v>
      </c>
      <c r="BA333" s="630">
        <f t="shared" si="28"/>
        <v>0</v>
      </c>
      <c r="BB333" s="630">
        <f t="shared" si="28"/>
        <v>0</v>
      </c>
      <c r="BC333" s="630">
        <f t="shared" si="28"/>
        <v>0</v>
      </c>
      <c r="BD333" s="630">
        <f t="shared" si="28"/>
        <v>0</v>
      </c>
      <c r="BE333" s="630">
        <f t="shared" si="28"/>
        <v>0</v>
      </c>
      <c r="BF333" s="630">
        <f t="shared" si="28"/>
        <v>0</v>
      </c>
      <c r="BG333" s="630">
        <f t="shared" si="28"/>
        <v>0</v>
      </c>
      <c r="BH333" s="630">
        <f t="shared" si="28"/>
        <v>0</v>
      </c>
      <c r="BI333" s="630">
        <f t="shared" si="28"/>
        <v>0</v>
      </c>
      <c r="BJ333" s="630">
        <f t="shared" si="28"/>
        <v>0</v>
      </c>
      <c r="BK333" s="630">
        <f t="shared" si="28"/>
        <v>0</v>
      </c>
      <c r="BL333" s="630">
        <f t="shared" si="28"/>
        <v>0</v>
      </c>
      <c r="BM333" s="630">
        <f t="shared" si="28"/>
        <v>8365426</v>
      </c>
      <c r="BN333" s="630">
        <f t="shared" si="28"/>
        <v>0</v>
      </c>
      <c r="BO333" s="630">
        <f t="shared" si="28"/>
        <v>8155537</v>
      </c>
      <c r="BP333" s="630">
        <f t="shared" si="28"/>
        <v>6867818</v>
      </c>
      <c r="BQ333" s="630">
        <f t="shared" si="29"/>
        <v>0</v>
      </c>
      <c r="BR333" s="630">
        <f t="shared" si="29"/>
        <v>0</v>
      </c>
      <c r="BS333" s="630">
        <f t="shared" si="29"/>
        <v>0</v>
      </c>
      <c r="BT333" s="630">
        <f t="shared" si="29"/>
        <v>0</v>
      </c>
      <c r="BU333" s="630">
        <f t="shared" si="29"/>
        <v>0</v>
      </c>
      <c r="BV333" s="630">
        <f t="shared" si="29"/>
        <v>0</v>
      </c>
      <c r="BW333" s="630">
        <f t="shared" si="29"/>
        <v>0</v>
      </c>
      <c r="BX333" s="630">
        <f t="shared" si="29"/>
        <v>0</v>
      </c>
      <c r="BY333" s="630">
        <f t="shared" si="29"/>
        <v>899413</v>
      </c>
      <c r="BZ333" s="630">
        <f t="shared" si="29"/>
        <v>0</v>
      </c>
      <c r="CA333" s="630">
        <f t="shared" si="29"/>
        <v>0</v>
      </c>
      <c r="CB333" s="630">
        <f t="shared" si="29"/>
        <v>0</v>
      </c>
      <c r="CC333" s="630">
        <f t="shared" si="29"/>
        <v>0</v>
      </c>
      <c r="CD333" s="630">
        <f t="shared" si="29"/>
        <v>577308</v>
      </c>
      <c r="CE333" s="630"/>
      <c r="CF333" s="630"/>
      <c r="CG333" s="630"/>
      <c r="CH333" s="630"/>
      <c r="CI333" s="630"/>
      <c r="CJ333" s="630"/>
      <c r="CK333" s="630"/>
      <c r="CL333" s="630"/>
      <c r="CM333" s="630"/>
      <c r="CN333" s="630"/>
      <c r="CO333" s="630"/>
      <c r="CP333" s="630"/>
      <c r="CQ333" s="630"/>
      <c r="CR333" s="630"/>
      <c r="CS333" s="630"/>
      <c r="CT333" s="630"/>
      <c r="CU333" s="630"/>
      <c r="CV333" s="630"/>
      <c r="CW333" s="630"/>
      <c r="CX333" s="630"/>
      <c r="CY333" s="630"/>
      <c r="CZ333" s="630"/>
    </row>
    <row r="334" spans="1:104" x14ac:dyDescent="0.3">
      <c r="A334" s="633">
        <v>556</v>
      </c>
      <c r="B334" s="180"/>
      <c r="C334" s="180"/>
      <c r="D334" s="630">
        <f t="shared" si="30"/>
        <v>2370016</v>
      </c>
      <c r="E334" s="630">
        <f t="shared" ref="E334:BP335" si="31">E171</f>
        <v>0</v>
      </c>
      <c r="F334" s="630">
        <f t="shared" si="31"/>
        <v>0</v>
      </c>
      <c r="G334" s="630">
        <f t="shared" si="31"/>
        <v>25912</v>
      </c>
      <c r="H334" s="630">
        <f t="shared" si="31"/>
        <v>0</v>
      </c>
      <c r="I334" s="630">
        <f t="shared" si="31"/>
        <v>0</v>
      </c>
      <c r="J334" s="630">
        <f t="shared" si="31"/>
        <v>0</v>
      </c>
      <c r="K334" s="630">
        <f t="shared" si="31"/>
        <v>0</v>
      </c>
      <c r="L334" s="630">
        <f t="shared" si="31"/>
        <v>178658</v>
      </c>
      <c r="M334" s="630">
        <f t="shared" si="31"/>
        <v>15109748</v>
      </c>
      <c r="N334" s="630">
        <f t="shared" si="31"/>
        <v>0</v>
      </c>
      <c r="O334" s="630">
        <f t="shared" si="31"/>
        <v>0</v>
      </c>
      <c r="P334" s="630">
        <f t="shared" si="31"/>
        <v>0</v>
      </c>
      <c r="Q334" s="630">
        <f t="shared" si="31"/>
        <v>654900</v>
      </c>
      <c r="R334" s="630">
        <f t="shared" si="31"/>
        <v>0</v>
      </c>
      <c r="S334" s="630">
        <f t="shared" si="31"/>
        <v>0</v>
      </c>
      <c r="T334" s="630">
        <f t="shared" si="31"/>
        <v>0</v>
      </c>
      <c r="U334" s="630">
        <f t="shared" si="31"/>
        <v>0</v>
      </c>
      <c r="V334" s="630">
        <f t="shared" si="31"/>
        <v>0</v>
      </c>
      <c r="W334" s="630">
        <f t="shared" si="31"/>
        <v>0</v>
      </c>
      <c r="X334" s="630">
        <f t="shared" si="31"/>
        <v>0</v>
      </c>
      <c r="Y334" s="630">
        <f t="shared" si="31"/>
        <v>0</v>
      </c>
      <c r="Z334" s="630">
        <f t="shared" si="31"/>
        <v>579035</v>
      </c>
      <c r="AA334" s="630">
        <f t="shared" si="31"/>
        <v>0</v>
      </c>
      <c r="AB334" s="630">
        <f t="shared" si="31"/>
        <v>35427</v>
      </c>
      <c r="AC334" s="630">
        <f t="shared" si="31"/>
        <v>868108</v>
      </c>
      <c r="AD334" s="630">
        <f t="shared" si="31"/>
        <v>0</v>
      </c>
      <c r="AE334" s="630">
        <f t="shared" si="31"/>
        <v>0</v>
      </c>
      <c r="AF334" s="630">
        <f t="shared" si="31"/>
        <v>4008804</v>
      </c>
      <c r="AG334" s="630">
        <f t="shared" si="31"/>
        <v>0</v>
      </c>
      <c r="AH334" s="630">
        <f t="shared" si="31"/>
        <v>0</v>
      </c>
      <c r="AI334" s="630">
        <f t="shared" si="31"/>
        <v>170412</v>
      </c>
      <c r="AJ334" s="630">
        <f t="shared" si="31"/>
        <v>0</v>
      </c>
      <c r="AK334" s="630">
        <f t="shared" si="31"/>
        <v>0</v>
      </c>
      <c r="AL334" s="630">
        <f t="shared" si="31"/>
        <v>0</v>
      </c>
      <c r="AM334" s="630">
        <f t="shared" si="31"/>
        <v>0</v>
      </c>
      <c r="AN334" s="630">
        <f t="shared" si="31"/>
        <v>4418865</v>
      </c>
      <c r="AO334" s="630">
        <f t="shared" si="31"/>
        <v>0</v>
      </c>
      <c r="AP334" s="630">
        <f t="shared" si="31"/>
        <v>0</v>
      </c>
      <c r="AQ334" s="630">
        <f t="shared" si="31"/>
        <v>0</v>
      </c>
      <c r="AR334" s="630">
        <f t="shared" si="31"/>
        <v>0</v>
      </c>
      <c r="AS334" s="630">
        <f t="shared" si="31"/>
        <v>0</v>
      </c>
      <c r="AT334" s="630">
        <f t="shared" si="31"/>
        <v>0</v>
      </c>
      <c r="AU334" s="630">
        <f t="shared" si="31"/>
        <v>10283443</v>
      </c>
      <c r="AV334" s="630">
        <f t="shared" si="31"/>
        <v>1443455</v>
      </c>
      <c r="AW334" s="630">
        <f t="shared" si="31"/>
        <v>0</v>
      </c>
      <c r="AX334" s="630">
        <f t="shared" si="31"/>
        <v>0</v>
      </c>
      <c r="AY334" s="630">
        <f t="shared" si="31"/>
        <v>0</v>
      </c>
      <c r="AZ334" s="630">
        <f t="shared" si="31"/>
        <v>0</v>
      </c>
      <c r="BA334" s="630">
        <f t="shared" si="31"/>
        <v>0</v>
      </c>
      <c r="BB334" s="630">
        <f t="shared" si="31"/>
        <v>0</v>
      </c>
      <c r="BC334" s="630">
        <f t="shared" si="31"/>
        <v>0</v>
      </c>
      <c r="BD334" s="630">
        <f t="shared" si="31"/>
        <v>0</v>
      </c>
      <c r="BE334" s="630">
        <f t="shared" si="31"/>
        <v>0</v>
      </c>
      <c r="BF334" s="630">
        <f t="shared" si="31"/>
        <v>515073</v>
      </c>
      <c r="BG334" s="630">
        <f t="shared" si="31"/>
        <v>0</v>
      </c>
      <c r="BH334" s="630">
        <f t="shared" si="31"/>
        <v>651674</v>
      </c>
      <c r="BI334" s="630">
        <f t="shared" si="31"/>
        <v>0</v>
      </c>
      <c r="BJ334" s="630">
        <f t="shared" si="31"/>
        <v>0</v>
      </c>
      <c r="BK334" s="630">
        <f t="shared" si="31"/>
        <v>0</v>
      </c>
      <c r="BL334" s="630">
        <f t="shared" si="31"/>
        <v>657143</v>
      </c>
      <c r="BM334" s="630">
        <f t="shared" si="31"/>
        <v>3449924</v>
      </c>
      <c r="BN334" s="630">
        <f t="shared" si="31"/>
        <v>0</v>
      </c>
      <c r="BO334" s="630">
        <f t="shared" si="31"/>
        <v>2246819</v>
      </c>
      <c r="BP334" s="630">
        <f t="shared" si="31"/>
        <v>4315806</v>
      </c>
      <c r="BQ334" s="630">
        <f t="shared" si="29"/>
        <v>0</v>
      </c>
      <c r="BR334" s="630">
        <f t="shared" si="29"/>
        <v>0</v>
      </c>
      <c r="BS334" s="630">
        <f t="shared" si="29"/>
        <v>0</v>
      </c>
      <c r="BT334" s="630">
        <f t="shared" si="29"/>
        <v>0</v>
      </c>
      <c r="BU334" s="630">
        <f t="shared" si="29"/>
        <v>0</v>
      </c>
      <c r="BV334" s="630">
        <f t="shared" si="29"/>
        <v>0</v>
      </c>
      <c r="BW334" s="630">
        <f t="shared" si="29"/>
        <v>0</v>
      </c>
      <c r="BX334" s="630">
        <f t="shared" si="29"/>
        <v>0</v>
      </c>
      <c r="BY334" s="630">
        <f t="shared" si="29"/>
        <v>1138700</v>
      </c>
      <c r="BZ334" s="630">
        <f t="shared" si="29"/>
        <v>0</v>
      </c>
      <c r="CA334" s="630">
        <f t="shared" si="29"/>
        <v>0</v>
      </c>
      <c r="CB334" s="630">
        <f t="shared" si="29"/>
        <v>0</v>
      </c>
      <c r="CC334" s="630">
        <f t="shared" si="29"/>
        <v>0</v>
      </c>
      <c r="CD334" s="630">
        <f t="shared" si="29"/>
        <v>2207365</v>
      </c>
      <c r="CE334" s="630"/>
      <c r="CF334" s="630"/>
      <c r="CG334" s="630"/>
      <c r="CH334" s="630"/>
      <c r="CI334" s="630"/>
      <c r="CJ334" s="630"/>
      <c r="CK334" s="630"/>
      <c r="CL334" s="630"/>
      <c r="CM334" s="630"/>
      <c r="CN334" s="630"/>
      <c r="CO334" s="630"/>
      <c r="CP334" s="630"/>
      <c r="CQ334" s="630"/>
      <c r="CR334" s="630"/>
      <c r="CS334" s="630"/>
      <c r="CT334" s="630"/>
      <c r="CU334" s="630"/>
      <c r="CV334" s="630"/>
      <c r="CW334" s="630"/>
      <c r="CX334" s="630"/>
      <c r="CY334" s="630"/>
      <c r="CZ334" s="630"/>
    </row>
    <row r="335" spans="1:104" x14ac:dyDescent="0.3">
      <c r="A335" s="633">
        <v>557</v>
      </c>
      <c r="B335" s="180"/>
      <c r="C335" s="180"/>
      <c r="D335" s="630">
        <f t="shared" si="30"/>
        <v>2084297</v>
      </c>
      <c r="E335" s="630">
        <f t="shared" si="31"/>
        <v>0</v>
      </c>
      <c r="F335" s="630">
        <f t="shared" si="31"/>
        <v>0</v>
      </c>
      <c r="G335" s="630">
        <f t="shared" si="31"/>
        <v>0</v>
      </c>
      <c r="H335" s="630">
        <f t="shared" si="31"/>
        <v>0</v>
      </c>
      <c r="I335" s="630">
        <f t="shared" si="31"/>
        <v>0</v>
      </c>
      <c r="J335" s="630">
        <f t="shared" si="31"/>
        <v>0</v>
      </c>
      <c r="K335" s="630">
        <f t="shared" si="31"/>
        <v>0</v>
      </c>
      <c r="L335" s="630">
        <f t="shared" si="31"/>
        <v>0</v>
      </c>
      <c r="M335" s="630">
        <f t="shared" si="31"/>
        <v>7080012</v>
      </c>
      <c r="N335" s="630">
        <f t="shared" si="31"/>
        <v>0</v>
      </c>
      <c r="O335" s="630">
        <f t="shared" si="31"/>
        <v>0</v>
      </c>
      <c r="P335" s="630">
        <f t="shared" si="31"/>
        <v>0</v>
      </c>
      <c r="Q335" s="630">
        <f t="shared" si="31"/>
        <v>350000</v>
      </c>
      <c r="R335" s="630">
        <f t="shared" si="31"/>
        <v>0</v>
      </c>
      <c r="S335" s="630">
        <f t="shared" si="31"/>
        <v>0</v>
      </c>
      <c r="T335" s="630">
        <f t="shared" si="31"/>
        <v>0</v>
      </c>
      <c r="U335" s="630">
        <f t="shared" si="31"/>
        <v>0</v>
      </c>
      <c r="V335" s="630">
        <f t="shared" si="31"/>
        <v>0</v>
      </c>
      <c r="W335" s="630">
        <f t="shared" si="31"/>
        <v>0</v>
      </c>
      <c r="X335" s="630">
        <f t="shared" si="31"/>
        <v>0</v>
      </c>
      <c r="Y335" s="630">
        <f t="shared" si="31"/>
        <v>0</v>
      </c>
      <c r="Z335" s="630">
        <f t="shared" si="31"/>
        <v>511407</v>
      </c>
      <c r="AA335" s="630">
        <f t="shared" si="31"/>
        <v>0</v>
      </c>
      <c r="AB335" s="630">
        <f t="shared" si="31"/>
        <v>0</v>
      </c>
      <c r="AC335" s="630">
        <f t="shared" si="31"/>
        <v>772173</v>
      </c>
      <c r="AD335" s="630">
        <f t="shared" si="31"/>
        <v>0</v>
      </c>
      <c r="AE335" s="630">
        <f t="shared" si="31"/>
        <v>0</v>
      </c>
      <c r="AF335" s="630">
        <f t="shared" si="31"/>
        <v>3084434</v>
      </c>
      <c r="AG335" s="630">
        <f t="shared" si="31"/>
        <v>0</v>
      </c>
      <c r="AH335" s="630">
        <f t="shared" si="31"/>
        <v>0</v>
      </c>
      <c r="AI335" s="630">
        <f t="shared" si="31"/>
        <v>0</v>
      </c>
      <c r="AJ335" s="630">
        <f t="shared" si="31"/>
        <v>0</v>
      </c>
      <c r="AK335" s="630">
        <f t="shared" si="31"/>
        <v>0</v>
      </c>
      <c r="AL335" s="630">
        <f t="shared" si="31"/>
        <v>0</v>
      </c>
      <c r="AM335" s="630">
        <f t="shared" si="31"/>
        <v>0</v>
      </c>
      <c r="AN335" s="630">
        <f t="shared" si="31"/>
        <v>3745947</v>
      </c>
      <c r="AO335" s="630">
        <f t="shared" si="31"/>
        <v>0</v>
      </c>
      <c r="AP335" s="630">
        <f t="shared" si="31"/>
        <v>0</v>
      </c>
      <c r="AQ335" s="630">
        <f t="shared" si="31"/>
        <v>0</v>
      </c>
      <c r="AR335" s="630">
        <f t="shared" si="31"/>
        <v>0</v>
      </c>
      <c r="AS335" s="630">
        <f t="shared" si="31"/>
        <v>0</v>
      </c>
      <c r="AT335" s="630">
        <f t="shared" si="31"/>
        <v>0</v>
      </c>
      <c r="AU335" s="630">
        <f t="shared" si="31"/>
        <v>9589976</v>
      </c>
      <c r="AV335" s="630">
        <f t="shared" si="31"/>
        <v>1166236</v>
      </c>
      <c r="AW335" s="630">
        <f t="shared" si="31"/>
        <v>0</v>
      </c>
      <c r="AX335" s="630">
        <f t="shared" si="31"/>
        <v>0</v>
      </c>
      <c r="AY335" s="630">
        <f t="shared" si="31"/>
        <v>0</v>
      </c>
      <c r="AZ335" s="630">
        <f t="shared" si="31"/>
        <v>0</v>
      </c>
      <c r="BA335" s="630">
        <f t="shared" si="31"/>
        <v>0</v>
      </c>
      <c r="BB335" s="630">
        <f t="shared" si="31"/>
        <v>0</v>
      </c>
      <c r="BC335" s="630">
        <f t="shared" si="31"/>
        <v>0</v>
      </c>
      <c r="BD335" s="630">
        <f t="shared" si="31"/>
        <v>0</v>
      </c>
      <c r="BE335" s="630">
        <f t="shared" si="31"/>
        <v>0</v>
      </c>
      <c r="BF335" s="630">
        <f t="shared" si="31"/>
        <v>514518</v>
      </c>
      <c r="BG335" s="630">
        <f t="shared" si="31"/>
        <v>0</v>
      </c>
      <c r="BH335" s="630">
        <f t="shared" si="31"/>
        <v>350000</v>
      </c>
      <c r="BI335" s="630">
        <f t="shared" si="31"/>
        <v>0</v>
      </c>
      <c r="BJ335" s="630">
        <f t="shared" si="31"/>
        <v>0</v>
      </c>
      <c r="BK335" s="630">
        <f t="shared" si="31"/>
        <v>0</v>
      </c>
      <c r="BL335" s="630">
        <f t="shared" si="31"/>
        <v>312500</v>
      </c>
      <c r="BM335" s="630">
        <f t="shared" si="31"/>
        <v>3086519</v>
      </c>
      <c r="BN335" s="630">
        <f t="shared" si="31"/>
        <v>0</v>
      </c>
      <c r="BO335" s="630">
        <f t="shared" si="31"/>
        <v>1680272</v>
      </c>
      <c r="BP335" s="630">
        <f t="shared" si="31"/>
        <v>3967668</v>
      </c>
      <c r="BQ335" s="630">
        <f t="shared" si="29"/>
        <v>0</v>
      </c>
      <c r="BR335" s="630">
        <f t="shared" si="29"/>
        <v>0</v>
      </c>
      <c r="BS335" s="630">
        <f t="shared" si="29"/>
        <v>0</v>
      </c>
      <c r="BT335" s="630">
        <f t="shared" si="29"/>
        <v>0</v>
      </c>
      <c r="BU335" s="630">
        <f t="shared" si="29"/>
        <v>0</v>
      </c>
      <c r="BV335" s="630">
        <f t="shared" si="29"/>
        <v>0</v>
      </c>
      <c r="BW335" s="630">
        <f t="shared" si="29"/>
        <v>0</v>
      </c>
      <c r="BX335" s="630">
        <f t="shared" si="29"/>
        <v>0</v>
      </c>
      <c r="BY335" s="630">
        <f t="shared" si="29"/>
        <v>891426</v>
      </c>
      <c r="BZ335" s="630">
        <f t="shared" si="29"/>
        <v>0</v>
      </c>
      <c r="CA335" s="630">
        <f t="shared" si="29"/>
        <v>0</v>
      </c>
      <c r="CB335" s="630">
        <f t="shared" si="29"/>
        <v>0</v>
      </c>
      <c r="CC335" s="630">
        <f t="shared" si="29"/>
        <v>0</v>
      </c>
      <c r="CD335" s="630">
        <f t="shared" si="29"/>
        <v>2113948</v>
      </c>
      <c r="CE335" s="630"/>
      <c r="CF335" s="630"/>
      <c r="CG335" s="630"/>
      <c r="CH335" s="630"/>
      <c r="CI335" s="630"/>
      <c r="CJ335" s="630"/>
      <c r="CK335" s="630"/>
      <c r="CL335" s="630"/>
      <c r="CM335" s="630"/>
      <c r="CN335" s="630"/>
      <c r="CO335" s="630"/>
      <c r="CP335" s="630"/>
      <c r="CQ335" s="630"/>
      <c r="CR335" s="630"/>
      <c r="CS335" s="630"/>
      <c r="CT335" s="630"/>
      <c r="CU335" s="630"/>
      <c r="CV335" s="630"/>
      <c r="CW335" s="630"/>
      <c r="CX335" s="630"/>
      <c r="CY335" s="630"/>
      <c r="CZ335" s="630"/>
    </row>
    <row r="336" spans="1:104" x14ac:dyDescent="0.3">
      <c r="A336" s="633">
        <v>606</v>
      </c>
      <c r="B336" s="180"/>
      <c r="C336" s="180"/>
      <c r="D336" s="630">
        <f>D209</f>
        <v>1</v>
      </c>
      <c r="E336" s="630">
        <f t="shared" ref="E336:BP336" si="32">E209</f>
        <v>0</v>
      </c>
      <c r="F336" s="630">
        <f t="shared" si="32"/>
        <v>0</v>
      </c>
      <c r="G336" s="630">
        <f t="shared" si="32"/>
        <v>1</v>
      </c>
      <c r="H336" s="630">
        <f t="shared" si="32"/>
        <v>0</v>
      </c>
      <c r="I336" s="630">
        <f t="shared" si="32"/>
        <v>0</v>
      </c>
      <c r="J336" s="630">
        <f t="shared" si="32"/>
        <v>0</v>
      </c>
      <c r="K336" s="630">
        <f t="shared" si="32"/>
        <v>0</v>
      </c>
      <c r="L336" s="630">
        <f t="shared" si="32"/>
        <v>1</v>
      </c>
      <c r="M336" s="630">
        <f t="shared" si="32"/>
        <v>1</v>
      </c>
      <c r="N336" s="630">
        <f t="shared" si="32"/>
        <v>0</v>
      </c>
      <c r="O336" s="630">
        <f t="shared" si="32"/>
        <v>0</v>
      </c>
      <c r="P336" s="630">
        <f t="shared" si="32"/>
        <v>0</v>
      </c>
      <c r="Q336" s="630">
        <f t="shared" si="32"/>
        <v>1</v>
      </c>
      <c r="R336" s="630">
        <f t="shared" si="32"/>
        <v>0</v>
      </c>
      <c r="S336" s="630">
        <f t="shared" si="32"/>
        <v>0</v>
      </c>
      <c r="T336" s="630">
        <f t="shared" si="32"/>
        <v>0</v>
      </c>
      <c r="U336" s="630">
        <f t="shared" si="32"/>
        <v>0</v>
      </c>
      <c r="V336" s="630">
        <f t="shared" si="32"/>
        <v>0</v>
      </c>
      <c r="W336" s="630">
        <f t="shared" si="32"/>
        <v>0</v>
      </c>
      <c r="X336" s="630">
        <f t="shared" si="32"/>
        <v>0</v>
      </c>
      <c r="Y336" s="630">
        <f t="shared" si="32"/>
        <v>0</v>
      </c>
      <c r="Z336" s="630">
        <f t="shared" si="32"/>
        <v>1</v>
      </c>
      <c r="AA336" s="630">
        <f t="shared" si="32"/>
        <v>0</v>
      </c>
      <c r="AB336" s="630">
        <f t="shared" si="32"/>
        <v>1</v>
      </c>
      <c r="AC336" s="630">
        <f t="shared" si="32"/>
        <v>1</v>
      </c>
      <c r="AD336" s="630">
        <f t="shared" si="32"/>
        <v>0</v>
      </c>
      <c r="AE336" s="630">
        <f t="shared" si="32"/>
        <v>0</v>
      </c>
      <c r="AF336" s="630">
        <f t="shared" si="32"/>
        <v>1</v>
      </c>
      <c r="AG336" s="630">
        <f t="shared" si="32"/>
        <v>0</v>
      </c>
      <c r="AH336" s="630">
        <f t="shared" si="32"/>
        <v>0</v>
      </c>
      <c r="AI336" s="630">
        <f t="shared" si="32"/>
        <v>1</v>
      </c>
      <c r="AJ336" s="630">
        <f t="shared" si="32"/>
        <v>0</v>
      </c>
      <c r="AK336" s="630">
        <f t="shared" si="32"/>
        <v>0</v>
      </c>
      <c r="AL336" s="630">
        <f t="shared" si="32"/>
        <v>0</v>
      </c>
      <c r="AM336" s="630">
        <f t="shared" si="32"/>
        <v>0</v>
      </c>
      <c r="AN336" s="630">
        <f t="shared" si="32"/>
        <v>1</v>
      </c>
      <c r="AO336" s="630">
        <f t="shared" si="32"/>
        <v>0</v>
      </c>
      <c r="AP336" s="630">
        <f t="shared" si="32"/>
        <v>0</v>
      </c>
      <c r="AQ336" s="630">
        <f t="shared" si="32"/>
        <v>0</v>
      </c>
      <c r="AR336" s="630">
        <f t="shared" si="32"/>
        <v>1</v>
      </c>
      <c r="AS336" s="630">
        <f t="shared" si="32"/>
        <v>0</v>
      </c>
      <c r="AT336" s="630">
        <f t="shared" si="32"/>
        <v>0</v>
      </c>
      <c r="AU336" s="630">
        <f t="shared" si="32"/>
        <v>1</v>
      </c>
      <c r="AV336" s="630">
        <f t="shared" si="32"/>
        <v>1</v>
      </c>
      <c r="AW336" s="630">
        <f t="shared" si="32"/>
        <v>0</v>
      </c>
      <c r="AX336" s="630">
        <f t="shared" si="32"/>
        <v>0</v>
      </c>
      <c r="AY336" s="630">
        <f t="shared" si="32"/>
        <v>0</v>
      </c>
      <c r="AZ336" s="630">
        <f t="shared" si="32"/>
        <v>0</v>
      </c>
      <c r="BA336" s="630">
        <f t="shared" si="32"/>
        <v>0</v>
      </c>
      <c r="BB336" s="630">
        <f t="shared" si="32"/>
        <v>0</v>
      </c>
      <c r="BC336" s="630">
        <f t="shared" si="32"/>
        <v>0</v>
      </c>
      <c r="BD336" s="630">
        <f t="shared" si="32"/>
        <v>0</v>
      </c>
      <c r="BE336" s="630">
        <f t="shared" si="32"/>
        <v>0</v>
      </c>
      <c r="BF336" s="630">
        <f t="shared" si="32"/>
        <v>1</v>
      </c>
      <c r="BG336" s="630">
        <f t="shared" si="32"/>
        <v>0</v>
      </c>
      <c r="BH336" s="630">
        <f t="shared" si="32"/>
        <v>1</v>
      </c>
      <c r="BI336" s="630">
        <f t="shared" si="32"/>
        <v>0</v>
      </c>
      <c r="BJ336" s="630">
        <f t="shared" si="32"/>
        <v>0</v>
      </c>
      <c r="BK336" s="630">
        <f t="shared" si="32"/>
        <v>0</v>
      </c>
      <c r="BL336" s="630">
        <f t="shared" si="32"/>
        <v>1</v>
      </c>
      <c r="BM336" s="630">
        <f t="shared" si="32"/>
        <v>1</v>
      </c>
      <c r="BN336" s="630">
        <f t="shared" si="32"/>
        <v>0</v>
      </c>
      <c r="BO336" s="630">
        <f t="shared" si="32"/>
        <v>1</v>
      </c>
      <c r="BP336" s="630">
        <f t="shared" si="32"/>
        <v>1</v>
      </c>
      <c r="BQ336" s="630">
        <f t="shared" ref="BQ336:CD336" si="33">BQ209</f>
        <v>0</v>
      </c>
      <c r="BR336" s="630">
        <f t="shared" si="33"/>
        <v>0</v>
      </c>
      <c r="BS336" s="630">
        <f t="shared" si="33"/>
        <v>0</v>
      </c>
      <c r="BT336" s="630">
        <f t="shared" si="33"/>
        <v>0</v>
      </c>
      <c r="BU336" s="630">
        <f t="shared" si="33"/>
        <v>0</v>
      </c>
      <c r="BV336" s="630">
        <f t="shared" si="33"/>
        <v>0</v>
      </c>
      <c r="BW336" s="630">
        <f t="shared" si="33"/>
        <v>0</v>
      </c>
      <c r="BX336" s="630">
        <f t="shared" si="33"/>
        <v>0</v>
      </c>
      <c r="BY336" s="630">
        <f t="shared" si="33"/>
        <v>1</v>
      </c>
      <c r="BZ336" s="630">
        <f t="shared" si="33"/>
        <v>0</v>
      </c>
      <c r="CA336" s="630">
        <f t="shared" si="33"/>
        <v>0</v>
      </c>
      <c r="CB336" s="630">
        <f t="shared" si="33"/>
        <v>0</v>
      </c>
      <c r="CC336" s="630">
        <f t="shared" si="33"/>
        <v>0</v>
      </c>
      <c r="CD336" s="630">
        <f t="shared" si="33"/>
        <v>1</v>
      </c>
      <c r="CE336" s="630"/>
      <c r="CF336" s="630"/>
      <c r="CG336" s="630"/>
      <c r="CH336" s="630"/>
      <c r="CI336" s="630"/>
      <c r="CJ336" s="630"/>
      <c r="CK336" s="630"/>
      <c r="CL336" s="630"/>
      <c r="CM336" s="630"/>
      <c r="CN336" s="630"/>
      <c r="CO336" s="630"/>
      <c r="CP336" s="630"/>
      <c r="CQ336" s="630"/>
      <c r="CR336" s="630"/>
      <c r="CS336" s="630"/>
      <c r="CT336" s="630"/>
      <c r="CU336" s="630"/>
      <c r="CV336" s="630"/>
      <c r="CW336" s="630"/>
      <c r="CX336" s="630"/>
      <c r="CY336" s="630"/>
      <c r="CZ336" s="630"/>
    </row>
    <row r="337" spans="1:104" x14ac:dyDescent="0.3">
      <c r="A337" s="633">
        <v>662</v>
      </c>
      <c r="B337" s="180" t="s">
        <v>456</v>
      </c>
      <c r="C337" s="180"/>
      <c r="D337" s="630">
        <f>D246</f>
        <v>0</v>
      </c>
      <c r="E337" s="630">
        <f t="shared" ref="E337:BP337" si="34">E246</f>
        <v>0</v>
      </c>
      <c r="F337" s="630">
        <f t="shared" si="34"/>
        <v>0</v>
      </c>
      <c r="G337" s="630">
        <f t="shared" si="34"/>
        <v>20474</v>
      </c>
      <c r="H337" s="630">
        <f t="shared" si="34"/>
        <v>0</v>
      </c>
      <c r="I337" s="630">
        <f t="shared" si="34"/>
        <v>0</v>
      </c>
      <c r="J337" s="630">
        <f t="shared" si="34"/>
        <v>0</v>
      </c>
      <c r="K337" s="630">
        <f t="shared" si="34"/>
        <v>0</v>
      </c>
      <c r="L337" s="630">
        <f t="shared" si="34"/>
        <v>67527</v>
      </c>
      <c r="M337" s="630">
        <f t="shared" si="34"/>
        <v>1799803</v>
      </c>
      <c r="N337" s="630">
        <f t="shared" si="34"/>
        <v>0</v>
      </c>
      <c r="O337" s="630">
        <f t="shared" si="34"/>
        <v>0</v>
      </c>
      <c r="P337" s="630">
        <f t="shared" si="34"/>
        <v>0</v>
      </c>
      <c r="Q337" s="630">
        <f t="shared" si="34"/>
        <v>288914</v>
      </c>
      <c r="R337" s="630">
        <f t="shared" si="34"/>
        <v>0</v>
      </c>
      <c r="S337" s="630">
        <f t="shared" si="34"/>
        <v>0</v>
      </c>
      <c r="T337" s="630">
        <f t="shared" si="34"/>
        <v>0</v>
      </c>
      <c r="U337" s="630">
        <f t="shared" si="34"/>
        <v>0</v>
      </c>
      <c r="V337" s="630">
        <f t="shared" si="34"/>
        <v>0</v>
      </c>
      <c r="W337" s="630">
        <f t="shared" si="34"/>
        <v>0</v>
      </c>
      <c r="X337" s="630">
        <f t="shared" si="34"/>
        <v>0</v>
      </c>
      <c r="Y337" s="630">
        <f t="shared" si="34"/>
        <v>0</v>
      </c>
      <c r="Z337" s="630">
        <f t="shared" si="34"/>
        <v>1050313</v>
      </c>
      <c r="AA337" s="630">
        <f t="shared" si="34"/>
        <v>0</v>
      </c>
      <c r="AB337" s="630">
        <f t="shared" si="34"/>
        <v>26604</v>
      </c>
      <c r="AC337" s="630">
        <f t="shared" si="34"/>
        <v>793260</v>
      </c>
      <c r="AD337" s="630">
        <f t="shared" si="34"/>
        <v>0</v>
      </c>
      <c r="AE337" s="630">
        <f t="shared" si="34"/>
        <v>0</v>
      </c>
      <c r="AF337" s="630">
        <f t="shared" si="34"/>
        <v>1138524</v>
      </c>
      <c r="AG337" s="630">
        <f t="shared" si="34"/>
        <v>0</v>
      </c>
      <c r="AH337" s="630">
        <f t="shared" si="34"/>
        <v>0</v>
      </c>
      <c r="AI337" s="630">
        <f t="shared" si="34"/>
        <v>35706</v>
      </c>
      <c r="AJ337" s="630">
        <f t="shared" si="34"/>
        <v>0</v>
      </c>
      <c r="AK337" s="630">
        <f t="shared" si="34"/>
        <v>0</v>
      </c>
      <c r="AL337" s="630">
        <f t="shared" si="34"/>
        <v>0</v>
      </c>
      <c r="AM337" s="630">
        <f t="shared" si="34"/>
        <v>0</v>
      </c>
      <c r="AN337" s="630">
        <f t="shared" si="34"/>
        <v>242052</v>
      </c>
      <c r="AO337" s="630">
        <f t="shared" si="34"/>
        <v>0</v>
      </c>
      <c r="AP337" s="630">
        <f t="shared" si="34"/>
        <v>0</v>
      </c>
      <c r="AQ337" s="630">
        <f t="shared" si="34"/>
        <v>0</v>
      </c>
      <c r="AR337" s="630">
        <f t="shared" si="34"/>
        <v>0</v>
      </c>
      <c r="AS337" s="630">
        <f t="shared" si="34"/>
        <v>0</v>
      </c>
      <c r="AT337" s="630">
        <f t="shared" si="34"/>
        <v>0</v>
      </c>
      <c r="AU337" s="630">
        <f t="shared" si="34"/>
        <v>3572844</v>
      </c>
      <c r="AV337" s="630">
        <f t="shared" si="34"/>
        <v>1369708</v>
      </c>
      <c r="AW337" s="630">
        <f t="shared" si="34"/>
        <v>0</v>
      </c>
      <c r="AX337" s="630">
        <f t="shared" si="34"/>
        <v>0</v>
      </c>
      <c r="AY337" s="630">
        <f t="shared" si="34"/>
        <v>0</v>
      </c>
      <c r="AZ337" s="630">
        <f t="shared" si="34"/>
        <v>0</v>
      </c>
      <c r="BA337" s="630">
        <f t="shared" si="34"/>
        <v>0</v>
      </c>
      <c r="BB337" s="630">
        <f t="shared" si="34"/>
        <v>0</v>
      </c>
      <c r="BC337" s="630">
        <f t="shared" si="34"/>
        <v>0</v>
      </c>
      <c r="BD337" s="630">
        <f t="shared" si="34"/>
        <v>0</v>
      </c>
      <c r="BE337" s="630">
        <f t="shared" si="34"/>
        <v>0</v>
      </c>
      <c r="BF337" s="630">
        <f t="shared" si="34"/>
        <v>147393</v>
      </c>
      <c r="BG337" s="630">
        <f t="shared" si="34"/>
        <v>0</v>
      </c>
      <c r="BH337" s="630">
        <f t="shared" si="34"/>
        <v>177077</v>
      </c>
      <c r="BI337" s="630">
        <f t="shared" si="34"/>
        <v>0</v>
      </c>
      <c r="BJ337" s="630">
        <f t="shared" si="34"/>
        <v>0</v>
      </c>
      <c r="BK337" s="630">
        <f t="shared" si="34"/>
        <v>0</v>
      </c>
      <c r="BL337" s="630">
        <f t="shared" si="34"/>
        <v>459733</v>
      </c>
      <c r="BM337" s="630">
        <f t="shared" si="34"/>
        <v>597013</v>
      </c>
      <c r="BN337" s="630">
        <f t="shared" si="34"/>
        <v>0</v>
      </c>
      <c r="BO337" s="630">
        <f t="shared" si="34"/>
        <v>94900</v>
      </c>
      <c r="BP337" s="630">
        <f t="shared" si="34"/>
        <v>1290179</v>
      </c>
      <c r="BQ337" s="630">
        <f t="shared" ref="BQ337:CD337" si="35">BQ246</f>
        <v>0</v>
      </c>
      <c r="BR337" s="630">
        <f t="shared" si="35"/>
        <v>0</v>
      </c>
      <c r="BS337" s="630">
        <f t="shared" si="35"/>
        <v>0</v>
      </c>
      <c r="BT337" s="630">
        <f t="shared" si="35"/>
        <v>0</v>
      </c>
      <c r="BU337" s="630">
        <f t="shared" si="35"/>
        <v>0</v>
      </c>
      <c r="BV337" s="630">
        <f t="shared" si="35"/>
        <v>0</v>
      </c>
      <c r="BW337" s="630">
        <f t="shared" si="35"/>
        <v>0</v>
      </c>
      <c r="BX337" s="630">
        <f t="shared" si="35"/>
        <v>0</v>
      </c>
      <c r="BY337" s="630">
        <f t="shared" si="35"/>
        <v>899413</v>
      </c>
      <c r="BZ337" s="630">
        <f t="shared" si="35"/>
        <v>0</v>
      </c>
      <c r="CA337" s="630">
        <f t="shared" si="35"/>
        <v>0</v>
      </c>
      <c r="CB337" s="630">
        <f t="shared" si="35"/>
        <v>0</v>
      </c>
      <c r="CC337" s="630">
        <f t="shared" si="35"/>
        <v>0</v>
      </c>
      <c r="CD337" s="630">
        <f t="shared" si="35"/>
        <v>343403</v>
      </c>
      <c r="CE337" s="630"/>
      <c r="CF337" s="630"/>
      <c r="CG337" s="630"/>
      <c r="CH337" s="630"/>
      <c r="CI337" s="630"/>
      <c r="CJ337" s="630"/>
      <c r="CK337" s="630"/>
      <c r="CL337" s="630"/>
      <c r="CM337" s="630"/>
      <c r="CN337" s="630"/>
      <c r="CO337" s="630"/>
      <c r="CP337" s="630"/>
      <c r="CQ337" s="630"/>
      <c r="CR337" s="630"/>
      <c r="CS337" s="630"/>
      <c r="CT337" s="630"/>
      <c r="CU337" s="630"/>
      <c r="CV337" s="630"/>
      <c r="CW337" s="630"/>
      <c r="CX337" s="630"/>
      <c r="CY337" s="630"/>
      <c r="CZ337" s="630"/>
    </row>
    <row r="338" spans="1:104" x14ac:dyDescent="0.3">
      <c r="A338" s="633">
        <v>663</v>
      </c>
      <c r="B338" s="180" t="s">
        <v>1116</v>
      </c>
      <c r="C338" s="180"/>
      <c r="D338" s="630">
        <f>D247</f>
        <v>0</v>
      </c>
      <c r="E338" s="630">
        <f t="shared" ref="E338:BP338" si="36">E247</f>
        <v>0</v>
      </c>
      <c r="F338" s="630">
        <f t="shared" si="36"/>
        <v>0</v>
      </c>
      <c r="G338" s="630">
        <f t="shared" si="36"/>
        <v>0</v>
      </c>
      <c r="H338" s="630">
        <f t="shared" si="36"/>
        <v>0</v>
      </c>
      <c r="I338" s="630">
        <f t="shared" si="36"/>
        <v>0</v>
      </c>
      <c r="J338" s="630">
        <f t="shared" si="36"/>
        <v>0</v>
      </c>
      <c r="K338" s="630">
        <f t="shared" si="36"/>
        <v>0</v>
      </c>
      <c r="L338" s="630">
        <f t="shared" si="36"/>
        <v>1587</v>
      </c>
      <c r="M338" s="630">
        <f t="shared" si="36"/>
        <v>2656995</v>
      </c>
      <c r="N338" s="630">
        <f t="shared" si="36"/>
        <v>0</v>
      </c>
      <c r="O338" s="630">
        <f t="shared" si="36"/>
        <v>0</v>
      </c>
      <c r="P338" s="630">
        <f t="shared" si="36"/>
        <v>0</v>
      </c>
      <c r="Q338" s="630">
        <f t="shared" si="36"/>
        <v>17992</v>
      </c>
      <c r="R338" s="630">
        <f t="shared" si="36"/>
        <v>0</v>
      </c>
      <c r="S338" s="630">
        <f t="shared" si="36"/>
        <v>0</v>
      </c>
      <c r="T338" s="630">
        <f t="shared" si="36"/>
        <v>0</v>
      </c>
      <c r="U338" s="630">
        <f t="shared" si="36"/>
        <v>0</v>
      </c>
      <c r="V338" s="630">
        <f t="shared" si="36"/>
        <v>0</v>
      </c>
      <c r="W338" s="630">
        <f t="shared" si="36"/>
        <v>0</v>
      </c>
      <c r="X338" s="630">
        <f t="shared" si="36"/>
        <v>0</v>
      </c>
      <c r="Y338" s="630">
        <f t="shared" si="36"/>
        <v>0</v>
      </c>
      <c r="Z338" s="630">
        <f t="shared" si="36"/>
        <v>0</v>
      </c>
      <c r="AA338" s="630">
        <f t="shared" si="36"/>
        <v>0</v>
      </c>
      <c r="AB338" s="630">
        <f t="shared" si="36"/>
        <v>0</v>
      </c>
      <c r="AC338" s="630">
        <f t="shared" si="36"/>
        <v>0</v>
      </c>
      <c r="AD338" s="630">
        <f t="shared" si="36"/>
        <v>0</v>
      </c>
      <c r="AE338" s="630">
        <f t="shared" si="36"/>
        <v>0</v>
      </c>
      <c r="AF338" s="630">
        <f t="shared" si="36"/>
        <v>2409364</v>
      </c>
      <c r="AG338" s="630">
        <f t="shared" si="36"/>
        <v>0</v>
      </c>
      <c r="AH338" s="630">
        <f t="shared" si="36"/>
        <v>0</v>
      </c>
      <c r="AI338" s="630">
        <f t="shared" si="36"/>
        <v>0</v>
      </c>
      <c r="AJ338" s="630">
        <f t="shared" si="36"/>
        <v>0</v>
      </c>
      <c r="AK338" s="630">
        <f t="shared" si="36"/>
        <v>0</v>
      </c>
      <c r="AL338" s="630">
        <f t="shared" si="36"/>
        <v>0</v>
      </c>
      <c r="AM338" s="630">
        <f t="shared" si="36"/>
        <v>0</v>
      </c>
      <c r="AN338" s="630">
        <f t="shared" si="36"/>
        <v>0</v>
      </c>
      <c r="AO338" s="630">
        <f t="shared" si="36"/>
        <v>0</v>
      </c>
      <c r="AP338" s="630">
        <f t="shared" si="36"/>
        <v>0</v>
      </c>
      <c r="AQ338" s="630">
        <f t="shared" si="36"/>
        <v>0</v>
      </c>
      <c r="AR338" s="630">
        <f t="shared" si="36"/>
        <v>0</v>
      </c>
      <c r="AS338" s="630">
        <f t="shared" si="36"/>
        <v>0</v>
      </c>
      <c r="AT338" s="630">
        <f t="shared" si="36"/>
        <v>0</v>
      </c>
      <c r="AU338" s="630">
        <f t="shared" si="36"/>
        <v>8621170</v>
      </c>
      <c r="AV338" s="630">
        <f t="shared" si="36"/>
        <v>1440006</v>
      </c>
      <c r="AW338" s="630">
        <f t="shared" si="36"/>
        <v>0</v>
      </c>
      <c r="AX338" s="630">
        <f t="shared" si="36"/>
        <v>0</v>
      </c>
      <c r="AY338" s="630">
        <f t="shared" si="36"/>
        <v>0</v>
      </c>
      <c r="AZ338" s="630">
        <f t="shared" si="36"/>
        <v>0</v>
      </c>
      <c r="BA338" s="630">
        <f t="shared" si="36"/>
        <v>0</v>
      </c>
      <c r="BB338" s="630">
        <f t="shared" si="36"/>
        <v>0</v>
      </c>
      <c r="BC338" s="630">
        <f t="shared" si="36"/>
        <v>0</v>
      </c>
      <c r="BD338" s="630">
        <f t="shared" si="36"/>
        <v>0</v>
      </c>
      <c r="BE338" s="630">
        <f t="shared" si="36"/>
        <v>0</v>
      </c>
      <c r="BF338" s="630">
        <f t="shared" si="36"/>
        <v>0</v>
      </c>
      <c r="BG338" s="630">
        <f t="shared" si="36"/>
        <v>0</v>
      </c>
      <c r="BH338" s="630">
        <f t="shared" si="36"/>
        <v>0</v>
      </c>
      <c r="BI338" s="630">
        <f t="shared" si="36"/>
        <v>0</v>
      </c>
      <c r="BJ338" s="630">
        <f t="shared" si="36"/>
        <v>0</v>
      </c>
      <c r="BK338" s="630">
        <f t="shared" si="36"/>
        <v>0</v>
      </c>
      <c r="BL338" s="630">
        <f t="shared" si="36"/>
        <v>0</v>
      </c>
      <c r="BM338" s="630">
        <f t="shared" si="36"/>
        <v>0</v>
      </c>
      <c r="BN338" s="630">
        <f t="shared" si="36"/>
        <v>0</v>
      </c>
      <c r="BO338" s="630">
        <f t="shared" si="36"/>
        <v>251448</v>
      </c>
      <c r="BP338" s="630">
        <f t="shared" si="36"/>
        <v>386758</v>
      </c>
      <c r="BQ338" s="630">
        <f t="shared" ref="BQ338:CD338" si="37">BQ247</f>
        <v>0</v>
      </c>
      <c r="BR338" s="630">
        <f t="shared" si="37"/>
        <v>0</v>
      </c>
      <c r="BS338" s="630">
        <f t="shared" si="37"/>
        <v>0</v>
      </c>
      <c r="BT338" s="630">
        <f t="shared" si="37"/>
        <v>0</v>
      </c>
      <c r="BU338" s="630">
        <f t="shared" si="37"/>
        <v>0</v>
      </c>
      <c r="BV338" s="630">
        <f t="shared" si="37"/>
        <v>0</v>
      </c>
      <c r="BW338" s="630">
        <f t="shared" si="37"/>
        <v>0</v>
      </c>
      <c r="BX338" s="630">
        <f t="shared" si="37"/>
        <v>0</v>
      </c>
      <c r="BY338" s="630">
        <f t="shared" si="37"/>
        <v>0</v>
      </c>
      <c r="BZ338" s="630">
        <f t="shared" si="37"/>
        <v>0</v>
      </c>
      <c r="CA338" s="630">
        <f t="shared" si="37"/>
        <v>0</v>
      </c>
      <c r="CB338" s="630">
        <f t="shared" si="37"/>
        <v>0</v>
      </c>
      <c r="CC338" s="630">
        <f t="shared" si="37"/>
        <v>0</v>
      </c>
      <c r="CD338" s="630">
        <f t="shared" si="37"/>
        <v>0</v>
      </c>
      <c r="CE338" s="630"/>
      <c r="CF338" s="630"/>
      <c r="CG338" s="630"/>
      <c r="CH338" s="630"/>
      <c r="CI338" s="630"/>
      <c r="CJ338" s="630"/>
      <c r="CK338" s="630"/>
      <c r="CL338" s="630"/>
      <c r="CM338" s="630"/>
      <c r="CN338" s="630"/>
      <c r="CO338" s="630"/>
      <c r="CP338" s="630"/>
      <c r="CQ338" s="630"/>
      <c r="CR338" s="630"/>
      <c r="CS338" s="630"/>
      <c r="CT338" s="630"/>
      <c r="CU338" s="630"/>
      <c r="CV338" s="630"/>
      <c r="CW338" s="630"/>
      <c r="CX338" s="630"/>
      <c r="CY338" s="630"/>
      <c r="CZ338" s="630"/>
    </row>
    <row r="339" spans="1:104" x14ac:dyDescent="0.3">
      <c r="A339" s="634">
        <v>336</v>
      </c>
      <c r="B339" s="180"/>
      <c r="C339" s="180"/>
      <c r="D339" s="635">
        <f>D81</f>
        <v>989316</v>
      </c>
      <c r="E339" s="635">
        <f t="shared" ref="E339:BP339" si="38">E81</f>
        <v>88254</v>
      </c>
      <c r="F339" s="635">
        <f t="shared" si="38"/>
        <v>32698</v>
      </c>
      <c r="G339" s="635">
        <f t="shared" si="38"/>
        <v>51718</v>
      </c>
      <c r="H339" s="635">
        <f t="shared" si="38"/>
        <v>129259</v>
      </c>
      <c r="I339" s="635">
        <f t="shared" si="38"/>
        <v>3679</v>
      </c>
      <c r="J339" s="635">
        <f t="shared" si="38"/>
        <v>467</v>
      </c>
      <c r="K339" s="635">
        <f t="shared" si="38"/>
        <v>205</v>
      </c>
      <c r="L339" s="635">
        <f t="shared" si="38"/>
        <v>1135678</v>
      </c>
      <c r="M339" s="635">
        <f t="shared" si="38"/>
        <v>60675521</v>
      </c>
      <c r="N339" s="635">
        <f t="shared" si="38"/>
        <v>22353</v>
      </c>
      <c r="O339" s="635">
        <f t="shared" si="38"/>
        <v>524226</v>
      </c>
      <c r="P339" s="635">
        <f t="shared" si="38"/>
        <v>9810</v>
      </c>
      <c r="Q339" s="635">
        <f t="shared" si="38"/>
        <v>896260</v>
      </c>
      <c r="R339" s="635">
        <f t="shared" si="38"/>
        <v>4320</v>
      </c>
      <c r="S339" s="635">
        <f t="shared" si="38"/>
        <v>14206</v>
      </c>
      <c r="T339" s="635">
        <f t="shared" si="38"/>
        <v>40231</v>
      </c>
      <c r="U339" s="635">
        <f t="shared" si="38"/>
        <v>30264</v>
      </c>
      <c r="V339" s="635">
        <f t="shared" si="38"/>
        <v>421679</v>
      </c>
      <c r="W339" s="635">
        <f t="shared" si="38"/>
        <v>0</v>
      </c>
      <c r="X339" s="635">
        <f t="shared" si="38"/>
        <v>0</v>
      </c>
      <c r="Y339" s="635">
        <f t="shared" si="38"/>
        <v>216294</v>
      </c>
      <c r="Z339" s="635">
        <f t="shared" si="38"/>
        <v>6313900</v>
      </c>
      <c r="AA339" s="635">
        <f t="shared" si="38"/>
        <v>2871</v>
      </c>
      <c r="AB339" s="635">
        <f t="shared" si="38"/>
        <v>69431</v>
      </c>
      <c r="AC339" s="635">
        <f t="shared" si="38"/>
        <v>7185983</v>
      </c>
      <c r="AD339" s="635">
        <f t="shared" si="38"/>
        <v>871882</v>
      </c>
      <c r="AE339" s="635">
        <f t="shared" si="38"/>
        <v>0</v>
      </c>
      <c r="AF339" s="635">
        <f t="shared" si="38"/>
        <v>15699143</v>
      </c>
      <c r="AG339" s="635">
        <f t="shared" si="38"/>
        <v>11484</v>
      </c>
      <c r="AH339" s="635">
        <f t="shared" si="38"/>
        <v>6589</v>
      </c>
      <c r="AI339" s="635">
        <f t="shared" si="38"/>
        <v>370009</v>
      </c>
      <c r="AJ339" s="635">
        <f t="shared" si="38"/>
        <v>31225</v>
      </c>
      <c r="AK339" s="635">
        <f t="shared" si="38"/>
        <v>3298</v>
      </c>
      <c r="AL339" s="635">
        <f t="shared" si="38"/>
        <v>0</v>
      </c>
      <c r="AM339" s="635">
        <f t="shared" si="38"/>
        <v>0</v>
      </c>
      <c r="AN339" s="635">
        <f t="shared" si="38"/>
        <v>1008266</v>
      </c>
      <c r="AO339" s="635">
        <f t="shared" si="38"/>
        <v>150</v>
      </c>
      <c r="AP339" s="635">
        <f t="shared" si="38"/>
        <v>104219</v>
      </c>
      <c r="AQ339" s="635">
        <f t="shared" si="38"/>
        <v>139953</v>
      </c>
      <c r="AR339" s="635">
        <f t="shared" si="38"/>
        <v>119148</v>
      </c>
      <c r="AS339" s="635">
        <f t="shared" si="38"/>
        <v>0</v>
      </c>
      <c r="AT339" s="635">
        <f t="shared" si="38"/>
        <v>11323</v>
      </c>
      <c r="AU339" s="635">
        <f t="shared" si="38"/>
        <v>125032589</v>
      </c>
      <c r="AV339" s="635">
        <f t="shared" si="38"/>
        <v>10909316</v>
      </c>
      <c r="AW339" s="635">
        <f t="shared" si="38"/>
        <v>180663</v>
      </c>
      <c r="AX339" s="635">
        <f t="shared" si="38"/>
        <v>9005</v>
      </c>
      <c r="AY339" s="635">
        <f t="shared" si="38"/>
        <v>11666</v>
      </c>
      <c r="AZ339" s="635">
        <f t="shared" si="38"/>
        <v>6168</v>
      </c>
      <c r="BA339" s="635">
        <f t="shared" si="38"/>
        <v>0</v>
      </c>
      <c r="BB339" s="635">
        <f t="shared" si="38"/>
        <v>83438</v>
      </c>
      <c r="BC339" s="635">
        <f t="shared" si="38"/>
        <v>0</v>
      </c>
      <c r="BD339" s="635">
        <f t="shared" si="38"/>
        <v>8163</v>
      </c>
      <c r="BE339" s="635">
        <f t="shared" si="38"/>
        <v>2748</v>
      </c>
      <c r="BF339" s="635">
        <f t="shared" si="38"/>
        <v>1857127</v>
      </c>
      <c r="BG339" s="635">
        <f t="shared" si="38"/>
        <v>0</v>
      </c>
      <c r="BH339" s="635">
        <f t="shared" si="38"/>
        <v>692008</v>
      </c>
      <c r="BI339" s="635">
        <f t="shared" si="38"/>
        <v>131658</v>
      </c>
      <c r="BJ339" s="635">
        <f t="shared" si="38"/>
        <v>11893</v>
      </c>
      <c r="BK339" s="635">
        <f t="shared" si="38"/>
        <v>479</v>
      </c>
      <c r="BL339" s="635">
        <f t="shared" si="38"/>
        <v>1968742</v>
      </c>
      <c r="BM339" s="635">
        <f t="shared" si="38"/>
        <v>2391957</v>
      </c>
      <c r="BN339" s="635">
        <f t="shared" si="38"/>
        <v>345181</v>
      </c>
      <c r="BO339" s="635">
        <f t="shared" si="38"/>
        <v>15166282</v>
      </c>
      <c r="BP339" s="635">
        <f t="shared" si="38"/>
        <v>31477465</v>
      </c>
      <c r="BQ339" s="635">
        <f t="shared" ref="BQ339:CD339" si="39">BQ81</f>
        <v>30683</v>
      </c>
      <c r="BR339" s="635">
        <f t="shared" si="39"/>
        <v>1391507</v>
      </c>
      <c r="BS339" s="635">
        <f t="shared" si="39"/>
        <v>58896</v>
      </c>
      <c r="BT339" s="635">
        <f t="shared" si="39"/>
        <v>0</v>
      </c>
      <c r="BU339" s="635">
        <f t="shared" si="39"/>
        <v>7264</v>
      </c>
      <c r="BV339" s="635">
        <f t="shared" si="39"/>
        <v>7898</v>
      </c>
      <c r="BW339" s="635">
        <f t="shared" si="39"/>
        <v>1595206</v>
      </c>
      <c r="BX339" s="635">
        <f t="shared" si="39"/>
        <v>154166</v>
      </c>
      <c r="BY339" s="635">
        <f t="shared" si="39"/>
        <v>11396129</v>
      </c>
      <c r="BZ339" s="635">
        <f t="shared" si="39"/>
        <v>195821</v>
      </c>
      <c r="CA339" s="635">
        <f t="shared" si="39"/>
        <v>2479536</v>
      </c>
      <c r="CB339" s="635">
        <f t="shared" si="39"/>
        <v>38576</v>
      </c>
      <c r="CC339" s="635">
        <f t="shared" si="39"/>
        <v>252543</v>
      </c>
      <c r="CD339" s="635">
        <f t="shared" si="39"/>
        <v>13327369</v>
      </c>
      <c r="CE339" s="635"/>
      <c r="CF339" s="635"/>
      <c r="CG339" s="635"/>
      <c r="CH339" s="635"/>
      <c r="CI339" s="635"/>
      <c r="CJ339" s="635"/>
      <c r="CK339" s="635"/>
      <c r="CL339" s="635"/>
      <c r="CM339" s="635"/>
      <c r="CN339" s="635"/>
      <c r="CO339" s="635"/>
      <c r="CP339" s="635"/>
      <c r="CQ339" s="635"/>
      <c r="CR339" s="635"/>
      <c r="CS339" s="635"/>
      <c r="CT339" s="635"/>
      <c r="CU339" s="635"/>
      <c r="CV339" s="635"/>
      <c r="CW339" s="635"/>
      <c r="CX339" s="635"/>
      <c r="CY339" s="635"/>
      <c r="CZ339" s="635"/>
    </row>
    <row r="340" spans="1:104" x14ac:dyDescent="0.3">
      <c r="A340" s="634">
        <v>44</v>
      </c>
      <c r="B340" s="180"/>
      <c r="C340" s="180"/>
      <c r="D340" s="635">
        <f>D27</f>
        <v>242011</v>
      </c>
      <c r="E340" s="635">
        <f t="shared" ref="E340:BP341" si="40">E27</f>
        <v>480426</v>
      </c>
      <c r="F340" s="635">
        <f t="shared" si="40"/>
        <v>0</v>
      </c>
      <c r="G340" s="635">
        <f t="shared" si="40"/>
        <v>1068906</v>
      </c>
      <c r="H340" s="635">
        <f t="shared" si="40"/>
        <v>578028</v>
      </c>
      <c r="I340" s="635">
        <f t="shared" si="40"/>
        <v>141419</v>
      </c>
      <c r="J340" s="635">
        <f t="shared" si="40"/>
        <v>0</v>
      </c>
      <c r="K340" s="635">
        <f t="shared" si="40"/>
        <v>223441</v>
      </c>
      <c r="L340" s="635">
        <f t="shared" si="40"/>
        <v>3751389</v>
      </c>
      <c r="M340" s="635">
        <f t="shared" si="40"/>
        <v>0</v>
      </c>
      <c r="N340" s="635">
        <f t="shared" si="40"/>
        <v>0</v>
      </c>
      <c r="O340" s="635">
        <f t="shared" si="40"/>
        <v>0</v>
      </c>
      <c r="P340" s="635">
        <f t="shared" si="40"/>
        <v>16734</v>
      </c>
      <c r="Q340" s="635">
        <f t="shared" si="40"/>
        <v>7256766</v>
      </c>
      <c r="R340" s="635">
        <f t="shared" si="40"/>
        <v>0</v>
      </c>
      <c r="S340" s="635">
        <f t="shared" si="40"/>
        <v>353214</v>
      </c>
      <c r="T340" s="635">
        <f t="shared" si="40"/>
        <v>1281293</v>
      </c>
      <c r="U340" s="635">
        <f t="shared" si="40"/>
        <v>1060160</v>
      </c>
      <c r="V340" s="635">
        <f t="shared" si="40"/>
        <v>7396089</v>
      </c>
      <c r="W340" s="635">
        <f t="shared" si="40"/>
        <v>0</v>
      </c>
      <c r="X340" s="635">
        <f t="shared" si="40"/>
        <v>0</v>
      </c>
      <c r="Y340" s="635">
        <f t="shared" si="40"/>
        <v>338708</v>
      </c>
      <c r="Z340" s="635">
        <f t="shared" si="40"/>
        <v>34793636</v>
      </c>
      <c r="AA340" s="635">
        <f t="shared" si="40"/>
        <v>28398</v>
      </c>
      <c r="AB340" s="635">
        <f t="shared" si="40"/>
        <v>632987</v>
      </c>
      <c r="AC340" s="635">
        <f t="shared" si="40"/>
        <v>0</v>
      </c>
      <c r="AD340" s="635">
        <f t="shared" si="40"/>
        <v>0</v>
      </c>
      <c r="AE340" s="635">
        <f t="shared" si="40"/>
        <v>0</v>
      </c>
      <c r="AF340" s="635">
        <f t="shared" si="40"/>
        <v>31458651</v>
      </c>
      <c r="AG340" s="635">
        <f t="shared" si="40"/>
        <v>386</v>
      </c>
      <c r="AH340" s="635">
        <f t="shared" si="40"/>
        <v>128821</v>
      </c>
      <c r="AI340" s="635">
        <f t="shared" si="40"/>
        <v>2478550</v>
      </c>
      <c r="AJ340" s="635">
        <f t="shared" si="40"/>
        <v>94809</v>
      </c>
      <c r="AK340" s="635">
        <f t="shared" si="40"/>
        <v>52036</v>
      </c>
      <c r="AL340" s="635">
        <f t="shared" si="40"/>
        <v>0</v>
      </c>
      <c r="AM340" s="635">
        <f t="shared" si="40"/>
        <v>302613</v>
      </c>
      <c r="AN340" s="635">
        <f t="shared" si="40"/>
        <v>13169317</v>
      </c>
      <c r="AO340" s="635">
        <f t="shared" si="40"/>
        <v>0</v>
      </c>
      <c r="AP340" s="635">
        <f t="shared" si="40"/>
        <v>2868359</v>
      </c>
      <c r="AQ340" s="635">
        <f t="shared" si="40"/>
        <v>0</v>
      </c>
      <c r="AR340" s="635">
        <f t="shared" si="40"/>
        <v>0</v>
      </c>
      <c r="AS340" s="635">
        <f t="shared" si="40"/>
        <v>0</v>
      </c>
      <c r="AT340" s="635">
        <f t="shared" si="40"/>
        <v>114809</v>
      </c>
      <c r="AU340" s="635">
        <f t="shared" si="40"/>
        <v>63695831</v>
      </c>
      <c r="AV340" s="635">
        <f t="shared" si="40"/>
        <v>30462949</v>
      </c>
      <c r="AW340" s="635">
        <f t="shared" si="40"/>
        <v>739255</v>
      </c>
      <c r="AX340" s="635">
        <f t="shared" si="40"/>
        <v>109121</v>
      </c>
      <c r="AY340" s="635">
        <f t="shared" si="40"/>
        <v>154030</v>
      </c>
      <c r="AZ340" s="635">
        <f t="shared" si="40"/>
        <v>44362</v>
      </c>
      <c r="BA340" s="635">
        <f t="shared" si="40"/>
        <v>0</v>
      </c>
      <c r="BB340" s="635">
        <f t="shared" si="40"/>
        <v>4606456</v>
      </c>
      <c r="BC340" s="635">
        <f t="shared" si="40"/>
        <v>460253</v>
      </c>
      <c r="BD340" s="635">
        <f t="shared" si="40"/>
        <v>0</v>
      </c>
      <c r="BE340" s="635">
        <f t="shared" si="40"/>
        <v>150913</v>
      </c>
      <c r="BF340" s="635">
        <f t="shared" si="40"/>
        <v>9495962</v>
      </c>
      <c r="BG340" s="635">
        <f t="shared" si="40"/>
        <v>0</v>
      </c>
      <c r="BH340" s="635">
        <f t="shared" si="40"/>
        <v>10113267</v>
      </c>
      <c r="BI340" s="635">
        <f t="shared" si="40"/>
        <v>833456</v>
      </c>
      <c r="BJ340" s="635">
        <f t="shared" si="40"/>
        <v>0</v>
      </c>
      <c r="BK340" s="635">
        <f t="shared" si="40"/>
        <v>0</v>
      </c>
      <c r="BL340" s="635">
        <f t="shared" si="40"/>
        <v>35661945</v>
      </c>
      <c r="BM340" s="635">
        <f t="shared" si="40"/>
        <v>11524530</v>
      </c>
      <c r="BN340" s="635">
        <f t="shared" si="40"/>
        <v>772499</v>
      </c>
      <c r="BO340" s="635">
        <f t="shared" si="40"/>
        <v>38332781</v>
      </c>
      <c r="BP340" s="635">
        <f t="shared" si="40"/>
        <v>45767095</v>
      </c>
      <c r="BQ340" s="635">
        <f t="shared" ref="BQ340:CD343" si="41">BQ27</f>
        <v>263305</v>
      </c>
      <c r="BR340" s="635">
        <f t="shared" si="41"/>
        <v>2568907</v>
      </c>
      <c r="BS340" s="635">
        <f t="shared" si="41"/>
        <v>0</v>
      </c>
      <c r="BT340" s="635">
        <f t="shared" si="41"/>
        <v>0</v>
      </c>
      <c r="BU340" s="635">
        <f t="shared" si="41"/>
        <v>300715</v>
      </c>
      <c r="BV340" s="635">
        <f t="shared" si="41"/>
        <v>40037</v>
      </c>
      <c r="BW340" s="635">
        <f t="shared" si="41"/>
        <v>636597</v>
      </c>
      <c r="BX340" s="635">
        <f t="shared" si="41"/>
        <v>0</v>
      </c>
      <c r="BY340" s="635">
        <f t="shared" si="41"/>
        <v>41928418</v>
      </c>
      <c r="BZ340" s="635">
        <f t="shared" si="41"/>
        <v>509727</v>
      </c>
      <c r="CA340" s="635">
        <f t="shared" si="41"/>
        <v>0</v>
      </c>
      <c r="CB340" s="635">
        <f t="shared" si="41"/>
        <v>434011</v>
      </c>
      <c r="CC340" s="635">
        <f t="shared" si="41"/>
        <v>0</v>
      </c>
      <c r="CD340" s="635">
        <f t="shared" si="41"/>
        <v>0</v>
      </c>
      <c r="CE340" s="635"/>
      <c r="CF340" s="635"/>
      <c r="CG340" s="635"/>
      <c r="CH340" s="635"/>
      <c r="CI340" s="635"/>
      <c r="CJ340" s="635"/>
      <c r="CK340" s="635"/>
      <c r="CL340" s="635"/>
      <c r="CM340" s="635"/>
      <c r="CN340" s="635"/>
      <c r="CO340" s="635"/>
      <c r="CP340" s="635"/>
      <c r="CQ340" s="635"/>
      <c r="CR340" s="635"/>
      <c r="CS340" s="635"/>
      <c r="CT340" s="635"/>
      <c r="CU340" s="635"/>
      <c r="CV340" s="635"/>
      <c r="CW340" s="635"/>
      <c r="CX340" s="635"/>
      <c r="CY340" s="635"/>
      <c r="CZ340" s="635"/>
    </row>
    <row r="341" spans="1:104" x14ac:dyDescent="0.3">
      <c r="A341" s="634">
        <v>45</v>
      </c>
      <c r="B341" s="180"/>
      <c r="C341" s="180"/>
      <c r="D341" s="635">
        <f t="shared" ref="D341:S343" si="42">D28</f>
        <v>110117</v>
      </c>
      <c r="E341" s="635">
        <f t="shared" si="42"/>
        <v>193020</v>
      </c>
      <c r="F341" s="635">
        <f t="shared" si="42"/>
        <v>0</v>
      </c>
      <c r="G341" s="635">
        <f t="shared" si="42"/>
        <v>35782</v>
      </c>
      <c r="H341" s="635">
        <f t="shared" si="42"/>
        <v>163137</v>
      </c>
      <c r="I341" s="635">
        <f t="shared" si="42"/>
        <v>32828</v>
      </c>
      <c r="J341" s="635">
        <f t="shared" si="42"/>
        <v>0</v>
      </c>
      <c r="K341" s="635">
        <f t="shared" si="42"/>
        <v>40524</v>
      </c>
      <c r="L341" s="635">
        <f t="shared" si="42"/>
        <v>1034871</v>
      </c>
      <c r="M341" s="635">
        <f t="shared" si="42"/>
        <v>0</v>
      </c>
      <c r="N341" s="635">
        <f t="shared" si="42"/>
        <v>0</v>
      </c>
      <c r="O341" s="635">
        <f t="shared" si="42"/>
        <v>0</v>
      </c>
      <c r="P341" s="635">
        <f t="shared" si="42"/>
        <v>8760</v>
      </c>
      <c r="Q341" s="635">
        <f t="shared" si="42"/>
        <v>162150</v>
      </c>
      <c r="R341" s="635">
        <f t="shared" si="42"/>
        <v>0</v>
      </c>
      <c r="S341" s="635">
        <f t="shared" si="42"/>
        <v>34255</v>
      </c>
      <c r="T341" s="635">
        <f t="shared" si="40"/>
        <v>0</v>
      </c>
      <c r="U341" s="635">
        <f t="shared" si="40"/>
        <v>33484</v>
      </c>
      <c r="V341" s="635">
        <f t="shared" si="40"/>
        <v>1113211</v>
      </c>
      <c r="W341" s="635">
        <f t="shared" si="40"/>
        <v>0</v>
      </c>
      <c r="X341" s="635">
        <f t="shared" si="40"/>
        <v>0</v>
      </c>
      <c r="Y341" s="635">
        <f t="shared" si="40"/>
        <v>161426</v>
      </c>
      <c r="Z341" s="635">
        <f t="shared" si="40"/>
        <v>3788154</v>
      </c>
      <c r="AA341" s="635">
        <f t="shared" si="40"/>
        <v>0</v>
      </c>
      <c r="AB341" s="635">
        <f t="shared" si="40"/>
        <v>18314</v>
      </c>
      <c r="AC341" s="635">
        <f t="shared" si="40"/>
        <v>0</v>
      </c>
      <c r="AD341" s="635">
        <f t="shared" si="40"/>
        <v>0</v>
      </c>
      <c r="AE341" s="635">
        <f t="shared" si="40"/>
        <v>0</v>
      </c>
      <c r="AF341" s="635">
        <f t="shared" si="40"/>
        <v>6479416</v>
      </c>
      <c r="AG341" s="635">
        <f t="shared" si="40"/>
        <v>1959</v>
      </c>
      <c r="AH341" s="635">
        <f t="shared" si="40"/>
        <v>3632</v>
      </c>
      <c r="AI341" s="635">
        <f t="shared" si="40"/>
        <v>793266</v>
      </c>
      <c r="AJ341" s="635">
        <f t="shared" si="40"/>
        <v>0</v>
      </c>
      <c r="AK341" s="635">
        <f t="shared" si="40"/>
        <v>8018</v>
      </c>
      <c r="AL341" s="635">
        <f t="shared" si="40"/>
        <v>0</v>
      </c>
      <c r="AM341" s="635">
        <f t="shared" si="40"/>
        <v>50000</v>
      </c>
      <c r="AN341" s="635">
        <f t="shared" si="40"/>
        <v>1155311</v>
      </c>
      <c r="AO341" s="635">
        <f t="shared" si="40"/>
        <v>0</v>
      </c>
      <c r="AP341" s="635">
        <f t="shared" si="40"/>
        <v>265973</v>
      </c>
      <c r="AQ341" s="635">
        <f t="shared" si="40"/>
        <v>0</v>
      </c>
      <c r="AR341" s="635">
        <f t="shared" si="40"/>
        <v>0</v>
      </c>
      <c r="AS341" s="635">
        <f t="shared" si="40"/>
        <v>0</v>
      </c>
      <c r="AT341" s="635">
        <f t="shared" si="40"/>
        <v>299819</v>
      </c>
      <c r="AU341" s="635">
        <f t="shared" si="40"/>
        <v>28328930</v>
      </c>
      <c r="AV341" s="635">
        <f t="shared" si="40"/>
        <v>10898080</v>
      </c>
      <c r="AW341" s="635">
        <f t="shared" si="40"/>
        <v>205266</v>
      </c>
      <c r="AX341" s="635">
        <f t="shared" si="40"/>
        <v>47363</v>
      </c>
      <c r="AY341" s="635">
        <f t="shared" si="40"/>
        <v>67101</v>
      </c>
      <c r="AZ341" s="635">
        <f t="shared" si="40"/>
        <v>140593</v>
      </c>
      <c r="BA341" s="635">
        <f t="shared" si="40"/>
        <v>0</v>
      </c>
      <c r="BB341" s="635">
        <f t="shared" si="40"/>
        <v>250079</v>
      </c>
      <c r="BC341" s="635">
        <f t="shared" si="40"/>
        <v>10430</v>
      </c>
      <c r="BD341" s="635">
        <f t="shared" si="40"/>
        <v>0</v>
      </c>
      <c r="BE341" s="635">
        <f t="shared" si="40"/>
        <v>14284</v>
      </c>
      <c r="BF341" s="635">
        <f t="shared" si="40"/>
        <v>2451782</v>
      </c>
      <c r="BG341" s="635">
        <f t="shared" si="40"/>
        <v>0</v>
      </c>
      <c r="BH341" s="635">
        <f t="shared" si="40"/>
        <v>1153399</v>
      </c>
      <c r="BI341" s="635">
        <f t="shared" si="40"/>
        <v>136941</v>
      </c>
      <c r="BJ341" s="635">
        <f t="shared" si="40"/>
        <v>0</v>
      </c>
      <c r="BK341" s="635">
        <f t="shared" si="40"/>
        <v>0</v>
      </c>
      <c r="BL341" s="635">
        <f t="shared" si="40"/>
        <v>1935131</v>
      </c>
      <c r="BM341" s="635">
        <f t="shared" si="40"/>
        <v>4327649</v>
      </c>
      <c r="BN341" s="635">
        <f t="shared" si="40"/>
        <v>524785</v>
      </c>
      <c r="BO341" s="635">
        <f t="shared" si="40"/>
        <v>5199092</v>
      </c>
      <c r="BP341" s="635">
        <f t="shared" si="40"/>
        <v>13277591</v>
      </c>
      <c r="BQ341" s="635">
        <f t="shared" si="41"/>
        <v>10968</v>
      </c>
      <c r="BR341" s="635">
        <f t="shared" si="41"/>
        <v>190686</v>
      </c>
      <c r="BS341" s="635">
        <f t="shared" si="41"/>
        <v>0</v>
      </c>
      <c r="BT341" s="635">
        <f t="shared" si="41"/>
        <v>0</v>
      </c>
      <c r="BU341" s="635">
        <f t="shared" si="41"/>
        <v>21815</v>
      </c>
      <c r="BV341" s="635">
        <f t="shared" si="41"/>
        <v>33108</v>
      </c>
      <c r="BW341" s="635">
        <f t="shared" si="41"/>
        <v>157673</v>
      </c>
      <c r="BX341" s="635">
        <f t="shared" si="41"/>
        <v>0</v>
      </c>
      <c r="BY341" s="635">
        <f t="shared" si="41"/>
        <v>5817613</v>
      </c>
      <c r="BZ341" s="635">
        <f t="shared" si="41"/>
        <v>75637</v>
      </c>
      <c r="CA341" s="635">
        <f t="shared" si="41"/>
        <v>0</v>
      </c>
      <c r="CB341" s="635">
        <f t="shared" si="41"/>
        <v>185179</v>
      </c>
      <c r="CC341" s="635">
        <f t="shared" si="41"/>
        <v>0</v>
      </c>
      <c r="CD341" s="635">
        <f t="shared" si="41"/>
        <v>0</v>
      </c>
      <c r="CE341" s="635"/>
      <c r="CF341" s="635"/>
      <c r="CG341" s="635"/>
      <c r="CH341" s="635"/>
      <c r="CI341" s="635"/>
      <c r="CJ341" s="635"/>
      <c r="CK341" s="635"/>
      <c r="CL341" s="635"/>
      <c r="CM341" s="635"/>
      <c r="CN341" s="635"/>
      <c r="CO341" s="635"/>
      <c r="CP341" s="635"/>
      <c r="CQ341" s="635"/>
      <c r="CR341" s="635"/>
      <c r="CS341" s="635"/>
      <c r="CT341" s="635"/>
      <c r="CU341" s="635"/>
      <c r="CV341" s="635"/>
      <c r="CW341" s="635"/>
      <c r="CX341" s="635"/>
      <c r="CY341" s="635"/>
      <c r="CZ341" s="635"/>
    </row>
    <row r="342" spans="1:104" x14ac:dyDescent="0.3">
      <c r="A342" s="634">
        <v>47</v>
      </c>
      <c r="B342" s="180"/>
      <c r="C342" s="180"/>
      <c r="D342" s="635">
        <f t="shared" si="42"/>
        <v>0</v>
      </c>
      <c r="E342" s="635">
        <f t="shared" ref="E342:BP343" si="43">E29</f>
        <v>0</v>
      </c>
      <c r="F342" s="635">
        <f t="shared" si="43"/>
        <v>0</v>
      </c>
      <c r="G342" s="635">
        <f t="shared" si="43"/>
        <v>0</v>
      </c>
      <c r="H342" s="635">
        <f t="shared" si="43"/>
        <v>0</v>
      </c>
      <c r="I342" s="635">
        <f t="shared" si="43"/>
        <v>0</v>
      </c>
      <c r="J342" s="635">
        <f t="shared" si="43"/>
        <v>0</v>
      </c>
      <c r="K342" s="635">
        <f t="shared" si="43"/>
        <v>0</v>
      </c>
      <c r="L342" s="635">
        <f t="shared" si="43"/>
        <v>1548327</v>
      </c>
      <c r="M342" s="635">
        <f t="shared" si="43"/>
        <v>0</v>
      </c>
      <c r="N342" s="635">
        <f t="shared" si="43"/>
        <v>0</v>
      </c>
      <c r="O342" s="635">
        <f t="shared" si="43"/>
        <v>0</v>
      </c>
      <c r="P342" s="635">
        <f t="shared" si="43"/>
        <v>0</v>
      </c>
      <c r="Q342" s="635">
        <f t="shared" si="43"/>
        <v>6934107</v>
      </c>
      <c r="R342" s="635">
        <f t="shared" si="43"/>
        <v>0</v>
      </c>
      <c r="S342" s="635">
        <f t="shared" si="43"/>
        <v>1090655</v>
      </c>
      <c r="T342" s="635">
        <f t="shared" si="43"/>
        <v>0</v>
      </c>
      <c r="U342" s="635">
        <f t="shared" si="43"/>
        <v>0</v>
      </c>
      <c r="V342" s="635">
        <f t="shared" si="43"/>
        <v>0</v>
      </c>
      <c r="W342" s="635">
        <f t="shared" si="43"/>
        <v>0</v>
      </c>
      <c r="X342" s="635">
        <f t="shared" si="43"/>
        <v>0</v>
      </c>
      <c r="Y342" s="635">
        <f t="shared" si="43"/>
        <v>536126</v>
      </c>
      <c r="Z342" s="635">
        <f t="shared" si="43"/>
        <v>0</v>
      </c>
      <c r="AA342" s="635">
        <f t="shared" si="43"/>
        <v>0</v>
      </c>
      <c r="AB342" s="635">
        <f t="shared" si="43"/>
        <v>0</v>
      </c>
      <c r="AC342" s="635">
        <f t="shared" si="43"/>
        <v>0</v>
      </c>
      <c r="AD342" s="635">
        <f t="shared" si="43"/>
        <v>0</v>
      </c>
      <c r="AE342" s="635">
        <f t="shared" si="43"/>
        <v>0</v>
      </c>
      <c r="AF342" s="635">
        <f t="shared" si="43"/>
        <v>58105301</v>
      </c>
      <c r="AG342" s="635">
        <f t="shared" si="43"/>
        <v>0</v>
      </c>
      <c r="AH342" s="635">
        <f t="shared" si="43"/>
        <v>0</v>
      </c>
      <c r="AI342" s="635">
        <f t="shared" si="43"/>
        <v>0</v>
      </c>
      <c r="AJ342" s="635">
        <f t="shared" si="43"/>
        <v>0</v>
      </c>
      <c r="AK342" s="635">
        <f t="shared" si="43"/>
        <v>0</v>
      </c>
      <c r="AL342" s="635">
        <f t="shared" si="43"/>
        <v>0</v>
      </c>
      <c r="AM342" s="635">
        <f t="shared" si="43"/>
        <v>0</v>
      </c>
      <c r="AN342" s="635">
        <f t="shared" si="43"/>
        <v>0</v>
      </c>
      <c r="AO342" s="635">
        <f t="shared" si="43"/>
        <v>0</v>
      </c>
      <c r="AP342" s="635">
        <f t="shared" si="43"/>
        <v>7435551</v>
      </c>
      <c r="AQ342" s="635">
        <f t="shared" si="43"/>
        <v>0</v>
      </c>
      <c r="AR342" s="635">
        <f t="shared" si="43"/>
        <v>0</v>
      </c>
      <c r="AS342" s="635">
        <f t="shared" si="43"/>
        <v>0</v>
      </c>
      <c r="AT342" s="635">
        <f t="shared" si="43"/>
        <v>0</v>
      </c>
      <c r="AU342" s="635">
        <f t="shared" si="43"/>
        <v>0</v>
      </c>
      <c r="AV342" s="635">
        <f t="shared" si="43"/>
        <v>77194139</v>
      </c>
      <c r="AW342" s="635">
        <f t="shared" si="43"/>
        <v>0</v>
      </c>
      <c r="AX342" s="635">
        <f t="shared" si="43"/>
        <v>0</v>
      </c>
      <c r="AY342" s="635">
        <f t="shared" si="43"/>
        <v>0</v>
      </c>
      <c r="AZ342" s="635">
        <f t="shared" si="43"/>
        <v>0</v>
      </c>
      <c r="BA342" s="635">
        <f t="shared" si="43"/>
        <v>0</v>
      </c>
      <c r="BB342" s="635">
        <f t="shared" si="43"/>
        <v>0</v>
      </c>
      <c r="BC342" s="635">
        <f t="shared" si="43"/>
        <v>0</v>
      </c>
      <c r="BD342" s="635">
        <f t="shared" si="43"/>
        <v>0</v>
      </c>
      <c r="BE342" s="635">
        <f t="shared" si="43"/>
        <v>0</v>
      </c>
      <c r="BF342" s="635">
        <f t="shared" si="43"/>
        <v>0</v>
      </c>
      <c r="BG342" s="635">
        <f t="shared" si="43"/>
        <v>0</v>
      </c>
      <c r="BH342" s="635">
        <f t="shared" si="43"/>
        <v>0</v>
      </c>
      <c r="BI342" s="635">
        <f t="shared" si="43"/>
        <v>0</v>
      </c>
      <c r="BJ342" s="635">
        <f t="shared" si="43"/>
        <v>0</v>
      </c>
      <c r="BK342" s="635">
        <f t="shared" si="43"/>
        <v>0</v>
      </c>
      <c r="BL342" s="635">
        <f t="shared" si="43"/>
        <v>0</v>
      </c>
      <c r="BM342" s="635">
        <f t="shared" si="43"/>
        <v>0</v>
      </c>
      <c r="BN342" s="635">
        <f t="shared" si="43"/>
        <v>1684348</v>
      </c>
      <c r="BO342" s="635">
        <f t="shared" si="43"/>
        <v>0</v>
      </c>
      <c r="BP342" s="635">
        <f t="shared" si="43"/>
        <v>80844607</v>
      </c>
      <c r="BQ342" s="635">
        <f t="shared" si="41"/>
        <v>0</v>
      </c>
      <c r="BR342" s="635">
        <f t="shared" si="41"/>
        <v>7476126</v>
      </c>
      <c r="BS342" s="635">
        <f t="shared" si="41"/>
        <v>0</v>
      </c>
      <c r="BT342" s="635">
        <f t="shared" si="41"/>
        <v>0</v>
      </c>
      <c r="BU342" s="635">
        <f t="shared" si="41"/>
        <v>422014</v>
      </c>
      <c r="BV342" s="635">
        <f t="shared" si="41"/>
        <v>0</v>
      </c>
      <c r="BW342" s="635">
        <f t="shared" si="41"/>
        <v>0</v>
      </c>
      <c r="BX342" s="635">
        <f t="shared" si="41"/>
        <v>0</v>
      </c>
      <c r="BY342" s="635">
        <f t="shared" si="41"/>
        <v>0</v>
      </c>
      <c r="BZ342" s="635">
        <f t="shared" si="41"/>
        <v>360115</v>
      </c>
      <c r="CA342" s="635">
        <f t="shared" si="41"/>
        <v>0</v>
      </c>
      <c r="CB342" s="635">
        <f t="shared" si="41"/>
        <v>0</v>
      </c>
      <c r="CC342" s="635">
        <f t="shared" si="41"/>
        <v>0</v>
      </c>
      <c r="CD342" s="635">
        <f t="shared" si="41"/>
        <v>10186386</v>
      </c>
      <c r="CE342" s="635"/>
      <c r="CF342" s="635"/>
      <c r="CG342" s="635"/>
      <c r="CH342" s="635"/>
      <c r="CI342" s="635"/>
      <c r="CJ342" s="635"/>
      <c r="CK342" s="635"/>
      <c r="CL342" s="635"/>
      <c r="CM342" s="635"/>
      <c r="CN342" s="635"/>
      <c r="CO342" s="635"/>
      <c r="CP342" s="635"/>
      <c r="CQ342" s="635"/>
      <c r="CR342" s="635"/>
      <c r="CS342" s="635"/>
      <c r="CT342" s="635"/>
      <c r="CU342" s="635"/>
      <c r="CV342" s="635"/>
      <c r="CW342" s="635"/>
      <c r="CX342" s="635"/>
      <c r="CY342" s="635"/>
      <c r="CZ342" s="635"/>
    </row>
    <row r="343" spans="1:104" x14ac:dyDescent="0.3">
      <c r="A343" s="634">
        <v>48</v>
      </c>
      <c r="B343" s="180"/>
      <c r="C343" s="180"/>
      <c r="D343" s="635">
        <f t="shared" si="42"/>
        <v>0</v>
      </c>
      <c r="E343" s="635">
        <f t="shared" si="43"/>
        <v>0</v>
      </c>
      <c r="F343" s="635">
        <f t="shared" si="43"/>
        <v>0</v>
      </c>
      <c r="G343" s="635">
        <f t="shared" si="43"/>
        <v>0</v>
      </c>
      <c r="H343" s="635">
        <f t="shared" si="43"/>
        <v>0</v>
      </c>
      <c r="I343" s="635">
        <f t="shared" si="43"/>
        <v>0</v>
      </c>
      <c r="J343" s="635">
        <f t="shared" si="43"/>
        <v>0</v>
      </c>
      <c r="K343" s="635">
        <f t="shared" si="43"/>
        <v>0</v>
      </c>
      <c r="L343" s="635">
        <f t="shared" si="43"/>
        <v>667348</v>
      </c>
      <c r="M343" s="635">
        <f t="shared" si="43"/>
        <v>0</v>
      </c>
      <c r="N343" s="635">
        <f t="shared" si="43"/>
        <v>0</v>
      </c>
      <c r="O343" s="635">
        <f t="shared" si="43"/>
        <v>0</v>
      </c>
      <c r="P343" s="635">
        <f t="shared" si="43"/>
        <v>0</v>
      </c>
      <c r="Q343" s="635">
        <f t="shared" si="43"/>
        <v>114226</v>
      </c>
      <c r="R343" s="635">
        <f t="shared" si="43"/>
        <v>0</v>
      </c>
      <c r="S343" s="635">
        <f t="shared" si="43"/>
        <v>98003</v>
      </c>
      <c r="T343" s="635">
        <f t="shared" si="43"/>
        <v>0</v>
      </c>
      <c r="U343" s="635">
        <f t="shared" si="43"/>
        <v>0</v>
      </c>
      <c r="V343" s="635">
        <f t="shared" si="43"/>
        <v>0</v>
      </c>
      <c r="W343" s="635">
        <f t="shared" si="43"/>
        <v>0</v>
      </c>
      <c r="X343" s="635">
        <f t="shared" si="43"/>
        <v>0</v>
      </c>
      <c r="Y343" s="635">
        <f t="shared" si="43"/>
        <v>96197</v>
      </c>
      <c r="Z343" s="635">
        <f t="shared" si="43"/>
        <v>0</v>
      </c>
      <c r="AA343" s="635">
        <f t="shared" si="43"/>
        <v>0</v>
      </c>
      <c r="AB343" s="635">
        <f t="shared" si="43"/>
        <v>0</v>
      </c>
      <c r="AC343" s="635">
        <f t="shared" si="43"/>
        <v>0</v>
      </c>
      <c r="AD343" s="635">
        <f t="shared" si="43"/>
        <v>0</v>
      </c>
      <c r="AE343" s="635">
        <f t="shared" si="43"/>
        <v>0</v>
      </c>
      <c r="AF343" s="635">
        <f t="shared" si="43"/>
        <v>7078154</v>
      </c>
      <c r="AG343" s="635">
        <f t="shared" si="43"/>
        <v>0</v>
      </c>
      <c r="AH343" s="635">
        <f t="shared" si="43"/>
        <v>0</v>
      </c>
      <c r="AI343" s="635">
        <f t="shared" si="43"/>
        <v>0</v>
      </c>
      <c r="AJ343" s="635">
        <f t="shared" si="43"/>
        <v>0</v>
      </c>
      <c r="AK343" s="635">
        <f t="shared" si="43"/>
        <v>0</v>
      </c>
      <c r="AL343" s="635">
        <f t="shared" si="43"/>
        <v>0</v>
      </c>
      <c r="AM343" s="635">
        <f t="shared" si="43"/>
        <v>0</v>
      </c>
      <c r="AN343" s="635">
        <f t="shared" si="43"/>
        <v>0</v>
      </c>
      <c r="AO343" s="635">
        <f t="shared" si="43"/>
        <v>0</v>
      </c>
      <c r="AP343" s="635">
        <f t="shared" si="43"/>
        <v>487615</v>
      </c>
      <c r="AQ343" s="635">
        <f t="shared" si="43"/>
        <v>0</v>
      </c>
      <c r="AR343" s="635">
        <f t="shared" si="43"/>
        <v>0</v>
      </c>
      <c r="AS343" s="635">
        <f t="shared" si="43"/>
        <v>0</v>
      </c>
      <c r="AT343" s="635">
        <f t="shared" si="43"/>
        <v>0</v>
      </c>
      <c r="AU343" s="635">
        <f t="shared" si="43"/>
        <v>0</v>
      </c>
      <c r="AV343" s="635">
        <f t="shared" si="43"/>
        <v>21492066</v>
      </c>
      <c r="AW343" s="635">
        <f t="shared" si="43"/>
        <v>0</v>
      </c>
      <c r="AX343" s="635">
        <f t="shared" si="43"/>
        <v>0</v>
      </c>
      <c r="AY343" s="635">
        <f t="shared" si="43"/>
        <v>0</v>
      </c>
      <c r="AZ343" s="635">
        <f t="shared" si="43"/>
        <v>0</v>
      </c>
      <c r="BA343" s="635">
        <f t="shared" si="43"/>
        <v>0</v>
      </c>
      <c r="BB343" s="635">
        <f t="shared" si="43"/>
        <v>0</v>
      </c>
      <c r="BC343" s="635">
        <f t="shared" si="43"/>
        <v>0</v>
      </c>
      <c r="BD343" s="635">
        <f t="shared" si="43"/>
        <v>0</v>
      </c>
      <c r="BE343" s="635">
        <f t="shared" si="43"/>
        <v>0</v>
      </c>
      <c r="BF343" s="635">
        <f t="shared" si="43"/>
        <v>0</v>
      </c>
      <c r="BG343" s="635">
        <f t="shared" si="43"/>
        <v>0</v>
      </c>
      <c r="BH343" s="635">
        <f t="shared" si="43"/>
        <v>0</v>
      </c>
      <c r="BI343" s="635">
        <f t="shared" si="43"/>
        <v>0</v>
      </c>
      <c r="BJ343" s="635">
        <f t="shared" si="43"/>
        <v>0</v>
      </c>
      <c r="BK343" s="635">
        <f t="shared" si="43"/>
        <v>0</v>
      </c>
      <c r="BL343" s="635">
        <f t="shared" si="43"/>
        <v>0</v>
      </c>
      <c r="BM343" s="635">
        <f t="shared" si="43"/>
        <v>0</v>
      </c>
      <c r="BN343" s="635">
        <f t="shared" si="43"/>
        <v>421449</v>
      </c>
      <c r="BO343" s="635">
        <f t="shared" si="43"/>
        <v>0</v>
      </c>
      <c r="BP343" s="635">
        <f t="shared" si="43"/>
        <v>10816057</v>
      </c>
      <c r="BQ343" s="635">
        <f t="shared" si="41"/>
        <v>0</v>
      </c>
      <c r="BR343" s="635">
        <f t="shared" si="41"/>
        <v>255815</v>
      </c>
      <c r="BS343" s="635">
        <f t="shared" si="41"/>
        <v>0</v>
      </c>
      <c r="BT343" s="635">
        <f t="shared" si="41"/>
        <v>0</v>
      </c>
      <c r="BU343" s="635">
        <f t="shared" si="41"/>
        <v>92609</v>
      </c>
      <c r="BV343" s="635">
        <f t="shared" si="41"/>
        <v>0</v>
      </c>
      <c r="BW343" s="635">
        <f t="shared" si="41"/>
        <v>0</v>
      </c>
      <c r="BX343" s="635">
        <f t="shared" si="41"/>
        <v>0</v>
      </c>
      <c r="BY343" s="635">
        <f t="shared" si="41"/>
        <v>0</v>
      </c>
      <c r="BZ343" s="635">
        <f t="shared" si="41"/>
        <v>57455</v>
      </c>
      <c r="CA343" s="635">
        <f t="shared" si="41"/>
        <v>0</v>
      </c>
      <c r="CB343" s="635">
        <f t="shared" si="41"/>
        <v>0</v>
      </c>
      <c r="CC343" s="635">
        <f t="shared" si="41"/>
        <v>0</v>
      </c>
      <c r="CD343" s="635">
        <f t="shared" si="41"/>
        <v>2503645</v>
      </c>
      <c r="CE343" s="635"/>
      <c r="CF343" s="635"/>
      <c r="CG343" s="635"/>
      <c r="CH343" s="635"/>
      <c r="CI343" s="635"/>
      <c r="CJ343" s="635"/>
      <c r="CK343" s="635"/>
      <c r="CL343" s="635"/>
      <c r="CM343" s="635"/>
      <c r="CN343" s="635"/>
      <c r="CO343" s="635"/>
      <c r="CP343" s="635"/>
      <c r="CQ343" s="635"/>
      <c r="CR343" s="635"/>
      <c r="CS343" s="635"/>
      <c r="CT343" s="635"/>
      <c r="CU343" s="635"/>
      <c r="CV343" s="635"/>
      <c r="CW343" s="635"/>
      <c r="CX343" s="635"/>
      <c r="CY343" s="635"/>
      <c r="CZ343" s="635"/>
    </row>
    <row r="344" spans="1:104" x14ac:dyDescent="0.3">
      <c r="A344" s="638">
        <v>385</v>
      </c>
      <c r="B344" s="180"/>
      <c r="C344" s="180"/>
      <c r="D344" s="639">
        <f>D118</f>
        <v>4472566</v>
      </c>
      <c r="E344" s="639">
        <f t="shared" ref="E344:BP344" si="44">E118</f>
        <v>3096087</v>
      </c>
      <c r="F344" s="639">
        <f t="shared" si="44"/>
        <v>2287125</v>
      </c>
      <c r="G344" s="639">
        <f t="shared" si="44"/>
        <v>2004959</v>
      </c>
      <c r="H344" s="639">
        <f t="shared" si="44"/>
        <v>1556364</v>
      </c>
      <c r="I344" s="639">
        <f t="shared" si="44"/>
        <v>749572</v>
      </c>
      <c r="J344" s="639">
        <f t="shared" si="44"/>
        <v>208614</v>
      </c>
      <c r="K344" s="639">
        <f t="shared" si="44"/>
        <v>645198</v>
      </c>
      <c r="L344" s="639">
        <f t="shared" si="44"/>
        <v>18312863</v>
      </c>
      <c r="M344" s="639">
        <f t="shared" si="44"/>
        <v>667626375</v>
      </c>
      <c r="N344" s="639">
        <f t="shared" si="44"/>
        <v>7363766</v>
      </c>
      <c r="O344" s="639">
        <f t="shared" si="44"/>
        <v>27677961</v>
      </c>
      <c r="P344" s="639">
        <f t="shared" si="44"/>
        <v>963467</v>
      </c>
      <c r="Q344" s="639">
        <f t="shared" si="44"/>
        <v>31309356</v>
      </c>
      <c r="R344" s="639">
        <f t="shared" si="44"/>
        <v>333898</v>
      </c>
      <c r="S344" s="639">
        <f t="shared" si="44"/>
        <v>1068129</v>
      </c>
      <c r="T344" s="639">
        <f t="shared" si="44"/>
        <v>2543689</v>
      </c>
      <c r="U344" s="639">
        <f t="shared" si="44"/>
        <v>3145979</v>
      </c>
      <c r="V344" s="639">
        <f t="shared" si="44"/>
        <v>13106635</v>
      </c>
      <c r="W344" s="639">
        <f t="shared" si="44"/>
        <v>0</v>
      </c>
      <c r="X344" s="639">
        <f t="shared" si="44"/>
        <v>0</v>
      </c>
      <c r="Y344" s="639">
        <f t="shared" si="44"/>
        <v>2135923</v>
      </c>
      <c r="Z344" s="639">
        <f t="shared" si="44"/>
        <v>215904674</v>
      </c>
      <c r="AA344" s="639">
        <f t="shared" si="44"/>
        <v>9774908</v>
      </c>
      <c r="AB344" s="639">
        <f t="shared" si="44"/>
        <v>1371569</v>
      </c>
      <c r="AC344" s="639">
        <f t="shared" si="44"/>
        <v>150012874</v>
      </c>
      <c r="AD344" s="639">
        <f t="shared" si="44"/>
        <v>2282943</v>
      </c>
      <c r="AE344" s="639">
        <f t="shared" si="44"/>
        <v>0</v>
      </c>
      <c r="AF344" s="639">
        <f t="shared" si="44"/>
        <v>286027009</v>
      </c>
      <c r="AG344" s="639">
        <f t="shared" si="44"/>
        <v>1217780</v>
      </c>
      <c r="AH344" s="639">
        <f t="shared" si="44"/>
        <v>542952</v>
      </c>
      <c r="AI344" s="639">
        <f t="shared" si="44"/>
        <v>10441964</v>
      </c>
      <c r="AJ344" s="639">
        <f t="shared" si="44"/>
        <v>1835292</v>
      </c>
      <c r="AK344" s="639">
        <f t="shared" si="44"/>
        <v>785511</v>
      </c>
      <c r="AL344" s="639">
        <f t="shared" si="44"/>
        <v>0</v>
      </c>
      <c r="AM344" s="639">
        <f t="shared" si="44"/>
        <v>1317607</v>
      </c>
      <c r="AN344" s="639">
        <f t="shared" si="44"/>
        <v>40104376</v>
      </c>
      <c r="AO344" s="639">
        <f t="shared" si="44"/>
        <v>72159</v>
      </c>
      <c r="AP344" s="639">
        <f t="shared" si="44"/>
        <v>11417436</v>
      </c>
      <c r="AQ344" s="639">
        <f t="shared" si="44"/>
        <v>6329086</v>
      </c>
      <c r="AR344" s="639">
        <f t="shared" si="44"/>
        <v>1607289</v>
      </c>
      <c r="AS344" s="639">
        <f t="shared" si="44"/>
        <v>0</v>
      </c>
      <c r="AT344" s="639">
        <f t="shared" si="44"/>
        <v>1094768</v>
      </c>
      <c r="AU344" s="639">
        <f t="shared" si="44"/>
        <v>1001839150</v>
      </c>
      <c r="AV344" s="639">
        <f t="shared" si="44"/>
        <v>373809601</v>
      </c>
      <c r="AW344" s="639">
        <f t="shared" si="44"/>
        <v>3495344</v>
      </c>
      <c r="AX344" s="639">
        <f t="shared" si="44"/>
        <v>778117</v>
      </c>
      <c r="AY344" s="639">
        <f t="shared" si="44"/>
        <v>666513</v>
      </c>
      <c r="AZ344" s="639">
        <f t="shared" si="44"/>
        <v>320471</v>
      </c>
      <c r="BA344" s="639">
        <f t="shared" si="44"/>
        <v>0</v>
      </c>
      <c r="BB344" s="639">
        <f t="shared" si="44"/>
        <v>14401543</v>
      </c>
      <c r="BC344" s="639">
        <f t="shared" si="44"/>
        <v>1942202</v>
      </c>
      <c r="BD344" s="639">
        <f t="shared" si="44"/>
        <v>451766</v>
      </c>
      <c r="BE344" s="639">
        <f t="shared" si="44"/>
        <v>166311</v>
      </c>
      <c r="BF344" s="639">
        <f t="shared" si="44"/>
        <v>58578074</v>
      </c>
      <c r="BG344" s="639">
        <f t="shared" si="44"/>
        <v>113797</v>
      </c>
      <c r="BH344" s="639">
        <f t="shared" si="44"/>
        <v>31562153</v>
      </c>
      <c r="BI344" s="639">
        <f t="shared" si="44"/>
        <v>9195142</v>
      </c>
      <c r="BJ344" s="639">
        <f t="shared" si="44"/>
        <v>1192167</v>
      </c>
      <c r="BK344" s="639">
        <f t="shared" si="44"/>
        <v>745239</v>
      </c>
      <c r="BL344" s="639">
        <f t="shared" si="44"/>
        <v>39959749</v>
      </c>
      <c r="BM344" s="639">
        <f t="shared" si="44"/>
        <v>57736333</v>
      </c>
      <c r="BN344" s="639">
        <f t="shared" si="44"/>
        <v>3573019</v>
      </c>
      <c r="BO344" s="639">
        <f t="shared" si="44"/>
        <v>198456477</v>
      </c>
      <c r="BP344" s="639">
        <f t="shared" si="44"/>
        <v>396417545</v>
      </c>
      <c r="BQ344" s="639">
        <f t="shared" ref="BQ344:CD344" si="45">BQ118</f>
        <v>1301426</v>
      </c>
      <c r="BR344" s="639">
        <f t="shared" si="45"/>
        <v>34862480</v>
      </c>
      <c r="BS344" s="639">
        <f t="shared" si="45"/>
        <v>6240711</v>
      </c>
      <c r="BT344" s="639">
        <f t="shared" si="45"/>
        <v>0</v>
      </c>
      <c r="BU344" s="639">
        <f t="shared" si="45"/>
        <v>1584377</v>
      </c>
      <c r="BV344" s="639">
        <f t="shared" si="45"/>
        <v>1651553</v>
      </c>
      <c r="BW344" s="639">
        <f t="shared" si="45"/>
        <v>22116764</v>
      </c>
      <c r="BX344" s="639">
        <f t="shared" si="45"/>
        <v>4817655</v>
      </c>
      <c r="BY344" s="639">
        <f t="shared" si="45"/>
        <v>269930336</v>
      </c>
      <c r="BZ344" s="639">
        <f t="shared" si="45"/>
        <v>1477977</v>
      </c>
      <c r="CA344" s="639">
        <f t="shared" si="45"/>
        <v>52723106</v>
      </c>
      <c r="CB344" s="639">
        <f t="shared" si="45"/>
        <v>1395736</v>
      </c>
      <c r="CC344" s="639">
        <f t="shared" si="45"/>
        <v>7368597</v>
      </c>
      <c r="CD344" s="639">
        <f t="shared" si="45"/>
        <v>212132085</v>
      </c>
      <c r="CE344" s="639"/>
      <c r="CF344" s="639"/>
      <c r="CG344" s="639"/>
      <c r="CH344" s="639"/>
      <c r="CI344" s="639"/>
      <c r="CJ344" s="639"/>
      <c r="CK344" s="639"/>
      <c r="CL344" s="639"/>
      <c r="CM344" s="639"/>
      <c r="CN344" s="639"/>
      <c r="CO344" s="639"/>
      <c r="CP344" s="639"/>
      <c r="CQ344" s="639"/>
      <c r="CR344" s="639"/>
      <c r="CS344" s="639"/>
      <c r="CT344" s="639"/>
      <c r="CU344" s="639"/>
      <c r="CV344" s="639"/>
      <c r="CW344" s="639"/>
      <c r="CX344" s="639"/>
      <c r="CY344" s="639"/>
      <c r="CZ344" s="639"/>
    </row>
    <row r="345" spans="1:104" x14ac:dyDescent="0.3">
      <c r="A345" s="638">
        <v>626</v>
      </c>
      <c r="B345" s="180"/>
      <c r="C345" s="180"/>
      <c r="D345" s="639">
        <f>D215</f>
        <v>989316</v>
      </c>
      <c r="E345" s="639">
        <f t="shared" ref="E345:BP345" si="46">E215</f>
        <v>88254</v>
      </c>
      <c r="F345" s="639">
        <f t="shared" si="46"/>
        <v>32698</v>
      </c>
      <c r="G345" s="639">
        <f t="shared" si="46"/>
        <v>57018</v>
      </c>
      <c r="H345" s="639">
        <f t="shared" si="46"/>
        <v>129259</v>
      </c>
      <c r="I345" s="639">
        <f t="shared" si="46"/>
        <v>3679</v>
      </c>
      <c r="J345" s="639">
        <f t="shared" si="46"/>
        <v>467</v>
      </c>
      <c r="K345" s="639">
        <f t="shared" si="46"/>
        <v>205</v>
      </c>
      <c r="L345" s="639">
        <f t="shared" si="46"/>
        <v>1238678</v>
      </c>
      <c r="M345" s="639">
        <f t="shared" si="46"/>
        <v>66777488</v>
      </c>
      <c r="N345" s="639">
        <f t="shared" si="46"/>
        <v>34516</v>
      </c>
      <c r="O345" s="639">
        <f t="shared" si="46"/>
        <v>592072</v>
      </c>
      <c r="P345" s="639">
        <f t="shared" si="46"/>
        <v>9810</v>
      </c>
      <c r="Q345" s="639">
        <f t="shared" si="46"/>
        <v>1096260</v>
      </c>
      <c r="R345" s="639">
        <f t="shared" si="46"/>
        <v>4320</v>
      </c>
      <c r="S345" s="639">
        <f t="shared" si="46"/>
        <v>15602</v>
      </c>
      <c r="T345" s="639">
        <f t="shared" si="46"/>
        <v>108424</v>
      </c>
      <c r="U345" s="639">
        <f t="shared" si="46"/>
        <v>42970</v>
      </c>
      <c r="V345" s="639">
        <f t="shared" si="46"/>
        <v>471248</v>
      </c>
      <c r="W345" s="639">
        <f t="shared" si="46"/>
        <v>0</v>
      </c>
      <c r="X345" s="639">
        <f t="shared" si="46"/>
        <v>0</v>
      </c>
      <c r="Y345" s="639">
        <f t="shared" si="46"/>
        <v>259557</v>
      </c>
      <c r="Z345" s="639">
        <f t="shared" si="46"/>
        <v>6592072</v>
      </c>
      <c r="AA345" s="639">
        <f t="shared" si="46"/>
        <v>2871</v>
      </c>
      <c r="AB345" s="639">
        <f t="shared" si="46"/>
        <v>76010</v>
      </c>
      <c r="AC345" s="639">
        <f t="shared" si="46"/>
        <v>7185983</v>
      </c>
      <c r="AD345" s="639">
        <f t="shared" si="46"/>
        <v>1006275</v>
      </c>
      <c r="AE345" s="639">
        <f t="shared" si="46"/>
        <v>0</v>
      </c>
      <c r="AF345" s="639">
        <f t="shared" si="46"/>
        <v>26437056</v>
      </c>
      <c r="AG345" s="639">
        <f t="shared" si="46"/>
        <v>11484</v>
      </c>
      <c r="AH345" s="639">
        <f t="shared" si="46"/>
        <v>6589</v>
      </c>
      <c r="AI345" s="639">
        <f t="shared" si="46"/>
        <v>370009</v>
      </c>
      <c r="AJ345" s="639">
        <f t="shared" si="46"/>
        <v>46786</v>
      </c>
      <c r="AK345" s="639">
        <f t="shared" si="46"/>
        <v>3298</v>
      </c>
      <c r="AL345" s="639">
        <f t="shared" si="46"/>
        <v>0</v>
      </c>
      <c r="AM345" s="639">
        <f t="shared" si="46"/>
        <v>0</v>
      </c>
      <c r="AN345" s="639">
        <f t="shared" si="46"/>
        <v>1021841</v>
      </c>
      <c r="AO345" s="639">
        <f t="shared" si="46"/>
        <v>150</v>
      </c>
      <c r="AP345" s="639">
        <f t="shared" si="46"/>
        <v>191396</v>
      </c>
      <c r="AQ345" s="639">
        <f t="shared" si="46"/>
        <v>139953</v>
      </c>
      <c r="AR345" s="639">
        <f t="shared" si="46"/>
        <v>119148</v>
      </c>
      <c r="AS345" s="639">
        <f t="shared" si="46"/>
        <v>0</v>
      </c>
      <c r="AT345" s="639">
        <f t="shared" si="46"/>
        <v>13823</v>
      </c>
      <c r="AU345" s="639">
        <f t="shared" si="46"/>
        <v>138551813</v>
      </c>
      <c r="AV345" s="639">
        <f t="shared" si="46"/>
        <v>14661670</v>
      </c>
      <c r="AW345" s="639">
        <f t="shared" si="46"/>
        <v>203663</v>
      </c>
      <c r="AX345" s="639">
        <f t="shared" si="46"/>
        <v>9005</v>
      </c>
      <c r="AY345" s="639">
        <f t="shared" si="46"/>
        <v>11666</v>
      </c>
      <c r="AZ345" s="639">
        <f t="shared" si="46"/>
        <v>6168</v>
      </c>
      <c r="BA345" s="639">
        <f t="shared" si="46"/>
        <v>0</v>
      </c>
      <c r="BB345" s="639">
        <f t="shared" si="46"/>
        <v>171674</v>
      </c>
      <c r="BC345" s="639">
        <f t="shared" si="46"/>
        <v>0</v>
      </c>
      <c r="BD345" s="639">
        <f t="shared" si="46"/>
        <v>8163</v>
      </c>
      <c r="BE345" s="639">
        <f t="shared" si="46"/>
        <v>2748</v>
      </c>
      <c r="BF345" s="639">
        <f t="shared" si="46"/>
        <v>3286491</v>
      </c>
      <c r="BG345" s="639">
        <f t="shared" si="46"/>
        <v>0</v>
      </c>
      <c r="BH345" s="639">
        <f t="shared" si="46"/>
        <v>730836</v>
      </c>
      <c r="BI345" s="639">
        <f t="shared" si="46"/>
        <v>194308</v>
      </c>
      <c r="BJ345" s="639">
        <f t="shared" si="46"/>
        <v>11893</v>
      </c>
      <c r="BK345" s="639">
        <f t="shared" si="46"/>
        <v>479</v>
      </c>
      <c r="BL345" s="639">
        <f t="shared" si="46"/>
        <v>2115027</v>
      </c>
      <c r="BM345" s="639">
        <f t="shared" si="46"/>
        <v>2391957</v>
      </c>
      <c r="BN345" s="639">
        <f t="shared" si="46"/>
        <v>349356</v>
      </c>
      <c r="BO345" s="639">
        <f t="shared" si="46"/>
        <v>16479637</v>
      </c>
      <c r="BP345" s="639">
        <f t="shared" si="46"/>
        <v>50524241</v>
      </c>
      <c r="BQ345" s="639">
        <f t="shared" ref="BQ345:CD345" si="47">BQ215</f>
        <v>30683</v>
      </c>
      <c r="BR345" s="639">
        <f t="shared" si="47"/>
        <v>1536543</v>
      </c>
      <c r="BS345" s="639">
        <f t="shared" si="47"/>
        <v>73698</v>
      </c>
      <c r="BT345" s="639">
        <f t="shared" si="47"/>
        <v>0</v>
      </c>
      <c r="BU345" s="639">
        <f t="shared" si="47"/>
        <v>10948</v>
      </c>
      <c r="BV345" s="639">
        <f t="shared" si="47"/>
        <v>7898</v>
      </c>
      <c r="BW345" s="639">
        <f t="shared" si="47"/>
        <v>1621313</v>
      </c>
      <c r="BX345" s="639">
        <f t="shared" si="47"/>
        <v>154166</v>
      </c>
      <c r="BY345" s="639">
        <f t="shared" si="47"/>
        <v>11905004</v>
      </c>
      <c r="BZ345" s="639">
        <f t="shared" si="47"/>
        <v>379948</v>
      </c>
      <c r="CA345" s="639">
        <f t="shared" si="47"/>
        <v>2939095</v>
      </c>
      <c r="CB345" s="639">
        <f t="shared" si="47"/>
        <v>38576</v>
      </c>
      <c r="CC345" s="639">
        <f t="shared" si="47"/>
        <v>278543</v>
      </c>
      <c r="CD345" s="639">
        <f t="shared" si="47"/>
        <v>14490735</v>
      </c>
      <c r="CE345" s="639"/>
      <c r="CF345" s="639"/>
      <c r="CG345" s="639"/>
      <c r="CH345" s="639"/>
      <c r="CI345" s="639"/>
      <c r="CJ345" s="639"/>
      <c r="CK345" s="639"/>
      <c r="CL345" s="639"/>
      <c r="CM345" s="639"/>
      <c r="CN345" s="639"/>
      <c r="CO345" s="639"/>
      <c r="CP345" s="639"/>
      <c r="CQ345" s="639"/>
      <c r="CR345" s="639"/>
      <c r="CS345" s="639"/>
      <c r="CT345" s="639"/>
      <c r="CU345" s="639"/>
      <c r="CV345" s="639"/>
      <c r="CW345" s="639"/>
      <c r="CX345" s="639"/>
      <c r="CY345" s="639"/>
      <c r="CZ345" s="639"/>
    </row>
    <row r="346" spans="1:104" x14ac:dyDescent="0.3">
      <c r="A346" s="638">
        <v>338</v>
      </c>
      <c r="B346" s="180"/>
      <c r="C346" s="180"/>
      <c r="D346" s="644">
        <f>D83</f>
        <v>1623679</v>
      </c>
      <c r="E346" s="644">
        <f t="shared" ref="E346:BP346" si="48">E83</f>
        <v>2450710</v>
      </c>
      <c r="F346" s="644">
        <f t="shared" si="48"/>
        <v>552704</v>
      </c>
      <c r="G346" s="644">
        <f t="shared" si="48"/>
        <v>439761</v>
      </c>
      <c r="H346" s="644">
        <f t="shared" si="48"/>
        <v>176881</v>
      </c>
      <c r="I346" s="644">
        <f t="shared" si="48"/>
        <v>7666</v>
      </c>
      <c r="J346" s="644">
        <f t="shared" si="48"/>
        <v>467</v>
      </c>
      <c r="K346" s="644">
        <f t="shared" si="48"/>
        <v>205</v>
      </c>
      <c r="L346" s="644">
        <f t="shared" si="48"/>
        <v>10448436</v>
      </c>
      <c r="M346" s="644">
        <f t="shared" si="48"/>
        <v>270102146</v>
      </c>
      <c r="N346" s="644">
        <f t="shared" si="48"/>
        <v>113612</v>
      </c>
      <c r="O346" s="644">
        <f t="shared" si="48"/>
        <v>9799520</v>
      </c>
      <c r="P346" s="644">
        <f t="shared" si="48"/>
        <v>9810</v>
      </c>
      <c r="Q346" s="644">
        <f t="shared" si="48"/>
        <v>17207089</v>
      </c>
      <c r="R346" s="644">
        <f t="shared" si="48"/>
        <v>4320</v>
      </c>
      <c r="S346" s="644">
        <f t="shared" si="48"/>
        <v>168441</v>
      </c>
      <c r="T346" s="644">
        <f t="shared" si="48"/>
        <v>1285752</v>
      </c>
      <c r="U346" s="644">
        <f t="shared" si="48"/>
        <v>269130</v>
      </c>
      <c r="V346" s="644">
        <f t="shared" si="48"/>
        <v>4401355</v>
      </c>
      <c r="W346" s="644">
        <f t="shared" si="48"/>
        <v>0</v>
      </c>
      <c r="X346" s="644">
        <f t="shared" si="48"/>
        <v>0</v>
      </c>
      <c r="Y346" s="644">
        <f t="shared" si="48"/>
        <v>1528757</v>
      </c>
      <c r="Z346" s="644">
        <f t="shared" si="48"/>
        <v>57103454</v>
      </c>
      <c r="AA346" s="644">
        <f t="shared" si="48"/>
        <v>2871</v>
      </c>
      <c r="AB346" s="644">
        <f t="shared" si="48"/>
        <v>127121</v>
      </c>
      <c r="AC346" s="644">
        <f t="shared" si="48"/>
        <v>78368406</v>
      </c>
      <c r="AD346" s="644">
        <f t="shared" si="48"/>
        <v>1013957</v>
      </c>
      <c r="AE346" s="644">
        <f t="shared" si="48"/>
        <v>0</v>
      </c>
      <c r="AF346" s="644">
        <f t="shared" si="48"/>
        <v>181640573</v>
      </c>
      <c r="AG346" s="644">
        <f t="shared" si="48"/>
        <v>11484</v>
      </c>
      <c r="AH346" s="644">
        <f t="shared" si="48"/>
        <v>16218</v>
      </c>
      <c r="AI346" s="644">
        <f t="shared" si="48"/>
        <v>4992052</v>
      </c>
      <c r="AJ346" s="644">
        <f t="shared" si="48"/>
        <v>270361</v>
      </c>
      <c r="AK346" s="644">
        <f t="shared" si="48"/>
        <v>3298</v>
      </c>
      <c r="AL346" s="644">
        <f t="shared" si="48"/>
        <v>0</v>
      </c>
      <c r="AM346" s="644">
        <f t="shared" si="48"/>
        <v>1800</v>
      </c>
      <c r="AN346" s="644">
        <f t="shared" si="48"/>
        <v>20273154</v>
      </c>
      <c r="AO346" s="644">
        <f t="shared" si="48"/>
        <v>0</v>
      </c>
      <c r="AP346" s="644">
        <f t="shared" si="48"/>
        <v>1726480</v>
      </c>
      <c r="AQ346" s="644">
        <f t="shared" si="48"/>
        <v>1182744</v>
      </c>
      <c r="AR346" s="644">
        <f t="shared" si="48"/>
        <v>119148</v>
      </c>
      <c r="AS346" s="644">
        <f t="shared" si="48"/>
        <v>0</v>
      </c>
      <c r="AT346" s="644">
        <f t="shared" si="48"/>
        <v>15850</v>
      </c>
      <c r="AU346" s="644">
        <f t="shared" si="48"/>
        <v>719901429</v>
      </c>
      <c r="AV346" s="644">
        <f t="shared" si="48"/>
        <v>172355955</v>
      </c>
      <c r="AW346" s="644">
        <f t="shared" si="48"/>
        <v>1715905</v>
      </c>
      <c r="AX346" s="644">
        <f t="shared" si="48"/>
        <v>62722</v>
      </c>
      <c r="AY346" s="644">
        <f t="shared" si="48"/>
        <v>46157</v>
      </c>
      <c r="AZ346" s="644">
        <f t="shared" si="48"/>
        <v>14468</v>
      </c>
      <c r="BA346" s="644">
        <f t="shared" si="48"/>
        <v>0</v>
      </c>
      <c r="BB346" s="644">
        <f t="shared" si="48"/>
        <v>10289029</v>
      </c>
      <c r="BC346" s="644">
        <f t="shared" si="48"/>
        <v>7136</v>
      </c>
      <c r="BD346" s="644">
        <f t="shared" si="48"/>
        <v>13296</v>
      </c>
      <c r="BE346" s="644">
        <f t="shared" si="48"/>
        <v>2748</v>
      </c>
      <c r="BF346" s="644">
        <f t="shared" si="48"/>
        <v>23360539</v>
      </c>
      <c r="BG346" s="644">
        <f t="shared" si="48"/>
        <v>0</v>
      </c>
      <c r="BH346" s="644">
        <f t="shared" si="48"/>
        <v>12940903</v>
      </c>
      <c r="BI346" s="644">
        <f t="shared" si="48"/>
        <v>7934252</v>
      </c>
      <c r="BJ346" s="644">
        <f t="shared" si="48"/>
        <v>11893</v>
      </c>
      <c r="BK346" s="644">
        <f t="shared" si="48"/>
        <v>479</v>
      </c>
      <c r="BL346" s="644">
        <f t="shared" si="48"/>
        <v>22997038</v>
      </c>
      <c r="BM346" s="644">
        <f t="shared" si="48"/>
        <v>32261828</v>
      </c>
      <c r="BN346" s="644">
        <f t="shared" si="48"/>
        <v>1380742</v>
      </c>
      <c r="BO346" s="644">
        <f t="shared" si="48"/>
        <v>92787441</v>
      </c>
      <c r="BP346" s="644">
        <f t="shared" si="48"/>
        <v>215626575</v>
      </c>
      <c r="BQ346" s="644">
        <f t="shared" ref="BQ346:CD346" si="49">BQ83</f>
        <v>40410</v>
      </c>
      <c r="BR346" s="644">
        <f t="shared" si="49"/>
        <v>14892796</v>
      </c>
      <c r="BS346" s="644">
        <f t="shared" si="49"/>
        <v>213897</v>
      </c>
      <c r="BT346" s="644">
        <f t="shared" si="49"/>
        <v>0</v>
      </c>
      <c r="BU346" s="644">
        <f t="shared" si="49"/>
        <v>56850</v>
      </c>
      <c r="BV346" s="644">
        <f t="shared" si="49"/>
        <v>7898</v>
      </c>
      <c r="BW346" s="644">
        <f t="shared" si="49"/>
        <v>9742962</v>
      </c>
      <c r="BX346" s="644">
        <f t="shared" si="49"/>
        <v>1345558</v>
      </c>
      <c r="BY346" s="644">
        <f t="shared" si="49"/>
        <v>112054036</v>
      </c>
      <c r="BZ346" s="644">
        <f t="shared" si="49"/>
        <v>239460</v>
      </c>
      <c r="CA346" s="644">
        <f t="shared" si="49"/>
        <v>37861249</v>
      </c>
      <c r="CB346" s="644">
        <f t="shared" si="49"/>
        <v>166934</v>
      </c>
      <c r="CC346" s="644">
        <f t="shared" si="49"/>
        <v>1529536</v>
      </c>
      <c r="CD346" s="644">
        <f t="shared" si="49"/>
        <v>70434022</v>
      </c>
      <c r="CE346" s="644"/>
      <c r="CF346" s="644"/>
      <c r="CG346" s="644"/>
      <c r="CH346" s="644"/>
      <c r="CI346" s="644"/>
      <c r="CJ346" s="644"/>
      <c r="CK346" s="644"/>
      <c r="CL346" s="644"/>
      <c r="CM346" s="644"/>
      <c r="CN346" s="644"/>
      <c r="CO346" s="644"/>
      <c r="CP346" s="644"/>
      <c r="CQ346" s="644"/>
      <c r="CR346" s="644"/>
      <c r="CS346" s="644"/>
      <c r="CT346" s="644"/>
      <c r="CU346" s="644"/>
      <c r="CV346" s="644"/>
      <c r="CW346" s="644"/>
      <c r="CX346" s="644"/>
      <c r="CY346" s="644"/>
      <c r="CZ346" s="644"/>
    </row>
    <row r="347" spans="1:104" s="180" customFormat="1" x14ac:dyDescent="0.3">
      <c r="A347" s="642">
        <v>620</v>
      </c>
      <c r="D347" s="643">
        <f>D211</f>
        <v>2</v>
      </c>
      <c r="E347" s="643">
        <f t="shared" ref="E347:BP347" si="50">E211</f>
        <v>2</v>
      </c>
      <c r="F347" s="643">
        <f t="shared" si="50"/>
        <v>2</v>
      </c>
      <c r="G347" s="643">
        <f t="shared" si="50"/>
        <v>2</v>
      </c>
      <c r="H347" s="643">
        <f t="shared" si="50"/>
        <v>2</v>
      </c>
      <c r="I347" s="643">
        <f t="shared" si="50"/>
        <v>2</v>
      </c>
      <c r="J347" s="643">
        <f t="shared" si="50"/>
        <v>2</v>
      </c>
      <c r="K347" s="643">
        <f t="shared" si="50"/>
        <v>2</v>
      </c>
      <c r="L347" s="643">
        <f t="shared" si="50"/>
        <v>2</v>
      </c>
      <c r="M347" s="643">
        <f t="shared" si="50"/>
        <v>2</v>
      </c>
      <c r="N347" s="643">
        <f t="shared" si="50"/>
        <v>2</v>
      </c>
      <c r="O347" s="643">
        <f t="shared" si="50"/>
        <v>2</v>
      </c>
      <c r="P347" s="643">
        <f t="shared" si="50"/>
        <v>2</v>
      </c>
      <c r="Q347" s="643">
        <f t="shared" si="50"/>
        <v>2</v>
      </c>
      <c r="R347" s="643">
        <f t="shared" si="50"/>
        <v>2</v>
      </c>
      <c r="S347" s="643">
        <f t="shared" si="50"/>
        <v>2</v>
      </c>
      <c r="T347" s="643">
        <f t="shared" si="50"/>
        <v>2</v>
      </c>
      <c r="U347" s="643">
        <f t="shared" si="50"/>
        <v>2</v>
      </c>
      <c r="V347" s="643">
        <f t="shared" si="50"/>
        <v>1</v>
      </c>
      <c r="W347" s="643">
        <f t="shared" si="50"/>
        <v>0</v>
      </c>
      <c r="X347" s="643">
        <f t="shared" si="50"/>
        <v>0</v>
      </c>
      <c r="Y347" s="643">
        <f t="shared" si="50"/>
        <v>2</v>
      </c>
      <c r="Z347" s="643">
        <f t="shared" si="50"/>
        <v>2</v>
      </c>
      <c r="AA347" s="643">
        <f t="shared" si="50"/>
        <v>2</v>
      </c>
      <c r="AB347" s="643">
        <f t="shared" si="50"/>
        <v>2</v>
      </c>
      <c r="AC347" s="643">
        <f t="shared" si="50"/>
        <v>2</v>
      </c>
      <c r="AD347" s="643">
        <f t="shared" si="50"/>
        <v>2</v>
      </c>
      <c r="AE347" s="643">
        <f t="shared" si="50"/>
        <v>0</v>
      </c>
      <c r="AF347" s="643">
        <f t="shared" si="50"/>
        <v>1</v>
      </c>
      <c r="AG347" s="643">
        <f t="shared" si="50"/>
        <v>2</v>
      </c>
      <c r="AH347" s="643">
        <f t="shared" si="50"/>
        <v>2</v>
      </c>
      <c r="AI347" s="643">
        <f t="shared" si="50"/>
        <v>1</v>
      </c>
      <c r="AJ347" s="643">
        <f t="shared" si="50"/>
        <v>2</v>
      </c>
      <c r="AK347" s="643">
        <f t="shared" si="50"/>
        <v>1</v>
      </c>
      <c r="AL347" s="643">
        <f t="shared" si="50"/>
        <v>0</v>
      </c>
      <c r="AM347" s="643">
        <f t="shared" si="50"/>
        <v>2</v>
      </c>
      <c r="AN347" s="643">
        <f t="shared" si="50"/>
        <v>1</v>
      </c>
      <c r="AO347" s="643">
        <f t="shared" si="50"/>
        <v>2</v>
      </c>
      <c r="AP347" s="643">
        <f t="shared" si="50"/>
        <v>2</v>
      </c>
      <c r="AQ347" s="643">
        <f t="shared" si="50"/>
        <v>1</v>
      </c>
      <c r="AR347" s="643">
        <f t="shared" si="50"/>
        <v>2</v>
      </c>
      <c r="AS347" s="643">
        <f t="shared" si="50"/>
        <v>0</v>
      </c>
      <c r="AT347" s="643">
        <f t="shared" si="50"/>
        <v>2</v>
      </c>
      <c r="AU347" s="643">
        <f t="shared" si="50"/>
        <v>1</v>
      </c>
      <c r="AV347" s="643">
        <f t="shared" si="50"/>
        <v>1</v>
      </c>
      <c r="AW347" s="643">
        <f t="shared" si="50"/>
        <v>2</v>
      </c>
      <c r="AX347" s="643">
        <f t="shared" si="50"/>
        <v>2</v>
      </c>
      <c r="AY347" s="643">
        <f t="shared" si="50"/>
        <v>2</v>
      </c>
      <c r="AZ347" s="643">
        <f t="shared" si="50"/>
        <v>2</v>
      </c>
      <c r="BA347" s="643">
        <f t="shared" si="50"/>
        <v>0</v>
      </c>
      <c r="BB347" s="643">
        <f t="shared" si="50"/>
        <v>2</v>
      </c>
      <c r="BC347" s="643">
        <f t="shared" si="50"/>
        <v>2</v>
      </c>
      <c r="BD347" s="643">
        <f t="shared" si="50"/>
        <v>2</v>
      </c>
      <c r="BE347" s="643">
        <f t="shared" si="50"/>
        <v>2</v>
      </c>
      <c r="BF347" s="643">
        <f t="shared" si="50"/>
        <v>2</v>
      </c>
      <c r="BG347" s="643">
        <f t="shared" si="50"/>
        <v>2</v>
      </c>
      <c r="BH347" s="643">
        <f t="shared" si="50"/>
        <v>2</v>
      </c>
      <c r="BI347" s="643">
        <f t="shared" si="50"/>
        <v>2</v>
      </c>
      <c r="BJ347" s="643">
        <f t="shared" si="50"/>
        <v>2</v>
      </c>
      <c r="BK347" s="643">
        <f t="shared" si="50"/>
        <v>2</v>
      </c>
      <c r="BL347" s="643">
        <f t="shared" si="50"/>
        <v>1</v>
      </c>
      <c r="BM347" s="643">
        <f t="shared" si="50"/>
        <v>1</v>
      </c>
      <c r="BN347" s="643">
        <f t="shared" si="50"/>
        <v>2</v>
      </c>
      <c r="BO347" s="643">
        <f t="shared" si="50"/>
        <v>1</v>
      </c>
      <c r="BP347" s="643">
        <f t="shared" si="50"/>
        <v>2</v>
      </c>
      <c r="BQ347" s="643">
        <f t="shared" ref="BQ347:CD347" si="51">BQ211</f>
        <v>2</v>
      </c>
      <c r="BR347" s="643">
        <f t="shared" si="51"/>
        <v>2</v>
      </c>
      <c r="BS347" s="643">
        <f t="shared" si="51"/>
        <v>2</v>
      </c>
      <c r="BT347" s="643">
        <f t="shared" si="51"/>
        <v>0</v>
      </c>
      <c r="BU347" s="643">
        <f t="shared" si="51"/>
        <v>2</v>
      </c>
      <c r="BV347" s="643">
        <f t="shared" si="51"/>
        <v>2</v>
      </c>
      <c r="BW347" s="643">
        <f t="shared" si="51"/>
        <v>1</v>
      </c>
      <c r="BX347" s="643">
        <f t="shared" si="51"/>
        <v>2</v>
      </c>
      <c r="BY347" s="643">
        <f t="shared" si="51"/>
        <v>1</v>
      </c>
      <c r="BZ347" s="643">
        <f t="shared" si="51"/>
        <v>2</v>
      </c>
      <c r="CA347" s="643">
        <f t="shared" si="51"/>
        <v>2</v>
      </c>
      <c r="CB347" s="643">
        <f t="shared" si="51"/>
        <v>2</v>
      </c>
      <c r="CC347" s="643">
        <f t="shared" si="51"/>
        <v>2</v>
      </c>
      <c r="CD347" s="643">
        <f t="shared" si="51"/>
        <v>2</v>
      </c>
      <c r="CE347" s="643"/>
      <c r="CF347" s="643"/>
      <c r="CG347" s="643"/>
      <c r="CH347" s="643"/>
      <c r="CI347" s="643"/>
      <c r="CJ347" s="643"/>
      <c r="CK347" s="643"/>
      <c r="CL347" s="643"/>
      <c r="CM347" s="643"/>
      <c r="CN347" s="643"/>
      <c r="CO347" s="643"/>
      <c r="CP347" s="643"/>
      <c r="CQ347" s="643"/>
      <c r="CR347" s="643"/>
      <c r="CS347" s="643"/>
      <c r="CT347" s="643"/>
      <c r="CU347" s="643"/>
      <c r="CV347" s="643"/>
      <c r="CW347" s="643"/>
      <c r="CX347" s="643"/>
      <c r="CY347" s="643"/>
      <c r="CZ347" s="643"/>
    </row>
    <row r="348" spans="1:104" s="180" customFormat="1" x14ac:dyDescent="0.3">
      <c r="A348" s="155">
        <v>545</v>
      </c>
      <c r="D348" s="643">
        <f>D166</f>
        <v>0</v>
      </c>
      <c r="E348" s="643">
        <f t="shared" ref="E348:BP348" si="52">E166</f>
        <v>0</v>
      </c>
      <c r="F348" s="643">
        <f t="shared" si="52"/>
        <v>0</v>
      </c>
      <c r="G348" s="643">
        <f t="shared" si="52"/>
        <v>0</v>
      </c>
      <c r="H348" s="643">
        <f t="shared" si="52"/>
        <v>0</v>
      </c>
      <c r="I348" s="643">
        <f t="shared" si="52"/>
        <v>0</v>
      </c>
      <c r="J348" s="643">
        <f t="shared" si="52"/>
        <v>0</v>
      </c>
      <c r="K348" s="643">
        <f t="shared" si="52"/>
        <v>0</v>
      </c>
      <c r="L348" s="643">
        <f t="shared" si="52"/>
        <v>0</v>
      </c>
      <c r="M348" s="643">
        <f t="shared" si="52"/>
        <v>0</v>
      </c>
      <c r="N348" s="643">
        <f t="shared" si="52"/>
        <v>0</v>
      </c>
      <c r="O348" s="643">
        <f t="shared" si="52"/>
        <v>0</v>
      </c>
      <c r="P348" s="643">
        <f t="shared" si="52"/>
        <v>0</v>
      </c>
      <c r="Q348" s="643">
        <f t="shared" si="52"/>
        <v>0</v>
      </c>
      <c r="R348" s="643">
        <f t="shared" si="52"/>
        <v>0</v>
      </c>
      <c r="S348" s="643">
        <f t="shared" si="52"/>
        <v>0</v>
      </c>
      <c r="T348" s="643">
        <f t="shared" si="52"/>
        <v>0</v>
      </c>
      <c r="U348" s="643">
        <f t="shared" si="52"/>
        <v>0</v>
      </c>
      <c r="V348" s="643">
        <f t="shared" si="52"/>
        <v>0</v>
      </c>
      <c r="W348" s="643">
        <f t="shared" si="52"/>
        <v>0</v>
      </c>
      <c r="X348" s="643">
        <f t="shared" si="52"/>
        <v>0</v>
      </c>
      <c r="Y348" s="643">
        <f t="shared" si="52"/>
        <v>0</v>
      </c>
      <c r="Z348" s="643">
        <f t="shared" si="52"/>
        <v>0</v>
      </c>
      <c r="AA348" s="643">
        <f t="shared" si="52"/>
        <v>0</v>
      </c>
      <c r="AB348" s="643">
        <f t="shared" si="52"/>
        <v>0</v>
      </c>
      <c r="AC348" s="643">
        <f t="shared" si="52"/>
        <v>0</v>
      </c>
      <c r="AD348" s="643">
        <f t="shared" si="52"/>
        <v>0</v>
      </c>
      <c r="AE348" s="643">
        <f t="shared" si="52"/>
        <v>0</v>
      </c>
      <c r="AF348" s="643">
        <f t="shared" si="52"/>
        <v>0</v>
      </c>
      <c r="AG348" s="643">
        <f t="shared" si="52"/>
        <v>0</v>
      </c>
      <c r="AH348" s="643">
        <f t="shared" si="52"/>
        <v>0</v>
      </c>
      <c r="AI348" s="643">
        <f t="shared" si="52"/>
        <v>0</v>
      </c>
      <c r="AJ348" s="643">
        <f t="shared" si="52"/>
        <v>-0.01</v>
      </c>
      <c r="AK348" s="643">
        <f t="shared" si="52"/>
        <v>0</v>
      </c>
      <c r="AL348" s="643">
        <f t="shared" si="52"/>
        <v>0</v>
      </c>
      <c r="AM348" s="643">
        <f t="shared" si="52"/>
        <v>0</v>
      </c>
      <c r="AN348" s="643">
        <f t="shared" si="52"/>
        <v>0</v>
      </c>
      <c r="AO348" s="643">
        <f t="shared" si="52"/>
        <v>0</v>
      </c>
      <c r="AP348" s="643">
        <f t="shared" si="52"/>
        <v>0</v>
      </c>
      <c r="AQ348" s="643">
        <f t="shared" si="52"/>
        <v>0</v>
      </c>
      <c r="AR348" s="643">
        <f t="shared" si="52"/>
        <v>0</v>
      </c>
      <c r="AS348" s="643">
        <f t="shared" si="52"/>
        <v>0</v>
      </c>
      <c r="AT348" s="643">
        <f t="shared" si="52"/>
        <v>0</v>
      </c>
      <c r="AU348" s="643">
        <f t="shared" si="52"/>
        <v>0</v>
      </c>
      <c r="AV348" s="643">
        <f t="shared" si="52"/>
        <v>0</v>
      </c>
      <c r="AW348" s="643">
        <f t="shared" si="52"/>
        <v>0</v>
      </c>
      <c r="AX348" s="643">
        <f t="shared" si="52"/>
        <v>0</v>
      </c>
      <c r="AY348" s="643">
        <f t="shared" si="52"/>
        <v>0.01</v>
      </c>
      <c r="AZ348" s="643">
        <f t="shared" si="52"/>
        <v>0</v>
      </c>
      <c r="BA348" s="643">
        <f t="shared" si="52"/>
        <v>0</v>
      </c>
      <c r="BB348" s="643">
        <f t="shared" si="52"/>
        <v>0</v>
      </c>
      <c r="BC348" s="643">
        <f t="shared" si="52"/>
        <v>0</v>
      </c>
      <c r="BD348" s="643">
        <f t="shared" si="52"/>
        <v>0</v>
      </c>
      <c r="BE348" s="643">
        <f t="shared" si="52"/>
        <v>0</v>
      </c>
      <c r="BF348" s="643">
        <f t="shared" si="52"/>
        <v>0</v>
      </c>
      <c r="BG348" s="643">
        <f t="shared" si="52"/>
        <v>0</v>
      </c>
      <c r="BH348" s="643">
        <f t="shared" si="52"/>
        <v>0</v>
      </c>
      <c r="BI348" s="643">
        <f t="shared" si="52"/>
        <v>0</v>
      </c>
      <c r="BJ348" s="643">
        <f t="shared" si="52"/>
        <v>0</v>
      </c>
      <c r="BK348" s="643">
        <f t="shared" si="52"/>
        <v>0</v>
      </c>
      <c r="BL348" s="643">
        <f t="shared" si="52"/>
        <v>0</v>
      </c>
      <c r="BM348" s="643">
        <f t="shared" si="52"/>
        <v>0.03</v>
      </c>
      <c r="BN348" s="643">
        <f t="shared" si="52"/>
        <v>0</v>
      </c>
      <c r="BO348" s="643">
        <f t="shared" si="52"/>
        <v>0.04</v>
      </c>
      <c r="BP348" s="643">
        <f t="shared" si="52"/>
        <v>0</v>
      </c>
      <c r="BQ348" s="643">
        <f t="shared" ref="BQ348:CD348" si="53">BQ166</f>
        <v>0</v>
      </c>
      <c r="BR348" s="643">
        <f t="shared" si="53"/>
        <v>0</v>
      </c>
      <c r="BS348" s="643">
        <f t="shared" si="53"/>
        <v>0</v>
      </c>
      <c r="BT348" s="643">
        <f t="shared" si="53"/>
        <v>0</v>
      </c>
      <c r="BU348" s="643">
        <f t="shared" si="53"/>
        <v>0</v>
      </c>
      <c r="BV348" s="643">
        <f t="shared" si="53"/>
        <v>0</v>
      </c>
      <c r="BW348" s="643">
        <f t="shared" si="53"/>
        <v>0</v>
      </c>
      <c r="BX348" s="643">
        <f t="shared" si="53"/>
        <v>0</v>
      </c>
      <c r="BY348" s="643">
        <f t="shared" si="53"/>
        <v>0</v>
      </c>
      <c r="BZ348" s="643">
        <f t="shared" si="53"/>
        <v>0</v>
      </c>
      <c r="CA348" s="643">
        <f t="shared" si="53"/>
        <v>0</v>
      </c>
      <c r="CB348" s="643">
        <f t="shared" si="53"/>
        <v>0</v>
      </c>
      <c r="CC348" s="643">
        <f t="shared" si="53"/>
        <v>0</v>
      </c>
      <c r="CD348" s="643">
        <f t="shared" si="53"/>
        <v>0</v>
      </c>
      <c r="CE348" s="643"/>
      <c r="CF348" s="643"/>
      <c r="CG348" s="643"/>
      <c r="CH348" s="643"/>
      <c r="CI348" s="643"/>
      <c r="CJ348" s="643"/>
      <c r="CK348" s="643"/>
      <c r="CL348" s="643"/>
      <c r="CM348" s="643"/>
      <c r="CN348" s="643"/>
      <c r="CO348" s="643"/>
      <c r="CP348" s="643"/>
      <c r="CQ348" s="643"/>
      <c r="CR348" s="643"/>
      <c r="CS348" s="643"/>
      <c r="CT348" s="643"/>
      <c r="CU348" s="643"/>
      <c r="CV348" s="643"/>
      <c r="CW348" s="643"/>
      <c r="CX348" s="643"/>
      <c r="CY348" s="643"/>
      <c r="CZ348" s="643"/>
    </row>
    <row r="349" spans="1:104" s="180" customFormat="1" x14ac:dyDescent="0.3">
      <c r="A349" s="642">
        <v>624</v>
      </c>
      <c r="D349" s="643">
        <f>D214</f>
        <v>1</v>
      </c>
      <c r="E349" s="643">
        <f t="shared" ref="E349:BP349" si="54">E214</f>
        <v>1</v>
      </c>
      <c r="F349" s="643">
        <f t="shared" si="54"/>
        <v>1</v>
      </c>
      <c r="G349" s="643">
        <f t="shared" si="54"/>
        <v>2</v>
      </c>
      <c r="H349" s="643">
        <f t="shared" si="54"/>
        <v>1</v>
      </c>
      <c r="I349" s="643">
        <f t="shared" si="54"/>
        <v>1</v>
      </c>
      <c r="J349" s="643">
        <f t="shared" si="54"/>
        <v>1</v>
      </c>
      <c r="K349" s="643">
        <f t="shared" si="54"/>
        <v>1</v>
      </c>
      <c r="L349" s="643">
        <f t="shared" si="54"/>
        <v>1</v>
      </c>
      <c r="M349" s="643">
        <f t="shared" si="54"/>
        <v>1</v>
      </c>
      <c r="N349" s="643">
        <f t="shared" si="54"/>
        <v>2</v>
      </c>
      <c r="O349" s="643">
        <f t="shared" si="54"/>
        <v>2</v>
      </c>
      <c r="P349" s="643">
        <f t="shared" si="54"/>
        <v>2</v>
      </c>
      <c r="Q349" s="643">
        <f t="shared" si="54"/>
        <v>2</v>
      </c>
      <c r="R349" s="643">
        <f t="shared" si="54"/>
        <v>1</v>
      </c>
      <c r="S349" s="643">
        <f t="shared" si="54"/>
        <v>1</v>
      </c>
      <c r="T349" s="643">
        <f t="shared" si="54"/>
        <v>1</v>
      </c>
      <c r="U349" s="643">
        <f t="shared" si="54"/>
        <v>1</v>
      </c>
      <c r="V349" s="643">
        <f t="shared" si="54"/>
        <v>1</v>
      </c>
      <c r="W349" s="643">
        <f t="shared" si="54"/>
        <v>0</v>
      </c>
      <c r="X349" s="643">
        <f t="shared" si="54"/>
        <v>0</v>
      </c>
      <c r="Y349" s="643">
        <f t="shared" si="54"/>
        <v>2</v>
      </c>
      <c r="Z349" s="643">
        <f t="shared" si="54"/>
        <v>1</v>
      </c>
      <c r="AA349" s="643">
        <f t="shared" si="54"/>
        <v>2</v>
      </c>
      <c r="AB349" s="643">
        <f t="shared" si="54"/>
        <v>1</v>
      </c>
      <c r="AC349" s="643">
        <f t="shared" si="54"/>
        <v>2</v>
      </c>
      <c r="AD349" s="643">
        <f t="shared" si="54"/>
        <v>2</v>
      </c>
      <c r="AE349" s="643">
        <f t="shared" si="54"/>
        <v>0</v>
      </c>
      <c r="AF349" s="643">
        <f t="shared" si="54"/>
        <v>1</v>
      </c>
      <c r="AG349" s="643">
        <f t="shared" si="54"/>
        <v>1</v>
      </c>
      <c r="AH349" s="643">
        <f t="shared" si="54"/>
        <v>1</v>
      </c>
      <c r="AI349" s="643">
        <f t="shared" si="54"/>
        <v>1</v>
      </c>
      <c r="AJ349" s="643">
        <f t="shared" si="54"/>
        <v>1</v>
      </c>
      <c r="AK349" s="643">
        <f t="shared" si="54"/>
        <v>0</v>
      </c>
      <c r="AL349" s="643">
        <f t="shared" si="54"/>
        <v>0</v>
      </c>
      <c r="AM349" s="643">
        <f t="shared" si="54"/>
        <v>1</v>
      </c>
      <c r="AN349" s="643">
        <f t="shared" si="54"/>
        <v>2</v>
      </c>
      <c r="AO349" s="643">
        <f t="shared" si="54"/>
        <v>0</v>
      </c>
      <c r="AP349" s="643">
        <f t="shared" si="54"/>
        <v>2</v>
      </c>
      <c r="AQ349" s="643">
        <f t="shared" si="54"/>
        <v>2</v>
      </c>
      <c r="AR349" s="643">
        <f t="shared" si="54"/>
        <v>1</v>
      </c>
      <c r="AS349" s="643">
        <f t="shared" si="54"/>
        <v>0</v>
      </c>
      <c r="AT349" s="643">
        <f t="shared" si="54"/>
        <v>1</v>
      </c>
      <c r="AU349" s="643">
        <f t="shared" si="54"/>
        <v>1</v>
      </c>
      <c r="AV349" s="643">
        <f t="shared" si="54"/>
        <v>1</v>
      </c>
      <c r="AW349" s="643">
        <f t="shared" si="54"/>
        <v>1</v>
      </c>
      <c r="AX349" s="643">
        <f t="shared" si="54"/>
        <v>1</v>
      </c>
      <c r="AY349" s="643">
        <f t="shared" si="54"/>
        <v>1</v>
      </c>
      <c r="AZ349" s="643">
        <f t="shared" si="54"/>
        <v>1</v>
      </c>
      <c r="BA349" s="643">
        <f t="shared" si="54"/>
        <v>0</v>
      </c>
      <c r="BB349" s="643">
        <f t="shared" si="54"/>
        <v>2</v>
      </c>
      <c r="BC349" s="643">
        <f t="shared" si="54"/>
        <v>1</v>
      </c>
      <c r="BD349" s="643">
        <f t="shared" si="54"/>
        <v>1</v>
      </c>
      <c r="BE349" s="643">
        <f t="shared" si="54"/>
        <v>0</v>
      </c>
      <c r="BF349" s="643">
        <f t="shared" si="54"/>
        <v>1</v>
      </c>
      <c r="BG349" s="643">
        <f t="shared" si="54"/>
        <v>1</v>
      </c>
      <c r="BH349" s="643">
        <f t="shared" si="54"/>
        <v>1</v>
      </c>
      <c r="BI349" s="643">
        <f t="shared" si="54"/>
        <v>1</v>
      </c>
      <c r="BJ349" s="643">
        <f t="shared" si="54"/>
        <v>2</v>
      </c>
      <c r="BK349" s="643">
        <f t="shared" si="54"/>
        <v>2</v>
      </c>
      <c r="BL349" s="643">
        <f t="shared" si="54"/>
        <v>1</v>
      </c>
      <c r="BM349" s="643">
        <f t="shared" si="54"/>
        <v>1</v>
      </c>
      <c r="BN349" s="643">
        <f t="shared" si="54"/>
        <v>2</v>
      </c>
      <c r="BO349" s="643">
        <f t="shared" si="54"/>
        <v>1</v>
      </c>
      <c r="BP349" s="643">
        <f t="shared" si="54"/>
        <v>1</v>
      </c>
      <c r="BQ349" s="643">
        <f t="shared" ref="BQ349:CD349" si="55">BQ214</f>
        <v>2</v>
      </c>
      <c r="BR349" s="643">
        <f t="shared" si="55"/>
        <v>1</v>
      </c>
      <c r="BS349" s="643">
        <f t="shared" si="55"/>
        <v>1</v>
      </c>
      <c r="BT349" s="643">
        <f t="shared" si="55"/>
        <v>0</v>
      </c>
      <c r="BU349" s="643">
        <f t="shared" si="55"/>
        <v>1</v>
      </c>
      <c r="BV349" s="643">
        <f t="shared" si="55"/>
        <v>2</v>
      </c>
      <c r="BW349" s="643">
        <f t="shared" si="55"/>
        <v>2</v>
      </c>
      <c r="BX349" s="643">
        <f t="shared" si="55"/>
        <v>1</v>
      </c>
      <c r="BY349" s="643">
        <f t="shared" si="55"/>
        <v>1</v>
      </c>
      <c r="BZ349" s="643">
        <f t="shared" si="55"/>
        <v>2</v>
      </c>
      <c r="CA349" s="643">
        <f t="shared" si="55"/>
        <v>1</v>
      </c>
      <c r="CB349" s="643">
        <f t="shared" si="55"/>
        <v>2</v>
      </c>
      <c r="CC349" s="643">
        <f t="shared" si="55"/>
        <v>2</v>
      </c>
      <c r="CD349" s="643">
        <f t="shared" si="55"/>
        <v>1</v>
      </c>
      <c r="CE349" s="643"/>
      <c r="CF349" s="643"/>
      <c r="CG349" s="643"/>
      <c r="CH349" s="643"/>
      <c r="CI349" s="643"/>
      <c r="CJ349" s="643"/>
      <c r="CK349" s="643"/>
      <c r="CL349" s="643"/>
      <c r="CM349" s="643"/>
      <c r="CN349" s="643"/>
      <c r="CO349" s="643"/>
      <c r="CP349" s="643"/>
      <c r="CQ349" s="643"/>
      <c r="CR349" s="643"/>
      <c r="CS349" s="643"/>
      <c r="CT349" s="643"/>
      <c r="CU349" s="643"/>
      <c r="CV349" s="643"/>
      <c r="CW349" s="643"/>
      <c r="CX349" s="643"/>
      <c r="CY349" s="643"/>
      <c r="CZ349" s="643"/>
    </row>
    <row r="350" spans="1:104" s="180" customFormat="1" x14ac:dyDescent="0.3">
      <c r="A350" s="642">
        <v>577</v>
      </c>
      <c r="D350" s="643">
        <f>D190</f>
        <v>2</v>
      </c>
      <c r="E350" s="643">
        <f t="shared" ref="E350:BP350" si="56">E190</f>
        <v>2</v>
      </c>
      <c r="F350" s="643">
        <f t="shared" si="56"/>
        <v>0</v>
      </c>
      <c r="G350" s="643">
        <f t="shared" si="56"/>
        <v>0</v>
      </c>
      <c r="H350" s="643">
        <f t="shared" si="56"/>
        <v>0</v>
      </c>
      <c r="I350" s="643">
        <f t="shared" si="56"/>
        <v>0</v>
      </c>
      <c r="J350" s="643">
        <f t="shared" si="56"/>
        <v>2</v>
      </c>
      <c r="K350" s="643">
        <f t="shared" si="56"/>
        <v>0</v>
      </c>
      <c r="L350" s="643">
        <f t="shared" si="56"/>
        <v>2</v>
      </c>
      <c r="M350" s="643">
        <f t="shared" si="56"/>
        <v>2</v>
      </c>
      <c r="N350" s="643">
        <f t="shared" si="56"/>
        <v>0</v>
      </c>
      <c r="O350" s="643">
        <f t="shared" si="56"/>
        <v>2</v>
      </c>
      <c r="P350" s="643">
        <f t="shared" si="56"/>
        <v>0</v>
      </c>
      <c r="Q350" s="643">
        <f t="shared" si="56"/>
        <v>2</v>
      </c>
      <c r="R350" s="643">
        <f t="shared" si="56"/>
        <v>2</v>
      </c>
      <c r="S350" s="643">
        <f t="shared" si="56"/>
        <v>2</v>
      </c>
      <c r="T350" s="643">
        <f t="shared" si="56"/>
        <v>2</v>
      </c>
      <c r="U350" s="643">
        <f t="shared" si="56"/>
        <v>2</v>
      </c>
      <c r="V350" s="643">
        <f t="shared" si="56"/>
        <v>2</v>
      </c>
      <c r="W350" s="643">
        <f t="shared" si="56"/>
        <v>0</v>
      </c>
      <c r="X350" s="643">
        <f t="shared" si="56"/>
        <v>0</v>
      </c>
      <c r="Y350" s="643">
        <f t="shared" si="56"/>
        <v>2</v>
      </c>
      <c r="Z350" s="643">
        <f t="shared" si="56"/>
        <v>2</v>
      </c>
      <c r="AA350" s="643">
        <f t="shared" si="56"/>
        <v>0</v>
      </c>
      <c r="AB350" s="643">
        <f t="shared" si="56"/>
        <v>2</v>
      </c>
      <c r="AC350" s="643">
        <f t="shared" si="56"/>
        <v>0</v>
      </c>
      <c r="AD350" s="643">
        <f t="shared" si="56"/>
        <v>0</v>
      </c>
      <c r="AE350" s="643">
        <f t="shared" si="56"/>
        <v>0</v>
      </c>
      <c r="AF350" s="643">
        <f t="shared" si="56"/>
        <v>2</v>
      </c>
      <c r="AG350" s="643">
        <f t="shared" si="56"/>
        <v>2</v>
      </c>
      <c r="AH350" s="643">
        <f t="shared" si="56"/>
        <v>2</v>
      </c>
      <c r="AI350" s="643">
        <f t="shared" si="56"/>
        <v>2</v>
      </c>
      <c r="AJ350" s="643">
        <f t="shared" si="56"/>
        <v>2</v>
      </c>
      <c r="AK350" s="643">
        <f t="shared" si="56"/>
        <v>2</v>
      </c>
      <c r="AL350" s="643">
        <f t="shared" si="56"/>
        <v>0</v>
      </c>
      <c r="AM350" s="643">
        <f t="shared" si="56"/>
        <v>2</v>
      </c>
      <c r="AN350" s="643">
        <f t="shared" si="56"/>
        <v>2</v>
      </c>
      <c r="AO350" s="643">
        <f t="shared" si="56"/>
        <v>0</v>
      </c>
      <c r="AP350" s="643">
        <f t="shared" si="56"/>
        <v>2</v>
      </c>
      <c r="AQ350" s="643">
        <f t="shared" si="56"/>
        <v>2</v>
      </c>
      <c r="AR350" s="643">
        <f t="shared" si="56"/>
        <v>2</v>
      </c>
      <c r="AS350" s="643">
        <f t="shared" si="56"/>
        <v>0</v>
      </c>
      <c r="AT350" s="643">
        <f t="shared" si="56"/>
        <v>0</v>
      </c>
      <c r="AU350" s="643">
        <f t="shared" si="56"/>
        <v>1</v>
      </c>
      <c r="AV350" s="643">
        <f t="shared" si="56"/>
        <v>0</v>
      </c>
      <c r="AW350" s="643">
        <f t="shared" si="56"/>
        <v>2</v>
      </c>
      <c r="AX350" s="643">
        <f t="shared" si="56"/>
        <v>2</v>
      </c>
      <c r="AY350" s="643">
        <f t="shared" si="56"/>
        <v>2</v>
      </c>
      <c r="AZ350" s="643">
        <f t="shared" si="56"/>
        <v>0</v>
      </c>
      <c r="BA350" s="643">
        <f t="shared" si="56"/>
        <v>0</v>
      </c>
      <c r="BB350" s="643">
        <f t="shared" si="56"/>
        <v>2</v>
      </c>
      <c r="BC350" s="643">
        <f t="shared" si="56"/>
        <v>0</v>
      </c>
      <c r="BD350" s="643">
        <f t="shared" si="56"/>
        <v>2</v>
      </c>
      <c r="BE350" s="643">
        <f t="shared" si="56"/>
        <v>0</v>
      </c>
      <c r="BF350" s="643">
        <f t="shared" si="56"/>
        <v>2</v>
      </c>
      <c r="BG350" s="643">
        <f t="shared" si="56"/>
        <v>0</v>
      </c>
      <c r="BH350" s="643">
        <f t="shared" si="56"/>
        <v>2</v>
      </c>
      <c r="BI350" s="643">
        <f t="shared" si="56"/>
        <v>1</v>
      </c>
      <c r="BJ350" s="643">
        <f t="shared" si="56"/>
        <v>2</v>
      </c>
      <c r="BK350" s="643">
        <f t="shared" si="56"/>
        <v>0</v>
      </c>
      <c r="BL350" s="643">
        <f t="shared" si="56"/>
        <v>2</v>
      </c>
      <c r="BM350" s="643">
        <f t="shared" si="56"/>
        <v>2</v>
      </c>
      <c r="BN350" s="643">
        <f t="shared" si="56"/>
        <v>2</v>
      </c>
      <c r="BO350" s="643">
        <f t="shared" si="56"/>
        <v>2</v>
      </c>
      <c r="BP350" s="643">
        <f t="shared" si="56"/>
        <v>1</v>
      </c>
      <c r="BQ350" s="643">
        <f t="shared" ref="BQ350:CD350" si="57">BQ190</f>
        <v>2</v>
      </c>
      <c r="BR350" s="643">
        <f t="shared" si="57"/>
        <v>2</v>
      </c>
      <c r="BS350" s="643">
        <f t="shared" si="57"/>
        <v>0</v>
      </c>
      <c r="BT350" s="643">
        <f t="shared" si="57"/>
        <v>0</v>
      </c>
      <c r="BU350" s="643">
        <f t="shared" si="57"/>
        <v>2</v>
      </c>
      <c r="BV350" s="643">
        <f t="shared" si="57"/>
        <v>2</v>
      </c>
      <c r="BW350" s="643">
        <f t="shared" si="57"/>
        <v>2</v>
      </c>
      <c r="BX350" s="643">
        <f t="shared" si="57"/>
        <v>2</v>
      </c>
      <c r="BY350" s="643">
        <f t="shared" si="57"/>
        <v>2</v>
      </c>
      <c r="BZ350" s="643">
        <f t="shared" si="57"/>
        <v>2</v>
      </c>
      <c r="CA350" s="643">
        <f t="shared" si="57"/>
        <v>2</v>
      </c>
      <c r="CB350" s="643">
        <f t="shared" si="57"/>
        <v>2</v>
      </c>
      <c r="CC350" s="643">
        <f t="shared" si="57"/>
        <v>2</v>
      </c>
      <c r="CD350" s="643">
        <f t="shared" si="57"/>
        <v>2</v>
      </c>
      <c r="CE350" s="643"/>
      <c r="CF350" s="643"/>
      <c r="CG350" s="643"/>
      <c r="CH350" s="643"/>
      <c r="CI350" s="643"/>
      <c r="CJ350" s="643"/>
      <c r="CK350" s="643"/>
      <c r="CL350" s="643"/>
      <c r="CM350" s="643"/>
      <c r="CN350" s="643"/>
      <c r="CO350" s="643"/>
      <c r="CP350" s="643"/>
      <c r="CQ350" s="643"/>
      <c r="CR350" s="643"/>
      <c r="CS350" s="643"/>
      <c r="CT350" s="643"/>
      <c r="CU350" s="643"/>
      <c r="CV350" s="643"/>
      <c r="CW350" s="643"/>
      <c r="CX350" s="643"/>
      <c r="CY350" s="643"/>
      <c r="CZ350" s="643"/>
    </row>
    <row r="351" spans="1:104" s="637" customFormat="1" x14ac:dyDescent="0.3">
      <c r="A351" s="636" t="s">
        <v>1217</v>
      </c>
      <c r="D351" s="637">
        <f>SUM(D313:D350)</f>
        <v>17585992.009999998</v>
      </c>
      <c r="E351" s="637">
        <f t="shared" ref="E351:BP351" si="58">SUM(E313:E350)</f>
        <v>6446955.0099999998</v>
      </c>
      <c r="F351" s="637">
        <f t="shared" si="58"/>
        <v>2955854</v>
      </c>
      <c r="G351" s="637">
        <f t="shared" si="58"/>
        <v>5954575.0099999998</v>
      </c>
      <c r="H351" s="637">
        <f t="shared" si="58"/>
        <v>2783130.01</v>
      </c>
      <c r="I351" s="637">
        <f t="shared" si="58"/>
        <v>989045.01</v>
      </c>
      <c r="J351" s="637">
        <f t="shared" si="58"/>
        <v>260225</v>
      </c>
      <c r="K351" s="637">
        <f t="shared" si="58"/>
        <v>960322.01</v>
      </c>
      <c r="L351" s="637">
        <f t="shared" si="58"/>
        <v>40623561.090000004</v>
      </c>
      <c r="M351" s="637">
        <f t="shared" si="58"/>
        <v>1147678051</v>
      </c>
      <c r="N351" s="637">
        <f t="shared" si="58"/>
        <v>7584837</v>
      </c>
      <c r="O351" s="637">
        <f t="shared" si="58"/>
        <v>38644370</v>
      </c>
      <c r="P351" s="637">
        <f t="shared" si="58"/>
        <v>1069033.01</v>
      </c>
      <c r="Q351" s="637">
        <f t="shared" si="58"/>
        <v>67943021.099999994</v>
      </c>
      <c r="R351" s="637">
        <f t="shared" si="58"/>
        <v>397481</v>
      </c>
      <c r="S351" s="637">
        <f t="shared" si="58"/>
        <v>2892715.1</v>
      </c>
      <c r="T351" s="637">
        <f t="shared" si="58"/>
        <v>5309601.01</v>
      </c>
      <c r="U351" s="637">
        <f t="shared" si="58"/>
        <v>4632536.01</v>
      </c>
      <c r="V351" s="637">
        <f t="shared" si="58"/>
        <v>26960432.009999998</v>
      </c>
      <c r="W351" s="637">
        <f t="shared" si="58"/>
        <v>50191</v>
      </c>
      <c r="X351" s="637">
        <f t="shared" si="58"/>
        <v>50192.01</v>
      </c>
      <c r="Y351" s="637">
        <f t="shared" si="58"/>
        <v>5323205.09</v>
      </c>
      <c r="Z351" s="637">
        <f t="shared" si="58"/>
        <v>331488162.00999999</v>
      </c>
      <c r="AA351" s="637">
        <f t="shared" si="58"/>
        <v>9862483.0099999998</v>
      </c>
      <c r="AB351" s="637">
        <f t="shared" si="58"/>
        <v>4315278.01</v>
      </c>
      <c r="AC351" s="637">
        <f t="shared" si="58"/>
        <v>246917142</v>
      </c>
      <c r="AD351" s="637">
        <f t="shared" si="58"/>
        <v>5225275</v>
      </c>
      <c r="AE351" s="637">
        <f t="shared" si="58"/>
        <v>50198</v>
      </c>
      <c r="AF351" s="637">
        <f t="shared" si="58"/>
        <v>634014465.07999992</v>
      </c>
      <c r="AG351" s="637">
        <f t="shared" si="58"/>
        <v>1304804</v>
      </c>
      <c r="AH351" s="637">
        <f t="shared" si="58"/>
        <v>755027.01</v>
      </c>
      <c r="AI351" s="637">
        <f t="shared" si="58"/>
        <v>22676051.009999998</v>
      </c>
      <c r="AJ351" s="637">
        <f t="shared" si="58"/>
        <v>2328697</v>
      </c>
      <c r="AK351" s="637">
        <f t="shared" si="58"/>
        <v>906007.01</v>
      </c>
      <c r="AL351" s="637">
        <f t="shared" si="58"/>
        <v>50204.01</v>
      </c>
      <c r="AM351" s="637">
        <f t="shared" si="58"/>
        <v>1722247.01</v>
      </c>
      <c r="AN351" s="637">
        <f t="shared" si="58"/>
        <v>85432413.00999999</v>
      </c>
      <c r="AO351" s="637">
        <f t="shared" si="58"/>
        <v>123049</v>
      </c>
      <c r="AP351" s="637">
        <f t="shared" si="58"/>
        <v>24547262.079999998</v>
      </c>
      <c r="AQ351" s="637">
        <f t="shared" si="58"/>
        <v>7841965</v>
      </c>
      <c r="AR351" s="637">
        <f t="shared" si="58"/>
        <v>3557660</v>
      </c>
      <c r="AS351" s="637">
        <f t="shared" si="58"/>
        <v>50567.01</v>
      </c>
      <c r="AT351" s="637">
        <f t="shared" si="58"/>
        <v>1600910.01</v>
      </c>
      <c r="AU351" s="637">
        <f t="shared" si="58"/>
        <v>2185384800.0100002</v>
      </c>
      <c r="AV351" s="637">
        <f t="shared" si="58"/>
        <v>781362699.09000003</v>
      </c>
      <c r="AW351" s="637">
        <f t="shared" si="58"/>
        <v>6590332.0099999998</v>
      </c>
      <c r="AX351" s="637">
        <f t="shared" si="58"/>
        <v>1065571.01</v>
      </c>
      <c r="AY351" s="637">
        <f t="shared" si="58"/>
        <v>1007369.02</v>
      </c>
      <c r="AZ351" s="637">
        <f t="shared" si="58"/>
        <v>582473.01</v>
      </c>
      <c r="BA351" s="637">
        <f t="shared" si="58"/>
        <v>50216.09</v>
      </c>
      <c r="BB351" s="637">
        <f t="shared" si="58"/>
        <v>29852459.009999998</v>
      </c>
      <c r="BC351" s="637">
        <f t="shared" si="58"/>
        <v>2470258.0099999998</v>
      </c>
      <c r="BD351" s="637">
        <f t="shared" si="58"/>
        <v>531628</v>
      </c>
      <c r="BE351" s="637">
        <f t="shared" si="58"/>
        <v>389992.01</v>
      </c>
      <c r="BF351" s="637">
        <f t="shared" si="58"/>
        <v>100404879.01000001</v>
      </c>
      <c r="BG351" s="637">
        <f t="shared" si="58"/>
        <v>164042</v>
      </c>
      <c r="BH351" s="637">
        <f t="shared" si="58"/>
        <v>58785120.009999998</v>
      </c>
      <c r="BI351" s="637">
        <f t="shared" si="58"/>
        <v>18476269.009999998</v>
      </c>
      <c r="BJ351" s="637">
        <f t="shared" si="58"/>
        <v>1278092</v>
      </c>
      <c r="BK351" s="637">
        <f t="shared" si="58"/>
        <v>797296</v>
      </c>
      <c r="BL351" s="637">
        <f t="shared" si="58"/>
        <v>106627730.00999999</v>
      </c>
      <c r="BM351" s="637">
        <f t="shared" si="58"/>
        <v>137208122.03999999</v>
      </c>
      <c r="BN351" s="637">
        <f t="shared" si="58"/>
        <v>9101635.0899999999</v>
      </c>
      <c r="BO351" s="637">
        <f t="shared" si="58"/>
        <v>388978156.05000001</v>
      </c>
      <c r="BP351" s="637">
        <f t="shared" si="58"/>
        <v>870483624.07999992</v>
      </c>
      <c r="BQ351" s="637">
        <f t="shared" ref="BQ351:CD351" si="59">SUM(BQ313:BQ350)</f>
        <v>1727998.01</v>
      </c>
      <c r="BR351" s="637">
        <f t="shared" si="59"/>
        <v>63225111.100000001</v>
      </c>
      <c r="BS351" s="637">
        <f t="shared" si="59"/>
        <v>6637737</v>
      </c>
      <c r="BT351" s="637">
        <f t="shared" si="59"/>
        <v>50231.01</v>
      </c>
      <c r="BU351" s="637">
        <f t="shared" si="59"/>
        <v>2546844.09</v>
      </c>
      <c r="BV351" s="637">
        <f t="shared" si="59"/>
        <v>1798650.01</v>
      </c>
      <c r="BW351" s="637">
        <f t="shared" si="59"/>
        <v>35921033.009999998</v>
      </c>
      <c r="BX351" s="637">
        <f t="shared" si="59"/>
        <v>6521802</v>
      </c>
      <c r="BY351" s="637">
        <f t="shared" si="59"/>
        <v>459075507.00999999</v>
      </c>
      <c r="BZ351" s="637">
        <f t="shared" si="59"/>
        <v>3346400.09</v>
      </c>
      <c r="CA351" s="637">
        <f t="shared" si="59"/>
        <v>96053248</v>
      </c>
      <c r="CB351" s="637">
        <f t="shared" si="59"/>
        <v>2309276.0099999998</v>
      </c>
      <c r="CC351" s="637">
        <f t="shared" si="59"/>
        <v>9479486</v>
      </c>
      <c r="CD351" s="637">
        <f t="shared" si="59"/>
        <v>329551172.06999999</v>
      </c>
    </row>
    <row r="352" spans="1:104" s="637" customFormat="1" x14ac:dyDescent="0.3">
      <c r="A352" s="636"/>
    </row>
    <row r="353" spans="1:104" s="637" customFormat="1" x14ac:dyDescent="0.3">
      <c r="A353" s="636" t="s">
        <v>1218</v>
      </c>
      <c r="D353" s="637">
        <f>D311-D351</f>
        <v>74364382.780000001</v>
      </c>
      <c r="E353" s="637">
        <f t="shared" ref="E353:BP353" si="60">E311-E351</f>
        <v>93177971.11999999</v>
      </c>
      <c r="F353" s="637">
        <f t="shared" si="60"/>
        <v>7636032.6099999994</v>
      </c>
      <c r="G353" s="637">
        <f t="shared" si="60"/>
        <v>69816508.329999998</v>
      </c>
      <c r="H353" s="637">
        <f t="shared" si="60"/>
        <v>42731131.93</v>
      </c>
      <c r="I353" s="637">
        <f t="shared" si="60"/>
        <v>8037349.7599999998</v>
      </c>
      <c r="J353" s="637">
        <f t="shared" si="60"/>
        <v>1410142.3</v>
      </c>
      <c r="K353" s="637">
        <f t="shared" si="60"/>
        <v>26455813.389999997</v>
      </c>
      <c r="L353" s="637">
        <f t="shared" si="60"/>
        <v>374825371.57000005</v>
      </c>
      <c r="M353" s="637">
        <f t="shared" si="60"/>
        <v>3674047362.7095003</v>
      </c>
      <c r="N353" s="637">
        <f t="shared" si="60"/>
        <v>38891251.030000001</v>
      </c>
      <c r="O353" s="637">
        <f t="shared" si="60"/>
        <v>133788457.24000001</v>
      </c>
      <c r="P353" s="637">
        <f t="shared" si="60"/>
        <v>13444652.454</v>
      </c>
      <c r="Q353" s="637">
        <f t="shared" si="60"/>
        <v>555607764.12</v>
      </c>
      <c r="R353" s="637">
        <f t="shared" si="60"/>
        <v>1983116.4100000001</v>
      </c>
      <c r="S353" s="637">
        <f t="shared" si="60"/>
        <v>41787500.987499997</v>
      </c>
      <c r="T353" s="637">
        <f t="shared" si="60"/>
        <v>57677112.640000001</v>
      </c>
      <c r="U353" s="637">
        <f t="shared" si="60"/>
        <v>33874306.840000004</v>
      </c>
      <c r="V353" s="637">
        <f t="shared" si="60"/>
        <v>262765722.78000003</v>
      </c>
      <c r="W353" s="637">
        <f t="shared" si="60"/>
        <v>0</v>
      </c>
      <c r="X353" s="637">
        <f t="shared" si="60"/>
        <v>0</v>
      </c>
      <c r="Y353" s="637">
        <f t="shared" si="60"/>
        <v>79841362.86999999</v>
      </c>
      <c r="Z353" s="637">
        <f t="shared" si="60"/>
        <v>1723760185.885</v>
      </c>
      <c r="AA353" s="637">
        <f t="shared" si="60"/>
        <v>61642307.000000007</v>
      </c>
      <c r="AB353" s="637">
        <f t="shared" si="60"/>
        <v>35056372.719999999</v>
      </c>
      <c r="AC353" s="637">
        <f t="shared" si="60"/>
        <v>746791819.69710004</v>
      </c>
      <c r="AD353" s="637">
        <f t="shared" si="60"/>
        <v>13717684.579999998</v>
      </c>
      <c r="AE353" s="637">
        <f t="shared" si="60"/>
        <v>0</v>
      </c>
      <c r="AF353" s="637">
        <f t="shared" si="60"/>
        <v>4428096845.8199997</v>
      </c>
      <c r="AG353" s="637">
        <f t="shared" si="60"/>
        <v>8364170.3599999994</v>
      </c>
      <c r="AH353" s="637">
        <f t="shared" si="60"/>
        <v>11323609.42</v>
      </c>
      <c r="AI353" s="637">
        <f t="shared" si="60"/>
        <v>140534199.26000002</v>
      </c>
      <c r="AJ353" s="637">
        <f t="shared" si="60"/>
        <v>24307114.350000001</v>
      </c>
      <c r="AK353" s="637">
        <f t="shared" si="60"/>
        <v>4233727.2</v>
      </c>
      <c r="AL353" s="637">
        <f t="shared" si="60"/>
        <v>0</v>
      </c>
      <c r="AM353" s="637">
        <f t="shared" si="60"/>
        <v>35901770.940000005</v>
      </c>
      <c r="AN353" s="637">
        <f t="shared" si="60"/>
        <v>547573900.02499998</v>
      </c>
      <c r="AO353" s="637">
        <f t="shared" si="60"/>
        <v>707858</v>
      </c>
      <c r="AP353" s="637">
        <f t="shared" si="60"/>
        <v>276073981.77000004</v>
      </c>
      <c r="AQ353" s="637">
        <f t="shared" si="60"/>
        <v>39972212.479999997</v>
      </c>
      <c r="AR353" s="637">
        <f t="shared" si="60"/>
        <v>5105440.4000000004</v>
      </c>
      <c r="AS353" s="637">
        <f t="shared" si="60"/>
        <v>0</v>
      </c>
      <c r="AT353" s="637">
        <f t="shared" si="60"/>
        <v>28200888.259999998</v>
      </c>
      <c r="AU353" s="637">
        <f t="shared" si="60"/>
        <v>10804609084.4925</v>
      </c>
      <c r="AV353" s="637">
        <f t="shared" si="60"/>
        <v>5839902537.4344997</v>
      </c>
      <c r="AW353" s="637">
        <f t="shared" si="60"/>
        <v>65738289.720000006</v>
      </c>
      <c r="AX353" s="637">
        <f t="shared" si="60"/>
        <v>20931644.379999999</v>
      </c>
      <c r="AY353" s="637">
        <f t="shared" si="60"/>
        <v>18312172.120000001</v>
      </c>
      <c r="AZ353" s="637">
        <f t="shared" si="60"/>
        <v>16295616.590000002</v>
      </c>
      <c r="BA353" s="637">
        <f t="shared" si="60"/>
        <v>0</v>
      </c>
      <c r="BB353" s="637">
        <f t="shared" si="60"/>
        <v>188576926.361</v>
      </c>
      <c r="BC353" s="637">
        <f t="shared" si="60"/>
        <v>26038547.979999997</v>
      </c>
      <c r="BD353" s="637">
        <f t="shared" si="60"/>
        <v>3297821.07</v>
      </c>
      <c r="BE353" s="637">
        <f t="shared" si="60"/>
        <v>6843132.5099999998</v>
      </c>
      <c r="BF353" s="637">
        <f t="shared" si="60"/>
        <v>558815776.57500005</v>
      </c>
      <c r="BG353" s="637">
        <f t="shared" si="60"/>
        <v>826410.92</v>
      </c>
      <c r="BH353" s="637">
        <f t="shared" si="60"/>
        <v>454537358.48000002</v>
      </c>
      <c r="BI353" s="637">
        <f t="shared" si="60"/>
        <v>73791091.800000012</v>
      </c>
      <c r="BJ353" s="637">
        <f t="shared" si="60"/>
        <v>7530646.125</v>
      </c>
      <c r="BK353" s="637">
        <f t="shared" si="60"/>
        <v>4289780</v>
      </c>
      <c r="BL353" s="637">
        <f t="shared" si="60"/>
        <v>956771961.61199999</v>
      </c>
      <c r="BM353" s="637">
        <f t="shared" si="60"/>
        <v>943213127.85000014</v>
      </c>
      <c r="BN353" s="637">
        <f t="shared" si="60"/>
        <v>145976710.07999998</v>
      </c>
      <c r="BO353" s="637">
        <f t="shared" si="60"/>
        <v>2040507036.0699999</v>
      </c>
      <c r="BP353" s="637">
        <f t="shared" si="60"/>
        <v>6891320179.0974998</v>
      </c>
      <c r="BQ353" s="637">
        <f t="shared" ref="BQ353:CD353" si="61">BQ311-BQ351</f>
        <v>29235212.879999999</v>
      </c>
      <c r="BR353" s="637">
        <f t="shared" si="61"/>
        <v>377906428.917</v>
      </c>
      <c r="BS353" s="637">
        <f t="shared" si="61"/>
        <v>34023773.600000001</v>
      </c>
      <c r="BT353" s="637">
        <f t="shared" si="61"/>
        <v>0</v>
      </c>
      <c r="BU353" s="637">
        <f t="shared" si="61"/>
        <v>28596716.989999998</v>
      </c>
      <c r="BV353" s="637">
        <f t="shared" si="61"/>
        <v>20733183.009999998</v>
      </c>
      <c r="BW353" s="637">
        <f t="shared" si="61"/>
        <v>195508339.30000001</v>
      </c>
      <c r="BX353" s="637">
        <f t="shared" si="61"/>
        <v>42970051.060000002</v>
      </c>
      <c r="BY353" s="637">
        <f t="shared" si="61"/>
        <v>1981406325.1916001</v>
      </c>
      <c r="BZ353" s="637">
        <f t="shared" si="61"/>
        <v>31833604.34</v>
      </c>
      <c r="CA353" s="637">
        <f t="shared" si="61"/>
        <v>248086261.93000001</v>
      </c>
      <c r="CB353" s="637">
        <f t="shared" si="61"/>
        <v>24320188.399999999</v>
      </c>
      <c r="CC353" s="637">
        <f t="shared" si="61"/>
        <v>47981165.270000003</v>
      </c>
      <c r="CD353" s="637">
        <f t="shared" si="61"/>
        <v>1333517749.3</v>
      </c>
    </row>
    <row r="354" spans="1:104" s="637" customFormat="1" x14ac:dyDescent="0.3">
      <c r="A354" s="636"/>
    </row>
    <row r="355" spans="1:104" x14ac:dyDescent="0.3">
      <c r="A355" s="638">
        <v>1</v>
      </c>
      <c r="B355" s="180"/>
      <c r="C355" s="180"/>
      <c r="D355" s="639">
        <f>D290</f>
        <v>4472566</v>
      </c>
      <c r="E355" s="639">
        <f t="shared" ref="E355:BP355" si="62">E290</f>
        <v>3096087</v>
      </c>
      <c r="F355" s="639">
        <f t="shared" si="62"/>
        <v>2287125</v>
      </c>
      <c r="G355" s="639">
        <f t="shared" si="62"/>
        <v>1964377</v>
      </c>
      <c r="H355" s="639">
        <f t="shared" si="62"/>
        <v>1445677</v>
      </c>
      <c r="I355" s="639">
        <f t="shared" si="62"/>
        <v>749572</v>
      </c>
      <c r="J355" s="639">
        <f t="shared" si="62"/>
        <v>208614</v>
      </c>
      <c r="K355" s="639">
        <f t="shared" si="62"/>
        <v>645198</v>
      </c>
      <c r="L355" s="639">
        <f t="shared" si="62"/>
        <v>18221738</v>
      </c>
      <c r="M355" s="639">
        <f t="shared" si="62"/>
        <v>667626375</v>
      </c>
      <c r="N355" s="639">
        <f t="shared" si="62"/>
        <v>7363766</v>
      </c>
      <c r="O355" s="639">
        <f t="shared" si="62"/>
        <v>27677961</v>
      </c>
      <c r="P355" s="639">
        <f t="shared" si="62"/>
        <v>963467</v>
      </c>
      <c r="Q355" s="639">
        <f t="shared" si="62"/>
        <v>31309356</v>
      </c>
      <c r="R355" s="639">
        <f t="shared" si="62"/>
        <v>333898</v>
      </c>
      <c r="S355" s="639">
        <f t="shared" si="62"/>
        <v>1068129</v>
      </c>
      <c r="T355" s="639">
        <f t="shared" si="62"/>
        <v>2543689</v>
      </c>
      <c r="U355" s="639">
        <f t="shared" si="62"/>
        <v>3145979</v>
      </c>
      <c r="V355" s="639">
        <f t="shared" si="62"/>
        <v>13106635</v>
      </c>
      <c r="W355" s="639">
        <f t="shared" si="62"/>
        <v>0</v>
      </c>
      <c r="X355" s="639">
        <f t="shared" si="62"/>
        <v>0</v>
      </c>
      <c r="Y355" s="639">
        <f t="shared" si="62"/>
        <v>1972395</v>
      </c>
      <c r="Z355" s="639">
        <f t="shared" si="62"/>
        <v>215904674</v>
      </c>
      <c r="AA355" s="639">
        <f t="shared" si="62"/>
        <v>9774908</v>
      </c>
      <c r="AB355" s="639">
        <f t="shared" si="62"/>
        <v>1371569</v>
      </c>
      <c r="AC355" s="639">
        <f t="shared" si="62"/>
        <v>150012874</v>
      </c>
      <c r="AD355" s="639">
        <f t="shared" si="62"/>
        <v>2282943</v>
      </c>
      <c r="AE355" s="639">
        <f t="shared" si="62"/>
        <v>0</v>
      </c>
      <c r="AF355" s="639">
        <f t="shared" si="62"/>
        <v>283675741</v>
      </c>
      <c r="AG355" s="639">
        <f t="shared" si="62"/>
        <v>1217394</v>
      </c>
      <c r="AH355" s="639">
        <f t="shared" si="62"/>
        <v>542952</v>
      </c>
      <c r="AI355" s="639">
        <f t="shared" si="62"/>
        <v>10441964</v>
      </c>
      <c r="AJ355" s="639">
        <f t="shared" si="62"/>
        <v>1835292</v>
      </c>
      <c r="AK355" s="639">
        <f t="shared" si="62"/>
        <v>785511</v>
      </c>
      <c r="AL355" s="639">
        <f t="shared" si="62"/>
        <v>0</v>
      </c>
      <c r="AM355" s="639">
        <f t="shared" si="62"/>
        <v>1317607</v>
      </c>
      <c r="AN355" s="639">
        <f t="shared" si="62"/>
        <v>40095730</v>
      </c>
      <c r="AO355" s="639">
        <f t="shared" si="62"/>
        <v>72159</v>
      </c>
      <c r="AP355" s="639">
        <f t="shared" si="62"/>
        <v>11417436</v>
      </c>
      <c r="AQ355" s="639">
        <f t="shared" si="62"/>
        <v>6329086</v>
      </c>
      <c r="AR355" s="639">
        <f t="shared" si="62"/>
        <v>1607289</v>
      </c>
      <c r="AS355" s="639">
        <f t="shared" si="62"/>
        <v>0</v>
      </c>
      <c r="AT355" s="639">
        <f t="shared" si="62"/>
        <v>1094768</v>
      </c>
      <c r="AU355" s="639">
        <f t="shared" si="62"/>
        <v>993118968</v>
      </c>
      <c r="AV355" s="639">
        <f t="shared" si="62"/>
        <v>373809601</v>
      </c>
      <c r="AW355" s="639">
        <f t="shared" si="62"/>
        <v>3495344</v>
      </c>
      <c r="AX355" s="639">
        <f t="shared" si="62"/>
        <v>778117</v>
      </c>
      <c r="AY355" s="639">
        <f t="shared" si="62"/>
        <v>666513</v>
      </c>
      <c r="AZ355" s="639">
        <f t="shared" si="62"/>
        <v>320471</v>
      </c>
      <c r="BA355" s="639">
        <f t="shared" si="62"/>
        <v>0</v>
      </c>
      <c r="BB355" s="639">
        <f t="shared" si="62"/>
        <v>14401543</v>
      </c>
      <c r="BC355" s="639">
        <f t="shared" si="62"/>
        <v>1942202</v>
      </c>
      <c r="BD355" s="639">
        <f t="shared" si="62"/>
        <v>451766</v>
      </c>
      <c r="BE355" s="639">
        <f t="shared" si="62"/>
        <v>166311</v>
      </c>
      <c r="BF355" s="639">
        <f t="shared" si="62"/>
        <v>58578074</v>
      </c>
      <c r="BG355" s="639">
        <f t="shared" si="62"/>
        <v>113797</v>
      </c>
      <c r="BH355" s="639">
        <f t="shared" si="62"/>
        <v>31562153</v>
      </c>
      <c r="BI355" s="639">
        <f t="shared" si="62"/>
        <v>9195142</v>
      </c>
      <c r="BJ355" s="639">
        <f t="shared" si="62"/>
        <v>1192167</v>
      </c>
      <c r="BK355" s="639">
        <f t="shared" si="62"/>
        <v>745239</v>
      </c>
      <c r="BL355" s="639">
        <f t="shared" si="62"/>
        <v>39959749</v>
      </c>
      <c r="BM355" s="639">
        <f t="shared" si="62"/>
        <v>57736333</v>
      </c>
      <c r="BN355" s="639">
        <f t="shared" si="62"/>
        <v>3573019</v>
      </c>
      <c r="BO355" s="639">
        <f t="shared" si="62"/>
        <v>198456477</v>
      </c>
      <c r="BP355" s="639">
        <f t="shared" si="62"/>
        <v>383085525</v>
      </c>
      <c r="BQ355" s="639">
        <f t="shared" ref="BQ355:CD355" si="63">BQ290</f>
        <v>1301426</v>
      </c>
      <c r="BR355" s="639">
        <f t="shared" si="63"/>
        <v>34862480</v>
      </c>
      <c r="BS355" s="639">
        <f t="shared" si="63"/>
        <v>6240711</v>
      </c>
      <c r="BT355" s="639">
        <f t="shared" si="63"/>
        <v>0</v>
      </c>
      <c r="BU355" s="639">
        <f t="shared" si="63"/>
        <v>1584377</v>
      </c>
      <c r="BV355" s="639">
        <f t="shared" si="63"/>
        <v>1651553</v>
      </c>
      <c r="BW355" s="639">
        <f t="shared" si="63"/>
        <v>22116764</v>
      </c>
      <c r="BX355" s="639">
        <f t="shared" si="63"/>
        <v>4817655</v>
      </c>
      <c r="BY355" s="639">
        <f t="shared" si="63"/>
        <v>269930336</v>
      </c>
      <c r="BZ355" s="639">
        <f t="shared" si="63"/>
        <v>1293850</v>
      </c>
      <c r="CA355" s="639">
        <f t="shared" si="63"/>
        <v>52723106</v>
      </c>
      <c r="CB355" s="639">
        <f t="shared" si="63"/>
        <v>1395736</v>
      </c>
      <c r="CC355" s="639">
        <f t="shared" si="63"/>
        <v>7368597</v>
      </c>
      <c r="CD355" s="639">
        <f t="shared" si="63"/>
        <v>212132085</v>
      </c>
      <c r="CE355" s="639"/>
      <c r="CF355" s="639"/>
      <c r="CG355" s="639"/>
      <c r="CH355" s="639"/>
      <c r="CI355" s="639"/>
      <c r="CJ355" s="639"/>
      <c r="CK355" s="639"/>
      <c r="CL355" s="639"/>
      <c r="CM355" s="639"/>
      <c r="CN355" s="639"/>
      <c r="CO355" s="639"/>
      <c r="CP355" s="639"/>
      <c r="CQ355" s="639"/>
      <c r="CR355" s="639"/>
      <c r="CS355" s="639"/>
      <c r="CT355" s="639"/>
      <c r="CU355" s="639"/>
      <c r="CV355" s="639"/>
      <c r="CW355" s="639"/>
      <c r="CX355" s="639"/>
      <c r="CY355" s="639"/>
      <c r="CZ355" s="639"/>
    </row>
    <row r="356" spans="1:104" x14ac:dyDescent="0.3">
      <c r="A356" s="638">
        <v>2</v>
      </c>
      <c r="B356" s="180"/>
      <c r="C356" s="180"/>
      <c r="D356" s="639">
        <f>D291</f>
        <v>989316</v>
      </c>
      <c r="E356" s="639">
        <f t="shared" ref="E356:BP356" si="64">E291</f>
        <v>88254</v>
      </c>
      <c r="F356" s="639">
        <f t="shared" si="64"/>
        <v>32698</v>
      </c>
      <c r="G356" s="639">
        <f t="shared" si="64"/>
        <v>16436</v>
      </c>
      <c r="H356" s="639">
        <f t="shared" si="64"/>
        <v>18572</v>
      </c>
      <c r="I356" s="639">
        <f t="shared" si="64"/>
        <v>3679</v>
      </c>
      <c r="J356" s="639">
        <f t="shared" si="64"/>
        <v>467</v>
      </c>
      <c r="K356" s="639">
        <f t="shared" si="64"/>
        <v>205</v>
      </c>
      <c r="L356" s="639">
        <f t="shared" si="64"/>
        <v>1147553</v>
      </c>
      <c r="M356" s="639">
        <f t="shared" si="64"/>
        <v>66777488</v>
      </c>
      <c r="N356" s="639">
        <f t="shared" si="64"/>
        <v>34516</v>
      </c>
      <c r="O356" s="639">
        <f t="shared" si="64"/>
        <v>592072</v>
      </c>
      <c r="P356" s="639">
        <f t="shared" si="64"/>
        <v>9810</v>
      </c>
      <c r="Q356" s="639">
        <f t="shared" si="64"/>
        <v>1096260</v>
      </c>
      <c r="R356" s="639">
        <f t="shared" si="64"/>
        <v>4320</v>
      </c>
      <c r="S356" s="639">
        <f t="shared" si="64"/>
        <v>15602</v>
      </c>
      <c r="T356" s="639">
        <f t="shared" si="64"/>
        <v>108424</v>
      </c>
      <c r="U356" s="639">
        <f t="shared" si="64"/>
        <v>42970</v>
      </c>
      <c r="V356" s="639">
        <f t="shared" si="64"/>
        <v>471248</v>
      </c>
      <c r="W356" s="639">
        <f t="shared" si="64"/>
        <v>0</v>
      </c>
      <c r="X356" s="639">
        <f t="shared" si="64"/>
        <v>0</v>
      </c>
      <c r="Y356" s="639">
        <f t="shared" si="64"/>
        <v>96029</v>
      </c>
      <c r="Z356" s="639">
        <f t="shared" si="64"/>
        <v>6592072</v>
      </c>
      <c r="AA356" s="639">
        <f t="shared" si="64"/>
        <v>2871</v>
      </c>
      <c r="AB356" s="639">
        <f t="shared" si="64"/>
        <v>76010</v>
      </c>
      <c r="AC356" s="639">
        <f t="shared" si="64"/>
        <v>7185983</v>
      </c>
      <c r="AD356" s="639">
        <f t="shared" si="64"/>
        <v>1006275</v>
      </c>
      <c r="AE356" s="639">
        <f t="shared" si="64"/>
        <v>0</v>
      </c>
      <c r="AF356" s="639">
        <f t="shared" si="64"/>
        <v>24085788</v>
      </c>
      <c r="AG356" s="639">
        <f t="shared" si="64"/>
        <v>11098</v>
      </c>
      <c r="AH356" s="639">
        <f t="shared" si="64"/>
        <v>6589</v>
      </c>
      <c r="AI356" s="639">
        <f t="shared" si="64"/>
        <v>370009</v>
      </c>
      <c r="AJ356" s="639">
        <f t="shared" si="64"/>
        <v>46786</v>
      </c>
      <c r="AK356" s="639">
        <f t="shared" si="64"/>
        <v>3298</v>
      </c>
      <c r="AL356" s="639">
        <f t="shared" si="64"/>
        <v>0</v>
      </c>
      <c r="AM356" s="639">
        <f t="shared" si="64"/>
        <v>0</v>
      </c>
      <c r="AN356" s="639">
        <f t="shared" si="64"/>
        <v>1013195</v>
      </c>
      <c r="AO356" s="639">
        <f t="shared" si="64"/>
        <v>150</v>
      </c>
      <c r="AP356" s="639">
        <f t="shared" si="64"/>
        <v>191396</v>
      </c>
      <c r="AQ356" s="639">
        <f t="shared" si="64"/>
        <v>139953</v>
      </c>
      <c r="AR356" s="639">
        <f t="shared" si="64"/>
        <v>119148</v>
      </c>
      <c r="AS356" s="639">
        <f t="shared" si="64"/>
        <v>0</v>
      </c>
      <c r="AT356" s="639">
        <f t="shared" si="64"/>
        <v>13823</v>
      </c>
      <c r="AU356" s="639">
        <f t="shared" si="64"/>
        <v>129831631</v>
      </c>
      <c r="AV356" s="639">
        <f t="shared" si="64"/>
        <v>14661670</v>
      </c>
      <c r="AW356" s="639">
        <f t="shared" si="64"/>
        <v>203663</v>
      </c>
      <c r="AX356" s="639">
        <f t="shared" si="64"/>
        <v>9005</v>
      </c>
      <c r="AY356" s="639">
        <f t="shared" si="64"/>
        <v>11666</v>
      </c>
      <c r="AZ356" s="639">
        <f t="shared" si="64"/>
        <v>6168</v>
      </c>
      <c r="BA356" s="639">
        <f t="shared" si="64"/>
        <v>0</v>
      </c>
      <c r="BB356" s="639">
        <f t="shared" si="64"/>
        <v>171674</v>
      </c>
      <c r="BC356" s="639">
        <f t="shared" si="64"/>
        <v>0</v>
      </c>
      <c r="BD356" s="639">
        <f t="shared" si="64"/>
        <v>8163</v>
      </c>
      <c r="BE356" s="639">
        <f t="shared" si="64"/>
        <v>2748</v>
      </c>
      <c r="BF356" s="639">
        <f t="shared" si="64"/>
        <v>3286491</v>
      </c>
      <c r="BG356" s="639">
        <f t="shared" si="64"/>
        <v>0</v>
      </c>
      <c r="BH356" s="639">
        <f t="shared" si="64"/>
        <v>730836</v>
      </c>
      <c r="BI356" s="639">
        <f t="shared" si="64"/>
        <v>194308</v>
      </c>
      <c r="BJ356" s="639">
        <f t="shared" si="64"/>
        <v>11893</v>
      </c>
      <c r="BK356" s="639">
        <f t="shared" si="64"/>
        <v>479</v>
      </c>
      <c r="BL356" s="639">
        <f t="shared" si="64"/>
        <v>2115027</v>
      </c>
      <c r="BM356" s="639">
        <f t="shared" si="64"/>
        <v>2391957</v>
      </c>
      <c r="BN356" s="639">
        <f t="shared" si="64"/>
        <v>349356</v>
      </c>
      <c r="BO356" s="639">
        <f t="shared" si="64"/>
        <v>16479637</v>
      </c>
      <c r="BP356" s="639">
        <f t="shared" si="64"/>
        <v>37192221</v>
      </c>
      <c r="BQ356" s="639">
        <f t="shared" ref="BQ356:CD356" si="65">BQ291</f>
        <v>30683</v>
      </c>
      <c r="BR356" s="639">
        <f t="shared" si="65"/>
        <v>1536543</v>
      </c>
      <c r="BS356" s="639">
        <f t="shared" si="65"/>
        <v>73698</v>
      </c>
      <c r="BT356" s="639">
        <f t="shared" si="65"/>
        <v>0</v>
      </c>
      <c r="BU356" s="639">
        <f t="shared" si="65"/>
        <v>10948</v>
      </c>
      <c r="BV356" s="639">
        <f t="shared" si="65"/>
        <v>7898</v>
      </c>
      <c r="BW356" s="639">
        <f t="shared" si="65"/>
        <v>1621313</v>
      </c>
      <c r="BX356" s="639">
        <f t="shared" si="65"/>
        <v>154166</v>
      </c>
      <c r="BY356" s="639">
        <f t="shared" si="65"/>
        <v>11905004</v>
      </c>
      <c r="BZ356" s="639">
        <f t="shared" si="65"/>
        <v>195821</v>
      </c>
      <c r="CA356" s="639">
        <f t="shared" si="65"/>
        <v>2939095</v>
      </c>
      <c r="CB356" s="639">
        <f t="shared" si="65"/>
        <v>38576</v>
      </c>
      <c r="CC356" s="639">
        <f t="shared" si="65"/>
        <v>278543</v>
      </c>
      <c r="CD356" s="639">
        <f t="shared" si="65"/>
        <v>14490735</v>
      </c>
      <c r="CE356" s="639"/>
      <c r="CF356" s="639"/>
      <c r="CG356" s="639"/>
      <c r="CH356" s="639"/>
      <c r="CI356" s="639"/>
      <c r="CJ356" s="639"/>
      <c r="CK356" s="639"/>
      <c r="CL356" s="639"/>
      <c r="CM356" s="639"/>
      <c r="CN356" s="639"/>
      <c r="CO356" s="639"/>
      <c r="CP356" s="639"/>
      <c r="CQ356" s="639"/>
      <c r="CR356" s="639"/>
      <c r="CS356" s="639"/>
      <c r="CT356" s="639"/>
      <c r="CU356" s="639"/>
      <c r="CV356" s="639"/>
      <c r="CW356" s="639"/>
      <c r="CX356" s="639"/>
      <c r="CY356" s="639"/>
      <c r="CZ356" s="639"/>
    </row>
    <row r="357" spans="1:104" x14ac:dyDescent="0.3">
      <c r="A357" s="638">
        <v>3</v>
      </c>
      <c r="B357" s="180"/>
      <c r="C357" s="180"/>
      <c r="D357" s="639">
        <f>D292</f>
        <v>1623679</v>
      </c>
      <c r="E357" s="639">
        <f t="shared" ref="E357:BP357" si="66">E292</f>
        <v>2450710</v>
      </c>
      <c r="F357" s="639">
        <f t="shared" si="66"/>
        <v>552704</v>
      </c>
      <c r="G357" s="639">
        <f t="shared" si="66"/>
        <v>399179</v>
      </c>
      <c r="H357" s="639">
        <f t="shared" si="66"/>
        <v>66194</v>
      </c>
      <c r="I357" s="639">
        <f t="shared" si="66"/>
        <v>7666</v>
      </c>
      <c r="J357" s="639">
        <f t="shared" si="66"/>
        <v>467</v>
      </c>
      <c r="K357" s="639">
        <f t="shared" si="66"/>
        <v>205</v>
      </c>
      <c r="L357" s="639">
        <f t="shared" si="66"/>
        <v>10357311</v>
      </c>
      <c r="M357" s="639">
        <f t="shared" si="66"/>
        <v>270102146</v>
      </c>
      <c r="N357" s="639">
        <f t="shared" si="66"/>
        <v>113612</v>
      </c>
      <c r="O357" s="639">
        <f t="shared" si="66"/>
        <v>9799520</v>
      </c>
      <c r="P357" s="639">
        <f t="shared" si="66"/>
        <v>9810</v>
      </c>
      <c r="Q357" s="639">
        <f t="shared" si="66"/>
        <v>17207089</v>
      </c>
      <c r="R357" s="639">
        <f t="shared" si="66"/>
        <v>4320</v>
      </c>
      <c r="S357" s="639">
        <f t="shared" si="66"/>
        <v>168441</v>
      </c>
      <c r="T357" s="639">
        <f t="shared" si="66"/>
        <v>1285752</v>
      </c>
      <c r="U357" s="639">
        <f t="shared" si="66"/>
        <v>269130</v>
      </c>
      <c r="V357" s="639">
        <f t="shared" si="66"/>
        <v>4401355</v>
      </c>
      <c r="W357" s="639">
        <f t="shared" si="66"/>
        <v>0</v>
      </c>
      <c r="X357" s="639">
        <f t="shared" si="66"/>
        <v>0</v>
      </c>
      <c r="Y357" s="639">
        <f t="shared" si="66"/>
        <v>1365229</v>
      </c>
      <c r="Z357" s="639">
        <f t="shared" si="66"/>
        <v>57103454</v>
      </c>
      <c r="AA357" s="639">
        <f t="shared" si="66"/>
        <v>2871</v>
      </c>
      <c r="AB357" s="639">
        <f t="shared" si="66"/>
        <v>127121</v>
      </c>
      <c r="AC357" s="639">
        <f t="shared" si="66"/>
        <v>78368406</v>
      </c>
      <c r="AD357" s="639">
        <f t="shared" si="66"/>
        <v>1013957</v>
      </c>
      <c r="AE357" s="639">
        <f t="shared" si="66"/>
        <v>0</v>
      </c>
      <c r="AF357" s="639">
        <f t="shared" si="66"/>
        <v>179289305</v>
      </c>
      <c r="AG357" s="639">
        <f t="shared" si="66"/>
        <v>11098</v>
      </c>
      <c r="AH357" s="639">
        <f t="shared" si="66"/>
        <v>16218</v>
      </c>
      <c r="AI357" s="639">
        <f t="shared" si="66"/>
        <v>4992052</v>
      </c>
      <c r="AJ357" s="639">
        <f t="shared" si="66"/>
        <v>270361</v>
      </c>
      <c r="AK357" s="639">
        <f t="shared" si="66"/>
        <v>3298</v>
      </c>
      <c r="AL357" s="639">
        <f t="shared" si="66"/>
        <v>0</v>
      </c>
      <c r="AM357" s="639">
        <f t="shared" si="66"/>
        <v>1800</v>
      </c>
      <c r="AN357" s="639">
        <f t="shared" si="66"/>
        <v>20264508</v>
      </c>
      <c r="AO357" s="639">
        <f t="shared" si="66"/>
        <v>0</v>
      </c>
      <c r="AP357" s="639">
        <f t="shared" si="66"/>
        <v>1726480</v>
      </c>
      <c r="AQ357" s="639">
        <f t="shared" si="66"/>
        <v>1182744</v>
      </c>
      <c r="AR357" s="639">
        <f t="shared" si="66"/>
        <v>119148</v>
      </c>
      <c r="AS357" s="639">
        <f t="shared" si="66"/>
        <v>0</v>
      </c>
      <c r="AT357" s="639">
        <f t="shared" si="66"/>
        <v>15850</v>
      </c>
      <c r="AU357" s="639">
        <f t="shared" si="66"/>
        <v>711181247</v>
      </c>
      <c r="AV357" s="639">
        <f t="shared" si="66"/>
        <v>172355955</v>
      </c>
      <c r="AW357" s="639">
        <f t="shared" si="66"/>
        <v>1715905</v>
      </c>
      <c r="AX357" s="639">
        <f t="shared" si="66"/>
        <v>62722</v>
      </c>
      <c r="AY357" s="639">
        <f t="shared" si="66"/>
        <v>46157</v>
      </c>
      <c r="AZ357" s="639">
        <f t="shared" si="66"/>
        <v>14468</v>
      </c>
      <c r="BA357" s="639">
        <f t="shared" si="66"/>
        <v>0</v>
      </c>
      <c r="BB357" s="639">
        <f t="shared" si="66"/>
        <v>10289029</v>
      </c>
      <c r="BC357" s="639">
        <f t="shared" si="66"/>
        <v>7136</v>
      </c>
      <c r="BD357" s="639">
        <f t="shared" si="66"/>
        <v>13296</v>
      </c>
      <c r="BE357" s="639">
        <f t="shared" si="66"/>
        <v>2748</v>
      </c>
      <c r="BF357" s="639">
        <f t="shared" si="66"/>
        <v>23360539</v>
      </c>
      <c r="BG357" s="639">
        <f t="shared" si="66"/>
        <v>0</v>
      </c>
      <c r="BH357" s="639">
        <f t="shared" si="66"/>
        <v>12940903</v>
      </c>
      <c r="BI357" s="639">
        <f t="shared" si="66"/>
        <v>7934252</v>
      </c>
      <c r="BJ357" s="639">
        <f t="shared" si="66"/>
        <v>11893</v>
      </c>
      <c r="BK357" s="639">
        <f t="shared" si="66"/>
        <v>479</v>
      </c>
      <c r="BL357" s="639">
        <f t="shared" si="66"/>
        <v>22997038</v>
      </c>
      <c r="BM357" s="639">
        <f t="shared" si="66"/>
        <v>32261828</v>
      </c>
      <c r="BN357" s="639">
        <f t="shared" si="66"/>
        <v>1380742</v>
      </c>
      <c r="BO357" s="639">
        <f t="shared" si="66"/>
        <v>92787441</v>
      </c>
      <c r="BP357" s="639">
        <f t="shared" si="66"/>
        <v>202294555</v>
      </c>
      <c r="BQ357" s="639">
        <f t="shared" ref="BQ357:CD357" si="67">BQ292</f>
        <v>40410</v>
      </c>
      <c r="BR357" s="639">
        <f t="shared" si="67"/>
        <v>14892796</v>
      </c>
      <c r="BS357" s="639">
        <f t="shared" si="67"/>
        <v>213897</v>
      </c>
      <c r="BT357" s="639">
        <f t="shared" si="67"/>
        <v>0</v>
      </c>
      <c r="BU357" s="639">
        <f t="shared" si="67"/>
        <v>56850</v>
      </c>
      <c r="BV357" s="639">
        <f t="shared" si="67"/>
        <v>7898</v>
      </c>
      <c r="BW357" s="639">
        <f t="shared" si="67"/>
        <v>9742962</v>
      </c>
      <c r="BX357" s="639">
        <f t="shared" si="67"/>
        <v>1345558</v>
      </c>
      <c r="BY357" s="639">
        <f t="shared" si="67"/>
        <v>112054036</v>
      </c>
      <c r="BZ357" s="639">
        <f t="shared" si="67"/>
        <v>55333</v>
      </c>
      <c r="CA357" s="639">
        <f t="shared" si="67"/>
        <v>37861249</v>
      </c>
      <c r="CB357" s="639">
        <f t="shared" si="67"/>
        <v>166934</v>
      </c>
      <c r="CC357" s="639">
        <f t="shared" si="67"/>
        <v>1529536</v>
      </c>
      <c r="CD357" s="639">
        <f t="shared" si="67"/>
        <v>70434022</v>
      </c>
      <c r="CE357" s="639"/>
      <c r="CF357" s="639"/>
      <c r="CG357" s="639"/>
      <c r="CH357" s="639"/>
      <c r="CI357" s="639"/>
      <c r="CJ357" s="639"/>
      <c r="CK357" s="639"/>
      <c r="CL357" s="639"/>
      <c r="CM357" s="639"/>
      <c r="CN357" s="639"/>
      <c r="CO357" s="639"/>
      <c r="CP357" s="639"/>
      <c r="CQ357" s="639"/>
      <c r="CR357" s="639"/>
      <c r="CS357" s="639"/>
      <c r="CT357" s="639"/>
      <c r="CU357" s="639"/>
      <c r="CV357" s="639"/>
      <c r="CW357" s="639"/>
      <c r="CX357" s="639"/>
      <c r="CY357" s="639"/>
      <c r="CZ357" s="639"/>
    </row>
    <row r="358" spans="1:104" x14ac:dyDescent="0.3">
      <c r="B358" s="180"/>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c r="AB358" s="180"/>
      <c r="AC358" s="180"/>
      <c r="AD358" s="180"/>
      <c r="AE358" s="180"/>
      <c r="AF358" s="180"/>
      <c r="AG358" s="180"/>
      <c r="AH358" s="180"/>
      <c r="AI358" s="180"/>
      <c r="AJ358" s="180"/>
      <c r="AK358" s="180"/>
      <c r="AL358" s="180"/>
      <c r="AM358" s="180"/>
      <c r="AN358" s="180"/>
      <c r="AO358" s="180"/>
      <c r="AP358" s="180"/>
      <c r="AQ358" s="180"/>
      <c r="AR358" s="180"/>
      <c r="AS358" s="180"/>
      <c r="AT358" s="180"/>
      <c r="AU358" s="180"/>
      <c r="AV358" s="180"/>
      <c r="AW358" s="180"/>
      <c r="AX358" s="180"/>
      <c r="AY358" s="180"/>
      <c r="AZ358" s="180"/>
      <c r="BA358" s="180"/>
      <c r="BB358" s="180"/>
      <c r="BC358" s="180"/>
      <c r="BD358" s="180"/>
      <c r="BE358" s="180"/>
      <c r="BF358" s="180"/>
      <c r="BG358" s="180"/>
      <c r="BH358" s="180"/>
      <c r="BI358" s="180"/>
      <c r="BJ358" s="180"/>
      <c r="BK358" s="180"/>
      <c r="BL358" s="180"/>
      <c r="BM358" s="180"/>
      <c r="BN358" s="180"/>
      <c r="BO358" s="180"/>
      <c r="BP358" s="180"/>
      <c r="BQ358" s="180"/>
      <c r="BR358" s="180"/>
      <c r="BS358" s="180"/>
      <c r="BT358" s="180"/>
      <c r="BU358" s="180"/>
      <c r="BV358" s="180"/>
      <c r="BW358" s="180"/>
      <c r="BX358" s="180"/>
      <c r="BY358" s="180"/>
      <c r="BZ358" s="180"/>
      <c r="CA358" s="180"/>
      <c r="CB358" s="180"/>
      <c r="CC358" s="180"/>
      <c r="CD358" s="180"/>
      <c r="CE358" s="180"/>
      <c r="CF358" s="180"/>
      <c r="CG358" s="180"/>
      <c r="CH358" s="180"/>
      <c r="CI358" s="180"/>
      <c r="CJ358" s="180"/>
      <c r="CK358" s="180"/>
      <c r="CL358" s="180"/>
      <c r="CM358" s="180"/>
      <c r="CN358" s="180"/>
      <c r="CO358" s="180"/>
      <c r="CP358" s="180"/>
      <c r="CQ358" s="180"/>
      <c r="CR358" s="180"/>
      <c r="CS358" s="180"/>
      <c r="CT358" s="180"/>
      <c r="CU358" s="180"/>
      <c r="CV358" s="180"/>
      <c r="CW358" s="180"/>
      <c r="CX358" s="180"/>
      <c r="CY358" s="180"/>
      <c r="CZ358" s="180"/>
    </row>
    <row r="359" spans="1:104" x14ac:dyDescent="0.3">
      <c r="B359" s="180"/>
      <c r="C359" s="180"/>
      <c r="D359" s="649">
        <f>D353+D355+D356+D357</f>
        <v>81449943.780000001</v>
      </c>
      <c r="E359" s="649">
        <f t="shared" ref="E359:BP359" si="68">E353+E355+E356+E357</f>
        <v>98813022.11999999</v>
      </c>
      <c r="F359" s="649">
        <f t="shared" si="68"/>
        <v>10508559.609999999</v>
      </c>
      <c r="G359" s="649">
        <f t="shared" si="68"/>
        <v>72196500.329999998</v>
      </c>
      <c r="H359" s="649">
        <f t="shared" si="68"/>
        <v>44261574.93</v>
      </c>
      <c r="I359" s="649">
        <f t="shared" si="68"/>
        <v>8798266.7599999998</v>
      </c>
      <c r="J359" s="649">
        <f t="shared" si="68"/>
        <v>1619690.3</v>
      </c>
      <c r="K359" s="649">
        <f t="shared" si="68"/>
        <v>27101421.389999997</v>
      </c>
      <c r="L359" s="649">
        <f t="shared" si="68"/>
        <v>404551973.57000005</v>
      </c>
      <c r="M359" s="649">
        <f t="shared" si="68"/>
        <v>4678553371.7095003</v>
      </c>
      <c r="N359" s="649">
        <f t="shared" si="68"/>
        <v>46403145.030000001</v>
      </c>
      <c r="O359" s="649">
        <f t="shared" si="68"/>
        <v>171858010.24000001</v>
      </c>
      <c r="P359" s="649">
        <f t="shared" si="68"/>
        <v>14427739.454</v>
      </c>
      <c r="Q359" s="649">
        <f t="shared" si="68"/>
        <v>605220469.12</v>
      </c>
      <c r="R359" s="649">
        <f t="shared" si="68"/>
        <v>2325654.41</v>
      </c>
      <c r="S359" s="649">
        <f t="shared" si="68"/>
        <v>43039672.987499997</v>
      </c>
      <c r="T359" s="649">
        <f t="shared" si="68"/>
        <v>61614977.640000001</v>
      </c>
      <c r="U359" s="649">
        <f t="shared" si="68"/>
        <v>37332385.840000004</v>
      </c>
      <c r="V359" s="649">
        <f t="shared" si="68"/>
        <v>280744960.78000003</v>
      </c>
      <c r="W359" s="649">
        <f t="shared" si="68"/>
        <v>0</v>
      </c>
      <c r="X359" s="649">
        <f t="shared" si="68"/>
        <v>0</v>
      </c>
      <c r="Y359" s="649">
        <f t="shared" si="68"/>
        <v>83275015.86999999</v>
      </c>
      <c r="Z359" s="649">
        <f t="shared" si="68"/>
        <v>2003360385.885</v>
      </c>
      <c r="AA359" s="649">
        <f t="shared" si="68"/>
        <v>71422957</v>
      </c>
      <c r="AB359" s="649">
        <f t="shared" si="68"/>
        <v>36631072.719999999</v>
      </c>
      <c r="AC359" s="649">
        <f t="shared" si="68"/>
        <v>982359082.69710004</v>
      </c>
      <c r="AD359" s="649">
        <f t="shared" si="68"/>
        <v>18020859.579999998</v>
      </c>
      <c r="AE359" s="649">
        <f t="shared" si="68"/>
        <v>0</v>
      </c>
      <c r="AF359" s="649">
        <f t="shared" si="68"/>
        <v>4915147679.8199997</v>
      </c>
      <c r="AG359" s="649">
        <f t="shared" si="68"/>
        <v>9603760.3599999994</v>
      </c>
      <c r="AH359" s="649">
        <f t="shared" si="68"/>
        <v>11889368.42</v>
      </c>
      <c r="AI359" s="649">
        <f t="shared" si="68"/>
        <v>156338224.26000002</v>
      </c>
      <c r="AJ359" s="649">
        <f t="shared" si="68"/>
        <v>26459553.350000001</v>
      </c>
      <c r="AK359" s="649">
        <f t="shared" si="68"/>
        <v>5025834.2</v>
      </c>
      <c r="AL359" s="649">
        <f t="shared" si="68"/>
        <v>0</v>
      </c>
      <c r="AM359" s="649">
        <f t="shared" si="68"/>
        <v>37221177.940000005</v>
      </c>
      <c r="AN359" s="649">
        <f t="shared" si="68"/>
        <v>608947333.02499998</v>
      </c>
      <c r="AO359" s="649">
        <f t="shared" si="68"/>
        <v>780167</v>
      </c>
      <c r="AP359" s="649">
        <f t="shared" si="68"/>
        <v>289409293.77000004</v>
      </c>
      <c r="AQ359" s="649">
        <f t="shared" si="68"/>
        <v>47623995.479999997</v>
      </c>
      <c r="AR359" s="649">
        <f t="shared" si="68"/>
        <v>6951025.4000000004</v>
      </c>
      <c r="AS359" s="649">
        <f t="shared" si="68"/>
        <v>0</v>
      </c>
      <c r="AT359" s="649">
        <f t="shared" si="68"/>
        <v>29325329.259999998</v>
      </c>
      <c r="AU359" s="649">
        <f t="shared" si="68"/>
        <v>12638740930.4925</v>
      </c>
      <c r="AV359" s="649">
        <f t="shared" si="68"/>
        <v>6400729763.4344997</v>
      </c>
      <c r="AW359" s="649">
        <f t="shared" si="68"/>
        <v>71153201.719999999</v>
      </c>
      <c r="AX359" s="649">
        <f t="shared" si="68"/>
        <v>21781488.379999999</v>
      </c>
      <c r="AY359" s="649">
        <f t="shared" si="68"/>
        <v>19036508.120000001</v>
      </c>
      <c r="AZ359" s="649">
        <f t="shared" si="68"/>
        <v>16636723.590000002</v>
      </c>
      <c r="BA359" s="649">
        <f t="shared" si="68"/>
        <v>0</v>
      </c>
      <c r="BB359" s="649">
        <f t="shared" si="68"/>
        <v>213439172.361</v>
      </c>
      <c r="BC359" s="649">
        <f t="shared" si="68"/>
        <v>27987885.979999997</v>
      </c>
      <c r="BD359" s="649">
        <f t="shared" si="68"/>
        <v>3771046.07</v>
      </c>
      <c r="BE359" s="649">
        <f t="shared" si="68"/>
        <v>7014939.5099999998</v>
      </c>
      <c r="BF359" s="649">
        <f t="shared" si="68"/>
        <v>644040880.57500005</v>
      </c>
      <c r="BG359" s="649">
        <f t="shared" si="68"/>
        <v>940207.92</v>
      </c>
      <c r="BH359" s="649">
        <f t="shared" si="68"/>
        <v>499771250.48000002</v>
      </c>
      <c r="BI359" s="649">
        <f t="shared" si="68"/>
        <v>91114793.800000012</v>
      </c>
      <c r="BJ359" s="649">
        <f t="shared" si="68"/>
        <v>8746599.125</v>
      </c>
      <c r="BK359" s="649">
        <f t="shared" si="68"/>
        <v>5035977</v>
      </c>
      <c r="BL359" s="649">
        <f t="shared" si="68"/>
        <v>1021843775.612</v>
      </c>
      <c r="BM359" s="649">
        <f t="shared" si="68"/>
        <v>1035603245.8500001</v>
      </c>
      <c r="BN359" s="649">
        <f t="shared" si="68"/>
        <v>151279827.07999998</v>
      </c>
      <c r="BO359" s="649">
        <f t="shared" si="68"/>
        <v>2348230591.0699997</v>
      </c>
      <c r="BP359" s="649">
        <f t="shared" si="68"/>
        <v>7513892480.0974998</v>
      </c>
      <c r="BQ359" s="649">
        <f t="shared" ref="BQ359:CD359" si="69">BQ353+BQ355+BQ356+BQ357</f>
        <v>30607731.879999999</v>
      </c>
      <c r="BR359" s="649">
        <f t="shared" si="69"/>
        <v>429198247.917</v>
      </c>
      <c r="BS359" s="649">
        <f t="shared" si="69"/>
        <v>40552079.600000001</v>
      </c>
      <c r="BT359" s="649">
        <f t="shared" si="69"/>
        <v>0</v>
      </c>
      <c r="BU359" s="649">
        <f t="shared" si="69"/>
        <v>30248891.989999998</v>
      </c>
      <c r="BV359" s="649">
        <f t="shared" si="69"/>
        <v>22400532.009999998</v>
      </c>
      <c r="BW359" s="649">
        <f t="shared" si="69"/>
        <v>228989378.30000001</v>
      </c>
      <c r="BX359" s="649">
        <f t="shared" si="69"/>
        <v>49287430.060000002</v>
      </c>
      <c r="BY359" s="649">
        <f t="shared" si="69"/>
        <v>2375295701.1915998</v>
      </c>
      <c r="BZ359" s="649">
        <f t="shared" si="69"/>
        <v>33378608.34</v>
      </c>
      <c r="CA359" s="649">
        <f t="shared" si="69"/>
        <v>341609711.93000001</v>
      </c>
      <c r="CB359" s="649">
        <f t="shared" si="69"/>
        <v>25921434.399999999</v>
      </c>
      <c r="CC359" s="649">
        <f t="shared" si="69"/>
        <v>57157841.270000003</v>
      </c>
      <c r="CD359" s="649">
        <f t="shared" si="69"/>
        <v>1630574591.3</v>
      </c>
      <c r="CE359" s="649"/>
      <c r="CF359" s="649"/>
      <c r="CG359" s="649"/>
      <c r="CH359" s="649"/>
      <c r="CI359" s="649"/>
      <c r="CJ359" s="649"/>
      <c r="CK359" s="649"/>
      <c r="CL359" s="649"/>
      <c r="CM359" s="649"/>
      <c r="CN359" s="649"/>
      <c r="CO359" s="649"/>
      <c r="CP359" s="649"/>
      <c r="CQ359" s="649"/>
      <c r="CR359" s="649"/>
      <c r="CS359" s="649"/>
      <c r="CT359" s="649"/>
      <c r="CU359" s="649"/>
      <c r="CV359" s="649"/>
      <c r="CW359" s="649"/>
      <c r="CX359" s="649"/>
      <c r="CY359" s="649"/>
      <c r="CZ359" s="649"/>
    </row>
    <row r="360" spans="1:104" x14ac:dyDescent="0.3">
      <c r="B360" s="180"/>
      <c r="C360" s="180"/>
      <c r="D360" s="649"/>
      <c r="E360" s="649"/>
      <c r="F360" s="649"/>
      <c r="G360" s="649"/>
      <c r="H360" s="649"/>
      <c r="I360" s="649"/>
      <c r="J360" s="649"/>
      <c r="K360" s="649"/>
      <c r="L360" s="649"/>
      <c r="M360" s="649"/>
      <c r="N360" s="649"/>
      <c r="O360" s="649"/>
      <c r="P360" s="649"/>
      <c r="Q360" s="649"/>
      <c r="R360" s="649"/>
      <c r="S360" s="649"/>
      <c r="T360" s="649"/>
      <c r="U360" s="649"/>
      <c r="V360" s="649"/>
      <c r="W360" s="649"/>
      <c r="X360" s="649"/>
      <c r="Y360" s="649"/>
      <c r="Z360" s="649"/>
      <c r="AA360" s="649"/>
      <c r="AB360" s="649"/>
      <c r="AC360" s="649"/>
      <c r="AD360" s="649"/>
      <c r="AE360" s="649"/>
      <c r="AF360" s="649"/>
      <c r="AG360" s="649"/>
      <c r="AH360" s="649"/>
      <c r="AI360" s="649"/>
      <c r="AJ360" s="649"/>
      <c r="AK360" s="649"/>
      <c r="AL360" s="649"/>
      <c r="AM360" s="649"/>
      <c r="AN360" s="649"/>
      <c r="AO360" s="649"/>
      <c r="AP360" s="649"/>
      <c r="AQ360" s="649"/>
      <c r="AR360" s="649"/>
      <c r="AS360" s="649"/>
      <c r="AT360" s="649"/>
      <c r="AU360" s="649"/>
      <c r="AV360" s="649"/>
      <c r="AW360" s="649"/>
      <c r="AX360" s="649"/>
      <c r="AY360" s="649"/>
      <c r="AZ360" s="649"/>
      <c r="BA360" s="649"/>
      <c r="BB360" s="649"/>
      <c r="BC360" s="649"/>
      <c r="BD360" s="649"/>
      <c r="BE360" s="649"/>
      <c r="BF360" s="649"/>
      <c r="BG360" s="649"/>
      <c r="BH360" s="649"/>
      <c r="BI360" s="649"/>
      <c r="BJ360" s="649"/>
      <c r="BK360" s="649"/>
      <c r="BL360" s="649"/>
      <c r="BM360" s="649"/>
      <c r="BN360" s="649"/>
      <c r="BO360" s="649"/>
      <c r="BP360" s="649"/>
      <c r="BQ360" s="649"/>
      <c r="BR360" s="649"/>
      <c r="BS360" s="649"/>
      <c r="BT360" s="649"/>
      <c r="BU360" s="649"/>
      <c r="BV360" s="649"/>
      <c r="BW360" s="649"/>
      <c r="BX360" s="649"/>
      <c r="BY360" s="649"/>
      <c r="BZ360" s="649"/>
      <c r="CA360" s="649"/>
      <c r="CB360" s="649"/>
      <c r="CC360" s="649"/>
      <c r="CD360" s="649"/>
      <c r="CE360" s="649"/>
      <c r="CF360" s="649"/>
      <c r="CG360" s="649"/>
      <c r="CH360" s="649"/>
      <c r="CI360" s="649"/>
      <c r="CJ360" s="649"/>
      <c r="CK360" s="649"/>
      <c r="CL360" s="649"/>
      <c r="CM360" s="649"/>
      <c r="CN360" s="649"/>
      <c r="CO360" s="649"/>
      <c r="CP360" s="649"/>
      <c r="CQ360" s="649"/>
      <c r="CR360" s="649"/>
      <c r="CS360" s="649"/>
      <c r="CT360" s="649"/>
      <c r="CU360" s="649"/>
      <c r="CV360" s="649"/>
      <c r="CW360" s="649"/>
      <c r="CX360" s="649"/>
      <c r="CY360" s="649"/>
      <c r="CZ360" s="649"/>
    </row>
    <row r="361" spans="1:104" x14ac:dyDescent="0.3">
      <c r="B361" s="180"/>
      <c r="C361" s="180"/>
      <c r="D361" s="649">
        <f>'Unit Data from Audit Worksheet'!$E$295</f>
        <v>0</v>
      </c>
      <c r="E361" s="649">
        <f>'Unit Data from Audit Worksheet'!$E$295</f>
        <v>0</v>
      </c>
      <c r="F361" s="649">
        <f>'Unit Data from Audit Worksheet'!$E$295</f>
        <v>0</v>
      </c>
      <c r="G361" s="649">
        <f>'Unit Data from Audit Worksheet'!$E$295</f>
        <v>0</v>
      </c>
      <c r="H361" s="649">
        <f>'Unit Data from Audit Worksheet'!$E$295</f>
        <v>0</v>
      </c>
      <c r="I361" s="649">
        <f>'Unit Data from Audit Worksheet'!$E$295</f>
        <v>0</v>
      </c>
      <c r="J361" s="649">
        <f>'Unit Data from Audit Worksheet'!$E$295</f>
        <v>0</v>
      </c>
      <c r="K361" s="649">
        <f>'Unit Data from Audit Worksheet'!$E$295</f>
        <v>0</v>
      </c>
      <c r="L361" s="649">
        <f>'Unit Data from Audit Worksheet'!$E$295</f>
        <v>0</v>
      </c>
      <c r="M361" s="649">
        <f>'Unit Data from Audit Worksheet'!$E$295</f>
        <v>0</v>
      </c>
      <c r="N361" s="649">
        <f>'Unit Data from Audit Worksheet'!$E$295</f>
        <v>0</v>
      </c>
      <c r="O361" s="649">
        <f>'Unit Data from Audit Worksheet'!$E$295</f>
        <v>0</v>
      </c>
      <c r="P361" s="649">
        <f>'Unit Data from Audit Worksheet'!$E$295</f>
        <v>0</v>
      </c>
      <c r="Q361" s="649">
        <f>'Unit Data from Audit Worksheet'!$E$295</f>
        <v>0</v>
      </c>
      <c r="R361" s="649">
        <f>'Unit Data from Audit Worksheet'!$E$295</f>
        <v>0</v>
      </c>
      <c r="S361" s="649">
        <f>'Unit Data from Audit Worksheet'!$E$295</f>
        <v>0</v>
      </c>
      <c r="T361" s="649">
        <f>'Unit Data from Audit Worksheet'!$E$295</f>
        <v>0</v>
      </c>
      <c r="U361" s="649">
        <f>'Unit Data from Audit Worksheet'!$E$295</f>
        <v>0</v>
      </c>
      <c r="V361" s="649">
        <f>'Unit Data from Audit Worksheet'!$E$295</f>
        <v>0</v>
      </c>
      <c r="W361" s="649">
        <f>'Unit Data from Audit Worksheet'!$E$295</f>
        <v>0</v>
      </c>
      <c r="X361" s="649">
        <f>'Unit Data from Audit Worksheet'!$E$295</f>
        <v>0</v>
      </c>
      <c r="Y361" s="649">
        <f>'Unit Data from Audit Worksheet'!$E$295</f>
        <v>0</v>
      </c>
      <c r="Z361" s="649">
        <f>'Unit Data from Audit Worksheet'!$E$295</f>
        <v>0</v>
      </c>
      <c r="AA361" s="649">
        <f>'Unit Data from Audit Worksheet'!$E$295</f>
        <v>0</v>
      </c>
      <c r="AB361" s="649">
        <f>'Unit Data from Audit Worksheet'!$E$295</f>
        <v>0</v>
      </c>
      <c r="AC361" s="649">
        <f>'Unit Data from Audit Worksheet'!$E$295</f>
        <v>0</v>
      </c>
      <c r="AD361" s="649">
        <f>'Unit Data from Audit Worksheet'!$E$295</f>
        <v>0</v>
      </c>
      <c r="AE361" s="649">
        <f>'Unit Data from Audit Worksheet'!$E$295</f>
        <v>0</v>
      </c>
      <c r="AF361" s="649">
        <f>'Unit Data from Audit Worksheet'!$E$295</f>
        <v>0</v>
      </c>
      <c r="AG361" s="649">
        <f>'Unit Data from Audit Worksheet'!$E$295</f>
        <v>0</v>
      </c>
      <c r="AH361" s="649">
        <f>'Unit Data from Audit Worksheet'!$E$295</f>
        <v>0</v>
      </c>
      <c r="AI361" s="649">
        <f>'Unit Data from Audit Worksheet'!$E$295</f>
        <v>0</v>
      </c>
      <c r="AJ361" s="649">
        <f>'Unit Data from Audit Worksheet'!$E$295</f>
        <v>0</v>
      </c>
      <c r="AK361" s="649">
        <f>'Unit Data from Audit Worksheet'!$E$295</f>
        <v>0</v>
      </c>
      <c r="AL361" s="649">
        <f>'Unit Data from Audit Worksheet'!$E$295</f>
        <v>0</v>
      </c>
      <c r="AM361" s="649">
        <f>'Unit Data from Audit Worksheet'!$E$295</f>
        <v>0</v>
      </c>
      <c r="AN361" s="649">
        <f>'Unit Data from Audit Worksheet'!$E$295</f>
        <v>0</v>
      </c>
      <c r="AO361" s="649">
        <f>'Unit Data from Audit Worksheet'!$E$295</f>
        <v>0</v>
      </c>
      <c r="AP361" s="649">
        <f>'Unit Data from Audit Worksheet'!$E$295</f>
        <v>0</v>
      </c>
      <c r="AQ361" s="649">
        <f>'Unit Data from Audit Worksheet'!$E$295</f>
        <v>0</v>
      </c>
      <c r="AR361" s="649">
        <f>'Unit Data from Audit Worksheet'!$E$295</f>
        <v>0</v>
      </c>
      <c r="AS361" s="649">
        <f>'Unit Data from Audit Worksheet'!$E$295</f>
        <v>0</v>
      </c>
      <c r="AT361" s="649">
        <f>'Unit Data from Audit Worksheet'!$E$295</f>
        <v>0</v>
      </c>
      <c r="AU361" s="649">
        <f>'Unit Data from Audit Worksheet'!$E$295</f>
        <v>0</v>
      </c>
      <c r="AV361" s="649">
        <f>'Unit Data from Audit Worksheet'!$E$295</f>
        <v>0</v>
      </c>
      <c r="AW361" s="649">
        <f>'Unit Data from Audit Worksheet'!$E$295</f>
        <v>0</v>
      </c>
      <c r="AX361" s="649">
        <f>'Unit Data from Audit Worksheet'!$E$295</f>
        <v>0</v>
      </c>
      <c r="AY361" s="649">
        <f>'Unit Data from Audit Worksheet'!$E$295</f>
        <v>0</v>
      </c>
      <c r="AZ361" s="649">
        <f>'Unit Data from Audit Worksheet'!$E$295</f>
        <v>0</v>
      </c>
      <c r="BA361" s="649">
        <f>'Unit Data from Audit Worksheet'!$E$295</f>
        <v>0</v>
      </c>
      <c r="BB361" s="649">
        <f>'Unit Data from Audit Worksheet'!$E$295</f>
        <v>0</v>
      </c>
      <c r="BC361" s="649">
        <f>'Unit Data from Audit Worksheet'!$E$295</f>
        <v>0</v>
      </c>
      <c r="BD361" s="649">
        <f>'Unit Data from Audit Worksheet'!$E$295</f>
        <v>0</v>
      </c>
      <c r="BE361" s="649">
        <f>'Unit Data from Audit Worksheet'!$E$295</f>
        <v>0</v>
      </c>
      <c r="BF361" s="649">
        <f>'Unit Data from Audit Worksheet'!$E$295</f>
        <v>0</v>
      </c>
      <c r="BG361" s="649">
        <f>'Unit Data from Audit Worksheet'!$E$295</f>
        <v>0</v>
      </c>
      <c r="BH361" s="649">
        <f>'Unit Data from Audit Worksheet'!$E$295</f>
        <v>0</v>
      </c>
      <c r="BI361" s="649">
        <f>'Unit Data from Audit Worksheet'!$E$295</f>
        <v>0</v>
      </c>
      <c r="BJ361" s="649">
        <f>'Unit Data from Audit Worksheet'!$E$295</f>
        <v>0</v>
      </c>
      <c r="BK361" s="649">
        <f>'Unit Data from Audit Worksheet'!$E$295</f>
        <v>0</v>
      </c>
      <c r="BL361" s="649">
        <f>'Unit Data from Audit Worksheet'!$E$295</f>
        <v>0</v>
      </c>
      <c r="BM361" s="649">
        <f>'Unit Data from Audit Worksheet'!$E$295</f>
        <v>0</v>
      </c>
      <c r="BN361" s="649">
        <f>'Unit Data from Audit Worksheet'!$E$295</f>
        <v>0</v>
      </c>
      <c r="BO361" s="649">
        <f>'Unit Data from Audit Worksheet'!$E$295</f>
        <v>0</v>
      </c>
      <c r="BP361" s="649">
        <f>'Unit Data from Audit Worksheet'!$E$295</f>
        <v>0</v>
      </c>
      <c r="BQ361" s="649">
        <f>'Unit Data from Audit Worksheet'!$E$295</f>
        <v>0</v>
      </c>
      <c r="BR361" s="649">
        <f>'Unit Data from Audit Worksheet'!$E$295</f>
        <v>0</v>
      </c>
      <c r="BS361" s="649">
        <f>'Unit Data from Audit Worksheet'!$E$295</f>
        <v>0</v>
      </c>
      <c r="BT361" s="649">
        <f>'Unit Data from Audit Worksheet'!$E$295</f>
        <v>0</v>
      </c>
      <c r="BU361" s="649">
        <f>'Unit Data from Audit Worksheet'!$E$295</f>
        <v>0</v>
      </c>
      <c r="BV361" s="649">
        <f>'Unit Data from Audit Worksheet'!$E$295</f>
        <v>0</v>
      </c>
      <c r="BW361" s="649">
        <f>'Unit Data from Audit Worksheet'!$E$295</f>
        <v>0</v>
      </c>
      <c r="BX361" s="649">
        <f>'Unit Data from Audit Worksheet'!$E$295</f>
        <v>0</v>
      </c>
      <c r="BY361" s="649">
        <f>'Unit Data from Audit Worksheet'!$E$295</f>
        <v>0</v>
      </c>
      <c r="BZ361" s="649">
        <f>'Unit Data from Audit Worksheet'!$E$295</f>
        <v>0</v>
      </c>
      <c r="CA361" s="649">
        <f>'Unit Data from Audit Worksheet'!$E$295</f>
        <v>0</v>
      </c>
      <c r="CB361" s="649">
        <f>'Unit Data from Audit Worksheet'!$E$295</f>
        <v>0</v>
      </c>
      <c r="CC361" s="649">
        <f>'Unit Data from Audit Worksheet'!$E$295</f>
        <v>0</v>
      </c>
      <c r="CD361" s="649">
        <f>'Unit Data from Audit Worksheet'!$E$295</f>
        <v>0</v>
      </c>
      <c r="CE361" s="649"/>
      <c r="CF361" s="649"/>
      <c r="CG361" s="649"/>
      <c r="CH361" s="649"/>
      <c r="CI361" s="649"/>
      <c r="CJ361" s="649"/>
      <c r="CK361" s="649"/>
      <c r="CL361" s="649"/>
      <c r="CM361" s="649"/>
      <c r="CN361" s="649"/>
      <c r="CO361" s="649"/>
      <c r="CP361" s="649"/>
      <c r="CQ361" s="649"/>
      <c r="CR361" s="649"/>
      <c r="CS361" s="649"/>
      <c r="CT361" s="649"/>
      <c r="CU361" s="649"/>
      <c r="CV361" s="649"/>
      <c r="CW361" s="649"/>
      <c r="CX361" s="649"/>
      <c r="CY361" s="649"/>
      <c r="CZ361" s="649"/>
    </row>
    <row r="362" spans="1:104" x14ac:dyDescent="0.3">
      <c r="B362" s="180"/>
      <c r="C362" s="180"/>
      <c r="D362" s="649"/>
      <c r="E362" s="649"/>
      <c r="F362" s="649"/>
      <c r="G362" s="649"/>
      <c r="H362" s="649"/>
      <c r="I362" s="649"/>
      <c r="J362" s="649"/>
      <c r="K362" s="649"/>
      <c r="L362" s="649"/>
      <c r="M362" s="649"/>
      <c r="N362" s="649"/>
      <c r="O362" s="649"/>
      <c r="P362" s="649"/>
      <c r="Q362" s="649"/>
      <c r="R362" s="649"/>
      <c r="S362" s="649"/>
      <c r="T362" s="649"/>
      <c r="U362" s="649"/>
      <c r="V362" s="649"/>
      <c r="W362" s="649"/>
      <c r="X362" s="649"/>
      <c r="Y362" s="649"/>
      <c r="Z362" s="649"/>
      <c r="AA362" s="649"/>
      <c r="AB362" s="649"/>
      <c r="AC362" s="649"/>
      <c r="AD362" s="649"/>
      <c r="AE362" s="649"/>
      <c r="AF362" s="649"/>
      <c r="AG362" s="649"/>
      <c r="AH362" s="649"/>
      <c r="AI362" s="649"/>
      <c r="AJ362" s="649"/>
      <c r="AK362" s="649"/>
      <c r="AL362" s="649"/>
      <c r="AM362" s="649"/>
      <c r="AN362" s="649"/>
      <c r="AO362" s="649"/>
      <c r="AP362" s="649"/>
      <c r="AQ362" s="649"/>
      <c r="AR362" s="649"/>
      <c r="AS362" s="649"/>
      <c r="AT362" s="649"/>
      <c r="AU362" s="649"/>
      <c r="AV362" s="649"/>
      <c r="AW362" s="649"/>
      <c r="AX362" s="649"/>
      <c r="AY362" s="649"/>
      <c r="AZ362" s="649"/>
      <c r="BA362" s="649"/>
      <c r="BB362" s="649"/>
      <c r="BC362" s="649"/>
      <c r="BD362" s="649"/>
      <c r="BE362" s="649"/>
      <c r="BF362" s="649"/>
      <c r="BG362" s="649"/>
      <c r="BH362" s="649"/>
      <c r="BI362" s="649"/>
      <c r="BJ362" s="649"/>
      <c r="BK362" s="649"/>
      <c r="BL362" s="649"/>
      <c r="BM362" s="649"/>
      <c r="BN362" s="649"/>
      <c r="BO362" s="649"/>
      <c r="BP362" s="649"/>
      <c r="BQ362" s="649"/>
      <c r="BR362" s="649"/>
      <c r="BS362" s="649"/>
      <c r="BT362" s="649"/>
      <c r="BU362" s="649"/>
      <c r="BV362" s="649"/>
      <c r="BW362" s="649"/>
      <c r="BX362" s="649"/>
      <c r="BY362" s="649"/>
      <c r="BZ362" s="649"/>
      <c r="CA362" s="649"/>
      <c r="CB362" s="649"/>
      <c r="CC362" s="649"/>
      <c r="CD362" s="649"/>
      <c r="CE362" s="649"/>
      <c r="CF362" s="649"/>
      <c r="CG362" s="649"/>
      <c r="CH362" s="649"/>
      <c r="CI362" s="649"/>
      <c r="CJ362" s="649"/>
      <c r="CK362" s="649"/>
      <c r="CL362" s="649"/>
      <c r="CM362" s="649"/>
      <c r="CN362" s="649"/>
      <c r="CO362" s="649"/>
      <c r="CP362" s="649"/>
      <c r="CQ362" s="649"/>
      <c r="CR362" s="649"/>
      <c r="CS362" s="649"/>
      <c r="CT362" s="649"/>
      <c r="CU362" s="649"/>
      <c r="CV362" s="649"/>
      <c r="CW362" s="649"/>
      <c r="CX362" s="649"/>
      <c r="CY362" s="649"/>
      <c r="CZ362" s="649"/>
    </row>
    <row r="363" spans="1:104" x14ac:dyDescent="0.3">
      <c r="B363" s="180"/>
      <c r="C363" s="180"/>
      <c r="D363" s="649">
        <f>D359-D361</f>
        <v>81449943.780000001</v>
      </c>
      <c r="E363" s="649">
        <f t="shared" ref="E363:BP363" si="70">E359-E361</f>
        <v>98813022.11999999</v>
      </c>
      <c r="F363" s="649">
        <f t="shared" si="70"/>
        <v>10508559.609999999</v>
      </c>
      <c r="G363" s="649">
        <f t="shared" si="70"/>
        <v>72196500.329999998</v>
      </c>
      <c r="H363" s="649">
        <f t="shared" si="70"/>
        <v>44261574.93</v>
      </c>
      <c r="I363" s="649">
        <f t="shared" si="70"/>
        <v>8798266.7599999998</v>
      </c>
      <c r="J363" s="649">
        <f t="shared" si="70"/>
        <v>1619690.3</v>
      </c>
      <c r="K363" s="649">
        <f t="shared" si="70"/>
        <v>27101421.389999997</v>
      </c>
      <c r="L363" s="649">
        <f t="shared" si="70"/>
        <v>404551973.57000005</v>
      </c>
      <c r="M363" s="649">
        <f t="shared" si="70"/>
        <v>4678553371.7095003</v>
      </c>
      <c r="N363" s="649">
        <f t="shared" si="70"/>
        <v>46403145.030000001</v>
      </c>
      <c r="O363" s="649">
        <f t="shared" si="70"/>
        <v>171858010.24000001</v>
      </c>
      <c r="P363" s="649">
        <f t="shared" si="70"/>
        <v>14427739.454</v>
      </c>
      <c r="Q363" s="649">
        <f t="shared" si="70"/>
        <v>605220469.12</v>
      </c>
      <c r="R363" s="649">
        <f t="shared" si="70"/>
        <v>2325654.41</v>
      </c>
      <c r="S363" s="649">
        <f t="shared" si="70"/>
        <v>43039672.987499997</v>
      </c>
      <c r="T363" s="649">
        <f t="shared" si="70"/>
        <v>61614977.640000001</v>
      </c>
      <c r="U363" s="649">
        <f t="shared" si="70"/>
        <v>37332385.840000004</v>
      </c>
      <c r="V363" s="649">
        <f t="shared" si="70"/>
        <v>280744960.78000003</v>
      </c>
      <c r="W363" s="649">
        <f t="shared" si="70"/>
        <v>0</v>
      </c>
      <c r="X363" s="649">
        <f t="shared" si="70"/>
        <v>0</v>
      </c>
      <c r="Y363" s="649">
        <f t="shared" si="70"/>
        <v>83275015.86999999</v>
      </c>
      <c r="Z363" s="649">
        <f t="shared" si="70"/>
        <v>2003360385.885</v>
      </c>
      <c r="AA363" s="649">
        <f t="shared" si="70"/>
        <v>71422957</v>
      </c>
      <c r="AB363" s="649">
        <f t="shared" si="70"/>
        <v>36631072.719999999</v>
      </c>
      <c r="AC363" s="649">
        <f t="shared" si="70"/>
        <v>982359082.69710004</v>
      </c>
      <c r="AD363" s="649">
        <f t="shared" si="70"/>
        <v>18020859.579999998</v>
      </c>
      <c r="AE363" s="649">
        <f t="shared" si="70"/>
        <v>0</v>
      </c>
      <c r="AF363" s="649">
        <f t="shared" si="70"/>
        <v>4915147679.8199997</v>
      </c>
      <c r="AG363" s="649">
        <f t="shared" si="70"/>
        <v>9603760.3599999994</v>
      </c>
      <c r="AH363" s="649">
        <f t="shared" si="70"/>
        <v>11889368.42</v>
      </c>
      <c r="AI363" s="649">
        <f t="shared" si="70"/>
        <v>156338224.26000002</v>
      </c>
      <c r="AJ363" s="649">
        <f t="shared" si="70"/>
        <v>26459553.350000001</v>
      </c>
      <c r="AK363" s="649">
        <f t="shared" si="70"/>
        <v>5025834.2</v>
      </c>
      <c r="AL363" s="649">
        <f t="shared" si="70"/>
        <v>0</v>
      </c>
      <c r="AM363" s="649">
        <f t="shared" si="70"/>
        <v>37221177.940000005</v>
      </c>
      <c r="AN363" s="649">
        <f t="shared" si="70"/>
        <v>608947333.02499998</v>
      </c>
      <c r="AO363" s="649">
        <f t="shared" si="70"/>
        <v>780167</v>
      </c>
      <c r="AP363" s="649">
        <f t="shared" si="70"/>
        <v>289409293.77000004</v>
      </c>
      <c r="AQ363" s="649">
        <f t="shared" si="70"/>
        <v>47623995.479999997</v>
      </c>
      <c r="AR363" s="649">
        <f t="shared" si="70"/>
        <v>6951025.4000000004</v>
      </c>
      <c r="AS363" s="649">
        <f t="shared" si="70"/>
        <v>0</v>
      </c>
      <c r="AT363" s="649">
        <f t="shared" si="70"/>
        <v>29325329.259999998</v>
      </c>
      <c r="AU363" s="649">
        <f t="shared" si="70"/>
        <v>12638740930.4925</v>
      </c>
      <c r="AV363" s="649">
        <f t="shared" si="70"/>
        <v>6400729763.4344997</v>
      </c>
      <c r="AW363" s="649">
        <f t="shared" si="70"/>
        <v>71153201.719999999</v>
      </c>
      <c r="AX363" s="649">
        <f t="shared" si="70"/>
        <v>21781488.379999999</v>
      </c>
      <c r="AY363" s="649">
        <f t="shared" si="70"/>
        <v>19036508.120000001</v>
      </c>
      <c r="AZ363" s="649">
        <f t="shared" si="70"/>
        <v>16636723.590000002</v>
      </c>
      <c r="BA363" s="649">
        <f t="shared" si="70"/>
        <v>0</v>
      </c>
      <c r="BB363" s="649">
        <f t="shared" si="70"/>
        <v>213439172.361</v>
      </c>
      <c r="BC363" s="649">
        <f t="shared" si="70"/>
        <v>27987885.979999997</v>
      </c>
      <c r="BD363" s="649">
        <f t="shared" si="70"/>
        <v>3771046.07</v>
      </c>
      <c r="BE363" s="649">
        <f t="shared" si="70"/>
        <v>7014939.5099999998</v>
      </c>
      <c r="BF363" s="649">
        <f t="shared" si="70"/>
        <v>644040880.57500005</v>
      </c>
      <c r="BG363" s="649">
        <f t="shared" si="70"/>
        <v>940207.92</v>
      </c>
      <c r="BH363" s="649">
        <f t="shared" si="70"/>
        <v>499771250.48000002</v>
      </c>
      <c r="BI363" s="649">
        <f t="shared" si="70"/>
        <v>91114793.800000012</v>
      </c>
      <c r="BJ363" s="649">
        <f t="shared" si="70"/>
        <v>8746599.125</v>
      </c>
      <c r="BK363" s="649">
        <f t="shared" si="70"/>
        <v>5035977</v>
      </c>
      <c r="BL363" s="649">
        <f t="shared" si="70"/>
        <v>1021843775.612</v>
      </c>
      <c r="BM363" s="649">
        <f t="shared" si="70"/>
        <v>1035603245.8500001</v>
      </c>
      <c r="BN363" s="649">
        <f t="shared" si="70"/>
        <v>151279827.07999998</v>
      </c>
      <c r="BO363" s="649">
        <f t="shared" si="70"/>
        <v>2348230591.0699997</v>
      </c>
      <c r="BP363" s="649">
        <f t="shared" si="70"/>
        <v>7513892480.0974998</v>
      </c>
      <c r="BQ363" s="649">
        <f t="shared" ref="BQ363:CD363" si="71">BQ359-BQ361</f>
        <v>30607731.879999999</v>
      </c>
      <c r="BR363" s="649">
        <f t="shared" si="71"/>
        <v>429198247.917</v>
      </c>
      <c r="BS363" s="649">
        <f t="shared" si="71"/>
        <v>40552079.600000001</v>
      </c>
      <c r="BT363" s="649">
        <f t="shared" si="71"/>
        <v>0</v>
      </c>
      <c r="BU363" s="649">
        <f t="shared" si="71"/>
        <v>30248891.989999998</v>
      </c>
      <c r="BV363" s="649">
        <f t="shared" si="71"/>
        <v>22400532.009999998</v>
      </c>
      <c r="BW363" s="649">
        <f t="shared" si="71"/>
        <v>228989378.30000001</v>
      </c>
      <c r="BX363" s="649">
        <f t="shared" si="71"/>
        <v>49287430.060000002</v>
      </c>
      <c r="BY363" s="649">
        <f t="shared" si="71"/>
        <v>2375295701.1915998</v>
      </c>
      <c r="BZ363" s="649">
        <f t="shared" si="71"/>
        <v>33378608.34</v>
      </c>
      <c r="CA363" s="649">
        <f t="shared" si="71"/>
        <v>341609711.93000001</v>
      </c>
      <c r="CB363" s="649">
        <f t="shared" si="71"/>
        <v>25921434.399999999</v>
      </c>
      <c r="CC363" s="649">
        <f t="shared" si="71"/>
        <v>57157841.270000003</v>
      </c>
      <c r="CD363" s="649">
        <f t="shared" si="71"/>
        <v>1630574591.3</v>
      </c>
      <c r="CE363" s="649"/>
      <c r="CF363" s="649"/>
      <c r="CG363" s="649"/>
      <c r="CH363" s="649"/>
      <c r="CI363" s="649"/>
      <c r="CJ363" s="649"/>
      <c r="CK363" s="649"/>
      <c r="CL363" s="649"/>
      <c r="CM363" s="649"/>
      <c r="CN363" s="649"/>
      <c r="CO363" s="649"/>
      <c r="CP363" s="649"/>
      <c r="CQ363" s="649"/>
      <c r="CR363" s="649"/>
      <c r="CS363" s="649"/>
      <c r="CT363" s="649"/>
      <c r="CU363" s="649"/>
      <c r="CV363" s="649"/>
      <c r="CW363" s="649"/>
      <c r="CX363" s="649"/>
      <c r="CY363" s="649"/>
      <c r="CZ363" s="649"/>
    </row>
    <row r="365" spans="1:104" x14ac:dyDescent="0.3">
      <c r="D365" t="str">
        <f>D1</f>
        <v>Fair Bluff</v>
      </c>
      <c r="E365" s="180" t="str">
        <f t="shared" ref="E365:BP365" si="72">E1</f>
        <v>Fairmont</v>
      </c>
      <c r="F365" s="180" t="str">
        <f t="shared" si="72"/>
        <v>Fairview</v>
      </c>
      <c r="G365" s="180" t="str">
        <f t="shared" si="72"/>
        <v>Faison</v>
      </c>
      <c r="H365" s="180" t="str">
        <f t="shared" si="72"/>
        <v>Faith</v>
      </c>
      <c r="I365" s="180" t="str">
        <f t="shared" si="72"/>
        <v>Falcon</v>
      </c>
      <c r="J365" s="180" t="str">
        <f t="shared" si="72"/>
        <v>Falkland</v>
      </c>
      <c r="K365" s="180" t="str">
        <f t="shared" si="72"/>
        <v>Fallston</v>
      </c>
      <c r="L365" s="180" t="str">
        <f t="shared" si="72"/>
        <v>Farmville</v>
      </c>
      <c r="M365" s="180" t="str">
        <f t="shared" si="72"/>
        <v>Fayetteville</v>
      </c>
      <c r="N365" s="180" t="str">
        <f t="shared" si="72"/>
        <v>Flat Rock</v>
      </c>
      <c r="O365" s="180" t="str">
        <f t="shared" si="72"/>
        <v>Fletcher</v>
      </c>
      <c r="P365" s="180" t="str">
        <f t="shared" si="72"/>
        <v>Fontana Dam</v>
      </c>
      <c r="Q365" s="180" t="str">
        <f t="shared" si="72"/>
        <v>Forest City</v>
      </c>
      <c r="R365" s="180" t="str">
        <f t="shared" si="72"/>
        <v>Forest Hills</v>
      </c>
      <c r="S365" s="180" t="str">
        <f t="shared" si="72"/>
        <v>Fountain</v>
      </c>
      <c r="T365" s="180" t="str">
        <f t="shared" si="72"/>
        <v>Four Oaks</v>
      </c>
      <c r="U365" s="180" t="str">
        <f t="shared" si="72"/>
        <v>Foxfire Village</v>
      </c>
      <c r="V365" s="180" t="str">
        <f t="shared" si="72"/>
        <v>Franklin</v>
      </c>
      <c r="W365" s="180" t="str">
        <f t="shared" si="72"/>
        <v>Franklinton</v>
      </c>
      <c r="X365" s="180" t="str">
        <f t="shared" si="72"/>
        <v>Franklinville</v>
      </c>
      <c r="Y365" s="180" t="str">
        <f t="shared" si="72"/>
        <v>Fremont</v>
      </c>
      <c r="Z365" s="180" t="str">
        <f t="shared" si="72"/>
        <v>Fuquay-Varina</v>
      </c>
      <c r="AA365" s="180" t="str">
        <f t="shared" si="72"/>
        <v>Gamewell</v>
      </c>
      <c r="AB365" s="180" t="str">
        <f t="shared" si="72"/>
        <v>Garland</v>
      </c>
      <c r="AC365" s="180" t="str">
        <f t="shared" si="72"/>
        <v>Garner</v>
      </c>
      <c r="AD365" s="180" t="str">
        <f t="shared" si="72"/>
        <v>Garysburg</v>
      </c>
      <c r="AE365" s="180" t="str">
        <f t="shared" si="72"/>
        <v>Gaston</v>
      </c>
      <c r="AF365" s="180" t="str">
        <f t="shared" si="72"/>
        <v>Gastonia</v>
      </c>
      <c r="AG365" s="180" t="str">
        <f t="shared" si="72"/>
        <v>Gatesville</v>
      </c>
      <c r="AH365" s="180" t="str">
        <f t="shared" si="72"/>
        <v>Gibson</v>
      </c>
      <c r="AI365" s="180" t="str">
        <f t="shared" si="72"/>
        <v>Gibsonville</v>
      </c>
      <c r="AJ365" s="180" t="str">
        <f t="shared" si="72"/>
        <v>Glen Alpine</v>
      </c>
      <c r="AK365" s="180" t="str">
        <f t="shared" si="72"/>
        <v>Godwin</v>
      </c>
      <c r="AL365" s="180" t="str">
        <f t="shared" si="72"/>
        <v>Goldsboro</v>
      </c>
      <c r="AM365" s="180" t="str">
        <f t="shared" si="72"/>
        <v>Goldston</v>
      </c>
      <c r="AN365" s="180" t="str">
        <f t="shared" si="72"/>
        <v>Graham</v>
      </c>
      <c r="AO365" s="180" t="str">
        <f t="shared" si="72"/>
        <v>Grandfather Village</v>
      </c>
      <c r="AP365" s="180" t="str">
        <f t="shared" si="72"/>
        <v>Granite Falls</v>
      </c>
      <c r="AQ365" s="180" t="str">
        <f t="shared" si="72"/>
        <v>Granite Quarry</v>
      </c>
      <c r="AR365" s="180" t="str">
        <f t="shared" si="72"/>
        <v>Grantsboro</v>
      </c>
      <c r="AS365" s="180" t="str">
        <f t="shared" si="72"/>
        <v>Green Level</v>
      </c>
      <c r="AT365" s="180" t="str">
        <f t="shared" si="72"/>
        <v>Greenevers</v>
      </c>
      <c r="AU365" s="180" t="str">
        <f t="shared" si="72"/>
        <v>Greensboro</v>
      </c>
      <c r="AV365" s="180" t="str">
        <f t="shared" si="72"/>
        <v>Greenville</v>
      </c>
      <c r="AW365" s="180" t="str">
        <f t="shared" si="72"/>
        <v>Grifton</v>
      </c>
      <c r="AX365" s="180" t="str">
        <f t="shared" si="72"/>
        <v>Grimesland</v>
      </c>
      <c r="AY365" s="180" t="str">
        <f t="shared" si="72"/>
        <v>Grover</v>
      </c>
      <c r="AZ365" s="180" t="str">
        <f t="shared" si="72"/>
        <v>Halifax</v>
      </c>
      <c r="BA365" s="180" t="str">
        <f t="shared" si="72"/>
        <v>Hamilton</v>
      </c>
      <c r="BB365" s="180" t="str">
        <f t="shared" si="72"/>
        <v>Hamlet</v>
      </c>
      <c r="BC365" s="180" t="str">
        <f t="shared" si="72"/>
        <v>Harmony</v>
      </c>
      <c r="BD365" s="180" t="str">
        <f t="shared" si="72"/>
        <v>Harrells</v>
      </c>
      <c r="BE365" s="180" t="str">
        <f t="shared" si="72"/>
        <v>Harrellsville</v>
      </c>
      <c r="BF365" s="180" t="str">
        <f t="shared" si="72"/>
        <v>Harrisburg</v>
      </c>
      <c r="BG365" s="180" t="str">
        <f t="shared" si="72"/>
        <v>Hassell</v>
      </c>
      <c r="BH365" s="180" t="str">
        <f t="shared" si="72"/>
        <v>Havelock</v>
      </c>
      <c r="BI365" s="180" t="str">
        <f t="shared" si="72"/>
        <v>Haw River</v>
      </c>
      <c r="BJ365" s="180" t="str">
        <f t="shared" si="72"/>
        <v>Hayesville</v>
      </c>
      <c r="BK365" s="180" t="str">
        <f t="shared" si="72"/>
        <v>Hemby Bridge</v>
      </c>
      <c r="BL365" s="180" t="str">
        <f t="shared" si="72"/>
        <v>Henderson</v>
      </c>
      <c r="BM365" s="180" t="str">
        <f t="shared" si="72"/>
        <v>Hendersonville</v>
      </c>
      <c r="BN365" s="180" t="str">
        <f t="shared" si="72"/>
        <v>Hertford</v>
      </c>
      <c r="BO365" s="180" t="str">
        <f t="shared" si="72"/>
        <v>Hickory</v>
      </c>
      <c r="BP365" s="180" t="str">
        <f t="shared" si="72"/>
        <v>High Point</v>
      </c>
      <c r="BQ365" s="180" t="str">
        <f t="shared" ref="BQ365:CD365" si="73">BQ1</f>
        <v>High Shoals</v>
      </c>
      <c r="BR365" s="180" t="str">
        <f t="shared" si="73"/>
        <v>Highlands</v>
      </c>
      <c r="BS365" s="180" t="str">
        <f t="shared" si="73"/>
        <v>Hildebran</v>
      </c>
      <c r="BT365" s="180" t="str">
        <f t="shared" si="73"/>
        <v>Hillsborough</v>
      </c>
      <c r="BU365" s="180" t="str">
        <f t="shared" si="73"/>
        <v>Hobgood</v>
      </c>
      <c r="BV365" s="180" t="str">
        <f t="shared" si="73"/>
        <v>Hoffman</v>
      </c>
      <c r="BW365" s="180" t="str">
        <f t="shared" si="73"/>
        <v>Holden Beach</v>
      </c>
      <c r="BX365" s="180" t="str">
        <f t="shared" si="73"/>
        <v>Holly Ridge</v>
      </c>
      <c r="BY365" s="180" t="str">
        <f t="shared" si="73"/>
        <v>Holly Springs</v>
      </c>
      <c r="BZ365" s="180" t="str">
        <f t="shared" si="73"/>
        <v>Hookerton</v>
      </c>
      <c r="CA365" s="180" t="str">
        <f t="shared" si="73"/>
        <v>Hope Mills</v>
      </c>
      <c r="CB365" s="180" t="str">
        <f t="shared" si="73"/>
        <v>Hot Springs</v>
      </c>
      <c r="CC365" s="180" t="str">
        <f t="shared" si="73"/>
        <v>Hudson</v>
      </c>
      <c r="CD365" s="180" t="str">
        <f t="shared" si="73"/>
        <v>Huntersville</v>
      </c>
      <c r="CE365" s="180"/>
      <c r="CF365" s="180"/>
      <c r="CG365" s="180"/>
      <c r="CH365" s="180"/>
      <c r="CI365" s="180"/>
      <c r="CJ365" s="180"/>
      <c r="CK365" s="180"/>
      <c r="CL365" s="180"/>
      <c r="CM365" s="180"/>
      <c r="CN365" s="180"/>
      <c r="CO365" s="180"/>
      <c r="CP365" s="180"/>
      <c r="CQ365" s="180"/>
      <c r="CR365" s="180"/>
      <c r="CS365" s="180"/>
      <c r="CT365" s="180"/>
      <c r="CU365" s="180"/>
      <c r="CV365" s="180"/>
      <c r="CW365" s="180"/>
      <c r="CX365" s="180"/>
      <c r="CY365" s="180"/>
      <c r="CZ365" s="180"/>
    </row>
  </sheetData>
  <sheetProtection algorithmName="SHA-512" hashValue="nkyWdTH4ScSqLxDNCszPFi3iSGwcNf+OgK/wEhU7ELM2PtcHJExOK3WYHDtro5Nwdr/uftPyylQ7CBkrxykOTA==" saltValue="KVyUWxvRkS/YvB0JpGfEaw==" spinCount="100000" sheet="1" objects="1" scenarios="1"/>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18"/>
  <dimension ref="A1:CK285"/>
  <sheetViews>
    <sheetView workbookViewId="0">
      <selection activeCell="B1" sqref="B1"/>
    </sheetView>
  </sheetViews>
  <sheetFormatPr defaultRowHeight="14.4" x14ac:dyDescent="0.3"/>
  <cols>
    <col min="1" max="1" width="12.5546875" style="155" customWidth="1"/>
    <col min="2" max="2" width="51.6640625" customWidth="1"/>
    <col min="3" max="3" width="50.5546875" customWidth="1"/>
    <col min="4" max="97" width="20.6640625" customWidth="1"/>
  </cols>
  <sheetData>
    <row r="1" spans="1:82" x14ac:dyDescent="0.3">
      <c r="A1" s="184" t="s">
        <v>1362</v>
      </c>
      <c r="B1" t="s">
        <v>352</v>
      </c>
      <c r="C1" t="s">
        <v>352</v>
      </c>
      <c r="D1" t="s">
        <v>516</v>
      </c>
      <c r="E1" t="s">
        <v>517</v>
      </c>
      <c r="F1" t="s">
        <v>1772</v>
      </c>
      <c r="G1" t="s">
        <v>1773</v>
      </c>
      <c r="H1" t="s">
        <v>1774</v>
      </c>
      <c r="I1" t="s">
        <v>1775</v>
      </c>
      <c r="J1" t="s">
        <v>1776</v>
      </c>
      <c r="K1" t="s">
        <v>1777</v>
      </c>
      <c r="L1" t="s">
        <v>1778</v>
      </c>
      <c r="M1" t="s">
        <v>1779</v>
      </c>
      <c r="N1" t="s">
        <v>1780</v>
      </c>
      <c r="O1" t="s">
        <v>1781</v>
      </c>
      <c r="P1" t="s">
        <v>518</v>
      </c>
      <c r="Q1" t="s">
        <v>1782</v>
      </c>
      <c r="R1" t="s">
        <v>1783</v>
      </c>
      <c r="S1" t="s">
        <v>1784</v>
      </c>
      <c r="T1" t="s">
        <v>519</v>
      </c>
      <c r="U1" t="s">
        <v>1785</v>
      </c>
      <c r="V1" t="s">
        <v>1786</v>
      </c>
      <c r="W1" t="s">
        <v>1787</v>
      </c>
      <c r="X1" t="s">
        <v>520</v>
      </c>
      <c r="Y1" t="s">
        <v>521</v>
      </c>
      <c r="Z1" t="s">
        <v>1788</v>
      </c>
      <c r="AA1" t="s">
        <v>1789</v>
      </c>
      <c r="AB1" t="s">
        <v>1790</v>
      </c>
      <c r="AC1" t="s">
        <v>1791</v>
      </c>
      <c r="AD1" t="s">
        <v>1792</v>
      </c>
      <c r="AE1" t="s">
        <v>391</v>
      </c>
      <c r="AF1" t="s">
        <v>1793</v>
      </c>
      <c r="AG1" t="s">
        <v>1794</v>
      </c>
      <c r="AH1" t="s">
        <v>958</v>
      </c>
      <c r="AI1" t="s">
        <v>1795</v>
      </c>
      <c r="AJ1" t="s">
        <v>522</v>
      </c>
      <c r="AK1" t="s">
        <v>1796</v>
      </c>
      <c r="AL1" t="s">
        <v>523</v>
      </c>
      <c r="AM1" t="s">
        <v>1797</v>
      </c>
      <c r="AN1" t="s">
        <v>1310</v>
      </c>
      <c r="AO1" t="s">
        <v>1798</v>
      </c>
      <c r="AP1" t="s">
        <v>1799</v>
      </c>
      <c r="AQ1" t="s">
        <v>1800</v>
      </c>
      <c r="AR1" t="s">
        <v>1801</v>
      </c>
      <c r="AS1" t="s">
        <v>959</v>
      </c>
      <c r="AT1" t="s">
        <v>524</v>
      </c>
      <c r="AU1" t="s">
        <v>397</v>
      </c>
      <c r="AV1" t="s">
        <v>398</v>
      </c>
      <c r="AW1" t="s">
        <v>1802</v>
      </c>
      <c r="AX1" t="s">
        <v>1803</v>
      </c>
      <c r="AY1" t="s">
        <v>525</v>
      </c>
      <c r="AZ1" t="s">
        <v>526</v>
      </c>
      <c r="BA1" t="s">
        <v>527</v>
      </c>
      <c r="BB1" t="s">
        <v>528</v>
      </c>
      <c r="BC1" t="s">
        <v>1804</v>
      </c>
      <c r="BD1" t="s">
        <v>1805</v>
      </c>
      <c r="BE1" t="s">
        <v>1806</v>
      </c>
      <c r="BF1" t="s">
        <v>1807</v>
      </c>
      <c r="BG1" t="s">
        <v>960</v>
      </c>
      <c r="BH1" t="s">
        <v>1808</v>
      </c>
      <c r="BI1" t="s">
        <v>961</v>
      </c>
      <c r="BJ1" t="s">
        <v>1809</v>
      </c>
      <c r="BK1" t="s">
        <v>1810</v>
      </c>
      <c r="BL1" t="s">
        <v>392</v>
      </c>
      <c r="BM1" t="s">
        <v>1811</v>
      </c>
      <c r="BN1" t="s">
        <v>962</v>
      </c>
      <c r="BO1" t="s">
        <v>1812</v>
      </c>
      <c r="BP1" t="s">
        <v>399</v>
      </c>
      <c r="BQ1" t="s">
        <v>1813</v>
      </c>
      <c r="BR1" t="s">
        <v>1814</v>
      </c>
      <c r="BS1" t="s">
        <v>1815</v>
      </c>
      <c r="BT1" t="s">
        <v>1816</v>
      </c>
      <c r="BU1" t="s">
        <v>1817</v>
      </c>
      <c r="BV1" t="s">
        <v>529</v>
      </c>
      <c r="BW1" t="s">
        <v>1818</v>
      </c>
      <c r="BX1" t="s">
        <v>530</v>
      </c>
      <c r="BY1" t="s">
        <v>1819</v>
      </c>
      <c r="BZ1" t="s">
        <v>531</v>
      </c>
      <c r="CA1" t="s">
        <v>1820</v>
      </c>
      <c r="CB1" t="s">
        <v>1821</v>
      </c>
      <c r="CC1" t="s">
        <v>1311</v>
      </c>
      <c r="CD1" t="s">
        <v>1822</v>
      </c>
    </row>
    <row r="2" spans="1:82" x14ac:dyDescent="0.3">
      <c r="A2" s="155" t="s">
        <v>1028</v>
      </c>
      <c r="B2" t="s">
        <v>41</v>
      </c>
      <c r="C2" t="s">
        <v>13</v>
      </c>
      <c r="D2">
        <v>50129</v>
      </c>
      <c r="E2">
        <v>50130</v>
      </c>
      <c r="F2">
        <v>50560</v>
      </c>
      <c r="G2">
        <v>50131</v>
      </c>
      <c r="H2">
        <v>50132</v>
      </c>
      <c r="I2">
        <v>50133</v>
      </c>
      <c r="J2">
        <v>50134</v>
      </c>
      <c r="K2">
        <v>50473</v>
      </c>
      <c r="L2">
        <v>50135</v>
      </c>
      <c r="M2">
        <v>50136</v>
      </c>
      <c r="N2">
        <v>50514</v>
      </c>
      <c r="O2">
        <v>50515</v>
      </c>
      <c r="P2">
        <v>50570</v>
      </c>
      <c r="Q2">
        <v>50137</v>
      </c>
      <c r="R2">
        <v>50549</v>
      </c>
      <c r="S2">
        <v>50138</v>
      </c>
      <c r="T2">
        <v>50139</v>
      </c>
      <c r="U2">
        <v>50474</v>
      </c>
      <c r="V2">
        <v>50140</v>
      </c>
      <c r="W2">
        <v>50141</v>
      </c>
      <c r="X2">
        <v>50142</v>
      </c>
      <c r="Y2">
        <v>50143</v>
      </c>
      <c r="Z2">
        <v>50144</v>
      </c>
      <c r="AA2">
        <v>50492</v>
      </c>
      <c r="AB2">
        <v>50145</v>
      </c>
      <c r="AC2">
        <v>50146</v>
      </c>
      <c r="AD2">
        <v>50147</v>
      </c>
      <c r="AE2">
        <v>50148</v>
      </c>
      <c r="AF2">
        <v>50149</v>
      </c>
      <c r="AG2">
        <v>50150</v>
      </c>
      <c r="AH2">
        <v>50151</v>
      </c>
      <c r="AI2">
        <v>50152</v>
      </c>
      <c r="AJ2">
        <v>50153</v>
      </c>
      <c r="AK2">
        <v>50475</v>
      </c>
      <c r="AL2">
        <v>50154</v>
      </c>
      <c r="AM2">
        <v>50155</v>
      </c>
      <c r="AN2">
        <v>50156</v>
      </c>
      <c r="AO2">
        <v>50516</v>
      </c>
      <c r="AP2">
        <v>50157</v>
      </c>
      <c r="AQ2">
        <v>50158</v>
      </c>
      <c r="AR2">
        <v>50545</v>
      </c>
      <c r="AS2">
        <v>50517</v>
      </c>
      <c r="AT2">
        <v>50448</v>
      </c>
      <c r="AU2">
        <v>50159</v>
      </c>
      <c r="AV2">
        <v>50160</v>
      </c>
      <c r="AW2">
        <v>50161</v>
      </c>
      <c r="AX2">
        <v>50162</v>
      </c>
      <c r="AY2">
        <v>50163</v>
      </c>
      <c r="AZ2">
        <v>50165</v>
      </c>
      <c r="BA2">
        <v>50166</v>
      </c>
      <c r="BB2">
        <v>50167</v>
      </c>
      <c r="BC2">
        <v>50168</v>
      </c>
      <c r="BD2">
        <v>50169</v>
      </c>
      <c r="BE2">
        <v>50170</v>
      </c>
      <c r="BF2">
        <v>50451</v>
      </c>
      <c r="BG2">
        <v>50171</v>
      </c>
      <c r="BH2">
        <v>50172</v>
      </c>
      <c r="BI2">
        <v>50440</v>
      </c>
      <c r="BJ2">
        <v>50173</v>
      </c>
      <c r="BK2">
        <v>50547</v>
      </c>
      <c r="BL2">
        <v>50175</v>
      </c>
      <c r="BM2">
        <v>50176</v>
      </c>
      <c r="BN2">
        <v>50177</v>
      </c>
      <c r="BO2">
        <v>50178</v>
      </c>
      <c r="BP2">
        <v>50180</v>
      </c>
      <c r="BQ2">
        <v>50447</v>
      </c>
      <c r="BR2">
        <v>50179</v>
      </c>
      <c r="BS2">
        <v>50462</v>
      </c>
      <c r="BT2">
        <v>50181</v>
      </c>
      <c r="BU2">
        <v>50182</v>
      </c>
      <c r="BV2">
        <v>50183</v>
      </c>
      <c r="BW2">
        <v>50446</v>
      </c>
      <c r="BX2">
        <v>50184</v>
      </c>
      <c r="BY2">
        <v>50185</v>
      </c>
      <c r="BZ2">
        <v>50186</v>
      </c>
      <c r="CA2">
        <v>50187</v>
      </c>
      <c r="CB2">
        <v>50188</v>
      </c>
      <c r="CC2">
        <v>50189</v>
      </c>
      <c r="CD2">
        <v>50190</v>
      </c>
    </row>
    <row r="3" spans="1:82" x14ac:dyDescent="0.3">
      <c r="A3" s="155">
        <v>4</v>
      </c>
      <c r="B3" t="s">
        <v>111</v>
      </c>
      <c r="D3">
        <v>502686</v>
      </c>
      <c r="E3">
        <v>25797</v>
      </c>
      <c r="F3">
        <v>19357</v>
      </c>
      <c r="G3">
        <v>51748</v>
      </c>
      <c r="H3">
        <v>129530</v>
      </c>
      <c r="I3">
        <v>7269</v>
      </c>
      <c r="J3">
        <v>467</v>
      </c>
      <c r="K3">
        <v>13775</v>
      </c>
      <c r="L3">
        <v>254346</v>
      </c>
      <c r="M3">
        <v>9574436</v>
      </c>
      <c r="N3">
        <v>54910</v>
      </c>
      <c r="O3">
        <v>150233</v>
      </c>
      <c r="P3">
        <v>2741</v>
      </c>
      <c r="Q3">
        <v>802946</v>
      </c>
      <c r="R3">
        <v>3992</v>
      </c>
      <c r="S3">
        <v>5961</v>
      </c>
      <c r="T3">
        <v>27823</v>
      </c>
      <c r="U3">
        <v>29331</v>
      </c>
      <c r="V3">
        <v>202310</v>
      </c>
      <c r="W3">
        <v>43639</v>
      </c>
      <c r="X3">
        <v>27887</v>
      </c>
      <c r="Y3">
        <v>185772</v>
      </c>
      <c r="Z3">
        <v>1770613</v>
      </c>
      <c r="AA3">
        <v>2874</v>
      </c>
      <c r="AB3">
        <v>13215</v>
      </c>
      <c r="AC3">
        <v>1174509</v>
      </c>
      <c r="AD3">
        <v>19619</v>
      </c>
      <c r="AE3">
        <v>5339</v>
      </c>
      <c r="AF3">
        <v>3360893</v>
      </c>
      <c r="AG3">
        <v>9563</v>
      </c>
      <c r="AH3">
        <v>7507</v>
      </c>
      <c r="AI3">
        <v>177056</v>
      </c>
      <c r="AJ3">
        <v>23872</v>
      </c>
      <c r="AK3">
        <v>1069</v>
      </c>
      <c r="AL3">
        <v>2532453</v>
      </c>
      <c r="AM3">
        <v>0</v>
      </c>
      <c r="AN3">
        <v>929483</v>
      </c>
      <c r="AO3">
        <v>150</v>
      </c>
      <c r="AP3">
        <v>150538</v>
      </c>
      <c r="AQ3">
        <v>84111</v>
      </c>
      <c r="AR3">
        <v>908</v>
      </c>
      <c r="AT3">
        <v>13966</v>
      </c>
      <c r="AU3">
        <v>11454769</v>
      </c>
      <c r="AV3">
        <v>4293630</v>
      </c>
      <c r="AW3">
        <v>53358</v>
      </c>
      <c r="AX3">
        <v>3053</v>
      </c>
      <c r="AY3">
        <v>15514</v>
      </c>
      <c r="AZ3">
        <v>2951</v>
      </c>
      <c r="BA3">
        <v>1879</v>
      </c>
      <c r="BB3">
        <v>55341</v>
      </c>
      <c r="BC3">
        <v>8614</v>
      </c>
      <c r="BD3">
        <v>3068</v>
      </c>
      <c r="BE3">
        <v>2652</v>
      </c>
      <c r="BF3">
        <v>502521</v>
      </c>
      <c r="BG3">
        <v>0</v>
      </c>
      <c r="BH3">
        <v>544173</v>
      </c>
      <c r="BI3">
        <v>43789</v>
      </c>
      <c r="BJ3">
        <v>13048</v>
      </c>
      <c r="BK3">
        <v>666</v>
      </c>
      <c r="BL3">
        <v>789261</v>
      </c>
      <c r="BM3">
        <v>1145223</v>
      </c>
      <c r="BN3">
        <v>292814</v>
      </c>
      <c r="BO3">
        <v>2800537</v>
      </c>
      <c r="BP3">
        <v>5187482</v>
      </c>
      <c r="BQ3">
        <v>5056</v>
      </c>
      <c r="BR3">
        <v>247004</v>
      </c>
      <c r="BS3">
        <v>32147</v>
      </c>
      <c r="BT3">
        <v>472285</v>
      </c>
      <c r="BU3">
        <v>4490</v>
      </c>
      <c r="BV3">
        <v>8099</v>
      </c>
      <c r="BW3">
        <v>32187</v>
      </c>
      <c r="BX3">
        <v>113321</v>
      </c>
      <c r="BY3">
        <v>4831540</v>
      </c>
      <c r="BZ3">
        <v>187066</v>
      </c>
      <c r="CA3">
        <v>490570</v>
      </c>
      <c r="CB3">
        <v>35677</v>
      </c>
      <c r="CC3">
        <v>190761</v>
      </c>
      <c r="CD3">
        <v>4661872</v>
      </c>
    </row>
    <row r="4" spans="1:82" x14ac:dyDescent="0.3">
      <c r="A4" s="155">
        <v>5</v>
      </c>
      <c r="B4" t="s">
        <v>112</v>
      </c>
      <c r="D4">
        <v>85781</v>
      </c>
      <c r="E4">
        <v>0</v>
      </c>
      <c r="F4">
        <v>7</v>
      </c>
      <c r="G4">
        <v>0</v>
      </c>
      <c r="H4">
        <v>0</v>
      </c>
      <c r="I4">
        <v>0</v>
      </c>
      <c r="J4">
        <v>15</v>
      </c>
      <c r="K4">
        <v>0</v>
      </c>
      <c r="L4">
        <v>0</v>
      </c>
      <c r="M4">
        <v>5961</v>
      </c>
      <c r="N4">
        <v>0</v>
      </c>
      <c r="O4">
        <v>0</v>
      </c>
      <c r="P4">
        <v>0</v>
      </c>
      <c r="Q4">
        <v>9919</v>
      </c>
      <c r="R4">
        <v>0</v>
      </c>
      <c r="S4">
        <v>0</v>
      </c>
      <c r="T4">
        <v>0</v>
      </c>
      <c r="U4">
        <v>0</v>
      </c>
      <c r="V4">
        <v>1366</v>
      </c>
      <c r="W4">
        <v>0</v>
      </c>
      <c r="X4">
        <v>0</v>
      </c>
      <c r="Y4">
        <v>66332</v>
      </c>
      <c r="Z4">
        <v>11525</v>
      </c>
      <c r="AA4">
        <v>0</v>
      </c>
      <c r="AB4">
        <v>0</v>
      </c>
      <c r="AC4">
        <v>9991</v>
      </c>
      <c r="AD4">
        <v>0</v>
      </c>
      <c r="AE4">
        <v>0</v>
      </c>
      <c r="AF4">
        <v>0</v>
      </c>
      <c r="AG4">
        <v>0</v>
      </c>
      <c r="AH4">
        <v>0</v>
      </c>
      <c r="AI4">
        <v>2340</v>
      </c>
      <c r="AJ4">
        <v>0</v>
      </c>
      <c r="AK4">
        <v>0</v>
      </c>
      <c r="AL4">
        <v>0</v>
      </c>
      <c r="AM4">
        <v>300</v>
      </c>
      <c r="AN4">
        <v>313608</v>
      </c>
      <c r="AO4">
        <v>0</v>
      </c>
      <c r="AP4">
        <v>4483</v>
      </c>
      <c r="AQ4">
        <v>0</v>
      </c>
      <c r="AR4">
        <v>3388</v>
      </c>
      <c r="AT4">
        <v>0</v>
      </c>
      <c r="AU4">
        <v>25063</v>
      </c>
      <c r="AV4">
        <v>0</v>
      </c>
      <c r="AW4">
        <v>0</v>
      </c>
      <c r="AX4">
        <v>0</v>
      </c>
      <c r="AY4">
        <v>0</v>
      </c>
      <c r="AZ4">
        <v>0</v>
      </c>
      <c r="BA4">
        <v>0</v>
      </c>
      <c r="BB4">
        <v>6586</v>
      </c>
      <c r="BC4">
        <v>0</v>
      </c>
      <c r="BD4">
        <v>2968</v>
      </c>
      <c r="BE4">
        <v>0</v>
      </c>
      <c r="BF4">
        <v>5964</v>
      </c>
      <c r="BG4">
        <v>3749</v>
      </c>
      <c r="BH4">
        <v>425</v>
      </c>
      <c r="BI4">
        <v>0</v>
      </c>
      <c r="BJ4">
        <v>0</v>
      </c>
      <c r="BK4">
        <v>0</v>
      </c>
      <c r="BL4">
        <v>25695</v>
      </c>
      <c r="BM4">
        <v>1231</v>
      </c>
      <c r="BN4">
        <v>290</v>
      </c>
      <c r="BO4">
        <v>15315</v>
      </c>
      <c r="BP4">
        <v>22844</v>
      </c>
      <c r="BQ4">
        <v>0</v>
      </c>
      <c r="BR4">
        <v>0</v>
      </c>
      <c r="BS4">
        <v>0</v>
      </c>
      <c r="BT4">
        <v>0</v>
      </c>
      <c r="BU4">
        <v>0</v>
      </c>
      <c r="BV4">
        <v>262</v>
      </c>
      <c r="BW4">
        <v>0</v>
      </c>
      <c r="BX4">
        <v>0</v>
      </c>
      <c r="BY4">
        <v>7630</v>
      </c>
      <c r="BZ4">
        <v>0</v>
      </c>
      <c r="CA4">
        <v>0</v>
      </c>
      <c r="CB4">
        <v>1000</v>
      </c>
      <c r="CC4">
        <v>0</v>
      </c>
      <c r="CD4">
        <v>344003</v>
      </c>
    </row>
    <row r="5" spans="1:82" x14ac:dyDescent="0.3">
      <c r="A5" s="155">
        <v>6</v>
      </c>
      <c r="B5" t="s">
        <v>251</v>
      </c>
      <c r="D5">
        <v>0</v>
      </c>
      <c r="E5">
        <v>0</v>
      </c>
      <c r="F5">
        <v>0</v>
      </c>
      <c r="G5">
        <v>0</v>
      </c>
      <c r="H5">
        <v>0</v>
      </c>
      <c r="I5">
        <v>0</v>
      </c>
      <c r="J5">
        <v>0</v>
      </c>
      <c r="K5">
        <v>0</v>
      </c>
      <c r="L5">
        <v>0</v>
      </c>
      <c r="M5">
        <v>1687083</v>
      </c>
      <c r="N5">
        <v>0</v>
      </c>
      <c r="O5">
        <v>0</v>
      </c>
      <c r="P5">
        <v>0</v>
      </c>
      <c r="Q5">
        <v>0</v>
      </c>
      <c r="R5">
        <v>0</v>
      </c>
      <c r="S5">
        <v>0</v>
      </c>
      <c r="T5">
        <v>0</v>
      </c>
      <c r="U5">
        <v>0</v>
      </c>
      <c r="V5">
        <v>0</v>
      </c>
      <c r="W5">
        <v>0</v>
      </c>
      <c r="X5">
        <v>0</v>
      </c>
      <c r="Y5">
        <v>0</v>
      </c>
      <c r="Z5">
        <v>0</v>
      </c>
      <c r="AA5">
        <v>0</v>
      </c>
      <c r="AB5">
        <v>0</v>
      </c>
      <c r="AC5">
        <v>1168902</v>
      </c>
      <c r="AD5">
        <v>0</v>
      </c>
      <c r="AE5">
        <v>0</v>
      </c>
      <c r="AF5">
        <v>1399227</v>
      </c>
      <c r="AG5">
        <v>0</v>
      </c>
      <c r="AH5">
        <v>0</v>
      </c>
      <c r="AI5">
        <v>0</v>
      </c>
      <c r="AJ5">
        <v>0</v>
      </c>
      <c r="AK5">
        <v>0</v>
      </c>
      <c r="AL5">
        <v>434325</v>
      </c>
      <c r="AM5">
        <v>0</v>
      </c>
      <c r="AN5">
        <v>0</v>
      </c>
      <c r="AO5">
        <v>0</v>
      </c>
      <c r="AP5">
        <v>0</v>
      </c>
      <c r="AQ5">
        <v>0</v>
      </c>
      <c r="AR5">
        <v>0</v>
      </c>
      <c r="AT5">
        <v>0</v>
      </c>
      <c r="AU5">
        <v>4485873</v>
      </c>
      <c r="AV5">
        <v>699806</v>
      </c>
      <c r="AW5">
        <v>0</v>
      </c>
      <c r="AX5">
        <v>0</v>
      </c>
      <c r="AY5">
        <v>0</v>
      </c>
      <c r="AZ5">
        <v>0</v>
      </c>
      <c r="BA5">
        <v>0</v>
      </c>
      <c r="BB5">
        <v>0</v>
      </c>
      <c r="BC5">
        <v>0</v>
      </c>
      <c r="BD5">
        <v>0</v>
      </c>
      <c r="BE5">
        <v>0</v>
      </c>
      <c r="BF5">
        <v>617572</v>
      </c>
      <c r="BG5">
        <v>0</v>
      </c>
      <c r="BH5">
        <v>840185</v>
      </c>
      <c r="BI5">
        <v>0</v>
      </c>
      <c r="BJ5">
        <v>0</v>
      </c>
      <c r="BK5">
        <v>0</v>
      </c>
      <c r="BL5">
        <v>0</v>
      </c>
      <c r="BM5">
        <v>0</v>
      </c>
      <c r="BN5">
        <v>0</v>
      </c>
      <c r="BO5">
        <v>2296795</v>
      </c>
      <c r="BP5">
        <v>3095194</v>
      </c>
      <c r="BQ5">
        <v>0</v>
      </c>
      <c r="BR5">
        <v>0</v>
      </c>
      <c r="BS5">
        <v>0</v>
      </c>
      <c r="BT5">
        <v>37965</v>
      </c>
      <c r="BU5">
        <v>0</v>
      </c>
      <c r="BV5">
        <v>0</v>
      </c>
      <c r="BW5">
        <v>0</v>
      </c>
      <c r="BX5">
        <v>0</v>
      </c>
      <c r="BY5">
        <v>1138915</v>
      </c>
      <c r="BZ5">
        <v>0</v>
      </c>
      <c r="CA5">
        <v>74759</v>
      </c>
      <c r="CB5">
        <v>0</v>
      </c>
      <c r="CC5">
        <v>0</v>
      </c>
      <c r="CD5">
        <v>4596173</v>
      </c>
    </row>
    <row r="6" spans="1:82" x14ac:dyDescent="0.3">
      <c r="A6" s="155">
        <v>7</v>
      </c>
      <c r="B6" t="s">
        <v>193</v>
      </c>
      <c r="D6">
        <v>0</v>
      </c>
      <c r="E6">
        <v>0</v>
      </c>
      <c r="F6">
        <v>1162</v>
      </c>
      <c r="G6">
        <v>0</v>
      </c>
      <c r="H6">
        <v>4031</v>
      </c>
      <c r="I6">
        <v>0</v>
      </c>
      <c r="J6">
        <v>2435</v>
      </c>
      <c r="K6">
        <v>6295</v>
      </c>
      <c r="L6">
        <v>17898</v>
      </c>
      <c r="M6">
        <v>85790</v>
      </c>
      <c r="N6">
        <v>0</v>
      </c>
      <c r="O6">
        <v>29513</v>
      </c>
      <c r="P6">
        <v>0</v>
      </c>
      <c r="Q6">
        <v>0</v>
      </c>
      <c r="R6">
        <v>0</v>
      </c>
      <c r="S6">
        <v>7233</v>
      </c>
      <c r="T6">
        <v>0</v>
      </c>
      <c r="U6">
        <v>0</v>
      </c>
      <c r="V6">
        <v>0</v>
      </c>
      <c r="W6">
        <v>0</v>
      </c>
      <c r="X6">
        <v>0</v>
      </c>
      <c r="Y6">
        <v>0</v>
      </c>
      <c r="Z6">
        <v>0</v>
      </c>
      <c r="AA6">
        <v>0</v>
      </c>
      <c r="AB6">
        <v>0</v>
      </c>
      <c r="AC6">
        <v>27359</v>
      </c>
      <c r="AD6">
        <v>0</v>
      </c>
      <c r="AE6">
        <v>0</v>
      </c>
      <c r="AF6">
        <v>727185</v>
      </c>
      <c r="AG6">
        <v>7782</v>
      </c>
      <c r="AH6">
        <v>1795</v>
      </c>
      <c r="AI6">
        <v>24894</v>
      </c>
      <c r="AJ6">
        <v>0</v>
      </c>
      <c r="AK6">
        <v>0</v>
      </c>
      <c r="AL6">
        <v>257212</v>
      </c>
      <c r="AM6">
        <v>0</v>
      </c>
      <c r="AN6">
        <v>0</v>
      </c>
      <c r="AO6">
        <v>0</v>
      </c>
      <c r="AP6">
        <v>0</v>
      </c>
      <c r="AQ6">
        <v>0</v>
      </c>
      <c r="AR6">
        <v>0</v>
      </c>
      <c r="AT6">
        <v>0</v>
      </c>
      <c r="AU6">
        <v>1372407</v>
      </c>
      <c r="AV6">
        <v>59346</v>
      </c>
      <c r="AW6">
        <v>32741</v>
      </c>
      <c r="AX6">
        <v>0</v>
      </c>
      <c r="AY6">
        <v>0</v>
      </c>
      <c r="AZ6">
        <v>0</v>
      </c>
      <c r="BA6">
        <v>16391</v>
      </c>
      <c r="BB6">
        <v>0</v>
      </c>
      <c r="BC6">
        <v>11397</v>
      </c>
      <c r="BD6">
        <v>0</v>
      </c>
      <c r="BE6">
        <v>0</v>
      </c>
      <c r="BF6">
        <v>76089</v>
      </c>
      <c r="BG6">
        <v>0</v>
      </c>
      <c r="BH6">
        <v>6459</v>
      </c>
      <c r="BI6">
        <v>0</v>
      </c>
      <c r="BJ6">
        <v>0</v>
      </c>
      <c r="BK6">
        <v>0</v>
      </c>
      <c r="BL6">
        <v>0</v>
      </c>
      <c r="BM6">
        <v>104022</v>
      </c>
      <c r="BN6">
        <v>0</v>
      </c>
      <c r="BO6">
        <v>2546535</v>
      </c>
      <c r="BP6">
        <v>109556</v>
      </c>
      <c r="BQ6">
        <v>0</v>
      </c>
      <c r="BR6">
        <v>30674</v>
      </c>
      <c r="BS6">
        <v>0</v>
      </c>
      <c r="BT6">
        <v>0</v>
      </c>
      <c r="BU6">
        <v>0</v>
      </c>
      <c r="BV6">
        <v>0</v>
      </c>
      <c r="BW6">
        <v>0</v>
      </c>
      <c r="BX6">
        <v>0</v>
      </c>
      <c r="BY6">
        <v>125674</v>
      </c>
      <c r="BZ6">
        <v>0</v>
      </c>
      <c r="CA6">
        <v>32411</v>
      </c>
      <c r="CB6">
        <v>6803</v>
      </c>
      <c r="CC6">
        <v>29310</v>
      </c>
      <c r="CD6">
        <v>38450</v>
      </c>
    </row>
    <row r="7" spans="1:82" x14ac:dyDescent="0.3">
      <c r="A7" s="155">
        <v>9</v>
      </c>
      <c r="B7" t="s">
        <v>195</v>
      </c>
      <c r="D7">
        <v>747831</v>
      </c>
      <c r="E7">
        <v>1115158</v>
      </c>
      <c r="F7">
        <v>401742</v>
      </c>
      <c r="G7">
        <v>1131517</v>
      </c>
      <c r="H7">
        <v>835510</v>
      </c>
      <c r="I7">
        <v>111431</v>
      </c>
      <c r="J7">
        <v>132091</v>
      </c>
      <c r="K7">
        <v>626428</v>
      </c>
      <c r="L7">
        <v>3314544</v>
      </c>
      <c r="M7">
        <v>82576939</v>
      </c>
      <c r="N7">
        <v>2733624</v>
      </c>
      <c r="O7">
        <v>4987109</v>
      </c>
      <c r="P7">
        <v>166501</v>
      </c>
      <c r="Q7">
        <v>5404915</v>
      </c>
      <c r="R7">
        <v>138869</v>
      </c>
      <c r="S7">
        <v>575467</v>
      </c>
      <c r="T7">
        <v>777499</v>
      </c>
      <c r="U7">
        <v>1272912</v>
      </c>
      <c r="V7">
        <v>4295758</v>
      </c>
      <c r="W7">
        <v>665125</v>
      </c>
      <c r="X7">
        <v>509867</v>
      </c>
      <c r="Y7">
        <v>272453</v>
      </c>
      <c r="Z7">
        <v>27250750</v>
      </c>
      <c r="AA7">
        <v>7377980</v>
      </c>
      <c r="AB7">
        <v>921536</v>
      </c>
      <c r="AC7">
        <v>29182238</v>
      </c>
      <c r="AD7">
        <v>503301</v>
      </c>
      <c r="AE7">
        <v>379400</v>
      </c>
      <c r="AF7">
        <v>35580740</v>
      </c>
      <c r="AG7">
        <v>924729</v>
      </c>
      <c r="AH7">
        <v>285559</v>
      </c>
      <c r="AI7">
        <v>2867437</v>
      </c>
      <c r="AJ7">
        <v>952907</v>
      </c>
      <c r="AK7">
        <v>151308</v>
      </c>
      <c r="AL7">
        <v>9084558</v>
      </c>
      <c r="AM7">
        <v>677998</v>
      </c>
      <c r="AN7">
        <v>11451972</v>
      </c>
      <c r="AO7">
        <v>45200</v>
      </c>
      <c r="AP7">
        <v>3625554</v>
      </c>
      <c r="AQ7">
        <v>2069428</v>
      </c>
      <c r="AR7">
        <v>224732</v>
      </c>
      <c r="AT7">
        <v>701970</v>
      </c>
      <c r="AU7">
        <v>72046863</v>
      </c>
      <c r="AV7">
        <v>25764762</v>
      </c>
      <c r="AW7">
        <v>928352</v>
      </c>
      <c r="AX7">
        <v>202556</v>
      </c>
      <c r="AY7">
        <v>402308</v>
      </c>
      <c r="AZ7">
        <v>195993</v>
      </c>
      <c r="BA7">
        <v>1029417</v>
      </c>
      <c r="BB7">
        <v>3087745</v>
      </c>
      <c r="BC7">
        <v>1173814</v>
      </c>
      <c r="BD7">
        <v>260174</v>
      </c>
      <c r="BE7">
        <v>135007</v>
      </c>
      <c r="BF7">
        <v>6921758</v>
      </c>
      <c r="BG7">
        <v>87617</v>
      </c>
      <c r="BH7">
        <v>13228694</v>
      </c>
      <c r="BI7">
        <v>1323138</v>
      </c>
      <c r="BJ7">
        <v>512134</v>
      </c>
      <c r="BK7">
        <v>517796</v>
      </c>
      <c r="BL7">
        <v>11580441</v>
      </c>
      <c r="BM7">
        <v>8552569</v>
      </c>
      <c r="BN7">
        <v>1121687</v>
      </c>
      <c r="BO7">
        <v>37101122</v>
      </c>
      <c r="BP7">
        <v>28005526</v>
      </c>
      <c r="BQ7">
        <v>235178</v>
      </c>
      <c r="BR7">
        <v>4200267</v>
      </c>
      <c r="BS7">
        <v>2890535</v>
      </c>
      <c r="BT7">
        <v>8471021</v>
      </c>
      <c r="BU7">
        <v>347952</v>
      </c>
      <c r="BV7">
        <v>901098</v>
      </c>
      <c r="BW7">
        <v>3229697</v>
      </c>
      <c r="BX7">
        <v>2252342</v>
      </c>
      <c r="BY7">
        <v>21736491</v>
      </c>
      <c r="BZ7">
        <v>231442</v>
      </c>
      <c r="CA7">
        <v>7328466</v>
      </c>
      <c r="CB7">
        <v>551352</v>
      </c>
      <c r="CC7">
        <v>1809309</v>
      </c>
      <c r="CD7">
        <v>60090297</v>
      </c>
    </row>
    <row r="8" spans="1:82" x14ac:dyDescent="0.3">
      <c r="A8" s="155">
        <v>11</v>
      </c>
      <c r="B8" t="s">
        <v>194</v>
      </c>
      <c r="D8">
        <v>0</v>
      </c>
      <c r="E8">
        <v>124748</v>
      </c>
      <c r="F8">
        <v>0</v>
      </c>
      <c r="G8">
        <v>9176</v>
      </c>
      <c r="H8">
        <v>151789</v>
      </c>
      <c r="I8">
        <v>7221</v>
      </c>
      <c r="J8">
        <v>22735</v>
      </c>
      <c r="K8">
        <v>140441</v>
      </c>
      <c r="L8">
        <v>572138</v>
      </c>
      <c r="M8">
        <v>0</v>
      </c>
      <c r="N8">
        <v>0</v>
      </c>
      <c r="O8">
        <v>556399</v>
      </c>
      <c r="P8">
        <v>23629</v>
      </c>
      <c r="Q8">
        <v>382069</v>
      </c>
      <c r="R8">
        <v>0</v>
      </c>
      <c r="S8">
        <v>37097</v>
      </c>
      <c r="T8">
        <v>0</v>
      </c>
      <c r="U8">
        <v>47000</v>
      </c>
      <c r="V8">
        <v>603464</v>
      </c>
      <c r="W8">
        <v>40310</v>
      </c>
      <c r="X8">
        <v>15106</v>
      </c>
      <c r="Y8">
        <v>76813</v>
      </c>
      <c r="Z8">
        <v>1980910</v>
      </c>
      <c r="AA8">
        <v>0</v>
      </c>
      <c r="AB8">
        <v>19348</v>
      </c>
      <c r="AC8">
        <v>0</v>
      </c>
      <c r="AD8">
        <v>6564</v>
      </c>
      <c r="AE8">
        <v>0</v>
      </c>
      <c r="AF8">
        <v>95030</v>
      </c>
      <c r="AG8">
        <v>24869</v>
      </c>
      <c r="AH8">
        <v>25216</v>
      </c>
      <c r="AI8">
        <v>146110</v>
      </c>
      <c r="AJ8">
        <v>54049</v>
      </c>
      <c r="AK8">
        <v>24589</v>
      </c>
      <c r="AL8">
        <v>0</v>
      </c>
      <c r="AM8">
        <v>66171</v>
      </c>
      <c r="AN8">
        <v>0</v>
      </c>
      <c r="AO8">
        <v>0</v>
      </c>
      <c r="AP8">
        <v>0</v>
      </c>
      <c r="AQ8">
        <v>104543</v>
      </c>
      <c r="AR8">
        <v>0</v>
      </c>
      <c r="AT8">
        <v>77336</v>
      </c>
      <c r="AU8">
        <v>0</v>
      </c>
      <c r="AV8">
        <v>376486</v>
      </c>
      <c r="AW8">
        <v>0</v>
      </c>
      <c r="AX8">
        <v>3592</v>
      </c>
      <c r="AY8">
        <v>39577</v>
      </c>
      <c r="AZ8">
        <v>0</v>
      </c>
      <c r="BA8">
        <v>69572</v>
      </c>
      <c r="BB8">
        <v>73742</v>
      </c>
      <c r="BC8">
        <v>0</v>
      </c>
      <c r="BD8">
        <v>41390</v>
      </c>
      <c r="BE8">
        <v>15563</v>
      </c>
      <c r="BF8">
        <v>187850</v>
      </c>
      <c r="BG8">
        <v>14883</v>
      </c>
      <c r="BH8">
        <v>610767</v>
      </c>
      <c r="BI8">
        <v>487145</v>
      </c>
      <c r="BJ8">
        <v>69355</v>
      </c>
      <c r="BK8">
        <v>0</v>
      </c>
      <c r="BL8">
        <v>1475323</v>
      </c>
      <c r="BM8">
        <v>0</v>
      </c>
      <c r="BN8">
        <v>71179</v>
      </c>
      <c r="BO8">
        <v>0</v>
      </c>
      <c r="BP8">
        <v>0</v>
      </c>
      <c r="BQ8">
        <v>24858</v>
      </c>
      <c r="BR8">
        <v>113439</v>
      </c>
      <c r="BS8">
        <v>0</v>
      </c>
      <c r="BT8">
        <v>200490</v>
      </c>
      <c r="BU8">
        <v>64402</v>
      </c>
      <c r="BV8">
        <v>130623</v>
      </c>
      <c r="BW8">
        <v>0</v>
      </c>
      <c r="BX8">
        <v>77207</v>
      </c>
      <c r="BY8">
        <v>1348632</v>
      </c>
      <c r="BZ8">
        <v>21937</v>
      </c>
      <c r="CA8">
        <v>70398</v>
      </c>
      <c r="CB8">
        <v>60832</v>
      </c>
      <c r="CC8">
        <v>83710</v>
      </c>
      <c r="CD8">
        <v>2985463</v>
      </c>
    </row>
    <row r="9" spans="1:82" x14ac:dyDescent="0.3">
      <c r="A9" s="155">
        <v>16</v>
      </c>
      <c r="B9" t="s">
        <v>197</v>
      </c>
      <c r="D9">
        <v>2439251</v>
      </c>
      <c r="E9">
        <v>2102001</v>
      </c>
      <c r="F9">
        <v>304782</v>
      </c>
      <c r="G9">
        <v>859358</v>
      </c>
      <c r="H9">
        <v>658059</v>
      </c>
      <c r="I9">
        <v>252039</v>
      </c>
      <c r="J9">
        <v>49218</v>
      </c>
      <c r="K9">
        <v>97729</v>
      </c>
      <c r="L9">
        <v>4387007</v>
      </c>
      <c r="M9">
        <v>167845614</v>
      </c>
      <c r="N9">
        <v>2021505</v>
      </c>
      <c r="O9">
        <v>7625563</v>
      </c>
      <c r="P9">
        <v>82918</v>
      </c>
      <c r="Q9">
        <v>11366183</v>
      </c>
      <c r="R9">
        <v>83641</v>
      </c>
      <c r="S9">
        <v>643627</v>
      </c>
      <c r="T9">
        <v>2140664</v>
      </c>
      <c r="U9">
        <v>1155439</v>
      </c>
      <c r="V9">
        <v>5125927</v>
      </c>
      <c r="W9">
        <v>2007910</v>
      </c>
      <c r="X9">
        <v>703534</v>
      </c>
      <c r="Y9">
        <v>974051</v>
      </c>
      <c r="Z9">
        <v>33202321</v>
      </c>
      <c r="AA9">
        <v>1096621</v>
      </c>
      <c r="AB9">
        <v>672542</v>
      </c>
      <c r="AC9">
        <v>35819180</v>
      </c>
      <c r="AD9">
        <v>680218</v>
      </c>
      <c r="AE9">
        <v>630628</v>
      </c>
      <c r="AF9">
        <v>70087049</v>
      </c>
      <c r="AG9">
        <v>211909</v>
      </c>
      <c r="AH9">
        <v>264126</v>
      </c>
      <c r="AI9">
        <v>6347138</v>
      </c>
      <c r="AJ9">
        <v>893471</v>
      </c>
      <c r="AK9">
        <v>68093</v>
      </c>
      <c r="AL9">
        <v>39758350</v>
      </c>
      <c r="AM9">
        <v>181521</v>
      </c>
      <c r="AN9">
        <v>13164997</v>
      </c>
      <c r="AO9">
        <v>44953</v>
      </c>
      <c r="AP9">
        <v>4238215</v>
      </c>
      <c r="AQ9">
        <v>2513493</v>
      </c>
      <c r="AR9">
        <v>70942</v>
      </c>
      <c r="AT9">
        <v>291024</v>
      </c>
      <c r="AU9">
        <v>292336175</v>
      </c>
      <c r="AV9">
        <v>79054665</v>
      </c>
      <c r="AW9">
        <v>1716417</v>
      </c>
      <c r="AX9">
        <v>274672</v>
      </c>
      <c r="AY9">
        <v>353190</v>
      </c>
      <c r="AZ9">
        <v>187243</v>
      </c>
      <c r="BA9">
        <v>383714</v>
      </c>
      <c r="BB9">
        <v>5398301</v>
      </c>
      <c r="BC9">
        <v>271689</v>
      </c>
      <c r="BD9">
        <v>135131</v>
      </c>
      <c r="BE9">
        <v>51578</v>
      </c>
      <c r="BF9">
        <v>15585679</v>
      </c>
      <c r="BG9">
        <v>23607</v>
      </c>
      <c r="BH9">
        <v>12525168</v>
      </c>
      <c r="BI9">
        <v>2110100</v>
      </c>
      <c r="BJ9">
        <v>223232</v>
      </c>
      <c r="BK9">
        <v>80633</v>
      </c>
      <c r="BL9">
        <v>15557614</v>
      </c>
      <c r="BM9">
        <v>17320222</v>
      </c>
      <c r="BN9">
        <v>1776971</v>
      </c>
      <c r="BO9">
        <v>53813346</v>
      </c>
      <c r="BP9">
        <v>110070013</v>
      </c>
      <c r="BQ9">
        <v>328559</v>
      </c>
      <c r="BR9">
        <v>6089224</v>
      </c>
      <c r="BS9">
        <v>1050466</v>
      </c>
      <c r="BT9">
        <v>11162292</v>
      </c>
      <c r="BU9">
        <v>173352</v>
      </c>
      <c r="BV9">
        <v>257556</v>
      </c>
      <c r="BW9">
        <v>3670079</v>
      </c>
      <c r="BX9">
        <v>3331580</v>
      </c>
      <c r="BY9">
        <v>40049419</v>
      </c>
      <c r="BZ9">
        <v>339514</v>
      </c>
      <c r="CA9">
        <v>13250730</v>
      </c>
      <c r="CB9">
        <v>559209</v>
      </c>
      <c r="CC9">
        <v>3525845</v>
      </c>
      <c r="CD9">
        <v>47460572</v>
      </c>
    </row>
    <row r="10" spans="1:82" x14ac:dyDescent="0.3">
      <c r="A10" s="155">
        <v>17</v>
      </c>
      <c r="B10" t="s">
        <v>200</v>
      </c>
      <c r="D10">
        <v>0</v>
      </c>
      <c r="E10">
        <v>0</v>
      </c>
      <c r="F10">
        <v>0</v>
      </c>
      <c r="G10">
        <v>0</v>
      </c>
      <c r="H10">
        <v>0</v>
      </c>
      <c r="I10">
        <v>0</v>
      </c>
      <c r="J10">
        <v>0</v>
      </c>
      <c r="K10">
        <v>0</v>
      </c>
      <c r="L10">
        <v>458867</v>
      </c>
      <c r="M10">
        <v>1061349</v>
      </c>
      <c r="N10">
        <v>106365</v>
      </c>
      <c r="O10">
        <v>0</v>
      </c>
      <c r="P10">
        <v>0</v>
      </c>
      <c r="Q10">
        <v>3950600</v>
      </c>
      <c r="R10">
        <v>0</v>
      </c>
      <c r="S10">
        <v>0</v>
      </c>
      <c r="T10">
        <v>0</v>
      </c>
      <c r="U10">
        <v>0</v>
      </c>
      <c r="V10">
        <v>0</v>
      </c>
      <c r="W10">
        <v>0</v>
      </c>
      <c r="X10">
        <v>0</v>
      </c>
      <c r="Y10">
        <v>61050</v>
      </c>
      <c r="Z10">
        <v>417390</v>
      </c>
      <c r="AA10">
        <v>0</v>
      </c>
      <c r="AB10">
        <v>0</v>
      </c>
      <c r="AC10">
        <v>0</v>
      </c>
      <c r="AD10">
        <v>0</v>
      </c>
      <c r="AE10">
        <v>0</v>
      </c>
      <c r="AF10">
        <v>2040000</v>
      </c>
      <c r="AG10">
        <v>0</v>
      </c>
      <c r="AH10">
        <v>0</v>
      </c>
      <c r="AI10">
        <v>374768</v>
      </c>
      <c r="AJ10">
        <v>0</v>
      </c>
      <c r="AK10">
        <v>0</v>
      </c>
      <c r="AL10">
        <v>0</v>
      </c>
      <c r="AM10">
        <v>0</v>
      </c>
      <c r="AN10">
        <v>28141</v>
      </c>
      <c r="AO10">
        <v>0</v>
      </c>
      <c r="AP10">
        <v>0</v>
      </c>
      <c r="AQ10">
        <v>0</v>
      </c>
      <c r="AR10">
        <v>0</v>
      </c>
      <c r="AT10">
        <v>0</v>
      </c>
      <c r="AU10">
        <v>6754548</v>
      </c>
      <c r="AV10">
        <v>7851887</v>
      </c>
      <c r="AW10">
        <v>0</v>
      </c>
      <c r="AX10">
        <v>0</v>
      </c>
      <c r="AY10">
        <v>0</v>
      </c>
      <c r="AZ10">
        <v>0</v>
      </c>
      <c r="BA10">
        <v>0</v>
      </c>
      <c r="BB10">
        <v>0</v>
      </c>
      <c r="BC10">
        <v>0</v>
      </c>
      <c r="BD10">
        <v>0</v>
      </c>
      <c r="BE10">
        <v>0</v>
      </c>
      <c r="BF10">
        <v>559977</v>
      </c>
      <c r="BG10">
        <v>0</v>
      </c>
      <c r="BH10">
        <v>0</v>
      </c>
      <c r="BI10">
        <v>0</v>
      </c>
      <c r="BJ10">
        <v>0</v>
      </c>
      <c r="BK10">
        <v>0</v>
      </c>
      <c r="BL10">
        <v>0</v>
      </c>
      <c r="BM10">
        <v>0</v>
      </c>
      <c r="BN10">
        <v>90028</v>
      </c>
      <c r="BO10">
        <v>6488371</v>
      </c>
      <c r="BP10">
        <v>2075892</v>
      </c>
      <c r="BQ10">
        <v>12500</v>
      </c>
      <c r="BR10">
        <v>0</v>
      </c>
      <c r="BS10">
        <v>0</v>
      </c>
      <c r="BT10">
        <v>91855</v>
      </c>
      <c r="BU10">
        <v>0</v>
      </c>
      <c r="BV10">
        <v>0</v>
      </c>
      <c r="BW10">
        <v>0</v>
      </c>
      <c r="BX10">
        <v>0</v>
      </c>
      <c r="BY10">
        <v>5473176</v>
      </c>
      <c r="BZ10">
        <v>23400</v>
      </c>
      <c r="CA10">
        <v>0</v>
      </c>
      <c r="CB10">
        <v>0</v>
      </c>
      <c r="CC10">
        <v>0</v>
      </c>
      <c r="CD10">
        <v>220000</v>
      </c>
    </row>
    <row r="11" spans="1:82" x14ac:dyDescent="0.3">
      <c r="A11" s="155">
        <v>20</v>
      </c>
      <c r="B11" t="s">
        <v>201</v>
      </c>
      <c r="D11">
        <v>86985</v>
      </c>
      <c r="E11">
        <v>0</v>
      </c>
      <c r="F11">
        <v>0</v>
      </c>
      <c r="G11">
        <v>0</v>
      </c>
      <c r="H11">
        <v>0</v>
      </c>
      <c r="I11">
        <v>0</v>
      </c>
      <c r="J11">
        <v>0</v>
      </c>
      <c r="K11">
        <v>0</v>
      </c>
      <c r="L11">
        <v>0</v>
      </c>
      <c r="M11">
        <v>17047333</v>
      </c>
      <c r="N11">
        <v>99000</v>
      </c>
      <c r="O11">
        <v>956322</v>
      </c>
      <c r="P11">
        <v>0</v>
      </c>
      <c r="Q11">
        <v>0</v>
      </c>
      <c r="R11">
        <v>0</v>
      </c>
      <c r="S11">
        <v>0</v>
      </c>
      <c r="T11">
        <v>0</v>
      </c>
      <c r="U11">
        <v>0</v>
      </c>
      <c r="V11">
        <v>0</v>
      </c>
      <c r="W11">
        <v>0</v>
      </c>
      <c r="X11">
        <v>90495</v>
      </c>
      <c r="Y11">
        <v>0</v>
      </c>
      <c r="Z11">
        <v>5545089</v>
      </c>
      <c r="AA11">
        <v>6507</v>
      </c>
      <c r="AB11">
        <v>8000</v>
      </c>
      <c r="AC11">
        <v>823881</v>
      </c>
      <c r="AD11">
        <v>0</v>
      </c>
      <c r="AE11">
        <v>0</v>
      </c>
      <c r="AF11">
        <v>5517468</v>
      </c>
      <c r="AG11">
        <v>0</v>
      </c>
      <c r="AH11">
        <v>0</v>
      </c>
      <c r="AI11">
        <v>0</v>
      </c>
      <c r="AJ11">
        <v>2500</v>
      </c>
      <c r="AK11">
        <v>0</v>
      </c>
      <c r="AL11">
        <v>2048958</v>
      </c>
      <c r="AM11">
        <v>0</v>
      </c>
      <c r="AN11">
        <v>0</v>
      </c>
      <c r="AO11">
        <v>0</v>
      </c>
      <c r="AP11">
        <v>0</v>
      </c>
      <c r="AQ11">
        <v>336523</v>
      </c>
      <c r="AR11">
        <v>0</v>
      </c>
      <c r="AT11">
        <v>0</v>
      </c>
      <c r="AU11">
        <v>40296344</v>
      </c>
      <c r="AV11">
        <v>13167334</v>
      </c>
      <c r="AW11">
        <v>0</v>
      </c>
      <c r="AX11">
        <v>0</v>
      </c>
      <c r="AY11">
        <v>0</v>
      </c>
      <c r="AZ11">
        <v>0</v>
      </c>
      <c r="BA11">
        <v>0</v>
      </c>
      <c r="BB11">
        <v>0</v>
      </c>
      <c r="BC11">
        <v>0</v>
      </c>
      <c r="BD11">
        <v>0</v>
      </c>
      <c r="BE11">
        <v>0</v>
      </c>
      <c r="BF11">
        <v>2580000</v>
      </c>
      <c r="BG11">
        <v>0</v>
      </c>
      <c r="BH11">
        <v>191149</v>
      </c>
      <c r="BI11">
        <v>0</v>
      </c>
      <c r="BJ11">
        <v>0</v>
      </c>
      <c r="BK11">
        <v>0</v>
      </c>
      <c r="BL11">
        <v>1068390</v>
      </c>
      <c r="BM11">
        <v>235683</v>
      </c>
      <c r="BN11">
        <v>210035</v>
      </c>
      <c r="BO11">
        <v>12075433</v>
      </c>
      <c r="BP11">
        <v>8064467</v>
      </c>
      <c r="BQ11">
        <v>0</v>
      </c>
      <c r="BR11">
        <v>490725</v>
      </c>
      <c r="BS11">
        <v>0</v>
      </c>
      <c r="BT11">
        <v>442343</v>
      </c>
      <c r="BU11">
        <v>0</v>
      </c>
      <c r="BV11">
        <v>64696</v>
      </c>
      <c r="BW11">
        <v>510481</v>
      </c>
      <c r="BX11">
        <v>0</v>
      </c>
      <c r="BY11">
        <v>3496754</v>
      </c>
      <c r="BZ11">
        <v>0</v>
      </c>
      <c r="CA11">
        <v>0</v>
      </c>
      <c r="CB11">
        <v>0</v>
      </c>
      <c r="CC11">
        <v>0</v>
      </c>
      <c r="CD11">
        <v>796547</v>
      </c>
    </row>
    <row r="12" spans="1:82" x14ac:dyDescent="0.3">
      <c r="A12" s="155">
        <v>22</v>
      </c>
      <c r="B12" t="s">
        <v>203</v>
      </c>
      <c r="D12">
        <v>0</v>
      </c>
      <c r="E12">
        <v>0</v>
      </c>
      <c r="F12">
        <v>0</v>
      </c>
      <c r="G12">
        <v>0</v>
      </c>
      <c r="H12">
        <v>0</v>
      </c>
      <c r="I12">
        <v>27696</v>
      </c>
      <c r="J12">
        <v>0</v>
      </c>
      <c r="K12">
        <v>0</v>
      </c>
      <c r="L12">
        <v>0</v>
      </c>
      <c r="M12">
        <v>115312</v>
      </c>
      <c r="N12">
        <v>0</v>
      </c>
      <c r="O12">
        <v>2100</v>
      </c>
      <c r="P12">
        <v>0</v>
      </c>
      <c r="Q12">
        <v>53684</v>
      </c>
      <c r="R12">
        <v>0</v>
      </c>
      <c r="S12">
        <v>0</v>
      </c>
      <c r="T12">
        <v>270</v>
      </c>
      <c r="U12">
        <v>0</v>
      </c>
      <c r="V12">
        <v>14528</v>
      </c>
      <c r="W12">
        <v>41076</v>
      </c>
      <c r="X12">
        <v>0</v>
      </c>
      <c r="Y12">
        <v>0</v>
      </c>
      <c r="Z12">
        <v>0</v>
      </c>
      <c r="AA12">
        <v>0</v>
      </c>
      <c r="AB12">
        <v>0</v>
      </c>
      <c r="AC12">
        <v>96141</v>
      </c>
      <c r="AD12">
        <v>25649</v>
      </c>
      <c r="AE12">
        <v>0</v>
      </c>
      <c r="AF12">
        <v>0</v>
      </c>
      <c r="AG12">
        <v>0</v>
      </c>
      <c r="AH12">
        <v>0</v>
      </c>
      <c r="AI12">
        <v>11117</v>
      </c>
      <c r="AJ12">
        <v>0</v>
      </c>
      <c r="AK12">
        <v>0</v>
      </c>
      <c r="AL12">
        <v>65931</v>
      </c>
      <c r="AM12">
        <v>0</v>
      </c>
      <c r="AN12">
        <v>0</v>
      </c>
      <c r="AO12">
        <v>0</v>
      </c>
      <c r="AP12">
        <v>0</v>
      </c>
      <c r="AQ12">
        <v>0</v>
      </c>
      <c r="AR12">
        <v>0</v>
      </c>
      <c r="AT12">
        <v>0</v>
      </c>
      <c r="AU12">
        <v>0</v>
      </c>
      <c r="AV12">
        <v>0</v>
      </c>
      <c r="AW12">
        <v>0</v>
      </c>
      <c r="AX12">
        <v>0</v>
      </c>
      <c r="AY12">
        <v>3709</v>
      </c>
      <c r="AZ12">
        <v>0</v>
      </c>
      <c r="BA12">
        <v>0</v>
      </c>
      <c r="BB12">
        <v>-7100</v>
      </c>
      <c r="BC12">
        <v>20873</v>
      </c>
      <c r="BD12">
        <v>0</v>
      </c>
      <c r="BE12">
        <v>0</v>
      </c>
      <c r="BF12">
        <v>0</v>
      </c>
      <c r="BG12">
        <v>0</v>
      </c>
      <c r="BH12">
        <v>0</v>
      </c>
      <c r="BI12">
        <v>0</v>
      </c>
      <c r="BJ12">
        <v>0</v>
      </c>
      <c r="BK12">
        <v>0</v>
      </c>
      <c r="BL12">
        <v>0</v>
      </c>
      <c r="BM12">
        <v>62949</v>
      </c>
      <c r="BN12">
        <v>0</v>
      </c>
      <c r="BO12">
        <v>0</v>
      </c>
      <c r="BP12">
        <v>0</v>
      </c>
      <c r="BQ12">
        <v>0</v>
      </c>
      <c r="BR12">
        <v>0</v>
      </c>
      <c r="BS12">
        <v>0</v>
      </c>
      <c r="BT12">
        <v>0</v>
      </c>
      <c r="BU12">
        <v>0</v>
      </c>
      <c r="BV12">
        <v>0</v>
      </c>
      <c r="BW12">
        <v>0</v>
      </c>
      <c r="BX12">
        <v>0</v>
      </c>
      <c r="BY12">
        <v>328053</v>
      </c>
      <c r="BZ12">
        <v>4991</v>
      </c>
      <c r="CA12">
        <v>12674</v>
      </c>
      <c r="CB12">
        <v>3070</v>
      </c>
      <c r="CC12">
        <v>0</v>
      </c>
      <c r="CD12">
        <v>0</v>
      </c>
    </row>
    <row r="13" spans="1:82" x14ac:dyDescent="0.3">
      <c r="A13" s="155">
        <v>23</v>
      </c>
      <c r="B13" t="s">
        <v>206</v>
      </c>
      <c r="D13">
        <v>189159</v>
      </c>
      <c r="E13">
        <v>-21398</v>
      </c>
      <c r="F13">
        <v>-46852</v>
      </c>
      <c r="G13">
        <v>99719</v>
      </c>
      <c r="H13">
        <v>102637</v>
      </c>
      <c r="I13">
        <v>-92254</v>
      </c>
      <c r="J13">
        <v>-760</v>
      </c>
      <c r="K13">
        <v>-42365</v>
      </c>
      <c r="L13">
        <v>267684</v>
      </c>
      <c r="M13">
        <v>6640249</v>
      </c>
      <c r="N13">
        <v>-127985</v>
      </c>
      <c r="O13">
        <v>-229424</v>
      </c>
      <c r="P13">
        <v>-38087</v>
      </c>
      <c r="Q13">
        <v>-171061</v>
      </c>
      <c r="R13">
        <v>-1546</v>
      </c>
      <c r="S13">
        <v>20691</v>
      </c>
      <c r="T13">
        <v>120902</v>
      </c>
      <c r="U13">
        <v>172759</v>
      </c>
      <c r="V13">
        <v>476294</v>
      </c>
      <c r="W13">
        <v>-548814</v>
      </c>
      <c r="X13">
        <v>-74176</v>
      </c>
      <c r="Y13">
        <v>68931</v>
      </c>
      <c r="Z13">
        <v>2239040</v>
      </c>
      <c r="AA13">
        <v>17350</v>
      </c>
      <c r="AB13">
        <v>107696</v>
      </c>
      <c r="AC13">
        <v>752536</v>
      </c>
      <c r="AD13">
        <v>-7479</v>
      </c>
      <c r="AE13">
        <v>7046</v>
      </c>
      <c r="AF13">
        <v>2351051</v>
      </c>
      <c r="AG13">
        <v>43299</v>
      </c>
      <c r="AH13">
        <v>-42442</v>
      </c>
      <c r="AI13">
        <v>107045</v>
      </c>
      <c r="AJ13">
        <v>80719</v>
      </c>
      <c r="AK13">
        <v>9077</v>
      </c>
      <c r="AL13">
        <v>-1713571</v>
      </c>
      <c r="AM13">
        <v>-3841</v>
      </c>
      <c r="AN13">
        <v>406705</v>
      </c>
      <c r="AO13">
        <v>-5534</v>
      </c>
      <c r="AP13">
        <v>445440</v>
      </c>
      <c r="AQ13">
        <v>-118345</v>
      </c>
      <c r="AR13">
        <v>22029</v>
      </c>
      <c r="AT13">
        <v>43294</v>
      </c>
      <c r="AU13">
        <v>1181792</v>
      </c>
      <c r="AV13">
        <v>1811322</v>
      </c>
      <c r="AW13">
        <v>119795</v>
      </c>
      <c r="AX13">
        <v>-59877</v>
      </c>
      <c r="AY13">
        <v>76145</v>
      </c>
      <c r="AZ13">
        <v>7981</v>
      </c>
      <c r="BA13">
        <v>-27403</v>
      </c>
      <c r="BB13">
        <v>2075</v>
      </c>
      <c r="BC13">
        <v>13480</v>
      </c>
      <c r="BD13">
        <v>12905</v>
      </c>
      <c r="BE13">
        <v>3368</v>
      </c>
      <c r="BF13">
        <v>1183485</v>
      </c>
      <c r="BG13">
        <v>4659</v>
      </c>
      <c r="BH13">
        <v>1901125</v>
      </c>
      <c r="BI13">
        <v>147043</v>
      </c>
      <c r="BJ13">
        <v>21036</v>
      </c>
      <c r="BK13">
        <v>21269</v>
      </c>
      <c r="BL13">
        <v>-692303</v>
      </c>
      <c r="BM13">
        <v>1180043</v>
      </c>
      <c r="BN13">
        <v>-737494</v>
      </c>
      <c r="BO13">
        <v>-1192983</v>
      </c>
      <c r="BP13">
        <v>463540</v>
      </c>
      <c r="BQ13">
        <v>-14391</v>
      </c>
      <c r="BR13">
        <v>71503</v>
      </c>
      <c r="BS13">
        <v>207441</v>
      </c>
      <c r="BT13">
        <v>515994</v>
      </c>
      <c r="BU13">
        <v>32347</v>
      </c>
      <c r="BV13">
        <v>-186742</v>
      </c>
      <c r="BW13">
        <v>619537</v>
      </c>
      <c r="BX13">
        <v>184266</v>
      </c>
      <c r="BY13">
        <v>4257852</v>
      </c>
      <c r="BZ13">
        <v>65705</v>
      </c>
      <c r="CA13">
        <v>-363207</v>
      </c>
      <c r="CB13">
        <v>69556</v>
      </c>
      <c r="CC13">
        <v>-40073</v>
      </c>
      <c r="CD13">
        <v>3778832</v>
      </c>
    </row>
    <row r="14" spans="1:82" x14ac:dyDescent="0.3">
      <c r="A14" s="155">
        <v>44</v>
      </c>
      <c r="B14" t="s">
        <v>1041</v>
      </c>
      <c r="D14">
        <v>237501</v>
      </c>
      <c r="E14">
        <v>470087</v>
      </c>
      <c r="F14">
        <v>0</v>
      </c>
      <c r="G14">
        <v>914764</v>
      </c>
      <c r="H14">
        <v>531934</v>
      </c>
      <c r="I14">
        <v>140640</v>
      </c>
      <c r="J14">
        <v>0</v>
      </c>
      <c r="K14">
        <v>377428</v>
      </c>
      <c r="L14">
        <v>4420057</v>
      </c>
      <c r="M14">
        <v>0</v>
      </c>
      <c r="N14">
        <v>0</v>
      </c>
      <c r="O14">
        <v>0</v>
      </c>
      <c r="P14">
        <v>28206</v>
      </c>
      <c r="Q14">
        <v>6985795</v>
      </c>
      <c r="R14">
        <v>0</v>
      </c>
      <c r="S14">
        <v>278331</v>
      </c>
      <c r="T14">
        <v>1141742</v>
      </c>
      <c r="U14">
        <v>959241</v>
      </c>
      <c r="V14">
        <v>6575862</v>
      </c>
      <c r="W14">
        <v>0</v>
      </c>
      <c r="X14">
        <v>310117</v>
      </c>
      <c r="Y14">
        <v>342204</v>
      </c>
      <c r="Z14">
        <v>28113403</v>
      </c>
      <c r="AA14">
        <v>15869</v>
      </c>
      <c r="AB14">
        <v>810561</v>
      </c>
      <c r="AC14">
        <v>0</v>
      </c>
      <c r="AD14">
        <v>0</v>
      </c>
      <c r="AE14">
        <v>0</v>
      </c>
      <c r="AF14">
        <v>27462185</v>
      </c>
      <c r="AG14">
        <v>41</v>
      </c>
      <c r="AH14">
        <v>195133</v>
      </c>
      <c r="AI14">
        <v>2458914</v>
      </c>
      <c r="AJ14">
        <v>95271</v>
      </c>
      <c r="AK14">
        <v>77247</v>
      </c>
      <c r="AL14">
        <v>9582448</v>
      </c>
      <c r="AM14">
        <v>338899</v>
      </c>
      <c r="AN14">
        <v>12253033</v>
      </c>
      <c r="AO14">
        <v>0</v>
      </c>
      <c r="AP14">
        <v>2873426</v>
      </c>
      <c r="AQ14">
        <v>0</v>
      </c>
      <c r="AR14">
        <v>0</v>
      </c>
      <c r="AT14">
        <v>116203</v>
      </c>
      <c r="AU14">
        <v>64035243</v>
      </c>
      <c r="AV14">
        <v>25361406</v>
      </c>
      <c r="AW14">
        <v>632197</v>
      </c>
      <c r="AX14">
        <v>143753</v>
      </c>
      <c r="AY14">
        <v>185929</v>
      </c>
      <c r="AZ14">
        <v>200669</v>
      </c>
      <c r="BA14">
        <v>383655</v>
      </c>
      <c r="BB14">
        <v>4283890</v>
      </c>
      <c r="BC14">
        <v>517035</v>
      </c>
      <c r="BD14">
        <v>0</v>
      </c>
      <c r="BE14">
        <v>174062</v>
      </c>
      <c r="BF14">
        <v>10083360</v>
      </c>
      <c r="BG14">
        <v>0</v>
      </c>
      <c r="BH14">
        <v>10980331</v>
      </c>
      <c r="BI14">
        <v>928694</v>
      </c>
      <c r="BJ14">
        <v>0</v>
      </c>
      <c r="BK14">
        <v>0</v>
      </c>
      <c r="BL14">
        <v>31976795</v>
      </c>
      <c r="BM14">
        <v>14350788</v>
      </c>
      <c r="BN14">
        <v>1063071</v>
      </c>
      <c r="BO14">
        <v>45163193</v>
      </c>
      <c r="BP14">
        <v>63632011</v>
      </c>
      <c r="BQ14">
        <v>212296</v>
      </c>
      <c r="BR14">
        <v>2507745</v>
      </c>
      <c r="BS14">
        <v>0</v>
      </c>
      <c r="BT14">
        <v>13019115</v>
      </c>
      <c r="BU14">
        <v>288413</v>
      </c>
      <c r="BV14">
        <v>147844</v>
      </c>
      <c r="BW14">
        <v>3040533</v>
      </c>
      <c r="BX14">
        <v>0</v>
      </c>
      <c r="BY14">
        <v>38646515</v>
      </c>
      <c r="BZ14">
        <v>491844</v>
      </c>
      <c r="CA14">
        <v>0</v>
      </c>
      <c r="CB14">
        <v>178594</v>
      </c>
      <c r="CC14">
        <v>0</v>
      </c>
      <c r="CD14">
        <v>0</v>
      </c>
    </row>
    <row r="15" spans="1:82" x14ac:dyDescent="0.3">
      <c r="A15" s="155">
        <v>45</v>
      </c>
      <c r="B15" t="s">
        <v>1042</v>
      </c>
      <c r="D15">
        <v>81602</v>
      </c>
      <c r="E15">
        <v>208828</v>
      </c>
      <c r="F15">
        <v>0</v>
      </c>
      <c r="G15">
        <v>36530</v>
      </c>
      <c r="H15">
        <v>145774</v>
      </c>
      <c r="I15">
        <v>34584</v>
      </c>
      <c r="J15">
        <v>0</v>
      </c>
      <c r="K15">
        <v>210271</v>
      </c>
      <c r="L15">
        <v>1414710</v>
      </c>
      <c r="M15">
        <v>0</v>
      </c>
      <c r="N15">
        <v>0</v>
      </c>
      <c r="O15">
        <v>0</v>
      </c>
      <c r="P15">
        <v>29019</v>
      </c>
      <c r="Q15">
        <v>244933</v>
      </c>
      <c r="R15">
        <v>0</v>
      </c>
      <c r="S15">
        <v>37617</v>
      </c>
      <c r="T15">
        <v>114760</v>
      </c>
      <c r="U15">
        <v>52983</v>
      </c>
      <c r="V15">
        <v>1115812</v>
      </c>
      <c r="W15">
        <v>0</v>
      </c>
      <c r="X15">
        <v>53172</v>
      </c>
      <c r="Y15">
        <v>149470</v>
      </c>
      <c r="Z15">
        <v>3948968</v>
      </c>
      <c r="AA15">
        <v>0</v>
      </c>
      <c r="AB15">
        <v>18522</v>
      </c>
      <c r="AC15">
        <v>0</v>
      </c>
      <c r="AD15">
        <v>0</v>
      </c>
      <c r="AE15">
        <v>0</v>
      </c>
      <c r="AF15">
        <v>6579803</v>
      </c>
      <c r="AG15">
        <v>0</v>
      </c>
      <c r="AH15">
        <v>5894</v>
      </c>
      <c r="AI15">
        <v>530913</v>
      </c>
      <c r="AJ15">
        <v>425</v>
      </c>
      <c r="AK15">
        <v>88309</v>
      </c>
      <c r="AL15">
        <v>4191125</v>
      </c>
      <c r="AM15">
        <v>44591</v>
      </c>
      <c r="AN15">
        <v>982661</v>
      </c>
      <c r="AO15">
        <v>0</v>
      </c>
      <c r="AP15">
        <v>222366</v>
      </c>
      <c r="AQ15">
        <v>0</v>
      </c>
      <c r="AR15">
        <v>0</v>
      </c>
      <c r="AT15">
        <v>1714</v>
      </c>
      <c r="AU15">
        <v>28977149</v>
      </c>
      <c r="AV15">
        <v>9554549</v>
      </c>
      <c r="AW15">
        <v>145793</v>
      </c>
      <c r="AX15">
        <v>43593</v>
      </c>
      <c r="AY15">
        <v>48930</v>
      </c>
      <c r="AZ15">
        <v>44169</v>
      </c>
      <c r="BA15">
        <v>77937</v>
      </c>
      <c r="BB15">
        <v>233908</v>
      </c>
      <c r="BC15">
        <v>5727</v>
      </c>
      <c r="BD15">
        <v>0</v>
      </c>
      <c r="BE15">
        <v>16739</v>
      </c>
      <c r="BF15">
        <v>2485794</v>
      </c>
      <c r="BG15">
        <v>0</v>
      </c>
      <c r="BH15">
        <v>1155416</v>
      </c>
      <c r="BI15">
        <v>128211</v>
      </c>
      <c r="BJ15">
        <v>0</v>
      </c>
      <c r="BK15">
        <v>0</v>
      </c>
      <c r="BL15">
        <v>2216409</v>
      </c>
      <c r="BM15">
        <v>4238579</v>
      </c>
      <c r="BN15">
        <v>947482</v>
      </c>
      <c r="BO15">
        <v>5582529</v>
      </c>
      <c r="BP15">
        <v>14340379</v>
      </c>
      <c r="BQ15">
        <v>9838</v>
      </c>
      <c r="BR15">
        <v>215865</v>
      </c>
      <c r="BS15">
        <v>0</v>
      </c>
      <c r="BT15">
        <v>2703767</v>
      </c>
      <c r="BU15">
        <v>38468</v>
      </c>
      <c r="BV15">
        <v>138023</v>
      </c>
      <c r="BW15">
        <v>199510</v>
      </c>
      <c r="BX15">
        <v>0</v>
      </c>
      <c r="BY15">
        <v>11403699</v>
      </c>
      <c r="BZ15">
        <v>58149</v>
      </c>
      <c r="CA15">
        <v>0</v>
      </c>
      <c r="CB15">
        <v>34638</v>
      </c>
      <c r="CC15">
        <v>0</v>
      </c>
      <c r="CD15">
        <v>0</v>
      </c>
    </row>
    <row r="16" spans="1:82" x14ac:dyDescent="0.3">
      <c r="A16" s="155">
        <v>47</v>
      </c>
      <c r="B16" t="s">
        <v>1043</v>
      </c>
      <c r="D16">
        <v>0</v>
      </c>
      <c r="E16">
        <v>0</v>
      </c>
      <c r="F16">
        <v>0</v>
      </c>
      <c r="G16">
        <v>0</v>
      </c>
      <c r="H16">
        <v>0</v>
      </c>
      <c r="I16">
        <v>0</v>
      </c>
      <c r="J16">
        <v>0</v>
      </c>
      <c r="K16">
        <v>0</v>
      </c>
      <c r="L16">
        <v>1794904</v>
      </c>
      <c r="M16">
        <v>140610126</v>
      </c>
      <c r="N16">
        <v>0</v>
      </c>
      <c r="O16">
        <v>0</v>
      </c>
      <c r="P16">
        <v>0</v>
      </c>
      <c r="Q16">
        <v>6759171</v>
      </c>
      <c r="R16">
        <v>0</v>
      </c>
      <c r="S16">
        <v>1057430</v>
      </c>
      <c r="U16">
        <v>0</v>
      </c>
      <c r="V16">
        <v>0</v>
      </c>
      <c r="W16">
        <v>0</v>
      </c>
      <c r="X16">
        <v>0</v>
      </c>
      <c r="Y16">
        <v>529096</v>
      </c>
      <c r="Z16">
        <v>0</v>
      </c>
      <c r="AA16">
        <v>0</v>
      </c>
      <c r="AB16">
        <v>0</v>
      </c>
      <c r="AC16">
        <v>0</v>
      </c>
      <c r="AD16">
        <v>0</v>
      </c>
      <c r="AE16">
        <v>0</v>
      </c>
      <c r="AF16">
        <v>44906710</v>
      </c>
      <c r="AG16">
        <v>0</v>
      </c>
      <c r="AH16">
        <v>0</v>
      </c>
      <c r="AI16">
        <v>0</v>
      </c>
      <c r="AJ16">
        <v>0</v>
      </c>
      <c r="AK16">
        <v>0</v>
      </c>
      <c r="AL16">
        <v>0</v>
      </c>
      <c r="AM16">
        <v>0</v>
      </c>
      <c r="AN16">
        <v>0</v>
      </c>
      <c r="AO16">
        <v>0</v>
      </c>
      <c r="AP16">
        <v>5694908</v>
      </c>
      <c r="AQ16">
        <v>0</v>
      </c>
      <c r="AR16">
        <v>0</v>
      </c>
      <c r="AT16">
        <v>0</v>
      </c>
      <c r="AU16">
        <v>0</v>
      </c>
      <c r="AV16">
        <v>75807048</v>
      </c>
      <c r="AW16">
        <v>0</v>
      </c>
      <c r="AX16">
        <v>0</v>
      </c>
      <c r="AY16">
        <v>0</v>
      </c>
      <c r="AZ16">
        <v>0</v>
      </c>
      <c r="BA16">
        <v>611626</v>
      </c>
      <c r="BB16">
        <v>0</v>
      </c>
      <c r="BC16">
        <v>0</v>
      </c>
      <c r="BD16">
        <v>0</v>
      </c>
      <c r="BE16">
        <v>0</v>
      </c>
      <c r="BF16">
        <v>0</v>
      </c>
      <c r="BG16">
        <v>0</v>
      </c>
      <c r="BH16">
        <v>0</v>
      </c>
      <c r="BI16">
        <v>0</v>
      </c>
      <c r="BJ16">
        <v>0</v>
      </c>
      <c r="BK16">
        <v>0</v>
      </c>
      <c r="BL16">
        <v>0</v>
      </c>
      <c r="BM16">
        <v>0</v>
      </c>
      <c r="BN16">
        <v>1367123</v>
      </c>
      <c r="BO16">
        <v>0</v>
      </c>
      <c r="BP16">
        <v>109162669</v>
      </c>
      <c r="BQ16">
        <v>0</v>
      </c>
      <c r="BR16">
        <v>4361239</v>
      </c>
      <c r="BS16">
        <v>0</v>
      </c>
      <c r="BT16">
        <v>0</v>
      </c>
      <c r="BU16">
        <v>379776</v>
      </c>
      <c r="BV16">
        <v>0</v>
      </c>
      <c r="BW16">
        <v>0</v>
      </c>
      <c r="BX16">
        <v>0</v>
      </c>
      <c r="BY16">
        <v>0</v>
      </c>
      <c r="BZ16">
        <v>433017</v>
      </c>
      <c r="CA16">
        <v>0</v>
      </c>
      <c r="CB16">
        <v>0</v>
      </c>
      <c r="CC16">
        <v>0</v>
      </c>
      <c r="CD16">
        <v>6553014</v>
      </c>
    </row>
    <row r="17" spans="1:82" x14ac:dyDescent="0.3">
      <c r="A17" s="155">
        <v>48</v>
      </c>
      <c r="B17" t="s">
        <v>115</v>
      </c>
      <c r="D17">
        <v>0</v>
      </c>
      <c r="E17">
        <v>0</v>
      </c>
      <c r="F17">
        <v>0</v>
      </c>
      <c r="G17">
        <v>0</v>
      </c>
      <c r="H17">
        <v>0</v>
      </c>
      <c r="I17">
        <v>0</v>
      </c>
      <c r="J17">
        <v>0</v>
      </c>
      <c r="K17">
        <v>0</v>
      </c>
      <c r="L17">
        <v>1018323</v>
      </c>
      <c r="M17">
        <v>14273099</v>
      </c>
      <c r="N17">
        <v>0</v>
      </c>
      <c r="O17">
        <v>0</v>
      </c>
      <c r="P17">
        <v>0</v>
      </c>
      <c r="Q17">
        <v>113028</v>
      </c>
      <c r="R17">
        <v>0</v>
      </c>
      <c r="S17">
        <v>130688</v>
      </c>
      <c r="U17">
        <v>0</v>
      </c>
      <c r="V17">
        <v>0</v>
      </c>
      <c r="W17">
        <v>0</v>
      </c>
      <c r="X17">
        <v>0</v>
      </c>
      <c r="Y17">
        <v>85026</v>
      </c>
      <c r="Z17">
        <v>0</v>
      </c>
      <c r="AA17">
        <v>0</v>
      </c>
      <c r="AB17">
        <v>0</v>
      </c>
      <c r="AC17">
        <v>0</v>
      </c>
      <c r="AD17">
        <v>0</v>
      </c>
      <c r="AE17">
        <v>0</v>
      </c>
      <c r="AF17">
        <v>5954425</v>
      </c>
      <c r="AG17">
        <v>0</v>
      </c>
      <c r="AH17">
        <v>0</v>
      </c>
      <c r="AI17">
        <v>0</v>
      </c>
      <c r="AJ17">
        <v>0</v>
      </c>
      <c r="AK17">
        <v>0</v>
      </c>
      <c r="AL17">
        <v>0</v>
      </c>
      <c r="AM17">
        <v>0</v>
      </c>
      <c r="AN17">
        <v>0</v>
      </c>
      <c r="AO17">
        <v>0</v>
      </c>
      <c r="AP17">
        <v>503899</v>
      </c>
      <c r="AQ17">
        <v>0</v>
      </c>
      <c r="AR17">
        <v>0</v>
      </c>
      <c r="AT17">
        <v>0</v>
      </c>
      <c r="AU17">
        <v>0</v>
      </c>
      <c r="AV17">
        <v>20791107</v>
      </c>
      <c r="AW17">
        <v>0</v>
      </c>
      <c r="AX17">
        <v>0</v>
      </c>
      <c r="AY17">
        <v>0</v>
      </c>
      <c r="AZ17">
        <v>0</v>
      </c>
      <c r="BA17">
        <v>54954</v>
      </c>
      <c r="BB17">
        <v>0</v>
      </c>
      <c r="BC17">
        <v>0</v>
      </c>
      <c r="BD17">
        <v>0</v>
      </c>
      <c r="BE17">
        <v>0</v>
      </c>
      <c r="BF17">
        <v>0</v>
      </c>
      <c r="BG17">
        <v>0</v>
      </c>
      <c r="BH17">
        <v>0</v>
      </c>
      <c r="BI17">
        <v>0</v>
      </c>
      <c r="BJ17">
        <v>0</v>
      </c>
      <c r="BK17">
        <v>0</v>
      </c>
      <c r="BL17">
        <v>0</v>
      </c>
      <c r="BM17">
        <v>0</v>
      </c>
      <c r="BN17">
        <v>341337</v>
      </c>
      <c r="BO17">
        <v>0</v>
      </c>
      <c r="BP17">
        <v>11669413</v>
      </c>
      <c r="BQ17">
        <v>0</v>
      </c>
      <c r="BR17">
        <v>378542</v>
      </c>
      <c r="BS17">
        <v>0</v>
      </c>
      <c r="BT17">
        <v>0</v>
      </c>
      <c r="BU17">
        <v>83354</v>
      </c>
      <c r="BV17">
        <v>0</v>
      </c>
      <c r="BW17">
        <v>0</v>
      </c>
      <c r="BX17">
        <v>0</v>
      </c>
      <c r="BY17">
        <v>0</v>
      </c>
      <c r="BZ17">
        <v>51760</v>
      </c>
      <c r="CA17">
        <v>0</v>
      </c>
      <c r="CB17">
        <v>0</v>
      </c>
      <c r="CC17">
        <v>0</v>
      </c>
      <c r="CD17">
        <v>1908355</v>
      </c>
    </row>
    <row r="18" spans="1:82" x14ac:dyDescent="0.3">
      <c r="A18" s="155">
        <v>49</v>
      </c>
      <c r="B18" t="s">
        <v>219</v>
      </c>
      <c r="D18">
        <v>153528</v>
      </c>
      <c r="E18">
        <v>311551</v>
      </c>
      <c r="F18">
        <v>0</v>
      </c>
      <c r="G18">
        <v>368431</v>
      </c>
      <c r="H18">
        <v>200955</v>
      </c>
      <c r="I18">
        <v>15975</v>
      </c>
      <c r="J18">
        <v>0</v>
      </c>
      <c r="K18">
        <v>15230</v>
      </c>
      <c r="L18">
        <v>1199256</v>
      </c>
      <c r="M18">
        <v>0</v>
      </c>
      <c r="N18">
        <v>0</v>
      </c>
      <c r="O18">
        <v>0</v>
      </c>
      <c r="P18">
        <v>106905</v>
      </c>
      <c r="Q18">
        <v>1350498</v>
      </c>
      <c r="R18">
        <v>0</v>
      </c>
      <c r="S18">
        <v>117694</v>
      </c>
      <c r="T18">
        <v>95228</v>
      </c>
      <c r="U18">
        <v>54860</v>
      </c>
      <c r="V18">
        <v>691255</v>
      </c>
      <c r="W18">
        <v>0</v>
      </c>
      <c r="X18">
        <v>223880</v>
      </c>
      <c r="Y18">
        <v>287059</v>
      </c>
      <c r="Z18">
        <v>4323823</v>
      </c>
      <c r="AA18">
        <v>69505</v>
      </c>
      <c r="AB18">
        <v>73278</v>
      </c>
      <c r="AC18">
        <v>0</v>
      </c>
      <c r="AD18">
        <v>0</v>
      </c>
      <c r="AE18">
        <v>0</v>
      </c>
      <c r="AF18">
        <v>4954277</v>
      </c>
      <c r="AG18">
        <v>0</v>
      </c>
      <c r="AH18">
        <v>45727</v>
      </c>
      <c r="AI18">
        <v>86946</v>
      </c>
      <c r="AJ18">
        <v>71782</v>
      </c>
      <c r="AK18">
        <v>5375</v>
      </c>
      <c r="AL18">
        <v>4890945</v>
      </c>
      <c r="AM18">
        <v>190993</v>
      </c>
      <c r="AN18">
        <v>1002894</v>
      </c>
      <c r="AO18">
        <v>0</v>
      </c>
      <c r="AP18">
        <v>694441</v>
      </c>
      <c r="AQ18">
        <v>0</v>
      </c>
      <c r="AR18">
        <v>0</v>
      </c>
      <c r="AT18">
        <v>102569</v>
      </c>
      <c r="AU18">
        <v>30000980</v>
      </c>
      <c r="AV18">
        <v>10565625</v>
      </c>
      <c r="AW18">
        <v>166226</v>
      </c>
      <c r="AX18">
        <v>160521</v>
      </c>
      <c r="AY18">
        <v>79522</v>
      </c>
      <c r="AZ18">
        <v>100064</v>
      </c>
      <c r="BA18">
        <v>82555</v>
      </c>
      <c r="BB18">
        <v>633262</v>
      </c>
      <c r="BC18">
        <v>141442</v>
      </c>
      <c r="BD18">
        <v>0</v>
      </c>
      <c r="BE18">
        <v>40141</v>
      </c>
      <c r="BF18">
        <v>1621142</v>
      </c>
      <c r="BG18">
        <v>0</v>
      </c>
      <c r="BH18">
        <v>1196544</v>
      </c>
      <c r="BI18">
        <v>201428</v>
      </c>
      <c r="BJ18">
        <v>0</v>
      </c>
      <c r="BK18">
        <v>0</v>
      </c>
      <c r="BL18">
        <v>2244885</v>
      </c>
      <c r="BM18">
        <v>3267610</v>
      </c>
      <c r="BN18">
        <v>724366</v>
      </c>
      <c r="BO18">
        <v>5195270</v>
      </c>
      <c r="BP18">
        <v>12722894</v>
      </c>
      <c r="BQ18">
        <v>91856</v>
      </c>
      <c r="BR18">
        <v>878470</v>
      </c>
      <c r="BS18">
        <v>0</v>
      </c>
      <c r="BT18">
        <v>1695988</v>
      </c>
      <c r="BU18">
        <v>136370</v>
      </c>
      <c r="BV18">
        <v>0</v>
      </c>
      <c r="BW18">
        <v>542655</v>
      </c>
      <c r="BX18">
        <v>0</v>
      </c>
      <c r="BY18">
        <v>4230569</v>
      </c>
      <c r="BZ18">
        <v>36320</v>
      </c>
      <c r="CA18">
        <v>0</v>
      </c>
      <c r="CB18">
        <v>48374</v>
      </c>
      <c r="CC18">
        <v>0</v>
      </c>
      <c r="CD18">
        <v>0</v>
      </c>
    </row>
    <row r="19" spans="1:82" x14ac:dyDescent="0.3">
      <c r="A19" s="155">
        <v>50</v>
      </c>
      <c r="B19" t="s">
        <v>92</v>
      </c>
      <c r="D19">
        <v>944707</v>
      </c>
      <c r="E19">
        <v>-166217</v>
      </c>
      <c r="F19">
        <v>0</v>
      </c>
      <c r="G19">
        <v>54149</v>
      </c>
      <c r="H19">
        <v>-56274</v>
      </c>
      <c r="I19">
        <v>11258</v>
      </c>
      <c r="J19">
        <v>0</v>
      </c>
      <c r="K19">
        <v>633661</v>
      </c>
      <c r="L19">
        <v>234293</v>
      </c>
      <c r="M19">
        <v>0</v>
      </c>
      <c r="N19">
        <v>0</v>
      </c>
      <c r="O19">
        <v>0</v>
      </c>
      <c r="P19">
        <v>-43490</v>
      </c>
      <c r="Q19">
        <v>1036740</v>
      </c>
      <c r="R19">
        <v>0</v>
      </c>
      <c r="S19">
        <v>1234632</v>
      </c>
      <c r="T19">
        <v>30975</v>
      </c>
      <c r="U19">
        <v>112647</v>
      </c>
      <c r="V19">
        <v>1147130</v>
      </c>
      <c r="W19">
        <v>0</v>
      </c>
      <c r="X19">
        <v>-179935</v>
      </c>
      <c r="Y19">
        <v>1009595</v>
      </c>
      <c r="Z19">
        <v>19563078</v>
      </c>
      <c r="AA19">
        <v>-69282</v>
      </c>
      <c r="AB19">
        <v>452835</v>
      </c>
      <c r="AC19">
        <v>0</v>
      </c>
      <c r="AD19">
        <v>0</v>
      </c>
      <c r="AE19">
        <v>0</v>
      </c>
      <c r="AF19">
        <v>7338710</v>
      </c>
      <c r="AG19">
        <v>-277</v>
      </c>
      <c r="AH19">
        <v>-82995</v>
      </c>
      <c r="AI19">
        <v>169732</v>
      </c>
      <c r="AJ19">
        <v>-71086</v>
      </c>
      <c r="AK19">
        <v>12905</v>
      </c>
      <c r="AL19">
        <v>-548347</v>
      </c>
      <c r="AM19">
        <v>-30718</v>
      </c>
      <c r="AN19">
        <v>152357</v>
      </c>
      <c r="AO19">
        <v>0</v>
      </c>
      <c r="AP19">
        <v>-169837</v>
      </c>
      <c r="AQ19">
        <v>0</v>
      </c>
      <c r="AR19">
        <v>0</v>
      </c>
      <c r="AT19">
        <v>341356</v>
      </c>
      <c r="AU19">
        <v>19781583</v>
      </c>
      <c r="AV19">
        <v>11418757</v>
      </c>
      <c r="AW19">
        <v>-75886</v>
      </c>
      <c r="AX19">
        <v>-168024</v>
      </c>
      <c r="AY19">
        <v>-95950</v>
      </c>
      <c r="AZ19">
        <v>-131375</v>
      </c>
      <c r="BA19">
        <v>-82318</v>
      </c>
      <c r="BB19">
        <v>-61142</v>
      </c>
      <c r="BC19">
        <v>-129974</v>
      </c>
      <c r="BD19">
        <v>0</v>
      </c>
      <c r="BE19">
        <v>-10056</v>
      </c>
      <c r="BF19">
        <v>1484417</v>
      </c>
      <c r="BG19">
        <v>0</v>
      </c>
      <c r="BH19">
        <v>881106</v>
      </c>
      <c r="BI19">
        <v>-178773</v>
      </c>
      <c r="BJ19">
        <v>0</v>
      </c>
      <c r="BK19">
        <v>0</v>
      </c>
      <c r="BL19">
        <v>3962311</v>
      </c>
      <c r="BM19">
        <v>2264065</v>
      </c>
      <c r="BN19">
        <v>19701</v>
      </c>
      <c r="BO19">
        <v>5749225</v>
      </c>
      <c r="BP19">
        <v>11064379</v>
      </c>
      <c r="BQ19">
        <v>1478872</v>
      </c>
      <c r="BR19">
        <v>1458581</v>
      </c>
      <c r="BS19">
        <v>0</v>
      </c>
      <c r="BT19">
        <v>2349137</v>
      </c>
      <c r="BU19">
        <v>-147508</v>
      </c>
      <c r="BV19">
        <v>875985</v>
      </c>
      <c r="BW19">
        <v>579557</v>
      </c>
      <c r="BX19">
        <v>0</v>
      </c>
      <c r="BY19">
        <v>1129302</v>
      </c>
      <c r="BZ19">
        <v>-2062078</v>
      </c>
      <c r="CA19">
        <v>0</v>
      </c>
      <c r="CB19">
        <v>56347</v>
      </c>
      <c r="CC19">
        <v>0</v>
      </c>
      <c r="CD19">
        <v>0</v>
      </c>
    </row>
    <row r="20" spans="1:82" x14ac:dyDescent="0.3">
      <c r="A20" s="155">
        <v>51</v>
      </c>
      <c r="B20" t="s">
        <v>237</v>
      </c>
      <c r="D20">
        <v>8984</v>
      </c>
      <c r="E20">
        <v>358168</v>
      </c>
      <c r="F20">
        <v>0</v>
      </c>
      <c r="G20">
        <v>77057</v>
      </c>
      <c r="H20">
        <v>245349</v>
      </c>
      <c r="I20">
        <v>21582</v>
      </c>
      <c r="J20">
        <v>0</v>
      </c>
      <c r="K20">
        <v>47758</v>
      </c>
      <c r="L20">
        <v>680013</v>
      </c>
      <c r="M20">
        <v>0</v>
      </c>
      <c r="N20">
        <v>0</v>
      </c>
      <c r="O20">
        <v>0</v>
      </c>
      <c r="P20">
        <v>-319</v>
      </c>
      <c r="Q20">
        <v>1485940</v>
      </c>
      <c r="R20">
        <v>0</v>
      </c>
      <c r="S20">
        <v>64790</v>
      </c>
      <c r="T20">
        <v>-101723</v>
      </c>
      <c r="U20">
        <v>157038</v>
      </c>
      <c r="V20">
        <v>4003510</v>
      </c>
      <c r="W20">
        <v>0</v>
      </c>
      <c r="X20">
        <v>48054</v>
      </c>
      <c r="Y20">
        <v>-320003</v>
      </c>
      <c r="Z20">
        <v>5708710</v>
      </c>
      <c r="AA20">
        <v>-6656</v>
      </c>
      <c r="AB20">
        <v>108208</v>
      </c>
      <c r="AC20">
        <v>0</v>
      </c>
      <c r="AD20">
        <v>0</v>
      </c>
      <c r="AE20">
        <v>0</v>
      </c>
      <c r="AF20">
        <v>9478432</v>
      </c>
      <c r="AG20">
        <v>-277</v>
      </c>
      <c r="AH20">
        <v>-27258</v>
      </c>
      <c r="AI20">
        <v>533071</v>
      </c>
      <c r="AJ20">
        <v>-3591</v>
      </c>
      <c r="AK20">
        <v>19353</v>
      </c>
      <c r="AL20">
        <v>4641808</v>
      </c>
      <c r="AM20">
        <v>33585</v>
      </c>
      <c r="AN20">
        <v>1583417</v>
      </c>
      <c r="AO20">
        <v>0</v>
      </c>
      <c r="AP20">
        <v>446467</v>
      </c>
      <c r="AQ20">
        <v>0</v>
      </c>
      <c r="AR20">
        <v>0</v>
      </c>
      <c r="AT20">
        <v>-28</v>
      </c>
      <c r="AU20">
        <v>54111664</v>
      </c>
      <c r="AV20">
        <v>20199378</v>
      </c>
      <c r="AW20">
        <v>139751</v>
      </c>
      <c r="AX20">
        <v>25583</v>
      </c>
      <c r="AY20">
        <v>-16038</v>
      </c>
      <c r="AZ20">
        <v>-23886</v>
      </c>
      <c r="BA20">
        <v>18596</v>
      </c>
      <c r="BB20">
        <v>584109</v>
      </c>
      <c r="BC20">
        <v>19658</v>
      </c>
      <c r="BD20">
        <v>0</v>
      </c>
      <c r="BE20">
        <v>46559</v>
      </c>
      <c r="BF20">
        <v>3800947</v>
      </c>
      <c r="BG20">
        <v>0</v>
      </c>
      <c r="BH20">
        <v>1316559</v>
      </c>
      <c r="BI20">
        <v>-118894</v>
      </c>
      <c r="BJ20">
        <v>0</v>
      </c>
      <c r="BK20">
        <v>0</v>
      </c>
      <c r="BL20">
        <v>5762549</v>
      </c>
      <c r="BM20">
        <v>2742751</v>
      </c>
      <c r="BN20">
        <v>423478</v>
      </c>
      <c r="BO20">
        <v>11055476</v>
      </c>
      <c r="BP20">
        <v>24357532</v>
      </c>
      <c r="BQ20">
        <v>38445</v>
      </c>
      <c r="BR20">
        <v>491859</v>
      </c>
      <c r="BS20">
        <v>0</v>
      </c>
      <c r="BT20">
        <v>4568694</v>
      </c>
      <c r="BU20">
        <v>14332</v>
      </c>
      <c r="BV20">
        <v>3775</v>
      </c>
      <c r="BW20">
        <v>680567</v>
      </c>
      <c r="BX20">
        <v>0</v>
      </c>
      <c r="BY20">
        <v>16213942</v>
      </c>
      <c r="BZ20">
        <v>-140530</v>
      </c>
      <c r="CA20">
        <v>0</v>
      </c>
      <c r="CB20">
        <v>38435</v>
      </c>
      <c r="CC20">
        <v>0</v>
      </c>
      <c r="CD20">
        <v>0</v>
      </c>
    </row>
    <row r="21" spans="1:82" x14ac:dyDescent="0.3">
      <c r="A21" s="155">
        <v>52</v>
      </c>
      <c r="B21" t="s">
        <v>230</v>
      </c>
      <c r="D21">
        <v>0</v>
      </c>
      <c r="E21">
        <v>0</v>
      </c>
      <c r="F21">
        <v>0</v>
      </c>
      <c r="G21">
        <v>0</v>
      </c>
      <c r="H21">
        <v>0</v>
      </c>
      <c r="I21">
        <v>0</v>
      </c>
      <c r="J21">
        <v>0</v>
      </c>
      <c r="K21">
        <v>0</v>
      </c>
      <c r="L21">
        <v>222671</v>
      </c>
      <c r="M21">
        <v>17559924</v>
      </c>
      <c r="N21">
        <v>0</v>
      </c>
      <c r="O21">
        <v>0</v>
      </c>
      <c r="P21">
        <v>0</v>
      </c>
      <c r="Q21">
        <v>301375</v>
      </c>
      <c r="R21">
        <v>0</v>
      </c>
      <c r="S21">
        <v>16285</v>
      </c>
      <c r="T21">
        <v>0</v>
      </c>
      <c r="U21">
        <v>0</v>
      </c>
      <c r="V21">
        <v>0</v>
      </c>
      <c r="W21">
        <v>0</v>
      </c>
      <c r="X21">
        <v>0</v>
      </c>
      <c r="Y21">
        <v>8613</v>
      </c>
      <c r="Z21">
        <v>0</v>
      </c>
      <c r="AA21">
        <v>0</v>
      </c>
      <c r="AB21">
        <v>0</v>
      </c>
      <c r="AC21">
        <v>0</v>
      </c>
      <c r="AD21">
        <v>0</v>
      </c>
      <c r="AE21">
        <v>0</v>
      </c>
      <c r="AF21">
        <v>2067406</v>
      </c>
      <c r="AG21">
        <v>0</v>
      </c>
      <c r="AH21">
        <v>0</v>
      </c>
      <c r="AI21">
        <v>0</v>
      </c>
      <c r="AJ21">
        <v>0</v>
      </c>
      <c r="AK21">
        <v>0</v>
      </c>
      <c r="AL21">
        <v>0</v>
      </c>
      <c r="AM21">
        <v>0</v>
      </c>
      <c r="AN21">
        <v>0</v>
      </c>
      <c r="AO21">
        <v>0</v>
      </c>
      <c r="AP21">
        <v>289137</v>
      </c>
      <c r="AQ21">
        <v>0</v>
      </c>
      <c r="AR21">
        <v>0</v>
      </c>
      <c r="AT21">
        <v>0</v>
      </c>
      <c r="AU21">
        <v>0</v>
      </c>
      <c r="AV21">
        <v>10170187</v>
      </c>
      <c r="AW21">
        <v>0</v>
      </c>
      <c r="AX21">
        <v>0</v>
      </c>
      <c r="AY21">
        <v>0</v>
      </c>
      <c r="AZ21">
        <v>0</v>
      </c>
      <c r="BA21">
        <v>2366</v>
      </c>
      <c r="BB21">
        <v>0</v>
      </c>
      <c r="BC21">
        <v>0</v>
      </c>
      <c r="BD21">
        <v>0</v>
      </c>
      <c r="BE21">
        <v>0</v>
      </c>
      <c r="BF21">
        <v>0</v>
      </c>
      <c r="BG21">
        <v>0</v>
      </c>
      <c r="BH21">
        <v>0</v>
      </c>
      <c r="BI21">
        <v>0</v>
      </c>
      <c r="BJ21">
        <v>0</v>
      </c>
      <c r="BK21">
        <v>0</v>
      </c>
      <c r="BL21">
        <v>0</v>
      </c>
      <c r="BM21">
        <v>0</v>
      </c>
      <c r="BN21">
        <v>85232</v>
      </c>
      <c r="BO21">
        <v>0</v>
      </c>
      <c r="BP21">
        <v>3179359</v>
      </c>
      <c r="BQ21">
        <v>0</v>
      </c>
      <c r="BR21">
        <v>135402</v>
      </c>
      <c r="BS21">
        <v>0</v>
      </c>
      <c r="BT21">
        <v>0</v>
      </c>
      <c r="BU21">
        <v>10317</v>
      </c>
      <c r="BV21">
        <v>0</v>
      </c>
      <c r="BW21">
        <v>0</v>
      </c>
      <c r="BX21">
        <v>0</v>
      </c>
      <c r="BY21">
        <v>0</v>
      </c>
      <c r="BZ21">
        <v>28482</v>
      </c>
      <c r="CA21">
        <v>0</v>
      </c>
      <c r="CB21">
        <v>0</v>
      </c>
      <c r="CC21">
        <v>0</v>
      </c>
      <c r="CD21">
        <v>1201700</v>
      </c>
    </row>
    <row r="22" spans="1:82" x14ac:dyDescent="0.3">
      <c r="A22" s="155">
        <v>53</v>
      </c>
      <c r="B22" t="s">
        <v>93</v>
      </c>
      <c r="D22">
        <v>0</v>
      </c>
      <c r="E22">
        <v>0</v>
      </c>
      <c r="F22">
        <v>0</v>
      </c>
      <c r="G22">
        <v>0</v>
      </c>
      <c r="H22">
        <v>0</v>
      </c>
      <c r="I22">
        <v>0</v>
      </c>
      <c r="J22">
        <v>0</v>
      </c>
      <c r="K22">
        <v>0</v>
      </c>
      <c r="L22">
        <v>-504740</v>
      </c>
      <c r="M22">
        <v>16418780</v>
      </c>
      <c r="N22">
        <v>0</v>
      </c>
      <c r="O22">
        <v>0</v>
      </c>
      <c r="P22">
        <v>0</v>
      </c>
      <c r="Q22">
        <v>-216841</v>
      </c>
      <c r="R22">
        <v>0</v>
      </c>
      <c r="S22">
        <v>-20676</v>
      </c>
      <c r="T22">
        <v>0</v>
      </c>
      <c r="U22">
        <v>0</v>
      </c>
      <c r="V22">
        <v>0</v>
      </c>
      <c r="W22">
        <v>0</v>
      </c>
      <c r="X22">
        <v>0</v>
      </c>
      <c r="Y22">
        <v>-72780</v>
      </c>
      <c r="Z22">
        <v>0</v>
      </c>
      <c r="AA22">
        <v>0</v>
      </c>
      <c r="AB22">
        <v>0</v>
      </c>
      <c r="AC22">
        <v>0</v>
      </c>
      <c r="AD22">
        <v>0</v>
      </c>
      <c r="AE22">
        <v>0</v>
      </c>
      <c r="AF22">
        <v>13234743</v>
      </c>
      <c r="AG22">
        <v>0</v>
      </c>
      <c r="AH22">
        <v>0</v>
      </c>
      <c r="AI22">
        <v>0</v>
      </c>
      <c r="AJ22">
        <v>0</v>
      </c>
      <c r="AK22">
        <v>0</v>
      </c>
      <c r="AL22">
        <v>0</v>
      </c>
      <c r="AM22">
        <v>0</v>
      </c>
      <c r="AN22">
        <v>0</v>
      </c>
      <c r="AO22">
        <v>0</v>
      </c>
      <c r="AP22">
        <v>834609</v>
      </c>
      <c r="AQ22">
        <v>0</v>
      </c>
      <c r="AR22">
        <v>0</v>
      </c>
      <c r="AT22">
        <v>0</v>
      </c>
      <c r="AU22">
        <v>0</v>
      </c>
      <c r="AV22">
        <v>1412785</v>
      </c>
      <c r="AW22">
        <v>0</v>
      </c>
      <c r="AX22">
        <v>0</v>
      </c>
      <c r="AY22">
        <v>0</v>
      </c>
      <c r="AZ22">
        <v>0</v>
      </c>
      <c r="BA22">
        <v>3576</v>
      </c>
      <c r="BB22">
        <v>0</v>
      </c>
      <c r="BC22">
        <v>0</v>
      </c>
      <c r="BD22">
        <v>0</v>
      </c>
      <c r="BE22">
        <v>0</v>
      </c>
      <c r="BF22">
        <v>0</v>
      </c>
      <c r="BG22">
        <v>0</v>
      </c>
      <c r="BH22">
        <v>0</v>
      </c>
      <c r="BI22">
        <v>0</v>
      </c>
      <c r="BJ22">
        <v>0</v>
      </c>
      <c r="BK22">
        <v>0</v>
      </c>
      <c r="BL22">
        <v>0</v>
      </c>
      <c r="BM22">
        <v>0</v>
      </c>
      <c r="BN22">
        <v>-1828</v>
      </c>
      <c r="BO22">
        <v>0</v>
      </c>
      <c r="BP22">
        <v>22152066</v>
      </c>
      <c r="BQ22">
        <v>0</v>
      </c>
      <c r="BR22">
        <v>-1659258</v>
      </c>
      <c r="BS22">
        <v>0</v>
      </c>
      <c r="BT22">
        <v>0</v>
      </c>
      <c r="BU22">
        <v>-11226</v>
      </c>
      <c r="BV22">
        <v>0</v>
      </c>
      <c r="BW22">
        <v>0</v>
      </c>
      <c r="BX22">
        <v>0</v>
      </c>
      <c r="BY22">
        <v>0</v>
      </c>
      <c r="BZ22">
        <v>21565</v>
      </c>
      <c r="CA22">
        <v>0</v>
      </c>
      <c r="CB22">
        <v>0</v>
      </c>
      <c r="CC22">
        <v>0</v>
      </c>
      <c r="CD22">
        <v>2692665</v>
      </c>
    </row>
    <row r="23" spans="1:82" x14ac:dyDescent="0.3">
      <c r="A23" s="155">
        <v>55</v>
      </c>
      <c r="B23" t="s">
        <v>240</v>
      </c>
      <c r="D23">
        <v>0</v>
      </c>
      <c r="E23">
        <v>0</v>
      </c>
      <c r="F23">
        <v>0</v>
      </c>
      <c r="G23">
        <v>0</v>
      </c>
      <c r="H23">
        <v>0</v>
      </c>
      <c r="I23">
        <v>0</v>
      </c>
      <c r="J23">
        <v>0</v>
      </c>
      <c r="K23">
        <v>0</v>
      </c>
      <c r="L23">
        <v>370504</v>
      </c>
      <c r="M23">
        <v>38443317</v>
      </c>
      <c r="N23">
        <v>0</v>
      </c>
      <c r="O23">
        <v>0</v>
      </c>
      <c r="P23">
        <v>0</v>
      </c>
      <c r="Q23">
        <v>4277200</v>
      </c>
      <c r="R23">
        <v>0</v>
      </c>
      <c r="S23">
        <v>37380</v>
      </c>
      <c r="T23">
        <v>0</v>
      </c>
      <c r="U23">
        <v>0</v>
      </c>
      <c r="V23">
        <v>0</v>
      </c>
      <c r="W23">
        <v>0</v>
      </c>
      <c r="X23">
        <v>0</v>
      </c>
      <c r="Y23">
        <v>191030</v>
      </c>
      <c r="Z23">
        <v>0</v>
      </c>
      <c r="AA23">
        <v>0</v>
      </c>
      <c r="AB23">
        <v>0</v>
      </c>
      <c r="AC23">
        <v>0</v>
      </c>
      <c r="AD23">
        <v>0</v>
      </c>
      <c r="AE23">
        <v>0</v>
      </c>
      <c r="AF23">
        <v>9105691</v>
      </c>
      <c r="AG23">
        <v>0</v>
      </c>
      <c r="AH23">
        <v>0</v>
      </c>
      <c r="AI23">
        <v>0</v>
      </c>
      <c r="AJ23">
        <v>0</v>
      </c>
      <c r="AK23">
        <v>0</v>
      </c>
      <c r="AL23">
        <v>0</v>
      </c>
      <c r="AM23">
        <v>0</v>
      </c>
      <c r="AN23">
        <v>0</v>
      </c>
      <c r="AO23">
        <v>0</v>
      </c>
      <c r="AP23">
        <v>256328</v>
      </c>
      <c r="AQ23">
        <v>0</v>
      </c>
      <c r="AR23">
        <v>0</v>
      </c>
      <c r="AT23">
        <v>0</v>
      </c>
      <c r="AU23">
        <v>0</v>
      </c>
      <c r="AV23">
        <v>21048101</v>
      </c>
      <c r="AW23">
        <v>0</v>
      </c>
      <c r="AX23">
        <v>0</v>
      </c>
      <c r="AY23">
        <v>0</v>
      </c>
      <c r="AZ23">
        <v>0</v>
      </c>
      <c r="BA23">
        <v>-7177</v>
      </c>
      <c r="BB23">
        <v>0</v>
      </c>
      <c r="BC23">
        <v>0</v>
      </c>
      <c r="BD23">
        <v>0</v>
      </c>
      <c r="BE23">
        <v>0</v>
      </c>
      <c r="BF23">
        <v>0</v>
      </c>
      <c r="BG23">
        <v>0</v>
      </c>
      <c r="BH23">
        <v>0</v>
      </c>
      <c r="BI23">
        <v>0</v>
      </c>
      <c r="BJ23">
        <v>0</v>
      </c>
      <c r="BK23">
        <v>0</v>
      </c>
      <c r="BL23">
        <v>0</v>
      </c>
      <c r="BM23">
        <v>0</v>
      </c>
      <c r="BN23">
        <v>173727</v>
      </c>
      <c r="BO23">
        <v>0</v>
      </c>
      <c r="BP23">
        <v>10560079</v>
      </c>
      <c r="BQ23">
        <v>0</v>
      </c>
      <c r="BR23">
        <v>1606077</v>
      </c>
      <c r="BS23">
        <v>0</v>
      </c>
      <c r="BT23">
        <v>0</v>
      </c>
      <c r="BU23">
        <v>14669</v>
      </c>
      <c r="BV23">
        <v>0</v>
      </c>
      <c r="BW23">
        <v>0</v>
      </c>
      <c r="BX23">
        <v>0</v>
      </c>
      <c r="BY23">
        <v>0</v>
      </c>
      <c r="BZ23">
        <v>36072</v>
      </c>
      <c r="CA23">
        <v>0</v>
      </c>
      <c r="CB23">
        <v>0</v>
      </c>
      <c r="CC23">
        <v>0</v>
      </c>
      <c r="CD23">
        <v>1820900</v>
      </c>
    </row>
    <row r="24" spans="1:82" x14ac:dyDescent="0.3">
      <c r="A24" s="155">
        <v>61</v>
      </c>
      <c r="B24" t="s">
        <v>254</v>
      </c>
      <c r="D24">
        <v>96.75</v>
      </c>
      <c r="E24">
        <v>93.26</v>
      </c>
      <c r="F24">
        <v>98.77</v>
      </c>
      <c r="G24">
        <v>91.93</v>
      </c>
      <c r="H24">
        <v>96.51</v>
      </c>
      <c r="I24">
        <v>96.91</v>
      </c>
      <c r="J24">
        <v>99.8</v>
      </c>
      <c r="K24">
        <v>97.28</v>
      </c>
      <c r="L24">
        <v>95.94</v>
      </c>
      <c r="M24">
        <v>99.06</v>
      </c>
      <c r="N24">
        <v>99.95</v>
      </c>
      <c r="O24">
        <v>99.18</v>
      </c>
      <c r="P24">
        <v>97.7</v>
      </c>
      <c r="Q24">
        <v>99.07</v>
      </c>
      <c r="R24">
        <v>99.37</v>
      </c>
      <c r="S24">
        <v>97.48</v>
      </c>
      <c r="T24">
        <v>99.49</v>
      </c>
      <c r="U24">
        <v>98.73</v>
      </c>
      <c r="V24">
        <v>96.61</v>
      </c>
      <c r="W24">
        <v>96.72</v>
      </c>
      <c r="X24">
        <v>98.49</v>
      </c>
      <c r="Y24">
        <v>95.04</v>
      </c>
      <c r="Z24">
        <v>99.62</v>
      </c>
      <c r="AA24">
        <v>0</v>
      </c>
      <c r="AB24">
        <v>91.37</v>
      </c>
      <c r="AC24">
        <v>99.5</v>
      </c>
      <c r="AD24">
        <v>91.67</v>
      </c>
      <c r="AE24">
        <v>88.86</v>
      </c>
      <c r="AF24">
        <v>98.71</v>
      </c>
      <c r="AG24">
        <v>98.39</v>
      </c>
      <c r="AH24">
        <v>94.35</v>
      </c>
      <c r="AI24">
        <v>99.3</v>
      </c>
      <c r="AJ24">
        <v>98.43</v>
      </c>
      <c r="AK24">
        <v>99.1</v>
      </c>
      <c r="AL24">
        <v>98.33</v>
      </c>
      <c r="AM24">
        <v>99.36</v>
      </c>
      <c r="AN24">
        <v>97.83</v>
      </c>
      <c r="AO24">
        <v>0</v>
      </c>
      <c r="AP24">
        <v>97.89</v>
      </c>
      <c r="AQ24">
        <v>98.49</v>
      </c>
      <c r="AR24">
        <v>96.4</v>
      </c>
      <c r="AT24">
        <v>86.3</v>
      </c>
      <c r="AU24">
        <v>99.36</v>
      </c>
      <c r="AV24">
        <v>99.73</v>
      </c>
      <c r="AW24">
        <v>96.49</v>
      </c>
      <c r="AX24">
        <v>98.27</v>
      </c>
      <c r="AY24">
        <v>98.2</v>
      </c>
      <c r="AZ24">
        <v>99.26</v>
      </c>
      <c r="BA24">
        <v>89.14</v>
      </c>
      <c r="BB24">
        <v>94.9</v>
      </c>
      <c r="BC24">
        <v>98.5</v>
      </c>
      <c r="BD24">
        <v>96.02</v>
      </c>
      <c r="BE24">
        <v>98.03</v>
      </c>
      <c r="BF24">
        <v>99.43</v>
      </c>
      <c r="BG24">
        <v>80.28</v>
      </c>
      <c r="BH24">
        <v>99.52</v>
      </c>
      <c r="BI24">
        <v>98.29</v>
      </c>
      <c r="BJ24">
        <v>98.1</v>
      </c>
      <c r="BK24">
        <v>0</v>
      </c>
      <c r="BL24">
        <v>95.78</v>
      </c>
      <c r="BM24">
        <v>98.58</v>
      </c>
      <c r="BN24">
        <v>95.46</v>
      </c>
      <c r="BO24">
        <v>98.71</v>
      </c>
      <c r="BP24">
        <v>99.06</v>
      </c>
      <c r="BQ24">
        <v>95.44</v>
      </c>
      <c r="BR24">
        <v>99.32</v>
      </c>
      <c r="BS24">
        <v>99.2</v>
      </c>
      <c r="BT24">
        <v>99.18</v>
      </c>
      <c r="BU24">
        <v>93.9</v>
      </c>
      <c r="BV24">
        <v>73.62</v>
      </c>
      <c r="BW24">
        <v>98.76</v>
      </c>
      <c r="BX24">
        <v>99.26</v>
      </c>
      <c r="BY24">
        <v>99.69</v>
      </c>
      <c r="BZ24">
        <v>96.7</v>
      </c>
      <c r="CA24">
        <v>98.99</v>
      </c>
      <c r="CB24">
        <v>95.11</v>
      </c>
      <c r="CC24">
        <v>96.24</v>
      </c>
      <c r="CD24">
        <v>99.26</v>
      </c>
    </row>
    <row r="25" spans="1:82" x14ac:dyDescent="0.3">
      <c r="A25" s="155">
        <v>80</v>
      </c>
      <c r="B25" t="s">
        <v>209</v>
      </c>
      <c r="D25">
        <v>184368</v>
      </c>
      <c r="E25">
        <v>269251</v>
      </c>
      <c r="F25">
        <v>0</v>
      </c>
      <c r="G25">
        <v>866308</v>
      </c>
      <c r="H25">
        <v>496536</v>
      </c>
      <c r="I25">
        <v>128111</v>
      </c>
      <c r="J25">
        <v>0</v>
      </c>
      <c r="K25">
        <v>175082</v>
      </c>
      <c r="L25">
        <v>3234427</v>
      </c>
      <c r="M25">
        <v>0</v>
      </c>
      <c r="N25">
        <v>0</v>
      </c>
      <c r="O25">
        <v>0</v>
      </c>
      <c r="P25">
        <v>1453</v>
      </c>
      <c r="Q25">
        <v>6185975</v>
      </c>
      <c r="R25">
        <v>0</v>
      </c>
      <c r="S25">
        <v>250050</v>
      </c>
      <c r="T25">
        <v>754870</v>
      </c>
      <c r="U25">
        <v>925194</v>
      </c>
      <c r="V25">
        <v>5887679</v>
      </c>
      <c r="W25">
        <v>0</v>
      </c>
      <c r="X25">
        <v>251611</v>
      </c>
      <c r="Y25">
        <v>144349</v>
      </c>
      <c r="Z25">
        <v>26654766</v>
      </c>
      <c r="AA25">
        <v>1037</v>
      </c>
      <c r="AB25">
        <v>492357</v>
      </c>
      <c r="AC25">
        <v>0</v>
      </c>
      <c r="AD25">
        <v>0</v>
      </c>
      <c r="AE25">
        <v>0</v>
      </c>
      <c r="AF25">
        <v>22137848</v>
      </c>
      <c r="AG25">
        <v>41</v>
      </c>
      <c r="AH25">
        <v>169174</v>
      </c>
      <c r="AI25">
        <v>1814902</v>
      </c>
      <c r="AJ25">
        <v>89511</v>
      </c>
      <c r="AK25">
        <v>77247</v>
      </c>
      <c r="AL25">
        <v>3845111</v>
      </c>
      <c r="AM25">
        <v>288539</v>
      </c>
      <c r="AN25">
        <v>11246434</v>
      </c>
      <c r="AO25">
        <v>0</v>
      </c>
      <c r="AP25">
        <v>2352892</v>
      </c>
      <c r="AQ25">
        <v>0</v>
      </c>
      <c r="AR25">
        <v>0</v>
      </c>
      <c r="AT25">
        <v>116203</v>
      </c>
      <c r="AU25">
        <v>41396961</v>
      </c>
      <c r="AV25">
        <v>18476252</v>
      </c>
      <c r="AW25">
        <v>439619</v>
      </c>
      <c r="AX25">
        <v>116316</v>
      </c>
      <c r="AY25">
        <v>143286</v>
      </c>
      <c r="AZ25">
        <v>0</v>
      </c>
      <c r="BA25">
        <v>335629</v>
      </c>
      <c r="BB25">
        <v>3842165</v>
      </c>
      <c r="BC25">
        <v>502244</v>
      </c>
      <c r="BD25">
        <v>0</v>
      </c>
      <c r="BE25">
        <v>163397</v>
      </c>
      <c r="BF25">
        <v>8760286</v>
      </c>
      <c r="BG25">
        <v>0</v>
      </c>
      <c r="BH25">
        <v>9418016</v>
      </c>
      <c r="BI25">
        <v>642919</v>
      </c>
      <c r="BJ25">
        <v>0</v>
      </c>
      <c r="BK25">
        <v>0</v>
      </c>
      <c r="BL25">
        <v>30338762</v>
      </c>
      <c r="BM25">
        <v>9547721</v>
      </c>
      <c r="BN25">
        <v>302807</v>
      </c>
      <c r="BO25">
        <v>41103309</v>
      </c>
      <c r="BP25">
        <v>57319578</v>
      </c>
      <c r="BQ25">
        <v>189732</v>
      </c>
      <c r="BR25">
        <v>1975848</v>
      </c>
      <c r="BS25">
        <v>0</v>
      </c>
      <c r="BT25">
        <v>11369532</v>
      </c>
      <c r="BU25">
        <v>266194</v>
      </c>
      <c r="BV25">
        <v>13596</v>
      </c>
      <c r="BW25">
        <v>2536252</v>
      </c>
      <c r="BX25">
        <v>0</v>
      </c>
      <c r="BY25">
        <v>36017763</v>
      </c>
      <c r="BZ25">
        <v>454428</v>
      </c>
      <c r="CA25">
        <v>0</v>
      </c>
      <c r="CB25">
        <v>112348</v>
      </c>
      <c r="CC25">
        <v>0</v>
      </c>
      <c r="CD25">
        <v>0</v>
      </c>
    </row>
    <row r="26" spans="1:82" x14ac:dyDescent="0.3">
      <c r="A26" s="155">
        <v>81</v>
      </c>
      <c r="B26" t="s">
        <v>210</v>
      </c>
      <c r="D26">
        <v>13986</v>
      </c>
      <c r="E26">
        <v>136513</v>
      </c>
      <c r="F26">
        <v>0</v>
      </c>
      <c r="G26">
        <v>78702</v>
      </c>
      <c r="H26">
        <v>34610</v>
      </c>
      <c r="I26">
        <v>12529</v>
      </c>
      <c r="J26">
        <v>0</v>
      </c>
      <c r="K26">
        <v>22375</v>
      </c>
      <c r="L26">
        <v>930523</v>
      </c>
      <c r="M26">
        <v>0</v>
      </c>
      <c r="N26">
        <v>0</v>
      </c>
      <c r="O26">
        <v>0</v>
      </c>
      <c r="P26">
        <v>26753</v>
      </c>
      <c r="Q26">
        <v>799820</v>
      </c>
      <c r="R26">
        <v>0</v>
      </c>
      <c r="S26">
        <v>22904</v>
      </c>
      <c r="T26">
        <v>114655</v>
      </c>
      <c r="U26">
        <v>33211</v>
      </c>
      <c r="V26">
        <v>545821</v>
      </c>
      <c r="W26">
        <v>0</v>
      </c>
      <c r="X26">
        <v>52598</v>
      </c>
      <c r="Y26">
        <v>108990</v>
      </c>
      <c r="Z26">
        <v>1458637</v>
      </c>
      <c r="AA26">
        <v>12066</v>
      </c>
      <c r="AB26">
        <v>32750</v>
      </c>
      <c r="AC26">
        <v>0</v>
      </c>
      <c r="AD26">
        <v>0</v>
      </c>
      <c r="AE26">
        <v>0</v>
      </c>
      <c r="AF26">
        <v>5143814</v>
      </c>
      <c r="AG26">
        <v>0</v>
      </c>
      <c r="AH26">
        <v>25959</v>
      </c>
      <c r="AI26">
        <v>255972</v>
      </c>
      <c r="AJ26">
        <v>5780</v>
      </c>
      <c r="AK26">
        <v>2231</v>
      </c>
      <c r="AL26">
        <v>3138977</v>
      </c>
      <c r="AM26">
        <v>0</v>
      </c>
      <c r="AN26">
        <v>1002379</v>
      </c>
      <c r="AO26">
        <v>0</v>
      </c>
      <c r="AP26">
        <v>306854</v>
      </c>
      <c r="AQ26">
        <v>0</v>
      </c>
      <c r="AR26">
        <v>0</v>
      </c>
      <c r="AT26">
        <v>30956</v>
      </c>
      <c r="AU26">
        <v>16645983</v>
      </c>
      <c r="AV26">
        <v>5044467</v>
      </c>
      <c r="AW26">
        <v>98433</v>
      </c>
      <c r="AX26">
        <v>26937</v>
      </c>
      <c r="AY26">
        <v>35295</v>
      </c>
      <c r="AZ26">
        <v>25944</v>
      </c>
      <c r="BA26">
        <v>33633</v>
      </c>
      <c r="BB26">
        <v>365652</v>
      </c>
      <c r="BC26">
        <v>18217</v>
      </c>
      <c r="BD26">
        <v>0</v>
      </c>
      <c r="BE26">
        <v>10665</v>
      </c>
      <c r="BF26">
        <v>1261661</v>
      </c>
      <c r="BG26">
        <v>0</v>
      </c>
      <c r="BH26">
        <v>1533474</v>
      </c>
      <c r="BI26">
        <v>285775</v>
      </c>
      <c r="BJ26">
        <v>0</v>
      </c>
      <c r="BK26">
        <v>0</v>
      </c>
      <c r="BL26">
        <v>1530165</v>
      </c>
      <c r="BM26">
        <v>2376163</v>
      </c>
      <c r="BN26">
        <v>250589</v>
      </c>
      <c r="BO26">
        <v>3244905</v>
      </c>
      <c r="BP26">
        <v>6190534</v>
      </c>
      <c r="BQ26">
        <v>22197</v>
      </c>
      <c r="BR26">
        <v>358196</v>
      </c>
      <c r="BS26">
        <v>0</v>
      </c>
      <c r="BT26">
        <v>1649368</v>
      </c>
      <c r="BU26">
        <v>22219</v>
      </c>
      <c r="BV26">
        <v>134248</v>
      </c>
      <c r="BW26">
        <v>216960</v>
      </c>
      <c r="BX26">
        <v>0</v>
      </c>
      <c r="BY26">
        <v>2413999</v>
      </c>
      <c r="BZ26">
        <v>34506</v>
      </c>
      <c r="CA26">
        <v>0</v>
      </c>
      <c r="CB26">
        <v>34146</v>
      </c>
      <c r="CC26">
        <v>0</v>
      </c>
      <c r="CD26">
        <v>0</v>
      </c>
    </row>
    <row r="27" spans="1:82" x14ac:dyDescent="0.3">
      <c r="A27" s="155">
        <v>82</v>
      </c>
      <c r="B27" t="s">
        <v>310</v>
      </c>
      <c r="D27">
        <v>0</v>
      </c>
      <c r="E27">
        <v>2542000</v>
      </c>
      <c r="F27">
        <v>0</v>
      </c>
      <c r="G27">
        <v>326115</v>
      </c>
      <c r="H27">
        <v>1294000</v>
      </c>
      <c r="I27">
        <v>0</v>
      </c>
      <c r="J27">
        <v>0</v>
      </c>
      <c r="K27">
        <v>1827000</v>
      </c>
      <c r="L27">
        <v>10932080</v>
      </c>
      <c r="M27">
        <v>0</v>
      </c>
      <c r="N27">
        <v>0</v>
      </c>
      <c r="O27">
        <v>0</v>
      </c>
      <c r="P27">
        <v>0</v>
      </c>
      <c r="Q27">
        <v>347461</v>
      </c>
      <c r="R27">
        <v>0</v>
      </c>
      <c r="S27">
        <v>267187</v>
      </c>
      <c r="T27">
        <v>616653</v>
      </c>
      <c r="U27">
        <v>99627</v>
      </c>
      <c r="V27">
        <v>8186317</v>
      </c>
      <c r="W27">
        <v>0</v>
      </c>
      <c r="X27">
        <v>326460</v>
      </c>
      <c r="Y27">
        <v>819972</v>
      </c>
      <c r="Z27">
        <v>40672227</v>
      </c>
      <c r="AA27">
        <v>0</v>
      </c>
      <c r="AB27">
        <v>190784</v>
      </c>
      <c r="AC27">
        <v>0</v>
      </c>
      <c r="AD27">
        <v>0</v>
      </c>
      <c r="AE27">
        <v>0</v>
      </c>
      <c r="AF27">
        <v>59760643</v>
      </c>
      <c r="AG27">
        <v>0</v>
      </c>
      <c r="AH27">
        <v>0</v>
      </c>
      <c r="AI27">
        <v>106939</v>
      </c>
      <c r="AJ27">
        <v>0</v>
      </c>
      <c r="AK27">
        <v>0</v>
      </c>
      <c r="AL27">
        <v>2618076</v>
      </c>
      <c r="AM27">
        <v>2705996</v>
      </c>
      <c r="AN27">
        <v>3950669</v>
      </c>
      <c r="AO27">
        <v>0</v>
      </c>
      <c r="AP27">
        <v>2566048</v>
      </c>
      <c r="AQ27">
        <v>0</v>
      </c>
      <c r="AR27">
        <v>0</v>
      </c>
      <c r="AT27">
        <v>0</v>
      </c>
      <c r="AU27">
        <v>311362866</v>
      </c>
      <c r="AV27">
        <v>79132617</v>
      </c>
      <c r="AW27">
        <v>597501</v>
      </c>
      <c r="AX27">
        <v>412345</v>
      </c>
      <c r="AY27">
        <v>18599</v>
      </c>
      <c r="AZ27">
        <v>0</v>
      </c>
      <c r="BA27">
        <v>1079000</v>
      </c>
      <c r="BB27">
        <v>0</v>
      </c>
      <c r="BC27">
        <v>211004</v>
      </c>
      <c r="BD27">
        <v>0</v>
      </c>
      <c r="BE27">
        <v>0</v>
      </c>
      <c r="BF27">
        <v>14875728</v>
      </c>
      <c r="BG27">
        <v>0</v>
      </c>
      <c r="BH27">
        <v>14061479</v>
      </c>
      <c r="BI27">
        <v>1076476</v>
      </c>
      <c r="BJ27">
        <v>0</v>
      </c>
      <c r="BK27">
        <v>0</v>
      </c>
      <c r="BL27">
        <v>20071464</v>
      </c>
      <c r="BM27">
        <v>22914841</v>
      </c>
      <c r="BN27">
        <v>7002945</v>
      </c>
      <c r="BO27">
        <v>23945992</v>
      </c>
      <c r="BP27">
        <v>166367358</v>
      </c>
      <c r="BQ27">
        <v>0</v>
      </c>
      <c r="BR27">
        <v>1073297</v>
      </c>
      <c r="BS27">
        <v>0</v>
      </c>
      <c r="BT27">
        <v>29099641</v>
      </c>
      <c r="BU27">
        <v>0</v>
      </c>
      <c r="BV27">
        <v>0</v>
      </c>
      <c r="BW27">
        <v>434618</v>
      </c>
      <c r="BX27">
        <v>0</v>
      </c>
      <c r="BY27">
        <v>33563799</v>
      </c>
      <c r="BZ27">
        <v>0</v>
      </c>
      <c r="CA27">
        <v>0</v>
      </c>
      <c r="CB27">
        <v>96787</v>
      </c>
      <c r="CC27">
        <v>0</v>
      </c>
      <c r="CD27">
        <v>0</v>
      </c>
    </row>
    <row r="28" spans="1:82" x14ac:dyDescent="0.3">
      <c r="A28" s="155">
        <v>83</v>
      </c>
      <c r="B28" t="s">
        <v>94</v>
      </c>
      <c r="D28">
        <v>8054027</v>
      </c>
      <c r="E28">
        <v>6694041</v>
      </c>
      <c r="F28">
        <v>0</v>
      </c>
      <c r="G28">
        <v>8030987</v>
      </c>
      <c r="H28">
        <v>4093882</v>
      </c>
      <c r="I28">
        <v>457736</v>
      </c>
      <c r="J28">
        <v>0</v>
      </c>
      <c r="K28">
        <v>2992140</v>
      </c>
      <c r="L28">
        <v>32360998</v>
      </c>
      <c r="M28">
        <v>0</v>
      </c>
      <c r="N28">
        <v>0</v>
      </c>
      <c r="O28">
        <v>0</v>
      </c>
      <c r="P28">
        <v>3302853</v>
      </c>
      <c r="Q28">
        <v>40612120</v>
      </c>
      <c r="R28">
        <v>0</v>
      </c>
      <c r="S28">
        <v>3389061</v>
      </c>
      <c r="T28">
        <v>2974696</v>
      </c>
      <c r="U28">
        <v>1723654</v>
      </c>
      <c r="V28">
        <v>22308464</v>
      </c>
      <c r="W28">
        <v>0</v>
      </c>
      <c r="X28">
        <v>4792635</v>
      </c>
      <c r="Y28">
        <v>9334537</v>
      </c>
      <c r="Z28">
        <v>97428155</v>
      </c>
      <c r="AA28">
        <v>1631640</v>
      </c>
      <c r="AB28">
        <v>2987763</v>
      </c>
      <c r="AC28">
        <v>0</v>
      </c>
      <c r="AD28">
        <v>0</v>
      </c>
      <c r="AE28">
        <v>0</v>
      </c>
      <c r="AF28">
        <v>208747484</v>
      </c>
      <c r="AG28">
        <v>427</v>
      </c>
      <c r="AH28">
        <v>1028628</v>
      </c>
      <c r="AI28">
        <v>3245079</v>
      </c>
      <c r="AJ28">
        <v>1547877</v>
      </c>
      <c r="AK28">
        <v>172185</v>
      </c>
      <c r="AL28">
        <v>56305761</v>
      </c>
      <c r="AM28">
        <v>4566483</v>
      </c>
      <c r="AN28">
        <v>49108392</v>
      </c>
      <c r="AO28">
        <v>0</v>
      </c>
      <c r="AP28">
        <v>13545364</v>
      </c>
      <c r="AQ28">
        <v>0</v>
      </c>
      <c r="AR28">
        <v>0</v>
      </c>
      <c r="AT28">
        <v>3664564</v>
      </c>
      <c r="AU28">
        <v>608973607</v>
      </c>
      <c r="AV28">
        <v>202186621</v>
      </c>
      <c r="AW28">
        <v>3350628</v>
      </c>
      <c r="AX28">
        <v>2365229</v>
      </c>
      <c r="AY28">
        <v>1754858</v>
      </c>
      <c r="AZ28">
        <v>3234953</v>
      </c>
      <c r="BA28">
        <v>1791058</v>
      </c>
      <c r="BB28">
        <v>6163553</v>
      </c>
      <c r="BC28">
        <v>3400606</v>
      </c>
      <c r="BD28">
        <v>0</v>
      </c>
      <c r="BE28">
        <v>440180</v>
      </c>
      <c r="BF28">
        <v>31044788</v>
      </c>
      <c r="BG28">
        <v>0</v>
      </c>
      <c r="BH28">
        <v>19936396</v>
      </c>
      <c r="BI28">
        <v>3971728</v>
      </c>
      <c r="BJ28">
        <v>0</v>
      </c>
      <c r="BK28">
        <v>0</v>
      </c>
      <c r="BL28">
        <v>98895486</v>
      </c>
      <c r="BM28">
        <v>77457418</v>
      </c>
      <c r="BN28">
        <v>5879309</v>
      </c>
      <c r="BO28">
        <v>136862277</v>
      </c>
      <c r="BP28">
        <v>212922163</v>
      </c>
      <c r="BQ28">
        <v>5660109</v>
      </c>
      <c r="BR28">
        <v>28040882</v>
      </c>
      <c r="BS28">
        <v>0</v>
      </c>
      <c r="BT28">
        <v>52538675</v>
      </c>
      <c r="BU28">
        <v>2670354</v>
      </c>
      <c r="BV28">
        <v>2724235</v>
      </c>
      <c r="BW28">
        <v>20722281</v>
      </c>
      <c r="BX28">
        <v>0</v>
      </c>
      <c r="BY28">
        <v>120564297</v>
      </c>
      <c r="BZ28">
        <v>1029695</v>
      </c>
      <c r="CA28">
        <v>0</v>
      </c>
      <c r="CB28">
        <v>946324</v>
      </c>
      <c r="CC28">
        <v>0</v>
      </c>
      <c r="CD28">
        <v>0</v>
      </c>
    </row>
    <row r="29" spans="1:82" x14ac:dyDescent="0.3">
      <c r="A29" s="155">
        <v>84</v>
      </c>
      <c r="B29" t="s">
        <v>218</v>
      </c>
      <c r="D29">
        <v>371634</v>
      </c>
      <c r="E29">
        <v>1214735</v>
      </c>
      <c r="F29">
        <v>0</v>
      </c>
      <c r="G29">
        <v>578051</v>
      </c>
      <c r="H29">
        <v>404412</v>
      </c>
      <c r="I29">
        <v>159791</v>
      </c>
      <c r="J29">
        <v>0</v>
      </c>
      <c r="K29">
        <v>186961</v>
      </c>
      <c r="L29">
        <v>4224169</v>
      </c>
      <c r="M29">
        <v>0</v>
      </c>
      <c r="N29">
        <v>0</v>
      </c>
      <c r="O29">
        <v>0</v>
      </c>
      <c r="P29">
        <v>48812</v>
      </c>
      <c r="Q29">
        <v>5691783</v>
      </c>
      <c r="R29">
        <v>0</v>
      </c>
      <c r="S29">
        <v>309552</v>
      </c>
      <c r="T29">
        <v>1291112</v>
      </c>
      <c r="U29">
        <v>294088</v>
      </c>
      <c r="V29">
        <v>4193014</v>
      </c>
      <c r="W29">
        <v>0</v>
      </c>
      <c r="X29">
        <v>557178</v>
      </c>
      <c r="Y29">
        <v>1089507</v>
      </c>
      <c r="Z29">
        <v>12925390</v>
      </c>
      <c r="AA29">
        <v>56949</v>
      </c>
      <c r="AB29">
        <v>307738</v>
      </c>
      <c r="AC29">
        <v>0</v>
      </c>
      <c r="AD29">
        <v>0</v>
      </c>
      <c r="AE29">
        <v>0</v>
      </c>
      <c r="AF29">
        <v>40457812</v>
      </c>
      <c r="AG29">
        <v>0</v>
      </c>
      <c r="AH29">
        <v>131982</v>
      </c>
      <c r="AI29">
        <v>3753789</v>
      </c>
      <c r="AJ29">
        <v>11711</v>
      </c>
      <c r="AK29">
        <v>92369</v>
      </c>
      <c r="AL29">
        <v>17581014</v>
      </c>
      <c r="AM29">
        <v>103768</v>
      </c>
      <c r="AN29">
        <v>7040864</v>
      </c>
      <c r="AO29">
        <v>0</v>
      </c>
      <c r="AP29">
        <v>2341536</v>
      </c>
      <c r="AQ29">
        <v>0</v>
      </c>
      <c r="AR29">
        <v>0</v>
      </c>
      <c r="AT29">
        <v>258732</v>
      </c>
      <c r="AU29">
        <v>122357533</v>
      </c>
      <c r="AV29">
        <v>47117742</v>
      </c>
      <c r="AW29">
        <v>998952</v>
      </c>
      <c r="AX29">
        <v>294253</v>
      </c>
      <c r="AY29">
        <v>434140</v>
      </c>
      <c r="AZ29">
        <v>145388</v>
      </c>
      <c r="BA29">
        <v>204378</v>
      </c>
      <c r="BB29">
        <v>3101405</v>
      </c>
      <c r="BC29">
        <v>150707</v>
      </c>
      <c r="BD29">
        <v>0</v>
      </c>
      <c r="BE29">
        <v>141102</v>
      </c>
      <c r="BF29">
        <v>9813711</v>
      </c>
      <c r="BG29">
        <v>0</v>
      </c>
      <c r="BH29">
        <v>6749663</v>
      </c>
      <c r="BI29">
        <v>2002545</v>
      </c>
      <c r="BJ29">
        <v>0</v>
      </c>
      <c r="BK29">
        <v>0</v>
      </c>
      <c r="BL29">
        <v>18149298</v>
      </c>
      <c r="BM29">
        <v>16196439</v>
      </c>
      <c r="BN29">
        <v>1307957</v>
      </c>
      <c r="BO29">
        <v>28950023</v>
      </c>
      <c r="BP29">
        <v>55132660</v>
      </c>
      <c r="BQ29">
        <v>199605</v>
      </c>
      <c r="BR29">
        <v>2460358</v>
      </c>
      <c r="BS29">
        <v>0</v>
      </c>
      <c r="BT29">
        <v>10722494</v>
      </c>
      <c r="BU29">
        <v>162292</v>
      </c>
      <c r="BV29">
        <v>0</v>
      </c>
      <c r="BW29">
        <v>2132709</v>
      </c>
      <c r="BX29">
        <v>0</v>
      </c>
      <c r="BY29">
        <v>23237843</v>
      </c>
      <c r="BZ29">
        <v>215874</v>
      </c>
      <c r="CA29">
        <v>0</v>
      </c>
      <c r="CB29">
        <v>290145</v>
      </c>
      <c r="CC29">
        <v>0</v>
      </c>
      <c r="CD29">
        <v>0</v>
      </c>
    </row>
    <row r="30" spans="1:82" x14ac:dyDescent="0.3">
      <c r="A30" s="155">
        <v>85</v>
      </c>
      <c r="B30" t="s">
        <v>220</v>
      </c>
      <c r="D30">
        <v>518214</v>
      </c>
      <c r="E30">
        <v>1359629</v>
      </c>
      <c r="F30">
        <v>0</v>
      </c>
      <c r="G30">
        <v>895415</v>
      </c>
      <c r="H30">
        <v>398798</v>
      </c>
      <c r="I30">
        <v>150406</v>
      </c>
      <c r="J30">
        <v>0</v>
      </c>
      <c r="K30">
        <v>248072</v>
      </c>
      <c r="L30">
        <v>4527517</v>
      </c>
      <c r="M30">
        <v>0</v>
      </c>
      <c r="N30">
        <v>0</v>
      </c>
      <c r="O30">
        <v>0</v>
      </c>
      <c r="P30">
        <v>166354</v>
      </c>
      <c r="Q30">
        <v>5512209</v>
      </c>
      <c r="R30">
        <v>0</v>
      </c>
      <c r="S30">
        <v>367807</v>
      </c>
      <c r="T30">
        <v>1291748</v>
      </c>
      <c r="U30">
        <v>181202</v>
      </c>
      <c r="V30">
        <v>3048932</v>
      </c>
      <c r="W30">
        <v>0</v>
      </c>
      <c r="X30">
        <v>766330</v>
      </c>
      <c r="Y30">
        <v>1600193</v>
      </c>
      <c r="Z30">
        <v>12082786</v>
      </c>
      <c r="AA30">
        <v>132738</v>
      </c>
      <c r="AB30">
        <v>277314</v>
      </c>
      <c r="AC30">
        <v>0</v>
      </c>
      <c r="AD30">
        <v>0</v>
      </c>
      <c r="AE30">
        <v>0</v>
      </c>
      <c r="AF30">
        <v>36758693</v>
      </c>
      <c r="AG30">
        <v>277</v>
      </c>
      <c r="AH30">
        <v>218774</v>
      </c>
      <c r="AI30">
        <v>3221459</v>
      </c>
      <c r="AJ30">
        <v>85297</v>
      </c>
      <c r="AK30">
        <v>79464</v>
      </c>
      <c r="AL30">
        <v>18448282</v>
      </c>
      <c r="AM30">
        <v>271810</v>
      </c>
      <c r="AN30">
        <v>7071656</v>
      </c>
      <c r="AO30">
        <v>0</v>
      </c>
      <c r="AP30">
        <v>2615934</v>
      </c>
      <c r="AQ30">
        <v>0</v>
      </c>
      <c r="AR30">
        <v>0</v>
      </c>
      <c r="AT30">
        <v>372890</v>
      </c>
      <c r="AU30">
        <v>101049720</v>
      </c>
      <c r="AV30">
        <v>41112830</v>
      </c>
      <c r="AW30">
        <v>1160332</v>
      </c>
      <c r="AX30">
        <v>448524</v>
      </c>
      <c r="AY30">
        <v>532749</v>
      </c>
      <c r="AZ30">
        <v>276763</v>
      </c>
      <c r="BA30">
        <v>262059</v>
      </c>
      <c r="BB30">
        <v>3224251</v>
      </c>
      <c r="BC30">
        <v>271350</v>
      </c>
      <c r="BD30">
        <v>0</v>
      </c>
      <c r="BE30">
        <v>135971</v>
      </c>
      <c r="BF30">
        <v>8139114</v>
      </c>
      <c r="BG30">
        <v>0</v>
      </c>
      <c r="BH30">
        <v>6122322</v>
      </c>
      <c r="BI30">
        <v>2167272</v>
      </c>
      <c r="BJ30">
        <v>0</v>
      </c>
      <c r="BK30">
        <v>0</v>
      </c>
      <c r="BL30">
        <v>14451501</v>
      </c>
      <c r="BM30">
        <v>16371403</v>
      </c>
      <c r="BN30">
        <v>1571872</v>
      </c>
      <c r="BO30">
        <v>24626925</v>
      </c>
      <c r="BP30">
        <v>42982435</v>
      </c>
      <c r="BQ30">
        <v>240319</v>
      </c>
      <c r="BR30">
        <v>2844316</v>
      </c>
      <c r="BS30">
        <v>0</v>
      </c>
      <c r="BT30">
        <v>7982599</v>
      </c>
      <c r="BU30">
        <v>309800</v>
      </c>
      <c r="BV30">
        <v>0</v>
      </c>
      <c r="BW30">
        <v>2071841</v>
      </c>
      <c r="BX30">
        <v>0</v>
      </c>
      <c r="BY30">
        <v>18574104</v>
      </c>
      <c r="BZ30">
        <v>395252</v>
      </c>
      <c r="CA30">
        <v>0</v>
      </c>
      <c r="CB30">
        <v>275864</v>
      </c>
      <c r="CC30">
        <v>0</v>
      </c>
      <c r="CD30">
        <v>0</v>
      </c>
    </row>
    <row r="31" spans="1:82" x14ac:dyDescent="0.3">
      <c r="A31" s="155">
        <v>88</v>
      </c>
      <c r="B31" t="s">
        <v>217</v>
      </c>
      <c r="D31">
        <v>245912</v>
      </c>
      <c r="E31">
        <v>1214735</v>
      </c>
      <c r="F31">
        <v>0</v>
      </c>
      <c r="G31">
        <v>576536</v>
      </c>
      <c r="H31">
        <v>392910</v>
      </c>
      <c r="I31">
        <v>149895</v>
      </c>
      <c r="J31">
        <v>0</v>
      </c>
      <c r="K31">
        <v>138392</v>
      </c>
      <c r="L31">
        <v>4079739</v>
      </c>
      <c r="M31">
        <v>0</v>
      </c>
      <c r="N31">
        <v>0</v>
      </c>
      <c r="O31">
        <v>0</v>
      </c>
      <c r="P31">
        <v>48812</v>
      </c>
      <c r="Q31">
        <v>5581232</v>
      </c>
      <c r="R31">
        <v>0</v>
      </c>
      <c r="S31">
        <v>254821</v>
      </c>
      <c r="T31">
        <v>1170816</v>
      </c>
      <c r="U31">
        <v>250388</v>
      </c>
      <c r="V31">
        <v>3949910</v>
      </c>
      <c r="W31">
        <v>0</v>
      </c>
      <c r="X31">
        <v>529615</v>
      </c>
      <c r="Y31">
        <v>1089507</v>
      </c>
      <c r="Z31">
        <v>12384365</v>
      </c>
      <c r="AA31">
        <v>56949</v>
      </c>
      <c r="AB31">
        <v>294890</v>
      </c>
      <c r="AC31">
        <v>0</v>
      </c>
      <c r="AD31">
        <v>0</v>
      </c>
      <c r="AE31">
        <v>0</v>
      </c>
      <c r="AF31">
        <v>37853842</v>
      </c>
      <c r="AG31">
        <v>0</v>
      </c>
      <c r="AH31">
        <v>116508</v>
      </c>
      <c r="AI31">
        <v>3242935</v>
      </c>
      <c r="AJ31">
        <v>11711</v>
      </c>
      <c r="AK31">
        <v>92369</v>
      </c>
      <c r="AL31">
        <v>17518725</v>
      </c>
      <c r="AM31">
        <v>103589</v>
      </c>
      <c r="AN31">
        <v>6622332</v>
      </c>
      <c r="AO31">
        <v>0</v>
      </c>
      <c r="AP31">
        <v>2177007</v>
      </c>
      <c r="AQ31">
        <v>0</v>
      </c>
      <c r="AR31">
        <v>0</v>
      </c>
      <c r="AT31">
        <v>252945</v>
      </c>
      <c r="AU31">
        <v>119676814</v>
      </c>
      <c r="AV31">
        <v>46895223</v>
      </c>
      <c r="AW31">
        <v>961806</v>
      </c>
      <c r="AX31">
        <v>294067</v>
      </c>
      <c r="AY31">
        <v>405371</v>
      </c>
      <c r="AZ31">
        <v>145388</v>
      </c>
      <c r="BA31">
        <v>204378</v>
      </c>
      <c r="BB31">
        <v>2945985</v>
      </c>
      <c r="BC31">
        <v>148898</v>
      </c>
      <c r="BD31">
        <v>0</v>
      </c>
      <c r="BE31">
        <v>133409</v>
      </c>
      <c r="BF31">
        <v>7889905</v>
      </c>
      <c r="BG31">
        <v>0</v>
      </c>
      <c r="BH31">
        <v>6665388</v>
      </c>
      <c r="BI31">
        <v>1944704</v>
      </c>
      <c r="BJ31">
        <v>0</v>
      </c>
      <c r="BK31">
        <v>0</v>
      </c>
      <c r="BL31">
        <v>17747068</v>
      </c>
      <c r="BM31">
        <v>15534013</v>
      </c>
      <c r="BN31">
        <v>1198698</v>
      </c>
      <c r="BO31">
        <v>27837827</v>
      </c>
      <c r="BP31">
        <v>54732806</v>
      </c>
      <c r="BQ31">
        <v>199605</v>
      </c>
      <c r="BR31">
        <v>2350787</v>
      </c>
      <c r="BS31">
        <v>0</v>
      </c>
      <c r="BT31">
        <v>9954986</v>
      </c>
      <c r="BU31">
        <v>162292</v>
      </c>
      <c r="BV31">
        <v>0</v>
      </c>
      <c r="BW31">
        <v>1864675</v>
      </c>
      <c r="BX31">
        <v>0</v>
      </c>
      <c r="BY31">
        <v>22192800</v>
      </c>
      <c r="BZ31">
        <v>215391</v>
      </c>
      <c r="CA31">
        <v>0</v>
      </c>
      <c r="CB31">
        <v>274071</v>
      </c>
      <c r="CC31">
        <v>0</v>
      </c>
      <c r="CD31">
        <v>0</v>
      </c>
    </row>
    <row r="32" spans="1:82" x14ac:dyDescent="0.3">
      <c r="A32" s="155">
        <v>89</v>
      </c>
      <c r="B32" t="s">
        <v>221</v>
      </c>
      <c r="D32">
        <v>0</v>
      </c>
      <c r="E32">
        <v>109823</v>
      </c>
      <c r="F32">
        <v>0</v>
      </c>
      <c r="G32">
        <v>0</v>
      </c>
      <c r="H32">
        <v>62816</v>
      </c>
      <c r="I32">
        <v>0</v>
      </c>
      <c r="J32">
        <v>0</v>
      </c>
      <c r="K32">
        <v>51862</v>
      </c>
      <c r="L32">
        <v>353140</v>
      </c>
      <c r="M32">
        <v>0</v>
      </c>
      <c r="N32">
        <v>0</v>
      </c>
      <c r="O32">
        <v>0</v>
      </c>
      <c r="P32">
        <v>0</v>
      </c>
      <c r="Q32">
        <v>871</v>
      </c>
      <c r="R32">
        <v>0</v>
      </c>
      <c r="S32">
        <v>0</v>
      </c>
      <c r="T32">
        <v>28451</v>
      </c>
      <c r="U32">
        <v>2911</v>
      </c>
      <c r="V32">
        <v>180518</v>
      </c>
      <c r="W32">
        <v>0</v>
      </c>
      <c r="X32">
        <v>10849</v>
      </c>
      <c r="Y32">
        <v>31135</v>
      </c>
      <c r="Z32">
        <v>1347614</v>
      </c>
      <c r="AA32">
        <v>0</v>
      </c>
      <c r="AB32">
        <v>0</v>
      </c>
      <c r="AC32">
        <v>0</v>
      </c>
      <c r="AD32">
        <v>0</v>
      </c>
      <c r="AE32">
        <v>0</v>
      </c>
      <c r="AF32">
        <v>827372</v>
      </c>
      <c r="AG32">
        <v>0</v>
      </c>
      <c r="AH32">
        <v>0</v>
      </c>
      <c r="AI32">
        <v>3476</v>
      </c>
      <c r="AJ32">
        <v>0</v>
      </c>
      <c r="AK32">
        <v>0</v>
      </c>
      <c r="AL32">
        <v>904306</v>
      </c>
      <c r="AM32">
        <v>79000</v>
      </c>
      <c r="AN32">
        <v>103210</v>
      </c>
      <c r="AO32">
        <v>0</v>
      </c>
      <c r="AP32">
        <v>49721</v>
      </c>
      <c r="AQ32">
        <v>0</v>
      </c>
      <c r="AR32">
        <v>0</v>
      </c>
      <c r="AT32">
        <v>0</v>
      </c>
      <c r="AU32">
        <v>6286257</v>
      </c>
      <c r="AV32">
        <v>2452226</v>
      </c>
      <c r="AW32">
        <v>18023</v>
      </c>
      <c r="AX32">
        <v>14843</v>
      </c>
      <c r="AY32">
        <v>787</v>
      </c>
      <c r="AZ32">
        <v>0</v>
      </c>
      <c r="BA32">
        <v>24705</v>
      </c>
      <c r="BB32">
        <v>290</v>
      </c>
      <c r="BC32">
        <v>9406</v>
      </c>
      <c r="BD32">
        <v>0</v>
      </c>
      <c r="BE32">
        <v>17568</v>
      </c>
      <c r="BF32">
        <v>343160</v>
      </c>
      <c r="BG32">
        <v>0</v>
      </c>
      <c r="BH32">
        <v>453665</v>
      </c>
      <c r="BI32">
        <v>19548</v>
      </c>
      <c r="BJ32">
        <v>0</v>
      </c>
      <c r="BK32">
        <v>0</v>
      </c>
      <c r="BL32">
        <v>158445</v>
      </c>
      <c r="BM32">
        <v>402142</v>
      </c>
      <c r="BN32">
        <v>220243</v>
      </c>
      <c r="BO32">
        <v>606542</v>
      </c>
      <c r="BP32">
        <v>7117881</v>
      </c>
      <c r="BQ32">
        <v>0</v>
      </c>
      <c r="BR32">
        <v>0</v>
      </c>
      <c r="BS32">
        <v>0</v>
      </c>
      <c r="BT32">
        <v>824774</v>
      </c>
      <c r="BU32">
        <v>0</v>
      </c>
      <c r="BV32">
        <v>0</v>
      </c>
      <c r="BW32">
        <v>16734</v>
      </c>
      <c r="BX32">
        <v>0</v>
      </c>
      <c r="BY32">
        <v>1123290</v>
      </c>
      <c r="BZ32">
        <v>16722</v>
      </c>
      <c r="CA32">
        <v>0</v>
      </c>
      <c r="CB32">
        <v>5120</v>
      </c>
      <c r="CC32">
        <v>0</v>
      </c>
      <c r="CD32">
        <v>0</v>
      </c>
    </row>
    <row r="33" spans="1:82" x14ac:dyDescent="0.3">
      <c r="A33" s="155">
        <v>90</v>
      </c>
      <c r="B33" t="s">
        <v>214</v>
      </c>
      <c r="D33">
        <v>0</v>
      </c>
      <c r="E33">
        <v>0</v>
      </c>
      <c r="F33">
        <v>0</v>
      </c>
      <c r="G33">
        <v>0</v>
      </c>
      <c r="H33">
        <v>0</v>
      </c>
      <c r="I33">
        <v>0</v>
      </c>
      <c r="J33">
        <v>0</v>
      </c>
      <c r="K33">
        <v>0</v>
      </c>
      <c r="L33">
        <v>454599</v>
      </c>
      <c r="M33">
        <v>91982316</v>
      </c>
      <c r="N33">
        <v>0</v>
      </c>
      <c r="O33">
        <v>0</v>
      </c>
      <c r="P33">
        <v>0</v>
      </c>
      <c r="Q33">
        <v>5263544</v>
      </c>
      <c r="R33">
        <v>0</v>
      </c>
      <c r="S33">
        <v>988804</v>
      </c>
      <c r="T33">
        <v>0</v>
      </c>
      <c r="U33">
        <v>0</v>
      </c>
      <c r="V33">
        <v>0</v>
      </c>
      <c r="W33">
        <v>0</v>
      </c>
      <c r="X33">
        <v>0</v>
      </c>
      <c r="Y33">
        <v>164082</v>
      </c>
      <c r="Z33">
        <v>0</v>
      </c>
      <c r="AA33">
        <v>0</v>
      </c>
      <c r="AB33">
        <v>0</v>
      </c>
      <c r="AC33">
        <v>0</v>
      </c>
      <c r="AD33">
        <v>0</v>
      </c>
      <c r="AE33">
        <v>0</v>
      </c>
      <c r="AF33">
        <v>34048169</v>
      </c>
      <c r="AG33">
        <v>0</v>
      </c>
      <c r="AH33">
        <v>0</v>
      </c>
      <c r="AI33">
        <v>0</v>
      </c>
      <c r="AJ33">
        <v>0</v>
      </c>
      <c r="AK33">
        <v>0</v>
      </c>
      <c r="AL33">
        <v>0</v>
      </c>
      <c r="AM33">
        <v>0</v>
      </c>
      <c r="AN33">
        <v>0</v>
      </c>
      <c r="AO33">
        <v>0</v>
      </c>
      <c r="AP33">
        <v>4257152</v>
      </c>
      <c r="AQ33">
        <v>0</v>
      </c>
      <c r="AR33">
        <v>0</v>
      </c>
      <c r="AT33">
        <v>0</v>
      </c>
      <c r="AU33">
        <v>0</v>
      </c>
      <c r="AV33">
        <v>49595880</v>
      </c>
      <c r="AW33">
        <v>0</v>
      </c>
      <c r="AX33">
        <v>0</v>
      </c>
      <c r="AY33">
        <v>0</v>
      </c>
      <c r="AZ33">
        <v>0</v>
      </c>
      <c r="BA33">
        <v>538185</v>
      </c>
      <c r="BB33">
        <v>0</v>
      </c>
      <c r="BC33">
        <v>0</v>
      </c>
      <c r="BD33">
        <v>0</v>
      </c>
      <c r="BE33">
        <v>0</v>
      </c>
      <c r="BF33">
        <v>0</v>
      </c>
      <c r="BG33">
        <v>0</v>
      </c>
      <c r="BH33">
        <v>0</v>
      </c>
      <c r="BI33">
        <v>0</v>
      </c>
      <c r="BJ33">
        <v>0</v>
      </c>
      <c r="BK33">
        <v>0</v>
      </c>
      <c r="BL33">
        <v>0</v>
      </c>
      <c r="BM33">
        <v>0</v>
      </c>
      <c r="BN33">
        <v>359369</v>
      </c>
      <c r="BO33">
        <v>0</v>
      </c>
      <c r="BP33">
        <v>87446534</v>
      </c>
      <c r="BQ33">
        <v>0</v>
      </c>
      <c r="BR33">
        <v>3260103</v>
      </c>
      <c r="BS33">
        <v>0</v>
      </c>
      <c r="BT33">
        <v>0</v>
      </c>
      <c r="BU33">
        <v>350841</v>
      </c>
      <c r="BV33">
        <v>0</v>
      </c>
      <c r="BW33">
        <v>0</v>
      </c>
      <c r="BX33">
        <v>0</v>
      </c>
      <c r="BY33">
        <v>0</v>
      </c>
      <c r="BZ33">
        <v>334837</v>
      </c>
      <c r="CA33">
        <v>0</v>
      </c>
      <c r="CB33">
        <v>0</v>
      </c>
      <c r="CC33">
        <v>0</v>
      </c>
      <c r="CD33">
        <v>4058439</v>
      </c>
    </row>
    <row r="34" spans="1:82" x14ac:dyDescent="0.3">
      <c r="A34" s="155">
        <v>91</v>
      </c>
      <c r="B34" t="s">
        <v>215</v>
      </c>
      <c r="D34">
        <v>0</v>
      </c>
      <c r="E34">
        <v>0</v>
      </c>
      <c r="F34">
        <v>0</v>
      </c>
      <c r="G34">
        <v>0</v>
      </c>
      <c r="H34">
        <v>0</v>
      </c>
      <c r="I34">
        <v>0</v>
      </c>
      <c r="J34">
        <v>0</v>
      </c>
      <c r="K34">
        <v>0</v>
      </c>
      <c r="L34">
        <v>871745</v>
      </c>
      <c r="M34">
        <v>30390566</v>
      </c>
      <c r="N34">
        <v>0</v>
      </c>
      <c r="O34">
        <v>0</v>
      </c>
      <c r="P34">
        <v>0</v>
      </c>
      <c r="Q34">
        <v>1495627</v>
      </c>
      <c r="R34">
        <v>0</v>
      </c>
      <c r="S34">
        <v>51071</v>
      </c>
      <c r="T34">
        <v>0</v>
      </c>
      <c r="U34">
        <v>0</v>
      </c>
      <c r="V34">
        <v>0</v>
      </c>
      <c r="W34">
        <v>0</v>
      </c>
      <c r="X34">
        <v>0</v>
      </c>
      <c r="Y34">
        <v>128559</v>
      </c>
      <c r="Z34">
        <v>0</v>
      </c>
      <c r="AA34">
        <v>0</v>
      </c>
      <c r="AB34">
        <v>0</v>
      </c>
      <c r="AC34">
        <v>0</v>
      </c>
      <c r="AD34">
        <v>0</v>
      </c>
      <c r="AE34">
        <v>0</v>
      </c>
      <c r="AF34">
        <v>9347247</v>
      </c>
      <c r="AG34">
        <v>0</v>
      </c>
      <c r="AH34">
        <v>0</v>
      </c>
      <c r="AI34">
        <v>0</v>
      </c>
      <c r="AJ34">
        <v>0</v>
      </c>
      <c r="AK34">
        <v>0</v>
      </c>
      <c r="AL34">
        <v>0</v>
      </c>
      <c r="AM34">
        <v>0</v>
      </c>
      <c r="AN34">
        <v>0</v>
      </c>
      <c r="AO34">
        <v>0</v>
      </c>
      <c r="AP34">
        <v>828889</v>
      </c>
      <c r="AQ34">
        <v>0</v>
      </c>
      <c r="AR34">
        <v>0</v>
      </c>
      <c r="AT34">
        <v>0</v>
      </c>
      <c r="AU34">
        <v>0</v>
      </c>
      <c r="AV34">
        <v>18260042</v>
      </c>
      <c r="AW34">
        <v>0</v>
      </c>
      <c r="AX34">
        <v>0</v>
      </c>
      <c r="AY34">
        <v>0</v>
      </c>
      <c r="AZ34">
        <v>0</v>
      </c>
      <c r="BA34">
        <v>67530</v>
      </c>
      <c r="BB34">
        <v>0</v>
      </c>
      <c r="BC34">
        <v>0</v>
      </c>
      <c r="BD34">
        <v>0</v>
      </c>
      <c r="BE34">
        <v>0</v>
      </c>
      <c r="BF34">
        <v>0</v>
      </c>
      <c r="BG34">
        <v>0</v>
      </c>
      <c r="BH34">
        <v>0</v>
      </c>
      <c r="BI34">
        <v>0</v>
      </c>
      <c r="BJ34">
        <v>0</v>
      </c>
      <c r="BK34">
        <v>0</v>
      </c>
      <c r="BL34">
        <v>0</v>
      </c>
      <c r="BM34">
        <v>0</v>
      </c>
      <c r="BN34">
        <v>399533</v>
      </c>
      <c r="BO34">
        <v>0</v>
      </c>
      <c r="BP34">
        <v>14262971</v>
      </c>
      <c r="BQ34">
        <v>0</v>
      </c>
      <c r="BR34">
        <v>677519</v>
      </c>
      <c r="BS34">
        <v>0</v>
      </c>
      <c r="BT34">
        <v>0</v>
      </c>
      <c r="BU34">
        <v>28935</v>
      </c>
      <c r="BV34">
        <v>0</v>
      </c>
      <c r="BW34">
        <v>0</v>
      </c>
      <c r="BX34">
        <v>0</v>
      </c>
      <c r="BY34">
        <v>0</v>
      </c>
      <c r="BZ34">
        <v>91291</v>
      </c>
      <c r="CA34">
        <v>0</v>
      </c>
      <c r="CB34">
        <v>0</v>
      </c>
      <c r="CC34">
        <v>0</v>
      </c>
      <c r="CD34">
        <v>2243004</v>
      </c>
    </row>
    <row r="35" spans="1:82" x14ac:dyDescent="0.3">
      <c r="A35" s="155">
        <v>93</v>
      </c>
      <c r="B35" t="s">
        <v>228</v>
      </c>
      <c r="D35">
        <v>0</v>
      </c>
      <c r="E35">
        <v>0</v>
      </c>
      <c r="F35">
        <v>0</v>
      </c>
      <c r="G35">
        <v>0</v>
      </c>
      <c r="H35">
        <v>0</v>
      </c>
      <c r="I35">
        <v>0</v>
      </c>
      <c r="J35">
        <v>0</v>
      </c>
      <c r="K35">
        <v>0</v>
      </c>
      <c r="L35">
        <v>6086560</v>
      </c>
      <c r="M35">
        <v>229137164</v>
      </c>
      <c r="N35">
        <v>0</v>
      </c>
      <c r="O35">
        <v>0</v>
      </c>
      <c r="P35">
        <v>0</v>
      </c>
      <c r="Q35">
        <v>11149919</v>
      </c>
      <c r="R35">
        <v>0</v>
      </c>
      <c r="S35">
        <v>650439</v>
      </c>
      <c r="T35">
        <v>0</v>
      </c>
      <c r="U35">
        <v>0</v>
      </c>
      <c r="V35">
        <v>0</v>
      </c>
      <c r="W35">
        <v>0</v>
      </c>
      <c r="X35">
        <v>0</v>
      </c>
      <c r="Y35">
        <v>1465754</v>
      </c>
      <c r="Z35">
        <v>0</v>
      </c>
      <c r="AA35">
        <v>0</v>
      </c>
      <c r="AB35">
        <v>0</v>
      </c>
      <c r="AC35">
        <v>0</v>
      </c>
      <c r="AD35">
        <v>0</v>
      </c>
      <c r="AE35">
        <v>0</v>
      </c>
      <c r="AF35">
        <v>74017623</v>
      </c>
      <c r="AG35">
        <v>0</v>
      </c>
      <c r="AH35">
        <v>0</v>
      </c>
      <c r="AI35">
        <v>0</v>
      </c>
      <c r="AJ35">
        <v>0</v>
      </c>
      <c r="AK35">
        <v>0</v>
      </c>
      <c r="AL35">
        <v>0</v>
      </c>
      <c r="AM35">
        <v>0</v>
      </c>
      <c r="AN35">
        <v>0</v>
      </c>
      <c r="AO35">
        <v>0</v>
      </c>
      <c r="AP35">
        <v>6707201</v>
      </c>
      <c r="AQ35">
        <v>0</v>
      </c>
      <c r="AR35">
        <v>0</v>
      </c>
      <c r="AT35">
        <v>0</v>
      </c>
      <c r="AU35">
        <v>0</v>
      </c>
      <c r="AV35">
        <v>170563613</v>
      </c>
      <c r="AW35">
        <v>0</v>
      </c>
      <c r="AX35">
        <v>0</v>
      </c>
      <c r="AY35">
        <v>0</v>
      </c>
      <c r="AZ35">
        <v>0</v>
      </c>
      <c r="BA35">
        <v>388482</v>
      </c>
      <c r="BB35">
        <v>0</v>
      </c>
      <c r="BC35">
        <v>0</v>
      </c>
      <c r="BD35">
        <v>0</v>
      </c>
      <c r="BE35">
        <v>0</v>
      </c>
      <c r="BF35">
        <v>0</v>
      </c>
      <c r="BG35">
        <v>0</v>
      </c>
      <c r="BH35">
        <v>0</v>
      </c>
      <c r="BI35">
        <v>0</v>
      </c>
      <c r="BJ35">
        <v>0</v>
      </c>
      <c r="BK35">
        <v>0</v>
      </c>
      <c r="BL35">
        <v>0</v>
      </c>
      <c r="BM35">
        <v>0</v>
      </c>
      <c r="BN35">
        <v>2968459</v>
      </c>
      <c r="BO35">
        <v>0</v>
      </c>
      <c r="BP35">
        <v>124580073</v>
      </c>
      <c r="BQ35">
        <v>0</v>
      </c>
      <c r="BR35">
        <v>6176373</v>
      </c>
      <c r="BS35">
        <v>0</v>
      </c>
      <c r="BT35">
        <v>0</v>
      </c>
      <c r="BU35">
        <v>448211</v>
      </c>
      <c r="BV35">
        <v>0</v>
      </c>
      <c r="BW35">
        <v>0</v>
      </c>
      <c r="BX35">
        <v>0</v>
      </c>
      <c r="BY35">
        <v>0</v>
      </c>
      <c r="BZ35">
        <v>799861</v>
      </c>
      <c r="CA35">
        <v>0</v>
      </c>
      <c r="CB35">
        <v>0</v>
      </c>
      <c r="CC35">
        <v>0</v>
      </c>
      <c r="CD35">
        <v>21165777</v>
      </c>
    </row>
    <row r="36" spans="1:82" x14ac:dyDescent="0.3">
      <c r="A36" s="155">
        <v>94</v>
      </c>
      <c r="B36" t="s">
        <v>231</v>
      </c>
      <c r="D36">
        <v>0</v>
      </c>
      <c r="E36">
        <v>0</v>
      </c>
      <c r="F36">
        <v>0</v>
      </c>
      <c r="G36">
        <v>0</v>
      </c>
      <c r="H36">
        <v>0</v>
      </c>
      <c r="I36">
        <v>0</v>
      </c>
      <c r="J36">
        <v>0</v>
      </c>
      <c r="K36">
        <v>0</v>
      </c>
      <c r="L36">
        <v>6094579</v>
      </c>
      <c r="M36">
        <v>210535247</v>
      </c>
      <c r="N36">
        <v>0</v>
      </c>
      <c r="O36">
        <v>0</v>
      </c>
      <c r="P36">
        <v>0</v>
      </c>
      <c r="Q36">
        <v>7529768</v>
      </c>
      <c r="R36">
        <v>0</v>
      </c>
      <c r="S36">
        <v>671453</v>
      </c>
      <c r="T36">
        <v>0</v>
      </c>
      <c r="U36">
        <v>0</v>
      </c>
      <c r="V36">
        <v>0</v>
      </c>
      <c r="W36">
        <v>0</v>
      </c>
      <c r="X36">
        <v>0</v>
      </c>
      <c r="Y36">
        <v>1469448</v>
      </c>
      <c r="Z36">
        <v>0</v>
      </c>
      <c r="AA36">
        <v>0</v>
      </c>
      <c r="AB36">
        <v>0</v>
      </c>
      <c r="AC36">
        <v>0</v>
      </c>
      <c r="AD36">
        <v>0</v>
      </c>
      <c r="AE36">
        <v>0</v>
      </c>
      <c r="AF36">
        <v>68161441</v>
      </c>
      <c r="AG36">
        <v>0</v>
      </c>
      <c r="AH36">
        <v>0</v>
      </c>
      <c r="AI36">
        <v>0</v>
      </c>
      <c r="AJ36">
        <v>0</v>
      </c>
      <c r="AK36">
        <v>0</v>
      </c>
      <c r="AL36">
        <v>0</v>
      </c>
      <c r="AM36">
        <v>0</v>
      </c>
      <c r="AN36">
        <v>0</v>
      </c>
      <c r="AO36">
        <v>0</v>
      </c>
      <c r="AP36">
        <v>6763138</v>
      </c>
      <c r="AQ36">
        <v>0</v>
      </c>
      <c r="AR36">
        <v>0</v>
      </c>
      <c r="AT36">
        <v>0</v>
      </c>
      <c r="AU36">
        <v>0</v>
      </c>
      <c r="AV36">
        <v>165470024</v>
      </c>
      <c r="AW36">
        <v>0</v>
      </c>
      <c r="AX36">
        <v>0</v>
      </c>
      <c r="AY36">
        <v>0</v>
      </c>
      <c r="AZ36">
        <v>0</v>
      </c>
      <c r="BA36">
        <v>396836</v>
      </c>
      <c r="BB36">
        <v>0</v>
      </c>
      <c r="BC36">
        <v>0</v>
      </c>
      <c r="BD36">
        <v>0</v>
      </c>
      <c r="BE36">
        <v>0</v>
      </c>
      <c r="BF36">
        <v>0</v>
      </c>
      <c r="BG36">
        <v>0</v>
      </c>
      <c r="BH36">
        <v>0</v>
      </c>
      <c r="BI36">
        <v>0</v>
      </c>
      <c r="BJ36">
        <v>0</v>
      </c>
      <c r="BK36">
        <v>0</v>
      </c>
      <c r="BL36">
        <v>0</v>
      </c>
      <c r="BM36">
        <v>0</v>
      </c>
      <c r="BN36">
        <v>2877014</v>
      </c>
      <c r="BO36">
        <v>0</v>
      </c>
      <c r="BP36">
        <v>119683621</v>
      </c>
      <c r="BQ36">
        <v>0</v>
      </c>
      <c r="BR36">
        <v>4567112</v>
      </c>
      <c r="BS36">
        <v>0</v>
      </c>
      <c r="BT36">
        <v>0</v>
      </c>
      <c r="BU36">
        <v>459437</v>
      </c>
      <c r="BV36">
        <v>0</v>
      </c>
      <c r="BW36">
        <v>0</v>
      </c>
      <c r="BX36">
        <v>0</v>
      </c>
      <c r="BY36">
        <v>0</v>
      </c>
      <c r="BZ36">
        <v>791430</v>
      </c>
      <c r="CA36">
        <v>0</v>
      </c>
      <c r="CB36">
        <v>0</v>
      </c>
      <c r="CC36">
        <v>0</v>
      </c>
      <c r="CD36">
        <v>20720393</v>
      </c>
    </row>
    <row r="37" spans="1:82" x14ac:dyDescent="0.3">
      <c r="A37" s="155">
        <v>97</v>
      </c>
      <c r="B37" t="s">
        <v>227</v>
      </c>
      <c r="D37">
        <v>0</v>
      </c>
      <c r="E37">
        <v>0</v>
      </c>
      <c r="F37">
        <v>0</v>
      </c>
      <c r="G37">
        <v>0</v>
      </c>
      <c r="H37">
        <v>0</v>
      </c>
      <c r="I37">
        <v>0</v>
      </c>
      <c r="J37">
        <v>0</v>
      </c>
      <c r="K37">
        <v>0</v>
      </c>
      <c r="L37">
        <v>6031337</v>
      </c>
      <c r="M37">
        <v>189415003</v>
      </c>
      <c r="N37">
        <v>0</v>
      </c>
      <c r="O37">
        <v>0</v>
      </c>
      <c r="P37">
        <v>0</v>
      </c>
      <c r="Q37">
        <v>10926956</v>
      </c>
      <c r="R37">
        <v>0</v>
      </c>
      <c r="S37">
        <v>621372</v>
      </c>
      <c r="T37">
        <v>0</v>
      </c>
      <c r="U37">
        <v>0</v>
      </c>
      <c r="V37">
        <v>0</v>
      </c>
      <c r="W37">
        <v>0</v>
      </c>
      <c r="X37">
        <v>0</v>
      </c>
      <c r="Y37">
        <v>1465754</v>
      </c>
      <c r="Z37">
        <v>0</v>
      </c>
      <c r="AA37">
        <v>0</v>
      </c>
      <c r="AB37">
        <v>0</v>
      </c>
      <c r="AC37">
        <v>0</v>
      </c>
      <c r="AD37">
        <v>0</v>
      </c>
      <c r="AE37">
        <v>0</v>
      </c>
      <c r="AF37">
        <v>71366606</v>
      </c>
      <c r="AG37">
        <v>0</v>
      </c>
      <c r="AH37">
        <v>0</v>
      </c>
      <c r="AI37">
        <v>0</v>
      </c>
      <c r="AJ37">
        <v>0</v>
      </c>
      <c r="AK37">
        <v>0</v>
      </c>
      <c r="AL37">
        <v>0</v>
      </c>
      <c r="AM37">
        <v>0</v>
      </c>
      <c r="AN37">
        <v>0</v>
      </c>
      <c r="AO37">
        <v>0</v>
      </c>
      <c r="AP37">
        <v>6554419</v>
      </c>
      <c r="AQ37">
        <v>0</v>
      </c>
      <c r="AR37">
        <v>0</v>
      </c>
      <c r="AT37">
        <v>0</v>
      </c>
      <c r="AU37">
        <v>0</v>
      </c>
      <c r="AV37">
        <v>170060709</v>
      </c>
      <c r="AW37">
        <v>0</v>
      </c>
      <c r="AX37">
        <v>0</v>
      </c>
      <c r="AY37">
        <v>0</v>
      </c>
      <c r="AZ37">
        <v>0</v>
      </c>
      <c r="BA37">
        <v>388482</v>
      </c>
      <c r="BB37">
        <v>0</v>
      </c>
      <c r="BC37">
        <v>0</v>
      </c>
      <c r="BD37">
        <v>0</v>
      </c>
      <c r="BE37">
        <v>0</v>
      </c>
      <c r="BF37">
        <v>0</v>
      </c>
      <c r="BG37">
        <v>0</v>
      </c>
      <c r="BH37">
        <v>0</v>
      </c>
      <c r="BI37">
        <v>0</v>
      </c>
      <c r="BJ37">
        <v>0</v>
      </c>
      <c r="BK37">
        <v>0</v>
      </c>
      <c r="BL37">
        <v>0</v>
      </c>
      <c r="BM37">
        <v>0</v>
      </c>
      <c r="BN37">
        <v>2967420</v>
      </c>
      <c r="BO37">
        <v>0</v>
      </c>
      <c r="BP37">
        <v>124487008</v>
      </c>
      <c r="BQ37">
        <v>0</v>
      </c>
      <c r="BR37">
        <v>5685622</v>
      </c>
      <c r="BS37">
        <v>0</v>
      </c>
      <c r="BT37">
        <v>0</v>
      </c>
      <c r="BU37">
        <v>423447</v>
      </c>
      <c r="BV37">
        <v>0</v>
      </c>
      <c r="BW37">
        <v>0</v>
      </c>
      <c r="BX37">
        <v>0</v>
      </c>
      <c r="BY37">
        <v>0</v>
      </c>
      <c r="BZ37">
        <v>791692</v>
      </c>
      <c r="CA37">
        <v>0</v>
      </c>
      <c r="CB37">
        <v>0</v>
      </c>
      <c r="CC37">
        <v>0</v>
      </c>
      <c r="CD37">
        <v>20441213</v>
      </c>
    </row>
    <row r="38" spans="1:82" x14ac:dyDescent="0.3">
      <c r="A38" s="155">
        <v>98</v>
      </c>
      <c r="B38" t="s">
        <v>232</v>
      </c>
      <c r="D38">
        <v>0</v>
      </c>
      <c r="E38">
        <v>0</v>
      </c>
      <c r="F38">
        <v>0</v>
      </c>
      <c r="G38">
        <v>0</v>
      </c>
      <c r="H38">
        <v>0</v>
      </c>
      <c r="I38">
        <v>0</v>
      </c>
      <c r="J38">
        <v>0</v>
      </c>
      <c r="K38">
        <v>0</v>
      </c>
      <c r="L38">
        <v>21521</v>
      </c>
      <c r="M38">
        <v>766873</v>
      </c>
      <c r="N38">
        <v>0</v>
      </c>
      <c r="O38">
        <v>0</v>
      </c>
      <c r="P38">
        <v>0</v>
      </c>
      <c r="Q38">
        <v>71</v>
      </c>
      <c r="R38">
        <v>0</v>
      </c>
      <c r="S38">
        <v>0</v>
      </c>
      <c r="T38">
        <v>0</v>
      </c>
      <c r="U38">
        <v>0</v>
      </c>
      <c r="V38">
        <v>0</v>
      </c>
      <c r="W38">
        <v>0</v>
      </c>
      <c r="X38">
        <v>0</v>
      </c>
      <c r="Y38">
        <v>60</v>
      </c>
      <c r="Z38">
        <v>0</v>
      </c>
      <c r="AA38">
        <v>0</v>
      </c>
      <c r="AB38">
        <v>0</v>
      </c>
      <c r="AC38">
        <v>0</v>
      </c>
      <c r="AD38">
        <v>0</v>
      </c>
      <c r="AE38">
        <v>0</v>
      </c>
      <c r="AF38">
        <v>16869</v>
      </c>
      <c r="AG38">
        <v>0</v>
      </c>
      <c r="AH38">
        <v>0</v>
      </c>
      <c r="AI38">
        <v>0</v>
      </c>
      <c r="AJ38">
        <v>0</v>
      </c>
      <c r="AK38">
        <v>0</v>
      </c>
      <c r="AL38">
        <v>0</v>
      </c>
      <c r="AM38">
        <v>0</v>
      </c>
      <c r="AN38">
        <v>0</v>
      </c>
      <c r="AO38">
        <v>0</v>
      </c>
      <c r="AP38">
        <v>0</v>
      </c>
      <c r="AQ38">
        <v>0</v>
      </c>
      <c r="AR38">
        <v>0</v>
      </c>
      <c r="AT38">
        <v>0</v>
      </c>
      <c r="AU38">
        <v>0</v>
      </c>
      <c r="AV38">
        <v>2129475</v>
      </c>
      <c r="AW38">
        <v>0</v>
      </c>
      <c r="AX38">
        <v>0</v>
      </c>
      <c r="AY38">
        <v>0</v>
      </c>
      <c r="AZ38">
        <v>0</v>
      </c>
      <c r="BA38">
        <v>0</v>
      </c>
      <c r="BB38">
        <v>0</v>
      </c>
      <c r="BC38">
        <v>0</v>
      </c>
      <c r="BD38">
        <v>0</v>
      </c>
      <c r="BE38">
        <v>0</v>
      </c>
      <c r="BF38">
        <v>0</v>
      </c>
      <c r="BG38">
        <v>0</v>
      </c>
      <c r="BH38">
        <v>0</v>
      </c>
      <c r="BI38">
        <v>0</v>
      </c>
      <c r="BJ38">
        <v>0</v>
      </c>
      <c r="BK38">
        <v>0</v>
      </c>
      <c r="BL38">
        <v>0</v>
      </c>
      <c r="BM38">
        <v>0</v>
      </c>
      <c r="BN38">
        <v>9286</v>
      </c>
      <c r="BO38">
        <v>0</v>
      </c>
      <c r="BP38">
        <v>0</v>
      </c>
      <c r="BQ38">
        <v>0</v>
      </c>
      <c r="BR38">
        <v>0</v>
      </c>
      <c r="BS38">
        <v>0</v>
      </c>
      <c r="BT38">
        <v>0</v>
      </c>
      <c r="BU38">
        <v>0</v>
      </c>
      <c r="BV38">
        <v>0</v>
      </c>
      <c r="BW38">
        <v>0</v>
      </c>
      <c r="BX38">
        <v>0</v>
      </c>
      <c r="BY38">
        <v>0</v>
      </c>
      <c r="BZ38">
        <v>269</v>
      </c>
      <c r="CA38">
        <v>0</v>
      </c>
      <c r="CB38">
        <v>0</v>
      </c>
      <c r="CC38">
        <v>0</v>
      </c>
      <c r="CD38">
        <v>0</v>
      </c>
    </row>
    <row r="39" spans="1:82" x14ac:dyDescent="0.3">
      <c r="A39" s="155">
        <v>99</v>
      </c>
      <c r="B39" t="s">
        <v>229</v>
      </c>
      <c r="D39">
        <v>0</v>
      </c>
      <c r="E39">
        <v>0</v>
      </c>
      <c r="F39">
        <v>0</v>
      </c>
      <c r="G39">
        <v>0</v>
      </c>
      <c r="H39">
        <v>0</v>
      </c>
      <c r="I39">
        <v>0</v>
      </c>
      <c r="J39">
        <v>0</v>
      </c>
      <c r="K39">
        <v>0</v>
      </c>
      <c r="L39">
        <v>4254825</v>
      </c>
      <c r="M39">
        <v>149893550</v>
      </c>
      <c r="N39">
        <v>0</v>
      </c>
      <c r="O39">
        <v>0</v>
      </c>
      <c r="P39">
        <v>0</v>
      </c>
      <c r="Q39">
        <v>5224870</v>
      </c>
      <c r="R39">
        <v>0</v>
      </c>
      <c r="S39">
        <v>394323</v>
      </c>
      <c r="T39">
        <v>0</v>
      </c>
      <c r="U39">
        <v>0</v>
      </c>
      <c r="V39">
        <v>0</v>
      </c>
      <c r="W39">
        <v>0</v>
      </c>
      <c r="X39">
        <v>0</v>
      </c>
      <c r="Y39">
        <v>1043154</v>
      </c>
      <c r="Z39">
        <v>0</v>
      </c>
      <c r="AA39">
        <v>0</v>
      </c>
      <c r="AB39">
        <v>0</v>
      </c>
      <c r="AC39">
        <v>0</v>
      </c>
      <c r="AD39">
        <v>0</v>
      </c>
      <c r="AE39">
        <v>0</v>
      </c>
      <c r="AF39">
        <v>53455727</v>
      </c>
      <c r="AG39">
        <v>0</v>
      </c>
      <c r="AH39">
        <v>0</v>
      </c>
      <c r="AI39">
        <v>0</v>
      </c>
      <c r="AJ39">
        <v>0</v>
      </c>
      <c r="AK39">
        <v>0</v>
      </c>
      <c r="AL39">
        <v>0</v>
      </c>
      <c r="AM39">
        <v>0</v>
      </c>
      <c r="AN39">
        <v>0</v>
      </c>
      <c r="AO39">
        <v>0</v>
      </c>
      <c r="AP39">
        <v>4404677</v>
      </c>
      <c r="AQ39">
        <v>0</v>
      </c>
      <c r="AR39">
        <v>0</v>
      </c>
      <c r="AT39">
        <v>0</v>
      </c>
      <c r="AU39">
        <v>0</v>
      </c>
      <c r="AV39">
        <v>126492335</v>
      </c>
      <c r="AW39">
        <v>0</v>
      </c>
      <c r="AX39">
        <v>0</v>
      </c>
      <c r="AY39">
        <v>0</v>
      </c>
      <c r="AZ39">
        <v>0</v>
      </c>
      <c r="BA39">
        <v>273590</v>
      </c>
      <c r="BB39">
        <v>0</v>
      </c>
      <c r="BC39">
        <v>0</v>
      </c>
      <c r="BD39">
        <v>0</v>
      </c>
      <c r="BE39">
        <v>0</v>
      </c>
      <c r="BF39">
        <v>0</v>
      </c>
      <c r="BG39">
        <v>0</v>
      </c>
      <c r="BH39">
        <v>0</v>
      </c>
      <c r="BI39">
        <v>0</v>
      </c>
      <c r="BJ39">
        <v>0</v>
      </c>
      <c r="BK39">
        <v>0</v>
      </c>
      <c r="BL39">
        <v>0</v>
      </c>
      <c r="BM39">
        <v>0</v>
      </c>
      <c r="BN39">
        <v>2225184</v>
      </c>
      <c r="BO39">
        <v>0</v>
      </c>
      <c r="BP39">
        <v>89333337</v>
      </c>
      <c r="BQ39">
        <v>0</v>
      </c>
      <c r="BR39">
        <v>2840875</v>
      </c>
      <c r="BS39">
        <v>0</v>
      </c>
      <c r="BT39">
        <v>0</v>
      </c>
      <c r="BU39">
        <v>292733</v>
      </c>
      <c r="BV39">
        <v>0</v>
      </c>
      <c r="BW39">
        <v>0</v>
      </c>
      <c r="BX39">
        <v>0</v>
      </c>
      <c r="BY39">
        <v>0</v>
      </c>
      <c r="BZ39">
        <v>601538</v>
      </c>
      <c r="CA39">
        <v>0</v>
      </c>
      <c r="CB39">
        <v>0</v>
      </c>
      <c r="CC39">
        <v>0</v>
      </c>
      <c r="CD39">
        <v>16732204</v>
      </c>
    </row>
    <row r="40" spans="1:82" x14ac:dyDescent="0.3">
      <c r="A40" s="155">
        <v>100</v>
      </c>
      <c r="B40" t="s">
        <v>242</v>
      </c>
      <c r="D40">
        <v>0</v>
      </c>
      <c r="E40">
        <v>0</v>
      </c>
      <c r="F40">
        <v>0</v>
      </c>
      <c r="G40">
        <v>0</v>
      </c>
      <c r="H40">
        <v>0</v>
      </c>
      <c r="I40">
        <v>0</v>
      </c>
      <c r="J40">
        <v>0</v>
      </c>
      <c r="K40">
        <v>0</v>
      </c>
      <c r="L40">
        <v>236939</v>
      </c>
      <c r="M40">
        <v>1764868</v>
      </c>
      <c r="N40">
        <v>0</v>
      </c>
      <c r="O40">
        <v>0</v>
      </c>
      <c r="P40">
        <v>0</v>
      </c>
      <c r="Q40">
        <v>16612</v>
      </c>
      <c r="R40">
        <v>0</v>
      </c>
      <c r="S40">
        <v>0</v>
      </c>
      <c r="T40">
        <v>0</v>
      </c>
      <c r="U40">
        <v>0</v>
      </c>
      <c r="V40">
        <v>0</v>
      </c>
      <c r="W40">
        <v>0</v>
      </c>
      <c r="X40">
        <v>0</v>
      </c>
      <c r="Y40">
        <v>1524</v>
      </c>
      <c r="Z40">
        <v>0</v>
      </c>
      <c r="AA40">
        <v>0</v>
      </c>
      <c r="AB40">
        <v>0</v>
      </c>
      <c r="AC40">
        <v>0</v>
      </c>
      <c r="AD40">
        <v>0</v>
      </c>
      <c r="AE40">
        <v>0</v>
      </c>
      <c r="AF40">
        <v>48763</v>
      </c>
      <c r="AG40">
        <v>0</v>
      </c>
      <c r="AH40">
        <v>0</v>
      </c>
      <c r="AI40">
        <v>0</v>
      </c>
      <c r="AJ40">
        <v>0</v>
      </c>
      <c r="AK40">
        <v>0</v>
      </c>
      <c r="AL40">
        <v>0</v>
      </c>
      <c r="AM40">
        <v>0</v>
      </c>
      <c r="AN40">
        <v>0</v>
      </c>
      <c r="AO40">
        <v>0</v>
      </c>
      <c r="AP40">
        <v>0</v>
      </c>
      <c r="AQ40">
        <v>0</v>
      </c>
      <c r="AR40">
        <v>0</v>
      </c>
      <c r="AT40">
        <v>0</v>
      </c>
      <c r="AU40">
        <v>0</v>
      </c>
      <c r="AV40">
        <v>1350098</v>
      </c>
      <c r="AW40">
        <v>0</v>
      </c>
      <c r="AX40">
        <v>0</v>
      </c>
      <c r="AY40">
        <v>0</v>
      </c>
      <c r="AZ40">
        <v>0</v>
      </c>
      <c r="BA40">
        <v>0</v>
      </c>
      <c r="BB40">
        <v>0</v>
      </c>
      <c r="BC40">
        <v>0</v>
      </c>
      <c r="BD40">
        <v>0</v>
      </c>
      <c r="BE40">
        <v>0</v>
      </c>
      <c r="BF40">
        <v>0</v>
      </c>
      <c r="BG40">
        <v>0</v>
      </c>
      <c r="BH40">
        <v>0</v>
      </c>
      <c r="BI40">
        <v>0</v>
      </c>
      <c r="BJ40">
        <v>0</v>
      </c>
      <c r="BK40">
        <v>0</v>
      </c>
      <c r="BL40">
        <v>0</v>
      </c>
      <c r="BM40">
        <v>0</v>
      </c>
      <c r="BN40">
        <v>10114</v>
      </c>
      <c r="BO40">
        <v>0</v>
      </c>
      <c r="BP40">
        <v>0</v>
      </c>
      <c r="BQ40">
        <v>0</v>
      </c>
      <c r="BR40">
        <v>160524</v>
      </c>
      <c r="BS40">
        <v>0</v>
      </c>
      <c r="BT40">
        <v>0</v>
      </c>
      <c r="BU40">
        <v>0</v>
      </c>
      <c r="BV40">
        <v>0</v>
      </c>
      <c r="BW40">
        <v>0</v>
      </c>
      <c r="BX40">
        <v>0</v>
      </c>
      <c r="BY40">
        <v>0</v>
      </c>
      <c r="BZ40">
        <v>4428</v>
      </c>
      <c r="CA40">
        <v>0</v>
      </c>
      <c r="CB40">
        <v>0</v>
      </c>
      <c r="CC40">
        <v>0</v>
      </c>
      <c r="CD40">
        <v>0</v>
      </c>
    </row>
    <row r="41" spans="1:82" x14ac:dyDescent="0.3">
      <c r="A41" s="155">
        <v>101</v>
      </c>
      <c r="B41" t="s">
        <v>241</v>
      </c>
      <c r="D41">
        <v>0</v>
      </c>
      <c r="E41">
        <v>0</v>
      </c>
      <c r="F41">
        <v>0</v>
      </c>
      <c r="G41">
        <v>0</v>
      </c>
      <c r="H41">
        <v>0</v>
      </c>
      <c r="I41">
        <v>0</v>
      </c>
      <c r="J41">
        <v>0</v>
      </c>
      <c r="K41">
        <v>0</v>
      </c>
      <c r="L41">
        <v>7768</v>
      </c>
      <c r="M41">
        <v>40379363</v>
      </c>
      <c r="N41">
        <v>0</v>
      </c>
      <c r="O41">
        <v>0</v>
      </c>
      <c r="P41">
        <v>0</v>
      </c>
      <c r="Q41">
        <v>574714</v>
      </c>
      <c r="R41">
        <v>0</v>
      </c>
      <c r="S41">
        <v>0</v>
      </c>
      <c r="T41">
        <v>0</v>
      </c>
      <c r="U41">
        <v>0</v>
      </c>
      <c r="V41">
        <v>0</v>
      </c>
      <c r="W41">
        <v>0</v>
      </c>
      <c r="X41">
        <v>0</v>
      </c>
      <c r="Y41">
        <v>0</v>
      </c>
      <c r="Z41">
        <v>0</v>
      </c>
      <c r="AA41">
        <v>0</v>
      </c>
      <c r="AB41">
        <v>0</v>
      </c>
      <c r="AC41">
        <v>0</v>
      </c>
      <c r="AD41">
        <v>0</v>
      </c>
      <c r="AE41">
        <v>0</v>
      </c>
      <c r="AF41">
        <v>3070878</v>
      </c>
      <c r="AG41">
        <v>0</v>
      </c>
      <c r="AH41">
        <v>0</v>
      </c>
      <c r="AI41">
        <v>0</v>
      </c>
      <c r="AJ41">
        <v>0</v>
      </c>
      <c r="AK41">
        <v>0</v>
      </c>
      <c r="AL41">
        <v>0</v>
      </c>
      <c r="AM41">
        <v>0</v>
      </c>
      <c r="AN41">
        <v>0</v>
      </c>
      <c r="AO41">
        <v>0</v>
      </c>
      <c r="AP41">
        <v>228959</v>
      </c>
      <c r="AQ41">
        <v>0</v>
      </c>
      <c r="AR41">
        <v>0</v>
      </c>
      <c r="AT41">
        <v>0</v>
      </c>
      <c r="AU41">
        <v>0</v>
      </c>
      <c r="AV41">
        <v>35010060</v>
      </c>
      <c r="AW41">
        <v>0</v>
      </c>
      <c r="AX41">
        <v>0</v>
      </c>
      <c r="AY41">
        <v>0</v>
      </c>
      <c r="AZ41">
        <v>0</v>
      </c>
      <c r="BA41">
        <v>35589</v>
      </c>
      <c r="BB41">
        <v>0</v>
      </c>
      <c r="BC41">
        <v>0</v>
      </c>
      <c r="BD41">
        <v>0</v>
      </c>
      <c r="BE41">
        <v>0</v>
      </c>
      <c r="BF41">
        <v>0</v>
      </c>
      <c r="BG41">
        <v>0</v>
      </c>
      <c r="BH41">
        <v>0</v>
      </c>
      <c r="BI41">
        <v>0</v>
      </c>
      <c r="BJ41">
        <v>0</v>
      </c>
      <c r="BK41">
        <v>0</v>
      </c>
      <c r="BL41">
        <v>0</v>
      </c>
      <c r="BM41">
        <v>0</v>
      </c>
      <c r="BN41">
        <v>47693</v>
      </c>
      <c r="BO41">
        <v>0</v>
      </c>
      <c r="BP41">
        <v>7600165</v>
      </c>
      <c r="BQ41">
        <v>0</v>
      </c>
      <c r="BR41">
        <v>310678</v>
      </c>
      <c r="BS41">
        <v>0</v>
      </c>
      <c r="BT41">
        <v>0</v>
      </c>
      <c r="BU41">
        <v>0</v>
      </c>
      <c r="BV41">
        <v>0</v>
      </c>
      <c r="BW41">
        <v>0</v>
      </c>
      <c r="BX41">
        <v>0</v>
      </c>
      <c r="BY41">
        <v>0</v>
      </c>
      <c r="BZ41">
        <v>102943</v>
      </c>
      <c r="CA41">
        <v>0</v>
      </c>
      <c r="CB41">
        <v>0</v>
      </c>
      <c r="CC41">
        <v>0</v>
      </c>
      <c r="CD41">
        <v>2152370</v>
      </c>
    </row>
    <row r="42" spans="1:82" x14ac:dyDescent="0.3">
      <c r="A42" s="155">
        <v>102</v>
      </c>
      <c r="B42" t="s">
        <v>255</v>
      </c>
      <c r="D42">
        <v>96.4</v>
      </c>
      <c r="E42">
        <v>92.33</v>
      </c>
      <c r="F42">
        <v>98.62</v>
      </c>
      <c r="G42">
        <v>91.27</v>
      </c>
      <c r="H42">
        <v>96.11</v>
      </c>
      <c r="I42">
        <v>96.56</v>
      </c>
      <c r="J42">
        <v>99.77</v>
      </c>
      <c r="K42">
        <v>96.89</v>
      </c>
      <c r="L42">
        <v>95.45</v>
      </c>
      <c r="M42">
        <v>99.03</v>
      </c>
      <c r="N42">
        <v>99.94</v>
      </c>
      <c r="O42">
        <v>99.16</v>
      </c>
      <c r="P42">
        <v>97.49</v>
      </c>
      <c r="Q42">
        <v>99.05</v>
      </c>
      <c r="R42">
        <v>99.31</v>
      </c>
      <c r="S42">
        <v>97.24</v>
      </c>
      <c r="T42">
        <v>99.45</v>
      </c>
      <c r="U42">
        <v>98.6</v>
      </c>
      <c r="V42">
        <v>96.42</v>
      </c>
      <c r="W42">
        <v>96.27</v>
      </c>
      <c r="X42">
        <v>98.3</v>
      </c>
      <c r="Y42">
        <v>94.3</v>
      </c>
      <c r="Z42">
        <v>99.56</v>
      </c>
      <c r="AA42">
        <v>0</v>
      </c>
      <c r="AB42">
        <v>90.19</v>
      </c>
      <c r="AC42">
        <v>99.44</v>
      </c>
      <c r="AD42">
        <v>90.44</v>
      </c>
      <c r="AE42">
        <v>87.07</v>
      </c>
      <c r="AF42">
        <v>98.68</v>
      </c>
      <c r="AG42">
        <v>98.22</v>
      </c>
      <c r="AH42">
        <v>93.53</v>
      </c>
      <c r="AI42">
        <v>99.2</v>
      </c>
      <c r="AJ42">
        <v>98.18</v>
      </c>
      <c r="AK42">
        <v>98.92</v>
      </c>
      <c r="AL42">
        <v>98.16</v>
      </c>
      <c r="AM42">
        <v>99.26</v>
      </c>
      <c r="AN42">
        <v>97.65</v>
      </c>
      <c r="AO42">
        <v>0</v>
      </c>
      <c r="AP42">
        <v>97.68</v>
      </c>
      <c r="AQ42">
        <v>98.3</v>
      </c>
      <c r="AR42">
        <v>96.04</v>
      </c>
      <c r="AT42">
        <v>83.64</v>
      </c>
      <c r="AU42">
        <v>99.32</v>
      </c>
      <c r="AV42">
        <v>99.69</v>
      </c>
      <c r="AW42">
        <v>95.97</v>
      </c>
      <c r="AX42">
        <v>97.91</v>
      </c>
      <c r="AY42">
        <v>97.92</v>
      </c>
      <c r="AZ42">
        <v>99.15</v>
      </c>
      <c r="BA42">
        <v>86.72</v>
      </c>
      <c r="BB42">
        <v>94.05</v>
      </c>
      <c r="BC42">
        <v>98.29</v>
      </c>
      <c r="BD42">
        <v>95.54</v>
      </c>
      <c r="BE42">
        <v>97.74</v>
      </c>
      <c r="BF42">
        <v>99.37</v>
      </c>
      <c r="BG42">
        <v>82.25</v>
      </c>
      <c r="BH42">
        <v>99.46</v>
      </c>
      <c r="BI42">
        <v>98.13</v>
      </c>
      <c r="BJ42">
        <v>98.02</v>
      </c>
      <c r="BK42">
        <v>0</v>
      </c>
      <c r="BL42">
        <v>95.34</v>
      </c>
      <c r="BM42">
        <v>98.55</v>
      </c>
      <c r="BN42">
        <v>94.98</v>
      </c>
      <c r="BO42">
        <v>98.6</v>
      </c>
      <c r="BP42">
        <v>98.97</v>
      </c>
      <c r="BQ42">
        <v>94.91</v>
      </c>
      <c r="BR42">
        <v>99.31</v>
      </c>
      <c r="BS42">
        <v>99.13</v>
      </c>
      <c r="BT42">
        <v>99.09</v>
      </c>
      <c r="BU42">
        <v>92.3</v>
      </c>
      <c r="BV42">
        <v>67.66</v>
      </c>
      <c r="BW42">
        <v>98.74</v>
      </c>
      <c r="BX42">
        <v>99.2</v>
      </c>
      <c r="BY42">
        <v>99.72</v>
      </c>
      <c r="BZ42">
        <v>96.18</v>
      </c>
      <c r="CA42">
        <v>98.94</v>
      </c>
      <c r="CB42">
        <v>94.19</v>
      </c>
      <c r="CC42">
        <v>95.79</v>
      </c>
      <c r="CD42">
        <v>99.2</v>
      </c>
    </row>
    <row r="43" spans="1:82" x14ac:dyDescent="0.3">
      <c r="A43" s="155">
        <v>103</v>
      </c>
      <c r="B43" t="s">
        <v>256</v>
      </c>
      <c r="D43">
        <v>100</v>
      </c>
      <c r="E43">
        <v>100</v>
      </c>
      <c r="F43">
        <v>100</v>
      </c>
      <c r="G43">
        <v>100</v>
      </c>
      <c r="H43">
        <v>100</v>
      </c>
      <c r="I43">
        <v>99.55</v>
      </c>
      <c r="J43">
        <v>100</v>
      </c>
      <c r="K43">
        <v>100</v>
      </c>
      <c r="L43">
        <v>100</v>
      </c>
      <c r="M43">
        <v>99.41</v>
      </c>
      <c r="N43">
        <v>100</v>
      </c>
      <c r="O43">
        <v>99.52</v>
      </c>
      <c r="P43">
        <v>100</v>
      </c>
      <c r="Q43">
        <v>100</v>
      </c>
      <c r="R43">
        <v>100</v>
      </c>
      <c r="S43">
        <v>100</v>
      </c>
      <c r="T43">
        <v>100</v>
      </c>
      <c r="U43">
        <v>100</v>
      </c>
      <c r="V43">
        <v>100</v>
      </c>
      <c r="W43">
        <v>100</v>
      </c>
      <c r="X43">
        <v>99.75</v>
      </c>
      <c r="Y43">
        <v>100</v>
      </c>
      <c r="Z43">
        <v>100</v>
      </c>
      <c r="AA43">
        <v>0</v>
      </c>
      <c r="AB43">
        <v>100</v>
      </c>
      <c r="AC43">
        <v>100</v>
      </c>
      <c r="AD43">
        <v>100</v>
      </c>
      <c r="AE43">
        <v>100</v>
      </c>
      <c r="AF43">
        <v>99.1</v>
      </c>
      <c r="AG43">
        <v>100</v>
      </c>
      <c r="AH43">
        <v>100</v>
      </c>
      <c r="AI43">
        <v>100</v>
      </c>
      <c r="AJ43">
        <v>100</v>
      </c>
      <c r="AK43">
        <v>100</v>
      </c>
      <c r="AL43">
        <v>100</v>
      </c>
      <c r="AM43">
        <v>100</v>
      </c>
      <c r="AN43">
        <v>99.4</v>
      </c>
      <c r="AO43">
        <v>0</v>
      </c>
      <c r="AP43">
        <v>100</v>
      </c>
      <c r="AQ43">
        <v>100</v>
      </c>
      <c r="AR43">
        <v>100</v>
      </c>
      <c r="AT43">
        <v>100</v>
      </c>
      <c r="AU43">
        <v>99.69</v>
      </c>
      <c r="AV43">
        <v>100</v>
      </c>
      <c r="AW43">
        <v>100</v>
      </c>
      <c r="AX43">
        <v>100</v>
      </c>
      <c r="AY43">
        <v>100</v>
      </c>
      <c r="AZ43">
        <v>100</v>
      </c>
      <c r="BA43">
        <v>100</v>
      </c>
      <c r="BB43">
        <v>100</v>
      </c>
      <c r="BC43">
        <v>100</v>
      </c>
      <c r="BD43">
        <v>100</v>
      </c>
      <c r="BE43">
        <v>100</v>
      </c>
      <c r="BF43">
        <v>100</v>
      </c>
      <c r="BG43">
        <v>100</v>
      </c>
      <c r="BH43">
        <v>100</v>
      </c>
      <c r="BI43">
        <v>99.51</v>
      </c>
      <c r="BJ43">
        <v>100</v>
      </c>
      <c r="BK43">
        <v>0</v>
      </c>
      <c r="BL43">
        <v>100</v>
      </c>
      <c r="BM43">
        <v>99.11</v>
      </c>
      <c r="BN43">
        <v>100</v>
      </c>
      <c r="BO43">
        <v>100</v>
      </c>
      <c r="BP43">
        <v>99.86</v>
      </c>
      <c r="BQ43">
        <v>100</v>
      </c>
      <c r="BR43">
        <v>100</v>
      </c>
      <c r="BS43">
        <v>100</v>
      </c>
      <c r="BT43">
        <v>100</v>
      </c>
      <c r="BU43">
        <v>100</v>
      </c>
      <c r="BV43">
        <v>100</v>
      </c>
      <c r="BW43">
        <v>100</v>
      </c>
      <c r="BX43">
        <v>100</v>
      </c>
      <c r="BY43">
        <v>99.28</v>
      </c>
      <c r="BZ43">
        <v>99.26</v>
      </c>
      <c r="CA43">
        <v>99.43</v>
      </c>
      <c r="CB43">
        <v>100</v>
      </c>
      <c r="CC43">
        <v>100</v>
      </c>
      <c r="CD43">
        <v>100</v>
      </c>
    </row>
    <row r="44" spans="1:82" x14ac:dyDescent="0.3">
      <c r="A44" s="155">
        <v>171</v>
      </c>
      <c r="B44" t="s">
        <v>208</v>
      </c>
      <c r="D44">
        <v>0</v>
      </c>
      <c r="E44">
        <v>29255</v>
      </c>
      <c r="F44">
        <v>63400</v>
      </c>
      <c r="G44">
        <v>0</v>
      </c>
      <c r="H44">
        <v>40615</v>
      </c>
      <c r="I44">
        <v>0</v>
      </c>
      <c r="J44">
        <v>0</v>
      </c>
      <c r="K44">
        <v>0</v>
      </c>
      <c r="L44">
        <v>80022</v>
      </c>
      <c r="M44">
        <v>11967152</v>
      </c>
      <c r="N44">
        <v>0</v>
      </c>
      <c r="O44">
        <v>571376</v>
      </c>
      <c r="P44">
        <v>0</v>
      </c>
      <c r="Q44">
        <v>189862</v>
      </c>
      <c r="R44">
        <v>0</v>
      </c>
      <c r="S44">
        <v>14778</v>
      </c>
      <c r="T44">
        <v>0</v>
      </c>
      <c r="U44">
        <v>23099</v>
      </c>
      <c r="V44">
        <v>265461</v>
      </c>
      <c r="W44">
        <v>117298</v>
      </c>
      <c r="X44">
        <v>0</v>
      </c>
      <c r="Y44">
        <v>25635</v>
      </c>
      <c r="Z44">
        <v>4078735</v>
      </c>
      <c r="AA44">
        <v>0</v>
      </c>
      <c r="AB44">
        <v>17937</v>
      </c>
      <c r="AC44">
        <v>8718649</v>
      </c>
      <c r="AD44">
        <v>117142</v>
      </c>
      <c r="AE44">
        <v>15270</v>
      </c>
      <c r="AF44">
        <v>13911172</v>
      </c>
      <c r="AG44">
        <v>0</v>
      </c>
      <c r="AH44">
        <v>0</v>
      </c>
      <c r="AI44">
        <v>222656</v>
      </c>
      <c r="AJ44">
        <v>0</v>
      </c>
      <c r="AK44">
        <v>0</v>
      </c>
      <c r="AL44">
        <v>5597099</v>
      </c>
      <c r="AM44">
        <v>0</v>
      </c>
      <c r="AN44">
        <v>0</v>
      </c>
      <c r="AO44">
        <v>0</v>
      </c>
      <c r="AP44">
        <v>86622</v>
      </c>
      <c r="AQ44">
        <v>55618</v>
      </c>
      <c r="AR44">
        <v>0</v>
      </c>
      <c r="AT44">
        <v>0</v>
      </c>
      <c r="AU44">
        <v>37047387</v>
      </c>
      <c r="AV44">
        <v>5424996</v>
      </c>
      <c r="AW44">
        <v>124020</v>
      </c>
      <c r="AX44">
        <v>0</v>
      </c>
      <c r="AY44">
        <v>1701</v>
      </c>
      <c r="AZ44">
        <v>0</v>
      </c>
      <c r="BA44">
        <v>0</v>
      </c>
      <c r="BB44">
        <v>113614</v>
      </c>
      <c r="BC44">
        <v>0</v>
      </c>
      <c r="BD44">
        <v>0</v>
      </c>
      <c r="BE44">
        <v>0</v>
      </c>
      <c r="BF44">
        <v>1080107</v>
      </c>
      <c r="BG44">
        <v>0</v>
      </c>
      <c r="BH44">
        <v>341289</v>
      </c>
      <c r="BI44">
        <v>54078</v>
      </c>
      <c r="BJ44">
        <v>0</v>
      </c>
      <c r="BK44">
        <v>0</v>
      </c>
      <c r="BL44">
        <v>391802</v>
      </c>
      <c r="BM44">
        <v>1107972</v>
      </c>
      <c r="BN44">
        <v>85273</v>
      </c>
      <c r="BO44">
        <v>2059528</v>
      </c>
      <c r="BP44">
        <v>10903364</v>
      </c>
      <c r="BQ44">
        <v>130624</v>
      </c>
      <c r="BR44">
        <v>64364</v>
      </c>
      <c r="BS44">
        <v>0</v>
      </c>
      <c r="BT44">
        <v>967363</v>
      </c>
      <c r="BU44">
        <v>3148</v>
      </c>
      <c r="BV44">
        <v>0</v>
      </c>
      <c r="BW44">
        <v>1656780</v>
      </c>
      <c r="BX44">
        <v>423324</v>
      </c>
      <c r="BY44">
        <v>4368635</v>
      </c>
      <c r="BZ44">
        <v>0</v>
      </c>
      <c r="CA44">
        <v>1067355</v>
      </c>
      <c r="CB44">
        <v>34121</v>
      </c>
      <c r="CC44">
        <v>71259</v>
      </c>
      <c r="CD44">
        <v>4281024</v>
      </c>
    </row>
    <row r="45" spans="1:82" x14ac:dyDescent="0.3">
      <c r="A45" s="155">
        <v>191</v>
      </c>
      <c r="B45" t="s">
        <v>224</v>
      </c>
      <c r="D45">
        <v>984596</v>
      </c>
      <c r="E45">
        <v>88500</v>
      </c>
      <c r="F45">
        <v>0</v>
      </c>
      <c r="G45">
        <v>353702</v>
      </c>
      <c r="H45">
        <v>0</v>
      </c>
      <c r="I45">
        <v>0</v>
      </c>
      <c r="J45">
        <v>0</v>
      </c>
      <c r="K45">
        <v>0</v>
      </c>
      <c r="L45">
        <v>2446067</v>
      </c>
      <c r="M45">
        <v>0</v>
      </c>
      <c r="N45">
        <v>0</v>
      </c>
      <c r="O45">
        <v>0</v>
      </c>
      <c r="P45">
        <v>74052</v>
      </c>
      <c r="Q45">
        <v>0</v>
      </c>
      <c r="R45">
        <v>0</v>
      </c>
      <c r="S45">
        <v>1292128</v>
      </c>
      <c r="T45">
        <v>37409</v>
      </c>
      <c r="U45">
        <v>0</v>
      </c>
      <c r="V45">
        <v>0</v>
      </c>
      <c r="W45">
        <v>0</v>
      </c>
      <c r="X45">
        <v>40066</v>
      </c>
      <c r="Y45">
        <v>859701</v>
      </c>
      <c r="Z45">
        <v>11146672</v>
      </c>
      <c r="AA45">
        <v>0</v>
      </c>
      <c r="AB45">
        <v>422411</v>
      </c>
      <c r="AC45">
        <v>0</v>
      </c>
      <c r="AD45">
        <v>0</v>
      </c>
      <c r="AE45">
        <v>0</v>
      </c>
      <c r="AF45">
        <v>4169559</v>
      </c>
      <c r="AG45">
        <v>0</v>
      </c>
      <c r="AH45">
        <v>0</v>
      </c>
      <c r="AI45">
        <v>0</v>
      </c>
      <c r="AJ45">
        <v>0</v>
      </c>
      <c r="AK45">
        <v>0</v>
      </c>
      <c r="AL45">
        <v>336324</v>
      </c>
      <c r="AM45">
        <v>0</v>
      </c>
      <c r="AN45">
        <v>68194</v>
      </c>
      <c r="AO45">
        <v>0</v>
      </c>
      <c r="AP45">
        <v>0</v>
      </c>
      <c r="AQ45">
        <v>0</v>
      </c>
      <c r="AR45">
        <v>0</v>
      </c>
      <c r="AT45">
        <v>454450</v>
      </c>
      <c r="AU45">
        <v>3856656</v>
      </c>
      <c r="AV45">
        <v>5528276</v>
      </c>
      <c r="AW45">
        <v>0</v>
      </c>
      <c r="AX45">
        <v>0</v>
      </c>
      <c r="AY45">
        <v>0</v>
      </c>
      <c r="AZ45">
        <v>0</v>
      </c>
      <c r="BA45">
        <v>0</v>
      </c>
      <c r="BB45">
        <v>0</v>
      </c>
      <c r="BC45">
        <v>0</v>
      </c>
      <c r="BD45">
        <v>0</v>
      </c>
      <c r="BE45">
        <v>0</v>
      </c>
      <c r="BF45">
        <v>0</v>
      </c>
      <c r="BG45">
        <v>0</v>
      </c>
      <c r="BH45">
        <v>0</v>
      </c>
      <c r="BI45">
        <v>0</v>
      </c>
      <c r="BJ45">
        <v>0</v>
      </c>
      <c r="BK45">
        <v>0</v>
      </c>
      <c r="BL45">
        <v>1015</v>
      </c>
      <c r="BM45">
        <v>2876942</v>
      </c>
      <c r="BN45">
        <v>509675</v>
      </c>
      <c r="BO45">
        <v>421258</v>
      </c>
      <c r="BP45">
        <v>2174084</v>
      </c>
      <c r="BQ45">
        <v>0</v>
      </c>
      <c r="BR45">
        <v>150000</v>
      </c>
      <c r="BS45">
        <v>0</v>
      </c>
      <c r="BT45">
        <v>539500</v>
      </c>
      <c r="BU45">
        <v>0</v>
      </c>
      <c r="BV45">
        <v>860467</v>
      </c>
      <c r="BW45">
        <v>0</v>
      </c>
      <c r="BX45">
        <v>0</v>
      </c>
      <c r="BY45">
        <v>2512518</v>
      </c>
      <c r="BZ45">
        <v>201000</v>
      </c>
      <c r="CA45">
        <v>0</v>
      </c>
      <c r="CB45">
        <v>0</v>
      </c>
      <c r="CC45">
        <v>0</v>
      </c>
      <c r="CD45">
        <v>0</v>
      </c>
    </row>
    <row r="46" spans="1:82" x14ac:dyDescent="0.3">
      <c r="A46" s="155">
        <v>192</v>
      </c>
      <c r="B46" t="s">
        <v>235</v>
      </c>
      <c r="D46">
        <v>0</v>
      </c>
      <c r="E46">
        <v>0</v>
      </c>
      <c r="F46">
        <v>0</v>
      </c>
      <c r="G46">
        <v>0</v>
      </c>
      <c r="H46">
        <v>0</v>
      </c>
      <c r="I46">
        <v>0</v>
      </c>
      <c r="J46">
        <v>0</v>
      </c>
      <c r="K46">
        <v>0</v>
      </c>
      <c r="L46">
        <v>0</v>
      </c>
      <c r="M46">
        <v>12155694</v>
      </c>
      <c r="N46">
        <v>0</v>
      </c>
      <c r="O46">
        <v>0</v>
      </c>
      <c r="P46">
        <v>0</v>
      </c>
      <c r="Q46">
        <v>0</v>
      </c>
      <c r="R46">
        <v>0</v>
      </c>
      <c r="S46">
        <v>0</v>
      </c>
      <c r="T46">
        <v>0</v>
      </c>
      <c r="U46">
        <v>0</v>
      </c>
      <c r="V46">
        <v>0</v>
      </c>
      <c r="W46">
        <v>0</v>
      </c>
      <c r="X46">
        <v>0</v>
      </c>
      <c r="Y46">
        <v>0</v>
      </c>
      <c r="Z46">
        <v>0</v>
      </c>
      <c r="AA46">
        <v>0</v>
      </c>
      <c r="AB46">
        <v>0</v>
      </c>
      <c r="AC46">
        <v>0</v>
      </c>
      <c r="AD46">
        <v>0</v>
      </c>
      <c r="AE46">
        <v>0</v>
      </c>
      <c r="AF46">
        <v>89195</v>
      </c>
      <c r="AG46">
        <v>0</v>
      </c>
      <c r="AH46">
        <v>0</v>
      </c>
      <c r="AI46">
        <v>0</v>
      </c>
      <c r="AJ46">
        <v>0</v>
      </c>
      <c r="AK46">
        <v>0</v>
      </c>
      <c r="AL46">
        <v>0</v>
      </c>
      <c r="AM46">
        <v>0</v>
      </c>
      <c r="AN46">
        <v>0</v>
      </c>
      <c r="AO46">
        <v>0</v>
      </c>
      <c r="AP46">
        <v>0</v>
      </c>
      <c r="AQ46">
        <v>0</v>
      </c>
      <c r="AR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30124</v>
      </c>
      <c r="CA46">
        <v>0</v>
      </c>
      <c r="CB46">
        <v>0</v>
      </c>
      <c r="CC46">
        <v>0</v>
      </c>
      <c r="CD46">
        <v>0</v>
      </c>
    </row>
    <row r="47" spans="1:82" x14ac:dyDescent="0.3">
      <c r="A47" s="155">
        <v>252</v>
      </c>
      <c r="B47" t="s">
        <v>95</v>
      </c>
      <c r="D47">
        <v>1808975</v>
      </c>
      <c r="E47">
        <v>765951</v>
      </c>
      <c r="F47">
        <v>1388749</v>
      </c>
      <c r="G47">
        <v>640137</v>
      </c>
      <c r="H47">
        <v>352644</v>
      </c>
      <c r="I47">
        <v>550702</v>
      </c>
      <c r="J47">
        <v>72984</v>
      </c>
      <c r="K47">
        <v>58392</v>
      </c>
      <c r="L47">
        <v>5904998</v>
      </c>
      <c r="M47">
        <v>330863790</v>
      </c>
      <c r="N47">
        <v>4003784</v>
      </c>
      <c r="O47">
        <v>12015062</v>
      </c>
      <c r="P47">
        <v>768868</v>
      </c>
      <c r="Q47">
        <v>20486876</v>
      </c>
      <c r="R47">
        <v>185248</v>
      </c>
      <c r="S47">
        <v>283587</v>
      </c>
      <c r="T47">
        <v>364581</v>
      </c>
      <c r="U47">
        <v>1330737</v>
      </c>
      <c r="V47">
        <v>5841673</v>
      </c>
      <c r="W47">
        <v>1452065</v>
      </c>
      <c r="X47">
        <v>836377</v>
      </c>
      <c r="Y47">
        <v>580189</v>
      </c>
      <c r="Z47">
        <v>99556691</v>
      </c>
      <c r="AA47">
        <v>1789230</v>
      </c>
      <c r="AB47">
        <v>104234</v>
      </c>
      <c r="AC47">
        <v>65504868</v>
      </c>
      <c r="AD47">
        <v>286796</v>
      </c>
      <c r="AE47">
        <v>424390</v>
      </c>
      <c r="AF47">
        <v>128510185</v>
      </c>
      <c r="AG47">
        <v>219735</v>
      </c>
      <c r="AH47">
        <v>236908</v>
      </c>
      <c r="AI47">
        <v>4102247</v>
      </c>
      <c r="AJ47">
        <v>565987</v>
      </c>
      <c r="AK47">
        <v>709256</v>
      </c>
      <c r="AL47">
        <v>59410166</v>
      </c>
      <c r="AM47">
        <v>616571</v>
      </c>
      <c r="AN47">
        <v>18996346</v>
      </c>
      <c r="AO47">
        <v>0</v>
      </c>
      <c r="AP47">
        <v>5989792</v>
      </c>
      <c r="AQ47">
        <v>2673557</v>
      </c>
      <c r="AR47">
        <v>476667</v>
      </c>
      <c r="AT47">
        <v>179573</v>
      </c>
      <c r="AU47">
        <v>230444988</v>
      </c>
      <c r="AV47">
        <v>181844576</v>
      </c>
      <c r="AW47">
        <v>617734</v>
      </c>
      <c r="AX47">
        <v>388519</v>
      </c>
      <c r="AY47">
        <v>204139</v>
      </c>
      <c r="AZ47">
        <v>73429</v>
      </c>
      <c r="BA47">
        <v>314979</v>
      </c>
      <c r="BB47">
        <v>8701437</v>
      </c>
      <c r="BC47">
        <v>678096</v>
      </c>
      <c r="BD47">
        <v>209284</v>
      </c>
      <c r="BE47">
        <v>24881</v>
      </c>
      <c r="BF47">
        <v>19869015</v>
      </c>
      <c r="BG47">
        <v>18399</v>
      </c>
      <c r="BH47">
        <v>8273295</v>
      </c>
      <c r="BI47">
        <v>1683206</v>
      </c>
      <c r="BJ47">
        <v>593822</v>
      </c>
      <c r="BK47">
        <v>208986</v>
      </c>
      <c r="BL47">
        <v>16766016</v>
      </c>
      <c r="BM47">
        <v>20335763</v>
      </c>
      <c r="BN47">
        <v>1066776</v>
      </c>
      <c r="BO47">
        <v>64346936</v>
      </c>
      <c r="BP47">
        <v>165365977</v>
      </c>
      <c r="BQ47">
        <v>908376</v>
      </c>
      <c r="BR47">
        <v>14755208</v>
      </c>
      <c r="BS47">
        <v>2892016</v>
      </c>
      <c r="BT47">
        <v>19779745</v>
      </c>
      <c r="BU47">
        <v>1239698</v>
      </c>
      <c r="BV47">
        <v>821586</v>
      </c>
      <c r="BW47">
        <v>5897681</v>
      </c>
      <c r="BX47">
        <v>1353581</v>
      </c>
      <c r="BY47">
        <v>110427452</v>
      </c>
      <c r="BZ47">
        <v>1199810</v>
      </c>
      <c r="CA47">
        <v>19051701</v>
      </c>
      <c r="CB47">
        <v>449224</v>
      </c>
      <c r="CC47">
        <v>4069945</v>
      </c>
      <c r="CD47">
        <v>77926213</v>
      </c>
    </row>
    <row r="48" spans="1:82" x14ac:dyDescent="0.3">
      <c r="A48" s="155">
        <v>253</v>
      </c>
      <c r="B48" t="s">
        <v>96</v>
      </c>
      <c r="D48">
        <v>1293962</v>
      </c>
      <c r="E48">
        <v>416591</v>
      </c>
      <c r="F48">
        <v>35679</v>
      </c>
      <c r="G48">
        <v>88286</v>
      </c>
      <c r="H48">
        <v>222447</v>
      </c>
      <c r="I48">
        <v>33744</v>
      </c>
      <c r="J48">
        <v>28948</v>
      </c>
      <c r="K48">
        <v>154483</v>
      </c>
      <c r="L48">
        <v>1158014</v>
      </c>
      <c r="M48">
        <v>63652049</v>
      </c>
      <c r="N48">
        <v>133010</v>
      </c>
      <c r="O48">
        <v>1569567</v>
      </c>
      <c r="P48">
        <v>73719</v>
      </c>
      <c r="Q48">
        <v>1599375</v>
      </c>
      <c r="R48">
        <v>8817</v>
      </c>
      <c r="S48">
        <v>53957</v>
      </c>
      <c r="T48">
        <v>273046</v>
      </c>
      <c r="U48">
        <v>101042</v>
      </c>
      <c r="V48">
        <v>1070420</v>
      </c>
      <c r="W48">
        <v>205199</v>
      </c>
      <c r="X48">
        <v>243451</v>
      </c>
      <c r="Y48">
        <v>215253</v>
      </c>
      <c r="Z48">
        <v>5170545</v>
      </c>
      <c r="AA48">
        <v>3266796</v>
      </c>
      <c r="AB48">
        <v>93278</v>
      </c>
      <c r="AC48">
        <v>4196004</v>
      </c>
      <c r="AD48">
        <v>132401</v>
      </c>
      <c r="AE48">
        <v>61981</v>
      </c>
      <c r="AF48">
        <v>31004837</v>
      </c>
      <c r="AG48">
        <v>237688</v>
      </c>
      <c r="AH48">
        <v>57231</v>
      </c>
      <c r="AI48">
        <v>880777</v>
      </c>
      <c r="AJ48">
        <v>138572</v>
      </c>
      <c r="AK48">
        <v>109954</v>
      </c>
      <c r="AL48">
        <v>8972412</v>
      </c>
      <c r="AM48">
        <v>80430</v>
      </c>
      <c r="AN48">
        <v>4370234</v>
      </c>
      <c r="AO48">
        <v>1544</v>
      </c>
      <c r="AP48">
        <v>308068</v>
      </c>
      <c r="AQ48">
        <v>472983</v>
      </c>
      <c r="AR48">
        <v>7465</v>
      </c>
      <c r="AT48">
        <v>105795</v>
      </c>
      <c r="AU48">
        <v>142759544</v>
      </c>
      <c r="AV48">
        <v>23482162</v>
      </c>
      <c r="AW48">
        <v>211871</v>
      </c>
      <c r="AX48">
        <v>25153</v>
      </c>
      <c r="AY48">
        <v>99783</v>
      </c>
      <c r="AZ48">
        <v>103657</v>
      </c>
      <c r="BA48">
        <v>193974</v>
      </c>
      <c r="BB48">
        <v>644500</v>
      </c>
      <c r="BC48">
        <v>35270</v>
      </c>
      <c r="BD48">
        <v>54526</v>
      </c>
      <c r="BE48">
        <v>19337</v>
      </c>
      <c r="BF48">
        <v>4836603</v>
      </c>
      <c r="BG48">
        <v>15995</v>
      </c>
      <c r="BH48">
        <v>4093540</v>
      </c>
      <c r="BI48">
        <v>1036069</v>
      </c>
      <c r="BJ48">
        <v>87581</v>
      </c>
      <c r="BK48">
        <v>17562</v>
      </c>
      <c r="BL48">
        <v>3545676</v>
      </c>
      <c r="BM48">
        <v>3739753</v>
      </c>
      <c r="BN48">
        <v>435704</v>
      </c>
      <c r="BO48">
        <v>17368210</v>
      </c>
      <c r="BP48">
        <v>47789624</v>
      </c>
      <c r="BQ48">
        <v>46849</v>
      </c>
      <c r="BR48">
        <v>2036093</v>
      </c>
      <c r="BS48">
        <v>114243</v>
      </c>
      <c r="BT48">
        <v>1851081</v>
      </c>
      <c r="BU48">
        <v>78525</v>
      </c>
      <c r="BV48">
        <v>183893</v>
      </c>
      <c r="BW48">
        <v>6312558</v>
      </c>
      <c r="BX48">
        <v>299497</v>
      </c>
      <c r="BY48">
        <v>11426931</v>
      </c>
      <c r="BZ48">
        <v>47808</v>
      </c>
      <c r="CA48">
        <v>1899187</v>
      </c>
      <c r="CB48">
        <v>142838</v>
      </c>
      <c r="CC48">
        <v>348342</v>
      </c>
      <c r="CD48">
        <v>24680256</v>
      </c>
    </row>
    <row r="49" spans="1:82" x14ac:dyDescent="0.3">
      <c r="A49" s="155">
        <v>254</v>
      </c>
      <c r="B49" t="s">
        <v>97</v>
      </c>
      <c r="D49">
        <v>-516813</v>
      </c>
      <c r="E49">
        <v>-799505</v>
      </c>
      <c r="F49">
        <v>357544</v>
      </c>
      <c r="G49">
        <v>809762</v>
      </c>
      <c r="H49">
        <v>606314</v>
      </c>
      <c r="I49">
        <v>84957</v>
      </c>
      <c r="J49">
        <v>103183</v>
      </c>
      <c r="K49">
        <v>472558</v>
      </c>
      <c r="L49">
        <v>452319</v>
      </c>
      <c r="M49">
        <v>-847380</v>
      </c>
      <c r="N49">
        <v>2923296</v>
      </c>
      <c r="O49">
        <v>2554983</v>
      </c>
      <c r="P49">
        <v>93426</v>
      </c>
      <c r="Q49">
        <v>-8587875</v>
      </c>
      <c r="R49">
        <v>130438</v>
      </c>
      <c r="S49">
        <v>551633</v>
      </c>
      <c r="T49">
        <v>319023</v>
      </c>
      <c r="U49">
        <v>1070804</v>
      </c>
      <c r="V49">
        <v>916860</v>
      </c>
      <c r="W49">
        <v>207252</v>
      </c>
      <c r="X49">
        <v>360239</v>
      </c>
      <c r="Y49">
        <v>-330372</v>
      </c>
      <c r="Z49">
        <v>28172049</v>
      </c>
      <c r="AA49">
        <v>4111184</v>
      </c>
      <c r="AB49">
        <v>845179</v>
      </c>
      <c r="AC49">
        <v>538109</v>
      </c>
      <c r="AD49">
        <v>431963</v>
      </c>
      <c r="AE49">
        <v>400296</v>
      </c>
      <c r="AF49">
        <v>-61781371</v>
      </c>
      <c r="AG49">
        <v>689340</v>
      </c>
      <c r="AH49">
        <v>231629</v>
      </c>
      <c r="AI49">
        <v>540823</v>
      </c>
      <c r="AJ49">
        <v>701203</v>
      </c>
      <c r="AK49">
        <v>41821</v>
      </c>
      <c r="AL49">
        <v>-16045891</v>
      </c>
      <c r="AM49">
        <v>601393</v>
      </c>
      <c r="AN49">
        <v>-3358231</v>
      </c>
      <c r="AO49">
        <v>43656</v>
      </c>
      <c r="AP49">
        <v>2518170</v>
      </c>
      <c r="AQ49">
        <v>1990139</v>
      </c>
      <c r="AR49">
        <v>221345</v>
      </c>
      <c r="AT49">
        <v>649959</v>
      </c>
      <c r="AU49">
        <v>-120205150</v>
      </c>
      <c r="AV49">
        <v>-12349289</v>
      </c>
      <c r="AW49">
        <v>658267</v>
      </c>
      <c r="AX49">
        <v>209974</v>
      </c>
      <c r="AY49">
        <v>300921</v>
      </c>
      <c r="AZ49">
        <v>94061</v>
      </c>
      <c r="BA49">
        <v>856232</v>
      </c>
      <c r="BB49">
        <v>-4857644</v>
      </c>
      <c r="BC49">
        <v>1148882</v>
      </c>
      <c r="BD49">
        <v>208616</v>
      </c>
      <c r="BE49">
        <v>118548</v>
      </c>
      <c r="BF49">
        <v>7093636</v>
      </c>
      <c r="BG49">
        <v>75371</v>
      </c>
      <c r="BH49">
        <v>6213288</v>
      </c>
      <c r="BI49">
        <v>-883472</v>
      </c>
      <c r="BJ49">
        <v>526329</v>
      </c>
      <c r="BK49">
        <v>500234</v>
      </c>
      <c r="BL49">
        <v>-2849431</v>
      </c>
      <c r="BM49">
        <v>982519</v>
      </c>
      <c r="BN49">
        <v>558983</v>
      </c>
      <c r="BO49">
        <v>4273434</v>
      </c>
      <c r="BP49">
        <v>-27725226</v>
      </c>
      <c r="BQ49">
        <v>201848</v>
      </c>
      <c r="BR49">
        <v>3135266</v>
      </c>
      <c r="BS49">
        <v>2743047</v>
      </c>
      <c r="BT49">
        <v>4589320</v>
      </c>
      <c r="BU49">
        <v>313172</v>
      </c>
      <c r="BV49">
        <v>776131</v>
      </c>
      <c r="BW49">
        <v>-2238901</v>
      </c>
      <c r="BX49">
        <v>1363784</v>
      </c>
      <c r="BY49">
        <v>12639854</v>
      </c>
      <c r="BZ49">
        <v>170605</v>
      </c>
      <c r="CA49">
        <v>-5258344</v>
      </c>
      <c r="CB49">
        <v>435824</v>
      </c>
      <c r="CC49">
        <v>1109220</v>
      </c>
      <c r="CD49">
        <v>31559416</v>
      </c>
    </row>
    <row r="50" spans="1:82" x14ac:dyDescent="0.3">
      <c r="A50" s="155">
        <v>255</v>
      </c>
      <c r="B50" t="s">
        <v>188</v>
      </c>
      <c r="D50">
        <v>258105</v>
      </c>
      <c r="E50">
        <v>-56192</v>
      </c>
      <c r="F50">
        <v>-103865</v>
      </c>
      <c r="G50">
        <v>70903</v>
      </c>
      <c r="H50">
        <v>94226</v>
      </c>
      <c r="I50">
        <v>114452</v>
      </c>
      <c r="J50">
        <v>-4577</v>
      </c>
      <c r="K50">
        <v>-47629</v>
      </c>
      <c r="L50">
        <v>-274212</v>
      </c>
      <c r="M50">
        <v>5371153</v>
      </c>
      <c r="N50">
        <v>-179243</v>
      </c>
      <c r="O50">
        <v>623050</v>
      </c>
      <c r="P50">
        <v>-46721</v>
      </c>
      <c r="Q50">
        <v>-495579</v>
      </c>
      <c r="R50">
        <v>-15118</v>
      </c>
      <c r="S50">
        <v>299774</v>
      </c>
      <c r="T50">
        <v>72340</v>
      </c>
      <c r="U50">
        <v>204101</v>
      </c>
      <c r="V50">
        <v>737708</v>
      </c>
      <c r="W50">
        <v>69648</v>
      </c>
      <c r="X50">
        <v>58004</v>
      </c>
      <c r="Y50">
        <v>166531</v>
      </c>
      <c r="Z50">
        <v>19192427</v>
      </c>
      <c r="AA50">
        <v>554114</v>
      </c>
      <c r="AB50">
        <v>106194</v>
      </c>
      <c r="AC50">
        <v>-598996</v>
      </c>
      <c r="AD50">
        <v>7754</v>
      </c>
      <c r="AE50">
        <v>173518</v>
      </c>
      <c r="AF50">
        <v>-79052</v>
      </c>
      <c r="AG50">
        <v>71144</v>
      </c>
      <c r="AH50">
        <v>-38903</v>
      </c>
      <c r="AI50">
        <v>125262</v>
      </c>
      <c r="AJ50">
        <v>-33570</v>
      </c>
      <c r="AK50">
        <v>-7065</v>
      </c>
      <c r="AL50">
        <v>5414930</v>
      </c>
      <c r="AM50">
        <v>-22045</v>
      </c>
      <c r="AN50">
        <v>-766167</v>
      </c>
      <c r="AO50">
        <v>-5534</v>
      </c>
      <c r="AP50">
        <v>521694</v>
      </c>
      <c r="AQ50">
        <v>185928</v>
      </c>
      <c r="AR50">
        <v>102392</v>
      </c>
      <c r="AT50">
        <v>59177</v>
      </c>
      <c r="AU50">
        <v>17016243</v>
      </c>
      <c r="AV50">
        <v>6025358</v>
      </c>
      <c r="AW50">
        <v>27228</v>
      </c>
      <c r="AX50">
        <v>-8265</v>
      </c>
      <c r="AY50">
        <v>63386</v>
      </c>
      <c r="AZ50">
        <v>3494</v>
      </c>
      <c r="BA50">
        <v>-48180</v>
      </c>
      <c r="BB50">
        <v>-1103630</v>
      </c>
      <c r="BC50">
        <v>-30723</v>
      </c>
      <c r="BD50">
        <v>3982</v>
      </c>
      <c r="BE50">
        <v>3829</v>
      </c>
      <c r="BF50">
        <v>3686387</v>
      </c>
      <c r="BG50">
        <v>2392</v>
      </c>
      <c r="BH50">
        <v>2486444</v>
      </c>
      <c r="BI50">
        <v>-56588</v>
      </c>
      <c r="BJ50">
        <v>-59793</v>
      </c>
      <c r="BK50">
        <v>10403</v>
      </c>
      <c r="BL50">
        <v>-629330</v>
      </c>
      <c r="BM50">
        <v>-358524</v>
      </c>
      <c r="BN50">
        <v>-682633</v>
      </c>
      <c r="BO50">
        <v>12394587</v>
      </c>
      <c r="BP50">
        <v>-4071021</v>
      </c>
      <c r="BQ50">
        <v>84876</v>
      </c>
      <c r="BR50">
        <v>2798247</v>
      </c>
      <c r="BS50">
        <v>155943</v>
      </c>
      <c r="BT50">
        <v>638915</v>
      </c>
      <c r="BU50">
        <v>-26380</v>
      </c>
      <c r="BV50">
        <v>-95505</v>
      </c>
      <c r="BW50">
        <v>2694520</v>
      </c>
      <c r="BX50">
        <v>485523</v>
      </c>
      <c r="BY50">
        <v>1836979</v>
      </c>
      <c r="BZ50">
        <v>127121</v>
      </c>
      <c r="CA50">
        <v>-1421921</v>
      </c>
      <c r="CB50">
        <v>124691</v>
      </c>
      <c r="CC50">
        <v>484519</v>
      </c>
      <c r="CD50">
        <v>5801633</v>
      </c>
    </row>
    <row r="51" spans="1:82" x14ac:dyDescent="0.3">
      <c r="A51" s="155">
        <v>327</v>
      </c>
      <c r="B51" t="s">
        <v>1053</v>
      </c>
      <c r="D51">
        <v>10626</v>
      </c>
      <c r="E51">
        <v>7091</v>
      </c>
      <c r="F51">
        <v>0</v>
      </c>
      <c r="G51">
        <v>338738</v>
      </c>
      <c r="H51">
        <v>7337</v>
      </c>
      <c r="I51">
        <v>0</v>
      </c>
      <c r="J51">
        <v>0</v>
      </c>
      <c r="K51">
        <v>5700</v>
      </c>
      <c r="L51">
        <v>251748</v>
      </c>
      <c r="M51">
        <v>0</v>
      </c>
      <c r="N51">
        <v>0</v>
      </c>
      <c r="O51">
        <v>0</v>
      </c>
      <c r="P51">
        <v>0</v>
      </c>
      <c r="Q51">
        <v>177882</v>
      </c>
      <c r="R51">
        <v>0</v>
      </c>
      <c r="S51">
        <v>0</v>
      </c>
      <c r="T51">
        <v>48416</v>
      </c>
      <c r="U51">
        <v>85035</v>
      </c>
      <c r="V51">
        <v>1052081</v>
      </c>
      <c r="W51">
        <v>0</v>
      </c>
      <c r="X51">
        <v>3000</v>
      </c>
      <c r="Y51">
        <v>215800</v>
      </c>
      <c r="Z51">
        <v>428842</v>
      </c>
      <c r="AA51">
        <v>0</v>
      </c>
      <c r="AB51">
        <v>51113</v>
      </c>
      <c r="AC51">
        <v>0</v>
      </c>
      <c r="AD51">
        <v>0</v>
      </c>
      <c r="AE51">
        <v>0</v>
      </c>
      <c r="AF51">
        <v>12409353</v>
      </c>
      <c r="AG51">
        <v>0</v>
      </c>
      <c r="AH51">
        <v>12410</v>
      </c>
      <c r="AI51">
        <v>18591</v>
      </c>
      <c r="AJ51">
        <v>0</v>
      </c>
      <c r="AK51">
        <v>0</v>
      </c>
      <c r="AL51">
        <v>1443282</v>
      </c>
      <c r="AM51">
        <v>0</v>
      </c>
      <c r="AN51">
        <v>1281547</v>
      </c>
      <c r="AO51">
        <v>0</v>
      </c>
      <c r="AP51">
        <v>165740</v>
      </c>
      <c r="AQ51">
        <v>0</v>
      </c>
      <c r="AR51">
        <v>0</v>
      </c>
      <c r="AT51">
        <v>36050</v>
      </c>
      <c r="AU51">
        <v>45977883</v>
      </c>
      <c r="AV51">
        <v>3780635</v>
      </c>
      <c r="AW51">
        <v>0</v>
      </c>
      <c r="AX51">
        <v>11826</v>
      </c>
      <c r="AY51">
        <v>328737</v>
      </c>
      <c r="AZ51">
        <v>11712</v>
      </c>
      <c r="BA51">
        <v>7940</v>
      </c>
      <c r="BB51">
        <v>243585</v>
      </c>
      <c r="BC51">
        <v>130000</v>
      </c>
      <c r="BD51">
        <v>0</v>
      </c>
      <c r="BE51">
        <v>3281</v>
      </c>
      <c r="BF51">
        <v>858549</v>
      </c>
      <c r="BG51">
        <v>0</v>
      </c>
      <c r="BH51">
        <v>306658</v>
      </c>
      <c r="BI51">
        <v>1040</v>
      </c>
      <c r="BJ51">
        <v>0</v>
      </c>
      <c r="BK51">
        <v>0</v>
      </c>
      <c r="BL51">
        <v>5352310</v>
      </c>
      <c r="BM51">
        <v>3107649</v>
      </c>
      <c r="BN51">
        <v>379893</v>
      </c>
      <c r="BO51">
        <v>1430368</v>
      </c>
      <c r="BP51">
        <v>7735705</v>
      </c>
      <c r="BQ51">
        <v>50</v>
      </c>
      <c r="BR51">
        <v>399040</v>
      </c>
      <c r="BS51">
        <v>0</v>
      </c>
      <c r="BT51">
        <v>6133068</v>
      </c>
      <c r="BU51">
        <v>40050</v>
      </c>
      <c r="BV51">
        <v>0</v>
      </c>
      <c r="BW51">
        <v>475231</v>
      </c>
      <c r="BX51">
        <v>0</v>
      </c>
      <c r="BY51">
        <v>153725</v>
      </c>
      <c r="BZ51">
        <v>0</v>
      </c>
      <c r="CA51">
        <v>0</v>
      </c>
      <c r="CB51">
        <v>4000</v>
      </c>
      <c r="CC51">
        <v>0</v>
      </c>
      <c r="CD51">
        <v>0</v>
      </c>
    </row>
    <row r="52" spans="1:82" x14ac:dyDescent="0.3">
      <c r="A52" s="155">
        <v>328</v>
      </c>
      <c r="B52" t="s">
        <v>307</v>
      </c>
      <c r="D52">
        <v>1687618</v>
      </c>
      <c r="E52">
        <v>110250</v>
      </c>
      <c r="F52">
        <v>0</v>
      </c>
      <c r="G52">
        <v>692650</v>
      </c>
      <c r="H52">
        <v>0</v>
      </c>
      <c r="I52">
        <v>0</v>
      </c>
      <c r="J52">
        <v>0</v>
      </c>
      <c r="K52">
        <v>0</v>
      </c>
      <c r="L52">
        <v>235692</v>
      </c>
      <c r="M52">
        <v>0</v>
      </c>
      <c r="N52">
        <v>0</v>
      </c>
      <c r="O52">
        <v>0</v>
      </c>
      <c r="P52">
        <v>0</v>
      </c>
      <c r="Q52">
        <v>1083472</v>
      </c>
      <c r="R52">
        <v>0</v>
      </c>
      <c r="S52">
        <v>0</v>
      </c>
      <c r="T52">
        <v>85318</v>
      </c>
      <c r="U52">
        <v>0</v>
      </c>
      <c r="V52">
        <v>87248</v>
      </c>
      <c r="W52">
        <v>0</v>
      </c>
      <c r="X52">
        <v>142371</v>
      </c>
      <c r="Y52">
        <v>889123</v>
      </c>
      <c r="Z52">
        <v>6391475</v>
      </c>
      <c r="AA52">
        <v>0</v>
      </c>
      <c r="AB52">
        <v>422411</v>
      </c>
      <c r="AC52">
        <v>0</v>
      </c>
      <c r="AD52">
        <v>0</v>
      </c>
      <c r="AE52">
        <v>0</v>
      </c>
      <c r="AF52">
        <v>79509392</v>
      </c>
      <c r="AG52">
        <v>0</v>
      </c>
      <c r="AH52">
        <v>0</v>
      </c>
      <c r="AI52">
        <v>2130361</v>
      </c>
      <c r="AJ52">
        <v>0</v>
      </c>
      <c r="AK52">
        <v>57387</v>
      </c>
      <c r="AL52">
        <v>9689545</v>
      </c>
      <c r="AM52">
        <v>80566</v>
      </c>
      <c r="AN52">
        <v>716220</v>
      </c>
      <c r="AO52">
        <v>0</v>
      </c>
      <c r="AP52">
        <v>47147</v>
      </c>
      <c r="AQ52">
        <v>0</v>
      </c>
      <c r="AR52">
        <v>0</v>
      </c>
      <c r="AT52">
        <v>720840</v>
      </c>
      <c r="AU52">
        <v>149154207</v>
      </c>
      <c r="AV52">
        <v>23439181</v>
      </c>
      <c r="AW52">
        <v>109840</v>
      </c>
      <c r="AX52">
        <v>0</v>
      </c>
      <c r="AY52">
        <v>0</v>
      </c>
      <c r="AZ52">
        <v>0</v>
      </c>
      <c r="BA52">
        <v>0</v>
      </c>
      <c r="BB52">
        <v>0</v>
      </c>
      <c r="BC52">
        <v>0</v>
      </c>
      <c r="BD52">
        <v>0</v>
      </c>
      <c r="BE52">
        <v>0</v>
      </c>
      <c r="BF52">
        <v>3457508</v>
      </c>
      <c r="BG52">
        <v>0</v>
      </c>
      <c r="BH52">
        <v>0</v>
      </c>
      <c r="BI52">
        <v>103232</v>
      </c>
      <c r="BJ52">
        <v>0</v>
      </c>
      <c r="BK52">
        <v>0</v>
      </c>
      <c r="BL52">
        <v>6157379</v>
      </c>
      <c r="BM52">
        <v>8592473</v>
      </c>
      <c r="BN52">
        <v>0</v>
      </c>
      <c r="BO52">
        <v>13053743</v>
      </c>
      <c r="BP52">
        <v>93583557</v>
      </c>
      <c r="BQ52">
        <v>1767146</v>
      </c>
      <c r="BR52">
        <v>1793816</v>
      </c>
      <c r="BS52">
        <v>0</v>
      </c>
      <c r="BT52">
        <v>11067121</v>
      </c>
      <c r="BU52">
        <v>0</v>
      </c>
      <c r="BV52">
        <v>2714413</v>
      </c>
      <c r="BW52">
        <v>645836</v>
      </c>
      <c r="BX52">
        <v>0</v>
      </c>
      <c r="BY52">
        <v>6392321</v>
      </c>
      <c r="BZ52">
        <v>0</v>
      </c>
      <c r="CA52">
        <v>0</v>
      </c>
      <c r="CB52">
        <v>72466</v>
      </c>
      <c r="CC52">
        <v>0</v>
      </c>
      <c r="CD52">
        <v>0</v>
      </c>
    </row>
    <row r="53" spans="1:82" x14ac:dyDescent="0.3">
      <c r="A53" s="155">
        <v>331</v>
      </c>
      <c r="B53" t="s">
        <v>238</v>
      </c>
      <c r="D53">
        <v>0</v>
      </c>
      <c r="E53">
        <v>72000</v>
      </c>
      <c r="F53">
        <v>0</v>
      </c>
      <c r="G53">
        <v>25086</v>
      </c>
      <c r="H53">
        <v>93939</v>
      </c>
      <c r="I53">
        <v>0</v>
      </c>
      <c r="J53">
        <v>0</v>
      </c>
      <c r="K53">
        <v>30000</v>
      </c>
      <c r="L53">
        <v>421340</v>
      </c>
      <c r="M53">
        <v>0</v>
      </c>
      <c r="N53">
        <v>0</v>
      </c>
      <c r="O53">
        <v>0</v>
      </c>
      <c r="P53">
        <v>0</v>
      </c>
      <c r="Q53">
        <v>102088</v>
      </c>
      <c r="R53">
        <v>0</v>
      </c>
      <c r="S53">
        <v>14063</v>
      </c>
      <c r="T53">
        <v>61154</v>
      </c>
      <c r="U53">
        <v>23583</v>
      </c>
      <c r="V53">
        <v>822614</v>
      </c>
      <c r="W53">
        <v>0</v>
      </c>
      <c r="X53">
        <v>10266</v>
      </c>
      <c r="Y53">
        <v>44593</v>
      </c>
      <c r="Z53">
        <v>2557941</v>
      </c>
      <c r="AA53">
        <v>0</v>
      </c>
      <c r="AB53">
        <v>12718</v>
      </c>
      <c r="AC53">
        <v>0</v>
      </c>
      <c r="AD53">
        <v>0</v>
      </c>
      <c r="AE53">
        <v>0</v>
      </c>
      <c r="AF53">
        <v>3979250</v>
      </c>
      <c r="AG53">
        <v>0</v>
      </c>
      <c r="AH53">
        <v>0</v>
      </c>
      <c r="AI53">
        <v>43015</v>
      </c>
      <c r="AJ53">
        <v>0</v>
      </c>
      <c r="AK53">
        <v>0</v>
      </c>
      <c r="AL53">
        <v>1563722</v>
      </c>
      <c r="AM53">
        <v>6758</v>
      </c>
      <c r="AN53">
        <v>539800</v>
      </c>
      <c r="AO53">
        <v>0</v>
      </c>
      <c r="AP53">
        <v>150944</v>
      </c>
      <c r="AQ53">
        <v>0</v>
      </c>
      <c r="AR53">
        <v>0</v>
      </c>
      <c r="AT53">
        <v>0</v>
      </c>
      <c r="AU53">
        <v>15545000</v>
      </c>
      <c r="AV53">
        <v>4924804</v>
      </c>
      <c r="AW53">
        <v>23750</v>
      </c>
      <c r="AX53">
        <v>12967</v>
      </c>
      <c r="AY53">
        <v>1701</v>
      </c>
      <c r="AZ53">
        <v>0</v>
      </c>
      <c r="BA53">
        <v>19000</v>
      </c>
      <c r="BB53">
        <v>5801</v>
      </c>
      <c r="BC53">
        <v>4000</v>
      </c>
      <c r="BD53">
        <v>0</v>
      </c>
      <c r="BE53">
        <v>17500</v>
      </c>
      <c r="BF53">
        <v>1396140</v>
      </c>
      <c r="BG53">
        <v>0</v>
      </c>
      <c r="BH53">
        <v>543489</v>
      </c>
      <c r="BI53">
        <v>22263</v>
      </c>
      <c r="BJ53">
        <v>0</v>
      </c>
      <c r="BK53">
        <v>0</v>
      </c>
      <c r="BL53">
        <v>2434639</v>
      </c>
      <c r="BM53">
        <v>2711348</v>
      </c>
      <c r="BN53">
        <v>386391</v>
      </c>
      <c r="BO53">
        <v>2633134</v>
      </c>
      <c r="BP53">
        <v>8734657</v>
      </c>
      <c r="BQ53">
        <v>0</v>
      </c>
      <c r="BR53">
        <v>93350</v>
      </c>
      <c r="BS53">
        <v>0</v>
      </c>
      <c r="BT53">
        <v>1189949</v>
      </c>
      <c r="BU53">
        <v>0</v>
      </c>
      <c r="BV53">
        <v>0</v>
      </c>
      <c r="BW53">
        <v>727786</v>
      </c>
      <c r="BX53">
        <v>0</v>
      </c>
      <c r="BY53">
        <v>2895925</v>
      </c>
      <c r="BZ53">
        <v>9808</v>
      </c>
      <c r="CA53">
        <v>0</v>
      </c>
      <c r="CB53">
        <v>18508</v>
      </c>
      <c r="CC53">
        <v>0</v>
      </c>
      <c r="CD53">
        <v>0</v>
      </c>
    </row>
    <row r="54" spans="1:82" x14ac:dyDescent="0.3">
      <c r="A54" s="155">
        <v>332</v>
      </c>
      <c r="B54" t="s">
        <v>239</v>
      </c>
      <c r="D54">
        <v>1055343</v>
      </c>
      <c r="E54">
        <v>106750</v>
      </c>
      <c r="F54">
        <v>0</v>
      </c>
      <c r="G54">
        <v>354609</v>
      </c>
      <c r="H54">
        <v>3250</v>
      </c>
      <c r="I54">
        <v>8125</v>
      </c>
      <c r="J54">
        <v>0</v>
      </c>
      <c r="K54">
        <v>715171</v>
      </c>
      <c r="L54">
        <v>2810075</v>
      </c>
      <c r="M54">
        <v>0</v>
      </c>
      <c r="N54">
        <v>0</v>
      </c>
      <c r="O54">
        <v>0</v>
      </c>
      <c r="P54">
        <v>174436</v>
      </c>
      <c r="Q54">
        <v>1729410</v>
      </c>
      <c r="R54">
        <v>0</v>
      </c>
      <c r="S54">
        <v>1292128</v>
      </c>
      <c r="T54">
        <v>85318</v>
      </c>
      <c r="U54">
        <v>16102</v>
      </c>
      <c r="V54">
        <v>334259</v>
      </c>
      <c r="W54">
        <v>0</v>
      </c>
      <c r="X54">
        <v>150846</v>
      </c>
      <c r="Y54">
        <v>888267</v>
      </c>
      <c r="Z54">
        <v>2862409</v>
      </c>
      <c r="AA54">
        <v>0</v>
      </c>
      <c r="AB54">
        <v>183696</v>
      </c>
      <c r="AC54">
        <v>0</v>
      </c>
      <c r="AD54">
        <v>0</v>
      </c>
      <c r="AE54">
        <v>0</v>
      </c>
      <c r="AF54">
        <v>6079259</v>
      </c>
      <c r="AG54">
        <v>0</v>
      </c>
      <c r="AH54">
        <v>0</v>
      </c>
      <c r="AI54">
        <v>1930537</v>
      </c>
      <c r="AJ54">
        <v>0</v>
      </c>
      <c r="AK54">
        <v>31737</v>
      </c>
      <c r="AL54">
        <v>6595811</v>
      </c>
      <c r="AM54">
        <v>0</v>
      </c>
      <c r="AN54">
        <v>835789</v>
      </c>
      <c r="AO54">
        <v>0</v>
      </c>
      <c r="AP54">
        <v>361227</v>
      </c>
      <c r="AQ54">
        <v>0</v>
      </c>
      <c r="AR54">
        <v>0</v>
      </c>
      <c r="AT54">
        <v>454450</v>
      </c>
      <c r="AU54">
        <v>67322969</v>
      </c>
      <c r="AV54">
        <v>17799715</v>
      </c>
      <c r="AW54">
        <v>138594</v>
      </c>
      <c r="AX54">
        <v>0</v>
      </c>
      <c r="AY54">
        <v>9575</v>
      </c>
      <c r="AZ54">
        <v>54991</v>
      </c>
      <c r="BA54">
        <v>22313</v>
      </c>
      <c r="BB54">
        <v>201873</v>
      </c>
      <c r="BC54">
        <v>0</v>
      </c>
      <c r="BD54">
        <v>0</v>
      </c>
      <c r="BE54">
        <v>0</v>
      </c>
      <c r="BF54">
        <v>3298400</v>
      </c>
      <c r="BG54">
        <v>0</v>
      </c>
      <c r="BH54">
        <v>520173</v>
      </c>
      <c r="BI54">
        <v>47754</v>
      </c>
      <c r="BJ54">
        <v>0</v>
      </c>
      <c r="BK54">
        <v>0</v>
      </c>
      <c r="BL54">
        <v>1191975</v>
      </c>
      <c r="BM54">
        <v>6233586</v>
      </c>
      <c r="BN54">
        <v>562717</v>
      </c>
      <c r="BO54">
        <v>5482128</v>
      </c>
      <c r="BP54">
        <v>26998819</v>
      </c>
      <c r="BQ54">
        <v>1532086</v>
      </c>
      <c r="BR54">
        <v>1936019</v>
      </c>
      <c r="BS54">
        <v>0</v>
      </c>
      <c r="BT54">
        <v>2434452</v>
      </c>
      <c r="BU54">
        <v>0</v>
      </c>
      <c r="BV54">
        <v>867259</v>
      </c>
      <c r="BW54">
        <v>1015013</v>
      </c>
      <c r="BX54">
        <v>0</v>
      </c>
      <c r="BY54">
        <v>5394773</v>
      </c>
      <c r="BZ54">
        <v>0</v>
      </c>
      <c r="CA54">
        <v>0</v>
      </c>
      <c r="CB54">
        <v>55440</v>
      </c>
      <c r="CC54">
        <v>0</v>
      </c>
      <c r="CD54">
        <v>0</v>
      </c>
    </row>
    <row r="55" spans="1:82" x14ac:dyDescent="0.3">
      <c r="A55" s="155">
        <v>333</v>
      </c>
      <c r="B55" t="s">
        <v>176</v>
      </c>
      <c r="D55">
        <v>1165770</v>
      </c>
      <c r="E55">
        <v>780066</v>
      </c>
      <c r="F55">
        <v>384265</v>
      </c>
      <c r="G55">
        <v>1094979</v>
      </c>
      <c r="H55">
        <v>738562</v>
      </c>
      <c r="I55">
        <v>213067</v>
      </c>
      <c r="J55">
        <v>101190</v>
      </c>
      <c r="K55">
        <v>469675</v>
      </c>
      <c r="L55">
        <v>3068465</v>
      </c>
      <c r="M55">
        <v>107141613</v>
      </c>
      <c r="N55">
        <v>2982963</v>
      </c>
      <c r="O55">
        <v>3763576</v>
      </c>
      <c r="P55">
        <v>95523</v>
      </c>
      <c r="Q55">
        <v>3606659</v>
      </c>
      <c r="R55">
        <v>134044</v>
      </c>
      <c r="S55">
        <v>520238</v>
      </c>
      <c r="T55">
        <v>558138</v>
      </c>
      <c r="U55">
        <v>1201082</v>
      </c>
      <c r="V55">
        <v>3429014</v>
      </c>
      <c r="W55">
        <v>468873</v>
      </c>
      <c r="X55">
        <v>474497</v>
      </c>
      <c r="Y55">
        <v>237126</v>
      </c>
      <c r="Z55">
        <v>41890343</v>
      </c>
      <c r="AA55">
        <v>4114058</v>
      </c>
      <c r="AB55">
        <v>849132</v>
      </c>
      <c r="AC55">
        <v>36717373</v>
      </c>
      <c r="AD55">
        <v>390519</v>
      </c>
      <c r="AE55">
        <v>322758</v>
      </c>
      <c r="AF55">
        <v>35064423</v>
      </c>
      <c r="AG55">
        <v>869168</v>
      </c>
      <c r="AH55">
        <v>234040</v>
      </c>
      <c r="AI55">
        <v>2132373</v>
      </c>
      <c r="AJ55">
        <v>838208</v>
      </c>
      <c r="AK55">
        <v>42423</v>
      </c>
      <c r="AL55">
        <v>5862071</v>
      </c>
      <c r="AM55">
        <v>597868</v>
      </c>
      <c r="AN55">
        <v>12898891</v>
      </c>
      <c r="AO55">
        <v>43806</v>
      </c>
      <c r="AP55">
        <v>3474389</v>
      </c>
      <c r="AQ55">
        <v>2218175</v>
      </c>
      <c r="AR55">
        <v>218451</v>
      </c>
      <c r="AT55">
        <v>610141</v>
      </c>
      <c r="AU55">
        <v>149698905</v>
      </c>
      <c r="AV55">
        <v>38079777</v>
      </c>
      <c r="AW55">
        <v>930814</v>
      </c>
      <c r="AX55">
        <v>209335</v>
      </c>
      <c r="AY55">
        <v>310649</v>
      </c>
      <c r="AZ55">
        <v>95287</v>
      </c>
      <c r="BA55">
        <v>820931</v>
      </c>
      <c r="BB55">
        <v>2500148</v>
      </c>
      <c r="BC55">
        <v>1135762</v>
      </c>
      <c r="BD55">
        <v>208716</v>
      </c>
      <c r="BE55">
        <v>113633</v>
      </c>
      <c r="BF55">
        <v>12901783</v>
      </c>
      <c r="BG55">
        <v>71622</v>
      </c>
      <c r="BH55">
        <v>12421274</v>
      </c>
      <c r="BI55">
        <v>457463</v>
      </c>
      <c r="BJ55">
        <v>437601</v>
      </c>
      <c r="BK55">
        <v>500900</v>
      </c>
      <c r="BL55">
        <v>11192172</v>
      </c>
      <c r="BM55">
        <v>7268267</v>
      </c>
      <c r="BN55">
        <v>989177</v>
      </c>
      <c r="BO55">
        <v>45982321</v>
      </c>
      <c r="BP55">
        <v>47330002</v>
      </c>
      <c r="BQ55">
        <v>193385</v>
      </c>
      <c r="BR55">
        <v>5759331</v>
      </c>
      <c r="BS55">
        <v>2611352</v>
      </c>
      <c r="BT55">
        <v>7977124</v>
      </c>
      <c r="BU55">
        <v>273917</v>
      </c>
      <c r="BV55">
        <v>807608</v>
      </c>
      <c r="BW55">
        <v>6628014</v>
      </c>
      <c r="BX55">
        <v>2066165</v>
      </c>
      <c r="BY55">
        <v>37260171</v>
      </c>
      <c r="BZ55">
        <v>370700</v>
      </c>
      <c r="CA55">
        <v>7031185</v>
      </c>
      <c r="CB55">
        <v>438348</v>
      </c>
      <c r="CC55">
        <v>1824808</v>
      </c>
      <c r="CD55">
        <v>49690229</v>
      </c>
    </row>
    <row r="56" spans="1:82" x14ac:dyDescent="0.3">
      <c r="A56" s="155">
        <v>334</v>
      </c>
      <c r="B56" t="s">
        <v>261</v>
      </c>
      <c r="D56">
        <v>2298999</v>
      </c>
      <c r="E56">
        <v>4094321</v>
      </c>
      <c r="F56">
        <v>1517236</v>
      </c>
      <c r="G56">
        <v>1145284</v>
      </c>
      <c r="H56">
        <v>1364104</v>
      </c>
      <c r="I56">
        <v>475896</v>
      </c>
      <c r="J56">
        <v>151151</v>
      </c>
      <c r="K56">
        <v>105289</v>
      </c>
      <c r="L56">
        <v>10390215</v>
      </c>
      <c r="M56">
        <v>752776393</v>
      </c>
      <c r="N56">
        <v>3956162</v>
      </c>
      <c r="O56">
        <v>14983208</v>
      </c>
      <c r="P56">
        <v>76699</v>
      </c>
      <c r="Q56">
        <v>26529532</v>
      </c>
      <c r="R56">
        <v>269105</v>
      </c>
      <c r="S56">
        <v>867050</v>
      </c>
      <c r="T56">
        <v>2933483</v>
      </c>
      <c r="U56">
        <v>1369214</v>
      </c>
      <c r="V56">
        <v>9978519</v>
      </c>
      <c r="W56">
        <v>3413701</v>
      </c>
      <c r="X56">
        <v>1060634</v>
      </c>
      <c r="Y56">
        <v>2163509</v>
      </c>
      <c r="Z56">
        <v>118448496</v>
      </c>
      <c r="AA56">
        <v>1726355</v>
      </c>
      <c r="AB56">
        <v>735489</v>
      </c>
      <c r="AC56">
        <v>134896690</v>
      </c>
      <c r="AD56">
        <v>1984975</v>
      </c>
      <c r="AE56">
        <v>1085520</v>
      </c>
      <c r="AF56">
        <v>438829551</v>
      </c>
      <c r="AG56">
        <v>559482</v>
      </c>
      <c r="AH56">
        <v>381297</v>
      </c>
      <c r="AI56">
        <v>115802321</v>
      </c>
      <c r="AJ56">
        <v>1723812</v>
      </c>
      <c r="AK56">
        <v>671242</v>
      </c>
      <c r="AL56">
        <v>130169510</v>
      </c>
      <c r="AM56">
        <v>882914</v>
      </c>
      <c r="AN56">
        <v>29569581</v>
      </c>
      <c r="AO56">
        <v>0</v>
      </c>
      <c r="AP56">
        <v>7913418</v>
      </c>
      <c r="AQ56">
        <v>4618996</v>
      </c>
      <c r="AR56">
        <v>300791</v>
      </c>
      <c r="AT56">
        <v>510519</v>
      </c>
      <c r="AU56">
        <v>821677196</v>
      </c>
      <c r="AV56">
        <v>231036698</v>
      </c>
      <c r="AW56">
        <v>8539183</v>
      </c>
      <c r="AX56">
        <v>651185</v>
      </c>
      <c r="AY56">
        <v>537990</v>
      </c>
      <c r="AZ56">
        <v>178469</v>
      </c>
      <c r="BA56">
        <v>541467</v>
      </c>
      <c r="BB56">
        <v>22536035</v>
      </c>
      <c r="BC56">
        <v>734432</v>
      </c>
      <c r="BD56">
        <v>439029</v>
      </c>
      <c r="BE56">
        <v>54824</v>
      </c>
      <c r="BF56">
        <v>32141131</v>
      </c>
      <c r="BG56">
        <v>63857</v>
      </c>
      <c r="BH56">
        <v>22541069</v>
      </c>
      <c r="BI56">
        <v>5144034</v>
      </c>
      <c r="BJ56">
        <v>1284013</v>
      </c>
      <c r="BK56">
        <v>274596</v>
      </c>
      <c r="BL56">
        <v>43021184</v>
      </c>
      <c r="BM56">
        <v>48378075</v>
      </c>
      <c r="BN56">
        <v>4523369</v>
      </c>
      <c r="BO56">
        <v>137685665</v>
      </c>
      <c r="BP56">
        <v>777028883</v>
      </c>
      <c r="BQ56">
        <v>1554935</v>
      </c>
      <c r="BR56">
        <v>23590753</v>
      </c>
      <c r="BS56">
        <v>4094677</v>
      </c>
      <c r="BT56">
        <v>27333955</v>
      </c>
      <c r="BU56">
        <v>2113840</v>
      </c>
      <c r="BV56">
        <v>1445251</v>
      </c>
      <c r="BW56">
        <v>6523161</v>
      </c>
      <c r="BX56">
        <v>2592303</v>
      </c>
      <c r="BY56">
        <v>141328677</v>
      </c>
      <c r="BZ56">
        <v>1936734</v>
      </c>
      <c r="CA56">
        <v>37578903</v>
      </c>
      <c r="CB56">
        <v>1230515</v>
      </c>
      <c r="CC56">
        <v>7496896</v>
      </c>
      <c r="CD56">
        <v>136373405</v>
      </c>
    </row>
    <row r="57" spans="1:82" x14ac:dyDescent="0.3">
      <c r="A57" s="155">
        <v>335</v>
      </c>
      <c r="B57" t="s">
        <v>109</v>
      </c>
      <c r="D57">
        <v>0</v>
      </c>
      <c r="E57">
        <v>0</v>
      </c>
      <c r="F57">
        <v>0</v>
      </c>
      <c r="G57">
        <v>0</v>
      </c>
      <c r="H57">
        <v>0</v>
      </c>
      <c r="I57">
        <v>0</v>
      </c>
      <c r="J57">
        <v>0</v>
      </c>
      <c r="K57">
        <v>0</v>
      </c>
      <c r="L57">
        <v>0</v>
      </c>
      <c r="M57">
        <v>379305</v>
      </c>
      <c r="N57">
        <v>0</v>
      </c>
      <c r="O57">
        <v>0</v>
      </c>
      <c r="P57">
        <v>6610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T57">
        <v>0</v>
      </c>
      <c r="AU57">
        <v>2111630</v>
      </c>
      <c r="AV57">
        <v>0</v>
      </c>
      <c r="AW57">
        <v>0</v>
      </c>
      <c r="AX57">
        <v>0</v>
      </c>
      <c r="AY57">
        <v>0</v>
      </c>
      <c r="AZ57">
        <v>0</v>
      </c>
      <c r="BA57">
        <v>0</v>
      </c>
      <c r="BB57">
        <v>0</v>
      </c>
      <c r="BC57">
        <v>0</v>
      </c>
      <c r="BD57">
        <v>0</v>
      </c>
      <c r="BE57">
        <v>0</v>
      </c>
      <c r="BF57">
        <v>0</v>
      </c>
      <c r="BG57">
        <v>0</v>
      </c>
      <c r="BH57">
        <v>321362</v>
      </c>
      <c r="BI57">
        <v>0</v>
      </c>
      <c r="BJ57">
        <v>0</v>
      </c>
      <c r="BK57">
        <v>0</v>
      </c>
      <c r="BL57">
        <v>0</v>
      </c>
      <c r="BM57">
        <v>33230</v>
      </c>
      <c r="BN57">
        <v>0</v>
      </c>
      <c r="BO57">
        <v>0</v>
      </c>
      <c r="BP57">
        <v>0</v>
      </c>
      <c r="BQ57">
        <v>0</v>
      </c>
      <c r="BR57">
        <v>0</v>
      </c>
      <c r="BS57">
        <v>0</v>
      </c>
      <c r="BT57">
        <v>0</v>
      </c>
      <c r="BU57">
        <v>0</v>
      </c>
      <c r="BV57">
        <v>0</v>
      </c>
      <c r="BW57">
        <v>0</v>
      </c>
      <c r="BX57">
        <v>0</v>
      </c>
      <c r="BY57">
        <v>184128</v>
      </c>
      <c r="BZ57">
        <v>0</v>
      </c>
      <c r="CA57">
        <v>0</v>
      </c>
      <c r="CB57">
        <v>0</v>
      </c>
      <c r="CC57">
        <v>4000</v>
      </c>
      <c r="CD57">
        <v>408812</v>
      </c>
    </row>
    <row r="58" spans="1:82" x14ac:dyDescent="0.3">
      <c r="A58" s="155">
        <v>336</v>
      </c>
      <c r="B58" t="s">
        <v>1054</v>
      </c>
      <c r="D58">
        <v>2686</v>
      </c>
      <c r="E58">
        <v>52540</v>
      </c>
      <c r="F58">
        <v>70187</v>
      </c>
      <c r="G58">
        <v>51748</v>
      </c>
      <c r="H58">
        <v>172522</v>
      </c>
      <c r="I58">
        <v>7270</v>
      </c>
      <c r="J58">
        <v>467</v>
      </c>
      <c r="K58">
        <v>236</v>
      </c>
      <c r="L58">
        <v>755061</v>
      </c>
      <c r="M58">
        <v>25694597</v>
      </c>
      <c r="N58">
        <v>40401</v>
      </c>
      <c r="O58">
        <v>884903</v>
      </c>
      <c r="P58">
        <v>9351</v>
      </c>
      <c r="Q58">
        <v>1059215</v>
      </c>
      <c r="R58">
        <v>3992</v>
      </c>
      <c r="S58">
        <v>14782</v>
      </c>
      <c r="T58">
        <v>122771</v>
      </c>
      <c r="U58">
        <v>49773</v>
      </c>
      <c r="V58">
        <v>334688</v>
      </c>
      <c r="W58">
        <v>197335</v>
      </c>
      <c r="X58">
        <v>27887</v>
      </c>
      <c r="Y58">
        <v>189193</v>
      </c>
      <c r="Z58">
        <v>41803900</v>
      </c>
      <c r="AA58">
        <v>2874</v>
      </c>
      <c r="AB58">
        <v>24691</v>
      </c>
      <c r="AC58">
        <v>5906943</v>
      </c>
      <c r="AD58">
        <v>936094</v>
      </c>
      <c r="AE58">
        <v>15375</v>
      </c>
      <c r="AF58">
        <v>16712077</v>
      </c>
      <c r="AG58">
        <v>9563</v>
      </c>
      <c r="AH58">
        <v>8074</v>
      </c>
      <c r="AI58">
        <v>307537</v>
      </c>
      <c r="AJ58">
        <v>13871</v>
      </c>
      <c r="AK58">
        <v>1069</v>
      </c>
      <c r="AL58">
        <v>4401584</v>
      </c>
      <c r="AM58">
        <v>0</v>
      </c>
      <c r="AN58">
        <v>992081</v>
      </c>
      <c r="AO58">
        <v>150</v>
      </c>
      <c r="AP58">
        <v>232829</v>
      </c>
      <c r="AQ58">
        <v>375008</v>
      </c>
      <c r="AR58">
        <v>908</v>
      </c>
      <c r="AT58">
        <v>13966</v>
      </c>
      <c r="AU58">
        <v>89129172</v>
      </c>
      <c r="AV58">
        <v>11899818</v>
      </c>
      <c r="AW58">
        <v>179051</v>
      </c>
      <c r="AX58">
        <v>3060</v>
      </c>
      <c r="AY58">
        <v>15514</v>
      </c>
      <c r="AZ58">
        <v>5026</v>
      </c>
      <c r="BA58">
        <v>1879</v>
      </c>
      <c r="BB58">
        <v>55341</v>
      </c>
      <c r="BC58">
        <v>8614</v>
      </c>
      <c r="BD58">
        <v>3068</v>
      </c>
      <c r="BE58">
        <v>2652</v>
      </c>
      <c r="BF58">
        <v>1655019</v>
      </c>
      <c r="BG58">
        <v>0</v>
      </c>
      <c r="BH58">
        <v>804641</v>
      </c>
      <c r="BI58">
        <v>95975</v>
      </c>
      <c r="BJ58">
        <v>13048</v>
      </c>
      <c r="BK58">
        <v>666</v>
      </c>
      <c r="BL58">
        <v>1226913</v>
      </c>
      <c r="BM58">
        <v>2581322</v>
      </c>
      <c r="BN58">
        <v>390923</v>
      </c>
      <c r="BO58">
        <v>9320920</v>
      </c>
      <c r="BP58">
        <v>27948722</v>
      </c>
      <c r="BQ58">
        <v>38296</v>
      </c>
      <c r="BR58">
        <v>681693</v>
      </c>
      <c r="BS58">
        <v>30447</v>
      </c>
      <c r="BT58">
        <v>1273064</v>
      </c>
      <c r="BU58">
        <v>6431</v>
      </c>
      <c r="BV58">
        <v>8099</v>
      </c>
      <c r="BW58">
        <v>1571265</v>
      </c>
      <c r="BX58">
        <v>22722</v>
      </c>
      <c r="BY58">
        <v>15999096</v>
      </c>
      <c r="BZ58">
        <v>368338</v>
      </c>
      <c r="CA58">
        <v>1451196</v>
      </c>
      <c r="CB58">
        <v>62695</v>
      </c>
      <c r="CC58">
        <v>301956</v>
      </c>
      <c r="CD58">
        <v>8284395</v>
      </c>
    </row>
    <row r="59" spans="1:82" x14ac:dyDescent="0.3">
      <c r="A59" s="155">
        <v>337</v>
      </c>
      <c r="B59" t="s">
        <v>245</v>
      </c>
      <c r="D59">
        <v>700000</v>
      </c>
      <c r="E59">
        <v>83150</v>
      </c>
      <c r="F59">
        <v>560000</v>
      </c>
      <c r="G59">
        <v>0</v>
      </c>
      <c r="H59">
        <v>79463</v>
      </c>
      <c r="I59">
        <v>0</v>
      </c>
      <c r="J59">
        <v>0</v>
      </c>
      <c r="K59">
        <v>0</v>
      </c>
      <c r="L59">
        <v>5026161</v>
      </c>
      <c r="M59">
        <v>89533067</v>
      </c>
      <c r="N59">
        <v>0</v>
      </c>
      <c r="O59">
        <v>8323972</v>
      </c>
      <c r="P59">
        <v>0</v>
      </c>
      <c r="Q59">
        <v>1444445</v>
      </c>
      <c r="R59">
        <v>0</v>
      </c>
      <c r="S59">
        <v>170168</v>
      </c>
      <c r="T59">
        <v>835734</v>
      </c>
      <c r="U59">
        <v>20442</v>
      </c>
      <c r="V59">
        <v>532440</v>
      </c>
      <c r="W59">
        <v>835572</v>
      </c>
      <c r="X59">
        <v>0</v>
      </c>
      <c r="Y59">
        <v>124099</v>
      </c>
      <c r="Z59">
        <v>40370096</v>
      </c>
      <c r="AA59">
        <v>0</v>
      </c>
      <c r="AB59">
        <v>34427</v>
      </c>
      <c r="AC59">
        <v>42967541</v>
      </c>
      <c r="AD59">
        <v>0</v>
      </c>
      <c r="AE59">
        <v>123717</v>
      </c>
      <c r="AF59">
        <v>61349429</v>
      </c>
      <c r="AG59">
        <v>0</v>
      </c>
      <c r="AH59">
        <v>0</v>
      </c>
      <c r="AI59">
        <v>1856626</v>
      </c>
      <c r="AJ59">
        <v>0</v>
      </c>
      <c r="AK59">
        <v>0</v>
      </c>
      <c r="AL59">
        <v>4282526</v>
      </c>
      <c r="AM59">
        <v>0</v>
      </c>
      <c r="AN59">
        <v>0</v>
      </c>
      <c r="AO59">
        <v>0</v>
      </c>
      <c r="AP59">
        <v>82291</v>
      </c>
      <c r="AQ59">
        <v>500000</v>
      </c>
      <c r="AR59">
        <v>0</v>
      </c>
      <c r="AT59">
        <v>0</v>
      </c>
      <c r="AU59">
        <v>415565629</v>
      </c>
      <c r="AV59">
        <v>36529480</v>
      </c>
      <c r="AW59">
        <v>1228257</v>
      </c>
      <c r="AX59">
        <v>0</v>
      </c>
      <c r="AY59">
        <v>0</v>
      </c>
      <c r="AZ59">
        <v>14525</v>
      </c>
      <c r="BA59">
        <v>0</v>
      </c>
      <c r="BB59">
        <v>0</v>
      </c>
      <c r="BC59">
        <v>0</v>
      </c>
      <c r="BD59">
        <v>0</v>
      </c>
      <c r="BE59">
        <v>0</v>
      </c>
      <c r="BF59">
        <v>17523854</v>
      </c>
      <c r="BG59">
        <v>0</v>
      </c>
      <c r="BH59">
        <v>5959283</v>
      </c>
      <c r="BI59">
        <v>172500</v>
      </c>
      <c r="BJ59">
        <v>0</v>
      </c>
      <c r="BK59">
        <v>0</v>
      </c>
      <c r="BL59">
        <v>2187080</v>
      </c>
      <c r="BM59">
        <v>20177665</v>
      </c>
      <c r="BN59">
        <v>651155</v>
      </c>
      <c r="BO59">
        <v>34645276</v>
      </c>
      <c r="BP59">
        <v>116752038</v>
      </c>
      <c r="BQ59">
        <v>86208</v>
      </c>
      <c r="BR59">
        <v>4354415</v>
      </c>
      <c r="BS59">
        <v>0</v>
      </c>
      <c r="BT59">
        <v>3793400</v>
      </c>
      <c r="BU59">
        <v>28490</v>
      </c>
      <c r="BV59">
        <v>0</v>
      </c>
      <c r="BW59">
        <v>9791954</v>
      </c>
      <c r="BX59">
        <v>0</v>
      </c>
      <c r="BY59">
        <v>33244080</v>
      </c>
      <c r="BZ59">
        <v>394396</v>
      </c>
      <c r="CA59">
        <v>4936961</v>
      </c>
      <c r="CB59">
        <v>170119</v>
      </c>
      <c r="CC59">
        <v>133102</v>
      </c>
      <c r="CD59">
        <v>48950064</v>
      </c>
    </row>
    <row r="60" spans="1:82" x14ac:dyDescent="0.3">
      <c r="A60" s="155">
        <v>338</v>
      </c>
      <c r="B60" t="s">
        <v>108</v>
      </c>
      <c r="D60">
        <v>1416969</v>
      </c>
      <c r="E60">
        <v>2091407</v>
      </c>
      <c r="F60">
        <v>590194</v>
      </c>
      <c r="G60">
        <v>336530</v>
      </c>
      <c r="H60">
        <v>252666</v>
      </c>
      <c r="I60">
        <v>10638</v>
      </c>
      <c r="J60">
        <v>482</v>
      </c>
      <c r="K60">
        <v>13775</v>
      </c>
      <c r="L60">
        <v>9548381</v>
      </c>
      <c r="M60">
        <v>216816990</v>
      </c>
      <c r="N60">
        <v>118246</v>
      </c>
      <c r="O60">
        <v>10192585</v>
      </c>
      <c r="P60">
        <v>9351</v>
      </c>
      <c r="Q60">
        <v>17243450</v>
      </c>
      <c r="R60">
        <v>3992</v>
      </c>
      <c r="S60">
        <v>177275</v>
      </c>
      <c r="T60">
        <v>1225819</v>
      </c>
      <c r="U60">
        <v>222505</v>
      </c>
      <c r="V60">
        <v>3754579</v>
      </c>
      <c r="W60">
        <v>1440987</v>
      </c>
      <c r="X60">
        <v>36637</v>
      </c>
      <c r="Y60">
        <v>925028</v>
      </c>
      <c r="Z60">
        <v>57490046</v>
      </c>
      <c r="AA60">
        <v>2874</v>
      </c>
      <c r="AB60">
        <v>83862</v>
      </c>
      <c r="AC60">
        <v>73000895</v>
      </c>
      <c r="AD60">
        <v>1036075</v>
      </c>
      <c r="AE60">
        <v>218955</v>
      </c>
      <c r="AF60">
        <v>162680044</v>
      </c>
      <c r="AG60">
        <v>9563</v>
      </c>
      <c r="AH60">
        <v>23093</v>
      </c>
      <c r="AI60">
        <v>4485191</v>
      </c>
      <c r="AJ60">
        <v>243101</v>
      </c>
      <c r="AK60">
        <v>1069</v>
      </c>
      <c r="AL60">
        <v>58525992</v>
      </c>
      <c r="AM60">
        <v>300</v>
      </c>
      <c r="AN60">
        <v>16590339</v>
      </c>
      <c r="AO60">
        <v>150</v>
      </c>
      <c r="AP60">
        <v>1517215</v>
      </c>
      <c r="AQ60">
        <v>1245109</v>
      </c>
      <c r="AR60">
        <v>908</v>
      </c>
      <c r="AT60">
        <v>21559</v>
      </c>
      <c r="AU60">
        <v>708782168</v>
      </c>
      <c r="AV60">
        <v>124835995</v>
      </c>
      <c r="AW60">
        <v>1624700</v>
      </c>
      <c r="AX60">
        <v>27693</v>
      </c>
      <c r="AY60">
        <v>42073</v>
      </c>
      <c r="AZ60">
        <v>17476</v>
      </c>
      <c r="BA60">
        <v>29842</v>
      </c>
      <c r="BB60">
        <v>8353296</v>
      </c>
      <c r="BC60">
        <v>8614</v>
      </c>
      <c r="BD60">
        <v>3068</v>
      </c>
      <c r="BE60">
        <v>2652</v>
      </c>
      <c r="BF60">
        <v>21719261</v>
      </c>
      <c r="BG60">
        <v>0</v>
      </c>
      <c r="BH60">
        <v>12046690</v>
      </c>
      <c r="BI60">
        <v>6843136</v>
      </c>
      <c r="BJ60">
        <v>13048</v>
      </c>
      <c r="BK60">
        <v>666</v>
      </c>
      <c r="BL60">
        <v>18226988</v>
      </c>
      <c r="BM60">
        <v>29431880</v>
      </c>
      <c r="BN60">
        <v>1350107</v>
      </c>
      <c r="BO60">
        <v>76691446</v>
      </c>
      <c r="BP60">
        <v>191779394</v>
      </c>
      <c r="BQ60">
        <v>91264</v>
      </c>
      <c r="BR60">
        <v>6050174</v>
      </c>
      <c r="BS60">
        <v>150411</v>
      </c>
      <c r="BT60">
        <v>8243589</v>
      </c>
      <c r="BU60">
        <v>49670</v>
      </c>
      <c r="BV60">
        <v>8361</v>
      </c>
      <c r="BW60">
        <v>10792298</v>
      </c>
      <c r="BX60">
        <v>1128540</v>
      </c>
      <c r="BY60">
        <v>67298913</v>
      </c>
      <c r="BZ60">
        <v>235698</v>
      </c>
      <c r="CA60">
        <v>19329716</v>
      </c>
      <c r="CB60">
        <v>210202</v>
      </c>
      <c r="CC60">
        <v>1317844</v>
      </c>
      <c r="CD60">
        <v>67459271</v>
      </c>
    </row>
    <row r="61" spans="1:82" x14ac:dyDescent="0.3">
      <c r="A61" s="155">
        <v>339</v>
      </c>
      <c r="B61" t="s">
        <v>181</v>
      </c>
      <c r="D61">
        <v>119862</v>
      </c>
      <c r="E61">
        <v>234524</v>
      </c>
      <c r="F61">
        <v>24843</v>
      </c>
      <c r="G61">
        <v>140869</v>
      </c>
      <c r="H61">
        <v>17986</v>
      </c>
      <c r="I61">
        <v>7558</v>
      </c>
      <c r="J61">
        <v>1175</v>
      </c>
      <c r="K61">
        <v>0</v>
      </c>
      <c r="L61">
        <v>853549</v>
      </c>
      <c r="M61">
        <v>13220552</v>
      </c>
      <c r="N61">
        <v>9178</v>
      </c>
      <c r="O61">
        <v>98814</v>
      </c>
      <c r="P61">
        <v>59278</v>
      </c>
      <c r="Q61">
        <v>1816187</v>
      </c>
      <c r="R61">
        <v>0</v>
      </c>
      <c r="S61">
        <v>35060</v>
      </c>
      <c r="T61">
        <v>501554</v>
      </c>
      <c r="U61">
        <v>22605</v>
      </c>
      <c r="V61">
        <v>91359</v>
      </c>
      <c r="W61">
        <v>231070</v>
      </c>
      <c r="X61">
        <v>74634</v>
      </c>
      <c r="Y61">
        <v>148954</v>
      </c>
      <c r="Z61">
        <v>6557627</v>
      </c>
      <c r="AA61">
        <v>0</v>
      </c>
      <c r="AB61">
        <v>132845</v>
      </c>
      <c r="AC61">
        <v>2844386</v>
      </c>
      <c r="AD61">
        <v>112649</v>
      </c>
      <c r="AE61">
        <v>11266</v>
      </c>
      <c r="AF61">
        <v>12668771</v>
      </c>
      <c r="AG61">
        <v>1300</v>
      </c>
      <c r="AH61">
        <v>47047</v>
      </c>
      <c r="AI61">
        <v>503515</v>
      </c>
      <c r="AJ61">
        <v>32534</v>
      </c>
      <c r="AK61">
        <v>0</v>
      </c>
      <c r="AL61">
        <v>5633021</v>
      </c>
      <c r="AM61">
        <v>10750</v>
      </c>
      <c r="AN61">
        <v>1107057</v>
      </c>
      <c r="AO61">
        <v>4500</v>
      </c>
      <c r="AP61">
        <v>415622</v>
      </c>
      <c r="AQ61">
        <v>168064</v>
      </c>
      <c r="AR61">
        <v>0</v>
      </c>
      <c r="AT61">
        <v>1965</v>
      </c>
      <c r="AU61">
        <v>35260614</v>
      </c>
      <c r="AV61">
        <v>8128368</v>
      </c>
      <c r="AW61">
        <v>135929</v>
      </c>
      <c r="AX61">
        <v>39125</v>
      </c>
      <c r="AY61">
        <v>51849</v>
      </c>
      <c r="AZ61">
        <v>37287</v>
      </c>
      <c r="BA61">
        <v>14650</v>
      </c>
      <c r="BB61">
        <v>777121</v>
      </c>
      <c r="BC61">
        <v>6400</v>
      </c>
      <c r="BD61">
        <v>13420</v>
      </c>
      <c r="BE61">
        <v>8391</v>
      </c>
      <c r="BF61">
        <v>829787</v>
      </c>
      <c r="BG61">
        <v>0</v>
      </c>
      <c r="BH61">
        <v>1407549</v>
      </c>
      <c r="BI61">
        <v>140309</v>
      </c>
      <c r="BJ61">
        <v>3745</v>
      </c>
      <c r="BK61">
        <v>7228</v>
      </c>
      <c r="BL61">
        <v>3828181</v>
      </c>
      <c r="BM61">
        <v>763110</v>
      </c>
      <c r="BN61">
        <v>334292</v>
      </c>
      <c r="BO61">
        <v>9435802</v>
      </c>
      <c r="BP61">
        <v>27120746</v>
      </c>
      <c r="BQ61">
        <v>40998</v>
      </c>
      <c r="BR61">
        <v>468145</v>
      </c>
      <c r="BS61">
        <v>30635</v>
      </c>
      <c r="BT61">
        <v>316812</v>
      </c>
      <c r="BU61">
        <v>35515</v>
      </c>
      <c r="BV61">
        <v>5325</v>
      </c>
      <c r="BW61">
        <v>371321</v>
      </c>
      <c r="BX61">
        <v>569069</v>
      </c>
      <c r="BY61">
        <v>11226426</v>
      </c>
      <c r="BZ61">
        <v>148294</v>
      </c>
      <c r="CA61">
        <v>1699782</v>
      </c>
      <c r="CB61">
        <v>940</v>
      </c>
      <c r="CC61">
        <v>398868</v>
      </c>
      <c r="CD61">
        <v>2597499</v>
      </c>
    </row>
    <row r="62" spans="1:82" x14ac:dyDescent="0.3">
      <c r="A62" s="155">
        <v>341</v>
      </c>
      <c r="B62" t="s">
        <v>1055</v>
      </c>
      <c r="D62">
        <v>1092118</v>
      </c>
      <c r="E62">
        <v>1718482</v>
      </c>
      <c r="F62">
        <v>276936</v>
      </c>
      <c r="G62">
        <v>705325</v>
      </c>
      <c r="H62">
        <v>612952</v>
      </c>
      <c r="I62">
        <v>233013</v>
      </c>
      <c r="J62">
        <v>45896</v>
      </c>
      <c r="K62">
        <v>72659</v>
      </c>
      <c r="L62">
        <v>3357533</v>
      </c>
      <c r="M62">
        <v>146919245</v>
      </c>
      <c r="N62">
        <v>2025795</v>
      </c>
      <c r="O62">
        <v>7330055</v>
      </c>
      <c r="P62">
        <v>17363</v>
      </c>
      <c r="Q62">
        <v>9143737</v>
      </c>
      <c r="R62">
        <v>69941</v>
      </c>
      <c r="S62">
        <v>296080</v>
      </c>
      <c r="T62">
        <v>1529504</v>
      </c>
      <c r="U62">
        <v>1072076</v>
      </c>
      <c r="V62">
        <v>4829076</v>
      </c>
      <c r="W62">
        <v>1681867</v>
      </c>
      <c r="X62">
        <v>598155</v>
      </c>
      <c r="Y62">
        <v>758224</v>
      </c>
      <c r="Z62">
        <v>26709051</v>
      </c>
      <c r="AA62">
        <v>1096621</v>
      </c>
      <c r="AB62">
        <v>483497</v>
      </c>
      <c r="AC62">
        <v>32229823</v>
      </c>
      <c r="AD62">
        <v>542880</v>
      </c>
      <c r="AE62">
        <v>567486</v>
      </c>
      <c r="AF62">
        <v>61349996</v>
      </c>
      <c r="AG62">
        <v>189135</v>
      </c>
      <c r="AH62">
        <v>198946</v>
      </c>
      <c r="AI62">
        <v>5414047</v>
      </c>
      <c r="AJ62">
        <v>818471</v>
      </c>
      <c r="AK62">
        <v>63927</v>
      </c>
      <c r="AL62">
        <v>29954287</v>
      </c>
      <c r="AM62">
        <v>158059</v>
      </c>
      <c r="AN62">
        <v>11172850</v>
      </c>
      <c r="AO62">
        <v>40453</v>
      </c>
      <c r="AP62">
        <v>3654889</v>
      </c>
      <c r="AQ62">
        <v>2064787</v>
      </c>
      <c r="AR62">
        <v>70279</v>
      </c>
      <c r="AT62">
        <v>306439</v>
      </c>
      <c r="AU62">
        <v>280563315</v>
      </c>
      <c r="AV62">
        <v>68849008</v>
      </c>
      <c r="AW62">
        <v>1485397</v>
      </c>
      <c r="AX62">
        <v>236153</v>
      </c>
      <c r="AY62">
        <v>273630</v>
      </c>
      <c r="AZ62">
        <v>139066</v>
      </c>
      <c r="BA62">
        <v>356072</v>
      </c>
      <c r="BB62">
        <v>4361075</v>
      </c>
      <c r="BC62">
        <v>250500</v>
      </c>
      <c r="BD62">
        <v>108879</v>
      </c>
      <c r="BE62">
        <v>40799</v>
      </c>
      <c r="BF62">
        <v>12959667</v>
      </c>
      <c r="BG62">
        <v>19032</v>
      </c>
      <c r="BH62">
        <v>9306009</v>
      </c>
      <c r="BI62">
        <v>1845239</v>
      </c>
      <c r="BJ62">
        <v>203101</v>
      </c>
      <c r="BK62">
        <v>73405</v>
      </c>
      <c r="BL62">
        <v>11292561</v>
      </c>
      <c r="BM62">
        <v>16474489</v>
      </c>
      <c r="BN62">
        <v>1280997</v>
      </c>
      <c r="BO62">
        <v>50445779</v>
      </c>
      <c r="BP62">
        <v>99369819</v>
      </c>
      <c r="BQ62">
        <v>287797</v>
      </c>
      <c r="BR62">
        <v>4463735</v>
      </c>
      <c r="BS62">
        <v>972639</v>
      </c>
      <c r="BT62">
        <v>10510914</v>
      </c>
      <c r="BU62">
        <v>123641</v>
      </c>
      <c r="BV62">
        <v>225737</v>
      </c>
      <c r="BW62">
        <v>5995158</v>
      </c>
      <c r="BX62">
        <v>2692466</v>
      </c>
      <c r="BY62">
        <v>35775957</v>
      </c>
      <c r="BZ62">
        <v>157323</v>
      </c>
      <c r="CA62">
        <v>12028844</v>
      </c>
      <c r="CB62">
        <v>500978</v>
      </c>
      <c r="CC62">
        <v>2492855</v>
      </c>
      <c r="CD62">
        <v>44870894</v>
      </c>
    </row>
    <row r="63" spans="1:82" x14ac:dyDescent="0.3">
      <c r="A63" s="155">
        <v>343</v>
      </c>
      <c r="B63" t="s">
        <v>246</v>
      </c>
      <c r="D63">
        <v>0</v>
      </c>
      <c r="E63">
        <v>25814</v>
      </c>
      <c r="F63">
        <v>40000</v>
      </c>
      <c r="G63">
        <v>0</v>
      </c>
      <c r="H63">
        <v>35114</v>
      </c>
      <c r="I63">
        <v>0</v>
      </c>
      <c r="J63">
        <v>0</v>
      </c>
      <c r="K63">
        <v>0</v>
      </c>
      <c r="L63">
        <v>77609</v>
      </c>
      <c r="M63">
        <v>8477371</v>
      </c>
      <c r="N63">
        <v>0</v>
      </c>
      <c r="O63">
        <v>309189</v>
      </c>
      <c r="P63">
        <v>0</v>
      </c>
      <c r="Q63">
        <v>176825</v>
      </c>
      <c r="R63">
        <v>0</v>
      </c>
      <c r="S63">
        <v>8546</v>
      </c>
      <c r="T63">
        <v>80329</v>
      </c>
      <c r="U63">
        <v>20442</v>
      </c>
      <c r="V63">
        <v>247234</v>
      </c>
      <c r="W63">
        <v>107583</v>
      </c>
      <c r="X63">
        <v>0</v>
      </c>
      <c r="Y63">
        <v>20742</v>
      </c>
      <c r="Z63">
        <v>2660000</v>
      </c>
      <c r="AA63">
        <v>0</v>
      </c>
      <c r="AB63">
        <v>16080</v>
      </c>
      <c r="AC63">
        <v>7170395</v>
      </c>
      <c r="AD63">
        <v>0</v>
      </c>
      <c r="AE63">
        <v>9860</v>
      </c>
      <c r="AF63">
        <v>14863811</v>
      </c>
      <c r="AG63">
        <v>0</v>
      </c>
      <c r="AH63">
        <v>0</v>
      </c>
      <c r="AI63">
        <v>168644</v>
      </c>
      <c r="AJ63">
        <v>0</v>
      </c>
      <c r="AK63">
        <v>0</v>
      </c>
      <c r="AL63">
        <v>5733861</v>
      </c>
      <c r="AM63">
        <v>0</v>
      </c>
      <c r="AN63">
        <v>0</v>
      </c>
      <c r="AO63">
        <v>0</v>
      </c>
      <c r="AP63">
        <v>80389</v>
      </c>
      <c r="AQ63">
        <v>50000</v>
      </c>
      <c r="AR63">
        <v>0</v>
      </c>
      <c r="AT63">
        <v>0</v>
      </c>
      <c r="AU63">
        <v>29980957</v>
      </c>
      <c r="AV63">
        <v>4429540</v>
      </c>
      <c r="AW63">
        <v>78746</v>
      </c>
      <c r="AX63">
        <v>0</v>
      </c>
      <c r="AY63">
        <v>0</v>
      </c>
      <c r="AZ63">
        <v>2075</v>
      </c>
      <c r="BA63">
        <v>0</v>
      </c>
      <c r="BB63">
        <v>110978</v>
      </c>
      <c r="BC63">
        <v>0</v>
      </c>
      <c r="BD63">
        <v>0</v>
      </c>
      <c r="BE63">
        <v>0</v>
      </c>
      <c r="BF63">
        <v>698933</v>
      </c>
      <c r="BG63">
        <v>0</v>
      </c>
      <c r="BH63">
        <v>194739</v>
      </c>
      <c r="BI63">
        <v>48197</v>
      </c>
      <c r="BJ63">
        <v>0</v>
      </c>
      <c r="BK63">
        <v>0</v>
      </c>
      <c r="BL63">
        <v>331670</v>
      </c>
      <c r="BM63">
        <v>793074</v>
      </c>
      <c r="BN63">
        <v>61245</v>
      </c>
      <c r="BO63">
        <v>1253981</v>
      </c>
      <c r="BP63">
        <v>8795363</v>
      </c>
      <c r="BQ63">
        <v>125000</v>
      </c>
      <c r="BR63">
        <v>367749</v>
      </c>
      <c r="BS63">
        <v>0</v>
      </c>
      <c r="BT63">
        <v>838880</v>
      </c>
      <c r="BU63">
        <v>1862</v>
      </c>
      <c r="BV63">
        <v>0</v>
      </c>
      <c r="BW63">
        <v>1400000</v>
      </c>
      <c r="BX63">
        <v>407373</v>
      </c>
      <c r="BY63">
        <v>3387831</v>
      </c>
      <c r="BZ63">
        <v>9808</v>
      </c>
      <c r="CA63">
        <v>928753</v>
      </c>
      <c r="CB63">
        <v>23288</v>
      </c>
      <c r="CC63">
        <v>66266</v>
      </c>
      <c r="CD63">
        <v>3087860</v>
      </c>
    </row>
    <row r="64" spans="1:82" x14ac:dyDescent="0.3">
      <c r="A64" s="155">
        <v>344</v>
      </c>
      <c r="B64" t="s">
        <v>179</v>
      </c>
      <c r="D64">
        <v>0</v>
      </c>
      <c r="E64">
        <v>3441</v>
      </c>
      <c r="F64">
        <v>22626</v>
      </c>
      <c r="G64">
        <v>0</v>
      </c>
      <c r="H64">
        <v>4089</v>
      </c>
      <c r="I64">
        <v>0</v>
      </c>
      <c r="J64">
        <v>0</v>
      </c>
      <c r="K64">
        <v>0</v>
      </c>
      <c r="L64">
        <v>136117</v>
      </c>
      <c r="M64">
        <v>3309552</v>
      </c>
      <c r="N64">
        <v>0</v>
      </c>
      <c r="O64">
        <v>276814</v>
      </c>
      <c r="P64">
        <v>0</v>
      </c>
      <c r="Q64">
        <v>13037</v>
      </c>
      <c r="R64">
        <v>0</v>
      </c>
      <c r="S64">
        <v>6272</v>
      </c>
      <c r="T64">
        <v>6758</v>
      </c>
      <c r="U64">
        <v>3046</v>
      </c>
      <c r="V64">
        <v>17039</v>
      </c>
      <c r="W64">
        <v>9715</v>
      </c>
      <c r="X64">
        <v>0</v>
      </c>
      <c r="Y64">
        <v>4691</v>
      </c>
      <c r="Z64">
        <v>1410860</v>
      </c>
      <c r="AA64">
        <v>0</v>
      </c>
      <c r="AB64">
        <v>1857</v>
      </c>
      <c r="AC64">
        <v>1310482</v>
      </c>
      <c r="AD64">
        <v>39831</v>
      </c>
      <c r="AE64">
        <v>5410</v>
      </c>
      <c r="AF64">
        <v>2387821</v>
      </c>
      <c r="AG64">
        <v>0</v>
      </c>
      <c r="AH64">
        <v>0</v>
      </c>
      <c r="AI64">
        <v>53542</v>
      </c>
      <c r="AJ64">
        <v>0</v>
      </c>
      <c r="AK64">
        <v>0</v>
      </c>
      <c r="AL64">
        <v>557062</v>
      </c>
      <c r="AM64">
        <v>0</v>
      </c>
      <c r="AN64">
        <v>0</v>
      </c>
      <c r="AO64">
        <v>0</v>
      </c>
      <c r="AP64">
        <v>6233</v>
      </c>
      <c r="AQ64">
        <v>5618</v>
      </c>
      <c r="AR64">
        <v>0</v>
      </c>
      <c r="AT64">
        <v>0</v>
      </c>
      <c r="AU64">
        <v>11160574</v>
      </c>
      <c r="AV64">
        <v>1163220</v>
      </c>
      <c r="AW64">
        <v>78818</v>
      </c>
      <c r="AX64">
        <v>0</v>
      </c>
      <c r="AY64">
        <v>0</v>
      </c>
      <c r="AZ64">
        <v>0</v>
      </c>
      <c r="BA64">
        <v>0</v>
      </c>
      <c r="BB64">
        <v>2636</v>
      </c>
      <c r="BC64">
        <v>0</v>
      </c>
      <c r="BD64">
        <v>0</v>
      </c>
      <c r="BE64">
        <v>0</v>
      </c>
      <c r="BF64">
        <v>493797</v>
      </c>
      <c r="BG64">
        <v>0</v>
      </c>
      <c r="BH64">
        <v>146550</v>
      </c>
      <c r="BI64">
        <v>5174</v>
      </c>
      <c r="BJ64">
        <v>0</v>
      </c>
      <c r="BK64">
        <v>0</v>
      </c>
      <c r="BL64">
        <v>58322</v>
      </c>
      <c r="BM64">
        <v>325760</v>
      </c>
      <c r="BN64">
        <v>24028</v>
      </c>
      <c r="BO64">
        <v>1001619</v>
      </c>
      <c r="BP64">
        <v>3731584</v>
      </c>
      <c r="BQ64">
        <v>5624</v>
      </c>
      <c r="BR64">
        <v>167667</v>
      </c>
      <c r="BS64">
        <v>0</v>
      </c>
      <c r="BT64">
        <v>121076</v>
      </c>
      <c r="BU64">
        <v>1286</v>
      </c>
      <c r="BV64">
        <v>0</v>
      </c>
      <c r="BW64">
        <v>294701</v>
      </c>
      <c r="BX64">
        <v>15951</v>
      </c>
      <c r="BY64">
        <v>1370458</v>
      </c>
      <c r="BZ64">
        <v>552</v>
      </c>
      <c r="CA64">
        <v>200204</v>
      </c>
      <c r="CB64">
        <v>6165</v>
      </c>
      <c r="CC64">
        <v>4993</v>
      </c>
      <c r="CD64">
        <v>1466083</v>
      </c>
    </row>
    <row r="65" spans="1:82" x14ac:dyDescent="0.3">
      <c r="A65" s="155">
        <v>349</v>
      </c>
      <c r="B65" t="s">
        <v>114</v>
      </c>
      <c r="D65">
        <v>112600</v>
      </c>
      <c r="E65">
        <v>3329558</v>
      </c>
      <c r="F65">
        <v>0</v>
      </c>
      <c r="G65">
        <v>809034</v>
      </c>
      <c r="H65">
        <v>1413420</v>
      </c>
      <c r="I65">
        <v>36951</v>
      </c>
      <c r="J65">
        <v>0</v>
      </c>
      <c r="K65">
        <v>2004271</v>
      </c>
      <c r="L65">
        <v>12600398</v>
      </c>
      <c r="M65">
        <v>0</v>
      </c>
      <c r="N65">
        <v>0</v>
      </c>
      <c r="O65">
        <v>0</v>
      </c>
      <c r="P65">
        <v>29819</v>
      </c>
      <c r="Q65">
        <v>4995253</v>
      </c>
      <c r="R65">
        <v>0</v>
      </c>
      <c r="S65">
        <v>311903</v>
      </c>
      <c r="T65">
        <v>803527</v>
      </c>
      <c r="U65">
        <v>142066</v>
      </c>
      <c r="V65">
        <v>9566364</v>
      </c>
      <c r="W65">
        <v>0</v>
      </c>
      <c r="X65">
        <v>407448</v>
      </c>
      <c r="Y65">
        <v>1340710</v>
      </c>
      <c r="Z65">
        <v>43585320</v>
      </c>
      <c r="AA65">
        <v>0</v>
      </c>
      <c r="AB65">
        <v>540409</v>
      </c>
      <c r="AC65">
        <v>0</v>
      </c>
      <c r="AD65">
        <v>0</v>
      </c>
      <c r="AE65">
        <v>0</v>
      </c>
      <c r="AF65">
        <v>74474363</v>
      </c>
      <c r="AG65">
        <v>1959</v>
      </c>
      <c r="AH65">
        <v>31168</v>
      </c>
      <c r="AI65">
        <v>2768550</v>
      </c>
      <c r="AJ65">
        <v>425</v>
      </c>
      <c r="AK65">
        <v>94509</v>
      </c>
      <c r="AL65">
        <v>32240330</v>
      </c>
      <c r="AM65">
        <v>2750587</v>
      </c>
      <c r="AN65">
        <v>8642822</v>
      </c>
      <c r="AO65">
        <v>0</v>
      </c>
      <c r="AP65">
        <v>2987202</v>
      </c>
      <c r="AQ65">
        <v>0</v>
      </c>
      <c r="AR65">
        <v>0</v>
      </c>
      <c r="AT65">
        <v>28464</v>
      </c>
      <c r="AU65">
        <v>358756414</v>
      </c>
      <c r="AV65">
        <v>115228698</v>
      </c>
      <c r="AW65">
        <v>877628</v>
      </c>
      <c r="AX65">
        <v>462952</v>
      </c>
      <c r="AY65">
        <v>88706</v>
      </c>
      <c r="AZ65">
        <v>44169</v>
      </c>
      <c r="BA65">
        <v>1201682</v>
      </c>
      <c r="BB65">
        <v>3092023</v>
      </c>
      <c r="BC65">
        <v>217717</v>
      </c>
      <c r="BD65">
        <v>0</v>
      </c>
      <c r="BE65">
        <v>319428</v>
      </c>
      <c r="BF65">
        <v>16914274</v>
      </c>
      <c r="BG65">
        <v>0</v>
      </c>
      <c r="BH65">
        <v>15452989</v>
      </c>
      <c r="BI65">
        <v>1496031</v>
      </c>
      <c r="BJ65">
        <v>0</v>
      </c>
      <c r="BK65">
        <v>0</v>
      </c>
      <c r="BL65">
        <v>25582000</v>
      </c>
      <c r="BM65">
        <v>29874137</v>
      </c>
      <c r="BN65">
        <v>7701104</v>
      </c>
      <c r="BO65">
        <v>33432687</v>
      </c>
      <c r="BP65">
        <v>183315713</v>
      </c>
      <c r="BQ65">
        <v>28788</v>
      </c>
      <c r="BR65">
        <v>1475316</v>
      </c>
      <c r="BS65">
        <v>0</v>
      </c>
      <c r="BT65">
        <v>31871980</v>
      </c>
      <c r="BU65">
        <v>52606</v>
      </c>
      <c r="BV65">
        <v>138023</v>
      </c>
      <c r="BW65">
        <v>637506</v>
      </c>
      <c r="BX65">
        <v>0</v>
      </c>
      <c r="BY65">
        <v>45019348</v>
      </c>
      <c r="BZ65">
        <v>462417</v>
      </c>
      <c r="CA65">
        <v>0</v>
      </c>
      <c r="CB65">
        <v>129429</v>
      </c>
      <c r="CC65">
        <v>0</v>
      </c>
      <c r="CD65">
        <v>0</v>
      </c>
    </row>
    <row r="66" spans="1:82" x14ac:dyDescent="0.3">
      <c r="A66" s="155">
        <v>350</v>
      </c>
      <c r="B66" t="s">
        <v>1056</v>
      </c>
      <c r="D66">
        <v>19806</v>
      </c>
      <c r="E66">
        <v>0</v>
      </c>
      <c r="F66">
        <v>0</v>
      </c>
      <c r="G66">
        <v>17811</v>
      </c>
      <c r="H66">
        <v>928</v>
      </c>
      <c r="I66">
        <v>1873</v>
      </c>
      <c r="J66">
        <v>0</v>
      </c>
      <c r="K66">
        <v>765822</v>
      </c>
      <c r="L66">
        <v>26611</v>
      </c>
      <c r="M66">
        <v>0</v>
      </c>
      <c r="N66">
        <v>0</v>
      </c>
      <c r="O66">
        <v>0</v>
      </c>
      <c r="P66">
        <v>0</v>
      </c>
      <c r="Q66">
        <v>858037</v>
      </c>
      <c r="R66">
        <v>0</v>
      </c>
      <c r="S66">
        <v>759</v>
      </c>
      <c r="T66">
        <v>22653</v>
      </c>
      <c r="U66">
        <v>2672</v>
      </c>
      <c r="V66">
        <v>183566</v>
      </c>
      <c r="W66">
        <v>0</v>
      </c>
      <c r="X66">
        <v>0</v>
      </c>
      <c r="Y66">
        <v>691715</v>
      </c>
      <c r="Z66">
        <v>9189576</v>
      </c>
      <c r="AA66">
        <v>0</v>
      </c>
      <c r="AB66">
        <v>0</v>
      </c>
      <c r="AC66">
        <v>0</v>
      </c>
      <c r="AD66">
        <v>0</v>
      </c>
      <c r="AE66">
        <v>0</v>
      </c>
      <c r="AF66">
        <v>307391</v>
      </c>
      <c r="AG66">
        <v>0</v>
      </c>
      <c r="AH66">
        <v>3797</v>
      </c>
      <c r="AI66">
        <v>378</v>
      </c>
      <c r="AJ66">
        <v>0</v>
      </c>
      <c r="AK66">
        <v>0</v>
      </c>
      <c r="AL66">
        <v>1267530</v>
      </c>
      <c r="AM66">
        <v>216324</v>
      </c>
      <c r="AN66">
        <v>218165</v>
      </c>
      <c r="AO66">
        <v>0</v>
      </c>
      <c r="AP66">
        <v>186982</v>
      </c>
      <c r="AQ66">
        <v>0</v>
      </c>
      <c r="AR66">
        <v>0</v>
      </c>
      <c r="AT66">
        <v>1064</v>
      </c>
      <c r="AU66">
        <v>2366257</v>
      </c>
      <c r="AV66">
        <v>2337795</v>
      </c>
      <c r="AW66">
        <v>103517</v>
      </c>
      <c r="AX66">
        <v>1090</v>
      </c>
      <c r="AY66">
        <v>3446</v>
      </c>
      <c r="AZ66">
        <v>0</v>
      </c>
      <c r="BA66">
        <v>68</v>
      </c>
      <c r="BB66">
        <v>61994</v>
      </c>
      <c r="BC66">
        <v>75</v>
      </c>
      <c r="BD66">
        <v>0</v>
      </c>
      <c r="BE66">
        <v>2381</v>
      </c>
      <c r="BF66">
        <v>152980</v>
      </c>
      <c r="BG66">
        <v>0</v>
      </c>
      <c r="BH66">
        <v>707430</v>
      </c>
      <c r="BI66">
        <v>5502</v>
      </c>
      <c r="BJ66">
        <v>0</v>
      </c>
      <c r="BK66">
        <v>0</v>
      </c>
      <c r="BL66">
        <v>347835</v>
      </c>
      <c r="BM66">
        <v>214282</v>
      </c>
      <c r="BN66">
        <v>212</v>
      </c>
      <c r="BO66">
        <v>1922248</v>
      </c>
      <c r="BP66">
        <v>3907951</v>
      </c>
      <c r="BQ66">
        <v>1532086</v>
      </c>
      <c r="BR66">
        <v>9249</v>
      </c>
      <c r="BS66">
        <v>0</v>
      </c>
      <c r="BT66">
        <v>175752</v>
      </c>
      <c r="BU66">
        <v>0</v>
      </c>
      <c r="BV66">
        <v>0</v>
      </c>
      <c r="BW66">
        <v>1662520</v>
      </c>
      <c r="BX66">
        <v>0</v>
      </c>
      <c r="BY66">
        <v>499476</v>
      </c>
      <c r="BZ66">
        <v>3861</v>
      </c>
      <c r="CA66">
        <v>0</v>
      </c>
      <c r="CB66">
        <v>47186</v>
      </c>
      <c r="CC66">
        <v>0</v>
      </c>
      <c r="CD66">
        <v>0</v>
      </c>
    </row>
    <row r="67" spans="1:82" x14ac:dyDescent="0.3">
      <c r="A67" s="155">
        <v>351</v>
      </c>
      <c r="B67" t="s">
        <v>223</v>
      </c>
      <c r="D67">
        <v>0</v>
      </c>
      <c r="E67">
        <v>109823</v>
      </c>
      <c r="F67">
        <v>0</v>
      </c>
      <c r="G67">
        <v>0</v>
      </c>
      <c r="H67">
        <v>62816</v>
      </c>
      <c r="I67">
        <v>0</v>
      </c>
      <c r="J67">
        <v>0</v>
      </c>
      <c r="K67">
        <v>71050</v>
      </c>
      <c r="L67">
        <v>1972879</v>
      </c>
      <c r="M67">
        <v>0</v>
      </c>
      <c r="N67">
        <v>0</v>
      </c>
      <c r="O67">
        <v>0</v>
      </c>
      <c r="P67">
        <v>0</v>
      </c>
      <c r="Q67">
        <v>871</v>
      </c>
      <c r="R67">
        <v>0</v>
      </c>
      <c r="S67">
        <v>0</v>
      </c>
      <c r="T67">
        <v>28451</v>
      </c>
      <c r="U67">
        <v>2911</v>
      </c>
      <c r="V67">
        <v>180518</v>
      </c>
      <c r="W67">
        <v>0</v>
      </c>
      <c r="X67">
        <v>10849</v>
      </c>
      <c r="Y67">
        <v>31135</v>
      </c>
      <c r="Z67">
        <v>1347614</v>
      </c>
      <c r="AA67">
        <v>0</v>
      </c>
      <c r="AB67">
        <v>0</v>
      </c>
      <c r="AC67">
        <v>0</v>
      </c>
      <c r="AD67">
        <v>0</v>
      </c>
      <c r="AE67">
        <v>0</v>
      </c>
      <c r="AF67">
        <v>837359</v>
      </c>
      <c r="AG67">
        <v>0</v>
      </c>
      <c r="AH67">
        <v>0</v>
      </c>
      <c r="AI67">
        <v>3476</v>
      </c>
      <c r="AJ67">
        <v>0</v>
      </c>
      <c r="AK67">
        <v>0</v>
      </c>
      <c r="AL67">
        <v>938933</v>
      </c>
      <c r="AM67">
        <v>79000</v>
      </c>
      <c r="AN67">
        <v>103210</v>
      </c>
      <c r="AO67">
        <v>0</v>
      </c>
      <c r="AP67">
        <v>82421</v>
      </c>
      <c r="AQ67">
        <v>0</v>
      </c>
      <c r="AR67">
        <v>0</v>
      </c>
      <c r="AT67">
        <v>0</v>
      </c>
      <c r="AU67">
        <v>7749143</v>
      </c>
      <c r="AV67">
        <v>2452226</v>
      </c>
      <c r="AW67">
        <v>18023</v>
      </c>
      <c r="AX67">
        <v>14843</v>
      </c>
      <c r="AY67">
        <v>787</v>
      </c>
      <c r="AZ67">
        <v>0</v>
      </c>
      <c r="BA67">
        <v>24705</v>
      </c>
      <c r="BB67">
        <v>290</v>
      </c>
      <c r="BC67">
        <v>9406</v>
      </c>
      <c r="BD67">
        <v>0</v>
      </c>
      <c r="BE67">
        <v>17568</v>
      </c>
      <c r="BF67">
        <v>343160</v>
      </c>
      <c r="BG67">
        <v>0</v>
      </c>
      <c r="BH67">
        <v>453665</v>
      </c>
      <c r="BI67">
        <v>19548</v>
      </c>
      <c r="BJ67">
        <v>0</v>
      </c>
      <c r="BK67">
        <v>0</v>
      </c>
      <c r="BL67">
        <v>158891</v>
      </c>
      <c r="BM67">
        <v>622195</v>
      </c>
      <c r="BN67">
        <v>220243</v>
      </c>
      <c r="BO67">
        <v>606542</v>
      </c>
      <c r="BP67">
        <v>7117881</v>
      </c>
      <c r="BQ67">
        <v>0</v>
      </c>
      <c r="BR67">
        <v>0</v>
      </c>
      <c r="BS67">
        <v>0</v>
      </c>
      <c r="BT67">
        <v>908158</v>
      </c>
      <c r="BU67">
        <v>0</v>
      </c>
      <c r="BV67">
        <v>0</v>
      </c>
      <c r="BW67">
        <v>1143831</v>
      </c>
      <c r="BX67">
        <v>0</v>
      </c>
      <c r="BY67">
        <v>1133892</v>
      </c>
      <c r="BZ67">
        <v>0</v>
      </c>
      <c r="CA67">
        <v>0</v>
      </c>
      <c r="CB67">
        <v>5120</v>
      </c>
      <c r="CC67">
        <v>0</v>
      </c>
      <c r="CD67">
        <v>0</v>
      </c>
    </row>
    <row r="68" spans="1:82" x14ac:dyDescent="0.3">
      <c r="A68" s="155">
        <v>352</v>
      </c>
      <c r="B68" t="s">
        <v>225</v>
      </c>
      <c r="D68">
        <v>86885</v>
      </c>
      <c r="E68">
        <v>0</v>
      </c>
      <c r="F68">
        <v>0</v>
      </c>
      <c r="G68">
        <v>0</v>
      </c>
      <c r="H68">
        <v>0</v>
      </c>
      <c r="I68">
        <v>0</v>
      </c>
      <c r="J68">
        <v>0</v>
      </c>
      <c r="K68">
        <v>0</v>
      </c>
      <c r="L68">
        <v>85157</v>
      </c>
      <c r="M68">
        <v>0</v>
      </c>
      <c r="N68">
        <v>0</v>
      </c>
      <c r="O68">
        <v>0</v>
      </c>
      <c r="P68">
        <v>0</v>
      </c>
      <c r="Q68">
        <v>0</v>
      </c>
      <c r="R68">
        <v>0</v>
      </c>
      <c r="S68">
        <v>0</v>
      </c>
      <c r="T68">
        <v>0</v>
      </c>
      <c r="U68">
        <v>0</v>
      </c>
      <c r="V68">
        <v>0</v>
      </c>
      <c r="W68">
        <v>0</v>
      </c>
      <c r="X68">
        <v>0</v>
      </c>
      <c r="Y68">
        <v>0</v>
      </c>
      <c r="Z68">
        <v>0</v>
      </c>
      <c r="AA68">
        <v>6507</v>
      </c>
      <c r="AB68">
        <v>0</v>
      </c>
      <c r="AC68">
        <v>0</v>
      </c>
      <c r="AD68">
        <v>0</v>
      </c>
      <c r="AE68">
        <v>0</v>
      </c>
      <c r="AF68">
        <v>0</v>
      </c>
      <c r="AG68">
        <v>0</v>
      </c>
      <c r="AH68">
        <v>0</v>
      </c>
      <c r="AI68">
        <v>0</v>
      </c>
      <c r="AJ68">
        <v>2500</v>
      </c>
      <c r="AK68">
        <v>0</v>
      </c>
      <c r="AL68">
        <v>0</v>
      </c>
      <c r="AM68">
        <v>0</v>
      </c>
      <c r="AN68">
        <v>0</v>
      </c>
      <c r="AO68">
        <v>0</v>
      </c>
      <c r="AP68">
        <v>40630</v>
      </c>
      <c r="AQ68">
        <v>0</v>
      </c>
      <c r="AR68">
        <v>0</v>
      </c>
      <c r="AT68">
        <v>0</v>
      </c>
      <c r="AU68">
        <v>0</v>
      </c>
      <c r="AV68">
        <v>0</v>
      </c>
      <c r="AW68">
        <v>0</v>
      </c>
      <c r="AX68">
        <v>0</v>
      </c>
      <c r="AY68">
        <v>0</v>
      </c>
      <c r="AZ68">
        <v>0</v>
      </c>
      <c r="BA68">
        <v>0</v>
      </c>
      <c r="BB68">
        <v>0</v>
      </c>
      <c r="BC68">
        <v>0</v>
      </c>
      <c r="BD68">
        <v>0</v>
      </c>
      <c r="BE68">
        <v>0</v>
      </c>
      <c r="BF68">
        <v>0</v>
      </c>
      <c r="BG68">
        <v>0</v>
      </c>
      <c r="BH68">
        <v>0</v>
      </c>
      <c r="BI68">
        <v>0</v>
      </c>
      <c r="BJ68">
        <v>0</v>
      </c>
      <c r="BK68">
        <v>0</v>
      </c>
      <c r="BL68">
        <v>887670</v>
      </c>
      <c r="BM68">
        <v>0</v>
      </c>
      <c r="BN68">
        <v>0</v>
      </c>
      <c r="BO68">
        <v>2300000</v>
      </c>
      <c r="BP68">
        <v>0</v>
      </c>
      <c r="BQ68">
        <v>0</v>
      </c>
      <c r="BR68">
        <v>1683290</v>
      </c>
      <c r="BS68">
        <v>0</v>
      </c>
      <c r="BT68">
        <v>10822</v>
      </c>
      <c r="BU68">
        <v>0</v>
      </c>
      <c r="BV68">
        <v>15518</v>
      </c>
      <c r="BW68">
        <v>0</v>
      </c>
      <c r="BX68">
        <v>0</v>
      </c>
      <c r="BY68">
        <v>14893206</v>
      </c>
      <c r="BZ68">
        <v>0</v>
      </c>
      <c r="CA68">
        <v>0</v>
      </c>
      <c r="CB68">
        <v>0</v>
      </c>
      <c r="CC68">
        <v>0</v>
      </c>
      <c r="CD68">
        <v>0</v>
      </c>
    </row>
    <row r="69" spans="1:82" x14ac:dyDescent="0.3">
      <c r="A69" s="155">
        <v>353</v>
      </c>
      <c r="B69" t="s">
        <v>226</v>
      </c>
      <c r="D69">
        <v>0</v>
      </c>
      <c r="E69">
        <v>0</v>
      </c>
      <c r="F69">
        <v>0</v>
      </c>
      <c r="G69">
        <v>0</v>
      </c>
      <c r="H69">
        <v>0</v>
      </c>
      <c r="I69">
        <v>0</v>
      </c>
      <c r="J69">
        <v>0</v>
      </c>
      <c r="K69">
        <v>0</v>
      </c>
      <c r="L69">
        <v>47315</v>
      </c>
      <c r="M69">
        <v>0</v>
      </c>
      <c r="N69">
        <v>0</v>
      </c>
      <c r="O69">
        <v>0</v>
      </c>
      <c r="P69">
        <v>0</v>
      </c>
      <c r="Q69">
        <v>0</v>
      </c>
      <c r="R69">
        <v>0</v>
      </c>
      <c r="S69">
        <v>0</v>
      </c>
      <c r="T69">
        <v>0</v>
      </c>
      <c r="U69">
        <v>0</v>
      </c>
      <c r="V69">
        <v>0</v>
      </c>
      <c r="W69">
        <v>0</v>
      </c>
      <c r="X69">
        <v>0</v>
      </c>
      <c r="Y69">
        <v>0</v>
      </c>
      <c r="Z69">
        <v>268160</v>
      </c>
      <c r="AA69">
        <v>0</v>
      </c>
      <c r="AB69">
        <v>0</v>
      </c>
      <c r="AC69">
        <v>0</v>
      </c>
      <c r="AD69">
        <v>0</v>
      </c>
      <c r="AE69">
        <v>0</v>
      </c>
      <c r="AF69">
        <v>0</v>
      </c>
      <c r="AG69">
        <v>0</v>
      </c>
      <c r="AH69">
        <v>0</v>
      </c>
      <c r="AI69">
        <v>359500</v>
      </c>
      <c r="AJ69">
        <v>0</v>
      </c>
      <c r="AK69">
        <v>0</v>
      </c>
      <c r="AL69">
        <v>346000</v>
      </c>
      <c r="AM69">
        <v>0</v>
      </c>
      <c r="AN69">
        <v>0</v>
      </c>
      <c r="AO69">
        <v>0</v>
      </c>
      <c r="AP69">
        <v>40630</v>
      </c>
      <c r="AQ69">
        <v>0</v>
      </c>
      <c r="AR69">
        <v>0</v>
      </c>
      <c r="AT69">
        <v>0</v>
      </c>
      <c r="AU69">
        <v>0</v>
      </c>
      <c r="AV69">
        <v>0</v>
      </c>
      <c r="AW69">
        <v>0</v>
      </c>
      <c r="AX69">
        <v>0</v>
      </c>
      <c r="AY69">
        <v>0</v>
      </c>
      <c r="AZ69">
        <v>0</v>
      </c>
      <c r="BA69">
        <v>0</v>
      </c>
      <c r="BB69">
        <v>0</v>
      </c>
      <c r="BC69">
        <v>0</v>
      </c>
      <c r="BD69">
        <v>0</v>
      </c>
      <c r="BE69">
        <v>0</v>
      </c>
      <c r="BF69">
        <v>0</v>
      </c>
      <c r="BG69">
        <v>0</v>
      </c>
      <c r="BH69">
        <v>0</v>
      </c>
      <c r="BI69">
        <v>0</v>
      </c>
      <c r="BJ69">
        <v>0</v>
      </c>
      <c r="BK69">
        <v>0</v>
      </c>
      <c r="BL69">
        <v>813115</v>
      </c>
      <c r="BM69">
        <v>30000</v>
      </c>
      <c r="BN69">
        <v>6028</v>
      </c>
      <c r="BO69">
        <v>2610837</v>
      </c>
      <c r="BP69">
        <v>50000</v>
      </c>
      <c r="BQ69">
        <v>12500</v>
      </c>
      <c r="BR69">
        <v>0</v>
      </c>
      <c r="BS69">
        <v>0</v>
      </c>
      <c r="BT69">
        <v>208674</v>
      </c>
      <c r="BU69">
        <v>0</v>
      </c>
      <c r="BV69">
        <v>0</v>
      </c>
      <c r="BW69">
        <v>0</v>
      </c>
      <c r="BX69">
        <v>0</v>
      </c>
      <c r="BY69">
        <v>20305745</v>
      </c>
      <c r="BZ69">
        <v>0</v>
      </c>
      <c r="CA69">
        <v>0</v>
      </c>
      <c r="CB69">
        <v>0</v>
      </c>
      <c r="CC69">
        <v>0</v>
      </c>
      <c r="CD69">
        <v>0</v>
      </c>
    </row>
    <row r="70" spans="1:82" x14ac:dyDescent="0.3">
      <c r="A70" s="155">
        <v>356</v>
      </c>
      <c r="B70" t="s">
        <v>308</v>
      </c>
      <c r="D70">
        <v>0</v>
      </c>
      <c r="E70">
        <v>0</v>
      </c>
      <c r="F70">
        <v>0</v>
      </c>
      <c r="G70">
        <v>0</v>
      </c>
      <c r="H70">
        <v>0</v>
      </c>
      <c r="I70">
        <v>0</v>
      </c>
      <c r="J70">
        <v>0</v>
      </c>
      <c r="K70">
        <v>0</v>
      </c>
      <c r="L70">
        <v>9222972</v>
      </c>
      <c r="M70">
        <v>589865563</v>
      </c>
      <c r="N70">
        <v>0</v>
      </c>
      <c r="O70">
        <v>0</v>
      </c>
      <c r="P70">
        <v>0</v>
      </c>
      <c r="Q70">
        <v>14073241</v>
      </c>
      <c r="R70">
        <v>0</v>
      </c>
      <c r="S70">
        <v>772875</v>
      </c>
      <c r="T70">
        <v>0</v>
      </c>
      <c r="U70">
        <v>0</v>
      </c>
      <c r="V70">
        <v>0</v>
      </c>
      <c r="W70">
        <v>0</v>
      </c>
      <c r="X70">
        <v>0</v>
      </c>
      <c r="Y70">
        <v>1031857</v>
      </c>
      <c r="Z70">
        <v>0</v>
      </c>
      <c r="AA70">
        <v>0</v>
      </c>
      <c r="AB70">
        <v>0</v>
      </c>
      <c r="AC70">
        <v>0</v>
      </c>
      <c r="AD70">
        <v>0</v>
      </c>
      <c r="AE70">
        <v>0</v>
      </c>
      <c r="AF70">
        <v>101703636</v>
      </c>
      <c r="AG70">
        <v>0</v>
      </c>
      <c r="AH70">
        <v>0</v>
      </c>
      <c r="AI70">
        <v>0</v>
      </c>
      <c r="AJ70">
        <v>0</v>
      </c>
      <c r="AK70">
        <v>0</v>
      </c>
      <c r="AL70">
        <v>0</v>
      </c>
      <c r="AM70">
        <v>0</v>
      </c>
      <c r="AN70">
        <v>0</v>
      </c>
      <c r="AO70">
        <v>0</v>
      </c>
      <c r="AP70">
        <v>7260733</v>
      </c>
      <c r="AQ70">
        <v>0</v>
      </c>
      <c r="AR70">
        <v>0</v>
      </c>
      <c r="AT70">
        <v>0</v>
      </c>
      <c r="AU70">
        <v>0</v>
      </c>
      <c r="AV70">
        <v>317131904</v>
      </c>
      <c r="AW70">
        <v>0</v>
      </c>
      <c r="AX70">
        <v>0</v>
      </c>
      <c r="AY70">
        <v>0</v>
      </c>
      <c r="AZ70">
        <v>0</v>
      </c>
      <c r="BA70">
        <v>330154</v>
      </c>
      <c r="BB70">
        <v>0</v>
      </c>
      <c r="BC70">
        <v>0</v>
      </c>
      <c r="BD70">
        <v>0</v>
      </c>
      <c r="BE70">
        <v>0</v>
      </c>
      <c r="BF70">
        <v>0</v>
      </c>
      <c r="BG70">
        <v>0</v>
      </c>
      <c r="BH70">
        <v>0</v>
      </c>
      <c r="BI70">
        <v>0</v>
      </c>
      <c r="BJ70">
        <v>0</v>
      </c>
      <c r="BK70">
        <v>0</v>
      </c>
      <c r="BL70">
        <v>0</v>
      </c>
      <c r="BM70">
        <v>0</v>
      </c>
      <c r="BN70">
        <v>2958426</v>
      </c>
      <c r="BO70">
        <v>0</v>
      </c>
      <c r="BP70">
        <v>140214067</v>
      </c>
      <c r="BQ70">
        <v>0</v>
      </c>
      <c r="BR70">
        <v>3872513</v>
      </c>
      <c r="BS70">
        <v>0</v>
      </c>
      <c r="BT70">
        <v>0</v>
      </c>
      <c r="BU70">
        <v>466651</v>
      </c>
      <c r="BV70">
        <v>0</v>
      </c>
      <c r="BW70">
        <v>0</v>
      </c>
      <c r="BX70">
        <v>0</v>
      </c>
      <c r="BY70">
        <v>0</v>
      </c>
      <c r="BZ70">
        <v>885247</v>
      </c>
      <c r="CA70">
        <v>0</v>
      </c>
      <c r="CB70">
        <v>0</v>
      </c>
      <c r="CC70">
        <v>0</v>
      </c>
      <c r="CD70">
        <v>36461323</v>
      </c>
    </row>
    <row r="71" spans="1:82" x14ac:dyDescent="0.3">
      <c r="A71" s="155">
        <v>357</v>
      </c>
      <c r="B71" t="s">
        <v>309</v>
      </c>
      <c r="D71">
        <v>0</v>
      </c>
      <c r="E71">
        <v>0</v>
      </c>
      <c r="F71">
        <v>0</v>
      </c>
      <c r="G71">
        <v>0</v>
      </c>
      <c r="H71">
        <v>0</v>
      </c>
      <c r="I71">
        <v>0</v>
      </c>
      <c r="J71">
        <v>0</v>
      </c>
      <c r="K71">
        <v>0</v>
      </c>
      <c r="L71">
        <v>5245802</v>
      </c>
      <c r="M71">
        <v>339168867</v>
      </c>
      <c r="N71">
        <v>0</v>
      </c>
      <c r="O71">
        <v>0</v>
      </c>
      <c r="P71">
        <v>0</v>
      </c>
      <c r="Q71">
        <v>10499879</v>
      </c>
      <c r="R71">
        <v>0</v>
      </c>
      <c r="S71">
        <v>606881</v>
      </c>
      <c r="T71">
        <v>0</v>
      </c>
      <c r="U71">
        <v>0</v>
      </c>
      <c r="V71">
        <v>0</v>
      </c>
      <c r="W71">
        <v>0</v>
      </c>
      <c r="X71">
        <v>0</v>
      </c>
      <c r="Y71">
        <v>994276</v>
      </c>
      <c r="Z71">
        <v>0</v>
      </c>
      <c r="AA71">
        <v>0</v>
      </c>
      <c r="AB71">
        <v>0</v>
      </c>
      <c r="AC71">
        <v>0</v>
      </c>
      <c r="AD71">
        <v>0</v>
      </c>
      <c r="AE71">
        <v>0</v>
      </c>
      <c r="AF71">
        <v>64251011</v>
      </c>
      <c r="AG71">
        <v>0</v>
      </c>
      <c r="AH71">
        <v>0</v>
      </c>
      <c r="AI71">
        <v>0</v>
      </c>
      <c r="AJ71">
        <v>0</v>
      </c>
      <c r="AK71">
        <v>0</v>
      </c>
      <c r="AL71">
        <v>0</v>
      </c>
      <c r="AM71">
        <v>0</v>
      </c>
      <c r="AN71">
        <v>0</v>
      </c>
      <c r="AO71">
        <v>0</v>
      </c>
      <c r="AP71">
        <v>3818962</v>
      </c>
      <c r="AQ71">
        <v>0</v>
      </c>
      <c r="AR71">
        <v>0</v>
      </c>
      <c r="AT71">
        <v>0</v>
      </c>
      <c r="AU71">
        <v>0</v>
      </c>
      <c r="AV71">
        <v>208442775</v>
      </c>
      <c r="AW71">
        <v>0</v>
      </c>
      <c r="AX71">
        <v>0</v>
      </c>
      <c r="AY71">
        <v>0</v>
      </c>
      <c r="AZ71">
        <v>0</v>
      </c>
      <c r="BA71">
        <v>282796</v>
      </c>
      <c r="BB71">
        <v>0</v>
      </c>
      <c r="BC71">
        <v>0</v>
      </c>
      <c r="BD71">
        <v>0</v>
      </c>
      <c r="BE71">
        <v>0</v>
      </c>
      <c r="BF71">
        <v>0</v>
      </c>
      <c r="BG71">
        <v>0</v>
      </c>
      <c r="BH71">
        <v>0</v>
      </c>
      <c r="BI71">
        <v>0</v>
      </c>
      <c r="BJ71">
        <v>0</v>
      </c>
      <c r="BK71">
        <v>0</v>
      </c>
      <c r="BL71">
        <v>0</v>
      </c>
      <c r="BM71">
        <v>0</v>
      </c>
      <c r="BN71">
        <v>2467261</v>
      </c>
      <c r="BO71">
        <v>0</v>
      </c>
      <c r="BP71">
        <v>99092127</v>
      </c>
      <c r="BQ71">
        <v>0</v>
      </c>
      <c r="BR71">
        <v>2645923</v>
      </c>
      <c r="BS71">
        <v>0</v>
      </c>
      <c r="BT71">
        <v>0</v>
      </c>
      <c r="BU71">
        <v>395656</v>
      </c>
      <c r="BV71">
        <v>0</v>
      </c>
      <c r="BW71">
        <v>0</v>
      </c>
      <c r="BX71">
        <v>0</v>
      </c>
      <c r="BY71">
        <v>0</v>
      </c>
      <c r="BZ71">
        <v>525871</v>
      </c>
      <c r="CA71">
        <v>0</v>
      </c>
      <c r="CB71">
        <v>0</v>
      </c>
      <c r="CC71">
        <v>0</v>
      </c>
      <c r="CD71">
        <v>14272167</v>
      </c>
    </row>
    <row r="72" spans="1:82" x14ac:dyDescent="0.3">
      <c r="A72" s="155">
        <v>359</v>
      </c>
      <c r="B72" t="s">
        <v>247</v>
      </c>
      <c r="D72">
        <v>0</v>
      </c>
      <c r="E72">
        <v>0</v>
      </c>
      <c r="F72">
        <v>0</v>
      </c>
      <c r="G72">
        <v>0</v>
      </c>
      <c r="H72">
        <v>0</v>
      </c>
      <c r="I72">
        <v>0</v>
      </c>
      <c r="J72">
        <v>0</v>
      </c>
      <c r="K72">
        <v>0</v>
      </c>
      <c r="L72">
        <v>503494</v>
      </c>
      <c r="M72">
        <v>0</v>
      </c>
      <c r="N72">
        <v>0</v>
      </c>
      <c r="O72">
        <v>0</v>
      </c>
      <c r="P72">
        <v>0</v>
      </c>
      <c r="Q72">
        <v>0</v>
      </c>
      <c r="R72">
        <v>0</v>
      </c>
      <c r="S72">
        <v>0</v>
      </c>
      <c r="T72">
        <v>0</v>
      </c>
      <c r="U72">
        <v>0</v>
      </c>
      <c r="V72">
        <v>0</v>
      </c>
      <c r="W72">
        <v>0</v>
      </c>
      <c r="X72">
        <v>0</v>
      </c>
      <c r="Y72">
        <v>0</v>
      </c>
      <c r="Z72">
        <v>0</v>
      </c>
      <c r="AA72">
        <v>0</v>
      </c>
      <c r="AB72">
        <v>0</v>
      </c>
      <c r="AC72">
        <v>0</v>
      </c>
      <c r="AD72">
        <v>0</v>
      </c>
      <c r="AE72">
        <v>0</v>
      </c>
      <c r="AF72">
        <v>381237</v>
      </c>
      <c r="AG72">
        <v>0</v>
      </c>
      <c r="AH72">
        <v>0</v>
      </c>
      <c r="AI72">
        <v>0</v>
      </c>
      <c r="AJ72">
        <v>0</v>
      </c>
      <c r="AK72">
        <v>0</v>
      </c>
      <c r="AL72">
        <v>0</v>
      </c>
      <c r="AM72">
        <v>0</v>
      </c>
      <c r="AN72">
        <v>0</v>
      </c>
      <c r="AO72">
        <v>0</v>
      </c>
      <c r="AP72">
        <v>0</v>
      </c>
      <c r="AQ72">
        <v>0</v>
      </c>
      <c r="AR72">
        <v>0</v>
      </c>
      <c r="AT72">
        <v>0</v>
      </c>
      <c r="AU72">
        <v>0</v>
      </c>
      <c r="AV72">
        <v>64171784</v>
      </c>
      <c r="AW72">
        <v>0</v>
      </c>
      <c r="AX72">
        <v>0</v>
      </c>
      <c r="AY72">
        <v>0</v>
      </c>
      <c r="AZ72">
        <v>0</v>
      </c>
      <c r="BA72">
        <v>0</v>
      </c>
      <c r="BB72">
        <v>0</v>
      </c>
      <c r="BC72">
        <v>0</v>
      </c>
      <c r="BD72">
        <v>0</v>
      </c>
      <c r="BE72">
        <v>0</v>
      </c>
      <c r="BF72">
        <v>0</v>
      </c>
      <c r="BG72">
        <v>0</v>
      </c>
      <c r="BH72">
        <v>0</v>
      </c>
      <c r="BI72">
        <v>0</v>
      </c>
      <c r="BJ72">
        <v>0</v>
      </c>
      <c r="BK72">
        <v>0</v>
      </c>
      <c r="BL72">
        <v>0</v>
      </c>
      <c r="BM72">
        <v>0</v>
      </c>
      <c r="BN72">
        <v>196167</v>
      </c>
      <c r="BO72">
        <v>0</v>
      </c>
      <c r="BP72">
        <v>0</v>
      </c>
      <c r="BQ72">
        <v>0</v>
      </c>
      <c r="BR72">
        <v>1439476</v>
      </c>
      <c r="BS72">
        <v>0</v>
      </c>
      <c r="BT72">
        <v>0</v>
      </c>
      <c r="BU72">
        <v>0</v>
      </c>
      <c r="BV72">
        <v>0</v>
      </c>
      <c r="BW72">
        <v>0</v>
      </c>
      <c r="BX72">
        <v>0</v>
      </c>
      <c r="BY72">
        <v>0</v>
      </c>
      <c r="BZ72">
        <v>0</v>
      </c>
      <c r="CA72">
        <v>0</v>
      </c>
      <c r="CB72">
        <v>0</v>
      </c>
      <c r="CC72">
        <v>0</v>
      </c>
      <c r="CD72">
        <v>0</v>
      </c>
    </row>
    <row r="73" spans="1:82" x14ac:dyDescent="0.3">
      <c r="A73" s="155">
        <v>360</v>
      </c>
      <c r="B73" t="s">
        <v>117</v>
      </c>
      <c r="D73">
        <v>0</v>
      </c>
      <c r="E73">
        <v>0</v>
      </c>
      <c r="F73">
        <v>0</v>
      </c>
      <c r="G73">
        <v>0</v>
      </c>
      <c r="H73">
        <v>0</v>
      </c>
      <c r="I73">
        <v>0</v>
      </c>
      <c r="J73">
        <v>0</v>
      </c>
      <c r="K73">
        <v>0</v>
      </c>
      <c r="L73">
        <v>1707401</v>
      </c>
      <c r="M73">
        <v>76305176</v>
      </c>
      <c r="N73">
        <v>0</v>
      </c>
      <c r="O73">
        <v>0</v>
      </c>
      <c r="P73">
        <v>0</v>
      </c>
      <c r="Q73">
        <v>2024087</v>
      </c>
      <c r="R73">
        <v>0</v>
      </c>
      <c r="S73">
        <v>169091</v>
      </c>
      <c r="T73">
        <v>0</v>
      </c>
      <c r="U73">
        <v>0</v>
      </c>
      <c r="V73">
        <v>0</v>
      </c>
      <c r="W73">
        <v>0</v>
      </c>
      <c r="X73">
        <v>0</v>
      </c>
      <c r="Y73">
        <v>464953</v>
      </c>
      <c r="Z73">
        <v>0</v>
      </c>
      <c r="AA73">
        <v>0</v>
      </c>
      <c r="AB73">
        <v>0</v>
      </c>
      <c r="AC73">
        <v>0</v>
      </c>
      <c r="AD73">
        <v>0</v>
      </c>
      <c r="AE73">
        <v>0</v>
      </c>
      <c r="AF73">
        <v>12998963</v>
      </c>
      <c r="AG73">
        <v>0</v>
      </c>
      <c r="AH73">
        <v>0</v>
      </c>
      <c r="AI73">
        <v>0</v>
      </c>
      <c r="AJ73">
        <v>0</v>
      </c>
      <c r="AK73">
        <v>0</v>
      </c>
      <c r="AL73">
        <v>0</v>
      </c>
      <c r="AM73">
        <v>0</v>
      </c>
      <c r="AN73">
        <v>0</v>
      </c>
      <c r="AO73">
        <v>0</v>
      </c>
      <c r="AP73">
        <v>1125057</v>
      </c>
      <c r="AQ73">
        <v>0</v>
      </c>
      <c r="AR73">
        <v>0</v>
      </c>
      <c r="AT73">
        <v>0</v>
      </c>
      <c r="AU73">
        <v>0</v>
      </c>
      <c r="AV73">
        <v>113180042</v>
      </c>
      <c r="AW73">
        <v>0</v>
      </c>
      <c r="AX73">
        <v>0</v>
      </c>
      <c r="AY73">
        <v>0</v>
      </c>
      <c r="AZ73">
        <v>0</v>
      </c>
      <c r="BA73">
        <v>79955</v>
      </c>
      <c r="BB73">
        <v>0</v>
      </c>
      <c r="BC73">
        <v>0</v>
      </c>
      <c r="BD73">
        <v>0</v>
      </c>
      <c r="BE73">
        <v>0</v>
      </c>
      <c r="BF73">
        <v>0</v>
      </c>
      <c r="BG73">
        <v>0</v>
      </c>
      <c r="BH73">
        <v>0</v>
      </c>
      <c r="BI73">
        <v>0</v>
      </c>
      <c r="BJ73">
        <v>0</v>
      </c>
      <c r="BK73">
        <v>0</v>
      </c>
      <c r="BL73">
        <v>0</v>
      </c>
      <c r="BM73">
        <v>0</v>
      </c>
      <c r="BN73">
        <v>593481</v>
      </c>
      <c r="BO73">
        <v>0</v>
      </c>
      <c r="BP73">
        <v>17873198</v>
      </c>
      <c r="BQ73">
        <v>0</v>
      </c>
      <c r="BR73">
        <v>1904875</v>
      </c>
      <c r="BS73">
        <v>0</v>
      </c>
      <c r="BT73">
        <v>0</v>
      </c>
      <c r="BU73">
        <v>106523</v>
      </c>
      <c r="BV73">
        <v>0</v>
      </c>
      <c r="BW73">
        <v>0</v>
      </c>
      <c r="BX73">
        <v>0</v>
      </c>
      <c r="BY73">
        <v>0</v>
      </c>
      <c r="BZ73">
        <v>134678</v>
      </c>
      <c r="CA73">
        <v>0</v>
      </c>
      <c r="CB73">
        <v>0</v>
      </c>
      <c r="CC73">
        <v>0</v>
      </c>
      <c r="CD73">
        <v>2195854</v>
      </c>
    </row>
    <row r="74" spans="1:82" x14ac:dyDescent="0.3">
      <c r="A74" s="155">
        <v>361</v>
      </c>
      <c r="B74" t="s">
        <v>98</v>
      </c>
      <c r="D74">
        <v>0</v>
      </c>
      <c r="E74">
        <v>0</v>
      </c>
      <c r="F74">
        <v>0</v>
      </c>
      <c r="G74">
        <v>0</v>
      </c>
      <c r="H74">
        <v>0</v>
      </c>
      <c r="I74">
        <v>0</v>
      </c>
      <c r="J74">
        <v>0</v>
      </c>
      <c r="K74">
        <v>0</v>
      </c>
      <c r="L74">
        <v>926658</v>
      </c>
      <c r="M74">
        <v>113946832</v>
      </c>
      <c r="N74">
        <v>0</v>
      </c>
      <c r="O74">
        <v>0</v>
      </c>
      <c r="P74">
        <v>0</v>
      </c>
      <c r="Q74">
        <v>5277415</v>
      </c>
      <c r="R74">
        <v>0</v>
      </c>
      <c r="S74">
        <v>922731</v>
      </c>
      <c r="T74">
        <v>0</v>
      </c>
      <c r="U74">
        <v>0</v>
      </c>
      <c r="V74">
        <v>0</v>
      </c>
      <c r="W74">
        <v>0</v>
      </c>
      <c r="X74">
        <v>0</v>
      </c>
      <c r="Y74">
        <v>195301</v>
      </c>
      <c r="Z74">
        <v>0</v>
      </c>
      <c r="AA74">
        <v>0</v>
      </c>
      <c r="AB74">
        <v>0</v>
      </c>
      <c r="AC74">
        <v>0</v>
      </c>
      <c r="AD74">
        <v>0</v>
      </c>
      <c r="AE74">
        <v>0</v>
      </c>
      <c r="AF74">
        <v>34907459</v>
      </c>
      <c r="AG74">
        <v>0</v>
      </c>
      <c r="AH74">
        <v>0</v>
      </c>
      <c r="AI74">
        <v>0</v>
      </c>
      <c r="AJ74">
        <v>0</v>
      </c>
      <c r="AK74">
        <v>0</v>
      </c>
      <c r="AL74">
        <v>0</v>
      </c>
      <c r="AM74">
        <v>0</v>
      </c>
      <c r="AN74">
        <v>0</v>
      </c>
      <c r="AO74">
        <v>0</v>
      </c>
      <c r="AP74">
        <v>5028938</v>
      </c>
      <c r="AQ74">
        <v>0</v>
      </c>
      <c r="AR74">
        <v>0</v>
      </c>
      <c r="AT74">
        <v>0</v>
      </c>
      <c r="AU74">
        <v>0</v>
      </c>
      <c r="AV74">
        <v>73267603</v>
      </c>
      <c r="AW74">
        <v>0</v>
      </c>
      <c r="AX74">
        <v>0</v>
      </c>
      <c r="AY74">
        <v>0</v>
      </c>
      <c r="AZ74">
        <v>0</v>
      </c>
      <c r="BA74">
        <v>557794</v>
      </c>
      <c r="BB74">
        <v>0</v>
      </c>
      <c r="BC74">
        <v>0</v>
      </c>
      <c r="BD74">
        <v>0</v>
      </c>
      <c r="BE74">
        <v>0</v>
      </c>
      <c r="BF74">
        <v>0</v>
      </c>
      <c r="BG74">
        <v>0</v>
      </c>
      <c r="BH74">
        <v>0</v>
      </c>
      <c r="BI74">
        <v>0</v>
      </c>
      <c r="BJ74">
        <v>0</v>
      </c>
      <c r="BK74">
        <v>0</v>
      </c>
      <c r="BL74">
        <v>0</v>
      </c>
      <c r="BM74">
        <v>0</v>
      </c>
      <c r="BN74">
        <v>1139864</v>
      </c>
      <c r="BO74">
        <v>0</v>
      </c>
      <c r="BP74">
        <v>51369087</v>
      </c>
      <c r="BQ74">
        <v>0</v>
      </c>
      <c r="BR74">
        <v>2627580</v>
      </c>
      <c r="BS74">
        <v>0</v>
      </c>
      <c r="BT74">
        <v>0</v>
      </c>
      <c r="BU74">
        <v>331907</v>
      </c>
      <c r="BV74">
        <v>0</v>
      </c>
      <c r="BW74">
        <v>0</v>
      </c>
      <c r="BX74">
        <v>0</v>
      </c>
      <c r="BY74">
        <v>0</v>
      </c>
      <c r="BZ74">
        <v>499038</v>
      </c>
      <c r="CA74">
        <v>0</v>
      </c>
      <c r="CB74">
        <v>0</v>
      </c>
      <c r="CC74">
        <v>0</v>
      </c>
      <c r="CD74">
        <v>4644659</v>
      </c>
    </row>
    <row r="75" spans="1:82" x14ac:dyDescent="0.3">
      <c r="A75" s="155">
        <v>362</v>
      </c>
      <c r="B75" t="s">
        <v>99</v>
      </c>
      <c r="D75">
        <v>0</v>
      </c>
      <c r="E75">
        <v>0</v>
      </c>
      <c r="F75">
        <v>0</v>
      </c>
      <c r="G75">
        <v>0</v>
      </c>
      <c r="H75">
        <v>0</v>
      </c>
      <c r="I75">
        <v>0</v>
      </c>
      <c r="J75">
        <v>0</v>
      </c>
      <c r="K75">
        <v>0</v>
      </c>
      <c r="L75">
        <v>4459234</v>
      </c>
      <c r="M75">
        <v>483801089</v>
      </c>
      <c r="N75">
        <v>0</v>
      </c>
      <c r="O75">
        <v>0</v>
      </c>
      <c r="P75">
        <v>0</v>
      </c>
      <c r="Q75">
        <v>8966492</v>
      </c>
      <c r="R75">
        <v>0</v>
      </c>
      <c r="S75">
        <v>1088725</v>
      </c>
      <c r="T75">
        <v>0</v>
      </c>
      <c r="U75">
        <v>0</v>
      </c>
      <c r="V75">
        <v>0</v>
      </c>
      <c r="W75">
        <v>0</v>
      </c>
      <c r="X75">
        <v>0</v>
      </c>
      <c r="Y75">
        <v>370150</v>
      </c>
      <c r="Z75">
        <v>0</v>
      </c>
      <c r="AA75">
        <v>0</v>
      </c>
      <c r="AB75">
        <v>0</v>
      </c>
      <c r="AC75">
        <v>0</v>
      </c>
      <c r="AD75">
        <v>0</v>
      </c>
      <c r="AE75">
        <v>0</v>
      </c>
      <c r="AF75">
        <v>82626943</v>
      </c>
      <c r="AG75">
        <v>0</v>
      </c>
      <c r="AH75">
        <v>0</v>
      </c>
      <c r="AI75">
        <v>0</v>
      </c>
      <c r="AJ75">
        <v>0</v>
      </c>
      <c r="AK75">
        <v>0</v>
      </c>
      <c r="AL75">
        <v>0</v>
      </c>
      <c r="AM75">
        <v>0</v>
      </c>
      <c r="AN75">
        <v>0</v>
      </c>
      <c r="AO75">
        <v>0</v>
      </c>
      <c r="AP75">
        <v>8518109</v>
      </c>
      <c r="AQ75">
        <v>0</v>
      </c>
      <c r="AR75">
        <v>0</v>
      </c>
      <c r="AT75">
        <v>0</v>
      </c>
      <c r="AU75">
        <v>0</v>
      </c>
      <c r="AV75">
        <v>154556684</v>
      </c>
      <c r="AW75">
        <v>0</v>
      </c>
      <c r="AX75">
        <v>0</v>
      </c>
      <c r="AY75">
        <v>0</v>
      </c>
      <c r="AZ75">
        <v>0</v>
      </c>
      <c r="BA75">
        <v>605152</v>
      </c>
      <c r="BB75">
        <v>0</v>
      </c>
      <c r="BC75">
        <v>0</v>
      </c>
      <c r="BD75">
        <v>0</v>
      </c>
      <c r="BE75">
        <v>0</v>
      </c>
      <c r="BF75">
        <v>0</v>
      </c>
      <c r="BG75">
        <v>0</v>
      </c>
      <c r="BH75">
        <v>0</v>
      </c>
      <c r="BI75">
        <v>0</v>
      </c>
      <c r="BJ75">
        <v>0</v>
      </c>
      <c r="BK75">
        <v>0</v>
      </c>
      <c r="BL75">
        <v>0</v>
      </c>
      <c r="BM75">
        <v>0</v>
      </c>
      <c r="BN75">
        <v>1434862</v>
      </c>
      <c r="BO75">
        <v>0</v>
      </c>
      <c r="BP75">
        <v>150240610</v>
      </c>
      <c r="BQ75">
        <v>0</v>
      </c>
      <c r="BR75">
        <v>3854170</v>
      </c>
      <c r="BS75">
        <v>0</v>
      </c>
      <c r="BT75">
        <v>0</v>
      </c>
      <c r="BU75">
        <v>402903</v>
      </c>
      <c r="BV75">
        <v>0</v>
      </c>
      <c r="BW75">
        <v>0</v>
      </c>
      <c r="BX75">
        <v>0</v>
      </c>
      <c r="BY75">
        <v>0</v>
      </c>
      <c r="BZ75">
        <v>848877</v>
      </c>
      <c r="CA75">
        <v>0</v>
      </c>
      <c r="CB75">
        <v>0</v>
      </c>
      <c r="CC75">
        <v>0</v>
      </c>
      <c r="CD75">
        <v>27247586</v>
      </c>
    </row>
    <row r="76" spans="1:82" x14ac:dyDescent="0.3">
      <c r="A76" s="155">
        <v>363</v>
      </c>
      <c r="B76" t="s">
        <v>233</v>
      </c>
      <c r="D76">
        <v>0</v>
      </c>
      <c r="E76">
        <v>0</v>
      </c>
      <c r="F76">
        <v>0</v>
      </c>
      <c r="G76">
        <v>0</v>
      </c>
      <c r="H76">
        <v>0</v>
      </c>
      <c r="I76">
        <v>0</v>
      </c>
      <c r="J76">
        <v>0</v>
      </c>
      <c r="K76">
        <v>0</v>
      </c>
      <c r="L76">
        <v>10314</v>
      </c>
      <c r="M76">
        <v>3974355</v>
      </c>
      <c r="N76">
        <v>0</v>
      </c>
      <c r="O76">
        <v>0</v>
      </c>
      <c r="P76">
        <v>0</v>
      </c>
      <c r="Q76">
        <v>113679</v>
      </c>
      <c r="R76">
        <v>0</v>
      </c>
      <c r="S76">
        <v>338</v>
      </c>
      <c r="T76">
        <v>0</v>
      </c>
      <c r="U76">
        <v>0</v>
      </c>
      <c r="V76">
        <v>0</v>
      </c>
      <c r="W76">
        <v>0</v>
      </c>
      <c r="X76">
        <v>0</v>
      </c>
      <c r="Y76">
        <v>10046</v>
      </c>
      <c r="Z76">
        <v>0</v>
      </c>
      <c r="AA76">
        <v>0</v>
      </c>
      <c r="AB76">
        <v>0</v>
      </c>
      <c r="AC76">
        <v>0</v>
      </c>
      <c r="AD76">
        <v>0</v>
      </c>
      <c r="AE76">
        <v>0</v>
      </c>
      <c r="AF76">
        <v>10728209</v>
      </c>
      <c r="AG76">
        <v>0</v>
      </c>
      <c r="AH76">
        <v>0</v>
      </c>
      <c r="AI76">
        <v>0</v>
      </c>
      <c r="AJ76">
        <v>0</v>
      </c>
      <c r="AK76">
        <v>0</v>
      </c>
      <c r="AL76">
        <v>0</v>
      </c>
      <c r="AM76">
        <v>0</v>
      </c>
      <c r="AN76">
        <v>0</v>
      </c>
      <c r="AO76">
        <v>0</v>
      </c>
      <c r="AP76">
        <v>890546</v>
      </c>
      <c r="AQ76">
        <v>0</v>
      </c>
      <c r="AR76">
        <v>0</v>
      </c>
      <c r="AT76">
        <v>0</v>
      </c>
      <c r="AU76">
        <v>0</v>
      </c>
      <c r="AV76">
        <v>3388509</v>
      </c>
      <c r="AW76">
        <v>0</v>
      </c>
      <c r="AX76">
        <v>0</v>
      </c>
      <c r="AY76">
        <v>0</v>
      </c>
      <c r="AZ76">
        <v>0</v>
      </c>
      <c r="BA76">
        <v>11930</v>
      </c>
      <c r="BB76">
        <v>0</v>
      </c>
      <c r="BC76">
        <v>0</v>
      </c>
      <c r="BD76">
        <v>0</v>
      </c>
      <c r="BE76">
        <v>0</v>
      </c>
      <c r="BF76">
        <v>0</v>
      </c>
      <c r="BG76">
        <v>0</v>
      </c>
      <c r="BH76">
        <v>0</v>
      </c>
      <c r="BI76">
        <v>0</v>
      </c>
      <c r="BJ76">
        <v>0</v>
      </c>
      <c r="BK76">
        <v>0</v>
      </c>
      <c r="BL76">
        <v>0</v>
      </c>
      <c r="BM76">
        <v>0</v>
      </c>
      <c r="BN76">
        <v>13</v>
      </c>
      <c r="BO76">
        <v>0</v>
      </c>
      <c r="BP76">
        <v>19281506</v>
      </c>
      <c r="BQ76">
        <v>0</v>
      </c>
      <c r="BR76">
        <v>65223</v>
      </c>
      <c r="BS76">
        <v>0</v>
      </c>
      <c r="BT76">
        <v>0</v>
      </c>
      <c r="BU76">
        <v>0</v>
      </c>
      <c r="BV76">
        <v>0</v>
      </c>
      <c r="BW76">
        <v>0</v>
      </c>
      <c r="BX76">
        <v>0</v>
      </c>
      <c r="BY76">
        <v>0</v>
      </c>
      <c r="BZ76">
        <v>6679</v>
      </c>
      <c r="CA76">
        <v>0</v>
      </c>
      <c r="CB76">
        <v>0</v>
      </c>
      <c r="CC76">
        <v>0</v>
      </c>
      <c r="CD76">
        <v>2247281</v>
      </c>
    </row>
    <row r="77" spans="1:82" x14ac:dyDescent="0.3">
      <c r="A77" s="155">
        <v>364</v>
      </c>
      <c r="B77" t="s">
        <v>234</v>
      </c>
      <c r="D77">
        <v>0</v>
      </c>
      <c r="E77">
        <v>0</v>
      </c>
      <c r="F77">
        <v>0</v>
      </c>
      <c r="G77">
        <v>0</v>
      </c>
      <c r="H77">
        <v>0</v>
      </c>
      <c r="I77">
        <v>0</v>
      </c>
      <c r="J77">
        <v>0</v>
      </c>
      <c r="K77">
        <v>0</v>
      </c>
      <c r="L77">
        <v>27876</v>
      </c>
      <c r="M77">
        <v>15537635</v>
      </c>
      <c r="N77">
        <v>0</v>
      </c>
      <c r="O77">
        <v>0</v>
      </c>
      <c r="P77">
        <v>0</v>
      </c>
      <c r="Q77">
        <v>71</v>
      </c>
      <c r="R77">
        <v>0</v>
      </c>
      <c r="S77">
        <v>0</v>
      </c>
      <c r="T77">
        <v>0</v>
      </c>
      <c r="U77">
        <v>0</v>
      </c>
      <c r="V77">
        <v>0</v>
      </c>
      <c r="W77">
        <v>0</v>
      </c>
      <c r="X77">
        <v>0</v>
      </c>
      <c r="Y77">
        <v>60</v>
      </c>
      <c r="Z77">
        <v>0</v>
      </c>
      <c r="AA77">
        <v>0</v>
      </c>
      <c r="AB77">
        <v>0</v>
      </c>
      <c r="AC77">
        <v>0</v>
      </c>
      <c r="AD77">
        <v>0</v>
      </c>
      <c r="AE77">
        <v>0</v>
      </c>
      <c r="AF77">
        <v>338843</v>
      </c>
      <c r="AG77">
        <v>0</v>
      </c>
      <c r="AH77">
        <v>0</v>
      </c>
      <c r="AI77">
        <v>0</v>
      </c>
      <c r="AJ77">
        <v>0</v>
      </c>
      <c r="AK77">
        <v>0</v>
      </c>
      <c r="AL77">
        <v>0</v>
      </c>
      <c r="AM77">
        <v>0</v>
      </c>
      <c r="AN77">
        <v>0</v>
      </c>
      <c r="AO77">
        <v>0</v>
      </c>
      <c r="AP77">
        <v>0</v>
      </c>
      <c r="AQ77">
        <v>0</v>
      </c>
      <c r="AR77">
        <v>0</v>
      </c>
      <c r="AT77">
        <v>0</v>
      </c>
      <c r="AU77">
        <v>0</v>
      </c>
      <c r="AV77">
        <v>2129475</v>
      </c>
      <c r="AW77">
        <v>0</v>
      </c>
      <c r="AX77">
        <v>0</v>
      </c>
      <c r="AY77">
        <v>0</v>
      </c>
      <c r="AZ77">
        <v>0</v>
      </c>
      <c r="BA77">
        <v>0</v>
      </c>
      <c r="BB77">
        <v>0</v>
      </c>
      <c r="BC77">
        <v>0</v>
      </c>
      <c r="BD77">
        <v>0</v>
      </c>
      <c r="BE77">
        <v>0</v>
      </c>
      <c r="BF77">
        <v>0</v>
      </c>
      <c r="BG77">
        <v>0</v>
      </c>
      <c r="BH77">
        <v>0</v>
      </c>
      <c r="BI77">
        <v>0</v>
      </c>
      <c r="BJ77">
        <v>0</v>
      </c>
      <c r="BK77">
        <v>0</v>
      </c>
      <c r="BL77">
        <v>0</v>
      </c>
      <c r="BM77">
        <v>0</v>
      </c>
      <c r="BN77">
        <v>9286</v>
      </c>
      <c r="BO77">
        <v>0</v>
      </c>
      <c r="BP77">
        <v>0</v>
      </c>
      <c r="BQ77">
        <v>0</v>
      </c>
      <c r="BR77">
        <v>0</v>
      </c>
      <c r="BS77">
        <v>0</v>
      </c>
      <c r="BT77">
        <v>0</v>
      </c>
      <c r="BU77">
        <v>0</v>
      </c>
      <c r="BV77">
        <v>0</v>
      </c>
      <c r="BW77">
        <v>0</v>
      </c>
      <c r="BX77">
        <v>0</v>
      </c>
      <c r="BY77">
        <v>0</v>
      </c>
      <c r="BZ77">
        <v>269</v>
      </c>
      <c r="CA77">
        <v>0</v>
      </c>
      <c r="CB77">
        <v>0</v>
      </c>
      <c r="CC77">
        <v>0</v>
      </c>
      <c r="CD77">
        <v>0</v>
      </c>
    </row>
    <row r="78" spans="1:82" x14ac:dyDescent="0.3">
      <c r="A78" s="155">
        <v>365</v>
      </c>
      <c r="B78" t="s">
        <v>236</v>
      </c>
      <c r="D78">
        <v>0</v>
      </c>
      <c r="E78">
        <v>0</v>
      </c>
      <c r="F78">
        <v>0</v>
      </c>
      <c r="G78">
        <v>0</v>
      </c>
      <c r="H78">
        <v>0</v>
      </c>
      <c r="I78">
        <v>0</v>
      </c>
      <c r="J78">
        <v>0</v>
      </c>
      <c r="K78">
        <v>0</v>
      </c>
      <c r="L78">
        <v>0</v>
      </c>
      <c r="M78">
        <v>996861</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row>
    <row r="79" spans="1:82" x14ac:dyDescent="0.3">
      <c r="A79" s="155">
        <v>366</v>
      </c>
      <c r="B79" t="s">
        <v>1057</v>
      </c>
      <c r="D79">
        <v>0</v>
      </c>
      <c r="E79">
        <v>0</v>
      </c>
      <c r="F79">
        <v>0</v>
      </c>
      <c r="G79">
        <v>0</v>
      </c>
      <c r="H79">
        <v>0</v>
      </c>
      <c r="I79">
        <v>0</v>
      </c>
      <c r="J79">
        <v>0</v>
      </c>
      <c r="K79">
        <v>0</v>
      </c>
      <c r="L79">
        <v>479159</v>
      </c>
      <c r="M79">
        <v>3772412</v>
      </c>
      <c r="N79">
        <v>0</v>
      </c>
      <c r="O79">
        <v>0</v>
      </c>
      <c r="P79">
        <v>0</v>
      </c>
      <c r="Q79">
        <v>3950600</v>
      </c>
      <c r="R79">
        <v>0</v>
      </c>
      <c r="S79">
        <v>0</v>
      </c>
      <c r="T79">
        <v>0</v>
      </c>
      <c r="U79">
        <v>0</v>
      </c>
      <c r="V79">
        <v>0</v>
      </c>
      <c r="W79">
        <v>0</v>
      </c>
      <c r="X79">
        <v>0</v>
      </c>
      <c r="Y79">
        <v>79072</v>
      </c>
      <c r="Z79">
        <v>0</v>
      </c>
      <c r="AA79">
        <v>0</v>
      </c>
      <c r="AB79">
        <v>0</v>
      </c>
      <c r="AC79">
        <v>0</v>
      </c>
      <c r="AD79">
        <v>0</v>
      </c>
      <c r="AE79">
        <v>0</v>
      </c>
      <c r="AF79">
        <v>3100000</v>
      </c>
      <c r="AG79">
        <v>0</v>
      </c>
      <c r="AH79">
        <v>0</v>
      </c>
      <c r="AI79">
        <v>0</v>
      </c>
      <c r="AJ79">
        <v>0</v>
      </c>
      <c r="AK79">
        <v>0</v>
      </c>
      <c r="AL79">
        <v>0</v>
      </c>
      <c r="AM79">
        <v>0</v>
      </c>
      <c r="AN79">
        <v>0</v>
      </c>
      <c r="AO79">
        <v>0</v>
      </c>
      <c r="AP79">
        <v>0</v>
      </c>
      <c r="AQ79">
        <v>0</v>
      </c>
      <c r="AR79">
        <v>0</v>
      </c>
      <c r="AT79">
        <v>0</v>
      </c>
      <c r="AU79">
        <v>0</v>
      </c>
      <c r="AV79">
        <v>4939838</v>
      </c>
      <c r="AW79">
        <v>0</v>
      </c>
      <c r="AX79">
        <v>0</v>
      </c>
      <c r="AY79">
        <v>0</v>
      </c>
      <c r="AZ79">
        <v>0</v>
      </c>
      <c r="BA79">
        <v>0</v>
      </c>
      <c r="BB79">
        <v>0</v>
      </c>
      <c r="BC79">
        <v>0</v>
      </c>
      <c r="BD79">
        <v>0</v>
      </c>
      <c r="BE79">
        <v>0</v>
      </c>
      <c r="BF79">
        <v>0</v>
      </c>
      <c r="BG79">
        <v>0</v>
      </c>
      <c r="BH79">
        <v>0</v>
      </c>
      <c r="BI79">
        <v>0</v>
      </c>
      <c r="BJ79">
        <v>0</v>
      </c>
      <c r="BK79">
        <v>0</v>
      </c>
      <c r="BL79">
        <v>0</v>
      </c>
      <c r="BM79">
        <v>0</v>
      </c>
      <c r="BN79">
        <v>84000</v>
      </c>
      <c r="BO79">
        <v>0</v>
      </c>
      <c r="BP79">
        <v>2025892</v>
      </c>
      <c r="BQ79">
        <v>0</v>
      </c>
      <c r="BR79">
        <v>3333742</v>
      </c>
      <c r="BS79">
        <v>0</v>
      </c>
      <c r="BT79">
        <v>0</v>
      </c>
      <c r="BU79">
        <v>0</v>
      </c>
      <c r="BV79">
        <v>0</v>
      </c>
      <c r="BW79">
        <v>0</v>
      </c>
      <c r="BX79">
        <v>0</v>
      </c>
      <c r="BY79">
        <v>0</v>
      </c>
      <c r="BZ79">
        <v>23400</v>
      </c>
      <c r="CA79">
        <v>0</v>
      </c>
      <c r="CB79">
        <v>0</v>
      </c>
      <c r="CC79">
        <v>0</v>
      </c>
      <c r="CD79">
        <v>0</v>
      </c>
    </row>
    <row r="80" spans="1:82" x14ac:dyDescent="0.3">
      <c r="A80" s="155">
        <v>368</v>
      </c>
      <c r="B80" t="s">
        <v>191</v>
      </c>
      <c r="D80">
        <v>0</v>
      </c>
      <c r="E80">
        <v>0</v>
      </c>
      <c r="F80">
        <v>0</v>
      </c>
      <c r="G80">
        <v>0</v>
      </c>
      <c r="H80">
        <v>0</v>
      </c>
      <c r="I80">
        <v>0</v>
      </c>
      <c r="J80">
        <v>0</v>
      </c>
      <c r="K80">
        <v>13539</v>
      </c>
      <c r="L80">
        <v>0</v>
      </c>
      <c r="M80">
        <v>583025</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40071</v>
      </c>
      <c r="AM80">
        <v>0</v>
      </c>
      <c r="AN80">
        <v>35720</v>
      </c>
      <c r="AO80">
        <v>0</v>
      </c>
      <c r="AP80">
        <v>0</v>
      </c>
      <c r="AQ80">
        <v>0</v>
      </c>
      <c r="AR80">
        <v>0</v>
      </c>
      <c r="AT80">
        <v>0</v>
      </c>
      <c r="AU80">
        <v>1564239</v>
      </c>
      <c r="AV80">
        <v>0</v>
      </c>
      <c r="AW80">
        <v>0</v>
      </c>
      <c r="AX80">
        <v>0</v>
      </c>
      <c r="AY80">
        <v>0</v>
      </c>
      <c r="AZ80">
        <v>0</v>
      </c>
      <c r="BA80">
        <v>0</v>
      </c>
      <c r="BB80">
        <v>0</v>
      </c>
      <c r="BC80">
        <v>0</v>
      </c>
      <c r="BD80">
        <v>0</v>
      </c>
      <c r="BE80">
        <v>0</v>
      </c>
      <c r="BF80">
        <v>162578</v>
      </c>
      <c r="BG80">
        <v>0</v>
      </c>
      <c r="BH80">
        <v>0</v>
      </c>
      <c r="BI80">
        <v>0</v>
      </c>
      <c r="BJ80">
        <v>0</v>
      </c>
      <c r="BK80">
        <v>0</v>
      </c>
      <c r="BL80">
        <v>0</v>
      </c>
      <c r="BM80">
        <v>0</v>
      </c>
      <c r="BN80">
        <v>0</v>
      </c>
      <c r="BO80">
        <v>66446</v>
      </c>
      <c r="BP80">
        <v>752647</v>
      </c>
      <c r="BQ80">
        <v>0</v>
      </c>
      <c r="BR80">
        <v>0</v>
      </c>
      <c r="BS80">
        <v>1700</v>
      </c>
      <c r="BT80">
        <v>0</v>
      </c>
      <c r="BU80">
        <v>0</v>
      </c>
      <c r="BV80">
        <v>0</v>
      </c>
      <c r="BW80">
        <v>0</v>
      </c>
      <c r="BX80">
        <v>0</v>
      </c>
      <c r="BY80">
        <v>334770</v>
      </c>
      <c r="BZ80">
        <v>0</v>
      </c>
      <c r="CA80">
        <v>0</v>
      </c>
      <c r="CB80">
        <v>0</v>
      </c>
      <c r="CC80">
        <v>0</v>
      </c>
      <c r="CD80">
        <v>615137</v>
      </c>
    </row>
    <row r="81" spans="1:82" x14ac:dyDescent="0.3">
      <c r="A81" s="155">
        <v>369</v>
      </c>
      <c r="B81" t="s">
        <v>196</v>
      </c>
      <c r="D81">
        <v>1540857</v>
      </c>
      <c r="E81">
        <v>982702</v>
      </c>
      <c r="F81">
        <v>184149</v>
      </c>
      <c r="G81">
        <v>385408</v>
      </c>
      <c r="H81">
        <v>297463</v>
      </c>
      <c r="I81">
        <v>120734</v>
      </c>
      <c r="J81">
        <v>27128</v>
      </c>
      <c r="K81">
        <v>64277</v>
      </c>
      <c r="L81">
        <v>1649934</v>
      </c>
      <c r="M81">
        <v>85086518</v>
      </c>
      <c r="N81">
        <v>660366</v>
      </c>
      <c r="O81">
        <v>2902977</v>
      </c>
      <c r="P81">
        <v>10848</v>
      </c>
      <c r="Q81">
        <v>1942842</v>
      </c>
      <c r="R81">
        <v>39538</v>
      </c>
      <c r="S81">
        <v>446357</v>
      </c>
      <c r="T81">
        <v>627668</v>
      </c>
      <c r="U81">
        <v>453914</v>
      </c>
      <c r="V81">
        <v>1786485</v>
      </c>
      <c r="W81">
        <v>765673</v>
      </c>
      <c r="X81">
        <v>401931</v>
      </c>
      <c r="Y81">
        <v>449406</v>
      </c>
      <c r="Z81">
        <v>3448608</v>
      </c>
      <c r="AA81">
        <v>117452</v>
      </c>
      <c r="AB81">
        <v>274158</v>
      </c>
      <c r="AC81">
        <v>3355484</v>
      </c>
      <c r="AD81">
        <v>32362</v>
      </c>
      <c r="AE81">
        <v>383420</v>
      </c>
      <c r="AF81">
        <v>5289116</v>
      </c>
      <c r="AG81">
        <v>134398</v>
      </c>
      <c r="AH81">
        <v>102797</v>
      </c>
      <c r="AI81">
        <v>2335877</v>
      </c>
      <c r="AJ81">
        <v>534373</v>
      </c>
      <c r="AK81">
        <v>41207</v>
      </c>
      <c r="AL81">
        <v>16946539</v>
      </c>
      <c r="AM81">
        <v>24628</v>
      </c>
      <c r="AN81">
        <v>5897036</v>
      </c>
      <c r="AO81">
        <v>40222</v>
      </c>
      <c r="AP81">
        <v>689341</v>
      </c>
      <c r="AQ81">
        <v>1227546</v>
      </c>
      <c r="AR81">
        <v>37223</v>
      </c>
      <c r="AT81">
        <v>223234</v>
      </c>
      <c r="AU81">
        <v>32388489</v>
      </c>
      <c r="AV81">
        <v>10283687</v>
      </c>
      <c r="AW81">
        <v>338822</v>
      </c>
      <c r="AX81">
        <v>147426</v>
      </c>
      <c r="AY81">
        <v>70398</v>
      </c>
      <c r="AZ81">
        <v>31924</v>
      </c>
      <c r="BA81">
        <v>281374</v>
      </c>
      <c r="BB81">
        <v>2516243</v>
      </c>
      <c r="BC81">
        <v>47462</v>
      </c>
      <c r="BD81">
        <v>72450</v>
      </c>
      <c r="BE81">
        <v>19609</v>
      </c>
      <c r="BF81">
        <v>5557955</v>
      </c>
      <c r="BG81">
        <v>13000</v>
      </c>
      <c r="BH81">
        <v>5286033</v>
      </c>
      <c r="BI81">
        <v>1203563</v>
      </c>
      <c r="BJ81">
        <v>97938</v>
      </c>
      <c r="BK81">
        <v>58633</v>
      </c>
      <c r="BL81">
        <v>4839300</v>
      </c>
      <c r="BM81">
        <v>5880637</v>
      </c>
      <c r="BN81">
        <v>887921</v>
      </c>
      <c r="BO81">
        <v>4057725</v>
      </c>
      <c r="BP81">
        <v>37285459</v>
      </c>
      <c r="BQ81">
        <v>132871</v>
      </c>
      <c r="BR81">
        <v>963631</v>
      </c>
      <c r="BS81">
        <v>215249</v>
      </c>
      <c r="BT81">
        <v>1398250</v>
      </c>
      <c r="BU81">
        <v>57280</v>
      </c>
      <c r="BV81">
        <v>182381</v>
      </c>
      <c r="BW81">
        <v>308814</v>
      </c>
      <c r="BX81">
        <v>1261519</v>
      </c>
      <c r="BY81">
        <v>11095300</v>
      </c>
      <c r="BZ81">
        <v>106957</v>
      </c>
      <c r="CA81">
        <v>5242882</v>
      </c>
      <c r="CB81">
        <v>285214</v>
      </c>
      <c r="CC81">
        <v>882494</v>
      </c>
      <c r="CD81">
        <v>8718133</v>
      </c>
    </row>
    <row r="82" spans="1:82" x14ac:dyDescent="0.3">
      <c r="A82" s="155">
        <v>370</v>
      </c>
      <c r="B82" t="s">
        <v>198</v>
      </c>
      <c r="D82">
        <v>0</v>
      </c>
      <c r="E82">
        <v>0</v>
      </c>
      <c r="F82">
        <v>63400</v>
      </c>
      <c r="G82">
        <v>0</v>
      </c>
      <c r="H82">
        <v>40615</v>
      </c>
      <c r="I82">
        <v>0</v>
      </c>
      <c r="J82">
        <v>0</v>
      </c>
      <c r="K82">
        <v>0</v>
      </c>
      <c r="L82">
        <v>80022</v>
      </c>
      <c r="M82">
        <v>11891383</v>
      </c>
      <c r="N82">
        <v>0</v>
      </c>
      <c r="O82">
        <v>309189</v>
      </c>
      <c r="P82">
        <v>0</v>
      </c>
      <c r="Q82">
        <v>189862</v>
      </c>
      <c r="R82">
        <v>0</v>
      </c>
      <c r="S82">
        <v>14778</v>
      </c>
      <c r="T82">
        <v>88314</v>
      </c>
      <c r="U82">
        <v>23099</v>
      </c>
      <c r="V82">
        <v>265461</v>
      </c>
      <c r="W82">
        <v>117298</v>
      </c>
      <c r="X82">
        <v>0</v>
      </c>
      <c r="Y82">
        <v>7035</v>
      </c>
      <c r="Z82">
        <v>0</v>
      </c>
      <c r="AA82">
        <v>0</v>
      </c>
      <c r="AB82">
        <v>17937</v>
      </c>
      <c r="AC82">
        <v>8569581</v>
      </c>
      <c r="AD82">
        <v>117142</v>
      </c>
      <c r="AE82">
        <v>15270</v>
      </c>
      <c r="AF82">
        <v>13369544</v>
      </c>
      <c r="AG82">
        <v>0</v>
      </c>
      <c r="AH82">
        <v>0</v>
      </c>
      <c r="AI82">
        <v>222656</v>
      </c>
      <c r="AJ82">
        <v>0</v>
      </c>
      <c r="AK82">
        <v>0</v>
      </c>
      <c r="AL82">
        <v>5258099</v>
      </c>
      <c r="AM82">
        <v>0</v>
      </c>
      <c r="AN82">
        <v>0</v>
      </c>
      <c r="AO82">
        <v>0</v>
      </c>
      <c r="AP82">
        <v>86622</v>
      </c>
      <c r="AQ82">
        <v>55618</v>
      </c>
      <c r="AR82">
        <v>0</v>
      </c>
      <c r="AT82">
        <v>0</v>
      </c>
      <c r="AU82">
        <v>0</v>
      </c>
      <c r="AV82">
        <v>0</v>
      </c>
      <c r="AW82">
        <v>124020</v>
      </c>
      <c r="AX82">
        <v>0</v>
      </c>
      <c r="AY82">
        <v>0</v>
      </c>
      <c r="AZ82">
        <v>2075</v>
      </c>
      <c r="BA82">
        <v>0</v>
      </c>
      <c r="BB82">
        <v>113614</v>
      </c>
      <c r="BC82">
        <v>0</v>
      </c>
      <c r="BD82">
        <v>0</v>
      </c>
      <c r="BE82">
        <v>0</v>
      </c>
      <c r="BF82">
        <v>1080107</v>
      </c>
      <c r="BG82">
        <v>0</v>
      </c>
      <c r="BH82">
        <v>341289</v>
      </c>
      <c r="BI82">
        <v>54078</v>
      </c>
      <c r="BJ82">
        <v>0</v>
      </c>
      <c r="BK82">
        <v>0</v>
      </c>
      <c r="BL82">
        <v>391802</v>
      </c>
      <c r="BM82">
        <v>1017602</v>
      </c>
      <c r="BN82">
        <v>85273</v>
      </c>
      <c r="BO82">
        <v>2059528</v>
      </c>
      <c r="BP82">
        <v>1051528</v>
      </c>
      <c r="BQ82">
        <v>130624</v>
      </c>
      <c r="BR82">
        <v>64364</v>
      </c>
      <c r="BS82">
        <v>0</v>
      </c>
      <c r="BT82">
        <v>967363</v>
      </c>
      <c r="BU82">
        <v>3148</v>
      </c>
      <c r="BV82">
        <v>0</v>
      </c>
      <c r="BW82">
        <v>260653</v>
      </c>
      <c r="BX82">
        <v>423324</v>
      </c>
      <c r="BY82">
        <v>0</v>
      </c>
      <c r="BZ82">
        <v>11414</v>
      </c>
      <c r="CA82">
        <v>922126</v>
      </c>
      <c r="CB82">
        <v>27358</v>
      </c>
      <c r="CC82">
        <v>71259</v>
      </c>
      <c r="CD82">
        <v>3640125</v>
      </c>
    </row>
    <row r="83" spans="1:82" x14ac:dyDescent="0.3">
      <c r="A83" s="155">
        <v>371</v>
      </c>
      <c r="B83" t="s">
        <v>248</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3685375</v>
      </c>
      <c r="AA83">
        <v>0</v>
      </c>
      <c r="AB83">
        <v>0</v>
      </c>
      <c r="AC83">
        <v>0</v>
      </c>
      <c r="AD83">
        <v>0</v>
      </c>
      <c r="AE83">
        <v>0</v>
      </c>
      <c r="AF83">
        <v>0</v>
      </c>
      <c r="AG83">
        <v>0</v>
      </c>
      <c r="AH83">
        <v>0</v>
      </c>
      <c r="AI83">
        <v>0</v>
      </c>
      <c r="AJ83">
        <v>0</v>
      </c>
      <c r="AK83">
        <v>0</v>
      </c>
      <c r="AL83">
        <v>0</v>
      </c>
      <c r="AM83">
        <v>0</v>
      </c>
      <c r="AN83">
        <v>0</v>
      </c>
      <c r="AO83">
        <v>0</v>
      </c>
      <c r="AP83">
        <v>0</v>
      </c>
      <c r="AQ83">
        <v>0</v>
      </c>
      <c r="AR83">
        <v>0</v>
      </c>
      <c r="AT83">
        <v>0</v>
      </c>
      <c r="AU83">
        <v>26644740</v>
      </c>
      <c r="AV83">
        <v>4819754</v>
      </c>
      <c r="AW83">
        <v>0</v>
      </c>
      <c r="AX83">
        <v>0</v>
      </c>
      <c r="AY83">
        <v>0</v>
      </c>
      <c r="AZ83">
        <v>0</v>
      </c>
      <c r="BA83">
        <v>0</v>
      </c>
      <c r="BB83">
        <v>0</v>
      </c>
      <c r="BC83">
        <v>0</v>
      </c>
      <c r="BD83">
        <v>0</v>
      </c>
      <c r="BE83">
        <v>0</v>
      </c>
      <c r="BF83">
        <v>0</v>
      </c>
      <c r="BG83">
        <v>0</v>
      </c>
      <c r="BH83">
        <v>0</v>
      </c>
      <c r="BI83">
        <v>0</v>
      </c>
      <c r="BJ83">
        <v>0</v>
      </c>
      <c r="BK83">
        <v>0</v>
      </c>
      <c r="BL83">
        <v>0</v>
      </c>
      <c r="BM83">
        <v>0</v>
      </c>
      <c r="BN83">
        <v>0</v>
      </c>
      <c r="BO83">
        <v>0</v>
      </c>
      <c r="BP83">
        <v>4993550</v>
      </c>
      <c r="BQ83">
        <v>0</v>
      </c>
      <c r="BR83">
        <v>0</v>
      </c>
      <c r="BS83">
        <v>0</v>
      </c>
      <c r="BT83">
        <v>0</v>
      </c>
      <c r="BU83">
        <v>0</v>
      </c>
      <c r="BV83">
        <v>0</v>
      </c>
      <c r="BW83">
        <v>0</v>
      </c>
      <c r="BX83">
        <v>0</v>
      </c>
      <c r="BY83">
        <v>0</v>
      </c>
      <c r="BZ83">
        <v>0</v>
      </c>
      <c r="CA83">
        <v>0</v>
      </c>
      <c r="CB83">
        <v>0</v>
      </c>
      <c r="CC83">
        <v>0</v>
      </c>
      <c r="CD83">
        <v>0</v>
      </c>
    </row>
    <row r="84" spans="1:82" x14ac:dyDescent="0.3">
      <c r="A84" s="155">
        <v>373</v>
      </c>
      <c r="B84" t="s">
        <v>305</v>
      </c>
      <c r="D84">
        <v>596569</v>
      </c>
      <c r="E84">
        <v>3406266</v>
      </c>
      <c r="F84">
        <v>312922</v>
      </c>
      <c r="G84">
        <v>588822</v>
      </c>
      <c r="H84">
        <v>933286</v>
      </c>
      <c r="I84">
        <v>367855</v>
      </c>
      <c r="J84">
        <v>81667</v>
      </c>
      <c r="K84">
        <v>72557</v>
      </c>
      <c r="L84">
        <v>6235554</v>
      </c>
      <c r="M84">
        <v>419843696</v>
      </c>
      <c r="N84">
        <v>1282154</v>
      </c>
      <c r="O84">
        <v>3637824</v>
      </c>
      <c r="P84">
        <v>64885</v>
      </c>
      <c r="Q84">
        <v>13214837</v>
      </c>
      <c r="R84">
        <v>83857</v>
      </c>
      <c r="S84">
        <v>413295</v>
      </c>
      <c r="T84">
        <v>1887331</v>
      </c>
      <c r="U84">
        <v>471183</v>
      </c>
      <c r="V84">
        <v>6816493</v>
      </c>
      <c r="W84">
        <v>1352661</v>
      </c>
      <c r="X84">
        <v>614822</v>
      </c>
      <c r="Y84">
        <v>1509108</v>
      </c>
      <c r="Z84">
        <v>33919623</v>
      </c>
      <c r="AA84">
        <v>402978</v>
      </c>
      <c r="AB84">
        <v>610223</v>
      </c>
      <c r="AC84">
        <v>84792948</v>
      </c>
      <c r="AD84">
        <v>906528</v>
      </c>
      <c r="AE84">
        <v>609922</v>
      </c>
      <c r="AF84">
        <v>313245193</v>
      </c>
      <c r="AG84">
        <v>422656</v>
      </c>
      <c r="AH84">
        <v>281609</v>
      </c>
      <c r="AI84">
        <v>6556176</v>
      </c>
      <c r="AJ84">
        <v>1307022</v>
      </c>
      <c r="AK84">
        <v>101649</v>
      </c>
      <c r="AL84">
        <v>66876815</v>
      </c>
      <c r="AM84">
        <v>449218</v>
      </c>
      <c r="AN84">
        <v>14090639</v>
      </c>
      <c r="AO84">
        <v>0</v>
      </c>
      <c r="AP84">
        <v>3472556</v>
      </c>
      <c r="AQ84">
        <v>2705446</v>
      </c>
      <c r="AR84">
        <v>93808</v>
      </c>
      <c r="AT84">
        <v>406696</v>
      </c>
      <c r="AU84">
        <v>428837761</v>
      </c>
      <c r="AV84">
        <v>99876869</v>
      </c>
      <c r="AW84">
        <v>7058975</v>
      </c>
      <c r="AX84">
        <v>357616</v>
      </c>
      <c r="AY84">
        <v>406139</v>
      </c>
      <c r="AZ84">
        <v>123316</v>
      </c>
      <c r="BA84">
        <v>284291</v>
      </c>
      <c r="BB84">
        <v>14534337</v>
      </c>
      <c r="BC84">
        <v>310821</v>
      </c>
      <c r="BD84">
        <v>300356</v>
      </c>
      <c r="BE84">
        <v>45943</v>
      </c>
      <c r="BF84">
        <v>7632431</v>
      </c>
      <c r="BG84">
        <v>55458</v>
      </c>
      <c r="BH84">
        <v>11111253</v>
      </c>
      <c r="BI84">
        <v>3456276</v>
      </c>
      <c r="BJ84">
        <v>782691</v>
      </c>
      <c r="BK84">
        <v>197192</v>
      </c>
      <c r="BL84">
        <v>26967055</v>
      </c>
      <c r="BM84">
        <v>24072721</v>
      </c>
      <c r="BN84">
        <v>3259003</v>
      </c>
      <c r="BO84">
        <v>103875900</v>
      </c>
      <c r="BP84">
        <v>559753901</v>
      </c>
      <c r="BQ84">
        <v>616309</v>
      </c>
      <c r="BR84">
        <v>10791037</v>
      </c>
      <c r="BS84">
        <v>1536310</v>
      </c>
      <c r="BT84">
        <v>8564283</v>
      </c>
      <c r="BU84">
        <v>888151</v>
      </c>
      <c r="BV84">
        <v>724274</v>
      </c>
      <c r="BW84">
        <v>1882509</v>
      </c>
      <c r="BX84">
        <v>1238722</v>
      </c>
      <c r="BY84">
        <v>44955805</v>
      </c>
      <c r="BZ84">
        <v>903575</v>
      </c>
      <c r="CA84">
        <v>15225205</v>
      </c>
      <c r="CB84">
        <v>832187</v>
      </c>
      <c r="CC84">
        <v>3293847</v>
      </c>
      <c r="CD84">
        <v>58056704</v>
      </c>
    </row>
    <row r="85" spans="1:82" x14ac:dyDescent="0.3">
      <c r="A85" s="155">
        <v>375</v>
      </c>
      <c r="B85" t="s">
        <v>213</v>
      </c>
      <c r="D85">
        <v>219929</v>
      </c>
      <c r="E85">
        <v>-253857</v>
      </c>
      <c r="F85">
        <v>0</v>
      </c>
      <c r="G85">
        <v>586454</v>
      </c>
      <c r="H85">
        <v>591411</v>
      </c>
      <c r="I85">
        <v>129146</v>
      </c>
      <c r="J85">
        <v>0</v>
      </c>
      <c r="K85">
        <v>247501</v>
      </c>
      <c r="L85">
        <v>3460753</v>
      </c>
      <c r="M85">
        <v>0</v>
      </c>
      <c r="N85">
        <v>0</v>
      </c>
      <c r="O85">
        <v>0</v>
      </c>
      <c r="P85">
        <v>-813</v>
      </c>
      <c r="Q85">
        <v>3211447</v>
      </c>
      <c r="R85">
        <v>0</v>
      </c>
      <c r="S85">
        <v>254203</v>
      </c>
      <c r="T85">
        <v>1051486</v>
      </c>
      <c r="U85">
        <v>646730</v>
      </c>
      <c r="V85">
        <v>5502434</v>
      </c>
      <c r="W85">
        <v>0</v>
      </c>
      <c r="X85">
        <v>267211</v>
      </c>
      <c r="Y85">
        <v>-80828</v>
      </c>
      <c r="Z85">
        <v>16981479</v>
      </c>
      <c r="AA85">
        <v>15869</v>
      </c>
      <c r="AB85">
        <v>516622</v>
      </c>
      <c r="AC85">
        <v>0</v>
      </c>
      <c r="AD85">
        <v>0</v>
      </c>
      <c r="AE85">
        <v>0</v>
      </c>
      <c r="AF85">
        <v>16129310</v>
      </c>
      <c r="AG85">
        <v>427</v>
      </c>
      <c r="AH85">
        <v>186685</v>
      </c>
      <c r="AI85">
        <v>1744700</v>
      </c>
      <c r="AJ85">
        <v>94866</v>
      </c>
      <c r="AK85">
        <v>-8831</v>
      </c>
      <c r="AL85">
        <v>4762775</v>
      </c>
      <c r="AM85">
        <v>3949912</v>
      </c>
      <c r="AN85">
        <v>11964686</v>
      </c>
      <c r="AO85">
        <v>0</v>
      </c>
      <c r="AP85">
        <v>2664881</v>
      </c>
      <c r="AQ85">
        <v>0</v>
      </c>
      <c r="AR85">
        <v>0</v>
      </c>
      <c r="AT85">
        <v>139515</v>
      </c>
      <c r="AU85">
        <v>35497206</v>
      </c>
      <c r="AV85">
        <v>20542971</v>
      </c>
      <c r="AW85">
        <v>479147</v>
      </c>
      <c r="AX85">
        <v>138784</v>
      </c>
      <c r="AY85">
        <v>169411</v>
      </c>
      <c r="AZ85">
        <v>-18225</v>
      </c>
      <c r="BA85">
        <v>327546</v>
      </c>
      <c r="BB85">
        <v>1410250</v>
      </c>
      <c r="BC85">
        <v>515308</v>
      </c>
      <c r="BD85">
        <v>0</v>
      </c>
      <c r="BE85">
        <v>152634</v>
      </c>
      <c r="BF85">
        <v>8704073</v>
      </c>
      <c r="BG85">
        <v>0</v>
      </c>
      <c r="BH85">
        <v>10174557</v>
      </c>
      <c r="BI85">
        <v>632913</v>
      </c>
      <c r="BJ85">
        <v>0</v>
      </c>
      <c r="BK85">
        <v>0</v>
      </c>
      <c r="BL85">
        <v>27260167</v>
      </c>
      <c r="BM85">
        <v>10085732</v>
      </c>
      <c r="BN85">
        <v>633518</v>
      </c>
      <c r="BO85">
        <v>37522822</v>
      </c>
      <c r="BP85">
        <v>49983236</v>
      </c>
      <c r="BQ85">
        <v>202458</v>
      </c>
      <c r="BR85">
        <v>2249362</v>
      </c>
      <c r="BS85">
        <v>0</v>
      </c>
      <c r="BT85">
        <v>10385294</v>
      </c>
      <c r="BU85">
        <v>258783</v>
      </c>
      <c r="BV85">
        <v>9821</v>
      </c>
      <c r="BW85">
        <v>2906869</v>
      </c>
      <c r="BX85">
        <v>0</v>
      </c>
      <c r="BY85">
        <v>36731360</v>
      </c>
      <c r="BZ85">
        <v>476653</v>
      </c>
      <c r="CA85">
        <v>0</v>
      </c>
      <c r="CB85">
        <v>155243</v>
      </c>
      <c r="CC85">
        <v>0</v>
      </c>
      <c r="CD85">
        <v>0</v>
      </c>
    </row>
    <row r="86" spans="1:82" x14ac:dyDescent="0.3">
      <c r="A86" s="155">
        <v>376</v>
      </c>
      <c r="B86" t="s">
        <v>100</v>
      </c>
      <c r="D86">
        <v>0</v>
      </c>
      <c r="E86">
        <v>0</v>
      </c>
      <c r="F86">
        <v>0</v>
      </c>
      <c r="G86">
        <v>0</v>
      </c>
      <c r="H86">
        <v>0</v>
      </c>
      <c r="I86">
        <v>17361</v>
      </c>
      <c r="J86">
        <v>0</v>
      </c>
      <c r="K86">
        <v>0</v>
      </c>
      <c r="L86">
        <v>0</v>
      </c>
      <c r="M86">
        <v>0</v>
      </c>
      <c r="N86">
        <v>0</v>
      </c>
      <c r="O86">
        <v>0</v>
      </c>
      <c r="P86">
        <v>0</v>
      </c>
      <c r="Q86">
        <v>0</v>
      </c>
      <c r="R86">
        <v>0</v>
      </c>
      <c r="S86">
        <v>0</v>
      </c>
      <c r="T86">
        <v>0</v>
      </c>
      <c r="U86">
        <v>0</v>
      </c>
      <c r="V86">
        <v>0</v>
      </c>
      <c r="W86">
        <v>0</v>
      </c>
      <c r="X86">
        <v>-20</v>
      </c>
      <c r="Y86">
        <v>-10850</v>
      </c>
      <c r="Z86">
        <v>0</v>
      </c>
      <c r="AA86">
        <v>0</v>
      </c>
      <c r="AB86">
        <v>0</v>
      </c>
      <c r="AC86">
        <v>0</v>
      </c>
      <c r="AD86">
        <v>1170</v>
      </c>
      <c r="AE86">
        <v>0</v>
      </c>
      <c r="AF86">
        <v>0</v>
      </c>
      <c r="AG86">
        <v>0</v>
      </c>
      <c r="AH86">
        <v>0</v>
      </c>
      <c r="AI86">
        <v>0</v>
      </c>
      <c r="AJ86">
        <v>0</v>
      </c>
      <c r="AK86">
        <v>0</v>
      </c>
      <c r="AL86">
        <v>0</v>
      </c>
      <c r="AM86">
        <v>0</v>
      </c>
      <c r="AN86">
        <v>0</v>
      </c>
      <c r="AO86">
        <v>0</v>
      </c>
      <c r="AP86">
        <v>0</v>
      </c>
      <c r="AQ86">
        <v>1</v>
      </c>
      <c r="AR86">
        <v>0</v>
      </c>
      <c r="AT86">
        <v>0</v>
      </c>
      <c r="AU86">
        <v>0</v>
      </c>
      <c r="AV86">
        <v>0</v>
      </c>
      <c r="AW86">
        <v>0</v>
      </c>
      <c r="AX86">
        <v>-67621</v>
      </c>
      <c r="AY86">
        <v>0</v>
      </c>
      <c r="AZ86">
        <v>-1</v>
      </c>
      <c r="BA86">
        <v>0</v>
      </c>
      <c r="BB86">
        <v>0</v>
      </c>
      <c r="BC86">
        <v>0</v>
      </c>
      <c r="BD86">
        <v>0</v>
      </c>
      <c r="BE86">
        <v>3</v>
      </c>
      <c r="BF86">
        <v>0</v>
      </c>
      <c r="BG86">
        <v>-1</v>
      </c>
      <c r="BH86">
        <v>0</v>
      </c>
      <c r="BI86">
        <v>-4875000</v>
      </c>
      <c r="BJ86">
        <v>0</v>
      </c>
      <c r="BK86">
        <v>0</v>
      </c>
      <c r="BL86">
        <v>0</v>
      </c>
      <c r="BM86">
        <v>0</v>
      </c>
      <c r="BN86">
        <v>-168124</v>
      </c>
      <c r="BO86">
        <v>0</v>
      </c>
      <c r="BP86">
        <v>0</v>
      </c>
      <c r="BQ86">
        <v>-1</v>
      </c>
      <c r="BR86">
        <v>0</v>
      </c>
      <c r="BS86">
        <v>0</v>
      </c>
      <c r="BT86">
        <v>-553</v>
      </c>
      <c r="BU86">
        <v>0</v>
      </c>
      <c r="BV86">
        <v>0</v>
      </c>
      <c r="BW86">
        <v>0</v>
      </c>
      <c r="BX86">
        <v>2531339</v>
      </c>
      <c r="BY86">
        <v>-439438</v>
      </c>
      <c r="BZ86">
        <v>-26273</v>
      </c>
      <c r="CA86">
        <v>0</v>
      </c>
      <c r="CB86">
        <v>0</v>
      </c>
      <c r="CC86">
        <v>0</v>
      </c>
      <c r="CD86">
        <v>0</v>
      </c>
    </row>
    <row r="87" spans="1:82" x14ac:dyDescent="0.3">
      <c r="A87" s="155">
        <v>377</v>
      </c>
      <c r="B87" t="s">
        <v>101</v>
      </c>
      <c r="D87">
        <v>0</v>
      </c>
      <c r="E87">
        <v>0</v>
      </c>
      <c r="F87">
        <v>0</v>
      </c>
      <c r="G87">
        <v>0</v>
      </c>
      <c r="H87">
        <v>-1</v>
      </c>
      <c r="I87">
        <v>1</v>
      </c>
      <c r="J87">
        <v>0</v>
      </c>
      <c r="K87">
        <v>0</v>
      </c>
      <c r="L87">
        <v>0</v>
      </c>
      <c r="M87">
        <v>0</v>
      </c>
      <c r="N87">
        <v>0</v>
      </c>
      <c r="O87">
        <v>0</v>
      </c>
      <c r="P87">
        <v>0</v>
      </c>
      <c r="Q87">
        <v>0</v>
      </c>
      <c r="R87">
        <v>0</v>
      </c>
      <c r="S87">
        <v>0</v>
      </c>
      <c r="T87">
        <v>0</v>
      </c>
      <c r="U87">
        <v>0</v>
      </c>
      <c r="V87">
        <v>0</v>
      </c>
      <c r="W87">
        <v>0</v>
      </c>
      <c r="X87">
        <v>0</v>
      </c>
      <c r="Y87">
        <v>-26520</v>
      </c>
      <c r="Z87">
        <v>0</v>
      </c>
      <c r="AA87">
        <v>0</v>
      </c>
      <c r="AB87">
        <v>0</v>
      </c>
      <c r="AC87">
        <v>0</v>
      </c>
      <c r="AD87">
        <v>0</v>
      </c>
      <c r="AE87">
        <v>0</v>
      </c>
      <c r="AF87">
        <v>0</v>
      </c>
      <c r="AG87">
        <v>0</v>
      </c>
      <c r="AH87">
        <v>0</v>
      </c>
      <c r="AI87">
        <v>0</v>
      </c>
      <c r="AJ87">
        <v>0</v>
      </c>
      <c r="AK87">
        <v>0</v>
      </c>
      <c r="AL87">
        <v>1068446</v>
      </c>
      <c r="AM87">
        <v>0</v>
      </c>
      <c r="AN87">
        <v>0</v>
      </c>
      <c r="AO87">
        <v>0</v>
      </c>
      <c r="AP87">
        <v>0</v>
      </c>
      <c r="AQ87">
        <v>0</v>
      </c>
      <c r="AR87">
        <v>0</v>
      </c>
      <c r="AT87">
        <v>0</v>
      </c>
      <c r="AU87">
        <v>0</v>
      </c>
      <c r="AV87">
        <v>0</v>
      </c>
      <c r="AW87">
        <v>0</v>
      </c>
      <c r="AX87">
        <v>56540</v>
      </c>
      <c r="AY87">
        <v>0</v>
      </c>
      <c r="AZ87">
        <v>0</v>
      </c>
      <c r="BA87">
        <v>0</v>
      </c>
      <c r="BB87">
        <v>0</v>
      </c>
      <c r="BC87">
        <v>2</v>
      </c>
      <c r="BD87">
        <v>0</v>
      </c>
      <c r="BE87">
        <v>4</v>
      </c>
      <c r="BF87">
        <v>0</v>
      </c>
      <c r="BG87">
        <v>0</v>
      </c>
      <c r="BH87">
        <v>0</v>
      </c>
      <c r="BI87">
        <v>0</v>
      </c>
      <c r="BJ87">
        <v>0</v>
      </c>
      <c r="BK87">
        <v>0</v>
      </c>
      <c r="BL87">
        <v>0</v>
      </c>
      <c r="BM87">
        <v>0</v>
      </c>
      <c r="BN87">
        <v>0</v>
      </c>
      <c r="BO87">
        <v>0</v>
      </c>
      <c r="BP87">
        <v>0</v>
      </c>
      <c r="BQ87">
        <v>0</v>
      </c>
      <c r="BR87">
        <v>0</v>
      </c>
      <c r="BS87">
        <v>0</v>
      </c>
      <c r="BT87">
        <v>0</v>
      </c>
      <c r="BU87">
        <v>0</v>
      </c>
      <c r="BV87">
        <v>0</v>
      </c>
      <c r="BW87">
        <v>38890</v>
      </c>
      <c r="BX87">
        <v>0</v>
      </c>
      <c r="BY87">
        <v>-80385</v>
      </c>
      <c r="BZ87">
        <v>-50408</v>
      </c>
      <c r="CA87">
        <v>0</v>
      </c>
      <c r="CB87">
        <v>0</v>
      </c>
      <c r="CC87">
        <v>0</v>
      </c>
      <c r="CD87">
        <v>0</v>
      </c>
    </row>
    <row r="88" spans="1:82" x14ac:dyDescent="0.3">
      <c r="A88" s="155">
        <v>378</v>
      </c>
      <c r="B88" t="s">
        <v>102</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-89202</v>
      </c>
      <c r="Z88">
        <v>0</v>
      </c>
      <c r="AA88">
        <v>0</v>
      </c>
      <c r="AB88">
        <v>0</v>
      </c>
      <c r="AC88">
        <v>0</v>
      </c>
      <c r="AD88">
        <v>0</v>
      </c>
      <c r="AE88">
        <v>0</v>
      </c>
      <c r="AF88">
        <v>0</v>
      </c>
      <c r="AG88">
        <v>0</v>
      </c>
      <c r="AH88">
        <v>0</v>
      </c>
      <c r="AI88">
        <v>0</v>
      </c>
      <c r="AJ88">
        <v>0</v>
      </c>
      <c r="AK88">
        <v>0</v>
      </c>
      <c r="AL88">
        <v>0</v>
      </c>
      <c r="AM88">
        <v>0</v>
      </c>
      <c r="AN88">
        <v>0</v>
      </c>
      <c r="AO88">
        <v>0</v>
      </c>
      <c r="AP88">
        <v>0</v>
      </c>
      <c r="AQ88">
        <v>0</v>
      </c>
      <c r="AR88">
        <v>0</v>
      </c>
      <c r="AT88">
        <v>0</v>
      </c>
      <c r="AU88">
        <v>0</v>
      </c>
      <c r="AV88">
        <v>0</v>
      </c>
      <c r="AW88">
        <v>0</v>
      </c>
      <c r="AX88">
        <v>0</v>
      </c>
      <c r="AY88">
        <v>0</v>
      </c>
      <c r="AZ88">
        <v>0</v>
      </c>
      <c r="BA88">
        <v>605152</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-135458</v>
      </c>
      <c r="CA88">
        <v>0</v>
      </c>
      <c r="CB88">
        <v>0</v>
      </c>
      <c r="CC88">
        <v>0</v>
      </c>
      <c r="CD88">
        <v>0</v>
      </c>
    </row>
    <row r="89" spans="1:82" x14ac:dyDescent="0.3">
      <c r="A89" s="155">
        <v>379</v>
      </c>
      <c r="B89" t="s">
        <v>110</v>
      </c>
      <c r="D89">
        <v>1379239</v>
      </c>
      <c r="E89">
        <v>1357600</v>
      </c>
      <c r="F89">
        <v>423029</v>
      </c>
      <c r="G89">
        <v>1210763</v>
      </c>
      <c r="H89">
        <v>979659</v>
      </c>
      <c r="I89">
        <v>119764</v>
      </c>
      <c r="J89">
        <v>132613</v>
      </c>
      <c r="K89">
        <v>640816</v>
      </c>
      <c r="L89">
        <v>3811582</v>
      </c>
      <c r="M89">
        <v>98644714</v>
      </c>
      <c r="N89">
        <v>2789516</v>
      </c>
      <c r="O89">
        <v>5199720</v>
      </c>
      <c r="P89">
        <v>169825</v>
      </c>
      <c r="Q89">
        <v>6324579</v>
      </c>
      <c r="R89">
        <v>143247</v>
      </c>
      <c r="S89">
        <v>604517</v>
      </c>
      <c r="T89">
        <v>810366</v>
      </c>
      <c r="U89">
        <v>1316984</v>
      </c>
      <c r="V89">
        <v>4639737</v>
      </c>
      <c r="W89">
        <v>778150</v>
      </c>
      <c r="X89">
        <v>554162</v>
      </c>
      <c r="Y89">
        <v>524557</v>
      </c>
      <c r="Z89">
        <v>29131925</v>
      </c>
      <c r="AA89">
        <v>7380854</v>
      </c>
      <c r="AB89">
        <v>958838</v>
      </c>
      <c r="AC89">
        <v>30430760</v>
      </c>
      <c r="AD89">
        <v>628639</v>
      </c>
      <c r="AE89">
        <v>504957</v>
      </c>
      <c r="AF89">
        <v>40709877</v>
      </c>
      <c r="AG89">
        <v>936764</v>
      </c>
      <c r="AH89">
        <v>301850</v>
      </c>
      <c r="AI89">
        <v>3171536</v>
      </c>
      <c r="AJ89">
        <v>982783</v>
      </c>
      <c r="AK89">
        <v>152844</v>
      </c>
      <c r="AL89">
        <v>12749363</v>
      </c>
      <c r="AM89">
        <v>682123</v>
      </c>
      <c r="AN89">
        <v>12930050</v>
      </c>
      <c r="AO89">
        <v>45350</v>
      </c>
      <c r="AP89">
        <v>3846074</v>
      </c>
      <c r="AQ89">
        <v>2191937</v>
      </c>
      <c r="AR89">
        <v>229028</v>
      </c>
      <c r="AT89">
        <v>777313</v>
      </c>
      <c r="AU89">
        <v>88021451</v>
      </c>
      <c r="AV89">
        <v>33546319</v>
      </c>
      <c r="AW89">
        <v>1042429</v>
      </c>
      <c r="AX89">
        <v>209999</v>
      </c>
      <c r="AY89">
        <v>421302</v>
      </c>
      <c r="AZ89">
        <v>200234</v>
      </c>
      <c r="BA89">
        <v>1048738</v>
      </c>
      <c r="BB89">
        <v>3371352</v>
      </c>
      <c r="BC89">
        <v>1184129</v>
      </c>
      <c r="BD89">
        <v>266210</v>
      </c>
      <c r="BE89">
        <v>139763</v>
      </c>
      <c r="BF89">
        <v>7496426</v>
      </c>
      <c r="BG89">
        <v>91366</v>
      </c>
      <c r="BH89">
        <v>14519365</v>
      </c>
      <c r="BI89">
        <v>1395766</v>
      </c>
      <c r="BJ89">
        <v>526614</v>
      </c>
      <c r="BK89">
        <v>518462</v>
      </c>
      <c r="BL89">
        <v>12730672</v>
      </c>
      <c r="BM89">
        <v>9948417</v>
      </c>
      <c r="BN89">
        <v>1489958</v>
      </c>
      <c r="BO89">
        <v>40437529</v>
      </c>
      <c r="BP89">
        <v>34409699</v>
      </c>
      <c r="BQ89">
        <v>253753</v>
      </c>
      <c r="BR89">
        <v>4470996</v>
      </c>
      <c r="BS89">
        <v>2967690</v>
      </c>
      <c r="BT89">
        <v>9096991</v>
      </c>
      <c r="BU89">
        <v>370143</v>
      </c>
      <c r="BV89">
        <v>927364</v>
      </c>
      <c r="BW89">
        <v>3355984</v>
      </c>
      <c r="BX89">
        <v>2414810</v>
      </c>
      <c r="BY89">
        <v>26610352</v>
      </c>
      <c r="BZ89">
        <v>421051</v>
      </c>
      <c r="CA89">
        <v>7942952</v>
      </c>
      <c r="CB89">
        <v>612506</v>
      </c>
      <c r="CC89">
        <v>2097443</v>
      </c>
      <c r="CD89">
        <v>65202163</v>
      </c>
    </row>
    <row r="90" spans="1:82" x14ac:dyDescent="0.3">
      <c r="A90" s="155">
        <v>380</v>
      </c>
      <c r="B90" t="s">
        <v>113</v>
      </c>
      <c r="D90">
        <v>42941</v>
      </c>
      <c r="E90">
        <v>216645</v>
      </c>
      <c r="F90">
        <v>1923</v>
      </c>
      <c r="G90">
        <v>27498</v>
      </c>
      <c r="H90">
        <v>14619</v>
      </c>
      <c r="I90">
        <v>1064</v>
      </c>
      <c r="J90">
        <v>40</v>
      </c>
      <c r="K90">
        <v>613</v>
      </c>
      <c r="L90">
        <v>242692</v>
      </c>
      <c r="M90">
        <v>6487378</v>
      </c>
      <c r="N90">
        <v>982</v>
      </c>
      <c r="O90">
        <v>62378</v>
      </c>
      <c r="P90">
        <v>583</v>
      </c>
      <c r="Q90">
        <v>106799</v>
      </c>
      <c r="R90">
        <v>386</v>
      </c>
      <c r="S90">
        <v>23089</v>
      </c>
      <c r="T90">
        <v>5044</v>
      </c>
      <c r="U90">
        <v>14741</v>
      </c>
      <c r="V90">
        <v>140303</v>
      </c>
      <c r="W90">
        <v>69386</v>
      </c>
      <c r="X90">
        <v>16408</v>
      </c>
      <c r="Y90">
        <v>0</v>
      </c>
      <c r="Z90">
        <v>99037</v>
      </c>
      <c r="AA90">
        <v>0</v>
      </c>
      <c r="AB90">
        <v>24087</v>
      </c>
      <c r="AC90">
        <v>64022</v>
      </c>
      <c r="AD90">
        <v>105719</v>
      </c>
      <c r="AE90">
        <v>120218</v>
      </c>
      <c r="AF90">
        <v>1768244</v>
      </c>
      <c r="AG90">
        <v>2472</v>
      </c>
      <c r="AH90">
        <v>8784</v>
      </c>
      <c r="AI90">
        <v>124703</v>
      </c>
      <c r="AJ90">
        <v>6004</v>
      </c>
      <c r="AK90">
        <v>467</v>
      </c>
      <c r="AL90">
        <v>1132352</v>
      </c>
      <c r="AM90">
        <v>3825</v>
      </c>
      <c r="AN90">
        <v>234987</v>
      </c>
      <c r="AO90">
        <v>0</v>
      </c>
      <c r="AP90">
        <v>65499</v>
      </c>
      <c r="AQ90">
        <v>38398</v>
      </c>
      <c r="AR90">
        <v>0</v>
      </c>
      <c r="AT90">
        <v>61377</v>
      </c>
      <c r="AU90">
        <v>4494756</v>
      </c>
      <c r="AV90">
        <v>3487927</v>
      </c>
      <c r="AW90">
        <v>60719</v>
      </c>
      <c r="AX90">
        <v>4390</v>
      </c>
      <c r="AY90">
        <v>3480</v>
      </c>
      <c r="AZ90">
        <v>1290</v>
      </c>
      <c r="BA90">
        <v>0</v>
      </c>
      <c r="BB90">
        <v>221680</v>
      </c>
      <c r="BC90">
        <v>1701</v>
      </c>
      <c r="BD90">
        <v>0</v>
      </c>
      <c r="BE90">
        <v>2104</v>
      </c>
      <c r="BF90">
        <v>66183</v>
      </c>
      <c r="BG90">
        <v>0</v>
      </c>
      <c r="BH90">
        <v>746073</v>
      </c>
      <c r="BI90">
        <v>28839</v>
      </c>
      <c r="BJ90">
        <v>1432</v>
      </c>
      <c r="BK90">
        <v>0</v>
      </c>
      <c r="BL90">
        <v>335275</v>
      </c>
      <c r="BM90">
        <v>249394</v>
      </c>
      <c r="BN90">
        <v>75167</v>
      </c>
      <c r="BO90">
        <v>520555</v>
      </c>
      <c r="BP90">
        <v>1193847</v>
      </c>
      <c r="BQ90">
        <v>13519</v>
      </c>
      <c r="BR90">
        <v>23725</v>
      </c>
      <c r="BS90">
        <v>45008</v>
      </c>
      <c r="BT90">
        <v>153685</v>
      </c>
      <c r="BU90">
        <v>17701</v>
      </c>
      <c r="BV90">
        <v>17905</v>
      </c>
      <c r="BW90">
        <v>94100</v>
      </c>
      <c r="BX90">
        <v>49147</v>
      </c>
      <c r="BY90">
        <v>34691</v>
      </c>
      <c r="BZ90">
        <v>2543</v>
      </c>
      <c r="CA90">
        <v>123916</v>
      </c>
      <c r="CB90">
        <v>24477</v>
      </c>
      <c r="CC90">
        <v>97373</v>
      </c>
      <c r="CD90">
        <v>105991</v>
      </c>
    </row>
    <row r="91" spans="1:82" x14ac:dyDescent="0.3">
      <c r="A91" s="155">
        <v>381</v>
      </c>
      <c r="B91" t="s">
        <v>105</v>
      </c>
      <c r="D91">
        <v>8166627</v>
      </c>
      <c r="E91">
        <v>10023599</v>
      </c>
      <c r="F91">
        <v>0</v>
      </c>
      <c r="G91">
        <v>8840021</v>
      </c>
      <c r="H91">
        <v>5507302</v>
      </c>
      <c r="I91">
        <v>494687</v>
      </c>
      <c r="J91">
        <v>0</v>
      </c>
      <c r="K91">
        <v>4996411</v>
      </c>
      <c r="L91">
        <v>44961396</v>
      </c>
      <c r="M91">
        <v>0</v>
      </c>
      <c r="N91">
        <v>0</v>
      </c>
      <c r="O91">
        <v>0</v>
      </c>
      <c r="P91">
        <v>3332672</v>
      </c>
      <c r="Q91">
        <v>45607373</v>
      </c>
      <c r="R91">
        <v>0</v>
      </c>
      <c r="S91">
        <v>3700964</v>
      </c>
      <c r="T91">
        <v>3778223</v>
      </c>
      <c r="U91">
        <v>1865720</v>
      </c>
      <c r="V91">
        <v>31874828</v>
      </c>
      <c r="W91">
        <v>0</v>
      </c>
      <c r="X91">
        <v>5200083</v>
      </c>
      <c r="Y91">
        <v>10675247</v>
      </c>
      <c r="Z91">
        <v>141013475</v>
      </c>
      <c r="AA91">
        <v>1631640</v>
      </c>
      <c r="AB91">
        <v>3528172</v>
      </c>
      <c r="AC91">
        <v>0</v>
      </c>
      <c r="AD91">
        <v>0</v>
      </c>
      <c r="AE91">
        <v>0</v>
      </c>
      <c r="AF91">
        <v>283221847</v>
      </c>
      <c r="AG91">
        <v>2386</v>
      </c>
      <c r="AH91">
        <v>1059796</v>
      </c>
      <c r="AI91">
        <v>6013629</v>
      </c>
      <c r="AJ91">
        <v>1548302</v>
      </c>
      <c r="AK91">
        <v>266694</v>
      </c>
      <c r="AL91">
        <v>88546091</v>
      </c>
      <c r="AM91">
        <v>7317070</v>
      </c>
      <c r="AN91">
        <v>57751214</v>
      </c>
      <c r="AO91">
        <v>0</v>
      </c>
      <c r="AP91">
        <v>16532566</v>
      </c>
      <c r="AQ91">
        <v>0</v>
      </c>
      <c r="AR91">
        <v>0</v>
      </c>
      <c r="AT91">
        <v>3693028</v>
      </c>
      <c r="AU91">
        <v>967730021</v>
      </c>
      <c r="AV91">
        <v>317415319</v>
      </c>
      <c r="AW91">
        <v>4228256</v>
      </c>
      <c r="AX91">
        <v>2828181</v>
      </c>
      <c r="AY91">
        <v>1843564</v>
      </c>
      <c r="AZ91">
        <v>3279122</v>
      </c>
      <c r="BA91">
        <v>2992740</v>
      </c>
      <c r="BB91">
        <v>9255576</v>
      </c>
      <c r="BC91">
        <v>3618323</v>
      </c>
      <c r="BD91">
        <v>0</v>
      </c>
      <c r="BE91">
        <v>759608</v>
      </c>
      <c r="BF91">
        <v>47959062</v>
      </c>
      <c r="BG91">
        <v>0</v>
      </c>
      <c r="BH91">
        <v>35389385</v>
      </c>
      <c r="BI91">
        <v>5467759</v>
      </c>
      <c r="BJ91">
        <v>0</v>
      </c>
      <c r="BK91">
        <v>0</v>
      </c>
      <c r="BL91">
        <v>124477486</v>
      </c>
      <c r="BM91">
        <v>107331555</v>
      </c>
      <c r="BN91">
        <v>13580413</v>
      </c>
      <c r="BO91">
        <v>170294964</v>
      </c>
      <c r="BP91">
        <v>396237876</v>
      </c>
      <c r="BQ91">
        <v>5688897</v>
      </c>
      <c r="BR91">
        <v>29516198</v>
      </c>
      <c r="BS91">
        <v>0</v>
      </c>
      <c r="BT91">
        <v>84410655</v>
      </c>
      <c r="BU91">
        <v>2722960</v>
      </c>
      <c r="BV91">
        <v>2862258</v>
      </c>
      <c r="BW91">
        <v>21359787</v>
      </c>
      <c r="BX91">
        <v>0</v>
      </c>
      <c r="BY91">
        <v>165583645</v>
      </c>
      <c r="BZ91">
        <v>1492112</v>
      </c>
      <c r="CA91">
        <v>0</v>
      </c>
      <c r="CB91">
        <v>1075753</v>
      </c>
      <c r="CC91">
        <v>0</v>
      </c>
      <c r="CD91">
        <v>0</v>
      </c>
    </row>
    <row r="92" spans="1:82" x14ac:dyDescent="0.3">
      <c r="A92" s="155">
        <v>382</v>
      </c>
      <c r="B92" t="s">
        <v>106</v>
      </c>
      <c r="D92">
        <v>0</v>
      </c>
      <c r="E92">
        <v>0</v>
      </c>
      <c r="F92">
        <v>0</v>
      </c>
      <c r="G92">
        <v>0</v>
      </c>
      <c r="H92">
        <v>0</v>
      </c>
      <c r="I92">
        <v>0</v>
      </c>
      <c r="J92">
        <v>0</v>
      </c>
      <c r="K92">
        <v>0</v>
      </c>
      <c r="L92">
        <v>6166635</v>
      </c>
      <c r="M92">
        <v>560106265</v>
      </c>
      <c r="N92">
        <v>0</v>
      </c>
      <c r="O92">
        <v>0</v>
      </c>
      <c r="P92">
        <v>0</v>
      </c>
      <c r="Q92">
        <v>10990579</v>
      </c>
      <c r="R92">
        <v>0</v>
      </c>
      <c r="S92">
        <v>1257816</v>
      </c>
      <c r="T92">
        <v>0</v>
      </c>
      <c r="U92">
        <v>0</v>
      </c>
      <c r="V92">
        <v>0</v>
      </c>
      <c r="W92">
        <v>0</v>
      </c>
      <c r="X92">
        <v>0</v>
      </c>
      <c r="Y92">
        <v>835103</v>
      </c>
      <c r="Z92">
        <v>0</v>
      </c>
      <c r="AA92">
        <v>0</v>
      </c>
      <c r="AB92">
        <v>0</v>
      </c>
      <c r="AC92">
        <v>0</v>
      </c>
      <c r="AD92">
        <v>0</v>
      </c>
      <c r="AE92">
        <v>0</v>
      </c>
      <c r="AF92">
        <v>95625906</v>
      </c>
      <c r="AG92">
        <v>0</v>
      </c>
      <c r="AH92">
        <v>0</v>
      </c>
      <c r="AI92">
        <v>0</v>
      </c>
      <c r="AJ92">
        <v>0</v>
      </c>
      <c r="AK92">
        <v>0</v>
      </c>
      <c r="AL92">
        <v>0</v>
      </c>
      <c r="AM92">
        <v>0</v>
      </c>
      <c r="AN92">
        <v>0</v>
      </c>
      <c r="AO92">
        <v>0</v>
      </c>
      <c r="AP92">
        <v>9643166</v>
      </c>
      <c r="AQ92">
        <v>0</v>
      </c>
      <c r="AR92">
        <v>0</v>
      </c>
      <c r="AT92">
        <v>0</v>
      </c>
      <c r="AU92">
        <v>0</v>
      </c>
      <c r="AV92">
        <v>267736726</v>
      </c>
      <c r="AW92">
        <v>0</v>
      </c>
      <c r="AX92">
        <v>0</v>
      </c>
      <c r="AY92">
        <v>0</v>
      </c>
      <c r="AZ92">
        <v>0</v>
      </c>
      <c r="BA92">
        <v>685107</v>
      </c>
      <c r="BB92">
        <v>0</v>
      </c>
      <c r="BC92">
        <v>0</v>
      </c>
      <c r="BD92">
        <v>0</v>
      </c>
      <c r="BE92">
        <v>0</v>
      </c>
      <c r="BF92">
        <v>0</v>
      </c>
      <c r="BG92">
        <v>0</v>
      </c>
      <c r="BH92">
        <v>0</v>
      </c>
      <c r="BI92">
        <v>0</v>
      </c>
      <c r="BJ92">
        <v>0</v>
      </c>
      <c r="BK92">
        <v>0</v>
      </c>
      <c r="BL92">
        <v>0</v>
      </c>
      <c r="BM92">
        <v>0</v>
      </c>
      <c r="BN92">
        <v>2028343</v>
      </c>
      <c r="BO92">
        <v>0</v>
      </c>
      <c r="BP92">
        <v>168113808</v>
      </c>
      <c r="BQ92">
        <v>0</v>
      </c>
      <c r="BR92">
        <v>5759045</v>
      </c>
      <c r="BS92">
        <v>0</v>
      </c>
      <c r="BT92">
        <v>0</v>
      </c>
      <c r="BU92">
        <v>509426</v>
      </c>
      <c r="BV92">
        <v>0</v>
      </c>
      <c r="BW92">
        <v>0</v>
      </c>
      <c r="BX92">
        <v>0</v>
      </c>
      <c r="BY92">
        <v>0</v>
      </c>
      <c r="BZ92">
        <v>983555</v>
      </c>
      <c r="CA92">
        <v>0</v>
      </c>
      <c r="CB92">
        <v>0</v>
      </c>
      <c r="CC92">
        <v>0</v>
      </c>
      <c r="CD92">
        <v>29443440</v>
      </c>
    </row>
    <row r="93" spans="1:82" x14ac:dyDescent="0.3">
      <c r="A93" s="155">
        <v>383</v>
      </c>
      <c r="B93" t="s">
        <v>212</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105143</v>
      </c>
      <c r="AG93">
        <v>0</v>
      </c>
      <c r="AH93">
        <v>0</v>
      </c>
      <c r="AI93">
        <v>0</v>
      </c>
      <c r="AJ93">
        <v>0</v>
      </c>
      <c r="AK93">
        <v>0</v>
      </c>
      <c r="AL93">
        <v>13864</v>
      </c>
      <c r="AM93">
        <v>0</v>
      </c>
      <c r="AN93">
        <v>0</v>
      </c>
      <c r="AO93">
        <v>0</v>
      </c>
      <c r="AP93">
        <v>0</v>
      </c>
      <c r="AQ93">
        <v>0</v>
      </c>
      <c r="AR93">
        <v>0</v>
      </c>
      <c r="AT93">
        <v>0</v>
      </c>
      <c r="AU93">
        <v>0</v>
      </c>
      <c r="AV93">
        <v>137250</v>
      </c>
      <c r="AW93">
        <v>0</v>
      </c>
      <c r="AX93">
        <v>0</v>
      </c>
      <c r="AY93">
        <v>960</v>
      </c>
      <c r="AZ93">
        <v>0</v>
      </c>
      <c r="BA93">
        <v>0</v>
      </c>
      <c r="BB93">
        <v>0</v>
      </c>
      <c r="BC93">
        <v>0</v>
      </c>
      <c r="BD93">
        <v>0</v>
      </c>
      <c r="BE93">
        <v>1420</v>
      </c>
      <c r="BF93">
        <v>0</v>
      </c>
      <c r="BG93">
        <v>0</v>
      </c>
      <c r="BH93">
        <v>0</v>
      </c>
      <c r="BI93">
        <v>0</v>
      </c>
      <c r="BJ93">
        <v>0</v>
      </c>
      <c r="BK93">
        <v>0</v>
      </c>
      <c r="BL93">
        <v>0</v>
      </c>
      <c r="BM93">
        <v>0</v>
      </c>
      <c r="BN93">
        <v>0</v>
      </c>
      <c r="BO93">
        <v>83841</v>
      </c>
      <c r="BP93">
        <v>0</v>
      </c>
      <c r="BQ93">
        <v>0</v>
      </c>
      <c r="BR93">
        <v>0</v>
      </c>
      <c r="BS93">
        <v>0</v>
      </c>
      <c r="BT93">
        <v>0</v>
      </c>
      <c r="BU93">
        <v>0</v>
      </c>
      <c r="BV93">
        <v>0</v>
      </c>
      <c r="BW93">
        <v>0</v>
      </c>
      <c r="BX93">
        <v>0</v>
      </c>
      <c r="BY93">
        <v>0</v>
      </c>
      <c r="BZ93">
        <v>0</v>
      </c>
      <c r="CA93">
        <v>0</v>
      </c>
      <c r="CB93">
        <v>0</v>
      </c>
      <c r="CC93">
        <v>0</v>
      </c>
      <c r="CD93">
        <v>0</v>
      </c>
    </row>
    <row r="94" spans="1:82" x14ac:dyDescent="0.3">
      <c r="A94" s="155">
        <v>384</v>
      </c>
      <c r="B94" t="s">
        <v>116</v>
      </c>
      <c r="D94">
        <v>0</v>
      </c>
      <c r="E94">
        <v>0</v>
      </c>
      <c r="F94">
        <v>0</v>
      </c>
      <c r="G94">
        <v>0</v>
      </c>
      <c r="H94">
        <v>0</v>
      </c>
      <c r="I94">
        <v>0</v>
      </c>
      <c r="J94">
        <v>0</v>
      </c>
      <c r="K94">
        <v>0</v>
      </c>
      <c r="L94">
        <v>0</v>
      </c>
      <c r="M94">
        <v>9312</v>
      </c>
      <c r="N94">
        <v>0</v>
      </c>
      <c r="O94">
        <v>0</v>
      </c>
      <c r="P94">
        <v>0</v>
      </c>
      <c r="Q94">
        <v>0</v>
      </c>
      <c r="R94">
        <v>0</v>
      </c>
      <c r="S94">
        <v>0</v>
      </c>
      <c r="T94">
        <v>0</v>
      </c>
      <c r="U94">
        <v>0</v>
      </c>
      <c r="V94">
        <v>0</v>
      </c>
      <c r="W94">
        <v>0</v>
      </c>
      <c r="X94">
        <v>0</v>
      </c>
      <c r="Y94">
        <v>0</v>
      </c>
      <c r="Z94">
        <v>0</v>
      </c>
      <c r="AA94">
        <v>0</v>
      </c>
      <c r="AB94">
        <v>0</v>
      </c>
      <c r="AC94">
        <v>0</v>
      </c>
      <c r="AD94">
        <v>0</v>
      </c>
      <c r="AE94">
        <v>0</v>
      </c>
      <c r="AF94">
        <v>391053</v>
      </c>
      <c r="AG94">
        <v>0</v>
      </c>
      <c r="AH94">
        <v>0</v>
      </c>
      <c r="AI94">
        <v>0</v>
      </c>
      <c r="AJ94">
        <v>0</v>
      </c>
      <c r="AK94">
        <v>0</v>
      </c>
      <c r="AL94">
        <v>0</v>
      </c>
      <c r="AM94">
        <v>0</v>
      </c>
      <c r="AN94">
        <v>0</v>
      </c>
      <c r="AO94">
        <v>0</v>
      </c>
      <c r="AP94">
        <v>0</v>
      </c>
      <c r="AQ94">
        <v>0</v>
      </c>
      <c r="AR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row>
    <row r="95" spans="1:82" x14ac:dyDescent="0.3">
      <c r="A95" s="155">
        <v>385</v>
      </c>
      <c r="B95" t="s">
        <v>107</v>
      </c>
      <c r="D95">
        <v>4003093</v>
      </c>
      <c r="E95">
        <v>2474444</v>
      </c>
      <c r="F95">
        <v>2372166</v>
      </c>
      <c r="G95">
        <v>1874715</v>
      </c>
      <c r="H95">
        <v>1434071</v>
      </c>
      <c r="I95">
        <v>680041</v>
      </c>
      <c r="J95">
        <v>205597</v>
      </c>
      <c r="K95">
        <v>699208</v>
      </c>
      <c r="L95">
        <v>17063712</v>
      </c>
      <c r="M95">
        <v>610485449</v>
      </c>
      <c r="N95">
        <v>7178336</v>
      </c>
      <c r="O95">
        <v>26332197</v>
      </c>
      <c r="P95">
        <v>945364</v>
      </c>
      <c r="Q95">
        <v>30741826</v>
      </c>
      <c r="R95">
        <v>328495</v>
      </c>
      <c r="S95">
        <v>1066452</v>
      </c>
      <c r="T95">
        <v>2182469</v>
      </c>
      <c r="U95">
        <v>2725088</v>
      </c>
      <c r="V95">
        <v>11583532</v>
      </c>
      <c r="W95">
        <v>3305503</v>
      </c>
      <c r="X95">
        <v>1476704</v>
      </c>
      <c r="Y95">
        <v>1390098</v>
      </c>
      <c r="Z95">
        <v>190389331</v>
      </c>
      <c r="AA95">
        <v>9170084</v>
      </c>
      <c r="AB95">
        <v>1126553</v>
      </c>
      <c r="AC95">
        <v>143239876</v>
      </c>
      <c r="AD95">
        <v>1886063</v>
      </c>
      <c r="AE95">
        <v>1105622</v>
      </c>
      <c r="AF95">
        <v>260413695</v>
      </c>
      <c r="AG95">
        <v>1156326</v>
      </c>
      <c r="AH95">
        <v>548861</v>
      </c>
      <c r="AI95">
        <v>10009038</v>
      </c>
      <c r="AJ95">
        <v>1648863</v>
      </c>
      <c r="AK95">
        <v>862100</v>
      </c>
      <c r="AL95">
        <v>110862679</v>
      </c>
      <c r="AM95">
        <v>1298694</v>
      </c>
      <c r="AN95">
        <v>36598688</v>
      </c>
      <c r="AO95">
        <v>45350</v>
      </c>
      <c r="AP95">
        <v>10333245</v>
      </c>
      <c r="AQ95">
        <v>6381788</v>
      </c>
      <c r="AR95">
        <v>706385</v>
      </c>
      <c r="AT95">
        <v>956886</v>
      </c>
      <c r="AU95">
        <v>961781550</v>
      </c>
      <c r="AV95">
        <v>317813444</v>
      </c>
      <c r="AW95">
        <v>3112572</v>
      </c>
      <c r="AX95">
        <v>651339</v>
      </c>
      <c r="AY95">
        <v>646916</v>
      </c>
      <c r="AZ95">
        <v>288623</v>
      </c>
      <c r="BA95">
        <v>1395027</v>
      </c>
      <c r="BB95">
        <v>12841589</v>
      </c>
      <c r="BC95">
        <v>1870862</v>
      </c>
      <c r="BD95">
        <v>475494</v>
      </c>
      <c r="BE95">
        <v>165418</v>
      </c>
      <c r="BF95">
        <v>53518515</v>
      </c>
      <c r="BG95">
        <v>109765</v>
      </c>
      <c r="BH95">
        <v>30626813</v>
      </c>
      <c r="BI95">
        <v>8678939</v>
      </c>
      <c r="BJ95">
        <v>1220780</v>
      </c>
      <c r="BK95">
        <v>727448</v>
      </c>
      <c r="BL95">
        <v>35689249</v>
      </c>
      <c r="BM95">
        <v>54489915</v>
      </c>
      <c r="BN95">
        <v>3411570</v>
      </c>
      <c r="BO95">
        <v>162680026</v>
      </c>
      <c r="BP95">
        <v>377209769</v>
      </c>
      <c r="BQ95">
        <v>1248337</v>
      </c>
      <c r="BR95">
        <v>25976741</v>
      </c>
      <c r="BS95">
        <v>5899717</v>
      </c>
      <c r="BT95">
        <v>34463735</v>
      </c>
      <c r="BU95">
        <v>1681065</v>
      </c>
      <c r="BV95">
        <v>1789971</v>
      </c>
      <c r="BW95">
        <v>20763636</v>
      </c>
      <c r="BX95">
        <v>4145402</v>
      </c>
      <c r="BY95">
        <v>201793150</v>
      </c>
      <c r="BZ95">
        <v>1653921</v>
      </c>
      <c r="CA95">
        <v>35022260</v>
      </c>
      <c r="CB95">
        <v>1238088</v>
      </c>
      <c r="CC95">
        <v>6845351</v>
      </c>
      <c r="CD95">
        <v>201625156</v>
      </c>
    </row>
    <row r="96" spans="1:82" x14ac:dyDescent="0.3">
      <c r="A96" s="155">
        <v>386</v>
      </c>
      <c r="B96" t="s">
        <v>185</v>
      </c>
      <c r="D96">
        <v>0</v>
      </c>
      <c r="E96">
        <v>0</v>
      </c>
      <c r="F96">
        <v>0</v>
      </c>
      <c r="G96">
        <v>0</v>
      </c>
      <c r="H96">
        <v>0</v>
      </c>
      <c r="I96">
        <v>0</v>
      </c>
      <c r="J96">
        <v>0</v>
      </c>
      <c r="K96">
        <v>0</v>
      </c>
      <c r="L96">
        <v>441317</v>
      </c>
      <c r="M96">
        <v>0</v>
      </c>
      <c r="N96">
        <v>0</v>
      </c>
      <c r="O96">
        <v>0</v>
      </c>
      <c r="P96">
        <v>0</v>
      </c>
      <c r="Q96">
        <v>3950600</v>
      </c>
      <c r="R96">
        <v>0</v>
      </c>
      <c r="S96">
        <v>0</v>
      </c>
      <c r="T96">
        <v>0</v>
      </c>
      <c r="U96">
        <v>0</v>
      </c>
      <c r="V96">
        <v>0</v>
      </c>
      <c r="W96">
        <v>0</v>
      </c>
      <c r="X96">
        <v>0</v>
      </c>
      <c r="Y96">
        <v>79072</v>
      </c>
      <c r="Z96">
        <v>268160</v>
      </c>
      <c r="AA96">
        <v>0</v>
      </c>
      <c r="AB96">
        <v>0</v>
      </c>
      <c r="AC96">
        <v>0</v>
      </c>
      <c r="AD96">
        <v>0</v>
      </c>
      <c r="AE96">
        <v>0</v>
      </c>
      <c r="AF96">
        <v>5562871</v>
      </c>
      <c r="AG96">
        <v>0</v>
      </c>
      <c r="AH96">
        <v>0</v>
      </c>
      <c r="AI96">
        <v>359500</v>
      </c>
      <c r="AJ96">
        <v>0</v>
      </c>
      <c r="AK96">
        <v>0</v>
      </c>
      <c r="AL96">
        <v>346000</v>
      </c>
      <c r="AM96">
        <v>0</v>
      </c>
      <c r="AN96">
        <v>0</v>
      </c>
      <c r="AO96">
        <v>0</v>
      </c>
      <c r="AP96">
        <v>20825</v>
      </c>
      <c r="AQ96">
        <v>0</v>
      </c>
      <c r="AR96">
        <v>100</v>
      </c>
      <c r="AT96">
        <v>0</v>
      </c>
      <c r="AU96">
        <v>45831056</v>
      </c>
      <c r="AV96">
        <v>6114175</v>
      </c>
      <c r="AW96">
        <v>0</v>
      </c>
      <c r="AX96">
        <v>0</v>
      </c>
      <c r="AY96">
        <v>0</v>
      </c>
      <c r="AZ96">
        <v>0</v>
      </c>
      <c r="BA96">
        <v>0</v>
      </c>
      <c r="BB96">
        <v>0</v>
      </c>
      <c r="BC96">
        <v>0</v>
      </c>
      <c r="BD96">
        <v>0</v>
      </c>
      <c r="BE96">
        <v>0</v>
      </c>
      <c r="BF96">
        <v>0</v>
      </c>
      <c r="BG96">
        <v>0</v>
      </c>
      <c r="BH96">
        <v>0</v>
      </c>
      <c r="BI96">
        <v>0</v>
      </c>
      <c r="BJ96">
        <v>0</v>
      </c>
      <c r="BK96">
        <v>0</v>
      </c>
      <c r="BL96">
        <v>993835</v>
      </c>
      <c r="BM96">
        <v>30000</v>
      </c>
      <c r="BN96">
        <v>90028</v>
      </c>
      <c r="BO96">
        <v>13999327</v>
      </c>
      <c r="BP96">
        <v>1577163</v>
      </c>
      <c r="BQ96">
        <v>0</v>
      </c>
      <c r="BR96">
        <v>1484302</v>
      </c>
      <c r="BS96">
        <v>0</v>
      </c>
      <c r="BT96">
        <v>197852</v>
      </c>
      <c r="BU96">
        <v>0</v>
      </c>
      <c r="BV96">
        <v>0</v>
      </c>
      <c r="BW96">
        <v>0</v>
      </c>
      <c r="BX96">
        <v>0</v>
      </c>
      <c r="BY96">
        <v>18187134</v>
      </c>
      <c r="BZ96">
        <v>23400</v>
      </c>
      <c r="CA96">
        <v>0</v>
      </c>
      <c r="CB96">
        <v>0</v>
      </c>
      <c r="CC96">
        <v>0</v>
      </c>
      <c r="CD96">
        <v>0</v>
      </c>
    </row>
    <row r="97" spans="1:82" x14ac:dyDescent="0.3">
      <c r="A97" s="155">
        <v>387</v>
      </c>
      <c r="B97" t="s">
        <v>186</v>
      </c>
      <c r="D97">
        <v>86885</v>
      </c>
      <c r="E97">
        <v>0</v>
      </c>
      <c r="F97">
        <v>0</v>
      </c>
      <c r="G97">
        <v>0</v>
      </c>
      <c r="H97">
        <v>0</v>
      </c>
      <c r="I97">
        <v>0</v>
      </c>
      <c r="J97">
        <v>0</v>
      </c>
      <c r="K97">
        <v>0</v>
      </c>
      <c r="L97">
        <v>0</v>
      </c>
      <c r="M97">
        <v>3402244</v>
      </c>
      <c r="N97">
        <v>0</v>
      </c>
      <c r="O97">
        <v>0</v>
      </c>
      <c r="P97">
        <v>0</v>
      </c>
      <c r="Q97">
        <v>0</v>
      </c>
      <c r="R97">
        <v>0</v>
      </c>
      <c r="S97">
        <v>0</v>
      </c>
      <c r="T97">
        <v>0</v>
      </c>
      <c r="U97">
        <v>0</v>
      </c>
      <c r="V97">
        <v>0</v>
      </c>
      <c r="W97">
        <v>0</v>
      </c>
      <c r="X97">
        <v>0</v>
      </c>
      <c r="Y97">
        <v>0</v>
      </c>
      <c r="Z97">
        <v>0</v>
      </c>
      <c r="AA97">
        <v>6507</v>
      </c>
      <c r="AB97">
        <v>0</v>
      </c>
      <c r="AC97">
        <v>0</v>
      </c>
      <c r="AD97">
        <v>0</v>
      </c>
      <c r="AE97">
        <v>0</v>
      </c>
      <c r="AF97">
        <v>5877672</v>
      </c>
      <c r="AG97">
        <v>0</v>
      </c>
      <c r="AH97">
        <v>0</v>
      </c>
      <c r="AI97">
        <v>0</v>
      </c>
      <c r="AJ97">
        <v>2500</v>
      </c>
      <c r="AK97">
        <v>0</v>
      </c>
      <c r="AL97">
        <v>0</v>
      </c>
      <c r="AM97">
        <v>0</v>
      </c>
      <c r="AN97">
        <v>0</v>
      </c>
      <c r="AO97">
        <v>0</v>
      </c>
      <c r="AP97">
        <v>0</v>
      </c>
      <c r="AQ97">
        <v>0</v>
      </c>
      <c r="AR97">
        <v>0</v>
      </c>
      <c r="AT97">
        <v>0</v>
      </c>
      <c r="AU97">
        <v>56396095</v>
      </c>
      <c r="AV97">
        <v>0</v>
      </c>
      <c r="AW97">
        <v>0</v>
      </c>
      <c r="AX97">
        <v>0</v>
      </c>
      <c r="AY97">
        <v>0</v>
      </c>
      <c r="AZ97">
        <v>0</v>
      </c>
      <c r="BA97">
        <v>0</v>
      </c>
      <c r="BB97">
        <v>0</v>
      </c>
      <c r="BC97">
        <v>0</v>
      </c>
      <c r="BD97">
        <v>0</v>
      </c>
      <c r="BE97">
        <v>0</v>
      </c>
      <c r="BF97">
        <v>0</v>
      </c>
      <c r="BG97">
        <v>0</v>
      </c>
      <c r="BH97">
        <v>191149</v>
      </c>
      <c r="BI97">
        <v>0</v>
      </c>
      <c r="BJ97">
        <v>0</v>
      </c>
      <c r="BK97">
        <v>0</v>
      </c>
      <c r="BL97">
        <v>1068390</v>
      </c>
      <c r="BM97">
        <v>0</v>
      </c>
      <c r="BN97">
        <v>0</v>
      </c>
      <c r="BO97">
        <v>15965715</v>
      </c>
      <c r="BP97">
        <v>0</v>
      </c>
      <c r="BQ97">
        <v>0</v>
      </c>
      <c r="BR97">
        <v>0</v>
      </c>
      <c r="BS97">
        <v>0</v>
      </c>
      <c r="BT97">
        <v>0</v>
      </c>
      <c r="BU97">
        <v>0</v>
      </c>
      <c r="BV97">
        <v>15518</v>
      </c>
      <c r="BW97">
        <v>0</v>
      </c>
      <c r="BX97">
        <v>0</v>
      </c>
      <c r="BY97">
        <v>17576158</v>
      </c>
      <c r="BZ97">
        <v>0</v>
      </c>
      <c r="CA97">
        <v>0</v>
      </c>
      <c r="CB97">
        <v>0</v>
      </c>
      <c r="CC97">
        <v>0</v>
      </c>
      <c r="CD97">
        <v>0</v>
      </c>
    </row>
    <row r="98" spans="1:82" x14ac:dyDescent="0.3">
      <c r="A98" s="155">
        <v>388</v>
      </c>
      <c r="B98" t="s">
        <v>180</v>
      </c>
      <c r="D98">
        <v>3592085</v>
      </c>
      <c r="E98">
        <v>2123700</v>
      </c>
      <c r="F98">
        <v>408839</v>
      </c>
      <c r="G98">
        <v>812983</v>
      </c>
      <c r="H98">
        <v>573334</v>
      </c>
      <c r="I98">
        <v>165594</v>
      </c>
      <c r="J98">
        <v>53835</v>
      </c>
      <c r="K98">
        <v>145606</v>
      </c>
      <c r="L98">
        <v>5426265</v>
      </c>
      <c r="M98">
        <v>175832968</v>
      </c>
      <c r="N98">
        <v>2278579</v>
      </c>
      <c r="O98">
        <v>7326508</v>
      </c>
      <c r="P98">
        <v>129965</v>
      </c>
      <c r="Q98">
        <v>15692004</v>
      </c>
      <c r="R98">
        <v>98641</v>
      </c>
      <c r="S98">
        <v>344606</v>
      </c>
      <c r="T98">
        <v>2070359</v>
      </c>
      <c r="U98">
        <v>957278</v>
      </c>
      <c r="V98">
        <v>4364072</v>
      </c>
      <c r="W98">
        <v>1973887</v>
      </c>
      <c r="X98">
        <v>654748</v>
      </c>
      <c r="Y98">
        <v>1118686</v>
      </c>
      <c r="Z98">
        <v>39194777</v>
      </c>
      <c r="AA98">
        <v>536000</v>
      </c>
      <c r="AB98">
        <v>573709</v>
      </c>
      <c r="AC98">
        <v>37105216</v>
      </c>
      <c r="AD98">
        <v>681311</v>
      </c>
      <c r="AE98">
        <v>443963</v>
      </c>
      <c r="AF98">
        <v>78816155</v>
      </c>
      <c r="AG98">
        <v>140765</v>
      </c>
      <c r="AH98">
        <v>302075</v>
      </c>
      <c r="AI98">
        <v>6561662</v>
      </c>
      <c r="AJ98">
        <v>925800</v>
      </c>
      <c r="AK98">
        <v>75135</v>
      </c>
      <c r="AL98">
        <v>39964355</v>
      </c>
      <c r="AM98">
        <v>202329</v>
      </c>
      <c r="AN98">
        <v>14358435</v>
      </c>
      <c r="AO98">
        <v>50487</v>
      </c>
      <c r="AP98">
        <v>3748771</v>
      </c>
      <c r="AQ98">
        <v>2326578</v>
      </c>
      <c r="AR98">
        <v>60495</v>
      </c>
      <c r="AT98">
        <v>267434</v>
      </c>
      <c r="AU98">
        <v>331521138</v>
      </c>
      <c r="AV98">
        <v>92319121</v>
      </c>
      <c r="AW98">
        <v>1775847</v>
      </c>
      <c r="AX98">
        <v>296497</v>
      </c>
      <c r="AY98">
        <v>292206</v>
      </c>
      <c r="AZ98">
        <v>183649</v>
      </c>
      <c r="BA98">
        <v>432774</v>
      </c>
      <c r="BB98">
        <v>6487173</v>
      </c>
      <c r="BC98">
        <v>302503</v>
      </c>
      <c r="BD98">
        <v>130399</v>
      </c>
      <c r="BE98">
        <v>48210</v>
      </c>
      <c r="BF98">
        <v>13243544</v>
      </c>
      <c r="BG98">
        <v>20919</v>
      </c>
      <c r="BH98">
        <v>11049144</v>
      </c>
      <c r="BI98">
        <v>2177972</v>
      </c>
      <c r="BJ98">
        <v>282844</v>
      </c>
      <c r="BK98">
        <v>70230</v>
      </c>
      <c r="BL98">
        <v>16257637</v>
      </c>
      <c r="BM98">
        <v>18898395</v>
      </c>
      <c r="BN98">
        <v>2551223</v>
      </c>
      <c r="BO98">
        <v>58899095</v>
      </c>
      <c r="BP98">
        <v>145672680</v>
      </c>
      <c r="BQ98">
        <v>686507</v>
      </c>
      <c r="BR98">
        <v>5920556</v>
      </c>
      <c r="BS98">
        <v>894129</v>
      </c>
      <c r="BT98">
        <v>10890664</v>
      </c>
      <c r="BU98">
        <v>199751</v>
      </c>
      <c r="BV98">
        <v>368746</v>
      </c>
      <c r="BW98">
        <v>4045512</v>
      </c>
      <c r="BX98">
        <v>2837660</v>
      </c>
      <c r="BY98">
        <v>47913121</v>
      </c>
      <c r="BZ98">
        <v>324329</v>
      </c>
      <c r="CA98">
        <v>15680070</v>
      </c>
      <c r="CB98">
        <v>442443</v>
      </c>
      <c r="CC98">
        <v>3334069</v>
      </c>
      <c r="CD98">
        <v>44419351</v>
      </c>
    </row>
    <row r="99" spans="1:82" x14ac:dyDescent="0.3">
      <c r="A99" s="155">
        <v>389</v>
      </c>
      <c r="B99" t="s">
        <v>187</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row>
    <row r="100" spans="1:82" x14ac:dyDescent="0.3">
      <c r="A100" s="155">
        <v>391</v>
      </c>
      <c r="B100" t="s">
        <v>192</v>
      </c>
      <c r="D100">
        <v>64945</v>
      </c>
      <c r="E100">
        <v>229571</v>
      </c>
      <c r="F100">
        <v>35679</v>
      </c>
      <c r="G100">
        <v>79110</v>
      </c>
      <c r="H100">
        <v>70658</v>
      </c>
      <c r="I100">
        <v>26523</v>
      </c>
      <c r="J100">
        <v>6213</v>
      </c>
      <c r="K100">
        <v>14042</v>
      </c>
      <c r="L100">
        <v>437677</v>
      </c>
      <c r="M100">
        <v>21550479</v>
      </c>
      <c r="N100">
        <v>127613</v>
      </c>
      <c r="O100">
        <v>775330</v>
      </c>
      <c r="P100">
        <v>50090</v>
      </c>
      <c r="Q100">
        <v>1217306</v>
      </c>
      <c r="R100">
        <v>8817</v>
      </c>
      <c r="S100">
        <v>16860</v>
      </c>
      <c r="T100">
        <v>180119</v>
      </c>
      <c r="U100">
        <v>98661</v>
      </c>
      <c r="V100">
        <v>447677</v>
      </c>
      <c r="W100">
        <v>164889</v>
      </c>
      <c r="X100">
        <v>136147</v>
      </c>
      <c r="Y100">
        <v>68455</v>
      </c>
      <c r="Z100">
        <v>2359718</v>
      </c>
      <c r="AA100">
        <v>184080</v>
      </c>
      <c r="AB100">
        <v>73930</v>
      </c>
      <c r="AC100">
        <v>4181675</v>
      </c>
      <c r="AD100">
        <v>48740</v>
      </c>
      <c r="AE100">
        <v>61981</v>
      </c>
      <c r="AF100">
        <v>9713254</v>
      </c>
      <c r="AG100">
        <v>62192</v>
      </c>
      <c r="AH100">
        <v>32015</v>
      </c>
      <c r="AI100">
        <v>494019</v>
      </c>
      <c r="AJ100">
        <v>81364</v>
      </c>
      <c r="AK100">
        <v>85365</v>
      </c>
      <c r="AL100">
        <v>5044550</v>
      </c>
      <c r="AM100">
        <v>14259</v>
      </c>
      <c r="AN100">
        <v>1862854</v>
      </c>
      <c r="AO100">
        <v>1544</v>
      </c>
      <c r="AP100">
        <v>290898</v>
      </c>
      <c r="AQ100">
        <v>344512</v>
      </c>
      <c r="AR100">
        <v>7465</v>
      </c>
      <c r="AT100">
        <v>28459</v>
      </c>
      <c r="AU100">
        <v>32262485</v>
      </c>
      <c r="AV100">
        <v>6036240</v>
      </c>
      <c r="AW100">
        <v>113368</v>
      </c>
      <c r="AX100">
        <v>21561</v>
      </c>
      <c r="AY100">
        <v>19609</v>
      </c>
      <c r="AZ100">
        <v>12933</v>
      </c>
      <c r="BA100">
        <v>124402</v>
      </c>
      <c r="BB100">
        <v>570758</v>
      </c>
      <c r="BC100">
        <v>35270</v>
      </c>
      <c r="BD100">
        <v>13136</v>
      </c>
      <c r="BE100">
        <v>8463</v>
      </c>
      <c r="BF100">
        <v>1796340</v>
      </c>
      <c r="BG100">
        <v>1112</v>
      </c>
      <c r="BH100">
        <v>2022663</v>
      </c>
      <c r="BI100">
        <v>245448</v>
      </c>
      <c r="BJ100">
        <v>18226</v>
      </c>
      <c r="BK100">
        <v>17562</v>
      </c>
      <c r="BL100">
        <v>1530877</v>
      </c>
      <c r="BM100">
        <v>2499480</v>
      </c>
      <c r="BN100">
        <v>280100</v>
      </c>
      <c r="BO100">
        <v>7876142</v>
      </c>
      <c r="BP100">
        <v>12338428</v>
      </c>
      <c r="BQ100">
        <v>21991</v>
      </c>
      <c r="BR100">
        <v>327877</v>
      </c>
      <c r="BS100">
        <v>78370</v>
      </c>
      <c r="BT100">
        <v>1082156</v>
      </c>
      <c r="BU100">
        <v>14123</v>
      </c>
      <c r="BV100">
        <v>12249</v>
      </c>
      <c r="BW100">
        <v>127269</v>
      </c>
      <c r="BX100">
        <v>222291</v>
      </c>
      <c r="BY100">
        <v>4684384</v>
      </c>
      <c r="BZ100">
        <v>25871</v>
      </c>
      <c r="CA100">
        <v>1827445</v>
      </c>
      <c r="CB100">
        <v>81884</v>
      </c>
      <c r="CC100">
        <v>264632</v>
      </c>
      <c r="CD100">
        <v>13343758</v>
      </c>
    </row>
    <row r="101" spans="1:82" x14ac:dyDescent="0.3">
      <c r="A101" s="155">
        <v>500</v>
      </c>
      <c r="B101" t="s">
        <v>175</v>
      </c>
      <c r="D101">
        <v>737360</v>
      </c>
      <c r="E101">
        <v>187320</v>
      </c>
      <c r="F101">
        <v>0</v>
      </c>
      <c r="G101">
        <v>9176</v>
      </c>
      <c r="H101">
        <v>151789</v>
      </c>
      <c r="I101">
        <v>25948</v>
      </c>
      <c r="J101">
        <v>22735</v>
      </c>
      <c r="K101">
        <v>150191</v>
      </c>
      <c r="L101">
        <v>3087579</v>
      </c>
      <c r="M101">
        <v>21042225</v>
      </c>
      <c r="N101">
        <v>0</v>
      </c>
      <c r="O101">
        <v>568923</v>
      </c>
      <c r="P101">
        <v>30239</v>
      </c>
      <c r="Q101">
        <v>1382069</v>
      </c>
      <c r="R101">
        <v>0</v>
      </c>
      <c r="S101">
        <v>37097</v>
      </c>
      <c r="T101">
        <v>67059</v>
      </c>
      <c r="U101">
        <v>0</v>
      </c>
      <c r="V101">
        <v>622743</v>
      </c>
      <c r="W101">
        <v>40310</v>
      </c>
      <c r="X101">
        <v>21139</v>
      </c>
      <c r="Y101">
        <v>145483</v>
      </c>
      <c r="Z101">
        <v>7697625</v>
      </c>
      <c r="AA101">
        <v>3082716</v>
      </c>
      <c r="AB101">
        <v>19348</v>
      </c>
      <c r="AC101">
        <v>0</v>
      </c>
      <c r="AD101">
        <v>83661</v>
      </c>
      <c r="AE101">
        <v>0</v>
      </c>
      <c r="AF101">
        <v>27716835</v>
      </c>
      <c r="AG101">
        <v>24869</v>
      </c>
      <c r="AH101">
        <v>25216</v>
      </c>
      <c r="AI101">
        <v>470303</v>
      </c>
      <c r="AJ101">
        <v>57207</v>
      </c>
      <c r="AK101">
        <v>24589</v>
      </c>
      <c r="AL101">
        <v>5108802</v>
      </c>
      <c r="AM101">
        <v>66171</v>
      </c>
      <c r="AN101">
        <v>333552</v>
      </c>
      <c r="AO101">
        <v>0</v>
      </c>
      <c r="AP101">
        <v>15288</v>
      </c>
      <c r="AQ101">
        <v>133695</v>
      </c>
      <c r="AR101">
        <v>0</v>
      </c>
      <c r="AT101">
        <v>77336</v>
      </c>
      <c r="AU101">
        <v>114572283</v>
      </c>
      <c r="AV101">
        <v>15546566</v>
      </c>
      <c r="AW101">
        <v>3290</v>
      </c>
      <c r="AX101">
        <v>3592</v>
      </c>
      <c r="AY101">
        <v>80174</v>
      </c>
      <c r="AZ101">
        <v>90724</v>
      </c>
      <c r="BA101">
        <v>69572</v>
      </c>
      <c r="BB101">
        <v>73742</v>
      </c>
      <c r="BC101">
        <v>0</v>
      </c>
      <c r="BD101">
        <v>41390</v>
      </c>
      <c r="BE101">
        <v>15563</v>
      </c>
      <c r="BF101">
        <v>3595976</v>
      </c>
      <c r="BG101">
        <v>14883</v>
      </c>
      <c r="BH101">
        <v>669417</v>
      </c>
      <c r="BI101">
        <v>790621</v>
      </c>
      <c r="BJ101">
        <v>69355</v>
      </c>
      <c r="BK101">
        <v>0</v>
      </c>
      <c r="BL101">
        <v>1561855</v>
      </c>
      <c r="BM101">
        <v>9955417</v>
      </c>
      <c r="BN101">
        <v>160604</v>
      </c>
      <c r="BO101">
        <v>13191631</v>
      </c>
      <c r="BP101">
        <v>21611214</v>
      </c>
      <c r="BQ101">
        <v>24858</v>
      </c>
      <c r="BR101">
        <v>1895564</v>
      </c>
      <c r="BS101">
        <v>276960</v>
      </c>
      <c r="BT101">
        <v>502319</v>
      </c>
      <c r="BU101">
        <v>64402</v>
      </c>
      <c r="BV101">
        <v>130623</v>
      </c>
      <c r="BW101">
        <v>4305825</v>
      </c>
      <c r="BX101">
        <v>77207</v>
      </c>
      <c r="BY101">
        <v>5409075</v>
      </c>
      <c r="BZ101">
        <v>21937</v>
      </c>
      <c r="CA101">
        <v>0</v>
      </c>
      <c r="CB101">
        <v>60955</v>
      </c>
      <c r="CC101">
        <v>83710</v>
      </c>
      <c r="CD101">
        <v>29985757</v>
      </c>
    </row>
    <row r="102" spans="1:82" x14ac:dyDescent="0.3">
      <c r="A102" s="155">
        <v>502</v>
      </c>
      <c r="B102" t="s">
        <v>177</v>
      </c>
      <c r="D102">
        <v>184368</v>
      </c>
      <c r="E102">
        <v>269251</v>
      </c>
      <c r="F102">
        <v>0</v>
      </c>
      <c r="G102">
        <v>866308</v>
      </c>
      <c r="H102">
        <v>496536</v>
      </c>
      <c r="I102">
        <v>128111</v>
      </c>
      <c r="J102">
        <v>0</v>
      </c>
      <c r="K102">
        <v>175082</v>
      </c>
      <c r="L102">
        <v>3689026</v>
      </c>
      <c r="M102">
        <v>33496331</v>
      </c>
      <c r="N102">
        <v>0</v>
      </c>
      <c r="O102">
        <v>0</v>
      </c>
      <c r="P102">
        <v>1453</v>
      </c>
      <c r="Q102">
        <v>11449519</v>
      </c>
      <c r="R102">
        <v>0</v>
      </c>
      <c r="S102">
        <v>1238854</v>
      </c>
      <c r="T102">
        <v>754870</v>
      </c>
      <c r="U102">
        <v>925194</v>
      </c>
      <c r="V102">
        <v>5887679</v>
      </c>
      <c r="W102">
        <v>0</v>
      </c>
      <c r="X102">
        <v>251611</v>
      </c>
      <c r="Y102">
        <v>264722</v>
      </c>
      <c r="Z102">
        <v>26654766</v>
      </c>
      <c r="AA102">
        <v>1037</v>
      </c>
      <c r="AB102">
        <v>492357</v>
      </c>
      <c r="AC102">
        <v>0</v>
      </c>
      <c r="AD102">
        <v>0</v>
      </c>
      <c r="AE102">
        <v>0</v>
      </c>
      <c r="AF102">
        <v>58229393</v>
      </c>
      <c r="AG102">
        <v>0</v>
      </c>
      <c r="AH102">
        <v>169174</v>
      </c>
      <c r="AI102">
        <v>1862849</v>
      </c>
      <c r="AJ102">
        <v>89511</v>
      </c>
      <c r="AK102">
        <v>77247</v>
      </c>
      <c r="AL102">
        <v>5127735</v>
      </c>
      <c r="AM102">
        <v>288539</v>
      </c>
      <c r="AN102">
        <v>11246434</v>
      </c>
      <c r="AO102">
        <v>0</v>
      </c>
      <c r="AP102">
        <v>6610044</v>
      </c>
      <c r="AQ102">
        <v>0</v>
      </c>
      <c r="AR102">
        <v>0</v>
      </c>
      <c r="AT102">
        <v>116203</v>
      </c>
      <c r="AU102">
        <v>88120252</v>
      </c>
      <c r="AV102">
        <v>158984751</v>
      </c>
      <c r="AW102">
        <v>501522</v>
      </c>
      <c r="AX102">
        <v>116316</v>
      </c>
      <c r="AY102">
        <v>143286</v>
      </c>
      <c r="AZ102">
        <v>0</v>
      </c>
      <c r="BA102">
        <v>873814</v>
      </c>
      <c r="BB102">
        <v>3842165</v>
      </c>
      <c r="BC102">
        <v>502244</v>
      </c>
      <c r="BD102">
        <v>0</v>
      </c>
      <c r="BE102">
        <v>40108</v>
      </c>
      <c r="BF102">
        <v>10951876</v>
      </c>
      <c r="BG102">
        <v>0</v>
      </c>
      <c r="BH102">
        <v>11259243</v>
      </c>
      <c r="BI102">
        <v>778222</v>
      </c>
      <c r="BJ102">
        <v>0</v>
      </c>
      <c r="BK102">
        <v>0</v>
      </c>
      <c r="BL102">
        <v>30338762</v>
      </c>
      <c r="BM102">
        <v>9826874</v>
      </c>
      <c r="BN102">
        <v>662176</v>
      </c>
      <c r="BO102">
        <v>45526661</v>
      </c>
      <c r="BP102">
        <v>187672879</v>
      </c>
      <c r="BQ102">
        <v>189732</v>
      </c>
      <c r="BR102">
        <v>5425931</v>
      </c>
      <c r="BS102">
        <v>0</v>
      </c>
      <c r="BT102">
        <v>12173396</v>
      </c>
      <c r="BU102">
        <v>617035</v>
      </c>
      <c r="BV102">
        <v>13596</v>
      </c>
      <c r="BW102">
        <v>2536252</v>
      </c>
      <c r="BX102">
        <v>0</v>
      </c>
      <c r="BY102">
        <v>44694874</v>
      </c>
      <c r="BZ102">
        <v>789265</v>
      </c>
      <c r="CA102">
        <v>0</v>
      </c>
      <c r="CB102">
        <v>112348</v>
      </c>
      <c r="CC102">
        <v>0</v>
      </c>
      <c r="CD102">
        <v>4060428</v>
      </c>
    </row>
    <row r="103" spans="1:82" x14ac:dyDescent="0.3">
      <c r="A103" s="155">
        <v>503</v>
      </c>
      <c r="B103" t="s">
        <v>178</v>
      </c>
      <c r="D103">
        <v>95028</v>
      </c>
      <c r="E103">
        <v>0</v>
      </c>
      <c r="F103">
        <v>0</v>
      </c>
      <c r="G103">
        <v>42716</v>
      </c>
      <c r="H103">
        <v>81810</v>
      </c>
      <c r="I103">
        <v>18727</v>
      </c>
      <c r="J103">
        <v>0</v>
      </c>
      <c r="K103">
        <v>47344</v>
      </c>
      <c r="L103">
        <v>748496</v>
      </c>
      <c r="M103">
        <v>4253649</v>
      </c>
      <c r="N103">
        <v>0</v>
      </c>
      <c r="O103">
        <v>0</v>
      </c>
      <c r="P103">
        <v>800</v>
      </c>
      <c r="Q103">
        <v>379758</v>
      </c>
      <c r="R103">
        <v>0</v>
      </c>
      <c r="S103">
        <v>54980</v>
      </c>
      <c r="T103">
        <v>56815</v>
      </c>
      <c r="U103">
        <v>0</v>
      </c>
      <c r="V103">
        <v>41280</v>
      </c>
      <c r="W103">
        <v>0</v>
      </c>
      <c r="X103">
        <v>41082</v>
      </c>
      <c r="Y103">
        <v>135695</v>
      </c>
      <c r="Z103">
        <v>5025299</v>
      </c>
      <c r="AA103">
        <v>0</v>
      </c>
      <c r="AB103">
        <v>42984</v>
      </c>
      <c r="AC103">
        <v>0</v>
      </c>
      <c r="AD103">
        <v>0</v>
      </c>
      <c r="AE103">
        <v>0</v>
      </c>
      <c r="AF103">
        <v>4172234</v>
      </c>
      <c r="AG103">
        <v>0</v>
      </c>
      <c r="AH103">
        <v>16786</v>
      </c>
      <c r="AI103">
        <v>223134</v>
      </c>
      <c r="AJ103">
        <v>0</v>
      </c>
      <c r="AK103">
        <v>6200</v>
      </c>
      <c r="AL103">
        <v>1742417</v>
      </c>
      <c r="AM103">
        <v>0</v>
      </c>
      <c r="AN103">
        <v>796016</v>
      </c>
      <c r="AO103">
        <v>0</v>
      </c>
      <c r="AP103">
        <v>414226</v>
      </c>
      <c r="AQ103">
        <v>0</v>
      </c>
      <c r="AR103">
        <v>0</v>
      </c>
      <c r="AT103">
        <v>20820</v>
      </c>
      <c r="AU103">
        <v>105403768</v>
      </c>
      <c r="AV103">
        <v>23630694</v>
      </c>
      <c r="AW103">
        <v>192578</v>
      </c>
      <c r="AX103">
        <v>26048</v>
      </c>
      <c r="AY103">
        <v>35295</v>
      </c>
      <c r="AZ103">
        <v>0</v>
      </c>
      <c r="BA103">
        <v>69766</v>
      </c>
      <c r="BB103">
        <v>0</v>
      </c>
      <c r="BC103">
        <v>18217</v>
      </c>
      <c r="BD103">
        <v>0</v>
      </c>
      <c r="BE103">
        <v>0</v>
      </c>
      <c r="BF103">
        <v>2323764</v>
      </c>
      <c r="BG103">
        <v>0</v>
      </c>
      <c r="BH103">
        <v>424099</v>
      </c>
      <c r="BI103">
        <v>95787</v>
      </c>
      <c r="BJ103">
        <v>0</v>
      </c>
      <c r="BK103">
        <v>0</v>
      </c>
      <c r="BL103">
        <v>179224</v>
      </c>
      <c r="BM103">
        <v>5440727</v>
      </c>
      <c r="BN103">
        <v>129555</v>
      </c>
      <c r="BO103">
        <v>712027</v>
      </c>
      <c r="BP103">
        <v>4158238</v>
      </c>
      <c r="BQ103">
        <v>18950</v>
      </c>
      <c r="BR103">
        <v>53626</v>
      </c>
      <c r="BS103">
        <v>0</v>
      </c>
      <c r="BT103">
        <v>10332567</v>
      </c>
      <c r="BU103">
        <v>59145</v>
      </c>
      <c r="BV103">
        <v>0</v>
      </c>
      <c r="BW103">
        <v>34670</v>
      </c>
      <c r="BX103">
        <v>0</v>
      </c>
      <c r="BY103">
        <v>2544362</v>
      </c>
      <c r="BZ103">
        <v>44871</v>
      </c>
      <c r="CA103">
        <v>0</v>
      </c>
      <c r="CB103">
        <v>9290</v>
      </c>
      <c r="CC103">
        <v>0</v>
      </c>
      <c r="CD103">
        <v>287499</v>
      </c>
    </row>
    <row r="104" spans="1:82" x14ac:dyDescent="0.3">
      <c r="A104" s="155">
        <v>504</v>
      </c>
      <c r="B104" t="s">
        <v>182</v>
      </c>
      <c r="D104">
        <v>2725095</v>
      </c>
      <c r="E104">
        <v>114502</v>
      </c>
      <c r="F104">
        <v>3195</v>
      </c>
      <c r="G104">
        <v>37692</v>
      </c>
      <c r="H104">
        <v>36622</v>
      </c>
      <c r="I104">
        <v>11779</v>
      </c>
      <c r="J104">
        <v>2187</v>
      </c>
      <c r="K104">
        <v>25318</v>
      </c>
      <c r="L104">
        <v>179752</v>
      </c>
      <c r="M104">
        <v>15047573</v>
      </c>
      <c r="N104">
        <v>0</v>
      </c>
      <c r="O104">
        <v>246618</v>
      </c>
      <c r="P104">
        <v>6603</v>
      </c>
      <c r="Q104">
        <v>49304</v>
      </c>
      <c r="R104">
        <v>13582</v>
      </c>
      <c r="S104">
        <v>14573</v>
      </c>
      <c r="T104">
        <v>111641</v>
      </c>
      <c r="U104">
        <v>47</v>
      </c>
      <c r="V104">
        <v>58084</v>
      </c>
      <c r="W104">
        <v>130598</v>
      </c>
      <c r="X104">
        <v>6000</v>
      </c>
      <c r="Y104">
        <v>142967</v>
      </c>
      <c r="Z104">
        <v>2905984</v>
      </c>
      <c r="AA104">
        <v>0</v>
      </c>
      <c r="AB104">
        <v>63561</v>
      </c>
      <c r="AC104">
        <v>992323</v>
      </c>
      <c r="AD104">
        <v>33536</v>
      </c>
      <c r="AE104">
        <v>38729</v>
      </c>
      <c r="AF104">
        <v>4527774</v>
      </c>
      <c r="AG104">
        <v>8874</v>
      </c>
      <c r="AH104">
        <v>17179</v>
      </c>
      <c r="AI104">
        <v>310930</v>
      </c>
      <c r="AJ104">
        <v>43725</v>
      </c>
      <c r="AK104">
        <v>4143</v>
      </c>
      <c r="AL104">
        <v>5116777</v>
      </c>
      <c r="AM104">
        <v>11475</v>
      </c>
      <c r="AN104">
        <v>1060233</v>
      </c>
      <c r="AO104">
        <v>0</v>
      </c>
      <c r="AP104">
        <v>33987</v>
      </c>
      <c r="AQ104">
        <v>184855</v>
      </c>
      <c r="AR104">
        <v>0</v>
      </c>
      <c r="AT104">
        <v>18207</v>
      </c>
      <c r="AU104">
        <v>23541113</v>
      </c>
      <c r="AV104">
        <v>4905153</v>
      </c>
      <c r="AW104">
        <v>131749</v>
      </c>
      <c r="AX104">
        <v>12954</v>
      </c>
      <c r="AY104">
        <v>30113</v>
      </c>
      <c r="AZ104">
        <v>10790</v>
      </c>
      <c r="BA104">
        <v>13872</v>
      </c>
      <c r="BB104">
        <v>15576</v>
      </c>
      <c r="BC104">
        <v>14880</v>
      </c>
      <c r="BD104">
        <v>12082</v>
      </c>
      <c r="BE104">
        <v>2849</v>
      </c>
      <c r="BF104">
        <v>1773157</v>
      </c>
      <c r="BG104">
        <v>4279</v>
      </c>
      <c r="BH104">
        <v>1956694</v>
      </c>
      <c r="BI104">
        <v>80283</v>
      </c>
      <c r="BJ104">
        <v>16205</v>
      </c>
      <c r="BK104">
        <v>0</v>
      </c>
      <c r="BL104">
        <v>582120</v>
      </c>
      <c r="BM104">
        <v>1272272</v>
      </c>
      <c r="BN104">
        <v>163273</v>
      </c>
      <c r="BO104">
        <v>4456558</v>
      </c>
      <c r="BP104">
        <v>10281664</v>
      </c>
      <c r="BQ104">
        <v>442588</v>
      </c>
      <c r="BR104">
        <v>1517993</v>
      </c>
      <c r="BS104">
        <v>46798</v>
      </c>
      <c r="BT104">
        <v>267790</v>
      </c>
      <c r="BU104">
        <v>14215</v>
      </c>
      <c r="BV104">
        <v>30671</v>
      </c>
      <c r="BW104">
        <v>373553</v>
      </c>
      <c r="BX104">
        <v>61648</v>
      </c>
      <c r="BY104">
        <v>700191</v>
      </c>
      <c r="BZ104">
        <v>19445</v>
      </c>
      <c r="CA104">
        <v>529523</v>
      </c>
      <c r="CB104">
        <v>22716</v>
      </c>
      <c r="CC104">
        <v>210691</v>
      </c>
      <c r="CD104">
        <v>2718722</v>
      </c>
    </row>
    <row r="105" spans="1:82" x14ac:dyDescent="0.3">
      <c r="A105" s="155">
        <v>505</v>
      </c>
      <c r="B105" t="s">
        <v>183</v>
      </c>
      <c r="D105">
        <v>0</v>
      </c>
      <c r="E105">
        <v>0</v>
      </c>
      <c r="F105">
        <v>0</v>
      </c>
      <c r="G105">
        <v>0</v>
      </c>
      <c r="H105">
        <v>0</v>
      </c>
      <c r="I105">
        <v>27696</v>
      </c>
      <c r="J105">
        <v>0</v>
      </c>
      <c r="K105">
        <v>0</v>
      </c>
      <c r="L105">
        <v>319902</v>
      </c>
      <c r="M105">
        <v>9418995</v>
      </c>
      <c r="N105">
        <v>64363</v>
      </c>
      <c r="O105">
        <v>274071</v>
      </c>
      <c r="P105">
        <v>0</v>
      </c>
      <c r="Q105">
        <v>236597</v>
      </c>
      <c r="R105">
        <v>0</v>
      </c>
      <c r="S105">
        <v>298667</v>
      </c>
      <c r="T105">
        <v>0</v>
      </c>
      <c r="U105">
        <v>66651</v>
      </c>
      <c r="V105">
        <v>123261</v>
      </c>
      <c r="W105">
        <v>0</v>
      </c>
      <c r="X105">
        <v>33963</v>
      </c>
      <c r="Y105">
        <v>156000</v>
      </c>
      <c r="Z105">
        <v>21946382</v>
      </c>
      <c r="AA105">
        <v>0</v>
      </c>
      <c r="AB105">
        <v>0</v>
      </c>
      <c r="AC105">
        <v>439688</v>
      </c>
      <c r="AD105">
        <v>0</v>
      </c>
      <c r="AE105">
        <v>0</v>
      </c>
      <c r="AF105">
        <v>505363</v>
      </c>
      <c r="AG105">
        <v>12600</v>
      </c>
      <c r="AH105">
        <v>0</v>
      </c>
      <c r="AI105">
        <v>98932</v>
      </c>
      <c r="AJ105">
        <v>0</v>
      </c>
      <c r="AK105">
        <v>0</v>
      </c>
      <c r="AL105">
        <v>4329200</v>
      </c>
      <c r="AM105">
        <v>0</v>
      </c>
      <c r="AN105">
        <v>252128</v>
      </c>
      <c r="AO105">
        <v>0</v>
      </c>
      <c r="AP105">
        <v>145142</v>
      </c>
      <c r="AQ105">
        <v>94800</v>
      </c>
      <c r="AR105">
        <v>92508</v>
      </c>
      <c r="AT105">
        <v>0</v>
      </c>
      <c r="AU105">
        <v>19737378</v>
      </c>
      <c r="AV105">
        <v>10347775</v>
      </c>
      <c r="AW105">
        <v>50000</v>
      </c>
      <c r="AX105">
        <v>0</v>
      </c>
      <c r="AY105">
        <v>0</v>
      </c>
      <c r="AZ105">
        <v>0</v>
      </c>
      <c r="BA105">
        <v>0</v>
      </c>
      <c r="BB105">
        <v>229771</v>
      </c>
      <c r="BC105">
        <v>0</v>
      </c>
      <c r="BD105">
        <v>0</v>
      </c>
      <c r="BE105">
        <v>0</v>
      </c>
      <c r="BF105">
        <v>1367320</v>
      </c>
      <c r="BG105">
        <v>0</v>
      </c>
      <c r="BH105">
        <v>1056485</v>
      </c>
      <c r="BI105">
        <v>55553</v>
      </c>
      <c r="BJ105">
        <v>0</v>
      </c>
      <c r="BK105">
        <v>0</v>
      </c>
      <c r="BL105">
        <v>0</v>
      </c>
      <c r="BM105">
        <v>0</v>
      </c>
      <c r="BN105">
        <v>0</v>
      </c>
      <c r="BO105">
        <v>8921931</v>
      </c>
      <c r="BP105">
        <v>3252267</v>
      </c>
      <c r="BQ105">
        <v>0</v>
      </c>
      <c r="BR105">
        <v>784628</v>
      </c>
      <c r="BS105">
        <v>0</v>
      </c>
      <c r="BT105">
        <v>236211</v>
      </c>
      <c r="BU105">
        <v>0</v>
      </c>
      <c r="BV105">
        <v>27026</v>
      </c>
      <c r="BW105">
        <v>0</v>
      </c>
      <c r="BX105">
        <v>0</v>
      </c>
      <c r="BY105">
        <v>1436550</v>
      </c>
      <c r="BZ105">
        <v>102988</v>
      </c>
      <c r="CA105">
        <v>0</v>
      </c>
      <c r="CB105">
        <v>42500</v>
      </c>
      <c r="CC105">
        <v>716174</v>
      </c>
      <c r="CD105">
        <v>33869</v>
      </c>
    </row>
    <row r="106" spans="1:82" x14ac:dyDescent="0.3">
      <c r="A106" s="155">
        <v>506</v>
      </c>
      <c r="B106" t="s">
        <v>189</v>
      </c>
      <c r="D106">
        <v>1165670</v>
      </c>
      <c r="E106">
        <v>780066</v>
      </c>
      <c r="F106">
        <v>384265</v>
      </c>
      <c r="G106">
        <v>1094979</v>
      </c>
      <c r="H106">
        <v>738562</v>
      </c>
      <c r="I106">
        <v>84956</v>
      </c>
      <c r="J106">
        <v>101190</v>
      </c>
      <c r="K106">
        <v>469675</v>
      </c>
      <c r="L106">
        <v>2393828</v>
      </c>
      <c r="M106">
        <v>67752524</v>
      </c>
      <c r="N106">
        <v>2660921</v>
      </c>
      <c r="O106">
        <v>3763576</v>
      </c>
      <c r="P106">
        <v>95523</v>
      </c>
      <c r="Q106">
        <v>3606659</v>
      </c>
      <c r="R106">
        <v>134044</v>
      </c>
      <c r="S106">
        <v>520238</v>
      </c>
      <c r="T106">
        <v>560236</v>
      </c>
      <c r="U106">
        <v>1201082</v>
      </c>
      <c r="V106">
        <v>3429014</v>
      </c>
      <c r="W106">
        <v>468873</v>
      </c>
      <c r="X106">
        <v>388332</v>
      </c>
      <c r="Y106">
        <v>292626</v>
      </c>
      <c r="Z106">
        <v>24692260</v>
      </c>
      <c r="AA106">
        <v>4114058</v>
      </c>
      <c r="AB106">
        <v>841473</v>
      </c>
      <c r="AC106">
        <v>27334895</v>
      </c>
      <c r="AD106">
        <v>390519</v>
      </c>
      <c r="AE106">
        <v>322758</v>
      </c>
      <c r="AF106">
        <v>27659572</v>
      </c>
      <c r="AG106">
        <v>869127</v>
      </c>
      <c r="AH106">
        <v>234040</v>
      </c>
      <c r="AI106">
        <v>2057617</v>
      </c>
      <c r="AJ106">
        <v>838208</v>
      </c>
      <c r="AK106">
        <v>42423</v>
      </c>
      <c r="AL106">
        <v>4473574</v>
      </c>
      <c r="AM106">
        <v>597868</v>
      </c>
      <c r="AN106">
        <v>10498656</v>
      </c>
      <c r="AO106">
        <v>43806</v>
      </c>
      <c r="AP106">
        <v>3474389</v>
      </c>
      <c r="AQ106">
        <v>1704485</v>
      </c>
      <c r="AR106">
        <v>217761</v>
      </c>
      <c r="AT106">
        <v>610141</v>
      </c>
      <c r="AU106">
        <v>52813437</v>
      </c>
      <c r="AV106">
        <v>23622359</v>
      </c>
      <c r="AW106">
        <v>832311</v>
      </c>
      <c r="AX106">
        <v>180456</v>
      </c>
      <c r="AY106">
        <v>310649</v>
      </c>
      <c r="AZ106">
        <v>95287</v>
      </c>
      <c r="BA106">
        <v>820931</v>
      </c>
      <c r="BB106">
        <v>2500148</v>
      </c>
      <c r="BC106">
        <v>1135762</v>
      </c>
      <c r="BD106">
        <v>208716</v>
      </c>
      <c r="BE106">
        <v>113633</v>
      </c>
      <c r="BF106">
        <v>5709493</v>
      </c>
      <c r="BG106">
        <v>71622</v>
      </c>
      <c r="BH106">
        <v>11973588</v>
      </c>
      <c r="BI106">
        <v>457463</v>
      </c>
      <c r="BJ106">
        <v>437601</v>
      </c>
      <c r="BK106">
        <v>500900</v>
      </c>
      <c r="BL106">
        <v>9389197</v>
      </c>
      <c r="BM106">
        <v>7095521</v>
      </c>
      <c r="BN106">
        <v>979087</v>
      </c>
      <c r="BO106">
        <v>31724646</v>
      </c>
      <c r="BP106">
        <v>23110415</v>
      </c>
      <c r="BQ106">
        <v>193385</v>
      </c>
      <c r="BR106">
        <v>3975281</v>
      </c>
      <c r="BS106">
        <v>2611352</v>
      </c>
      <c r="BT106">
        <v>7698625</v>
      </c>
      <c r="BU106">
        <v>273917</v>
      </c>
      <c r="BV106">
        <v>766587</v>
      </c>
      <c r="BW106">
        <v>3134615</v>
      </c>
      <c r="BX106">
        <v>2066165</v>
      </c>
      <c r="BY106">
        <v>18025251</v>
      </c>
      <c r="BZ106">
        <v>370700</v>
      </c>
      <c r="CA106">
        <v>6033939</v>
      </c>
      <c r="CB106">
        <v>438348</v>
      </c>
      <c r="CC106">
        <v>1618024</v>
      </c>
      <c r="CD106">
        <v>45081827</v>
      </c>
    </row>
    <row r="107" spans="1:82" x14ac:dyDescent="0.3">
      <c r="A107" s="155">
        <v>507</v>
      </c>
      <c r="B107" t="s">
        <v>1058</v>
      </c>
      <c r="D107">
        <v>0</v>
      </c>
      <c r="E107">
        <v>0</v>
      </c>
      <c r="F107">
        <v>0</v>
      </c>
      <c r="G107">
        <v>0</v>
      </c>
      <c r="H107">
        <v>0</v>
      </c>
      <c r="I107">
        <v>17362</v>
      </c>
      <c r="J107">
        <v>0</v>
      </c>
      <c r="K107">
        <v>0</v>
      </c>
      <c r="L107">
        <v>0</v>
      </c>
      <c r="M107">
        <v>0</v>
      </c>
      <c r="N107">
        <v>0</v>
      </c>
      <c r="O107">
        <v>0</v>
      </c>
      <c r="P107">
        <v>0</v>
      </c>
      <c r="Q107">
        <v>106341</v>
      </c>
      <c r="R107">
        <v>0</v>
      </c>
      <c r="S107">
        <v>0</v>
      </c>
      <c r="T107">
        <v>0</v>
      </c>
      <c r="U107">
        <v>0</v>
      </c>
      <c r="V107">
        <v>0</v>
      </c>
      <c r="W107">
        <v>0</v>
      </c>
      <c r="X107">
        <v>0</v>
      </c>
      <c r="Y107">
        <v>-10850</v>
      </c>
      <c r="Z107">
        <v>0</v>
      </c>
      <c r="AA107">
        <v>0</v>
      </c>
      <c r="AB107">
        <v>0</v>
      </c>
      <c r="AC107">
        <v>0</v>
      </c>
      <c r="AD107">
        <v>0</v>
      </c>
      <c r="AE107">
        <v>0</v>
      </c>
      <c r="AF107">
        <v>22080</v>
      </c>
      <c r="AG107">
        <v>0</v>
      </c>
      <c r="AH107">
        <v>0</v>
      </c>
      <c r="AI107">
        <v>0</v>
      </c>
      <c r="AJ107">
        <v>0</v>
      </c>
      <c r="AK107">
        <v>0</v>
      </c>
      <c r="AL107">
        <v>0</v>
      </c>
      <c r="AM107">
        <v>0</v>
      </c>
      <c r="AN107">
        <v>0</v>
      </c>
      <c r="AO107">
        <v>0</v>
      </c>
      <c r="AP107">
        <v>0</v>
      </c>
      <c r="AQ107">
        <v>-1</v>
      </c>
      <c r="AR107">
        <v>0</v>
      </c>
      <c r="AT107">
        <v>0</v>
      </c>
      <c r="AU107">
        <v>0</v>
      </c>
      <c r="AV107">
        <v>0</v>
      </c>
      <c r="AW107">
        <v>0</v>
      </c>
      <c r="AX107">
        <v>-67621</v>
      </c>
      <c r="AY107">
        <v>0</v>
      </c>
      <c r="AZ107">
        <v>0</v>
      </c>
      <c r="BA107">
        <v>0</v>
      </c>
      <c r="BB107">
        <v>0</v>
      </c>
      <c r="BC107">
        <v>-2</v>
      </c>
      <c r="BD107">
        <v>0</v>
      </c>
      <c r="BE107">
        <v>0</v>
      </c>
      <c r="BF107">
        <v>0</v>
      </c>
      <c r="BG107">
        <v>0</v>
      </c>
      <c r="BH107">
        <v>0</v>
      </c>
      <c r="BI107">
        <v>0</v>
      </c>
      <c r="BJ107">
        <v>0</v>
      </c>
      <c r="BK107">
        <v>0</v>
      </c>
      <c r="BL107">
        <v>0</v>
      </c>
      <c r="BM107">
        <v>0</v>
      </c>
      <c r="BN107">
        <v>-168124</v>
      </c>
      <c r="BO107">
        <v>0</v>
      </c>
      <c r="BP107">
        <v>0</v>
      </c>
      <c r="BQ107">
        <v>0</v>
      </c>
      <c r="BR107">
        <v>0</v>
      </c>
      <c r="BS107">
        <v>0</v>
      </c>
      <c r="BT107">
        <v>0</v>
      </c>
      <c r="BU107">
        <v>0</v>
      </c>
      <c r="BV107">
        <v>0</v>
      </c>
      <c r="BW107">
        <v>0</v>
      </c>
      <c r="BX107">
        <v>2068076</v>
      </c>
      <c r="BY107">
        <v>0</v>
      </c>
      <c r="BZ107">
        <v>-28798</v>
      </c>
      <c r="CA107">
        <v>0</v>
      </c>
      <c r="CB107">
        <v>0</v>
      </c>
      <c r="CC107">
        <v>-3</v>
      </c>
      <c r="CD107">
        <v>0</v>
      </c>
    </row>
    <row r="108" spans="1:82" x14ac:dyDescent="0.3">
      <c r="A108" s="155">
        <v>508</v>
      </c>
      <c r="B108" t="s">
        <v>204</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row>
    <row r="109" spans="1:82" x14ac:dyDescent="0.3">
      <c r="A109" s="155">
        <v>509</v>
      </c>
      <c r="B109" t="s">
        <v>205</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row>
    <row r="110" spans="1:82" x14ac:dyDescent="0.3">
      <c r="A110" s="155">
        <v>510</v>
      </c>
      <c r="B110" t="s">
        <v>211</v>
      </c>
      <c r="D110">
        <v>0</v>
      </c>
      <c r="E110">
        <v>64323</v>
      </c>
      <c r="F110">
        <v>0</v>
      </c>
      <c r="G110">
        <v>0</v>
      </c>
      <c r="H110">
        <v>0</v>
      </c>
      <c r="I110">
        <v>0</v>
      </c>
      <c r="J110">
        <v>0</v>
      </c>
      <c r="K110">
        <v>390</v>
      </c>
      <c r="L110">
        <v>58329</v>
      </c>
      <c r="M110">
        <v>0</v>
      </c>
      <c r="N110">
        <v>0</v>
      </c>
      <c r="O110">
        <v>0</v>
      </c>
      <c r="P110">
        <v>0</v>
      </c>
      <c r="Q110">
        <v>0</v>
      </c>
      <c r="R110">
        <v>0</v>
      </c>
      <c r="S110">
        <v>5377</v>
      </c>
      <c r="T110">
        <v>49907</v>
      </c>
      <c r="U110">
        <v>0</v>
      </c>
      <c r="V110">
        <v>111644</v>
      </c>
      <c r="W110">
        <v>0</v>
      </c>
      <c r="X110">
        <v>0</v>
      </c>
      <c r="Y110">
        <v>412</v>
      </c>
      <c r="Z110">
        <v>0</v>
      </c>
      <c r="AA110">
        <v>0</v>
      </c>
      <c r="AB110">
        <v>4500</v>
      </c>
      <c r="AC110">
        <v>0</v>
      </c>
      <c r="AD110">
        <v>0</v>
      </c>
      <c r="AE110">
        <v>0</v>
      </c>
      <c r="AF110">
        <v>180523</v>
      </c>
      <c r="AG110">
        <v>0</v>
      </c>
      <c r="AH110">
        <v>0</v>
      </c>
      <c r="AI110">
        <v>3518</v>
      </c>
      <c r="AJ110">
        <v>0</v>
      </c>
      <c r="AK110">
        <v>0</v>
      </c>
      <c r="AL110">
        <v>580572</v>
      </c>
      <c r="AM110">
        <v>0</v>
      </c>
      <c r="AN110">
        <v>0</v>
      </c>
      <c r="AO110">
        <v>0</v>
      </c>
      <c r="AP110">
        <v>181284</v>
      </c>
      <c r="AQ110">
        <v>0</v>
      </c>
      <c r="AR110">
        <v>0</v>
      </c>
      <c r="AT110">
        <v>0</v>
      </c>
      <c r="AU110">
        <v>5055568</v>
      </c>
      <c r="AV110">
        <v>1135259</v>
      </c>
      <c r="AW110">
        <v>0</v>
      </c>
      <c r="AX110">
        <v>0</v>
      </c>
      <c r="AY110">
        <v>0</v>
      </c>
      <c r="AZ110">
        <v>0</v>
      </c>
      <c r="BA110">
        <v>0</v>
      </c>
      <c r="BB110">
        <v>49776</v>
      </c>
      <c r="BC110">
        <v>0</v>
      </c>
      <c r="BD110">
        <v>0</v>
      </c>
      <c r="BE110">
        <v>0</v>
      </c>
      <c r="BF110">
        <v>198</v>
      </c>
      <c r="BG110">
        <v>0</v>
      </c>
      <c r="BH110">
        <v>28841</v>
      </c>
      <c r="BI110">
        <v>0</v>
      </c>
      <c r="BJ110">
        <v>0</v>
      </c>
      <c r="BK110">
        <v>0</v>
      </c>
      <c r="BL110">
        <v>107868</v>
      </c>
      <c r="BM110">
        <v>1233720</v>
      </c>
      <c r="BN110">
        <v>0</v>
      </c>
      <c r="BO110">
        <v>501523</v>
      </c>
      <c r="BP110">
        <v>0</v>
      </c>
      <c r="BQ110">
        <v>0</v>
      </c>
      <c r="BR110">
        <v>173701</v>
      </c>
      <c r="BS110">
        <v>0</v>
      </c>
      <c r="BT110">
        <v>215</v>
      </c>
      <c r="BU110">
        <v>0</v>
      </c>
      <c r="BV110">
        <v>0</v>
      </c>
      <c r="BW110">
        <v>177965</v>
      </c>
      <c r="BX110">
        <v>0</v>
      </c>
      <c r="BY110">
        <v>23737</v>
      </c>
      <c r="BZ110">
        <v>0</v>
      </c>
      <c r="CA110">
        <v>0</v>
      </c>
      <c r="CB110">
        <v>0</v>
      </c>
      <c r="CC110">
        <v>0</v>
      </c>
      <c r="CD110">
        <v>0</v>
      </c>
    </row>
    <row r="111" spans="1:82" x14ac:dyDescent="0.3">
      <c r="A111" s="155">
        <v>511</v>
      </c>
      <c r="B111" t="s">
        <v>216</v>
      </c>
      <c r="D111">
        <v>0</v>
      </c>
      <c r="E111">
        <v>0</v>
      </c>
      <c r="F111">
        <v>0</v>
      </c>
      <c r="G111">
        <v>0</v>
      </c>
      <c r="H111">
        <v>0</v>
      </c>
      <c r="I111">
        <v>0</v>
      </c>
      <c r="J111">
        <v>0</v>
      </c>
      <c r="K111">
        <v>0</v>
      </c>
      <c r="L111">
        <v>178545</v>
      </c>
      <c r="M111">
        <v>15366191</v>
      </c>
      <c r="N111">
        <v>0</v>
      </c>
      <c r="O111">
        <v>0</v>
      </c>
      <c r="P111">
        <v>0</v>
      </c>
      <c r="Q111">
        <v>0</v>
      </c>
      <c r="R111">
        <v>0</v>
      </c>
      <c r="S111">
        <v>17555</v>
      </c>
      <c r="T111">
        <v>0</v>
      </c>
      <c r="U111">
        <v>0</v>
      </c>
      <c r="V111">
        <v>0</v>
      </c>
      <c r="W111">
        <v>0</v>
      </c>
      <c r="X111">
        <v>0</v>
      </c>
      <c r="Y111">
        <v>0</v>
      </c>
      <c r="Z111">
        <v>0</v>
      </c>
      <c r="AA111">
        <v>0</v>
      </c>
      <c r="AB111">
        <v>0</v>
      </c>
      <c r="AC111">
        <v>0</v>
      </c>
      <c r="AD111">
        <v>0</v>
      </c>
      <c r="AE111">
        <v>0</v>
      </c>
      <c r="AF111">
        <v>1511294</v>
      </c>
      <c r="AG111">
        <v>0</v>
      </c>
      <c r="AH111">
        <v>0</v>
      </c>
      <c r="AI111">
        <v>0</v>
      </c>
      <c r="AJ111">
        <v>0</v>
      </c>
      <c r="AK111">
        <v>0</v>
      </c>
      <c r="AL111">
        <v>0</v>
      </c>
      <c r="AM111">
        <v>0</v>
      </c>
      <c r="AN111">
        <v>0</v>
      </c>
      <c r="AO111">
        <v>0</v>
      </c>
      <c r="AP111">
        <v>561998</v>
      </c>
      <c r="AQ111">
        <v>0</v>
      </c>
      <c r="AR111">
        <v>0</v>
      </c>
      <c r="AT111">
        <v>0</v>
      </c>
      <c r="AU111">
        <v>0</v>
      </c>
      <c r="AV111">
        <v>6436428</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7265919</v>
      </c>
      <c r="BQ111">
        <v>0</v>
      </c>
      <c r="BR111">
        <v>423617</v>
      </c>
      <c r="BS111">
        <v>0</v>
      </c>
      <c r="BT111">
        <v>0</v>
      </c>
      <c r="BU111">
        <v>0</v>
      </c>
      <c r="BV111">
        <v>0</v>
      </c>
      <c r="BW111">
        <v>0</v>
      </c>
      <c r="BX111">
        <v>0</v>
      </c>
      <c r="BY111">
        <v>0</v>
      </c>
      <c r="BZ111">
        <v>0</v>
      </c>
      <c r="CA111">
        <v>0</v>
      </c>
      <c r="CB111">
        <v>0</v>
      </c>
      <c r="CC111">
        <v>0</v>
      </c>
      <c r="CD111">
        <v>179611</v>
      </c>
    </row>
    <row r="112" spans="1:82" x14ac:dyDescent="0.3">
      <c r="A112" s="155">
        <v>512</v>
      </c>
      <c r="B112" t="s">
        <v>243</v>
      </c>
      <c r="D112">
        <v>0</v>
      </c>
      <c r="E112">
        <v>0</v>
      </c>
      <c r="F112">
        <v>0</v>
      </c>
      <c r="G112">
        <v>0</v>
      </c>
      <c r="H112">
        <v>0</v>
      </c>
      <c r="I112">
        <v>0</v>
      </c>
      <c r="J112">
        <v>0</v>
      </c>
      <c r="K112">
        <v>0</v>
      </c>
      <c r="L112">
        <v>25617</v>
      </c>
      <c r="M112">
        <v>1615544</v>
      </c>
      <c r="N112">
        <v>0</v>
      </c>
      <c r="O112">
        <v>0</v>
      </c>
      <c r="P112">
        <v>0</v>
      </c>
      <c r="Q112">
        <v>0</v>
      </c>
      <c r="R112">
        <v>0</v>
      </c>
      <c r="S112">
        <v>0</v>
      </c>
      <c r="T112">
        <v>0</v>
      </c>
      <c r="U112">
        <v>0</v>
      </c>
      <c r="V112">
        <v>0</v>
      </c>
      <c r="W112">
        <v>0</v>
      </c>
      <c r="X112">
        <v>0</v>
      </c>
      <c r="Y112">
        <v>0</v>
      </c>
      <c r="Z112">
        <v>0</v>
      </c>
      <c r="AA112">
        <v>0</v>
      </c>
      <c r="AB112">
        <v>0</v>
      </c>
      <c r="AC112">
        <v>0</v>
      </c>
      <c r="AD112">
        <v>0</v>
      </c>
      <c r="AE112">
        <v>0</v>
      </c>
      <c r="AF112">
        <v>35674</v>
      </c>
      <c r="AG112">
        <v>0</v>
      </c>
      <c r="AH112">
        <v>0</v>
      </c>
      <c r="AI112">
        <v>25946</v>
      </c>
      <c r="AJ112">
        <v>0</v>
      </c>
      <c r="AK112">
        <v>0</v>
      </c>
      <c r="AL112">
        <v>0</v>
      </c>
      <c r="AM112">
        <v>0</v>
      </c>
      <c r="AN112">
        <v>0</v>
      </c>
      <c r="AO112">
        <v>0</v>
      </c>
      <c r="AP112">
        <v>0</v>
      </c>
      <c r="AQ112">
        <v>0</v>
      </c>
      <c r="AR112">
        <v>0</v>
      </c>
      <c r="AT112">
        <v>0</v>
      </c>
      <c r="AU112">
        <v>33844027</v>
      </c>
      <c r="AV112">
        <v>11720764</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372839</v>
      </c>
      <c r="BQ112">
        <v>0</v>
      </c>
      <c r="BR112">
        <v>1168812</v>
      </c>
      <c r="BS112">
        <v>0</v>
      </c>
      <c r="BT112">
        <v>0</v>
      </c>
      <c r="BU112">
        <v>0</v>
      </c>
      <c r="BV112">
        <v>0</v>
      </c>
      <c r="BW112">
        <v>0</v>
      </c>
      <c r="BX112">
        <v>0</v>
      </c>
      <c r="BY112">
        <v>622089</v>
      </c>
      <c r="BZ112">
        <v>0</v>
      </c>
      <c r="CA112">
        <v>0</v>
      </c>
      <c r="CB112">
        <v>0</v>
      </c>
      <c r="CC112">
        <v>0</v>
      </c>
      <c r="CD112">
        <v>0</v>
      </c>
    </row>
    <row r="113" spans="1:82" x14ac:dyDescent="0.3">
      <c r="A113" s="155">
        <v>513</v>
      </c>
      <c r="B113" t="s">
        <v>249</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row>
    <row r="114" spans="1:82" x14ac:dyDescent="0.3">
      <c r="A114" s="155">
        <v>514</v>
      </c>
      <c r="B114" t="s">
        <v>250</v>
      </c>
      <c r="D114">
        <v>0</v>
      </c>
      <c r="E114">
        <v>0</v>
      </c>
      <c r="F114">
        <v>0</v>
      </c>
      <c r="G114">
        <v>0</v>
      </c>
      <c r="H114">
        <v>0</v>
      </c>
      <c r="I114">
        <v>0</v>
      </c>
      <c r="J114">
        <v>0</v>
      </c>
      <c r="K114">
        <v>0</v>
      </c>
      <c r="L114">
        <v>356844</v>
      </c>
      <c r="M114">
        <v>0</v>
      </c>
      <c r="N114">
        <v>0</v>
      </c>
      <c r="O114">
        <v>0</v>
      </c>
      <c r="P114">
        <v>0</v>
      </c>
      <c r="Q114">
        <v>3950600</v>
      </c>
      <c r="R114">
        <v>0</v>
      </c>
      <c r="S114">
        <v>0</v>
      </c>
      <c r="T114">
        <v>0</v>
      </c>
      <c r="U114">
        <v>0</v>
      </c>
      <c r="V114">
        <v>0</v>
      </c>
      <c r="W114">
        <v>0</v>
      </c>
      <c r="X114">
        <v>0</v>
      </c>
      <c r="Y114">
        <v>61300</v>
      </c>
      <c r="Z114">
        <v>0</v>
      </c>
      <c r="AA114">
        <v>0</v>
      </c>
      <c r="AB114">
        <v>0</v>
      </c>
      <c r="AC114">
        <v>0</v>
      </c>
      <c r="AD114">
        <v>0</v>
      </c>
      <c r="AE114">
        <v>0</v>
      </c>
      <c r="AF114">
        <v>2000000</v>
      </c>
      <c r="AG114">
        <v>0</v>
      </c>
      <c r="AH114">
        <v>0</v>
      </c>
      <c r="AI114">
        <v>0</v>
      </c>
      <c r="AJ114">
        <v>0</v>
      </c>
      <c r="AK114">
        <v>0</v>
      </c>
      <c r="AL114">
        <v>0</v>
      </c>
      <c r="AM114">
        <v>0</v>
      </c>
      <c r="AN114">
        <v>0</v>
      </c>
      <c r="AO114">
        <v>0</v>
      </c>
      <c r="AP114">
        <v>0</v>
      </c>
      <c r="AQ114">
        <v>0</v>
      </c>
      <c r="AR114">
        <v>0</v>
      </c>
      <c r="AT114">
        <v>0</v>
      </c>
      <c r="AU114">
        <v>0</v>
      </c>
      <c r="AV114">
        <v>4939838</v>
      </c>
      <c r="AW114">
        <v>0</v>
      </c>
      <c r="AX114">
        <v>0</v>
      </c>
      <c r="AY114">
        <v>0</v>
      </c>
      <c r="AZ114">
        <v>0</v>
      </c>
      <c r="BA114">
        <v>0</v>
      </c>
      <c r="BB114">
        <v>0</v>
      </c>
      <c r="BC114">
        <v>0</v>
      </c>
      <c r="BD114">
        <v>0</v>
      </c>
      <c r="BE114">
        <v>0</v>
      </c>
      <c r="BF114">
        <v>0</v>
      </c>
      <c r="BG114">
        <v>0</v>
      </c>
      <c r="BH114">
        <v>0</v>
      </c>
      <c r="BI114">
        <v>0</v>
      </c>
      <c r="BJ114">
        <v>0</v>
      </c>
      <c r="BK114">
        <v>0</v>
      </c>
      <c r="BL114">
        <v>0</v>
      </c>
      <c r="BM114">
        <v>0</v>
      </c>
      <c r="BN114">
        <v>84000</v>
      </c>
      <c r="BO114">
        <v>0</v>
      </c>
      <c r="BP114">
        <v>2025892</v>
      </c>
      <c r="BQ114">
        <v>0</v>
      </c>
      <c r="BR114">
        <v>0</v>
      </c>
      <c r="BS114">
        <v>0</v>
      </c>
      <c r="BT114">
        <v>0</v>
      </c>
      <c r="BU114">
        <v>0</v>
      </c>
      <c r="BV114">
        <v>0</v>
      </c>
      <c r="BW114">
        <v>0</v>
      </c>
      <c r="BX114">
        <v>0</v>
      </c>
      <c r="BY114">
        <v>0</v>
      </c>
      <c r="BZ114">
        <v>23400</v>
      </c>
      <c r="CA114">
        <v>0</v>
      </c>
      <c r="CB114">
        <v>0</v>
      </c>
      <c r="CC114">
        <v>0</v>
      </c>
      <c r="CD114">
        <v>0</v>
      </c>
    </row>
    <row r="115" spans="1:82" x14ac:dyDescent="0.3">
      <c r="A115" s="155">
        <v>515</v>
      </c>
      <c r="B115" t="s">
        <v>262</v>
      </c>
      <c r="D115">
        <v>204424</v>
      </c>
      <c r="E115">
        <v>12755</v>
      </c>
      <c r="F115">
        <v>0</v>
      </c>
      <c r="G115">
        <v>542317</v>
      </c>
      <c r="H115">
        <v>0</v>
      </c>
      <c r="I115">
        <v>0</v>
      </c>
      <c r="J115">
        <v>0</v>
      </c>
      <c r="K115">
        <v>0</v>
      </c>
      <c r="L115">
        <v>0</v>
      </c>
      <c r="M115">
        <v>0</v>
      </c>
      <c r="N115">
        <v>0</v>
      </c>
      <c r="O115">
        <v>0</v>
      </c>
      <c r="P115">
        <v>0</v>
      </c>
      <c r="Q115">
        <v>0</v>
      </c>
      <c r="R115">
        <v>0</v>
      </c>
      <c r="S115">
        <v>0</v>
      </c>
      <c r="T115">
        <v>189661</v>
      </c>
      <c r="U115">
        <v>0</v>
      </c>
      <c r="V115">
        <v>1336485</v>
      </c>
      <c r="W115">
        <v>0</v>
      </c>
      <c r="X115">
        <v>0</v>
      </c>
      <c r="Y115">
        <v>0</v>
      </c>
      <c r="Z115">
        <v>30686</v>
      </c>
      <c r="AA115">
        <v>0</v>
      </c>
      <c r="AB115">
        <v>0</v>
      </c>
      <c r="AC115">
        <v>0</v>
      </c>
      <c r="AD115">
        <v>0</v>
      </c>
      <c r="AE115">
        <v>0</v>
      </c>
      <c r="AF115">
        <v>69659203</v>
      </c>
      <c r="AG115">
        <v>0</v>
      </c>
      <c r="AH115">
        <v>0</v>
      </c>
      <c r="AI115">
        <v>129875</v>
      </c>
      <c r="AJ115">
        <v>0</v>
      </c>
      <c r="AK115">
        <v>0</v>
      </c>
      <c r="AL115">
        <v>0</v>
      </c>
      <c r="AM115">
        <v>0</v>
      </c>
      <c r="AN115">
        <v>17696444</v>
      </c>
      <c r="AO115">
        <v>0</v>
      </c>
      <c r="AP115">
        <v>0</v>
      </c>
      <c r="AQ115">
        <v>0</v>
      </c>
      <c r="AR115">
        <v>0</v>
      </c>
      <c r="AT115">
        <v>371872</v>
      </c>
      <c r="AU115">
        <v>247017831</v>
      </c>
      <c r="AV115">
        <v>4835753</v>
      </c>
      <c r="AW115">
        <v>0</v>
      </c>
      <c r="AX115">
        <v>4696454</v>
      </c>
      <c r="AY115">
        <v>977796</v>
      </c>
      <c r="AZ115">
        <v>0</v>
      </c>
      <c r="BA115">
        <v>0</v>
      </c>
      <c r="BB115">
        <v>89132</v>
      </c>
      <c r="BC115">
        <v>0</v>
      </c>
      <c r="BD115">
        <v>0</v>
      </c>
      <c r="BE115">
        <v>0</v>
      </c>
      <c r="BF115">
        <v>7540422</v>
      </c>
      <c r="BG115">
        <v>0</v>
      </c>
      <c r="BH115">
        <v>0</v>
      </c>
      <c r="BI115">
        <v>0</v>
      </c>
      <c r="BJ115">
        <v>0</v>
      </c>
      <c r="BK115">
        <v>0</v>
      </c>
      <c r="BL115">
        <v>32865339</v>
      </c>
      <c r="BM115">
        <v>1589658</v>
      </c>
      <c r="BN115">
        <v>1700</v>
      </c>
      <c r="BO115">
        <v>47151009</v>
      </c>
      <c r="BP115">
        <v>74541190</v>
      </c>
      <c r="BQ115">
        <v>1057</v>
      </c>
      <c r="BR115">
        <v>0</v>
      </c>
      <c r="BS115">
        <v>0</v>
      </c>
      <c r="BT115">
        <v>27927519</v>
      </c>
      <c r="BU115">
        <v>0</v>
      </c>
      <c r="BV115">
        <v>0</v>
      </c>
      <c r="BW115">
        <v>0</v>
      </c>
      <c r="BX115">
        <v>0</v>
      </c>
      <c r="BY115">
        <v>204461</v>
      </c>
      <c r="BZ115">
        <v>0</v>
      </c>
      <c r="CA115">
        <v>0</v>
      </c>
      <c r="CB115">
        <v>118409</v>
      </c>
      <c r="CC115">
        <v>0</v>
      </c>
      <c r="CD115">
        <v>0</v>
      </c>
    </row>
    <row r="116" spans="1:82" x14ac:dyDescent="0.3">
      <c r="A116" s="155">
        <v>516</v>
      </c>
      <c r="B116" t="s">
        <v>263</v>
      </c>
      <c r="D116">
        <v>8359807</v>
      </c>
      <c r="E116">
        <v>15725530</v>
      </c>
      <c r="F116">
        <v>0</v>
      </c>
      <c r="G116">
        <v>12487757</v>
      </c>
      <c r="H116">
        <v>8079066</v>
      </c>
      <c r="I116">
        <v>1077125</v>
      </c>
      <c r="J116">
        <v>0</v>
      </c>
      <c r="K116">
        <v>6170091</v>
      </c>
      <c r="L116">
        <v>55187192</v>
      </c>
      <c r="M116">
        <v>0</v>
      </c>
      <c r="N116">
        <v>0</v>
      </c>
      <c r="O116">
        <v>0</v>
      </c>
      <c r="P116">
        <v>3493512</v>
      </c>
      <c r="Q116">
        <v>61195204</v>
      </c>
      <c r="R116">
        <v>0</v>
      </c>
      <c r="S116">
        <v>6365159</v>
      </c>
      <c r="T116">
        <v>4618169</v>
      </c>
      <c r="U116">
        <v>1848051</v>
      </c>
      <c r="V116">
        <v>33638364</v>
      </c>
      <c r="W116">
        <v>0</v>
      </c>
      <c r="X116">
        <v>8258243</v>
      </c>
      <c r="Y116">
        <v>14448082</v>
      </c>
      <c r="Z116">
        <v>52961432</v>
      </c>
      <c r="AA116">
        <v>2780186</v>
      </c>
      <c r="AB116">
        <v>3202988</v>
      </c>
      <c r="AC116">
        <v>0</v>
      </c>
      <c r="AD116">
        <v>0</v>
      </c>
      <c r="AE116">
        <v>0</v>
      </c>
      <c r="AF116">
        <v>202040504</v>
      </c>
      <c r="AG116">
        <v>0</v>
      </c>
      <c r="AH116">
        <v>2337098</v>
      </c>
      <c r="AI116">
        <v>2930890</v>
      </c>
      <c r="AJ116">
        <v>2871297</v>
      </c>
      <c r="AK116">
        <v>268756</v>
      </c>
      <c r="AL116">
        <v>158697795</v>
      </c>
      <c r="AM116">
        <v>0</v>
      </c>
      <c r="AN116">
        <v>23463499</v>
      </c>
      <c r="AO116">
        <v>0</v>
      </c>
      <c r="AP116">
        <v>25922235</v>
      </c>
      <c r="AQ116">
        <v>0</v>
      </c>
      <c r="AR116">
        <v>0</v>
      </c>
      <c r="AT116">
        <v>4058459</v>
      </c>
      <c r="AU116">
        <v>64555515</v>
      </c>
      <c r="AV116">
        <v>378632677</v>
      </c>
      <c r="AW116">
        <v>6759698</v>
      </c>
      <c r="AX116">
        <v>0</v>
      </c>
      <c r="AY116">
        <v>2158042</v>
      </c>
      <c r="AZ116">
        <v>4476992</v>
      </c>
      <c r="BA116">
        <v>4396510</v>
      </c>
      <c r="BB116">
        <v>18317091</v>
      </c>
      <c r="BC116">
        <v>4216086</v>
      </c>
      <c r="BD116">
        <v>0</v>
      </c>
      <c r="BE116">
        <v>1540777</v>
      </c>
      <c r="BF116">
        <v>34650648</v>
      </c>
      <c r="BG116">
        <v>0</v>
      </c>
      <c r="BH116">
        <v>45133230</v>
      </c>
      <c r="BI116">
        <v>9286867</v>
      </c>
      <c r="BJ116">
        <v>0</v>
      </c>
      <c r="BK116">
        <v>0</v>
      </c>
      <c r="BL116">
        <v>85120810</v>
      </c>
      <c r="BM116">
        <v>112591653</v>
      </c>
      <c r="BN116">
        <v>23139476</v>
      </c>
      <c r="BO116">
        <v>37813328</v>
      </c>
      <c r="BP116">
        <v>0</v>
      </c>
      <c r="BQ116">
        <v>4659784</v>
      </c>
      <c r="BR116">
        <v>35976834</v>
      </c>
      <c r="BS116">
        <v>0</v>
      </c>
      <c r="BT116">
        <v>35835150</v>
      </c>
      <c r="BU116">
        <v>4775036</v>
      </c>
      <c r="BV116">
        <v>0</v>
      </c>
      <c r="BW116">
        <v>23947017</v>
      </c>
      <c r="BX116">
        <v>0</v>
      </c>
      <c r="BY116">
        <v>146210249</v>
      </c>
      <c r="BZ116">
        <v>1800815</v>
      </c>
      <c r="CA116">
        <v>0</v>
      </c>
      <c r="CB116">
        <v>2049524</v>
      </c>
      <c r="CC116">
        <v>0</v>
      </c>
      <c r="CD116">
        <v>0</v>
      </c>
    </row>
    <row r="117" spans="1:82" x14ac:dyDescent="0.3">
      <c r="A117" s="155">
        <v>517</v>
      </c>
      <c r="B117" t="s">
        <v>264</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92292073</v>
      </c>
      <c r="AA117">
        <v>0</v>
      </c>
      <c r="AB117">
        <v>0</v>
      </c>
      <c r="AC117">
        <v>0</v>
      </c>
      <c r="AD117">
        <v>0</v>
      </c>
      <c r="AE117">
        <v>0</v>
      </c>
      <c r="AF117">
        <v>0</v>
      </c>
      <c r="AG117">
        <v>0</v>
      </c>
      <c r="AH117">
        <v>0</v>
      </c>
      <c r="AI117">
        <v>0</v>
      </c>
      <c r="AJ117">
        <v>0</v>
      </c>
      <c r="AK117">
        <v>0</v>
      </c>
      <c r="AL117">
        <v>0</v>
      </c>
      <c r="AM117">
        <v>7639707</v>
      </c>
      <c r="AN117">
        <v>16702448</v>
      </c>
      <c r="AO117">
        <v>0</v>
      </c>
      <c r="AP117">
        <v>0</v>
      </c>
      <c r="AQ117">
        <v>0</v>
      </c>
      <c r="AR117">
        <v>0</v>
      </c>
      <c r="AT117">
        <v>0</v>
      </c>
      <c r="AU117">
        <v>656214308</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102010802</v>
      </c>
      <c r="BP117">
        <v>388101688</v>
      </c>
      <c r="BQ117">
        <v>0</v>
      </c>
      <c r="BR117">
        <v>0</v>
      </c>
      <c r="BS117">
        <v>0</v>
      </c>
      <c r="BT117">
        <v>2873050</v>
      </c>
      <c r="BU117">
        <v>0</v>
      </c>
      <c r="BV117">
        <v>0</v>
      </c>
      <c r="BW117">
        <v>184026</v>
      </c>
      <c r="BX117">
        <v>0</v>
      </c>
      <c r="BY117">
        <v>0</v>
      </c>
      <c r="BZ117">
        <v>0</v>
      </c>
      <c r="CA117">
        <v>0</v>
      </c>
      <c r="CB117">
        <v>0</v>
      </c>
      <c r="CC117">
        <v>0</v>
      </c>
      <c r="CD117">
        <v>0</v>
      </c>
    </row>
    <row r="118" spans="1:82" x14ac:dyDescent="0.3">
      <c r="A118" s="155">
        <v>518</v>
      </c>
      <c r="B118" t="s">
        <v>265</v>
      </c>
      <c r="D118">
        <v>188865</v>
      </c>
      <c r="E118">
        <v>757400</v>
      </c>
      <c r="F118">
        <v>0</v>
      </c>
      <c r="G118">
        <v>572916</v>
      </c>
      <c r="H118">
        <v>43672</v>
      </c>
      <c r="I118">
        <v>0</v>
      </c>
      <c r="J118">
        <v>0</v>
      </c>
      <c r="K118">
        <v>0</v>
      </c>
      <c r="L118">
        <v>2324711</v>
      </c>
      <c r="M118">
        <v>0</v>
      </c>
      <c r="N118">
        <v>0</v>
      </c>
      <c r="O118">
        <v>0</v>
      </c>
      <c r="P118">
        <v>12393</v>
      </c>
      <c r="Q118">
        <v>5714411</v>
      </c>
      <c r="R118">
        <v>0</v>
      </c>
      <c r="S118">
        <v>110299</v>
      </c>
      <c r="T118">
        <v>506805</v>
      </c>
      <c r="U118">
        <v>189184</v>
      </c>
      <c r="V118">
        <v>1587435</v>
      </c>
      <c r="W118">
        <v>0</v>
      </c>
      <c r="X118">
        <v>0</v>
      </c>
      <c r="Y118">
        <v>321392</v>
      </c>
      <c r="Z118">
        <v>2355117</v>
      </c>
      <c r="AA118">
        <v>0</v>
      </c>
      <c r="AB118">
        <v>422538</v>
      </c>
      <c r="AC118">
        <v>0</v>
      </c>
      <c r="AD118">
        <v>0</v>
      </c>
      <c r="AE118">
        <v>0</v>
      </c>
      <c r="AF118">
        <v>20220583</v>
      </c>
      <c r="AG118">
        <v>0</v>
      </c>
      <c r="AH118">
        <v>81308</v>
      </c>
      <c r="AI118">
        <v>555125</v>
      </c>
      <c r="AJ118">
        <v>0</v>
      </c>
      <c r="AK118">
        <v>3358</v>
      </c>
      <c r="AL118">
        <v>13002494</v>
      </c>
      <c r="AM118">
        <v>0</v>
      </c>
      <c r="AN118">
        <v>3017339</v>
      </c>
      <c r="AO118">
        <v>0</v>
      </c>
      <c r="AP118">
        <v>2309484</v>
      </c>
      <c r="AQ118">
        <v>0</v>
      </c>
      <c r="AR118">
        <v>0</v>
      </c>
      <c r="AT118">
        <v>15297</v>
      </c>
      <c r="AU118">
        <v>132578450</v>
      </c>
      <c r="AV118">
        <v>25411468</v>
      </c>
      <c r="AW118">
        <v>310583</v>
      </c>
      <c r="AX118">
        <v>200176</v>
      </c>
      <c r="AY118">
        <v>256189</v>
      </c>
      <c r="AZ118">
        <v>199604</v>
      </c>
      <c r="BA118">
        <v>103628</v>
      </c>
      <c r="BB118">
        <v>1949129</v>
      </c>
      <c r="BC118">
        <v>6338</v>
      </c>
      <c r="BD118">
        <v>0</v>
      </c>
      <c r="BE118">
        <v>38161</v>
      </c>
      <c r="BF118">
        <v>3246128</v>
      </c>
      <c r="BG118">
        <v>0</v>
      </c>
      <c r="BH118">
        <v>2872184</v>
      </c>
      <c r="BI118">
        <v>290213</v>
      </c>
      <c r="BJ118">
        <v>0</v>
      </c>
      <c r="BK118">
        <v>0</v>
      </c>
      <c r="BL118">
        <v>5336401</v>
      </c>
      <c r="BM118">
        <v>19878122</v>
      </c>
      <c r="BN118">
        <v>516528</v>
      </c>
      <c r="BO118">
        <v>12599361</v>
      </c>
      <c r="BP118">
        <v>12934959</v>
      </c>
      <c r="BQ118">
        <v>58883</v>
      </c>
      <c r="BR118">
        <v>1491555</v>
      </c>
      <c r="BS118">
        <v>0</v>
      </c>
      <c r="BT118">
        <v>2950427</v>
      </c>
      <c r="BU118">
        <v>143491</v>
      </c>
      <c r="BV118">
        <v>0</v>
      </c>
      <c r="BW118">
        <v>945725</v>
      </c>
      <c r="BX118">
        <v>0</v>
      </c>
      <c r="BY118">
        <v>11257641</v>
      </c>
      <c r="BZ118">
        <v>54987</v>
      </c>
      <c r="CA118">
        <v>0</v>
      </c>
      <c r="CB118">
        <v>29283</v>
      </c>
      <c r="CC118">
        <v>0</v>
      </c>
      <c r="CD118">
        <v>0</v>
      </c>
    </row>
    <row r="119" spans="1:82" x14ac:dyDescent="0.3">
      <c r="A119" s="155">
        <v>519</v>
      </c>
      <c r="B119" t="s">
        <v>266</v>
      </c>
      <c r="D119">
        <v>4088</v>
      </c>
      <c r="E119">
        <v>0</v>
      </c>
      <c r="F119">
        <v>0</v>
      </c>
      <c r="G119">
        <v>11227</v>
      </c>
      <c r="H119">
        <v>0</v>
      </c>
      <c r="I119">
        <v>0</v>
      </c>
      <c r="J119">
        <v>0</v>
      </c>
      <c r="K119">
        <v>0</v>
      </c>
      <c r="L119">
        <v>0</v>
      </c>
      <c r="M119">
        <v>0</v>
      </c>
      <c r="N119">
        <v>0</v>
      </c>
      <c r="O119">
        <v>0</v>
      </c>
      <c r="P119">
        <v>0</v>
      </c>
      <c r="Q119">
        <v>0</v>
      </c>
      <c r="R119">
        <v>0</v>
      </c>
      <c r="S119">
        <v>0</v>
      </c>
      <c r="T119">
        <v>4742</v>
      </c>
      <c r="U119">
        <v>0</v>
      </c>
      <c r="V119">
        <v>30472</v>
      </c>
      <c r="W119">
        <v>0</v>
      </c>
      <c r="X119">
        <v>0</v>
      </c>
      <c r="Y119">
        <v>0</v>
      </c>
      <c r="Z119">
        <v>979</v>
      </c>
      <c r="AA119">
        <v>0</v>
      </c>
      <c r="AB119">
        <v>0</v>
      </c>
      <c r="AC119">
        <v>0</v>
      </c>
      <c r="AD119">
        <v>0</v>
      </c>
      <c r="AE119">
        <v>0</v>
      </c>
      <c r="AF119">
        <v>1318330</v>
      </c>
      <c r="AG119">
        <v>0</v>
      </c>
      <c r="AH119">
        <v>0</v>
      </c>
      <c r="AI119">
        <v>2550</v>
      </c>
      <c r="AJ119">
        <v>0</v>
      </c>
      <c r="AK119">
        <v>0</v>
      </c>
      <c r="AL119">
        <v>0</v>
      </c>
      <c r="AM119">
        <v>0</v>
      </c>
      <c r="AN119">
        <v>235201</v>
      </c>
      <c r="AO119">
        <v>0</v>
      </c>
      <c r="AP119">
        <v>0</v>
      </c>
      <c r="AQ119">
        <v>0</v>
      </c>
      <c r="AR119">
        <v>0</v>
      </c>
      <c r="AT119">
        <v>115</v>
      </c>
      <c r="AU119">
        <v>7626962</v>
      </c>
      <c r="AV119">
        <v>147168</v>
      </c>
      <c r="AW119">
        <v>0</v>
      </c>
      <c r="AX119">
        <v>156435</v>
      </c>
      <c r="AY119">
        <v>19556</v>
      </c>
      <c r="AZ119">
        <v>0</v>
      </c>
      <c r="BA119">
        <v>0</v>
      </c>
      <c r="BB119">
        <v>2765</v>
      </c>
      <c r="BC119">
        <v>0</v>
      </c>
      <c r="BD119">
        <v>0</v>
      </c>
      <c r="BE119">
        <v>0</v>
      </c>
      <c r="BF119">
        <v>155845</v>
      </c>
      <c r="BG119">
        <v>0</v>
      </c>
      <c r="BH119">
        <v>0</v>
      </c>
      <c r="BI119">
        <v>0</v>
      </c>
      <c r="BJ119">
        <v>0</v>
      </c>
      <c r="BK119">
        <v>0</v>
      </c>
      <c r="BL119">
        <v>605771</v>
      </c>
      <c r="BM119">
        <v>52580</v>
      </c>
      <c r="BN119">
        <v>0</v>
      </c>
      <c r="BO119">
        <v>1369852</v>
      </c>
      <c r="BP119">
        <v>1531183</v>
      </c>
      <c r="BQ119">
        <v>0</v>
      </c>
      <c r="BR119">
        <v>0</v>
      </c>
      <c r="BS119">
        <v>0</v>
      </c>
      <c r="BT119">
        <v>810285</v>
      </c>
      <c r="BU119">
        <v>0</v>
      </c>
      <c r="BV119">
        <v>0</v>
      </c>
      <c r="BW119">
        <v>0</v>
      </c>
      <c r="BX119">
        <v>0</v>
      </c>
      <c r="BY119">
        <v>5112</v>
      </c>
      <c r="BZ119">
        <v>0</v>
      </c>
      <c r="CA119">
        <v>0</v>
      </c>
      <c r="CB119">
        <v>95</v>
      </c>
      <c r="CC119">
        <v>0</v>
      </c>
      <c r="CD119">
        <v>0</v>
      </c>
    </row>
    <row r="120" spans="1:82" x14ac:dyDescent="0.3">
      <c r="A120" s="155">
        <v>520</v>
      </c>
      <c r="B120" t="s">
        <v>267</v>
      </c>
      <c r="D120">
        <v>149440</v>
      </c>
      <c r="E120">
        <v>292917</v>
      </c>
      <c r="F120">
        <v>0</v>
      </c>
      <c r="G120">
        <v>333133</v>
      </c>
      <c r="H120">
        <v>196062</v>
      </c>
      <c r="I120">
        <v>15975</v>
      </c>
      <c r="J120">
        <v>0</v>
      </c>
      <c r="K120">
        <v>114122</v>
      </c>
      <c r="L120">
        <v>932329</v>
      </c>
      <c r="M120">
        <v>0</v>
      </c>
      <c r="N120">
        <v>0</v>
      </c>
      <c r="O120">
        <v>0</v>
      </c>
      <c r="P120">
        <v>104793</v>
      </c>
      <c r="Q120">
        <v>1165630</v>
      </c>
      <c r="R120">
        <v>0</v>
      </c>
      <c r="S120">
        <v>117553</v>
      </c>
      <c r="T120">
        <v>75014</v>
      </c>
      <c r="U120">
        <v>43797</v>
      </c>
      <c r="V120">
        <v>594112</v>
      </c>
      <c r="W120">
        <v>0</v>
      </c>
      <c r="X120">
        <v>223880</v>
      </c>
      <c r="Y120">
        <v>281121</v>
      </c>
      <c r="Z120">
        <v>1273647</v>
      </c>
      <c r="AA120">
        <v>69505</v>
      </c>
      <c r="AB120">
        <v>53800</v>
      </c>
      <c r="AC120">
        <v>0</v>
      </c>
      <c r="AD120">
        <v>0</v>
      </c>
      <c r="AE120">
        <v>0</v>
      </c>
      <c r="AF120">
        <v>2962633</v>
      </c>
      <c r="AG120">
        <v>0</v>
      </c>
      <c r="AH120">
        <v>43497</v>
      </c>
      <c r="AI120">
        <v>43908</v>
      </c>
      <c r="AJ120">
        <v>71782</v>
      </c>
      <c r="AK120">
        <v>5375</v>
      </c>
      <c r="AL120">
        <v>3660543</v>
      </c>
      <c r="AM120">
        <v>0</v>
      </c>
      <c r="AN120">
        <v>355431</v>
      </c>
      <c r="AO120">
        <v>0</v>
      </c>
      <c r="AP120">
        <v>555046</v>
      </c>
      <c r="AQ120">
        <v>0</v>
      </c>
      <c r="AR120">
        <v>0</v>
      </c>
      <c r="AT120">
        <v>102454</v>
      </c>
      <c r="AU120">
        <v>3543794</v>
      </c>
      <c r="AV120">
        <v>9168476</v>
      </c>
      <c r="AW120">
        <v>124405</v>
      </c>
      <c r="AX120">
        <v>0</v>
      </c>
      <c r="AY120">
        <v>50311</v>
      </c>
      <c r="AZ120">
        <v>90736</v>
      </c>
      <c r="BA120">
        <v>79456</v>
      </c>
      <c r="BB120">
        <v>485660</v>
      </c>
      <c r="BC120">
        <v>140536</v>
      </c>
      <c r="BD120">
        <v>0</v>
      </c>
      <c r="BE120">
        <v>40141</v>
      </c>
      <c r="BF120">
        <v>1138757</v>
      </c>
      <c r="BG120">
        <v>0</v>
      </c>
      <c r="BH120">
        <v>1004800</v>
      </c>
      <c r="BI120">
        <v>188619</v>
      </c>
      <c r="BJ120">
        <v>0</v>
      </c>
      <c r="BK120">
        <v>0</v>
      </c>
      <c r="BL120">
        <v>1352900</v>
      </c>
      <c r="BM120">
        <v>2533527</v>
      </c>
      <c r="BN120">
        <v>721265</v>
      </c>
      <c r="BO120">
        <v>572756</v>
      </c>
      <c r="BP120">
        <v>0</v>
      </c>
      <c r="BQ120">
        <v>91856</v>
      </c>
      <c r="BR120">
        <v>785182</v>
      </c>
      <c r="BS120">
        <v>0</v>
      </c>
      <c r="BT120">
        <v>651053</v>
      </c>
      <c r="BU120">
        <v>136277</v>
      </c>
      <c r="BV120">
        <v>0</v>
      </c>
      <c r="BW120">
        <v>478940</v>
      </c>
      <c r="BX120">
        <v>0</v>
      </c>
      <c r="BY120">
        <v>3669095</v>
      </c>
      <c r="BZ120">
        <v>34255</v>
      </c>
      <c r="CA120">
        <v>0</v>
      </c>
      <c r="CB120">
        <v>43621</v>
      </c>
      <c r="CC120">
        <v>0</v>
      </c>
      <c r="CD120">
        <v>0</v>
      </c>
    </row>
    <row r="121" spans="1:82" x14ac:dyDescent="0.3">
      <c r="A121" s="155">
        <v>521</v>
      </c>
      <c r="B121" t="s">
        <v>268</v>
      </c>
      <c r="D121">
        <v>0</v>
      </c>
      <c r="E121">
        <v>0</v>
      </c>
      <c r="F121">
        <v>0</v>
      </c>
      <c r="G121">
        <v>0</v>
      </c>
      <c r="H121">
        <v>0</v>
      </c>
      <c r="I121">
        <v>0</v>
      </c>
      <c r="J121">
        <v>0</v>
      </c>
      <c r="K121">
        <v>1108</v>
      </c>
      <c r="L121">
        <v>0</v>
      </c>
      <c r="M121">
        <v>0</v>
      </c>
      <c r="N121">
        <v>0</v>
      </c>
      <c r="O121">
        <v>0</v>
      </c>
      <c r="P121">
        <v>0</v>
      </c>
      <c r="Q121">
        <v>0</v>
      </c>
      <c r="R121">
        <v>0</v>
      </c>
      <c r="S121">
        <v>0</v>
      </c>
      <c r="T121">
        <v>0</v>
      </c>
      <c r="U121">
        <v>0</v>
      </c>
      <c r="V121">
        <v>0</v>
      </c>
      <c r="W121">
        <v>0</v>
      </c>
      <c r="X121">
        <v>0</v>
      </c>
      <c r="Y121">
        <v>0</v>
      </c>
      <c r="Z121">
        <v>2798748</v>
      </c>
      <c r="AA121">
        <v>0</v>
      </c>
      <c r="AB121">
        <v>0</v>
      </c>
      <c r="AC121">
        <v>0</v>
      </c>
      <c r="AD121">
        <v>0</v>
      </c>
      <c r="AE121">
        <v>0</v>
      </c>
      <c r="AF121">
        <v>0</v>
      </c>
      <c r="AG121">
        <v>0</v>
      </c>
      <c r="AH121">
        <v>0</v>
      </c>
      <c r="AI121">
        <v>0</v>
      </c>
      <c r="AJ121">
        <v>0</v>
      </c>
      <c r="AK121">
        <v>0</v>
      </c>
      <c r="AL121">
        <v>0</v>
      </c>
      <c r="AM121">
        <v>190993</v>
      </c>
      <c r="AN121">
        <v>283747</v>
      </c>
      <c r="AO121">
        <v>0</v>
      </c>
      <c r="AP121">
        <v>0</v>
      </c>
      <c r="AQ121">
        <v>0</v>
      </c>
      <c r="AR121">
        <v>0</v>
      </c>
      <c r="AT121">
        <v>0</v>
      </c>
      <c r="AU121">
        <v>15421312</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2028653</v>
      </c>
      <c r="BP121">
        <v>10663528</v>
      </c>
      <c r="BQ121">
        <v>0</v>
      </c>
      <c r="BR121">
        <v>0</v>
      </c>
      <c r="BS121">
        <v>0</v>
      </c>
      <c r="BT121">
        <v>70568</v>
      </c>
      <c r="BU121">
        <v>0</v>
      </c>
      <c r="BV121">
        <v>0</v>
      </c>
      <c r="BW121">
        <v>3681</v>
      </c>
      <c r="BX121">
        <v>0</v>
      </c>
      <c r="BY121">
        <v>0</v>
      </c>
      <c r="BZ121">
        <v>0</v>
      </c>
      <c r="CA121">
        <v>0</v>
      </c>
      <c r="CB121">
        <v>0</v>
      </c>
      <c r="CC121">
        <v>0</v>
      </c>
      <c r="CD121">
        <v>0</v>
      </c>
    </row>
    <row r="122" spans="1:82" x14ac:dyDescent="0.3">
      <c r="A122" s="155">
        <v>522</v>
      </c>
      <c r="B122" t="s">
        <v>269</v>
      </c>
      <c r="D122">
        <v>0</v>
      </c>
      <c r="E122">
        <v>18634</v>
      </c>
      <c r="F122">
        <v>0</v>
      </c>
      <c r="G122">
        <v>24071</v>
      </c>
      <c r="H122">
        <v>4893</v>
      </c>
      <c r="I122">
        <v>0</v>
      </c>
      <c r="J122">
        <v>0</v>
      </c>
      <c r="K122">
        <v>0</v>
      </c>
      <c r="L122">
        <v>166927</v>
      </c>
      <c r="M122">
        <v>0</v>
      </c>
      <c r="N122">
        <v>0</v>
      </c>
      <c r="O122">
        <v>0</v>
      </c>
      <c r="P122">
        <v>2112</v>
      </c>
      <c r="Q122">
        <v>184868</v>
      </c>
      <c r="R122">
        <v>0</v>
      </c>
      <c r="S122">
        <v>141</v>
      </c>
      <c r="T122">
        <v>31673</v>
      </c>
      <c r="U122">
        <v>11063</v>
      </c>
      <c r="V122">
        <v>66671</v>
      </c>
      <c r="W122">
        <v>0</v>
      </c>
      <c r="X122">
        <v>0</v>
      </c>
      <c r="Y122">
        <v>5938</v>
      </c>
      <c r="Z122">
        <v>250450</v>
      </c>
      <c r="AA122">
        <v>0</v>
      </c>
      <c r="AB122">
        <v>19478</v>
      </c>
      <c r="AC122">
        <v>0</v>
      </c>
      <c r="AD122">
        <v>0</v>
      </c>
      <c r="AE122">
        <v>0</v>
      </c>
      <c r="AF122">
        <v>673314</v>
      </c>
      <c r="AG122">
        <v>0</v>
      </c>
      <c r="AH122">
        <v>2230</v>
      </c>
      <c r="AI122">
        <v>40488</v>
      </c>
      <c r="AJ122">
        <v>0</v>
      </c>
      <c r="AK122">
        <v>0</v>
      </c>
      <c r="AL122">
        <v>1230402</v>
      </c>
      <c r="AM122">
        <v>0</v>
      </c>
      <c r="AN122">
        <v>128515</v>
      </c>
      <c r="AO122">
        <v>0</v>
      </c>
      <c r="AP122">
        <v>139395</v>
      </c>
      <c r="AQ122">
        <v>0</v>
      </c>
      <c r="AR122">
        <v>0</v>
      </c>
      <c r="AT122">
        <v>0</v>
      </c>
      <c r="AU122">
        <v>3408912</v>
      </c>
      <c r="AV122">
        <v>1249981</v>
      </c>
      <c r="AW122">
        <v>41821</v>
      </c>
      <c r="AX122">
        <v>4086</v>
      </c>
      <c r="AY122">
        <v>9655</v>
      </c>
      <c r="AZ122">
        <v>9328</v>
      </c>
      <c r="BA122">
        <v>3099</v>
      </c>
      <c r="BB122">
        <v>144837</v>
      </c>
      <c r="BC122">
        <v>906</v>
      </c>
      <c r="BD122">
        <v>0</v>
      </c>
      <c r="BE122">
        <v>0</v>
      </c>
      <c r="BF122">
        <v>326540</v>
      </c>
      <c r="BG122">
        <v>0</v>
      </c>
      <c r="BH122">
        <v>191744</v>
      </c>
      <c r="BI122">
        <v>12809</v>
      </c>
      <c r="BJ122">
        <v>0</v>
      </c>
      <c r="BK122">
        <v>0</v>
      </c>
      <c r="BL122">
        <v>286217</v>
      </c>
      <c r="BM122">
        <v>681503</v>
      </c>
      <c r="BN122">
        <v>3101</v>
      </c>
      <c r="BO122">
        <v>1224009</v>
      </c>
      <c r="BP122">
        <v>528183</v>
      </c>
      <c r="BQ122">
        <v>0</v>
      </c>
      <c r="BR122">
        <v>93288</v>
      </c>
      <c r="BS122">
        <v>0</v>
      </c>
      <c r="BT122">
        <v>220727</v>
      </c>
      <c r="BU122">
        <v>94</v>
      </c>
      <c r="BV122">
        <v>0</v>
      </c>
      <c r="BW122">
        <v>60034</v>
      </c>
      <c r="BX122">
        <v>0</v>
      </c>
      <c r="BY122">
        <v>556364</v>
      </c>
      <c r="BZ122">
        <v>2065</v>
      </c>
      <c r="CA122">
        <v>0</v>
      </c>
      <c r="CB122">
        <v>4657</v>
      </c>
      <c r="CC122">
        <v>0</v>
      </c>
      <c r="CD122">
        <v>0</v>
      </c>
    </row>
    <row r="123" spans="1:82" x14ac:dyDescent="0.3">
      <c r="A123" s="155">
        <v>523</v>
      </c>
      <c r="B123" t="s">
        <v>270</v>
      </c>
      <c r="D123">
        <v>9880</v>
      </c>
      <c r="E123">
        <v>12758</v>
      </c>
      <c r="F123">
        <v>0</v>
      </c>
      <c r="G123">
        <v>401216</v>
      </c>
      <c r="H123">
        <v>0</v>
      </c>
      <c r="I123">
        <v>0</v>
      </c>
      <c r="J123">
        <v>0</v>
      </c>
      <c r="K123">
        <v>0</v>
      </c>
      <c r="L123">
        <v>0</v>
      </c>
      <c r="M123">
        <v>0</v>
      </c>
      <c r="N123">
        <v>0</v>
      </c>
      <c r="O123">
        <v>0</v>
      </c>
      <c r="P123">
        <v>0</v>
      </c>
      <c r="Q123">
        <v>0</v>
      </c>
      <c r="R123">
        <v>0</v>
      </c>
      <c r="S123">
        <v>0</v>
      </c>
      <c r="T123">
        <v>92680</v>
      </c>
      <c r="U123">
        <v>0</v>
      </c>
      <c r="V123">
        <v>148152</v>
      </c>
      <c r="W123">
        <v>0</v>
      </c>
      <c r="X123">
        <v>0</v>
      </c>
      <c r="Y123">
        <v>0</v>
      </c>
      <c r="Z123">
        <v>28808</v>
      </c>
      <c r="AA123">
        <v>0</v>
      </c>
      <c r="AB123">
        <v>0</v>
      </c>
      <c r="AC123">
        <v>0</v>
      </c>
      <c r="AD123">
        <v>0</v>
      </c>
      <c r="AE123">
        <v>0</v>
      </c>
      <c r="AF123">
        <v>40175516</v>
      </c>
      <c r="AG123">
        <v>0</v>
      </c>
      <c r="AH123">
        <v>0</v>
      </c>
      <c r="AI123">
        <v>34505</v>
      </c>
      <c r="AJ123">
        <v>0</v>
      </c>
      <c r="AK123">
        <v>0</v>
      </c>
      <c r="AL123">
        <v>0</v>
      </c>
      <c r="AM123">
        <v>0</v>
      </c>
      <c r="AN123">
        <v>7718112</v>
      </c>
      <c r="AO123">
        <v>0</v>
      </c>
      <c r="AP123">
        <v>0</v>
      </c>
      <c r="AQ123">
        <v>0</v>
      </c>
      <c r="AR123">
        <v>0</v>
      </c>
      <c r="AT123">
        <v>371872</v>
      </c>
      <c r="AU123">
        <v>104352679</v>
      </c>
      <c r="AV123">
        <v>2489638</v>
      </c>
      <c r="AW123">
        <v>0</v>
      </c>
      <c r="AX123">
        <v>2101179</v>
      </c>
      <c r="AY123">
        <v>153187</v>
      </c>
      <c r="AZ123">
        <v>0</v>
      </c>
      <c r="BA123">
        <v>0</v>
      </c>
      <c r="BB123">
        <v>78531</v>
      </c>
      <c r="BC123">
        <v>0</v>
      </c>
      <c r="BD123">
        <v>0</v>
      </c>
      <c r="BE123">
        <v>0</v>
      </c>
      <c r="BF123">
        <v>546231</v>
      </c>
      <c r="BG123">
        <v>0</v>
      </c>
      <c r="BH123">
        <v>0</v>
      </c>
      <c r="BI123">
        <v>0</v>
      </c>
      <c r="BJ123">
        <v>0</v>
      </c>
      <c r="BK123">
        <v>0</v>
      </c>
      <c r="BL123">
        <v>19619117</v>
      </c>
      <c r="BM123">
        <v>828872</v>
      </c>
      <c r="BN123">
        <v>1700</v>
      </c>
      <c r="BO123">
        <v>23771423</v>
      </c>
      <c r="BP123">
        <v>48349521</v>
      </c>
      <c r="BQ123">
        <v>857</v>
      </c>
      <c r="BR123">
        <v>0</v>
      </c>
      <c r="BS123">
        <v>0</v>
      </c>
      <c r="BT123">
        <v>11004769</v>
      </c>
      <c r="BU123">
        <v>0</v>
      </c>
      <c r="BV123">
        <v>0</v>
      </c>
      <c r="BW123">
        <v>0</v>
      </c>
      <c r="BX123">
        <v>0</v>
      </c>
      <c r="BY123">
        <v>82639</v>
      </c>
      <c r="BZ123">
        <v>0</v>
      </c>
      <c r="CA123">
        <v>0</v>
      </c>
      <c r="CB123">
        <v>117875</v>
      </c>
      <c r="CC123">
        <v>0</v>
      </c>
      <c r="CD123">
        <v>0</v>
      </c>
    </row>
    <row r="124" spans="1:82" x14ac:dyDescent="0.3">
      <c r="A124" s="155">
        <v>524</v>
      </c>
      <c r="B124" t="s">
        <v>271</v>
      </c>
      <c r="D124">
        <v>2418497</v>
      </c>
      <c r="E124">
        <v>6447785</v>
      </c>
      <c r="F124">
        <v>0</v>
      </c>
      <c r="G124">
        <v>5920692</v>
      </c>
      <c r="H124">
        <v>3312849</v>
      </c>
      <c r="I124">
        <v>748535</v>
      </c>
      <c r="J124">
        <v>0</v>
      </c>
      <c r="K124">
        <v>1604152</v>
      </c>
      <c r="L124">
        <v>16638920</v>
      </c>
      <c r="M124">
        <v>0</v>
      </c>
      <c r="N124">
        <v>0</v>
      </c>
      <c r="O124">
        <v>0</v>
      </c>
      <c r="P124">
        <v>197928</v>
      </c>
      <c r="Q124">
        <v>25589692</v>
      </c>
      <c r="R124">
        <v>0</v>
      </c>
      <c r="S124">
        <v>2963114</v>
      </c>
      <c r="T124">
        <v>2393866</v>
      </c>
      <c r="U124">
        <v>1108938</v>
      </c>
      <c r="V124">
        <v>11220063</v>
      </c>
      <c r="W124">
        <v>0</v>
      </c>
      <c r="X124">
        <v>3554730</v>
      </c>
      <c r="Y124">
        <v>5388423</v>
      </c>
      <c r="Z124">
        <v>9893470</v>
      </c>
      <c r="AA124">
        <v>1164416</v>
      </c>
      <c r="AB124">
        <v>1148030</v>
      </c>
      <c r="AC124">
        <v>0</v>
      </c>
      <c r="AD124">
        <v>0</v>
      </c>
      <c r="AE124">
        <v>0</v>
      </c>
      <c r="AF124">
        <v>79799455</v>
      </c>
      <c r="AG124">
        <v>0</v>
      </c>
      <c r="AH124">
        <v>1514256</v>
      </c>
      <c r="AI124">
        <v>2035090</v>
      </c>
      <c r="AJ124">
        <v>1418287</v>
      </c>
      <c r="AK124">
        <v>145127</v>
      </c>
      <c r="AL124">
        <v>101904800</v>
      </c>
      <c r="AM124">
        <v>0</v>
      </c>
      <c r="AN124">
        <v>8415968</v>
      </c>
      <c r="AO124">
        <v>0</v>
      </c>
      <c r="AP124">
        <v>13997685</v>
      </c>
      <c r="AQ124">
        <v>0</v>
      </c>
      <c r="AR124">
        <v>0</v>
      </c>
      <c r="AT124">
        <v>1290300</v>
      </c>
      <c r="AU124">
        <v>35107960</v>
      </c>
      <c r="AV124">
        <v>164399434</v>
      </c>
      <c r="AW124">
        <v>3514677</v>
      </c>
      <c r="AX124">
        <v>0</v>
      </c>
      <c r="AY124">
        <v>1786951</v>
      </c>
      <c r="AZ124">
        <v>1299141</v>
      </c>
      <c r="BA124">
        <v>1894467</v>
      </c>
      <c r="BB124">
        <v>14253402</v>
      </c>
      <c r="BC124">
        <v>1264827</v>
      </c>
      <c r="BD124">
        <v>0</v>
      </c>
      <c r="BE124">
        <v>959040</v>
      </c>
      <c r="BF124">
        <v>12629673</v>
      </c>
      <c r="BG124">
        <v>0</v>
      </c>
      <c r="BH124">
        <v>22695285</v>
      </c>
      <c r="BI124">
        <v>5041631</v>
      </c>
      <c r="BJ124">
        <v>0</v>
      </c>
      <c r="BK124">
        <v>0</v>
      </c>
      <c r="BL124">
        <v>19185719</v>
      </c>
      <c r="BM124">
        <v>42606648</v>
      </c>
      <c r="BN124">
        <v>11287079</v>
      </c>
      <c r="BO124">
        <v>18723474</v>
      </c>
      <c r="BP124">
        <v>0</v>
      </c>
      <c r="BQ124">
        <v>955503</v>
      </c>
      <c r="BR124">
        <v>11811133</v>
      </c>
      <c r="BS124">
        <v>0</v>
      </c>
      <c r="BT124">
        <v>10536036</v>
      </c>
      <c r="BU124">
        <v>2403796</v>
      </c>
      <c r="BV124">
        <v>0</v>
      </c>
      <c r="BW124">
        <v>7267484</v>
      </c>
      <c r="BX124">
        <v>0</v>
      </c>
      <c r="BY124">
        <v>39591342</v>
      </c>
      <c r="BZ124">
        <v>857451</v>
      </c>
      <c r="CA124">
        <v>0</v>
      </c>
      <c r="CB124">
        <v>1247190</v>
      </c>
      <c r="CC124">
        <v>0</v>
      </c>
      <c r="CD124">
        <v>0</v>
      </c>
    </row>
    <row r="125" spans="1:82" x14ac:dyDescent="0.3">
      <c r="A125" s="155">
        <v>525</v>
      </c>
      <c r="B125" t="s">
        <v>272</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35101729</v>
      </c>
      <c r="AA125">
        <v>0</v>
      </c>
      <c r="AB125">
        <v>0</v>
      </c>
      <c r="AC125">
        <v>0</v>
      </c>
      <c r="AD125">
        <v>0</v>
      </c>
      <c r="AE125">
        <v>0</v>
      </c>
      <c r="AF125">
        <v>0</v>
      </c>
      <c r="AG125">
        <v>0</v>
      </c>
      <c r="AH125">
        <v>0</v>
      </c>
      <c r="AI125">
        <v>0</v>
      </c>
      <c r="AJ125">
        <v>0</v>
      </c>
      <c r="AK125">
        <v>0</v>
      </c>
      <c r="AL125">
        <v>0</v>
      </c>
      <c r="AM125">
        <v>742102</v>
      </c>
      <c r="AN125">
        <v>4735810</v>
      </c>
      <c r="AO125">
        <v>0</v>
      </c>
      <c r="AP125">
        <v>0</v>
      </c>
      <c r="AQ125">
        <v>0</v>
      </c>
      <c r="AR125">
        <v>0</v>
      </c>
      <c r="AT125">
        <v>0</v>
      </c>
      <c r="AU125">
        <v>296022366</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41263420</v>
      </c>
      <c r="BP125">
        <v>192424052</v>
      </c>
      <c r="BQ125">
        <v>0</v>
      </c>
      <c r="BR125">
        <v>0</v>
      </c>
      <c r="BS125">
        <v>0</v>
      </c>
      <c r="BT125">
        <v>477419</v>
      </c>
      <c r="BU125">
        <v>0</v>
      </c>
      <c r="BV125">
        <v>0</v>
      </c>
      <c r="BW125">
        <v>54921</v>
      </c>
      <c r="BX125">
        <v>0</v>
      </c>
      <c r="BY125">
        <v>0</v>
      </c>
      <c r="BZ125">
        <v>0</v>
      </c>
      <c r="CA125">
        <v>0</v>
      </c>
      <c r="CB125">
        <v>0</v>
      </c>
      <c r="CC125">
        <v>0</v>
      </c>
      <c r="CD125">
        <v>0</v>
      </c>
    </row>
    <row r="126" spans="1:82" x14ac:dyDescent="0.3">
      <c r="A126" s="155">
        <v>526</v>
      </c>
      <c r="B126" t="s">
        <v>273</v>
      </c>
      <c r="D126">
        <v>188865</v>
      </c>
      <c r="E126">
        <v>662585</v>
      </c>
      <c r="F126">
        <v>0</v>
      </c>
      <c r="G126">
        <v>541822</v>
      </c>
      <c r="H126">
        <v>37457</v>
      </c>
      <c r="I126">
        <v>0</v>
      </c>
      <c r="J126">
        <v>0</v>
      </c>
      <c r="K126">
        <v>0</v>
      </c>
      <c r="L126">
        <v>1528098</v>
      </c>
      <c r="M126">
        <v>0</v>
      </c>
      <c r="N126">
        <v>0</v>
      </c>
      <c r="O126">
        <v>0</v>
      </c>
      <c r="P126">
        <v>4311</v>
      </c>
      <c r="Q126">
        <v>4833143</v>
      </c>
      <c r="R126">
        <v>0</v>
      </c>
      <c r="S126">
        <v>110299</v>
      </c>
      <c r="T126">
        <v>421960</v>
      </c>
      <c r="U126">
        <v>117857</v>
      </c>
      <c r="V126">
        <v>1341051</v>
      </c>
      <c r="W126">
        <v>0</v>
      </c>
      <c r="X126">
        <v>0</v>
      </c>
      <c r="Y126">
        <v>303082</v>
      </c>
      <c r="Z126">
        <v>1916005</v>
      </c>
      <c r="AA126">
        <v>0</v>
      </c>
      <c r="AB126">
        <v>289095</v>
      </c>
      <c r="AC126">
        <v>0</v>
      </c>
      <c r="AD126">
        <v>0</v>
      </c>
      <c r="AE126">
        <v>0</v>
      </c>
      <c r="AF126">
        <v>13632597</v>
      </c>
      <c r="AG126">
        <v>0</v>
      </c>
      <c r="AH126">
        <v>74617</v>
      </c>
      <c r="AI126">
        <v>263821</v>
      </c>
      <c r="AJ126">
        <v>0</v>
      </c>
      <c r="AK126">
        <v>3358</v>
      </c>
      <c r="AL126">
        <v>4745258</v>
      </c>
      <c r="AM126">
        <v>0</v>
      </c>
      <c r="AN126">
        <v>1609177</v>
      </c>
      <c r="AO126">
        <v>0</v>
      </c>
      <c r="AP126">
        <v>1000390</v>
      </c>
      <c r="AQ126">
        <v>0</v>
      </c>
      <c r="AR126">
        <v>0</v>
      </c>
      <c r="AT126">
        <v>15297</v>
      </c>
      <c r="AU126">
        <v>40687115</v>
      </c>
      <c r="AV126">
        <v>16942111</v>
      </c>
      <c r="AW126">
        <v>196462</v>
      </c>
      <c r="AX126">
        <v>168485</v>
      </c>
      <c r="AY126">
        <v>176580</v>
      </c>
      <c r="AZ126">
        <v>135588</v>
      </c>
      <c r="BA126">
        <v>79869</v>
      </c>
      <c r="BB126">
        <v>1513701</v>
      </c>
      <c r="BC126">
        <v>4527</v>
      </c>
      <c r="BD126">
        <v>0</v>
      </c>
      <c r="BE126">
        <v>37633</v>
      </c>
      <c r="BF126">
        <v>1393718</v>
      </c>
      <c r="BG126">
        <v>0</v>
      </c>
      <c r="BH126">
        <v>1793469</v>
      </c>
      <c r="BI126">
        <v>257725</v>
      </c>
      <c r="BJ126">
        <v>0</v>
      </c>
      <c r="BK126">
        <v>0</v>
      </c>
      <c r="BL126">
        <v>4320619</v>
      </c>
      <c r="BM126">
        <v>16407223</v>
      </c>
      <c r="BN126">
        <v>500082</v>
      </c>
      <c r="BO126">
        <v>7014847</v>
      </c>
      <c r="BP126">
        <v>48524328</v>
      </c>
      <c r="BQ126">
        <v>72910</v>
      </c>
      <c r="BR126">
        <v>985295</v>
      </c>
      <c r="BS126">
        <v>0</v>
      </c>
      <c r="BT126">
        <v>2309112</v>
      </c>
      <c r="BU126">
        <v>143209</v>
      </c>
      <c r="BV126">
        <v>0</v>
      </c>
      <c r="BW126">
        <v>625400</v>
      </c>
      <c r="BX126">
        <v>0</v>
      </c>
      <c r="BY126">
        <v>7147683</v>
      </c>
      <c r="BZ126">
        <v>50913</v>
      </c>
      <c r="CA126">
        <v>0</v>
      </c>
      <c r="CB126">
        <v>20747</v>
      </c>
      <c r="CC126">
        <v>0</v>
      </c>
      <c r="CD126">
        <v>0</v>
      </c>
    </row>
    <row r="127" spans="1:82" x14ac:dyDescent="0.3">
      <c r="A127" s="155">
        <v>527</v>
      </c>
      <c r="B127" t="s">
        <v>274</v>
      </c>
      <c r="D127">
        <v>0</v>
      </c>
      <c r="E127">
        <v>0</v>
      </c>
      <c r="F127">
        <v>0</v>
      </c>
      <c r="G127">
        <v>0</v>
      </c>
      <c r="H127">
        <v>0</v>
      </c>
      <c r="I127">
        <v>0</v>
      </c>
      <c r="J127">
        <v>0</v>
      </c>
      <c r="K127">
        <v>0</v>
      </c>
      <c r="L127">
        <v>58900</v>
      </c>
      <c r="M127">
        <v>7074781</v>
      </c>
      <c r="N127">
        <v>0</v>
      </c>
      <c r="O127">
        <v>0</v>
      </c>
      <c r="P127">
        <v>0</v>
      </c>
      <c r="Q127">
        <v>115715</v>
      </c>
      <c r="R127">
        <v>0</v>
      </c>
      <c r="S127">
        <v>0</v>
      </c>
      <c r="T127">
        <v>0</v>
      </c>
      <c r="U127">
        <v>0</v>
      </c>
      <c r="V127">
        <v>0</v>
      </c>
      <c r="W127">
        <v>0</v>
      </c>
      <c r="X127">
        <v>0</v>
      </c>
      <c r="Y127">
        <v>137268</v>
      </c>
      <c r="Z127">
        <v>0</v>
      </c>
      <c r="AA127">
        <v>0</v>
      </c>
      <c r="AB127">
        <v>0</v>
      </c>
      <c r="AC127">
        <v>0</v>
      </c>
      <c r="AD127">
        <v>0</v>
      </c>
      <c r="AE127">
        <v>0</v>
      </c>
      <c r="AF127">
        <v>10455800</v>
      </c>
      <c r="AG127">
        <v>0</v>
      </c>
      <c r="AH127">
        <v>0</v>
      </c>
      <c r="AI127">
        <v>0</v>
      </c>
      <c r="AJ127">
        <v>0</v>
      </c>
      <c r="AK127">
        <v>0</v>
      </c>
      <c r="AL127">
        <v>0</v>
      </c>
      <c r="AM127">
        <v>0</v>
      </c>
      <c r="AN127">
        <v>0</v>
      </c>
      <c r="AO127">
        <v>0</v>
      </c>
      <c r="AP127">
        <v>47400</v>
      </c>
      <c r="AQ127">
        <v>0</v>
      </c>
      <c r="AR127">
        <v>0</v>
      </c>
      <c r="AT127">
        <v>0</v>
      </c>
      <c r="AU127">
        <v>0</v>
      </c>
      <c r="AV127">
        <v>31922537</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12658399</v>
      </c>
      <c r="BQ127">
        <v>0</v>
      </c>
      <c r="BR127">
        <v>0</v>
      </c>
      <c r="BS127">
        <v>0</v>
      </c>
      <c r="BT127">
        <v>0</v>
      </c>
      <c r="BU127">
        <v>0</v>
      </c>
      <c r="BV127">
        <v>0</v>
      </c>
      <c r="BW127">
        <v>0</v>
      </c>
      <c r="BX127">
        <v>0</v>
      </c>
      <c r="BY127">
        <v>0</v>
      </c>
      <c r="BZ127">
        <v>0</v>
      </c>
      <c r="CA127">
        <v>0</v>
      </c>
      <c r="CB127">
        <v>0</v>
      </c>
      <c r="CC127">
        <v>0</v>
      </c>
      <c r="CD127">
        <v>413771</v>
      </c>
    </row>
    <row r="128" spans="1:82" x14ac:dyDescent="0.3">
      <c r="A128" s="155">
        <v>528</v>
      </c>
      <c r="B128" t="s">
        <v>257</v>
      </c>
      <c r="D128">
        <v>246277</v>
      </c>
      <c r="E128">
        <v>764184</v>
      </c>
      <c r="F128">
        <v>79300</v>
      </c>
      <c r="G128">
        <v>308105</v>
      </c>
      <c r="H128">
        <v>271138</v>
      </c>
      <c r="I128">
        <v>23030</v>
      </c>
      <c r="J128">
        <v>17713</v>
      </c>
      <c r="K128">
        <v>18880</v>
      </c>
      <c r="L128">
        <v>1459836</v>
      </c>
      <c r="M128">
        <v>63434438</v>
      </c>
      <c r="N128">
        <v>1243473</v>
      </c>
      <c r="O128">
        <v>4335033</v>
      </c>
      <c r="P128">
        <v>11228</v>
      </c>
      <c r="Q128">
        <v>5447317</v>
      </c>
      <c r="R128">
        <v>39585</v>
      </c>
      <c r="S128">
        <v>143800</v>
      </c>
      <c r="T128">
        <v>894559</v>
      </c>
      <c r="U128">
        <v>617654</v>
      </c>
      <c r="V128">
        <v>2155258</v>
      </c>
      <c r="W128">
        <v>843838</v>
      </c>
      <c r="X128">
        <v>182688</v>
      </c>
      <c r="Y128">
        <v>305511</v>
      </c>
      <c r="Z128">
        <v>14537226</v>
      </c>
      <c r="AA128">
        <v>0</v>
      </c>
      <c r="AB128">
        <v>187068</v>
      </c>
      <c r="AC128">
        <v>19207740</v>
      </c>
      <c r="AD128">
        <v>210596</v>
      </c>
      <c r="AE128">
        <v>199411</v>
      </c>
      <c r="AF128">
        <v>32578716</v>
      </c>
      <c r="AG128">
        <v>67611</v>
      </c>
      <c r="AH128">
        <v>98435</v>
      </c>
      <c r="AI128">
        <v>3049772</v>
      </c>
      <c r="AJ128">
        <v>284926</v>
      </c>
      <c r="AK128">
        <v>17278</v>
      </c>
      <c r="AL128">
        <v>15148183</v>
      </c>
      <c r="AM128">
        <v>48291</v>
      </c>
      <c r="AN128">
        <v>5111897</v>
      </c>
      <c r="AO128">
        <v>0</v>
      </c>
      <c r="AP128">
        <v>1772959</v>
      </c>
      <c r="AQ128">
        <v>924543</v>
      </c>
      <c r="AR128">
        <v>28862</v>
      </c>
      <c r="AT128">
        <v>46687</v>
      </c>
      <c r="AU128">
        <v>174225583</v>
      </c>
      <c r="AV128">
        <v>31027318</v>
      </c>
      <c r="AW128">
        <v>587774</v>
      </c>
      <c r="AX128">
        <v>64821</v>
      </c>
      <c r="AY128">
        <v>135566</v>
      </c>
      <c r="AZ128">
        <v>71879</v>
      </c>
      <c r="BA128">
        <v>61462</v>
      </c>
      <c r="BB128">
        <v>1757903</v>
      </c>
      <c r="BC128">
        <v>31140</v>
      </c>
      <c r="BD128">
        <v>23679</v>
      </c>
      <c r="BE128">
        <v>19666</v>
      </c>
      <c r="BF128">
        <v>7572226</v>
      </c>
      <c r="BG128">
        <v>5152</v>
      </c>
      <c r="BH128">
        <v>4620102</v>
      </c>
      <c r="BI128">
        <v>635222</v>
      </c>
      <c r="BJ128">
        <v>106343</v>
      </c>
      <c r="BK128">
        <v>0</v>
      </c>
      <c r="BL128">
        <v>5873274</v>
      </c>
      <c r="BM128">
        <v>9834325</v>
      </c>
      <c r="BN128">
        <v>532026</v>
      </c>
      <c r="BO128">
        <v>27816704</v>
      </c>
      <c r="BP128">
        <v>58351739</v>
      </c>
      <c r="BQ128">
        <v>137651</v>
      </c>
      <c r="BR128">
        <v>2875969</v>
      </c>
      <c r="BS128">
        <v>236227</v>
      </c>
      <c r="BT128">
        <v>6740252</v>
      </c>
      <c r="BU128">
        <v>51740</v>
      </c>
      <c r="BV128">
        <v>34555</v>
      </c>
      <c r="BW128">
        <v>2633522</v>
      </c>
      <c r="BX128">
        <v>1338333</v>
      </c>
      <c r="BY128">
        <v>22361668</v>
      </c>
      <c r="BZ128">
        <v>59725</v>
      </c>
      <c r="CA128">
        <v>4937242</v>
      </c>
      <c r="CB128">
        <v>217894</v>
      </c>
      <c r="CC128">
        <v>1138906</v>
      </c>
      <c r="CD128">
        <v>21449869</v>
      </c>
    </row>
    <row r="129" spans="1:87" x14ac:dyDescent="0.3">
      <c r="A129" s="155">
        <v>529</v>
      </c>
      <c r="B129" t="s">
        <v>258</v>
      </c>
      <c r="D129">
        <v>26254</v>
      </c>
      <c r="E129">
        <v>104882</v>
      </c>
      <c r="F129">
        <v>10169</v>
      </c>
      <c r="G129">
        <v>25297</v>
      </c>
      <c r="H129">
        <v>30389</v>
      </c>
      <c r="I129">
        <v>3085</v>
      </c>
      <c r="J129">
        <v>2196</v>
      </c>
      <c r="K129">
        <v>2696</v>
      </c>
      <c r="L129">
        <v>178596</v>
      </c>
      <c r="M129">
        <v>7109878</v>
      </c>
      <c r="N129">
        <v>66230</v>
      </c>
      <c r="O129">
        <v>270969</v>
      </c>
      <c r="P129">
        <v>1040</v>
      </c>
      <c r="Q129">
        <v>126038</v>
      </c>
      <c r="R129">
        <v>3609</v>
      </c>
      <c r="S129">
        <v>13684</v>
      </c>
      <c r="T129">
        <v>73640</v>
      </c>
      <c r="U129">
        <v>62872</v>
      </c>
      <c r="V129">
        <v>122309</v>
      </c>
      <c r="W129">
        <v>114667</v>
      </c>
      <c r="X129">
        <v>27196</v>
      </c>
      <c r="Y129">
        <v>45613</v>
      </c>
      <c r="Z129">
        <v>2022331</v>
      </c>
      <c r="AA129">
        <v>0</v>
      </c>
      <c r="AB129">
        <v>25558</v>
      </c>
      <c r="AC129">
        <v>2370012</v>
      </c>
      <c r="AD129">
        <v>30909</v>
      </c>
      <c r="AE129">
        <v>31954</v>
      </c>
      <c r="AF129">
        <v>2515967</v>
      </c>
      <c r="AG129">
        <v>7183</v>
      </c>
      <c r="AH129">
        <v>14263</v>
      </c>
      <c r="AI129">
        <v>423758</v>
      </c>
      <c r="AJ129">
        <v>45270</v>
      </c>
      <c r="AK129">
        <v>3406</v>
      </c>
      <c r="AL129">
        <v>1506144</v>
      </c>
      <c r="AM129">
        <v>7962</v>
      </c>
      <c r="AN129">
        <v>609374</v>
      </c>
      <c r="AO129">
        <v>0</v>
      </c>
      <c r="AP129">
        <v>176002</v>
      </c>
      <c r="AQ129">
        <v>112684</v>
      </c>
      <c r="AR129">
        <v>2848</v>
      </c>
      <c r="AT129">
        <v>9061</v>
      </c>
      <c r="AU129">
        <v>21268610</v>
      </c>
      <c r="AV129">
        <v>4938438</v>
      </c>
      <c r="AW129">
        <v>87242</v>
      </c>
      <c r="AX129">
        <v>13418</v>
      </c>
      <c r="AY129">
        <v>21374</v>
      </c>
      <c r="AZ129">
        <v>10144</v>
      </c>
      <c r="BA129">
        <v>13692</v>
      </c>
      <c r="BB129">
        <v>292733</v>
      </c>
      <c r="BC129">
        <v>4314</v>
      </c>
      <c r="BD129">
        <v>2903</v>
      </c>
      <c r="BE129">
        <v>2912</v>
      </c>
      <c r="BF129">
        <v>768081</v>
      </c>
      <c r="BG129">
        <v>573</v>
      </c>
      <c r="BH129">
        <v>585669</v>
      </c>
      <c r="BI129">
        <v>84583</v>
      </c>
      <c r="BJ129">
        <v>4911</v>
      </c>
      <c r="BK129">
        <v>0</v>
      </c>
      <c r="BL129">
        <v>617528</v>
      </c>
      <c r="BM129">
        <v>693508</v>
      </c>
      <c r="BN129">
        <v>56376</v>
      </c>
      <c r="BO129">
        <v>2432009</v>
      </c>
      <c r="BP129">
        <v>6881725</v>
      </c>
      <c r="BQ129">
        <v>16098</v>
      </c>
      <c r="BR129">
        <v>24790</v>
      </c>
      <c r="BS129">
        <v>20946</v>
      </c>
      <c r="BT129">
        <v>695334</v>
      </c>
      <c r="BU129">
        <v>13588</v>
      </c>
      <c r="BV129">
        <v>7799</v>
      </c>
      <c r="BW129">
        <v>35943</v>
      </c>
      <c r="BX129">
        <v>111627</v>
      </c>
      <c r="BY129">
        <v>1971533</v>
      </c>
      <c r="BZ129">
        <v>12008</v>
      </c>
      <c r="CA129">
        <v>592307</v>
      </c>
      <c r="CB129">
        <v>40999</v>
      </c>
      <c r="CC129">
        <v>136055</v>
      </c>
      <c r="CD129">
        <v>1700352</v>
      </c>
    </row>
    <row r="130" spans="1:87" x14ac:dyDescent="0.3">
      <c r="A130" s="155">
        <v>530</v>
      </c>
      <c r="B130" t="s">
        <v>259</v>
      </c>
      <c r="D130">
        <v>8868</v>
      </c>
      <c r="E130">
        <v>58580</v>
      </c>
      <c r="F130">
        <v>1097</v>
      </c>
      <c r="G130">
        <v>26890</v>
      </c>
      <c r="H130">
        <v>10534</v>
      </c>
      <c r="I130">
        <v>792</v>
      </c>
      <c r="J130">
        <v>40</v>
      </c>
      <c r="K130">
        <v>587</v>
      </c>
      <c r="L130">
        <v>66462</v>
      </c>
      <c r="M130">
        <v>617501</v>
      </c>
      <c r="N130">
        <v>719</v>
      </c>
      <c r="O130">
        <v>36351</v>
      </c>
      <c r="P130">
        <v>282</v>
      </c>
      <c r="Q130">
        <v>51693</v>
      </c>
      <c r="R130">
        <v>272</v>
      </c>
      <c r="S130">
        <v>3973</v>
      </c>
      <c r="T130">
        <v>5014</v>
      </c>
      <c r="U130">
        <v>8656</v>
      </c>
      <c r="V130">
        <v>77222</v>
      </c>
      <c r="W130">
        <v>31475</v>
      </c>
      <c r="X130">
        <v>3106</v>
      </c>
      <c r="Y130">
        <v>17402</v>
      </c>
      <c r="Z130">
        <v>63282</v>
      </c>
      <c r="AA130">
        <v>0</v>
      </c>
      <c r="AB130">
        <v>18355</v>
      </c>
      <c r="AC130">
        <v>107032</v>
      </c>
      <c r="AD130">
        <v>20114</v>
      </c>
      <c r="AE130">
        <v>25777</v>
      </c>
      <c r="AF130">
        <v>429186</v>
      </c>
      <c r="AG130">
        <v>1201</v>
      </c>
      <c r="AH130">
        <v>6367</v>
      </c>
      <c r="AI130">
        <v>24279</v>
      </c>
      <c r="AJ130">
        <v>5182</v>
      </c>
      <c r="AK130">
        <v>186</v>
      </c>
      <c r="AL130">
        <v>277992</v>
      </c>
      <c r="AM130">
        <v>358</v>
      </c>
      <c r="AN130">
        <v>120236</v>
      </c>
      <c r="AO130">
        <v>0</v>
      </c>
      <c r="AP130">
        <v>41091</v>
      </c>
      <c r="AQ130">
        <v>15710</v>
      </c>
      <c r="AR130">
        <v>1142</v>
      </c>
      <c r="AT130">
        <v>7636</v>
      </c>
      <c r="AU130">
        <v>1180678</v>
      </c>
      <c r="AV130">
        <v>97620</v>
      </c>
      <c r="AW130">
        <v>23665</v>
      </c>
      <c r="AX130">
        <v>1354</v>
      </c>
      <c r="AY130">
        <v>2824</v>
      </c>
      <c r="AZ130">
        <v>589</v>
      </c>
      <c r="BA130">
        <v>8162</v>
      </c>
      <c r="BB130">
        <v>104520</v>
      </c>
      <c r="BC130">
        <v>533</v>
      </c>
      <c r="BD130">
        <v>1057</v>
      </c>
      <c r="BE130">
        <v>445</v>
      </c>
      <c r="BF130">
        <v>47545</v>
      </c>
      <c r="BG130">
        <v>1016</v>
      </c>
      <c r="BH130">
        <v>25019</v>
      </c>
      <c r="BI130">
        <v>11899</v>
      </c>
      <c r="BJ130">
        <v>2109</v>
      </c>
      <c r="BK130">
        <v>0</v>
      </c>
      <c r="BL130">
        <v>273835</v>
      </c>
      <c r="BM130">
        <v>143079</v>
      </c>
      <c r="BN130">
        <v>26713</v>
      </c>
      <c r="BO130">
        <v>390177</v>
      </c>
      <c r="BP130">
        <v>600182</v>
      </c>
      <c r="BQ130">
        <v>7008</v>
      </c>
      <c r="BR130">
        <v>19836</v>
      </c>
      <c r="BS130">
        <v>2055</v>
      </c>
      <c r="BT130">
        <v>61315</v>
      </c>
      <c r="BU130">
        <v>3983</v>
      </c>
      <c r="BV130">
        <v>11175</v>
      </c>
      <c r="BW130">
        <v>33077</v>
      </c>
      <c r="BX130">
        <v>10761</v>
      </c>
      <c r="BY130">
        <v>61559</v>
      </c>
      <c r="BZ130">
        <v>2280</v>
      </c>
      <c r="CA130">
        <v>52510</v>
      </c>
      <c r="CB130">
        <v>12657</v>
      </c>
      <c r="CC130">
        <v>47966</v>
      </c>
      <c r="CD130">
        <v>171569</v>
      </c>
    </row>
    <row r="131" spans="1:87" x14ac:dyDescent="0.3">
      <c r="A131" s="155">
        <v>531</v>
      </c>
      <c r="B131" t="s">
        <v>260</v>
      </c>
      <c r="D131">
        <v>0</v>
      </c>
      <c r="E131">
        <v>0</v>
      </c>
      <c r="F131">
        <v>0</v>
      </c>
      <c r="G131">
        <v>0</v>
      </c>
      <c r="H131">
        <v>0</v>
      </c>
      <c r="I131">
        <v>14</v>
      </c>
      <c r="J131">
        <v>0</v>
      </c>
      <c r="K131">
        <v>0</v>
      </c>
      <c r="L131">
        <v>0</v>
      </c>
      <c r="M131">
        <v>42164</v>
      </c>
      <c r="N131">
        <v>0</v>
      </c>
      <c r="O131">
        <v>1301</v>
      </c>
      <c r="P131">
        <v>0</v>
      </c>
      <c r="Q131">
        <v>0</v>
      </c>
      <c r="R131">
        <v>0</v>
      </c>
      <c r="S131">
        <v>0</v>
      </c>
      <c r="T131">
        <v>0</v>
      </c>
      <c r="U131">
        <v>0</v>
      </c>
      <c r="V131">
        <v>0</v>
      </c>
      <c r="W131">
        <v>0</v>
      </c>
      <c r="X131">
        <v>67</v>
      </c>
      <c r="Y131">
        <v>0</v>
      </c>
      <c r="Z131">
        <v>0</v>
      </c>
      <c r="AA131">
        <v>0</v>
      </c>
      <c r="AB131">
        <v>0</v>
      </c>
      <c r="AC131">
        <v>0</v>
      </c>
      <c r="AD131">
        <v>0</v>
      </c>
      <c r="AE131">
        <v>0</v>
      </c>
      <c r="AF131">
        <v>22739</v>
      </c>
      <c r="AG131">
        <v>0</v>
      </c>
      <c r="AH131">
        <v>0</v>
      </c>
      <c r="AI131">
        <v>0</v>
      </c>
      <c r="AJ131">
        <v>0</v>
      </c>
      <c r="AK131">
        <v>0</v>
      </c>
      <c r="AL131">
        <v>0</v>
      </c>
      <c r="AM131">
        <v>0</v>
      </c>
      <c r="AN131">
        <v>3670</v>
      </c>
      <c r="AO131">
        <v>0</v>
      </c>
      <c r="AP131">
        <v>0</v>
      </c>
      <c r="AQ131">
        <v>0</v>
      </c>
      <c r="AR131">
        <v>0</v>
      </c>
      <c r="AT131">
        <v>0</v>
      </c>
      <c r="AU131">
        <v>66276</v>
      </c>
      <c r="AV131">
        <v>0</v>
      </c>
      <c r="AW131">
        <v>0</v>
      </c>
      <c r="AX131">
        <v>0</v>
      </c>
      <c r="AY131">
        <v>0</v>
      </c>
      <c r="AZ131">
        <v>0</v>
      </c>
      <c r="BA131">
        <v>0</v>
      </c>
      <c r="BB131">
        <v>0</v>
      </c>
      <c r="BC131">
        <v>0</v>
      </c>
      <c r="BD131">
        <v>0</v>
      </c>
      <c r="BE131">
        <v>0</v>
      </c>
      <c r="BF131">
        <v>0</v>
      </c>
      <c r="BG131">
        <v>0</v>
      </c>
      <c r="BH131">
        <v>0</v>
      </c>
      <c r="BI131">
        <v>418</v>
      </c>
      <c r="BJ131">
        <v>0</v>
      </c>
      <c r="BK131">
        <v>0</v>
      </c>
      <c r="BL131">
        <v>0</v>
      </c>
      <c r="BM131">
        <v>6199</v>
      </c>
      <c r="BN131">
        <v>0</v>
      </c>
      <c r="BO131">
        <v>0</v>
      </c>
      <c r="BP131">
        <v>9930</v>
      </c>
      <c r="BQ131">
        <v>0</v>
      </c>
      <c r="BR131">
        <v>0</v>
      </c>
      <c r="BS131">
        <v>0</v>
      </c>
      <c r="BT131">
        <v>0</v>
      </c>
      <c r="BU131">
        <v>0</v>
      </c>
      <c r="BV131">
        <v>0</v>
      </c>
      <c r="BW131">
        <v>0</v>
      </c>
      <c r="BX131">
        <v>0</v>
      </c>
      <c r="BY131">
        <v>14241</v>
      </c>
      <c r="BZ131">
        <v>89</v>
      </c>
      <c r="CA131">
        <v>3367</v>
      </c>
      <c r="CB131">
        <v>0</v>
      </c>
      <c r="CC131">
        <v>0</v>
      </c>
      <c r="CD131">
        <v>0</v>
      </c>
    </row>
    <row r="132" spans="1:87" x14ac:dyDescent="0.3">
      <c r="A132" s="155">
        <v>532</v>
      </c>
      <c r="B132" t="s">
        <v>1059</v>
      </c>
      <c r="D132">
        <v>2163107</v>
      </c>
      <c r="E132">
        <v>2123399</v>
      </c>
      <c r="F132">
        <v>351634</v>
      </c>
      <c r="G132">
        <v>759639</v>
      </c>
      <c r="H132">
        <v>555422</v>
      </c>
      <c r="I132">
        <v>371989</v>
      </c>
      <c r="J132">
        <v>49978</v>
      </c>
      <c r="K132">
        <v>140094</v>
      </c>
      <c r="L132">
        <v>4578190</v>
      </c>
      <c r="M132">
        <v>148634693</v>
      </c>
      <c r="N132">
        <v>2156855</v>
      </c>
      <c r="O132">
        <v>6900765</v>
      </c>
      <c r="P132">
        <v>121005</v>
      </c>
      <c r="Q132">
        <v>16541528</v>
      </c>
      <c r="R132">
        <v>85187</v>
      </c>
      <c r="S132">
        <v>622936</v>
      </c>
      <c r="T132">
        <v>2020032</v>
      </c>
      <c r="U132">
        <v>982680</v>
      </c>
      <c r="V132">
        <v>4664161</v>
      </c>
      <c r="W132">
        <v>3540963</v>
      </c>
      <c r="X132">
        <v>687215</v>
      </c>
      <c r="Y132">
        <v>993170</v>
      </c>
      <c r="Z132">
        <v>25835582</v>
      </c>
      <c r="AA132">
        <v>1072764</v>
      </c>
      <c r="AB132">
        <v>556846</v>
      </c>
      <c r="AC132">
        <v>39078904</v>
      </c>
      <c r="AD132">
        <v>713346</v>
      </c>
      <c r="AE132">
        <v>623582</v>
      </c>
      <c r="AF132">
        <v>72898530</v>
      </c>
      <c r="AG132">
        <v>168610</v>
      </c>
      <c r="AH132">
        <v>306568</v>
      </c>
      <c r="AI132">
        <v>6625978</v>
      </c>
      <c r="AJ132">
        <v>810252</v>
      </c>
      <c r="AK132">
        <v>59016</v>
      </c>
      <c r="AL132">
        <v>39593894</v>
      </c>
      <c r="AM132">
        <v>185362</v>
      </c>
      <c r="AN132">
        <v>12786433</v>
      </c>
      <c r="AO132">
        <v>50487</v>
      </c>
      <c r="AP132">
        <v>3792775</v>
      </c>
      <c r="AQ132">
        <v>2295315</v>
      </c>
      <c r="AR132">
        <v>48913</v>
      </c>
      <c r="AT132">
        <v>247730</v>
      </c>
      <c r="AU132">
        <v>257612587</v>
      </c>
      <c r="AV132">
        <v>71927896</v>
      </c>
      <c r="AW132">
        <v>1638372</v>
      </c>
      <c r="AX132">
        <v>334549</v>
      </c>
      <c r="AY132">
        <v>280754</v>
      </c>
      <c r="AZ132">
        <v>179262</v>
      </c>
      <c r="BA132">
        <v>411117</v>
      </c>
      <c r="BB132">
        <v>5389126</v>
      </c>
      <c r="BC132">
        <v>279082</v>
      </c>
      <c r="BD132">
        <v>122226</v>
      </c>
      <c r="BE132">
        <v>48210</v>
      </c>
      <c r="BF132">
        <v>12382171</v>
      </c>
      <c r="BG132">
        <v>18948</v>
      </c>
      <c r="BH132">
        <v>10432894</v>
      </c>
      <c r="BI132">
        <v>1968807</v>
      </c>
      <c r="BJ132">
        <v>202196</v>
      </c>
      <c r="BK132">
        <v>59364</v>
      </c>
      <c r="BL132">
        <v>15533687</v>
      </c>
      <c r="BM132">
        <v>16488923</v>
      </c>
      <c r="BN132">
        <v>2380458</v>
      </c>
      <c r="BO132">
        <v>49559619</v>
      </c>
      <c r="BP132">
        <v>104948074</v>
      </c>
      <c r="BQ132">
        <v>371658</v>
      </c>
      <c r="BR132">
        <v>5526996</v>
      </c>
      <c r="BS132">
        <v>843025</v>
      </c>
      <c r="BT132">
        <v>10295810</v>
      </c>
      <c r="BU132">
        <v>141005</v>
      </c>
      <c r="BV132">
        <v>379602</v>
      </c>
      <c r="BW132">
        <v>2540061</v>
      </c>
      <c r="BX132">
        <v>3147314</v>
      </c>
      <c r="BY132">
        <v>38096042</v>
      </c>
      <c r="BZ132">
        <v>302200</v>
      </c>
      <c r="CA132">
        <v>13626611</v>
      </c>
      <c r="CB132">
        <v>523774</v>
      </c>
      <c r="CC132">
        <v>3581923</v>
      </c>
      <c r="CD132">
        <v>43105193</v>
      </c>
    </row>
    <row r="133" spans="1:87" x14ac:dyDescent="0.3">
      <c r="A133" s="155">
        <v>533</v>
      </c>
      <c r="B133" t="s">
        <v>1060</v>
      </c>
      <c r="D133">
        <v>0</v>
      </c>
      <c r="E133">
        <v>0</v>
      </c>
      <c r="F133">
        <v>0</v>
      </c>
      <c r="G133">
        <v>0</v>
      </c>
      <c r="H133">
        <v>0</v>
      </c>
      <c r="I133">
        <v>0</v>
      </c>
      <c r="J133">
        <v>0</v>
      </c>
      <c r="K133">
        <v>0</v>
      </c>
      <c r="L133">
        <v>0</v>
      </c>
      <c r="M133">
        <v>3300000</v>
      </c>
      <c r="N133">
        <v>0</v>
      </c>
      <c r="O133">
        <v>0</v>
      </c>
      <c r="P133">
        <v>0</v>
      </c>
      <c r="Q133">
        <v>1000000</v>
      </c>
      <c r="R133">
        <v>0</v>
      </c>
      <c r="S133">
        <v>0</v>
      </c>
      <c r="T133">
        <v>0</v>
      </c>
      <c r="U133">
        <v>0</v>
      </c>
      <c r="V133">
        <v>0</v>
      </c>
      <c r="W133">
        <v>943163</v>
      </c>
      <c r="X133">
        <v>0</v>
      </c>
      <c r="Y133">
        <v>27000</v>
      </c>
      <c r="Z133">
        <v>0</v>
      </c>
      <c r="AA133">
        <v>0</v>
      </c>
      <c r="AB133">
        <v>0</v>
      </c>
      <c r="AC133">
        <v>4740000</v>
      </c>
      <c r="AD133">
        <v>0</v>
      </c>
      <c r="AE133">
        <v>0</v>
      </c>
      <c r="AF133">
        <v>8640000</v>
      </c>
      <c r="AG133">
        <v>0</v>
      </c>
      <c r="AH133">
        <v>0</v>
      </c>
      <c r="AI133">
        <v>0</v>
      </c>
      <c r="AJ133">
        <v>0</v>
      </c>
      <c r="AK133">
        <v>0</v>
      </c>
      <c r="AL133">
        <v>105000</v>
      </c>
      <c r="AM133">
        <v>0</v>
      </c>
      <c r="AN133">
        <v>0</v>
      </c>
      <c r="AO133">
        <v>0</v>
      </c>
      <c r="AP133">
        <v>0</v>
      </c>
      <c r="AQ133">
        <v>0</v>
      </c>
      <c r="AR133">
        <v>0</v>
      </c>
      <c r="AT133">
        <v>0</v>
      </c>
      <c r="AU133">
        <v>0</v>
      </c>
      <c r="AV133">
        <v>0</v>
      </c>
      <c r="AW133">
        <v>41750</v>
      </c>
      <c r="AX133">
        <v>0</v>
      </c>
      <c r="AY133">
        <v>0</v>
      </c>
      <c r="AZ133">
        <v>0</v>
      </c>
      <c r="BA133">
        <v>0</v>
      </c>
      <c r="BB133">
        <v>0</v>
      </c>
      <c r="BC133">
        <v>0</v>
      </c>
      <c r="BD133">
        <v>0</v>
      </c>
      <c r="BE133">
        <v>0</v>
      </c>
      <c r="BF133">
        <v>0</v>
      </c>
      <c r="BG133">
        <v>0</v>
      </c>
      <c r="BH133">
        <v>0</v>
      </c>
      <c r="BI133">
        <v>5750</v>
      </c>
      <c r="BJ133">
        <v>0</v>
      </c>
      <c r="BK133">
        <v>0</v>
      </c>
      <c r="BL133">
        <v>352160</v>
      </c>
      <c r="BM133">
        <v>521478</v>
      </c>
      <c r="BN133">
        <v>0</v>
      </c>
      <c r="BO133">
        <v>140352</v>
      </c>
      <c r="BP133">
        <v>1330176</v>
      </c>
      <c r="BQ133">
        <v>16208</v>
      </c>
      <c r="BR133">
        <v>0</v>
      </c>
      <c r="BS133">
        <v>0</v>
      </c>
      <c r="BT133">
        <v>0</v>
      </c>
      <c r="BU133">
        <v>0</v>
      </c>
      <c r="BV133">
        <v>0</v>
      </c>
      <c r="BW133">
        <v>0</v>
      </c>
      <c r="BX133">
        <v>0</v>
      </c>
      <c r="BY133">
        <v>0</v>
      </c>
      <c r="BZ133">
        <v>0</v>
      </c>
      <c r="CA133">
        <v>0</v>
      </c>
      <c r="CB133">
        <v>31051</v>
      </c>
      <c r="CC133">
        <v>16005</v>
      </c>
      <c r="CD133">
        <v>0</v>
      </c>
    </row>
    <row r="134" spans="1:87" x14ac:dyDescent="0.3">
      <c r="A134" s="155">
        <v>535</v>
      </c>
      <c r="B134" t="s">
        <v>244</v>
      </c>
      <c r="D134">
        <v>0</v>
      </c>
      <c r="E134">
        <v>1</v>
      </c>
      <c r="F134">
        <v>0</v>
      </c>
      <c r="G134">
        <v>0</v>
      </c>
      <c r="H134">
        <v>0</v>
      </c>
      <c r="I134">
        <v>0</v>
      </c>
      <c r="J134">
        <v>0</v>
      </c>
      <c r="K134">
        <v>0</v>
      </c>
      <c r="L134">
        <v>2007398</v>
      </c>
      <c r="M134">
        <v>13524146</v>
      </c>
      <c r="N134">
        <v>0</v>
      </c>
      <c r="O134">
        <v>0</v>
      </c>
      <c r="P134">
        <v>0</v>
      </c>
      <c r="Q134">
        <v>1000000</v>
      </c>
      <c r="R134">
        <v>0</v>
      </c>
      <c r="S134">
        <v>0</v>
      </c>
      <c r="T134">
        <v>0</v>
      </c>
      <c r="U134">
        <v>0</v>
      </c>
      <c r="V134">
        <v>0</v>
      </c>
      <c r="W134">
        <v>0</v>
      </c>
      <c r="X134">
        <v>0</v>
      </c>
      <c r="Y134">
        <v>0</v>
      </c>
      <c r="Z134">
        <v>10505213</v>
      </c>
      <c r="AA134">
        <v>0</v>
      </c>
      <c r="AB134">
        <v>0</v>
      </c>
      <c r="AC134">
        <v>9382478</v>
      </c>
      <c r="AD134">
        <v>0</v>
      </c>
      <c r="AE134">
        <v>0</v>
      </c>
      <c r="AF134">
        <v>27888658</v>
      </c>
      <c r="AG134">
        <v>0</v>
      </c>
      <c r="AH134">
        <v>0</v>
      </c>
      <c r="AI134">
        <v>0</v>
      </c>
      <c r="AJ134">
        <v>0</v>
      </c>
      <c r="AK134">
        <v>0</v>
      </c>
      <c r="AL134">
        <v>5620066</v>
      </c>
      <c r="AM134">
        <v>0</v>
      </c>
      <c r="AN134">
        <v>0</v>
      </c>
      <c r="AO134">
        <v>0</v>
      </c>
      <c r="AP134">
        <v>0</v>
      </c>
      <c r="AQ134">
        <v>0</v>
      </c>
      <c r="AR134">
        <v>0</v>
      </c>
      <c r="AT134">
        <v>0</v>
      </c>
      <c r="AU134">
        <v>109322941</v>
      </c>
      <c r="AV134">
        <v>18390573</v>
      </c>
      <c r="AW134">
        <v>75179</v>
      </c>
      <c r="AX134">
        <v>0</v>
      </c>
      <c r="AY134">
        <v>1</v>
      </c>
      <c r="AZ134">
        <v>0</v>
      </c>
      <c r="BA134">
        <v>0</v>
      </c>
      <c r="BB134">
        <v>0</v>
      </c>
      <c r="BC134">
        <v>0</v>
      </c>
      <c r="BD134">
        <v>0</v>
      </c>
      <c r="BE134">
        <v>0</v>
      </c>
      <c r="BF134">
        <v>5162893</v>
      </c>
      <c r="BG134">
        <v>0</v>
      </c>
      <c r="BH134">
        <v>0</v>
      </c>
      <c r="BI134">
        <v>0</v>
      </c>
      <c r="BJ134">
        <v>0</v>
      </c>
      <c r="BK134">
        <v>0</v>
      </c>
      <c r="BL134">
        <v>0</v>
      </c>
      <c r="BM134">
        <v>10302712</v>
      </c>
      <c r="BN134">
        <v>0</v>
      </c>
      <c r="BO134">
        <v>13125185</v>
      </c>
      <c r="BP134">
        <v>20679683</v>
      </c>
      <c r="BQ134">
        <v>0</v>
      </c>
      <c r="BR134">
        <v>1782125</v>
      </c>
      <c r="BS134">
        <v>0</v>
      </c>
      <c r="BT134">
        <v>3891590</v>
      </c>
      <c r="BU134">
        <v>0</v>
      </c>
      <c r="BV134">
        <v>0</v>
      </c>
      <c r="BW134">
        <v>0</v>
      </c>
      <c r="BX134">
        <v>0</v>
      </c>
      <c r="BY134">
        <v>0</v>
      </c>
      <c r="BZ134">
        <v>0</v>
      </c>
      <c r="CA134">
        <v>0</v>
      </c>
      <c r="CB134">
        <v>0</v>
      </c>
      <c r="CC134">
        <v>0</v>
      </c>
      <c r="CD134">
        <v>18086244</v>
      </c>
    </row>
    <row r="135" spans="1:87" x14ac:dyDescent="0.3">
      <c r="A135" s="155">
        <v>536</v>
      </c>
      <c r="B135" t="s">
        <v>190</v>
      </c>
      <c r="D135">
        <v>105683</v>
      </c>
      <c r="E135">
        <v>131618</v>
      </c>
      <c r="F135">
        <v>0</v>
      </c>
      <c r="G135">
        <v>9176</v>
      </c>
      <c r="H135">
        <v>151789</v>
      </c>
      <c r="I135">
        <v>7221</v>
      </c>
      <c r="J135">
        <v>22735</v>
      </c>
      <c r="K135">
        <v>150191</v>
      </c>
      <c r="L135">
        <v>719486</v>
      </c>
      <c r="M135">
        <v>4449665</v>
      </c>
      <c r="N135">
        <v>0</v>
      </c>
      <c r="O135">
        <v>568923</v>
      </c>
      <c r="P135">
        <v>23629</v>
      </c>
      <c r="Q135">
        <v>1382069</v>
      </c>
      <c r="R135">
        <v>0</v>
      </c>
      <c r="S135">
        <v>37097</v>
      </c>
      <c r="T135">
        <v>64967</v>
      </c>
      <c r="U135">
        <v>0</v>
      </c>
      <c r="V135">
        <v>622743</v>
      </c>
      <c r="W135">
        <v>40310</v>
      </c>
      <c r="X135">
        <v>21139</v>
      </c>
      <c r="Y135">
        <v>99747</v>
      </c>
      <c r="Z135">
        <v>1980910</v>
      </c>
      <c r="AA135">
        <v>3082716</v>
      </c>
      <c r="AB135">
        <v>19348</v>
      </c>
      <c r="AC135">
        <v>0</v>
      </c>
      <c r="AD135">
        <v>83661</v>
      </c>
      <c r="AE135">
        <v>0</v>
      </c>
      <c r="AF135">
        <v>2240849</v>
      </c>
      <c r="AG135">
        <v>24869</v>
      </c>
      <c r="AH135">
        <v>25216</v>
      </c>
      <c r="AI135">
        <v>470303</v>
      </c>
      <c r="AJ135">
        <v>57207</v>
      </c>
      <c r="AK135">
        <v>24589</v>
      </c>
      <c r="AL135">
        <v>2278091</v>
      </c>
      <c r="AM135">
        <v>66171</v>
      </c>
      <c r="AN135">
        <v>333552</v>
      </c>
      <c r="AO135">
        <v>0</v>
      </c>
      <c r="AP135">
        <v>15288</v>
      </c>
      <c r="AQ135">
        <v>104543</v>
      </c>
      <c r="AR135">
        <v>0</v>
      </c>
      <c r="AT135">
        <v>77336</v>
      </c>
      <c r="AU135">
        <v>1564239</v>
      </c>
      <c r="AV135">
        <v>1040253</v>
      </c>
      <c r="AW135">
        <v>3290</v>
      </c>
      <c r="AX135">
        <v>3592</v>
      </c>
      <c r="AY135">
        <v>80174</v>
      </c>
      <c r="AZ135">
        <v>90724</v>
      </c>
      <c r="BA135">
        <v>69572</v>
      </c>
      <c r="BB135">
        <v>73742</v>
      </c>
      <c r="BC135">
        <v>0</v>
      </c>
      <c r="BD135">
        <v>41390</v>
      </c>
      <c r="BE135">
        <v>15563</v>
      </c>
      <c r="BF135">
        <v>465893</v>
      </c>
      <c r="BG135">
        <v>14883</v>
      </c>
      <c r="BH135">
        <v>610767</v>
      </c>
      <c r="BI135">
        <v>664016</v>
      </c>
      <c r="BJ135">
        <v>69355</v>
      </c>
      <c r="BK135">
        <v>0</v>
      </c>
      <c r="BL135">
        <v>1475323</v>
      </c>
      <c r="BM135">
        <v>0</v>
      </c>
      <c r="BN135">
        <v>155604</v>
      </c>
      <c r="BO135">
        <v>66446</v>
      </c>
      <c r="BP135">
        <v>752647</v>
      </c>
      <c r="BQ135">
        <v>24858</v>
      </c>
      <c r="BR135">
        <v>113439</v>
      </c>
      <c r="BS135">
        <v>276960</v>
      </c>
      <c r="BT135">
        <v>200490</v>
      </c>
      <c r="BU135">
        <v>64402</v>
      </c>
      <c r="BV135">
        <v>130623</v>
      </c>
      <c r="BW135">
        <v>0</v>
      </c>
      <c r="BX135">
        <v>77207</v>
      </c>
      <c r="BY135">
        <v>4879267</v>
      </c>
      <c r="BZ135">
        <v>21937</v>
      </c>
      <c r="CA135">
        <v>0</v>
      </c>
      <c r="CB135">
        <v>60955</v>
      </c>
      <c r="CC135">
        <v>83710</v>
      </c>
      <c r="CD135">
        <v>11228310</v>
      </c>
    </row>
    <row r="136" spans="1:87" x14ac:dyDescent="0.3">
      <c r="A136" s="155">
        <v>537</v>
      </c>
      <c r="B136" t="s">
        <v>280</v>
      </c>
      <c r="D136">
        <v>2</v>
      </c>
      <c r="E136">
        <v>1</v>
      </c>
      <c r="F136">
        <v>2</v>
      </c>
      <c r="G136">
        <v>2</v>
      </c>
      <c r="H136">
        <v>2</v>
      </c>
      <c r="I136">
        <v>2</v>
      </c>
      <c r="J136">
        <v>2</v>
      </c>
      <c r="K136">
        <v>2</v>
      </c>
      <c r="L136">
        <v>2</v>
      </c>
      <c r="M136">
        <v>2</v>
      </c>
      <c r="N136">
        <v>2</v>
      </c>
      <c r="O136">
        <v>2</v>
      </c>
      <c r="P136">
        <v>2</v>
      </c>
      <c r="Q136">
        <v>1</v>
      </c>
      <c r="R136">
        <v>2</v>
      </c>
      <c r="S136">
        <v>2</v>
      </c>
      <c r="T136">
        <v>2</v>
      </c>
      <c r="U136">
        <v>2</v>
      </c>
      <c r="V136">
        <v>1</v>
      </c>
      <c r="W136">
        <v>2</v>
      </c>
      <c r="X136">
        <v>1</v>
      </c>
      <c r="Y136">
        <v>1</v>
      </c>
      <c r="Z136">
        <v>1</v>
      </c>
      <c r="AA136">
        <v>2</v>
      </c>
      <c r="AB136">
        <v>2</v>
      </c>
      <c r="AC136">
        <v>2</v>
      </c>
      <c r="AD136">
        <v>2</v>
      </c>
      <c r="AE136">
        <v>2</v>
      </c>
      <c r="AF136">
        <v>2</v>
      </c>
      <c r="AG136">
        <v>2</v>
      </c>
      <c r="AH136">
        <v>2</v>
      </c>
      <c r="AI136">
        <v>2</v>
      </c>
      <c r="AJ136">
        <v>2</v>
      </c>
      <c r="AK136">
        <v>2</v>
      </c>
      <c r="AL136">
        <v>1</v>
      </c>
      <c r="AM136">
        <v>2</v>
      </c>
      <c r="AN136">
        <v>2</v>
      </c>
      <c r="AO136">
        <v>2</v>
      </c>
      <c r="AP136">
        <v>1</v>
      </c>
      <c r="AQ136">
        <v>2</v>
      </c>
      <c r="AR136">
        <v>2</v>
      </c>
      <c r="AT136">
        <v>2</v>
      </c>
      <c r="AU136">
        <v>1</v>
      </c>
      <c r="AV136">
        <v>1</v>
      </c>
      <c r="AW136">
        <v>2</v>
      </c>
      <c r="AX136">
        <v>2</v>
      </c>
      <c r="AY136">
        <v>2</v>
      </c>
      <c r="AZ136">
        <v>1</v>
      </c>
      <c r="BA136">
        <v>2</v>
      </c>
      <c r="BB136">
        <v>2</v>
      </c>
      <c r="BC136">
        <v>2</v>
      </c>
      <c r="BD136">
        <v>2</v>
      </c>
      <c r="BE136">
        <v>2</v>
      </c>
      <c r="BF136">
        <v>1</v>
      </c>
      <c r="BG136">
        <v>2</v>
      </c>
      <c r="BH136">
        <v>1</v>
      </c>
      <c r="BI136">
        <v>1</v>
      </c>
      <c r="BJ136">
        <v>2</v>
      </c>
      <c r="BK136">
        <v>2</v>
      </c>
      <c r="BL136">
        <v>1</v>
      </c>
      <c r="BM136">
        <v>1</v>
      </c>
      <c r="BN136">
        <v>2</v>
      </c>
      <c r="BO136">
        <v>1</v>
      </c>
      <c r="BP136">
        <v>1</v>
      </c>
      <c r="BQ136">
        <v>2</v>
      </c>
      <c r="BR136">
        <v>2</v>
      </c>
      <c r="BS136">
        <v>2</v>
      </c>
      <c r="BT136">
        <v>2</v>
      </c>
      <c r="BU136">
        <v>2</v>
      </c>
      <c r="BV136">
        <v>2</v>
      </c>
      <c r="BW136">
        <v>2</v>
      </c>
      <c r="BX136">
        <v>2</v>
      </c>
      <c r="BY136">
        <v>1</v>
      </c>
      <c r="BZ136">
        <v>2</v>
      </c>
      <c r="CA136">
        <v>2</v>
      </c>
      <c r="CB136">
        <v>1</v>
      </c>
      <c r="CC136">
        <v>2</v>
      </c>
      <c r="CD136">
        <v>2</v>
      </c>
    </row>
    <row r="137" spans="1:87" x14ac:dyDescent="0.3">
      <c r="A137" s="155">
        <v>538</v>
      </c>
      <c r="B137" t="s">
        <v>279</v>
      </c>
      <c r="D137">
        <v>2</v>
      </c>
      <c r="E137">
        <v>2</v>
      </c>
      <c r="F137">
        <v>2</v>
      </c>
      <c r="G137">
        <v>2</v>
      </c>
      <c r="H137">
        <v>2</v>
      </c>
      <c r="I137">
        <v>2</v>
      </c>
      <c r="J137">
        <v>2</v>
      </c>
      <c r="K137">
        <v>2</v>
      </c>
      <c r="L137">
        <v>2</v>
      </c>
      <c r="M137">
        <v>2</v>
      </c>
      <c r="N137">
        <v>2</v>
      </c>
      <c r="O137">
        <v>2</v>
      </c>
      <c r="P137">
        <v>2</v>
      </c>
      <c r="Q137">
        <v>2</v>
      </c>
      <c r="R137">
        <v>2</v>
      </c>
      <c r="S137">
        <v>2</v>
      </c>
      <c r="T137">
        <v>2</v>
      </c>
      <c r="U137">
        <v>2</v>
      </c>
      <c r="V137">
        <v>1</v>
      </c>
      <c r="W137">
        <v>2</v>
      </c>
      <c r="X137">
        <v>1</v>
      </c>
      <c r="Y137">
        <v>2</v>
      </c>
      <c r="Z137">
        <v>2</v>
      </c>
      <c r="AA137">
        <v>2</v>
      </c>
      <c r="AB137">
        <v>1</v>
      </c>
      <c r="AC137">
        <v>2</v>
      </c>
      <c r="AD137">
        <v>2</v>
      </c>
      <c r="AE137">
        <v>2</v>
      </c>
      <c r="AF137">
        <v>2</v>
      </c>
      <c r="AG137">
        <v>2</v>
      </c>
      <c r="AH137">
        <v>2</v>
      </c>
      <c r="AI137">
        <v>2</v>
      </c>
      <c r="AJ137">
        <v>2</v>
      </c>
      <c r="AK137">
        <v>2</v>
      </c>
      <c r="AL137">
        <v>1</v>
      </c>
      <c r="AM137">
        <v>2</v>
      </c>
      <c r="AN137">
        <v>1</v>
      </c>
      <c r="AO137">
        <v>2</v>
      </c>
      <c r="AP137">
        <v>1</v>
      </c>
      <c r="AQ137">
        <v>2</v>
      </c>
      <c r="AR137">
        <v>2</v>
      </c>
      <c r="AT137">
        <v>2</v>
      </c>
      <c r="AU137">
        <v>2</v>
      </c>
      <c r="AV137">
        <v>2</v>
      </c>
      <c r="AW137">
        <v>2</v>
      </c>
      <c r="AX137">
        <v>2</v>
      </c>
      <c r="AY137">
        <v>2</v>
      </c>
      <c r="AZ137">
        <v>2</v>
      </c>
      <c r="BA137">
        <v>2</v>
      </c>
      <c r="BB137">
        <v>2</v>
      </c>
      <c r="BC137">
        <v>2</v>
      </c>
      <c r="BD137">
        <v>2</v>
      </c>
      <c r="BE137">
        <v>2</v>
      </c>
      <c r="BF137">
        <v>2</v>
      </c>
      <c r="BG137">
        <v>2</v>
      </c>
      <c r="BH137">
        <v>1</v>
      </c>
      <c r="BI137">
        <v>1</v>
      </c>
      <c r="BJ137">
        <v>2</v>
      </c>
      <c r="BK137">
        <v>2</v>
      </c>
      <c r="BL137">
        <v>2</v>
      </c>
      <c r="BM137">
        <v>1</v>
      </c>
      <c r="BN137">
        <v>2</v>
      </c>
      <c r="BO137">
        <v>1</v>
      </c>
      <c r="BP137">
        <v>1</v>
      </c>
      <c r="BQ137">
        <v>2</v>
      </c>
      <c r="BR137">
        <v>2</v>
      </c>
      <c r="BS137">
        <v>2</v>
      </c>
      <c r="BT137">
        <v>2</v>
      </c>
      <c r="BU137">
        <v>2</v>
      </c>
      <c r="BV137">
        <v>2</v>
      </c>
      <c r="BW137">
        <v>2</v>
      </c>
      <c r="BX137">
        <v>2</v>
      </c>
      <c r="BY137">
        <v>2</v>
      </c>
      <c r="BZ137">
        <v>1</v>
      </c>
      <c r="CA137">
        <v>2</v>
      </c>
      <c r="CB137">
        <v>2</v>
      </c>
      <c r="CC137">
        <v>2</v>
      </c>
      <c r="CD137">
        <v>2</v>
      </c>
    </row>
    <row r="138" spans="1:87" x14ac:dyDescent="0.3">
      <c r="A138" s="155">
        <v>540</v>
      </c>
      <c r="B138" t="s">
        <v>253</v>
      </c>
      <c r="D138">
        <v>0</v>
      </c>
      <c r="E138">
        <v>0</v>
      </c>
      <c r="F138">
        <v>37315</v>
      </c>
      <c r="G138">
        <v>0</v>
      </c>
      <c r="H138">
        <v>19550</v>
      </c>
      <c r="I138">
        <v>0</v>
      </c>
      <c r="J138">
        <v>0</v>
      </c>
      <c r="K138">
        <v>0</v>
      </c>
      <c r="L138">
        <v>21750</v>
      </c>
      <c r="M138">
        <v>9153519</v>
      </c>
      <c r="N138">
        <v>21251</v>
      </c>
      <c r="O138">
        <v>0</v>
      </c>
      <c r="P138">
        <v>11754</v>
      </c>
      <c r="Q138">
        <v>2068755</v>
      </c>
      <c r="R138">
        <v>0</v>
      </c>
      <c r="S138">
        <v>0</v>
      </c>
      <c r="T138">
        <v>0</v>
      </c>
      <c r="U138">
        <v>0</v>
      </c>
      <c r="V138">
        <v>272408</v>
      </c>
      <c r="W138">
        <v>0</v>
      </c>
      <c r="X138">
        <v>0</v>
      </c>
      <c r="Y138">
        <v>0</v>
      </c>
      <c r="Z138">
        <v>4000000</v>
      </c>
      <c r="AA138">
        <v>0</v>
      </c>
      <c r="AB138">
        <v>51649</v>
      </c>
      <c r="AC138">
        <v>2667376</v>
      </c>
      <c r="AD138">
        <v>57927</v>
      </c>
      <c r="AE138">
        <v>0</v>
      </c>
      <c r="AF138">
        <v>0</v>
      </c>
      <c r="AG138">
        <v>0</v>
      </c>
      <c r="AH138">
        <v>40000</v>
      </c>
      <c r="AI138">
        <v>410833</v>
      </c>
      <c r="AJ138">
        <v>63800</v>
      </c>
      <c r="AK138">
        <v>0</v>
      </c>
      <c r="AL138">
        <v>12964</v>
      </c>
      <c r="AM138">
        <v>0</v>
      </c>
      <c r="AN138">
        <v>1493200</v>
      </c>
      <c r="AO138">
        <v>7970</v>
      </c>
      <c r="AP138">
        <v>165700</v>
      </c>
      <c r="AQ138">
        <v>0</v>
      </c>
      <c r="AR138">
        <v>0</v>
      </c>
      <c r="AT138">
        <v>0</v>
      </c>
      <c r="AU138">
        <v>4260650</v>
      </c>
      <c r="AV138">
        <v>300000</v>
      </c>
      <c r="AW138">
        <v>0</v>
      </c>
      <c r="AX138">
        <v>0</v>
      </c>
      <c r="AY138">
        <v>0</v>
      </c>
      <c r="AZ138">
        <v>0</v>
      </c>
      <c r="BA138">
        <v>66160</v>
      </c>
      <c r="BB138">
        <v>55900</v>
      </c>
      <c r="BC138">
        <v>0</v>
      </c>
      <c r="BD138">
        <v>12307</v>
      </c>
      <c r="BE138">
        <v>0</v>
      </c>
      <c r="BF138">
        <v>0</v>
      </c>
      <c r="BG138">
        <v>0</v>
      </c>
      <c r="BH138">
        <v>883747</v>
      </c>
      <c r="BI138">
        <v>0</v>
      </c>
      <c r="BJ138">
        <v>0</v>
      </c>
      <c r="BK138">
        <v>0</v>
      </c>
      <c r="BL138">
        <v>1500000</v>
      </c>
      <c r="BM138">
        <v>1257155</v>
      </c>
      <c r="BN138">
        <v>0</v>
      </c>
      <c r="BO138">
        <v>3089001</v>
      </c>
      <c r="BP138">
        <v>87478</v>
      </c>
      <c r="BQ138">
        <v>75000</v>
      </c>
      <c r="BR138">
        <v>0</v>
      </c>
      <c r="BS138">
        <v>170292</v>
      </c>
      <c r="BT138">
        <v>749550</v>
      </c>
      <c r="BU138">
        <v>0</v>
      </c>
      <c r="BV138">
        <v>223525</v>
      </c>
      <c r="BW138">
        <v>0</v>
      </c>
      <c r="BX138">
        <v>0</v>
      </c>
      <c r="BY138">
        <v>0</v>
      </c>
      <c r="BZ138">
        <v>0</v>
      </c>
      <c r="CA138">
        <v>580000</v>
      </c>
      <c r="CB138">
        <v>29353</v>
      </c>
      <c r="CC138">
        <v>60000</v>
      </c>
      <c r="CD138">
        <v>4464301</v>
      </c>
    </row>
    <row r="139" spans="1:87" x14ac:dyDescent="0.3">
      <c r="A139" s="155">
        <v>541</v>
      </c>
      <c r="B139" t="s">
        <v>311</v>
      </c>
      <c r="D139">
        <v>26754</v>
      </c>
      <c r="E139">
        <v>69933</v>
      </c>
      <c r="F139">
        <v>0</v>
      </c>
      <c r="G139">
        <v>64190</v>
      </c>
      <c r="H139">
        <v>110971</v>
      </c>
      <c r="I139">
        <v>18998</v>
      </c>
      <c r="J139">
        <v>0</v>
      </c>
      <c r="K139">
        <v>55198</v>
      </c>
      <c r="L139">
        <v>-1229753</v>
      </c>
      <c r="M139">
        <v>0</v>
      </c>
      <c r="N139">
        <v>0</v>
      </c>
      <c r="O139">
        <v>0</v>
      </c>
      <c r="P139">
        <v>-13387</v>
      </c>
      <c r="Q139">
        <v>968335</v>
      </c>
      <c r="R139">
        <v>0</v>
      </c>
      <c r="S139">
        <v>-1245993</v>
      </c>
      <c r="T139">
        <v>7636</v>
      </c>
      <c r="U139">
        <v>129829</v>
      </c>
      <c r="V139">
        <v>723432</v>
      </c>
      <c r="W139">
        <v>0</v>
      </c>
      <c r="X139">
        <v>-14604</v>
      </c>
      <c r="Y139">
        <v>486760</v>
      </c>
      <c r="Z139">
        <v>1550277</v>
      </c>
      <c r="AA139">
        <v>-6284</v>
      </c>
      <c r="AB139">
        <v>50618</v>
      </c>
      <c r="AC139">
        <v>0</v>
      </c>
      <c r="AD139">
        <v>0</v>
      </c>
      <c r="AE139">
        <v>0</v>
      </c>
      <c r="AF139">
        <v>3456248</v>
      </c>
      <c r="AG139">
        <v>-277</v>
      </c>
      <c r="AH139">
        <v>-34604</v>
      </c>
      <c r="AI139">
        <v>555908</v>
      </c>
      <c r="AJ139">
        <v>-1804</v>
      </c>
      <c r="AK139">
        <v>-13457</v>
      </c>
      <c r="AL139">
        <v>625275</v>
      </c>
      <c r="AM139">
        <v>22951</v>
      </c>
      <c r="AN139">
        <v>66171</v>
      </c>
      <c r="AO139">
        <v>0</v>
      </c>
      <c r="AP139">
        <v>90518</v>
      </c>
      <c r="AQ139">
        <v>0</v>
      </c>
      <c r="AR139">
        <v>0</v>
      </c>
      <c r="AT139">
        <v>-4595</v>
      </c>
      <c r="AU139">
        <v>29401946</v>
      </c>
      <c r="AV139">
        <v>4585473</v>
      </c>
      <c r="AW139">
        <v>65930</v>
      </c>
      <c r="AX139">
        <v>-21725</v>
      </c>
      <c r="AY139">
        <v>-27355</v>
      </c>
      <c r="AZ139">
        <v>-131375</v>
      </c>
      <c r="BA139">
        <v>-14369</v>
      </c>
      <c r="BB139">
        <v>514728</v>
      </c>
      <c r="BC139">
        <v>7468</v>
      </c>
      <c r="BD139">
        <v>0</v>
      </c>
      <c r="BE139">
        <v>12585</v>
      </c>
      <c r="BF139">
        <v>-349541</v>
      </c>
      <c r="BG139">
        <v>0</v>
      </c>
      <c r="BH139">
        <v>423825</v>
      </c>
      <c r="BI139">
        <v>-17978</v>
      </c>
      <c r="BJ139">
        <v>0</v>
      </c>
      <c r="BK139">
        <v>0</v>
      </c>
      <c r="BL139">
        <v>1557388</v>
      </c>
      <c r="BM139">
        <v>-761933</v>
      </c>
      <c r="BN139">
        <v>-148413</v>
      </c>
      <c r="BO139">
        <v>4433578</v>
      </c>
      <c r="BP139">
        <v>11200387</v>
      </c>
      <c r="BQ139">
        <v>51141</v>
      </c>
      <c r="BR139">
        <v>140296</v>
      </c>
      <c r="BS139">
        <v>0</v>
      </c>
      <c r="BT139">
        <v>2268334</v>
      </c>
      <c r="BU139">
        <v>-8989</v>
      </c>
      <c r="BV139">
        <v>0</v>
      </c>
      <c r="BW139">
        <v>-610437</v>
      </c>
      <c r="BX139">
        <v>0</v>
      </c>
      <c r="BY139">
        <v>14132925</v>
      </c>
      <c r="BZ139">
        <v>35258</v>
      </c>
      <c r="CA139">
        <v>0</v>
      </c>
      <c r="CB139">
        <v>56347</v>
      </c>
      <c r="CC139">
        <v>0</v>
      </c>
      <c r="CD139">
        <v>0</v>
      </c>
    </row>
    <row r="140" spans="1:87" x14ac:dyDescent="0.3">
      <c r="A140" s="155">
        <v>542</v>
      </c>
      <c r="B140" t="s">
        <v>1062</v>
      </c>
      <c r="D140">
        <v>0</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464764</v>
      </c>
      <c r="Z140">
        <v>0</v>
      </c>
      <c r="AA140">
        <v>0</v>
      </c>
      <c r="AB140">
        <v>0</v>
      </c>
      <c r="AC140">
        <v>0</v>
      </c>
      <c r="AD140">
        <v>0</v>
      </c>
      <c r="AE140">
        <v>0</v>
      </c>
      <c r="AF140">
        <v>0</v>
      </c>
      <c r="AG140">
        <v>0</v>
      </c>
      <c r="AH140">
        <v>0</v>
      </c>
      <c r="AI140">
        <v>0</v>
      </c>
      <c r="AJ140">
        <v>0</v>
      </c>
      <c r="AK140">
        <v>0</v>
      </c>
      <c r="AL140">
        <v>0</v>
      </c>
      <c r="AM140">
        <v>0</v>
      </c>
      <c r="AN140">
        <v>257200</v>
      </c>
      <c r="AO140">
        <v>0</v>
      </c>
      <c r="AP140">
        <v>0</v>
      </c>
      <c r="AQ140">
        <v>0</v>
      </c>
      <c r="AR140">
        <v>0</v>
      </c>
      <c r="AT140">
        <v>0</v>
      </c>
      <c r="AU140">
        <v>16331563</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13982814</v>
      </c>
      <c r="BQ140">
        <v>0</v>
      </c>
      <c r="BR140">
        <v>0</v>
      </c>
      <c r="BS140">
        <v>0</v>
      </c>
      <c r="BT140">
        <v>0</v>
      </c>
      <c r="BU140">
        <v>0</v>
      </c>
      <c r="BV140">
        <v>0</v>
      </c>
      <c r="BW140">
        <v>0</v>
      </c>
      <c r="BX140">
        <v>0</v>
      </c>
      <c r="BY140">
        <v>0</v>
      </c>
      <c r="BZ140">
        <v>0</v>
      </c>
      <c r="CA140">
        <v>0</v>
      </c>
      <c r="CB140">
        <v>0</v>
      </c>
      <c r="CC140">
        <v>0</v>
      </c>
      <c r="CD140">
        <v>0</v>
      </c>
    </row>
    <row r="141" spans="1:87" x14ac:dyDescent="0.3">
      <c r="A141" s="155">
        <v>544</v>
      </c>
      <c r="B141" t="s">
        <v>52</v>
      </c>
      <c r="D141">
        <v>0</v>
      </c>
      <c r="E141">
        <v>0</v>
      </c>
      <c r="F141">
        <v>0</v>
      </c>
      <c r="G141">
        <v>0</v>
      </c>
      <c r="H141">
        <v>0</v>
      </c>
      <c r="I141">
        <v>0</v>
      </c>
      <c r="J141">
        <v>0</v>
      </c>
      <c r="K141">
        <v>0</v>
      </c>
      <c r="L141">
        <v>0</v>
      </c>
      <c r="M141">
        <v>0</v>
      </c>
      <c r="N141">
        <v>0.02</v>
      </c>
      <c r="O141">
        <v>0</v>
      </c>
      <c r="P141">
        <v>0</v>
      </c>
      <c r="Q141">
        <v>0</v>
      </c>
      <c r="R141">
        <v>0</v>
      </c>
      <c r="S141">
        <v>0</v>
      </c>
      <c r="T141">
        <v>0</v>
      </c>
      <c r="U141">
        <v>0</v>
      </c>
      <c r="V141">
        <v>0</v>
      </c>
      <c r="W141">
        <v>0</v>
      </c>
      <c r="X141">
        <v>0</v>
      </c>
      <c r="Y141">
        <v>0.01</v>
      </c>
      <c r="Z141">
        <v>0</v>
      </c>
      <c r="AA141">
        <v>0</v>
      </c>
      <c r="AB141">
        <v>0</v>
      </c>
      <c r="AC141">
        <v>0</v>
      </c>
      <c r="AD141">
        <v>0</v>
      </c>
      <c r="AE141">
        <v>0</v>
      </c>
      <c r="AF141">
        <v>0</v>
      </c>
      <c r="AG141">
        <v>0</v>
      </c>
      <c r="AH141">
        <v>0</v>
      </c>
      <c r="AI141">
        <v>0</v>
      </c>
      <c r="AJ141">
        <v>-0.02</v>
      </c>
      <c r="AK141">
        <v>0</v>
      </c>
      <c r="AL141">
        <v>0</v>
      </c>
      <c r="AM141">
        <v>0</v>
      </c>
      <c r="AN141">
        <v>0</v>
      </c>
      <c r="AO141">
        <v>0</v>
      </c>
      <c r="AP141">
        <v>0</v>
      </c>
      <c r="AQ141">
        <v>0</v>
      </c>
      <c r="AR141">
        <v>0</v>
      </c>
      <c r="AT141">
        <v>0</v>
      </c>
      <c r="AU141">
        <v>0.03</v>
      </c>
      <c r="AV141">
        <v>0</v>
      </c>
      <c r="AW141">
        <v>0</v>
      </c>
      <c r="AX141">
        <v>0</v>
      </c>
      <c r="AY141">
        <v>0.39</v>
      </c>
      <c r="AZ141">
        <v>0</v>
      </c>
      <c r="BA141">
        <v>0</v>
      </c>
      <c r="BB141">
        <v>0</v>
      </c>
      <c r="BC141">
        <v>0</v>
      </c>
      <c r="BD141">
        <v>0</v>
      </c>
      <c r="BE141">
        <v>0</v>
      </c>
      <c r="BF141">
        <v>0</v>
      </c>
      <c r="BG141">
        <v>0</v>
      </c>
      <c r="BH141">
        <v>0</v>
      </c>
      <c r="BI141">
        <v>0</v>
      </c>
      <c r="BJ141">
        <v>0</v>
      </c>
      <c r="BK141">
        <v>0</v>
      </c>
      <c r="BL141">
        <v>0</v>
      </c>
      <c r="BM141">
        <v>0</v>
      </c>
      <c r="BN141">
        <v>0</v>
      </c>
      <c r="BO141">
        <v>2.1000000000000001E-2</v>
      </c>
      <c r="BP141">
        <v>0</v>
      </c>
      <c r="BQ141">
        <v>0</v>
      </c>
      <c r="BR141">
        <v>0</v>
      </c>
      <c r="BS141">
        <v>0</v>
      </c>
      <c r="BT141">
        <v>0</v>
      </c>
      <c r="BU141">
        <v>0</v>
      </c>
      <c r="BV141">
        <v>0</v>
      </c>
      <c r="BW141">
        <v>0</v>
      </c>
      <c r="BX141">
        <v>0</v>
      </c>
      <c r="BY141">
        <v>0</v>
      </c>
      <c r="BZ141">
        <v>0</v>
      </c>
      <c r="CA141">
        <v>0</v>
      </c>
      <c r="CB141">
        <v>0</v>
      </c>
      <c r="CC141">
        <v>0</v>
      </c>
      <c r="CD141">
        <v>0</v>
      </c>
    </row>
    <row r="142" spans="1:87" x14ac:dyDescent="0.3">
      <c r="A142" s="155">
        <v>545</v>
      </c>
      <c r="B142" t="s">
        <v>53</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0.02</v>
      </c>
      <c r="AN142">
        <v>0</v>
      </c>
      <c r="AO142">
        <v>0</v>
      </c>
      <c r="AP142">
        <v>0</v>
      </c>
      <c r="AQ142">
        <v>0</v>
      </c>
      <c r="AR142">
        <v>0</v>
      </c>
      <c r="AT142">
        <v>0</v>
      </c>
      <c r="AU142">
        <v>0</v>
      </c>
      <c r="AV142">
        <v>0</v>
      </c>
      <c r="AW142">
        <v>0</v>
      </c>
      <c r="AX142">
        <v>0</v>
      </c>
      <c r="AY142">
        <v>0.44</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row>
    <row r="143" spans="1:87" x14ac:dyDescent="0.3">
      <c r="A143" s="155">
        <v>547</v>
      </c>
      <c r="B143" t="s">
        <v>1064</v>
      </c>
      <c r="D143">
        <v>2</v>
      </c>
      <c r="E143">
        <v>3</v>
      </c>
      <c r="F143">
        <v>2</v>
      </c>
      <c r="G143">
        <v>3</v>
      </c>
      <c r="H143">
        <v>2</v>
      </c>
      <c r="I143">
        <v>2</v>
      </c>
      <c r="J143">
        <v>2</v>
      </c>
      <c r="K143">
        <v>2</v>
      </c>
      <c r="L143">
        <v>3</v>
      </c>
      <c r="M143">
        <v>3</v>
      </c>
      <c r="N143">
        <v>2</v>
      </c>
      <c r="O143">
        <v>1</v>
      </c>
      <c r="P143">
        <v>2</v>
      </c>
      <c r="Q143">
        <v>4</v>
      </c>
      <c r="R143">
        <v>2</v>
      </c>
      <c r="S143">
        <v>2</v>
      </c>
      <c r="T143">
        <v>2</v>
      </c>
      <c r="U143">
        <v>2</v>
      </c>
      <c r="V143">
        <v>3</v>
      </c>
      <c r="W143">
        <v>2</v>
      </c>
      <c r="X143">
        <v>2</v>
      </c>
      <c r="Y143">
        <v>3</v>
      </c>
      <c r="Z143">
        <v>3</v>
      </c>
      <c r="AA143">
        <v>2</v>
      </c>
      <c r="AB143">
        <v>2</v>
      </c>
      <c r="AC143">
        <v>3</v>
      </c>
      <c r="AD143">
        <v>2</v>
      </c>
      <c r="AE143">
        <v>2</v>
      </c>
      <c r="AF143">
        <v>3</v>
      </c>
      <c r="AG143">
        <v>2</v>
      </c>
      <c r="AH143">
        <v>2</v>
      </c>
      <c r="AI143">
        <v>3</v>
      </c>
      <c r="AJ143">
        <v>2</v>
      </c>
      <c r="AK143">
        <v>2</v>
      </c>
      <c r="AL143">
        <v>1</v>
      </c>
      <c r="AM143">
        <v>2</v>
      </c>
      <c r="AN143">
        <v>3</v>
      </c>
      <c r="AO143">
        <v>2</v>
      </c>
      <c r="AP143">
        <v>3</v>
      </c>
      <c r="AQ143">
        <v>2</v>
      </c>
      <c r="AR143">
        <v>2</v>
      </c>
      <c r="AT143">
        <v>2</v>
      </c>
      <c r="AU143">
        <v>3</v>
      </c>
      <c r="AV143">
        <v>3</v>
      </c>
      <c r="AW143">
        <v>2</v>
      </c>
      <c r="AX143">
        <v>2</v>
      </c>
      <c r="AY143">
        <v>2</v>
      </c>
      <c r="AZ143">
        <v>2</v>
      </c>
      <c r="BA143">
        <v>2</v>
      </c>
      <c r="BB143">
        <v>3</v>
      </c>
      <c r="BC143">
        <v>2</v>
      </c>
      <c r="BD143">
        <v>2</v>
      </c>
      <c r="BE143">
        <v>2</v>
      </c>
      <c r="BF143">
        <v>2</v>
      </c>
      <c r="BG143">
        <v>2</v>
      </c>
      <c r="BH143">
        <v>1</v>
      </c>
      <c r="BI143">
        <v>3</v>
      </c>
      <c r="BJ143">
        <v>2</v>
      </c>
      <c r="BK143">
        <v>2</v>
      </c>
      <c r="BL143">
        <v>3</v>
      </c>
      <c r="BM143">
        <v>3</v>
      </c>
      <c r="BN143">
        <v>2</v>
      </c>
      <c r="BO143">
        <v>3</v>
      </c>
      <c r="BP143">
        <v>3</v>
      </c>
      <c r="BQ143">
        <v>2</v>
      </c>
      <c r="BR143">
        <v>3</v>
      </c>
      <c r="BS143">
        <v>2</v>
      </c>
      <c r="BT143">
        <v>3</v>
      </c>
      <c r="BU143">
        <v>3</v>
      </c>
      <c r="BV143">
        <v>2</v>
      </c>
      <c r="BW143">
        <v>2</v>
      </c>
      <c r="BX143">
        <v>1</v>
      </c>
      <c r="BY143">
        <v>3</v>
      </c>
      <c r="BZ143">
        <v>2</v>
      </c>
      <c r="CA143">
        <v>3</v>
      </c>
      <c r="CB143">
        <v>2</v>
      </c>
      <c r="CC143">
        <v>2</v>
      </c>
      <c r="CD143">
        <v>3</v>
      </c>
    </row>
    <row r="144" spans="1:87" x14ac:dyDescent="0.3">
      <c r="A144" s="155">
        <v>554</v>
      </c>
      <c r="B144" t="s">
        <v>323</v>
      </c>
      <c r="D144">
        <v>1386571</v>
      </c>
      <c r="K144">
        <v>764743</v>
      </c>
      <c r="L144">
        <v>3713</v>
      </c>
      <c r="M144">
        <v>21483191</v>
      </c>
      <c r="Q144">
        <v>790522</v>
      </c>
      <c r="S144">
        <v>1178148</v>
      </c>
      <c r="Y144">
        <v>106444</v>
      </c>
      <c r="Z144">
        <v>2573357</v>
      </c>
      <c r="AC144">
        <v>273100</v>
      </c>
      <c r="AF144">
        <v>4586636</v>
      </c>
      <c r="AI144">
        <v>1722211</v>
      </c>
      <c r="AL144">
        <v>9945986</v>
      </c>
      <c r="AN144">
        <v>12266</v>
      </c>
      <c r="AU144">
        <v>39948287</v>
      </c>
      <c r="AV144">
        <v>17777847</v>
      </c>
      <c r="BF144">
        <v>27192</v>
      </c>
      <c r="BH144">
        <v>638278</v>
      </c>
      <c r="BI144">
        <v>43398</v>
      </c>
      <c r="BL144">
        <v>1070388</v>
      </c>
      <c r="BM144">
        <v>3162719</v>
      </c>
      <c r="BO144">
        <v>4832601</v>
      </c>
      <c r="BP144">
        <v>4282968</v>
      </c>
      <c r="BQ144">
        <v>1956199</v>
      </c>
      <c r="BV144">
        <v>867259</v>
      </c>
      <c r="BY144">
        <v>1912588</v>
      </c>
      <c r="CD144">
        <v>663562</v>
      </c>
      <c r="CG144">
        <v>17874202</v>
      </c>
      <c r="CH144">
        <v>0</v>
      </c>
      <c r="CI144">
        <v>0</v>
      </c>
    </row>
    <row r="145" spans="1:89" x14ac:dyDescent="0.3">
      <c r="A145" s="155">
        <v>555</v>
      </c>
      <c r="B145" t="s">
        <v>324</v>
      </c>
      <c r="D145">
        <v>971133</v>
      </c>
      <c r="K145">
        <v>764743</v>
      </c>
      <c r="L145">
        <v>0</v>
      </c>
      <c r="M145">
        <v>9500801</v>
      </c>
      <c r="Q145">
        <v>790522</v>
      </c>
      <c r="S145">
        <v>1178148</v>
      </c>
      <c r="Y145">
        <v>0</v>
      </c>
      <c r="Z145">
        <v>2162093</v>
      </c>
      <c r="AC145">
        <v>0</v>
      </c>
      <c r="AF145">
        <v>2303790</v>
      </c>
      <c r="AI145">
        <v>1251646</v>
      </c>
      <c r="AL145">
        <v>4622000</v>
      </c>
      <c r="AN145">
        <v>0</v>
      </c>
      <c r="AU145">
        <v>12343763</v>
      </c>
      <c r="AV145">
        <v>14471469</v>
      </c>
      <c r="BH145">
        <v>0</v>
      </c>
      <c r="BL145">
        <v>976805</v>
      </c>
      <c r="BM145">
        <v>2818799</v>
      </c>
      <c r="BO145">
        <v>2303902</v>
      </c>
      <c r="BP145">
        <v>1314952</v>
      </c>
      <c r="BQ145">
        <v>1956199</v>
      </c>
      <c r="BV145">
        <v>867259</v>
      </c>
      <c r="BY145">
        <v>1294068</v>
      </c>
      <c r="CD145">
        <v>0</v>
      </c>
      <c r="CG145">
        <v>17795511</v>
      </c>
      <c r="CH145">
        <v>0</v>
      </c>
      <c r="CI145">
        <v>0</v>
      </c>
    </row>
    <row r="146" spans="1:89" x14ac:dyDescent="0.3">
      <c r="A146" s="155">
        <v>556</v>
      </c>
      <c r="B146" t="s">
        <v>325</v>
      </c>
      <c r="D146">
        <v>2323120</v>
      </c>
      <c r="K146">
        <v>84337</v>
      </c>
      <c r="L146">
        <v>2725715</v>
      </c>
      <c r="M146">
        <v>10689181</v>
      </c>
      <c r="Q146">
        <v>277252</v>
      </c>
      <c r="S146">
        <v>128229</v>
      </c>
      <c r="Y146">
        <v>1056851</v>
      </c>
      <c r="Z146">
        <v>947537</v>
      </c>
      <c r="AC146">
        <v>1124980</v>
      </c>
      <c r="AF146">
        <v>4081029</v>
      </c>
      <c r="AI146">
        <v>170412</v>
      </c>
      <c r="AL146">
        <v>2084099</v>
      </c>
      <c r="AN146">
        <v>904701</v>
      </c>
      <c r="AU146">
        <v>14773800</v>
      </c>
      <c r="AV146">
        <v>3302011</v>
      </c>
      <c r="BF146">
        <v>784004</v>
      </c>
      <c r="BH146">
        <v>1450741</v>
      </c>
      <c r="BI146">
        <v>1895721</v>
      </c>
      <c r="BL146">
        <v>395154</v>
      </c>
      <c r="BM146">
        <v>913978</v>
      </c>
      <c r="BO146">
        <v>2077827</v>
      </c>
      <c r="BP146">
        <v>5241759</v>
      </c>
      <c r="BQ146">
        <v>0</v>
      </c>
      <c r="BV146">
        <v>60506</v>
      </c>
      <c r="BY146">
        <v>900973</v>
      </c>
      <c r="CD146">
        <v>2505682</v>
      </c>
      <c r="CG146">
        <v>359073</v>
      </c>
      <c r="CH146">
        <v>553497</v>
      </c>
      <c r="CI146">
        <v>1059862</v>
      </c>
    </row>
    <row r="147" spans="1:89" x14ac:dyDescent="0.3">
      <c r="A147" s="155">
        <v>557</v>
      </c>
      <c r="B147" t="s">
        <v>326</v>
      </c>
      <c r="D147">
        <v>1400476</v>
      </c>
      <c r="K147">
        <v>0</v>
      </c>
      <c r="L147">
        <v>2123114</v>
      </c>
      <c r="M147">
        <v>8452939</v>
      </c>
      <c r="S147">
        <v>0</v>
      </c>
      <c r="Y147">
        <v>859701</v>
      </c>
      <c r="Z147">
        <v>500000</v>
      </c>
      <c r="AC147">
        <v>896906</v>
      </c>
      <c r="AF147">
        <v>3490071</v>
      </c>
      <c r="AI147">
        <v>0</v>
      </c>
      <c r="AL147">
        <v>919975</v>
      </c>
      <c r="AN147">
        <v>767070</v>
      </c>
      <c r="AU147">
        <v>10931434</v>
      </c>
      <c r="AV147">
        <v>2500000</v>
      </c>
      <c r="BF147">
        <v>349445</v>
      </c>
      <c r="BH147">
        <v>653282</v>
      </c>
      <c r="BI147">
        <v>1872131</v>
      </c>
      <c r="BL147">
        <v>0</v>
      </c>
      <c r="BM147">
        <v>533778</v>
      </c>
      <c r="BO147">
        <v>1242054</v>
      </c>
      <c r="BP147">
        <v>4224777</v>
      </c>
      <c r="BQ147">
        <v>0</v>
      </c>
      <c r="BV147">
        <v>0</v>
      </c>
      <c r="BY147">
        <v>704269</v>
      </c>
      <c r="CD147">
        <v>2083826</v>
      </c>
      <c r="CG147">
        <v>0</v>
      </c>
      <c r="CH147">
        <v>426309</v>
      </c>
      <c r="CI147">
        <v>926008</v>
      </c>
    </row>
    <row r="148" spans="1:89" x14ac:dyDescent="0.3">
      <c r="A148" s="155">
        <v>575</v>
      </c>
      <c r="B148" t="s">
        <v>303</v>
      </c>
      <c r="D148">
        <v>0</v>
      </c>
      <c r="E148">
        <v>0</v>
      </c>
      <c r="F148">
        <v>0</v>
      </c>
      <c r="G148">
        <v>0</v>
      </c>
      <c r="H148">
        <v>0</v>
      </c>
      <c r="I148">
        <v>7558</v>
      </c>
      <c r="J148">
        <v>0</v>
      </c>
      <c r="K148">
        <v>468</v>
      </c>
      <c r="L148">
        <v>0</v>
      </c>
      <c r="M148">
        <v>0</v>
      </c>
      <c r="N148">
        <v>0</v>
      </c>
      <c r="O148">
        <v>0</v>
      </c>
      <c r="P148">
        <v>27804</v>
      </c>
      <c r="Q148">
        <v>4658</v>
      </c>
      <c r="R148">
        <v>0</v>
      </c>
      <c r="S148">
        <v>0</v>
      </c>
      <c r="T148">
        <v>505</v>
      </c>
      <c r="U148">
        <v>0</v>
      </c>
      <c r="V148">
        <v>0</v>
      </c>
      <c r="W148">
        <v>0</v>
      </c>
      <c r="X148">
        <v>33658</v>
      </c>
      <c r="Y148">
        <v>0</v>
      </c>
      <c r="Z148">
        <v>0</v>
      </c>
      <c r="AA148">
        <v>0</v>
      </c>
      <c r="AB148">
        <v>0</v>
      </c>
      <c r="AC148">
        <v>0</v>
      </c>
      <c r="AD148">
        <v>0</v>
      </c>
      <c r="AE148">
        <v>0</v>
      </c>
      <c r="AF148">
        <v>0</v>
      </c>
      <c r="AG148">
        <v>0</v>
      </c>
      <c r="AH148">
        <v>0</v>
      </c>
      <c r="AI148">
        <v>0</v>
      </c>
      <c r="AJ148">
        <v>0</v>
      </c>
      <c r="AK148">
        <v>81235</v>
      </c>
      <c r="AL148">
        <v>0</v>
      </c>
      <c r="AM148">
        <v>0</v>
      </c>
      <c r="AN148">
        <v>0</v>
      </c>
      <c r="AO148">
        <v>0</v>
      </c>
      <c r="AP148">
        <v>0</v>
      </c>
      <c r="AQ148">
        <v>0</v>
      </c>
      <c r="AR148">
        <v>0</v>
      </c>
      <c r="AT148">
        <v>0</v>
      </c>
      <c r="AU148">
        <v>0</v>
      </c>
      <c r="AV148">
        <v>342458</v>
      </c>
      <c r="AW148">
        <v>0</v>
      </c>
      <c r="AX148">
        <v>0</v>
      </c>
      <c r="AY148">
        <v>0</v>
      </c>
      <c r="AZ148">
        <v>0</v>
      </c>
      <c r="BA148">
        <v>49079</v>
      </c>
      <c r="BB148">
        <v>0</v>
      </c>
      <c r="BC148">
        <v>0</v>
      </c>
      <c r="BD148">
        <v>0</v>
      </c>
      <c r="BE148">
        <v>4689</v>
      </c>
      <c r="BF148">
        <v>0</v>
      </c>
      <c r="BG148">
        <v>0</v>
      </c>
      <c r="BH148">
        <v>0</v>
      </c>
      <c r="BI148">
        <v>22263</v>
      </c>
      <c r="BJ148">
        <v>0</v>
      </c>
      <c r="BK148">
        <v>0</v>
      </c>
      <c r="BL148">
        <v>0</v>
      </c>
      <c r="BM148">
        <v>0</v>
      </c>
      <c r="BN148">
        <v>0</v>
      </c>
      <c r="BO148">
        <v>1018900</v>
      </c>
      <c r="BP148">
        <v>0</v>
      </c>
      <c r="BQ148">
        <v>0</v>
      </c>
      <c r="BR148">
        <v>0</v>
      </c>
      <c r="BS148">
        <v>0</v>
      </c>
      <c r="BT148">
        <v>0</v>
      </c>
      <c r="BU148">
        <v>0</v>
      </c>
      <c r="BV148">
        <v>0</v>
      </c>
      <c r="BW148">
        <v>0</v>
      </c>
      <c r="BX148">
        <v>0</v>
      </c>
      <c r="BY148">
        <v>0</v>
      </c>
      <c r="BZ148">
        <v>0</v>
      </c>
      <c r="CA148">
        <v>0</v>
      </c>
      <c r="CB148">
        <v>85</v>
      </c>
      <c r="CC148">
        <v>0</v>
      </c>
      <c r="CD148">
        <v>4741209</v>
      </c>
      <c r="CE148">
        <v>418730</v>
      </c>
      <c r="CF148">
        <v>0</v>
      </c>
      <c r="CG148">
        <v>0</v>
      </c>
      <c r="CH148">
        <v>53185</v>
      </c>
      <c r="CI148">
        <v>0</v>
      </c>
      <c r="CK148">
        <v>0</v>
      </c>
    </row>
    <row r="149" spans="1:89" x14ac:dyDescent="0.3">
      <c r="A149" s="155">
        <v>576</v>
      </c>
      <c r="B149" t="s">
        <v>304</v>
      </c>
      <c r="D149">
        <v>0</v>
      </c>
      <c r="E149">
        <v>0</v>
      </c>
      <c r="F149">
        <v>0</v>
      </c>
      <c r="G149">
        <v>40582</v>
      </c>
      <c r="H149">
        <v>110687</v>
      </c>
      <c r="I149">
        <v>0</v>
      </c>
      <c r="J149">
        <v>0</v>
      </c>
      <c r="K149">
        <v>0</v>
      </c>
      <c r="L149">
        <v>91124</v>
      </c>
      <c r="M149">
        <v>0</v>
      </c>
      <c r="N149">
        <v>0</v>
      </c>
      <c r="O149">
        <v>0</v>
      </c>
      <c r="P149">
        <v>0</v>
      </c>
      <c r="Q149">
        <v>0</v>
      </c>
      <c r="R149">
        <v>0</v>
      </c>
      <c r="S149">
        <v>0</v>
      </c>
      <c r="T149">
        <v>0</v>
      </c>
      <c r="U149">
        <v>0</v>
      </c>
      <c r="V149">
        <v>0</v>
      </c>
      <c r="W149">
        <v>0</v>
      </c>
      <c r="X149">
        <v>0</v>
      </c>
      <c r="Y149">
        <v>165902</v>
      </c>
      <c r="Z149">
        <v>0</v>
      </c>
      <c r="AA149">
        <v>0</v>
      </c>
      <c r="AB149">
        <v>0</v>
      </c>
      <c r="AC149">
        <v>0</v>
      </c>
      <c r="AD149">
        <v>0</v>
      </c>
      <c r="AE149">
        <v>0</v>
      </c>
      <c r="AF149">
        <v>1572845</v>
      </c>
      <c r="AG149">
        <v>386</v>
      </c>
      <c r="AH149">
        <v>0</v>
      </c>
      <c r="AI149">
        <v>0</v>
      </c>
      <c r="AJ149">
        <v>0</v>
      </c>
      <c r="AK149">
        <v>0</v>
      </c>
      <c r="AL149">
        <v>0</v>
      </c>
      <c r="AM149">
        <v>0</v>
      </c>
      <c r="AN149">
        <v>13157</v>
      </c>
      <c r="AO149">
        <v>0</v>
      </c>
      <c r="AP149">
        <v>0</v>
      </c>
      <c r="AQ149">
        <v>0</v>
      </c>
      <c r="AR149">
        <v>0</v>
      </c>
      <c r="AT149">
        <v>0</v>
      </c>
      <c r="AU149">
        <v>8683681</v>
      </c>
      <c r="AV149">
        <v>0</v>
      </c>
      <c r="AW149">
        <v>0</v>
      </c>
      <c r="AX149">
        <v>0</v>
      </c>
      <c r="AY149">
        <v>7390</v>
      </c>
      <c r="AZ149">
        <v>0</v>
      </c>
      <c r="BA149">
        <v>0</v>
      </c>
      <c r="BB149">
        <v>0</v>
      </c>
      <c r="BC149">
        <v>0</v>
      </c>
      <c r="BD149">
        <v>0</v>
      </c>
      <c r="BE149">
        <v>0</v>
      </c>
      <c r="BF149">
        <v>0</v>
      </c>
      <c r="BG149">
        <v>0</v>
      </c>
      <c r="BH149">
        <v>0</v>
      </c>
      <c r="BI149">
        <v>0</v>
      </c>
      <c r="BJ149">
        <v>0</v>
      </c>
      <c r="BK149">
        <v>0</v>
      </c>
      <c r="BL149">
        <v>0</v>
      </c>
      <c r="BM149">
        <v>0</v>
      </c>
      <c r="BN149">
        <v>69950</v>
      </c>
      <c r="BO149">
        <v>0</v>
      </c>
      <c r="BP149">
        <v>13025761</v>
      </c>
      <c r="BQ149">
        <v>0</v>
      </c>
      <c r="BR149">
        <v>0</v>
      </c>
      <c r="BS149">
        <v>0</v>
      </c>
      <c r="BT149">
        <v>0</v>
      </c>
      <c r="BU149">
        <v>0</v>
      </c>
      <c r="BV149">
        <v>0</v>
      </c>
      <c r="BW149">
        <v>0</v>
      </c>
      <c r="BX149">
        <v>0</v>
      </c>
      <c r="BY149">
        <v>7000000</v>
      </c>
      <c r="BZ149">
        <v>170662</v>
      </c>
      <c r="CA149">
        <v>0</v>
      </c>
      <c r="CB149">
        <v>0</v>
      </c>
      <c r="CC149">
        <v>0</v>
      </c>
      <c r="CD149">
        <v>0</v>
      </c>
      <c r="CE149">
        <v>0</v>
      </c>
      <c r="CF149">
        <v>0</v>
      </c>
      <c r="CG149">
        <v>0</v>
      </c>
      <c r="CH149">
        <v>0</v>
      </c>
      <c r="CI149">
        <v>0</v>
      </c>
      <c r="CK149">
        <v>0</v>
      </c>
    </row>
    <row r="150" spans="1:89" x14ac:dyDescent="0.3">
      <c r="A150" s="155">
        <v>577</v>
      </c>
      <c r="B150" t="s">
        <v>1077</v>
      </c>
      <c r="D150">
        <v>2</v>
      </c>
      <c r="E150">
        <v>2</v>
      </c>
      <c r="F150">
        <v>2</v>
      </c>
      <c r="G150">
        <v>2</v>
      </c>
      <c r="H150">
        <v>2</v>
      </c>
      <c r="I150">
        <v>2</v>
      </c>
      <c r="J150">
        <v>2</v>
      </c>
      <c r="L150">
        <v>2</v>
      </c>
      <c r="M150">
        <v>2</v>
      </c>
      <c r="N150">
        <v>2</v>
      </c>
      <c r="P150">
        <v>2</v>
      </c>
      <c r="Q150">
        <v>2</v>
      </c>
      <c r="S150">
        <v>2</v>
      </c>
      <c r="T150">
        <v>2</v>
      </c>
      <c r="U150">
        <v>2</v>
      </c>
      <c r="V150">
        <v>2</v>
      </c>
      <c r="X150">
        <v>2</v>
      </c>
      <c r="Y150">
        <v>2</v>
      </c>
      <c r="Z150">
        <v>2</v>
      </c>
      <c r="AB150">
        <v>2</v>
      </c>
      <c r="AC150">
        <v>2</v>
      </c>
      <c r="AD150">
        <v>2</v>
      </c>
      <c r="AE150">
        <v>2</v>
      </c>
      <c r="AF150">
        <v>1</v>
      </c>
      <c r="AH150">
        <v>2</v>
      </c>
      <c r="AI150">
        <v>2</v>
      </c>
      <c r="AJ150">
        <v>2</v>
      </c>
      <c r="AK150">
        <v>2</v>
      </c>
      <c r="AL150">
        <v>2</v>
      </c>
      <c r="AM150">
        <v>2</v>
      </c>
      <c r="AN150">
        <v>2</v>
      </c>
      <c r="AO150">
        <v>2</v>
      </c>
      <c r="AP150">
        <v>2</v>
      </c>
      <c r="AQ150">
        <v>2</v>
      </c>
      <c r="AT150">
        <v>2</v>
      </c>
      <c r="AU150">
        <v>2</v>
      </c>
      <c r="AV150">
        <v>2</v>
      </c>
      <c r="AW150">
        <v>2</v>
      </c>
      <c r="AX150">
        <v>2</v>
      </c>
      <c r="AY150">
        <v>2</v>
      </c>
      <c r="AZ150">
        <v>2</v>
      </c>
      <c r="BA150">
        <v>2</v>
      </c>
      <c r="BB150">
        <v>2</v>
      </c>
      <c r="BC150">
        <v>2</v>
      </c>
      <c r="BD150">
        <v>2</v>
      </c>
      <c r="BF150">
        <v>2</v>
      </c>
      <c r="BH150">
        <v>2</v>
      </c>
      <c r="BI150">
        <v>2</v>
      </c>
      <c r="BL150">
        <v>2</v>
      </c>
      <c r="BM150">
        <v>2</v>
      </c>
      <c r="BN150">
        <v>2</v>
      </c>
      <c r="BO150">
        <v>2</v>
      </c>
      <c r="BP150">
        <v>2</v>
      </c>
      <c r="BQ150">
        <v>2</v>
      </c>
      <c r="BR150">
        <v>2</v>
      </c>
      <c r="BS150">
        <v>2</v>
      </c>
      <c r="BT150">
        <v>2</v>
      </c>
      <c r="BV150">
        <v>2</v>
      </c>
      <c r="BW150">
        <v>2</v>
      </c>
      <c r="BX150">
        <v>2</v>
      </c>
      <c r="BY150">
        <v>2</v>
      </c>
      <c r="BZ150">
        <v>2</v>
      </c>
      <c r="CA150">
        <v>2</v>
      </c>
      <c r="CB150">
        <v>2</v>
      </c>
      <c r="CC150">
        <v>2</v>
      </c>
      <c r="CD150">
        <v>2</v>
      </c>
      <c r="CE150">
        <v>2</v>
      </c>
      <c r="CG150">
        <v>2</v>
      </c>
      <c r="CH150">
        <v>2</v>
      </c>
      <c r="CI150">
        <v>2</v>
      </c>
    </row>
    <row r="151" spans="1:89" x14ac:dyDescent="0.3">
      <c r="A151" s="155">
        <v>578</v>
      </c>
      <c r="B151" t="s">
        <v>1078</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T151">
        <v>0</v>
      </c>
      <c r="AU151">
        <v>0</v>
      </c>
      <c r="AV151">
        <v>0</v>
      </c>
      <c r="AW151">
        <v>0</v>
      </c>
      <c r="AX151">
        <v>0</v>
      </c>
      <c r="AY151">
        <v>0</v>
      </c>
      <c r="AZ151">
        <v>0</v>
      </c>
      <c r="BA151">
        <v>0</v>
      </c>
      <c r="BB151">
        <v>0</v>
      </c>
      <c r="BC151">
        <v>0</v>
      </c>
      <c r="BD151">
        <v>0</v>
      </c>
      <c r="BE151">
        <v>4689</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418730</v>
      </c>
      <c r="CF151">
        <v>0</v>
      </c>
      <c r="CG151">
        <v>0</v>
      </c>
      <c r="CH151">
        <v>0</v>
      </c>
      <c r="CI151">
        <v>0</v>
      </c>
      <c r="CK151">
        <v>0</v>
      </c>
    </row>
    <row r="152" spans="1:89" x14ac:dyDescent="0.3">
      <c r="A152" s="155">
        <v>579</v>
      </c>
      <c r="B152" t="s">
        <v>1079</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7000000</v>
      </c>
      <c r="BZ152">
        <v>42277</v>
      </c>
      <c r="CA152">
        <v>0</v>
      </c>
      <c r="CB152">
        <v>0</v>
      </c>
      <c r="CC152">
        <v>0</v>
      </c>
      <c r="CD152">
        <v>0</v>
      </c>
      <c r="CE152">
        <v>0</v>
      </c>
      <c r="CF152">
        <v>0</v>
      </c>
      <c r="CG152">
        <v>0</v>
      </c>
      <c r="CH152">
        <v>0</v>
      </c>
      <c r="CI152">
        <v>0</v>
      </c>
      <c r="CK152">
        <v>0</v>
      </c>
    </row>
    <row r="153" spans="1:89" x14ac:dyDescent="0.3">
      <c r="A153" s="155">
        <v>580</v>
      </c>
      <c r="B153" t="s">
        <v>1080</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I153">
        <v>0</v>
      </c>
      <c r="CK153">
        <v>0</v>
      </c>
    </row>
    <row r="154" spans="1:89" x14ac:dyDescent="0.3">
      <c r="A154" s="155">
        <v>581</v>
      </c>
      <c r="B154" t="s">
        <v>1081</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T154">
        <v>0</v>
      </c>
      <c r="AU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0</v>
      </c>
      <c r="BO154">
        <v>0</v>
      </c>
      <c r="BP154">
        <v>0</v>
      </c>
      <c r="BQ154">
        <v>0</v>
      </c>
      <c r="BR154">
        <v>0</v>
      </c>
      <c r="BS154">
        <v>0</v>
      </c>
      <c r="BT154">
        <v>0</v>
      </c>
      <c r="BU154">
        <v>0</v>
      </c>
      <c r="BV154">
        <v>0</v>
      </c>
      <c r="BW154">
        <v>0</v>
      </c>
      <c r="BX154">
        <v>0</v>
      </c>
      <c r="BY154">
        <v>0</v>
      </c>
      <c r="BZ154">
        <v>128385</v>
      </c>
      <c r="CA154">
        <v>0</v>
      </c>
      <c r="CB154">
        <v>0</v>
      </c>
      <c r="CC154">
        <v>0</v>
      </c>
      <c r="CD154">
        <v>0</v>
      </c>
      <c r="CE154">
        <v>0</v>
      </c>
      <c r="CF154">
        <v>0</v>
      </c>
      <c r="CG154">
        <v>0</v>
      </c>
      <c r="CH154">
        <v>0</v>
      </c>
      <c r="CI154">
        <v>0</v>
      </c>
      <c r="CK154">
        <v>0</v>
      </c>
    </row>
    <row r="155" spans="1:89" x14ac:dyDescent="0.3">
      <c r="A155" s="155">
        <v>586</v>
      </c>
      <c r="B155" t="s">
        <v>1083</v>
      </c>
      <c r="D155">
        <v>0</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T155">
        <v>0</v>
      </c>
      <c r="AU155">
        <v>0</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0</v>
      </c>
      <c r="BZ155">
        <v>0</v>
      </c>
      <c r="CA155">
        <v>0</v>
      </c>
      <c r="CB155">
        <v>85</v>
      </c>
      <c r="CC155">
        <v>0</v>
      </c>
      <c r="CD155">
        <v>0</v>
      </c>
      <c r="CE155">
        <v>0</v>
      </c>
      <c r="CF155">
        <v>0</v>
      </c>
      <c r="CG155">
        <v>0</v>
      </c>
      <c r="CH155">
        <v>0</v>
      </c>
      <c r="CI155">
        <v>0</v>
      </c>
      <c r="CK155">
        <v>0</v>
      </c>
    </row>
    <row r="156" spans="1:89" x14ac:dyDescent="0.3">
      <c r="A156" s="155">
        <v>591</v>
      </c>
      <c r="B156" t="s">
        <v>333</v>
      </c>
      <c r="D156">
        <v>518214</v>
      </c>
      <c r="E156">
        <v>1469452</v>
      </c>
      <c r="F156">
        <v>0</v>
      </c>
      <c r="G156">
        <v>865415</v>
      </c>
      <c r="H156">
        <v>461613</v>
      </c>
      <c r="I156">
        <v>150406</v>
      </c>
      <c r="J156">
        <v>0</v>
      </c>
      <c r="K156">
        <v>319122</v>
      </c>
      <c r="L156">
        <v>12622851</v>
      </c>
      <c r="M156">
        <v>40990783</v>
      </c>
      <c r="N156">
        <v>0</v>
      </c>
      <c r="O156">
        <v>0</v>
      </c>
      <c r="P156">
        <v>166354</v>
      </c>
      <c r="Q156">
        <v>13042919</v>
      </c>
      <c r="R156">
        <v>0</v>
      </c>
      <c r="S156">
        <v>1039260</v>
      </c>
      <c r="T156">
        <v>1320199</v>
      </c>
      <c r="U156">
        <v>184113</v>
      </c>
      <c r="V156">
        <v>3229450</v>
      </c>
      <c r="W156">
        <v>0</v>
      </c>
      <c r="X156">
        <v>777179</v>
      </c>
      <c r="Y156">
        <v>3100836</v>
      </c>
      <c r="Z156">
        <v>13430400</v>
      </c>
      <c r="AA156">
        <v>132738</v>
      </c>
      <c r="AB156">
        <v>277314</v>
      </c>
      <c r="AC156">
        <v>0</v>
      </c>
      <c r="AD156">
        <v>0</v>
      </c>
      <c r="AE156">
        <v>0</v>
      </c>
      <c r="AF156">
        <v>118758548</v>
      </c>
      <c r="AG156">
        <v>277</v>
      </c>
      <c r="AH156">
        <v>218774</v>
      </c>
      <c r="AI156">
        <v>3358662</v>
      </c>
      <c r="AJ156">
        <v>85298</v>
      </c>
      <c r="AK156">
        <v>79464</v>
      </c>
      <c r="AL156">
        <v>20311890</v>
      </c>
      <c r="AM156">
        <v>350810</v>
      </c>
      <c r="AN156">
        <v>7181929</v>
      </c>
      <c r="AO156">
        <v>0</v>
      </c>
      <c r="AP156">
        <v>9440668</v>
      </c>
      <c r="AQ156">
        <v>0</v>
      </c>
      <c r="AR156">
        <v>0</v>
      </c>
      <c r="AT156">
        <v>372890</v>
      </c>
      <c r="AU156">
        <v>209786702</v>
      </c>
      <c r="AV156">
        <v>253932088</v>
      </c>
      <c r="AW156">
        <v>1250766</v>
      </c>
      <c r="AX156">
        <v>463367</v>
      </c>
      <c r="AY156">
        <v>533536</v>
      </c>
      <c r="AZ156">
        <v>276763</v>
      </c>
      <c r="BA156">
        <v>683600</v>
      </c>
      <c r="BB156">
        <v>3224541</v>
      </c>
      <c r="BC156">
        <v>280756</v>
      </c>
      <c r="BD156">
        <v>0</v>
      </c>
      <c r="BE156">
        <v>153539</v>
      </c>
      <c r="BF156">
        <v>8914767</v>
      </c>
      <c r="BG156">
        <v>0</v>
      </c>
      <c r="BH156">
        <v>7983961</v>
      </c>
      <c r="BI156">
        <v>2196966</v>
      </c>
      <c r="BJ156">
        <v>0</v>
      </c>
      <c r="BK156">
        <v>0</v>
      </c>
      <c r="BL156">
        <v>14610392</v>
      </c>
      <c r="BM156">
        <v>18824333</v>
      </c>
      <c r="BN156">
        <v>4678415</v>
      </c>
      <c r="BO156">
        <v>35658199</v>
      </c>
      <c r="BP156">
        <v>194475148</v>
      </c>
      <c r="BQ156">
        <v>240319</v>
      </c>
      <c r="BR156">
        <v>8288344</v>
      </c>
      <c r="BS156">
        <v>0</v>
      </c>
      <c r="BT156">
        <v>9334745</v>
      </c>
      <c r="BU156">
        <v>769237</v>
      </c>
      <c r="BV156">
        <v>0</v>
      </c>
      <c r="BW156">
        <v>3215672</v>
      </c>
      <c r="BX156">
        <v>0</v>
      </c>
      <c r="BY156">
        <v>20393847</v>
      </c>
      <c r="BZ156">
        <v>1203673</v>
      </c>
      <c r="CA156">
        <v>0</v>
      </c>
      <c r="CB156">
        <v>280984</v>
      </c>
      <c r="CC156">
        <v>0</v>
      </c>
      <c r="CD156">
        <v>24684093</v>
      </c>
      <c r="CE156">
        <v>725981</v>
      </c>
      <c r="CF156">
        <v>3476623</v>
      </c>
      <c r="CG156">
        <v>0</v>
      </c>
      <c r="CH156">
        <v>3797351</v>
      </c>
      <c r="CI156">
        <v>0</v>
      </c>
      <c r="CK156">
        <v>153503</v>
      </c>
    </row>
    <row r="157" spans="1:89" x14ac:dyDescent="0.3">
      <c r="A157" s="155">
        <v>592</v>
      </c>
      <c r="B157" t="s">
        <v>334</v>
      </c>
      <c r="D157">
        <v>944707</v>
      </c>
      <c r="E157">
        <v>-166217</v>
      </c>
      <c r="F157">
        <v>0</v>
      </c>
      <c r="G157">
        <v>54149</v>
      </c>
      <c r="H157">
        <v>-56274</v>
      </c>
      <c r="I157">
        <v>11259</v>
      </c>
      <c r="J157">
        <v>0</v>
      </c>
      <c r="K157">
        <v>633661</v>
      </c>
      <c r="L157">
        <v>-270447</v>
      </c>
      <c r="M157">
        <v>7441654</v>
      </c>
      <c r="N157">
        <v>0</v>
      </c>
      <c r="O157">
        <v>0</v>
      </c>
      <c r="P157">
        <v>-43490</v>
      </c>
      <c r="Q157">
        <v>819999</v>
      </c>
      <c r="R157">
        <v>0</v>
      </c>
      <c r="S157">
        <v>1213956</v>
      </c>
      <c r="T157">
        <v>30975</v>
      </c>
      <c r="U157">
        <v>112647</v>
      </c>
      <c r="V157">
        <v>1147130</v>
      </c>
      <c r="W157">
        <v>0</v>
      </c>
      <c r="X157">
        <v>-179935</v>
      </c>
      <c r="Y157">
        <v>936815</v>
      </c>
      <c r="Z157">
        <v>19563078</v>
      </c>
      <c r="AA157">
        <v>-69283</v>
      </c>
      <c r="AB157">
        <v>452835</v>
      </c>
      <c r="AC157">
        <v>0</v>
      </c>
      <c r="AD157">
        <v>0</v>
      </c>
      <c r="AE157">
        <v>0</v>
      </c>
      <c r="AF157">
        <v>20124070</v>
      </c>
      <c r="AG157">
        <v>-277</v>
      </c>
      <c r="AH157">
        <v>-82995</v>
      </c>
      <c r="AI157">
        <v>231411</v>
      </c>
      <c r="AJ157">
        <v>-71086</v>
      </c>
      <c r="AK157">
        <v>12905</v>
      </c>
      <c r="AL157">
        <v>71744</v>
      </c>
      <c r="AM157">
        <v>-30718</v>
      </c>
      <c r="AN157">
        <v>118165</v>
      </c>
      <c r="AO157">
        <v>0</v>
      </c>
      <c r="AP157">
        <v>664772</v>
      </c>
      <c r="AQ157">
        <v>0</v>
      </c>
      <c r="AR157">
        <v>0</v>
      </c>
      <c r="AT157">
        <v>341356</v>
      </c>
      <c r="AU157">
        <v>55036091</v>
      </c>
      <c r="AV157">
        <v>18486433</v>
      </c>
      <c r="AW157">
        <v>-77053</v>
      </c>
      <c r="AX157">
        <v>-168024</v>
      </c>
      <c r="AY157">
        <v>-95950</v>
      </c>
      <c r="AZ157">
        <v>-131375</v>
      </c>
      <c r="BA157">
        <v>-78742</v>
      </c>
      <c r="BB157">
        <v>-61142</v>
      </c>
      <c r="BC157">
        <v>-129974</v>
      </c>
      <c r="BD157">
        <v>0</v>
      </c>
      <c r="BE157">
        <v>-10056</v>
      </c>
      <c r="BF157">
        <v>2031851</v>
      </c>
      <c r="BG157">
        <v>0</v>
      </c>
      <c r="BH157">
        <v>1010886</v>
      </c>
      <c r="BI157">
        <v>-162899</v>
      </c>
      <c r="BJ157">
        <v>0</v>
      </c>
      <c r="BK157">
        <v>0</v>
      </c>
      <c r="BL157">
        <v>3962311</v>
      </c>
      <c r="BM157">
        <v>2128730</v>
      </c>
      <c r="BN157">
        <v>17873</v>
      </c>
      <c r="BO157">
        <v>7723250</v>
      </c>
      <c r="BP157">
        <v>32573282</v>
      </c>
      <c r="BQ157">
        <v>1478872</v>
      </c>
      <c r="BR157">
        <v>-162120</v>
      </c>
      <c r="BS157">
        <v>0</v>
      </c>
      <c r="BT157">
        <v>2492642</v>
      </c>
      <c r="BU157">
        <v>-158734</v>
      </c>
      <c r="BV157">
        <v>875985</v>
      </c>
      <c r="BW157">
        <v>579557</v>
      </c>
      <c r="BX157">
        <v>0</v>
      </c>
      <c r="BY157">
        <v>6563679</v>
      </c>
      <c r="BZ157">
        <v>-2040513</v>
      </c>
      <c r="CA157">
        <v>0</v>
      </c>
      <c r="CB157">
        <v>16074</v>
      </c>
      <c r="CC157">
        <v>0</v>
      </c>
      <c r="CD157">
        <v>1720829</v>
      </c>
      <c r="CE157">
        <v>7393</v>
      </c>
      <c r="CF157">
        <v>537774</v>
      </c>
      <c r="CG157">
        <v>0</v>
      </c>
      <c r="CH157">
        <v>478760</v>
      </c>
      <c r="CI157">
        <v>0</v>
      </c>
      <c r="CK157">
        <v>-29378</v>
      </c>
    </row>
    <row r="158" spans="1:89" x14ac:dyDescent="0.3">
      <c r="A158" s="155">
        <v>596</v>
      </c>
      <c r="B158" t="s">
        <v>336</v>
      </c>
      <c r="D158">
        <v>52</v>
      </c>
      <c r="E158">
        <v>52</v>
      </c>
      <c r="F158">
        <v>0</v>
      </c>
      <c r="G158">
        <v>52</v>
      </c>
      <c r="H158">
        <v>52</v>
      </c>
      <c r="I158">
        <v>52</v>
      </c>
      <c r="J158">
        <v>52</v>
      </c>
      <c r="K158">
        <v>52</v>
      </c>
      <c r="L158">
        <v>52</v>
      </c>
      <c r="M158">
        <v>52</v>
      </c>
      <c r="N158">
        <v>0</v>
      </c>
      <c r="O158">
        <v>52</v>
      </c>
      <c r="P158">
        <v>52</v>
      </c>
      <c r="Q158">
        <v>52</v>
      </c>
      <c r="R158">
        <v>52</v>
      </c>
      <c r="S158">
        <v>52</v>
      </c>
      <c r="T158">
        <v>52</v>
      </c>
      <c r="U158">
        <v>52</v>
      </c>
      <c r="V158">
        <v>52</v>
      </c>
      <c r="W158">
        <v>0</v>
      </c>
      <c r="X158">
        <v>52</v>
      </c>
      <c r="Y158">
        <v>52</v>
      </c>
      <c r="Z158">
        <v>52</v>
      </c>
      <c r="AA158">
        <v>52</v>
      </c>
      <c r="AB158">
        <v>52</v>
      </c>
      <c r="AC158">
        <v>52</v>
      </c>
      <c r="AD158">
        <v>52</v>
      </c>
      <c r="AE158">
        <v>52</v>
      </c>
      <c r="AF158">
        <v>52</v>
      </c>
      <c r="AG158">
        <v>52</v>
      </c>
      <c r="AH158">
        <v>52</v>
      </c>
      <c r="AI158">
        <v>52</v>
      </c>
      <c r="AJ158">
        <v>52</v>
      </c>
      <c r="AK158">
        <v>52</v>
      </c>
      <c r="AL158">
        <v>52</v>
      </c>
      <c r="AM158">
        <v>52</v>
      </c>
      <c r="AN158">
        <v>52</v>
      </c>
      <c r="AO158">
        <v>52</v>
      </c>
      <c r="AP158">
        <v>52</v>
      </c>
      <c r="AQ158">
        <v>52</v>
      </c>
      <c r="AR158">
        <v>52</v>
      </c>
      <c r="AT158">
        <v>52</v>
      </c>
      <c r="AU158">
        <v>52</v>
      </c>
      <c r="AV158">
        <v>52</v>
      </c>
      <c r="AW158">
        <v>52</v>
      </c>
      <c r="AX158">
        <v>52</v>
      </c>
      <c r="AY158">
        <v>52</v>
      </c>
      <c r="AZ158">
        <v>52</v>
      </c>
      <c r="BA158">
        <v>52</v>
      </c>
      <c r="BB158">
        <v>52</v>
      </c>
      <c r="BC158">
        <v>52</v>
      </c>
      <c r="BD158">
        <v>0</v>
      </c>
      <c r="BE158">
        <v>52</v>
      </c>
      <c r="BF158">
        <v>52</v>
      </c>
      <c r="BG158">
        <v>0</v>
      </c>
      <c r="BH158">
        <v>52</v>
      </c>
      <c r="BI158">
        <v>52</v>
      </c>
      <c r="BJ158">
        <v>52</v>
      </c>
      <c r="BK158">
        <v>0</v>
      </c>
      <c r="BL158">
        <v>52</v>
      </c>
      <c r="BM158">
        <v>52</v>
      </c>
      <c r="BN158">
        <v>52</v>
      </c>
      <c r="BO158">
        <v>52</v>
      </c>
      <c r="BP158">
        <v>52</v>
      </c>
      <c r="BQ158">
        <v>52</v>
      </c>
      <c r="BR158">
        <v>52</v>
      </c>
      <c r="BS158">
        <v>51</v>
      </c>
      <c r="BT158">
        <v>52</v>
      </c>
      <c r="BU158">
        <v>52</v>
      </c>
      <c r="BV158">
        <v>52</v>
      </c>
      <c r="BW158">
        <v>52</v>
      </c>
      <c r="BX158">
        <v>52</v>
      </c>
      <c r="BY158">
        <v>52</v>
      </c>
      <c r="BZ158">
        <v>52</v>
      </c>
      <c r="CA158">
        <v>52</v>
      </c>
      <c r="CB158">
        <v>52</v>
      </c>
      <c r="CC158">
        <v>52</v>
      </c>
      <c r="CD158">
        <v>52</v>
      </c>
      <c r="CE158">
        <v>52</v>
      </c>
      <c r="CF158">
        <v>52</v>
      </c>
      <c r="CG158">
        <v>52</v>
      </c>
      <c r="CH158">
        <v>52</v>
      </c>
      <c r="CI158">
        <v>52</v>
      </c>
      <c r="CK158">
        <v>52</v>
      </c>
    </row>
    <row r="159" spans="1:89" x14ac:dyDescent="0.3">
      <c r="A159" s="155">
        <v>597</v>
      </c>
      <c r="B159" t="s">
        <v>339</v>
      </c>
      <c r="D159">
        <v>1091</v>
      </c>
      <c r="E159">
        <v>3244</v>
      </c>
      <c r="F159">
        <v>2199</v>
      </c>
      <c r="G159">
        <v>41060</v>
      </c>
      <c r="H159">
        <v>7096</v>
      </c>
      <c r="I159">
        <v>3511</v>
      </c>
      <c r="J159">
        <v>777</v>
      </c>
      <c r="K159">
        <v>2665</v>
      </c>
      <c r="L159">
        <v>46214</v>
      </c>
      <c r="M159">
        <v>3090983</v>
      </c>
      <c r="N159">
        <v>36518</v>
      </c>
      <c r="O159">
        <v>38505</v>
      </c>
      <c r="P159">
        <v>0</v>
      </c>
      <c r="Q159">
        <v>136156</v>
      </c>
      <c r="R159">
        <v>536</v>
      </c>
      <c r="S159">
        <v>2949</v>
      </c>
      <c r="T159">
        <v>8545</v>
      </c>
      <c r="U159">
        <v>431</v>
      </c>
      <c r="V159">
        <v>61947</v>
      </c>
      <c r="W159">
        <v>6959</v>
      </c>
      <c r="X159">
        <v>3423</v>
      </c>
      <c r="Y159">
        <v>3572</v>
      </c>
      <c r="Z159">
        <v>702474</v>
      </c>
      <c r="AA159">
        <v>9492</v>
      </c>
      <c r="AB159">
        <v>3619</v>
      </c>
      <c r="AC159">
        <v>671126</v>
      </c>
      <c r="AD159">
        <v>2160</v>
      </c>
      <c r="AE159">
        <v>3308</v>
      </c>
      <c r="AF159">
        <v>1920804</v>
      </c>
      <c r="AG159">
        <v>2009</v>
      </c>
      <c r="AH159">
        <v>4104</v>
      </c>
      <c r="AI159">
        <v>30219</v>
      </c>
      <c r="AJ159">
        <v>27</v>
      </c>
      <c r="AK159">
        <v>0</v>
      </c>
      <c r="AL159">
        <v>215084</v>
      </c>
      <c r="AM159">
        <v>2303</v>
      </c>
      <c r="AN159">
        <v>235452</v>
      </c>
      <c r="AO159">
        <v>231</v>
      </c>
      <c r="AP159">
        <v>173619</v>
      </c>
      <c r="AQ159">
        <v>20632</v>
      </c>
      <c r="AR159">
        <v>1086</v>
      </c>
      <c r="AT159">
        <v>8438</v>
      </c>
      <c r="AU159">
        <v>9411716</v>
      </c>
      <c r="AV159">
        <v>7156329</v>
      </c>
      <c r="AW159">
        <v>629</v>
      </c>
      <c r="AX159">
        <v>4190</v>
      </c>
      <c r="AY159">
        <v>5688</v>
      </c>
      <c r="AZ159">
        <v>38</v>
      </c>
      <c r="BA159">
        <v>2999</v>
      </c>
      <c r="BB159">
        <v>61733</v>
      </c>
      <c r="BC159">
        <v>17114</v>
      </c>
      <c r="BD159">
        <v>116</v>
      </c>
      <c r="BE159">
        <v>2963</v>
      </c>
      <c r="BF159">
        <v>434310</v>
      </c>
      <c r="BG159">
        <v>228</v>
      </c>
      <c r="BH159">
        <v>282007</v>
      </c>
      <c r="BI159">
        <v>23751</v>
      </c>
      <c r="BJ159">
        <v>6062</v>
      </c>
      <c r="BK159">
        <v>1632</v>
      </c>
      <c r="BL159">
        <v>419662</v>
      </c>
      <c r="BM159">
        <v>285248</v>
      </c>
      <c r="BN159">
        <v>940</v>
      </c>
      <c r="BO159">
        <v>2234097</v>
      </c>
      <c r="BP159">
        <v>5097546</v>
      </c>
      <c r="BQ159">
        <v>2286</v>
      </c>
      <c r="BR159">
        <v>142014</v>
      </c>
      <c r="BS159">
        <v>10119</v>
      </c>
      <c r="BT159">
        <v>290625</v>
      </c>
      <c r="BU159">
        <v>0</v>
      </c>
      <c r="BV159">
        <v>2780</v>
      </c>
      <c r="BW159">
        <v>149185</v>
      </c>
      <c r="BX159">
        <v>5178</v>
      </c>
      <c r="BY159">
        <v>643115</v>
      </c>
      <c r="BZ159">
        <v>14222</v>
      </c>
      <c r="CA159">
        <v>88401</v>
      </c>
      <c r="CB159">
        <v>0</v>
      </c>
      <c r="CC159">
        <v>19847</v>
      </c>
      <c r="CD159">
        <v>897896</v>
      </c>
      <c r="CE159">
        <v>2335</v>
      </c>
      <c r="CF159">
        <v>130521</v>
      </c>
      <c r="CG159">
        <v>82864</v>
      </c>
      <c r="CH159">
        <v>33446</v>
      </c>
      <c r="CI159">
        <v>20907</v>
      </c>
      <c r="CK159">
        <v>182</v>
      </c>
    </row>
    <row r="160" spans="1:89" x14ac:dyDescent="0.3">
      <c r="A160" s="155">
        <v>598</v>
      </c>
      <c r="B160" t="s">
        <v>344</v>
      </c>
      <c r="D160">
        <v>0</v>
      </c>
      <c r="E160">
        <v>0</v>
      </c>
      <c r="F160">
        <v>0</v>
      </c>
      <c r="G160">
        <v>0</v>
      </c>
      <c r="H160">
        <v>0</v>
      </c>
      <c r="I160">
        <v>0</v>
      </c>
      <c r="J160">
        <v>0</v>
      </c>
      <c r="K160">
        <v>0</v>
      </c>
      <c r="L160">
        <v>25110</v>
      </c>
      <c r="M160">
        <v>973963</v>
      </c>
      <c r="N160">
        <v>0</v>
      </c>
      <c r="O160">
        <v>0</v>
      </c>
      <c r="P160">
        <v>0</v>
      </c>
      <c r="Q160">
        <v>27980</v>
      </c>
      <c r="R160">
        <v>0</v>
      </c>
      <c r="S160">
        <v>0</v>
      </c>
      <c r="T160">
        <v>0</v>
      </c>
      <c r="U160">
        <v>0</v>
      </c>
      <c r="V160">
        <v>31821</v>
      </c>
      <c r="W160">
        <v>9848</v>
      </c>
      <c r="X160">
        <v>0</v>
      </c>
      <c r="Y160">
        <v>8170</v>
      </c>
      <c r="Z160">
        <v>31178</v>
      </c>
      <c r="AA160">
        <v>0</v>
      </c>
      <c r="AB160">
        <v>0</v>
      </c>
      <c r="AC160">
        <v>257816</v>
      </c>
      <c r="AD160">
        <v>0</v>
      </c>
      <c r="AE160">
        <v>0</v>
      </c>
      <c r="AF160">
        <v>1555524</v>
      </c>
      <c r="AG160">
        <v>0</v>
      </c>
      <c r="AH160">
        <v>0</v>
      </c>
      <c r="AI160">
        <v>11872</v>
      </c>
      <c r="AJ160">
        <v>0</v>
      </c>
      <c r="AK160">
        <v>0</v>
      </c>
      <c r="AL160">
        <v>221198</v>
      </c>
      <c r="AM160">
        <v>0</v>
      </c>
      <c r="AN160">
        <v>40284</v>
      </c>
      <c r="AO160">
        <v>0</v>
      </c>
      <c r="AP160">
        <v>0</v>
      </c>
      <c r="AQ160">
        <v>0</v>
      </c>
      <c r="AR160">
        <v>0</v>
      </c>
      <c r="AT160">
        <v>0</v>
      </c>
      <c r="AU160">
        <v>2843206</v>
      </c>
      <c r="AV160">
        <v>501747</v>
      </c>
      <c r="AW160">
        <v>0</v>
      </c>
      <c r="AX160">
        <v>0</v>
      </c>
      <c r="AY160">
        <v>0</v>
      </c>
      <c r="AZ160">
        <v>0</v>
      </c>
      <c r="BA160">
        <v>0</v>
      </c>
      <c r="BB160">
        <v>28499</v>
      </c>
      <c r="BC160">
        <v>0</v>
      </c>
      <c r="BD160">
        <v>0</v>
      </c>
      <c r="BE160">
        <v>0</v>
      </c>
      <c r="BF160">
        <v>0</v>
      </c>
      <c r="BG160">
        <v>0</v>
      </c>
      <c r="BH160">
        <v>55775</v>
      </c>
      <c r="BI160">
        <v>40704</v>
      </c>
      <c r="BJ160">
        <v>0</v>
      </c>
      <c r="BK160">
        <v>0</v>
      </c>
      <c r="BL160">
        <v>119945</v>
      </c>
      <c r="BM160">
        <v>34748</v>
      </c>
      <c r="BN160">
        <v>0</v>
      </c>
      <c r="BO160">
        <v>275209</v>
      </c>
      <c r="BP160">
        <v>790516</v>
      </c>
      <c r="BQ160">
        <v>0</v>
      </c>
      <c r="BR160">
        <v>28346</v>
      </c>
      <c r="BS160">
        <v>0</v>
      </c>
      <c r="BT160">
        <v>13652</v>
      </c>
      <c r="BU160">
        <v>0</v>
      </c>
      <c r="BV160">
        <v>0</v>
      </c>
      <c r="BW160">
        <v>5690</v>
      </c>
      <c r="BX160">
        <v>19559</v>
      </c>
      <c r="BY160">
        <v>13374</v>
      </c>
      <c r="BZ160">
        <v>0</v>
      </c>
      <c r="CA160">
        <v>17021</v>
      </c>
      <c r="CB160">
        <v>0</v>
      </c>
      <c r="CC160">
        <v>16906</v>
      </c>
      <c r="CD160">
        <v>26799</v>
      </c>
      <c r="CE160">
        <v>0</v>
      </c>
      <c r="CF160">
        <v>47339</v>
      </c>
      <c r="CG160">
        <v>38167</v>
      </c>
      <c r="CH160">
        <v>0</v>
      </c>
      <c r="CI160">
        <v>27170</v>
      </c>
      <c r="CK160">
        <v>0</v>
      </c>
    </row>
    <row r="161" spans="1:89" x14ac:dyDescent="0.3">
      <c r="A161" s="155">
        <v>599</v>
      </c>
      <c r="B161" t="s">
        <v>343</v>
      </c>
      <c r="D161">
        <v>33728</v>
      </c>
      <c r="E161">
        <v>103542</v>
      </c>
      <c r="F161">
        <v>0</v>
      </c>
      <c r="G161">
        <v>0</v>
      </c>
      <c r="H161">
        <v>0</v>
      </c>
      <c r="I161">
        <v>0</v>
      </c>
      <c r="J161">
        <v>0</v>
      </c>
      <c r="K161">
        <v>0</v>
      </c>
      <c r="L161">
        <v>680508</v>
      </c>
      <c r="M161">
        <v>16619221</v>
      </c>
      <c r="N161">
        <v>0</v>
      </c>
      <c r="O161">
        <v>388730</v>
      </c>
      <c r="P161">
        <v>0</v>
      </c>
      <c r="Q161">
        <v>1043440</v>
      </c>
      <c r="R161">
        <v>0</v>
      </c>
      <c r="S161">
        <v>0</v>
      </c>
      <c r="T161">
        <v>59652</v>
      </c>
      <c r="U161">
        <v>67923</v>
      </c>
      <c r="V161">
        <v>995982</v>
      </c>
      <c r="W161">
        <v>253654</v>
      </c>
      <c r="X161">
        <v>0</v>
      </c>
      <c r="Y161">
        <v>150359</v>
      </c>
      <c r="Z161">
        <v>1137538</v>
      </c>
      <c r="AA161">
        <v>0</v>
      </c>
      <c r="AB161">
        <v>0</v>
      </c>
      <c r="AC161">
        <v>3530245</v>
      </c>
      <c r="AD161">
        <v>29022</v>
      </c>
      <c r="AE161">
        <v>35422</v>
      </c>
      <c r="AF161">
        <v>20320317</v>
      </c>
      <c r="AG161">
        <v>0</v>
      </c>
      <c r="AH161">
        <v>0</v>
      </c>
      <c r="AI161">
        <v>309783</v>
      </c>
      <c r="AJ161">
        <v>58193</v>
      </c>
      <c r="AK161">
        <v>0</v>
      </c>
      <c r="AL161">
        <v>3418052</v>
      </c>
      <c r="AM161">
        <v>0</v>
      </c>
      <c r="AN161">
        <v>1186980</v>
      </c>
      <c r="AO161">
        <v>0</v>
      </c>
      <c r="AP161">
        <v>326690</v>
      </c>
      <c r="AQ161">
        <v>86134</v>
      </c>
      <c r="AR161">
        <v>0</v>
      </c>
      <c r="AT161">
        <v>0</v>
      </c>
      <c r="AU161">
        <v>29760903</v>
      </c>
      <c r="AV161">
        <v>8202185</v>
      </c>
      <c r="AW161">
        <v>33526</v>
      </c>
      <c r="AX161">
        <v>0</v>
      </c>
      <c r="AY161">
        <v>0</v>
      </c>
      <c r="AZ161">
        <v>0</v>
      </c>
      <c r="BA161">
        <v>0</v>
      </c>
      <c r="BB161">
        <v>485437</v>
      </c>
      <c r="BC161">
        <v>0</v>
      </c>
      <c r="BD161">
        <v>0</v>
      </c>
      <c r="BE161">
        <v>0</v>
      </c>
      <c r="BF161">
        <v>0</v>
      </c>
      <c r="BG161">
        <v>0</v>
      </c>
      <c r="BH161">
        <v>340996</v>
      </c>
      <c r="BI161">
        <v>246396</v>
      </c>
      <c r="BJ161">
        <v>0</v>
      </c>
      <c r="BK161">
        <v>0</v>
      </c>
      <c r="BL161">
        <v>1277165</v>
      </c>
      <c r="BM161">
        <v>1193484</v>
      </c>
      <c r="BN161">
        <v>46902</v>
      </c>
      <c r="BO161">
        <v>3582170</v>
      </c>
      <c r="BP161">
        <v>13696771</v>
      </c>
      <c r="BQ161">
        <v>0</v>
      </c>
      <c r="BR161">
        <v>464222</v>
      </c>
      <c r="BS161">
        <v>0</v>
      </c>
      <c r="BT161">
        <v>783583</v>
      </c>
      <c r="BU161">
        <v>0</v>
      </c>
      <c r="BV161">
        <v>0</v>
      </c>
      <c r="BW161">
        <v>268329</v>
      </c>
      <c r="BX161">
        <v>255817</v>
      </c>
      <c r="BY161">
        <v>1983823</v>
      </c>
      <c r="BZ161">
        <v>0</v>
      </c>
      <c r="CA161">
        <v>624878</v>
      </c>
      <c r="CB161">
        <v>0</v>
      </c>
      <c r="CC161">
        <v>331971</v>
      </c>
      <c r="CD161">
        <v>2965090</v>
      </c>
      <c r="CE161">
        <v>0</v>
      </c>
      <c r="CF161">
        <v>443231</v>
      </c>
      <c r="CG161">
        <v>823859</v>
      </c>
      <c r="CH161">
        <v>139694</v>
      </c>
      <c r="CI161">
        <v>304626</v>
      </c>
      <c r="CK161">
        <v>0</v>
      </c>
    </row>
    <row r="162" spans="1:89" x14ac:dyDescent="0.3">
      <c r="A162" s="155">
        <v>602</v>
      </c>
      <c r="B162" t="s">
        <v>345</v>
      </c>
      <c r="D162">
        <v>0</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T162">
        <v>0</v>
      </c>
      <c r="AU162">
        <v>7350209</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H162">
        <v>0</v>
      </c>
      <c r="CI162">
        <v>0</v>
      </c>
      <c r="CK162">
        <v>0</v>
      </c>
    </row>
    <row r="163" spans="1:89" x14ac:dyDescent="0.3">
      <c r="A163" s="155">
        <v>603</v>
      </c>
      <c r="B163" t="s">
        <v>1363</v>
      </c>
      <c r="D163">
        <v>4</v>
      </c>
      <c r="E163">
        <v>2</v>
      </c>
      <c r="F163">
        <v>0</v>
      </c>
      <c r="G163">
        <v>0</v>
      </c>
      <c r="H163">
        <v>0</v>
      </c>
      <c r="I163">
        <v>0</v>
      </c>
      <c r="J163">
        <v>0</v>
      </c>
      <c r="K163">
        <v>2</v>
      </c>
      <c r="L163">
        <v>1</v>
      </c>
      <c r="M163">
        <v>0</v>
      </c>
      <c r="N163">
        <v>0</v>
      </c>
      <c r="O163">
        <v>0</v>
      </c>
      <c r="P163">
        <v>3</v>
      </c>
      <c r="Q163">
        <v>0</v>
      </c>
      <c r="R163">
        <v>0</v>
      </c>
      <c r="S163">
        <v>2</v>
      </c>
      <c r="T163">
        <v>1</v>
      </c>
      <c r="U163">
        <v>0</v>
      </c>
      <c r="V163">
        <v>0</v>
      </c>
      <c r="W163">
        <v>0</v>
      </c>
      <c r="X163">
        <v>4</v>
      </c>
      <c r="Y163">
        <v>1</v>
      </c>
      <c r="Z163">
        <v>0</v>
      </c>
      <c r="AA163">
        <v>2</v>
      </c>
      <c r="AB163">
        <v>0</v>
      </c>
      <c r="AC163">
        <v>0</v>
      </c>
      <c r="AD163">
        <v>0</v>
      </c>
      <c r="AE163">
        <v>4</v>
      </c>
      <c r="AF163">
        <v>0</v>
      </c>
      <c r="AG163">
        <v>0</v>
      </c>
      <c r="AH163">
        <v>4</v>
      </c>
      <c r="AI163">
        <v>0</v>
      </c>
      <c r="AJ163">
        <v>4</v>
      </c>
      <c r="AK163">
        <v>2</v>
      </c>
      <c r="AL163">
        <v>4</v>
      </c>
      <c r="AM163">
        <v>2</v>
      </c>
      <c r="AN163">
        <v>0</v>
      </c>
      <c r="AO163">
        <v>0</v>
      </c>
      <c r="AP163">
        <v>0</v>
      </c>
      <c r="AQ163">
        <v>0</v>
      </c>
      <c r="AR163">
        <v>1</v>
      </c>
      <c r="AT163">
        <v>2</v>
      </c>
      <c r="AU163">
        <v>1</v>
      </c>
      <c r="AV163">
        <v>0</v>
      </c>
      <c r="AW163">
        <v>1</v>
      </c>
      <c r="AX163">
        <v>1</v>
      </c>
      <c r="AY163">
        <v>4</v>
      </c>
      <c r="AZ163">
        <v>2</v>
      </c>
      <c r="BA163">
        <v>5</v>
      </c>
      <c r="BB163">
        <v>1</v>
      </c>
      <c r="BC163">
        <v>0</v>
      </c>
      <c r="BD163">
        <v>0</v>
      </c>
      <c r="BE163">
        <v>0</v>
      </c>
      <c r="BF163">
        <v>0</v>
      </c>
      <c r="BG163">
        <v>1</v>
      </c>
      <c r="BH163">
        <v>0</v>
      </c>
      <c r="BI163">
        <v>1</v>
      </c>
      <c r="BJ163">
        <v>0</v>
      </c>
      <c r="BK163">
        <v>2</v>
      </c>
      <c r="BL163">
        <v>4</v>
      </c>
      <c r="BM163">
        <v>1</v>
      </c>
      <c r="BN163">
        <v>4</v>
      </c>
      <c r="BO163">
        <v>0</v>
      </c>
      <c r="BP163">
        <v>0</v>
      </c>
      <c r="BQ163">
        <v>0</v>
      </c>
      <c r="BR163">
        <v>2</v>
      </c>
      <c r="BS163">
        <v>0</v>
      </c>
      <c r="BT163">
        <v>0</v>
      </c>
      <c r="BU163">
        <v>0</v>
      </c>
      <c r="BV163">
        <v>4</v>
      </c>
      <c r="BW163">
        <v>1</v>
      </c>
      <c r="BX163">
        <v>1</v>
      </c>
      <c r="BY163">
        <v>0</v>
      </c>
      <c r="BZ163">
        <v>2</v>
      </c>
      <c r="CA163">
        <v>0</v>
      </c>
      <c r="CB163">
        <v>4</v>
      </c>
      <c r="CC163">
        <v>0</v>
      </c>
      <c r="CD163">
        <v>0</v>
      </c>
      <c r="CE163">
        <v>4</v>
      </c>
      <c r="CF163">
        <v>1</v>
      </c>
      <c r="CG163">
        <v>0</v>
      </c>
      <c r="CH163">
        <v>4</v>
      </c>
      <c r="CI163">
        <v>2</v>
      </c>
      <c r="CK163">
        <v>2</v>
      </c>
    </row>
    <row r="164" spans="1:89" x14ac:dyDescent="0.3">
      <c r="A164" s="155">
        <v>606</v>
      </c>
      <c r="B164" t="s">
        <v>1089</v>
      </c>
      <c r="D164">
        <v>1</v>
      </c>
      <c r="K164">
        <v>1</v>
      </c>
      <c r="L164">
        <v>1</v>
      </c>
      <c r="M164">
        <v>1</v>
      </c>
      <c r="Q164">
        <v>1</v>
      </c>
      <c r="S164">
        <v>1</v>
      </c>
      <c r="Y164">
        <v>1</v>
      </c>
      <c r="Z164">
        <v>1</v>
      </c>
      <c r="AC164">
        <v>1</v>
      </c>
      <c r="AF164">
        <v>1</v>
      </c>
      <c r="AI164">
        <v>1</v>
      </c>
      <c r="AL164">
        <v>1</v>
      </c>
      <c r="AN164">
        <v>1</v>
      </c>
      <c r="AU164">
        <v>1</v>
      </c>
      <c r="AV164">
        <v>1</v>
      </c>
      <c r="BF164">
        <v>1</v>
      </c>
      <c r="BH164">
        <v>1</v>
      </c>
      <c r="BI164">
        <v>1</v>
      </c>
      <c r="BL164">
        <v>1</v>
      </c>
      <c r="BM164">
        <v>1</v>
      </c>
      <c r="BO164">
        <v>1</v>
      </c>
      <c r="BP164">
        <v>1</v>
      </c>
      <c r="BQ164">
        <v>1</v>
      </c>
      <c r="BV164">
        <v>1</v>
      </c>
      <c r="BY164">
        <v>1</v>
      </c>
      <c r="CD164">
        <v>1</v>
      </c>
      <c r="CG164">
        <v>1</v>
      </c>
      <c r="CH164">
        <v>1</v>
      </c>
      <c r="CI164">
        <v>1</v>
      </c>
    </row>
    <row r="165" spans="1:89" x14ac:dyDescent="0.3">
      <c r="A165" s="155">
        <v>619</v>
      </c>
      <c r="B165" t="s">
        <v>1090</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T165">
        <v>0</v>
      </c>
      <c r="AU165">
        <v>24.7</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K165">
        <v>0</v>
      </c>
    </row>
    <row r="166" spans="1:89" x14ac:dyDescent="0.3">
      <c r="A166" s="155">
        <v>620</v>
      </c>
      <c r="B166" t="s">
        <v>1091</v>
      </c>
      <c r="D166">
        <v>2</v>
      </c>
      <c r="E166">
        <v>2</v>
      </c>
      <c r="F166">
        <v>2</v>
      </c>
      <c r="G166">
        <v>2</v>
      </c>
      <c r="H166">
        <v>2</v>
      </c>
      <c r="I166">
        <v>2</v>
      </c>
      <c r="J166">
        <v>2</v>
      </c>
      <c r="K166">
        <v>2</v>
      </c>
      <c r="L166">
        <v>2</v>
      </c>
      <c r="M166">
        <v>1</v>
      </c>
      <c r="N166">
        <v>2</v>
      </c>
      <c r="O166">
        <v>2</v>
      </c>
      <c r="P166">
        <v>2</v>
      </c>
      <c r="Q166">
        <v>2</v>
      </c>
      <c r="R166">
        <v>2</v>
      </c>
      <c r="S166">
        <v>2</v>
      </c>
      <c r="T166">
        <v>2</v>
      </c>
      <c r="U166">
        <v>2</v>
      </c>
      <c r="V166">
        <v>1</v>
      </c>
      <c r="W166">
        <v>2</v>
      </c>
      <c r="X166">
        <v>2</v>
      </c>
      <c r="Y166">
        <v>2</v>
      </c>
      <c r="Z166">
        <v>2</v>
      </c>
      <c r="AA166">
        <v>2</v>
      </c>
      <c r="AB166">
        <v>2</v>
      </c>
      <c r="AC166">
        <v>2</v>
      </c>
      <c r="AD166">
        <v>2</v>
      </c>
      <c r="AE166">
        <v>2</v>
      </c>
      <c r="AF166">
        <v>2</v>
      </c>
      <c r="AG166">
        <v>2</v>
      </c>
      <c r="AH166">
        <v>2</v>
      </c>
      <c r="AI166">
        <v>1</v>
      </c>
      <c r="AJ166">
        <v>2</v>
      </c>
      <c r="AK166">
        <v>2</v>
      </c>
      <c r="AL166">
        <v>1</v>
      </c>
      <c r="AM166">
        <v>2</v>
      </c>
      <c r="AN166">
        <v>2</v>
      </c>
      <c r="AO166">
        <v>2</v>
      </c>
      <c r="AP166">
        <v>2</v>
      </c>
      <c r="AQ166">
        <v>2</v>
      </c>
      <c r="AR166">
        <v>2</v>
      </c>
      <c r="AT166">
        <v>2</v>
      </c>
      <c r="AU166">
        <v>1</v>
      </c>
      <c r="AV166">
        <v>1</v>
      </c>
      <c r="AW166">
        <v>1</v>
      </c>
      <c r="AX166">
        <v>2</v>
      </c>
      <c r="AY166">
        <v>2</v>
      </c>
      <c r="AZ166">
        <v>2</v>
      </c>
      <c r="BA166">
        <v>2</v>
      </c>
      <c r="BB166">
        <v>2</v>
      </c>
      <c r="BC166">
        <v>2</v>
      </c>
      <c r="BD166">
        <v>2</v>
      </c>
      <c r="BE166">
        <v>2</v>
      </c>
      <c r="BF166">
        <v>1</v>
      </c>
      <c r="BG166">
        <v>2</v>
      </c>
      <c r="BH166">
        <v>2</v>
      </c>
      <c r="BI166">
        <v>0</v>
      </c>
      <c r="BJ166">
        <v>2</v>
      </c>
      <c r="BK166">
        <v>2</v>
      </c>
      <c r="BL166">
        <v>1</v>
      </c>
      <c r="BM166">
        <v>1</v>
      </c>
      <c r="BN166">
        <v>2</v>
      </c>
      <c r="BO166">
        <v>1</v>
      </c>
      <c r="BP166">
        <v>1</v>
      </c>
      <c r="BQ166">
        <v>2</v>
      </c>
      <c r="BR166">
        <v>1</v>
      </c>
      <c r="BS166">
        <v>2</v>
      </c>
      <c r="BT166">
        <v>2</v>
      </c>
      <c r="BU166">
        <v>2</v>
      </c>
      <c r="BV166">
        <v>2</v>
      </c>
      <c r="BW166">
        <v>1</v>
      </c>
      <c r="BX166">
        <v>2</v>
      </c>
      <c r="BY166">
        <v>1</v>
      </c>
      <c r="BZ166">
        <v>2</v>
      </c>
      <c r="CA166">
        <v>2</v>
      </c>
      <c r="CB166">
        <v>2</v>
      </c>
      <c r="CC166">
        <v>2</v>
      </c>
      <c r="CD166">
        <v>2</v>
      </c>
      <c r="CE166">
        <v>2</v>
      </c>
      <c r="CF166">
        <v>2</v>
      </c>
      <c r="CG166">
        <v>2</v>
      </c>
      <c r="CH166">
        <v>2</v>
      </c>
      <c r="CI166">
        <v>2</v>
      </c>
      <c r="CK166">
        <v>2</v>
      </c>
    </row>
    <row r="167" spans="1:89" x14ac:dyDescent="0.3">
      <c r="A167" s="155">
        <v>621</v>
      </c>
      <c r="B167" t="s">
        <v>1092</v>
      </c>
      <c r="D167">
        <v>0</v>
      </c>
      <c r="E167">
        <v>0</v>
      </c>
      <c r="F167">
        <v>0</v>
      </c>
      <c r="G167">
        <v>0</v>
      </c>
      <c r="H167">
        <v>0</v>
      </c>
      <c r="I167">
        <v>0</v>
      </c>
      <c r="J167">
        <v>0</v>
      </c>
      <c r="K167">
        <v>0</v>
      </c>
      <c r="L167">
        <v>0</v>
      </c>
      <c r="M167">
        <v>0</v>
      </c>
      <c r="N167">
        <v>0</v>
      </c>
      <c r="O167">
        <v>0</v>
      </c>
      <c r="P167">
        <v>0</v>
      </c>
      <c r="Q167">
        <v>11995749</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179264</v>
      </c>
      <c r="BY167">
        <v>0</v>
      </c>
      <c r="BZ167">
        <v>0</v>
      </c>
      <c r="CA167">
        <v>0</v>
      </c>
      <c r="CB167">
        <v>0</v>
      </c>
      <c r="CC167">
        <v>0</v>
      </c>
      <c r="CD167">
        <v>0</v>
      </c>
      <c r="CE167">
        <v>0</v>
      </c>
      <c r="CF167">
        <v>0</v>
      </c>
      <c r="CG167">
        <v>0</v>
      </c>
      <c r="CH167">
        <v>0</v>
      </c>
      <c r="CI167">
        <v>0</v>
      </c>
      <c r="CK167">
        <v>0</v>
      </c>
    </row>
    <row r="168" spans="1:89" x14ac:dyDescent="0.3">
      <c r="A168" s="155">
        <v>622</v>
      </c>
      <c r="B168" t="s">
        <v>1093</v>
      </c>
      <c r="D168">
        <v>73735</v>
      </c>
      <c r="E168">
        <v>362940</v>
      </c>
      <c r="F168">
        <v>0</v>
      </c>
      <c r="G168">
        <v>88755</v>
      </c>
      <c r="H168">
        <v>43179</v>
      </c>
      <c r="I168">
        <v>5735</v>
      </c>
      <c r="J168">
        <v>0</v>
      </c>
      <c r="K168">
        <v>0</v>
      </c>
      <c r="L168">
        <v>1177574</v>
      </c>
      <c r="M168">
        <v>33338550</v>
      </c>
      <c r="N168">
        <v>63086</v>
      </c>
      <c r="O168">
        <v>757831</v>
      </c>
      <c r="P168">
        <v>0</v>
      </c>
      <c r="Q168">
        <v>2794278</v>
      </c>
      <c r="R168">
        <v>0</v>
      </c>
      <c r="S168">
        <v>0</v>
      </c>
      <c r="T168">
        <v>300675</v>
      </c>
      <c r="U168">
        <v>89574</v>
      </c>
      <c r="V168">
        <v>1034746</v>
      </c>
      <c r="W168">
        <v>240048</v>
      </c>
      <c r="X168">
        <v>0</v>
      </c>
      <c r="Y168">
        <v>294393</v>
      </c>
      <c r="Z168">
        <v>6119180</v>
      </c>
      <c r="AA168">
        <v>0</v>
      </c>
      <c r="AB168">
        <v>48610</v>
      </c>
      <c r="AC168">
        <v>4467242</v>
      </c>
      <c r="AD168">
        <v>88566</v>
      </c>
      <c r="AE168">
        <v>50522</v>
      </c>
      <c r="AF168">
        <v>18894431</v>
      </c>
      <c r="AG168">
        <v>0</v>
      </c>
      <c r="AH168">
        <v>22940</v>
      </c>
      <c r="AI168">
        <v>1274247</v>
      </c>
      <c r="AJ168">
        <v>146104</v>
      </c>
      <c r="AK168">
        <v>0</v>
      </c>
      <c r="AL168">
        <v>8744958</v>
      </c>
      <c r="AM168">
        <v>0</v>
      </c>
      <c r="AN168">
        <v>3025315</v>
      </c>
      <c r="AO168">
        <v>0</v>
      </c>
      <c r="AP168">
        <v>1082538</v>
      </c>
      <c r="AQ168">
        <v>329895</v>
      </c>
      <c r="AR168">
        <v>0</v>
      </c>
      <c r="AT168">
        <v>0</v>
      </c>
      <c r="AU168">
        <v>68298994</v>
      </c>
      <c r="AV168">
        <v>17779395</v>
      </c>
      <c r="AW168">
        <v>243598</v>
      </c>
      <c r="AX168">
        <v>44787</v>
      </c>
      <c r="AY168">
        <v>47791</v>
      </c>
      <c r="AZ168">
        <v>0</v>
      </c>
      <c r="BA168">
        <v>54345</v>
      </c>
      <c r="BB168">
        <v>1521124</v>
      </c>
      <c r="BC168">
        <v>0</v>
      </c>
      <c r="BD168">
        <v>0</v>
      </c>
      <c r="BE168">
        <v>0</v>
      </c>
      <c r="BF168">
        <v>2676864</v>
      </c>
      <c r="BG168">
        <v>0</v>
      </c>
      <c r="BH168">
        <v>2255196</v>
      </c>
      <c r="BI168">
        <v>403357</v>
      </c>
      <c r="BJ168">
        <v>0</v>
      </c>
      <c r="BK168">
        <v>0</v>
      </c>
      <c r="BL168">
        <v>3567950</v>
      </c>
      <c r="BM168">
        <v>5511820</v>
      </c>
      <c r="BN168">
        <v>222297</v>
      </c>
      <c r="BO168">
        <v>11587029</v>
      </c>
      <c r="BP168">
        <v>30348736</v>
      </c>
      <c r="BQ168">
        <v>0</v>
      </c>
      <c r="BR168">
        <v>1249397</v>
      </c>
      <c r="BS168">
        <v>54618</v>
      </c>
      <c r="BT168">
        <v>2472850</v>
      </c>
      <c r="BU168">
        <v>48610</v>
      </c>
      <c r="BV168">
        <v>0</v>
      </c>
      <c r="BW168">
        <v>481735</v>
      </c>
      <c r="BX168">
        <v>255817</v>
      </c>
      <c r="BY168">
        <v>7734517</v>
      </c>
      <c r="BZ168">
        <v>72916</v>
      </c>
      <c r="CA168">
        <v>2548770</v>
      </c>
      <c r="CB168">
        <v>0</v>
      </c>
      <c r="CC168">
        <v>496755</v>
      </c>
      <c r="CD168">
        <v>4769828</v>
      </c>
      <c r="CE168">
        <v>21574</v>
      </c>
      <c r="CF168">
        <v>1339517</v>
      </c>
      <c r="CG168">
        <v>1476063</v>
      </c>
      <c r="CH168">
        <v>419470</v>
      </c>
      <c r="CI168">
        <v>414827</v>
      </c>
      <c r="CK168">
        <v>0</v>
      </c>
    </row>
    <row r="169" spans="1:89" x14ac:dyDescent="0.3">
      <c r="A169" s="155">
        <v>624</v>
      </c>
      <c r="B169" t="s">
        <v>358</v>
      </c>
      <c r="D169">
        <v>1</v>
      </c>
      <c r="E169">
        <v>1</v>
      </c>
      <c r="F169">
        <v>1</v>
      </c>
      <c r="G169">
        <v>1</v>
      </c>
      <c r="H169">
        <v>1</v>
      </c>
      <c r="I169">
        <v>1</v>
      </c>
      <c r="J169">
        <v>1</v>
      </c>
      <c r="K169">
        <v>1</v>
      </c>
      <c r="L169">
        <v>2</v>
      </c>
      <c r="M169">
        <v>1</v>
      </c>
      <c r="N169">
        <v>2</v>
      </c>
      <c r="O169">
        <v>2</v>
      </c>
      <c r="P169">
        <v>2</v>
      </c>
      <c r="Q169">
        <v>1</v>
      </c>
      <c r="R169">
        <v>1</v>
      </c>
      <c r="S169">
        <v>1</v>
      </c>
      <c r="T169">
        <v>1</v>
      </c>
      <c r="U169">
        <v>1</v>
      </c>
      <c r="V169">
        <v>1</v>
      </c>
      <c r="W169">
        <v>1</v>
      </c>
      <c r="X169">
        <v>1</v>
      </c>
      <c r="Y169">
        <v>1</v>
      </c>
      <c r="Z169">
        <v>1</v>
      </c>
      <c r="AA169">
        <v>2</v>
      </c>
      <c r="AB169">
        <v>1</v>
      </c>
      <c r="AC169">
        <v>1</v>
      </c>
      <c r="AD169">
        <v>2</v>
      </c>
      <c r="AE169">
        <v>1</v>
      </c>
      <c r="AF169">
        <v>1</v>
      </c>
      <c r="AG169">
        <v>1</v>
      </c>
      <c r="AH169">
        <v>1</v>
      </c>
      <c r="AI169">
        <v>1</v>
      </c>
      <c r="AJ169">
        <v>1</v>
      </c>
      <c r="AK169">
        <v>1</v>
      </c>
      <c r="AL169">
        <v>1</v>
      </c>
      <c r="AM169">
        <v>1</v>
      </c>
      <c r="AN169">
        <v>2</v>
      </c>
      <c r="AO169">
        <v>2</v>
      </c>
      <c r="AP169">
        <v>2</v>
      </c>
      <c r="AQ169">
        <v>1</v>
      </c>
      <c r="AR169">
        <v>1</v>
      </c>
      <c r="AT169">
        <v>1</v>
      </c>
      <c r="AU169">
        <v>1</v>
      </c>
      <c r="AV169">
        <v>1</v>
      </c>
      <c r="AW169">
        <v>1</v>
      </c>
      <c r="AX169">
        <v>2</v>
      </c>
      <c r="AY169">
        <v>1</v>
      </c>
      <c r="AZ169">
        <v>1</v>
      </c>
      <c r="BA169">
        <v>1</v>
      </c>
      <c r="BB169">
        <v>2</v>
      </c>
      <c r="BC169">
        <v>1</v>
      </c>
      <c r="BD169">
        <v>1</v>
      </c>
      <c r="BE169">
        <v>2</v>
      </c>
      <c r="BF169">
        <v>1</v>
      </c>
      <c r="BG169">
        <v>1</v>
      </c>
      <c r="BH169">
        <v>1</v>
      </c>
      <c r="BI169">
        <v>2</v>
      </c>
      <c r="BJ169">
        <v>2</v>
      </c>
      <c r="BK169">
        <v>2</v>
      </c>
      <c r="BL169">
        <v>1</v>
      </c>
      <c r="BM169">
        <v>1</v>
      </c>
      <c r="BN169">
        <v>1</v>
      </c>
      <c r="BO169">
        <v>1</v>
      </c>
      <c r="BP169">
        <v>1</v>
      </c>
      <c r="BQ169">
        <v>1</v>
      </c>
      <c r="BR169">
        <v>1</v>
      </c>
      <c r="BS169">
        <v>1</v>
      </c>
      <c r="BT169">
        <v>1</v>
      </c>
      <c r="BU169">
        <v>2</v>
      </c>
      <c r="BV169">
        <v>2</v>
      </c>
      <c r="BW169">
        <v>2</v>
      </c>
      <c r="BX169">
        <v>1</v>
      </c>
      <c r="BY169">
        <v>1</v>
      </c>
      <c r="BZ169">
        <v>2</v>
      </c>
      <c r="CA169">
        <v>1</v>
      </c>
      <c r="CB169">
        <v>2</v>
      </c>
      <c r="CC169">
        <v>2</v>
      </c>
      <c r="CD169">
        <v>1</v>
      </c>
      <c r="CE169">
        <v>1</v>
      </c>
      <c r="CF169">
        <v>2</v>
      </c>
      <c r="CG169">
        <v>1</v>
      </c>
      <c r="CH169">
        <v>1</v>
      </c>
      <c r="CI169">
        <v>2</v>
      </c>
      <c r="CK169">
        <v>1</v>
      </c>
    </row>
    <row r="170" spans="1:89" x14ac:dyDescent="0.3">
      <c r="A170" s="155">
        <v>626</v>
      </c>
      <c r="B170" t="s">
        <v>1094</v>
      </c>
      <c r="D170">
        <v>2686</v>
      </c>
      <c r="E170">
        <v>52540</v>
      </c>
      <c r="F170">
        <v>70187</v>
      </c>
      <c r="G170">
        <v>53772</v>
      </c>
      <c r="H170">
        <v>172522</v>
      </c>
      <c r="I170">
        <v>7270</v>
      </c>
      <c r="J170">
        <v>467</v>
      </c>
      <c r="K170">
        <v>13775</v>
      </c>
      <c r="L170">
        <v>858058</v>
      </c>
      <c r="M170">
        <v>30955436</v>
      </c>
      <c r="N170">
        <v>51470</v>
      </c>
      <c r="O170">
        <v>957468</v>
      </c>
      <c r="P170">
        <v>9351</v>
      </c>
      <c r="Q170">
        <v>1259215</v>
      </c>
      <c r="R170">
        <v>3992</v>
      </c>
      <c r="S170">
        <v>15928</v>
      </c>
      <c r="T170">
        <v>122771</v>
      </c>
      <c r="U170">
        <v>59507</v>
      </c>
      <c r="V170">
        <v>396341</v>
      </c>
      <c r="W170">
        <v>232236</v>
      </c>
      <c r="X170">
        <v>36637</v>
      </c>
      <c r="Y170">
        <v>207312</v>
      </c>
      <c r="Z170">
        <v>42013434</v>
      </c>
      <c r="AA170">
        <v>2874</v>
      </c>
      <c r="AB170">
        <v>30600</v>
      </c>
      <c r="AC170">
        <v>5906943</v>
      </c>
      <c r="AD170">
        <v>1030236</v>
      </c>
      <c r="AE170">
        <v>15375</v>
      </c>
      <c r="AF170">
        <v>19598031</v>
      </c>
      <c r="AG170">
        <v>9563</v>
      </c>
      <c r="AH170">
        <v>8074</v>
      </c>
      <c r="AI170">
        <v>307537</v>
      </c>
      <c r="AJ170">
        <v>36525</v>
      </c>
      <c r="AK170">
        <v>1069</v>
      </c>
      <c r="AL170">
        <v>4540504</v>
      </c>
      <c r="AM170">
        <v>0</v>
      </c>
      <c r="AN170">
        <v>1302779</v>
      </c>
      <c r="AO170">
        <v>150</v>
      </c>
      <c r="AP170">
        <v>317818</v>
      </c>
      <c r="AQ170">
        <v>375008</v>
      </c>
      <c r="AR170">
        <v>908</v>
      </c>
      <c r="AT170">
        <v>21559</v>
      </c>
      <c r="AU170">
        <v>104339714</v>
      </c>
      <c r="AV170">
        <v>14552248</v>
      </c>
      <c r="AW170">
        <v>200051</v>
      </c>
      <c r="AX170">
        <v>3060</v>
      </c>
      <c r="AY170">
        <v>15514</v>
      </c>
      <c r="AZ170">
        <v>5026</v>
      </c>
      <c r="BA170">
        <v>2119</v>
      </c>
      <c r="BB170">
        <v>151275</v>
      </c>
      <c r="BC170">
        <v>8614</v>
      </c>
      <c r="BD170">
        <v>3068</v>
      </c>
      <c r="BE170">
        <v>2652</v>
      </c>
      <c r="BF170">
        <v>3199113</v>
      </c>
      <c r="BG170">
        <v>0</v>
      </c>
      <c r="BH170">
        <v>851335</v>
      </c>
      <c r="BI170">
        <v>150242</v>
      </c>
      <c r="BJ170">
        <v>13048</v>
      </c>
      <c r="BK170">
        <v>666</v>
      </c>
      <c r="BL170">
        <v>1377215</v>
      </c>
      <c r="BM170">
        <v>2974049</v>
      </c>
      <c r="BN170">
        <v>424752</v>
      </c>
      <c r="BO170">
        <v>10716704</v>
      </c>
      <c r="BP170">
        <v>34031487</v>
      </c>
      <c r="BQ170">
        <v>38296</v>
      </c>
      <c r="BR170">
        <v>826127</v>
      </c>
      <c r="BS170">
        <v>43044</v>
      </c>
      <c r="BT170">
        <v>1481909</v>
      </c>
      <c r="BU170">
        <v>7517</v>
      </c>
      <c r="BV170">
        <v>8099</v>
      </c>
      <c r="BW170">
        <v>1591631</v>
      </c>
      <c r="BX170">
        <v>113320</v>
      </c>
      <c r="BY170">
        <v>17064988</v>
      </c>
      <c r="BZ170">
        <v>197676</v>
      </c>
      <c r="CA170">
        <v>1892209</v>
      </c>
      <c r="CB170">
        <v>62695</v>
      </c>
      <c r="CC170">
        <v>301956</v>
      </c>
      <c r="CD170">
        <v>9718553</v>
      </c>
      <c r="CE170">
        <v>66000</v>
      </c>
      <c r="CF170">
        <v>360107</v>
      </c>
      <c r="CG170">
        <v>4718856</v>
      </c>
      <c r="CH170">
        <v>153869</v>
      </c>
      <c r="CI170">
        <v>200134</v>
      </c>
      <c r="CK170">
        <v>2648</v>
      </c>
    </row>
    <row r="171" spans="1:89" x14ac:dyDescent="0.3">
      <c r="A171" s="155">
        <v>627</v>
      </c>
      <c r="B171" t="s">
        <v>1095</v>
      </c>
      <c r="D171">
        <v>0</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18119</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K171">
        <v>0</v>
      </c>
    </row>
    <row r="172" spans="1:89" x14ac:dyDescent="0.3">
      <c r="A172" s="155">
        <v>628</v>
      </c>
      <c r="B172" t="s">
        <v>1096</v>
      </c>
      <c r="D172">
        <v>0</v>
      </c>
      <c r="E172">
        <v>0</v>
      </c>
      <c r="F172">
        <v>0</v>
      </c>
      <c r="G172">
        <v>2024</v>
      </c>
      <c r="H172">
        <v>0</v>
      </c>
      <c r="I172">
        <v>0</v>
      </c>
      <c r="J172">
        <v>0</v>
      </c>
      <c r="K172">
        <v>0</v>
      </c>
      <c r="L172">
        <v>102997</v>
      </c>
      <c r="M172">
        <v>4169068</v>
      </c>
      <c r="N172">
        <v>11069</v>
      </c>
      <c r="O172">
        <v>72565</v>
      </c>
      <c r="P172">
        <v>0</v>
      </c>
      <c r="Q172">
        <v>200000</v>
      </c>
      <c r="R172">
        <v>0</v>
      </c>
      <c r="S172">
        <v>1146</v>
      </c>
      <c r="T172">
        <v>0</v>
      </c>
      <c r="U172">
        <v>9734</v>
      </c>
      <c r="V172">
        <v>61653</v>
      </c>
      <c r="W172">
        <v>34901</v>
      </c>
      <c r="X172">
        <v>8750</v>
      </c>
      <c r="Y172">
        <v>0</v>
      </c>
      <c r="Z172">
        <v>209534</v>
      </c>
      <c r="AA172">
        <v>0</v>
      </c>
      <c r="AB172">
        <v>5909</v>
      </c>
      <c r="AC172">
        <v>0</v>
      </c>
      <c r="AD172">
        <v>13586</v>
      </c>
      <c r="AE172">
        <v>0</v>
      </c>
      <c r="AF172">
        <v>2885954</v>
      </c>
      <c r="AG172">
        <v>0</v>
      </c>
      <c r="AH172">
        <v>0</v>
      </c>
      <c r="AI172">
        <v>0</v>
      </c>
      <c r="AJ172">
        <v>22654</v>
      </c>
      <c r="AK172">
        <v>0</v>
      </c>
      <c r="AL172">
        <v>98849</v>
      </c>
      <c r="AM172">
        <v>0</v>
      </c>
      <c r="AN172">
        <v>274978</v>
      </c>
      <c r="AO172">
        <v>0</v>
      </c>
      <c r="AP172">
        <v>84989</v>
      </c>
      <c r="AQ172">
        <v>0</v>
      </c>
      <c r="AR172">
        <v>0</v>
      </c>
      <c r="AT172">
        <v>7593</v>
      </c>
      <c r="AU172">
        <v>7587776</v>
      </c>
      <c r="AV172">
        <v>2279830</v>
      </c>
      <c r="AW172">
        <v>21000</v>
      </c>
      <c r="AX172">
        <v>0</v>
      </c>
      <c r="AY172">
        <v>0</v>
      </c>
      <c r="AZ172">
        <v>0</v>
      </c>
      <c r="BA172">
        <v>240</v>
      </c>
      <c r="BB172">
        <v>95934</v>
      </c>
      <c r="BC172">
        <v>0</v>
      </c>
      <c r="BD172">
        <v>0</v>
      </c>
      <c r="BE172">
        <v>0</v>
      </c>
      <c r="BF172">
        <v>420197</v>
      </c>
      <c r="BG172">
        <v>0</v>
      </c>
      <c r="BH172">
        <v>46694</v>
      </c>
      <c r="BI172">
        <v>54267</v>
      </c>
      <c r="BJ172">
        <v>0</v>
      </c>
      <c r="BK172">
        <v>0</v>
      </c>
      <c r="BL172">
        <v>150302</v>
      </c>
      <c r="BM172">
        <v>392727</v>
      </c>
      <c r="BN172">
        <v>33829</v>
      </c>
      <c r="BO172">
        <v>1329338</v>
      </c>
      <c r="BP172">
        <v>3279221</v>
      </c>
      <c r="BQ172">
        <v>0</v>
      </c>
      <c r="BR172">
        <v>144434</v>
      </c>
      <c r="BS172">
        <v>10897</v>
      </c>
      <c r="BT172">
        <v>208845</v>
      </c>
      <c r="BU172">
        <v>1086</v>
      </c>
      <c r="BV172">
        <v>0</v>
      </c>
      <c r="BW172">
        <v>20366</v>
      </c>
      <c r="BX172">
        <v>90598</v>
      </c>
      <c r="BY172">
        <v>1065892</v>
      </c>
      <c r="BZ172">
        <v>0</v>
      </c>
      <c r="CA172">
        <v>441013</v>
      </c>
      <c r="CB172">
        <v>0</v>
      </c>
      <c r="CC172">
        <v>0</v>
      </c>
      <c r="CD172">
        <v>819021</v>
      </c>
      <c r="CE172">
        <v>0</v>
      </c>
      <c r="CF172">
        <v>0</v>
      </c>
      <c r="CG172">
        <v>60000</v>
      </c>
      <c r="CH172">
        <v>38657</v>
      </c>
      <c r="CI172">
        <v>24508</v>
      </c>
      <c r="CK172">
        <v>0</v>
      </c>
    </row>
    <row r="173" spans="1:89" x14ac:dyDescent="0.3">
      <c r="A173" s="155">
        <v>629</v>
      </c>
      <c r="B173" t="s">
        <v>1097</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80556</v>
      </c>
      <c r="AE173">
        <v>0</v>
      </c>
      <c r="AF173">
        <v>0</v>
      </c>
      <c r="AG173">
        <v>0</v>
      </c>
      <c r="AH173">
        <v>0</v>
      </c>
      <c r="AI173">
        <v>0</v>
      </c>
      <c r="AJ173">
        <v>0</v>
      </c>
      <c r="AK173">
        <v>0</v>
      </c>
      <c r="AL173">
        <v>0</v>
      </c>
      <c r="AM173">
        <v>0</v>
      </c>
      <c r="AN173">
        <v>0</v>
      </c>
      <c r="AO173">
        <v>0</v>
      </c>
      <c r="AP173">
        <v>0</v>
      </c>
      <c r="AQ173">
        <v>0</v>
      </c>
      <c r="AR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0</v>
      </c>
      <c r="CB173">
        <v>0</v>
      </c>
      <c r="CC173">
        <v>0</v>
      </c>
      <c r="CD173">
        <v>0</v>
      </c>
      <c r="CE173">
        <v>0</v>
      </c>
      <c r="CF173">
        <v>0</v>
      </c>
      <c r="CG173">
        <v>0</v>
      </c>
      <c r="CH173">
        <v>0</v>
      </c>
      <c r="CI173">
        <v>0</v>
      </c>
      <c r="CK173">
        <v>0</v>
      </c>
    </row>
    <row r="174" spans="1:89" x14ac:dyDescent="0.3">
      <c r="A174" s="155">
        <v>630</v>
      </c>
      <c r="B174" t="s">
        <v>1098</v>
      </c>
      <c r="D174">
        <v>0</v>
      </c>
      <c r="E174">
        <v>0</v>
      </c>
      <c r="F174">
        <v>0</v>
      </c>
      <c r="G174">
        <v>0</v>
      </c>
      <c r="H174">
        <v>0</v>
      </c>
      <c r="I174">
        <v>0</v>
      </c>
      <c r="J174">
        <v>0</v>
      </c>
      <c r="K174">
        <v>13539</v>
      </c>
      <c r="L174">
        <v>0</v>
      </c>
      <c r="M174">
        <v>1091771</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40071</v>
      </c>
      <c r="AM174">
        <v>0</v>
      </c>
      <c r="AN174">
        <v>35720</v>
      </c>
      <c r="AO174">
        <v>0</v>
      </c>
      <c r="AP174">
        <v>0</v>
      </c>
      <c r="AQ174">
        <v>0</v>
      </c>
      <c r="AR174">
        <v>0</v>
      </c>
      <c r="AT174">
        <v>0</v>
      </c>
      <c r="AU174">
        <v>7622766</v>
      </c>
      <c r="AV174">
        <v>372600</v>
      </c>
      <c r="AW174">
        <v>0</v>
      </c>
      <c r="AX174">
        <v>0</v>
      </c>
      <c r="AY174">
        <v>0</v>
      </c>
      <c r="AZ174">
        <v>0</v>
      </c>
      <c r="BA174">
        <v>0</v>
      </c>
      <c r="BB174">
        <v>0</v>
      </c>
      <c r="BC174">
        <v>0</v>
      </c>
      <c r="BD174">
        <v>0</v>
      </c>
      <c r="BE174">
        <v>0</v>
      </c>
      <c r="BF174">
        <v>1123897</v>
      </c>
      <c r="BG174">
        <v>0</v>
      </c>
      <c r="BH174">
        <v>0</v>
      </c>
      <c r="BI174">
        <v>0</v>
      </c>
      <c r="BJ174">
        <v>0</v>
      </c>
      <c r="BK174">
        <v>0</v>
      </c>
      <c r="BL174">
        <v>0</v>
      </c>
      <c r="BM174">
        <v>0</v>
      </c>
      <c r="BN174">
        <v>0</v>
      </c>
      <c r="BO174">
        <v>66446</v>
      </c>
      <c r="BP174">
        <v>2803544</v>
      </c>
      <c r="BQ174">
        <v>0</v>
      </c>
      <c r="BR174">
        <v>0</v>
      </c>
      <c r="BS174">
        <v>1700</v>
      </c>
      <c r="BT174">
        <v>0</v>
      </c>
      <c r="BU174">
        <v>0</v>
      </c>
      <c r="BV174">
        <v>0</v>
      </c>
      <c r="BW174">
        <v>0</v>
      </c>
      <c r="BX174">
        <v>0</v>
      </c>
      <c r="BY174">
        <v>0</v>
      </c>
      <c r="BZ174">
        <v>0</v>
      </c>
      <c r="CA174">
        <v>0</v>
      </c>
      <c r="CB174">
        <v>0</v>
      </c>
      <c r="CC174">
        <v>0</v>
      </c>
      <c r="CD174">
        <v>615137</v>
      </c>
      <c r="CE174">
        <v>0</v>
      </c>
      <c r="CF174">
        <v>0</v>
      </c>
      <c r="CG174">
        <v>0</v>
      </c>
      <c r="CH174">
        <v>0</v>
      </c>
      <c r="CI174">
        <v>0</v>
      </c>
      <c r="CK174">
        <v>0</v>
      </c>
    </row>
    <row r="175" spans="1:89" x14ac:dyDescent="0.3">
      <c r="A175" s="155">
        <v>631</v>
      </c>
      <c r="B175" t="s">
        <v>1099</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K175">
        <v>0</v>
      </c>
    </row>
    <row r="176" spans="1:89" x14ac:dyDescent="0.3">
      <c r="A176" s="155">
        <v>632</v>
      </c>
      <c r="B176" t="s">
        <v>1100</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H176">
        <v>0</v>
      </c>
      <c r="CI176">
        <v>0</v>
      </c>
      <c r="CK176">
        <v>0</v>
      </c>
    </row>
    <row r="177" spans="1:89" x14ac:dyDescent="0.3">
      <c r="A177" s="155">
        <v>633</v>
      </c>
      <c r="B177" t="s">
        <v>374</v>
      </c>
      <c r="D177">
        <v>81602</v>
      </c>
      <c r="E177">
        <v>208828</v>
      </c>
      <c r="F177">
        <v>0</v>
      </c>
      <c r="G177">
        <v>41153</v>
      </c>
      <c r="H177">
        <v>145774</v>
      </c>
      <c r="I177">
        <v>34584</v>
      </c>
      <c r="J177">
        <v>0</v>
      </c>
      <c r="K177">
        <v>210271</v>
      </c>
      <c r="L177">
        <v>1423710</v>
      </c>
      <c r="M177">
        <v>0</v>
      </c>
      <c r="N177">
        <v>0</v>
      </c>
      <c r="O177">
        <v>0</v>
      </c>
      <c r="P177">
        <v>29819</v>
      </c>
      <c r="Q177">
        <v>416843</v>
      </c>
      <c r="R177">
        <v>0</v>
      </c>
      <c r="S177">
        <v>58778</v>
      </c>
      <c r="T177">
        <v>178528</v>
      </c>
      <c r="U177">
        <v>54733</v>
      </c>
      <c r="V177">
        <v>1186657</v>
      </c>
      <c r="W177">
        <v>0</v>
      </c>
      <c r="X177">
        <v>94254</v>
      </c>
      <c r="Y177">
        <v>165200</v>
      </c>
      <c r="Z177">
        <v>4215769</v>
      </c>
      <c r="AA177">
        <v>0</v>
      </c>
      <c r="AB177">
        <v>19311</v>
      </c>
      <c r="AC177">
        <v>0</v>
      </c>
      <c r="AD177">
        <v>0</v>
      </c>
      <c r="AE177">
        <v>0</v>
      </c>
      <c r="AF177">
        <v>7468636</v>
      </c>
      <c r="AG177">
        <v>1959</v>
      </c>
      <c r="AH177">
        <v>31168</v>
      </c>
      <c r="AI177">
        <v>595623</v>
      </c>
      <c r="AJ177">
        <v>425</v>
      </c>
      <c r="AK177">
        <v>94509</v>
      </c>
      <c r="AL177">
        <v>5399107</v>
      </c>
      <c r="AM177">
        <v>93591</v>
      </c>
      <c r="AN177">
        <v>1013404</v>
      </c>
      <c r="AO177">
        <v>0</v>
      </c>
      <c r="AP177">
        <v>370499</v>
      </c>
      <c r="AQ177">
        <v>0</v>
      </c>
      <c r="AR177">
        <v>0</v>
      </c>
      <c r="AT177">
        <v>1714</v>
      </c>
      <c r="AU177">
        <v>29966563</v>
      </c>
      <c r="AV177">
        <v>10260486</v>
      </c>
      <c r="AW177">
        <v>149793</v>
      </c>
      <c r="AX177">
        <v>43593</v>
      </c>
      <c r="AY177">
        <v>48930</v>
      </c>
      <c r="AZ177">
        <v>44169</v>
      </c>
      <c r="BA177">
        <v>123846</v>
      </c>
      <c r="BB177">
        <v>279088</v>
      </c>
      <c r="BC177">
        <v>10713</v>
      </c>
      <c r="BD177">
        <v>0</v>
      </c>
      <c r="BE177">
        <v>38928</v>
      </c>
      <c r="BF177">
        <v>2897678</v>
      </c>
      <c r="BG177">
        <v>0</v>
      </c>
      <c r="BH177">
        <v>1162624</v>
      </c>
      <c r="BI177">
        <v>140509</v>
      </c>
      <c r="BJ177">
        <v>0</v>
      </c>
      <c r="BK177">
        <v>0</v>
      </c>
      <c r="BL177">
        <v>2259395</v>
      </c>
      <c r="BM177">
        <v>6071173</v>
      </c>
      <c r="BN177">
        <v>1018448</v>
      </c>
      <c r="BO177">
        <v>6459628</v>
      </c>
      <c r="BP177">
        <v>15108243</v>
      </c>
      <c r="BQ177">
        <v>28788</v>
      </c>
      <c r="BR177">
        <v>275591</v>
      </c>
      <c r="BS177">
        <v>0</v>
      </c>
      <c r="BT177">
        <v>2809189</v>
      </c>
      <c r="BU177">
        <v>39756</v>
      </c>
      <c r="BV177">
        <v>138023</v>
      </c>
      <c r="BW177">
        <v>205897</v>
      </c>
      <c r="BX177">
        <v>0</v>
      </c>
      <c r="BY177">
        <v>11569620</v>
      </c>
      <c r="BZ177">
        <v>58949</v>
      </c>
      <c r="CA177">
        <v>0</v>
      </c>
      <c r="CB177">
        <v>43928</v>
      </c>
      <c r="CC177">
        <v>0</v>
      </c>
      <c r="CD177">
        <v>0</v>
      </c>
      <c r="CE177">
        <v>543531</v>
      </c>
      <c r="CF177">
        <v>407109</v>
      </c>
      <c r="CG177">
        <v>0</v>
      </c>
      <c r="CH177">
        <v>143853</v>
      </c>
      <c r="CI177">
        <v>0</v>
      </c>
      <c r="CK177">
        <v>14547</v>
      </c>
    </row>
    <row r="178" spans="1:89" x14ac:dyDescent="0.3">
      <c r="A178" s="155">
        <v>634</v>
      </c>
      <c r="B178" t="s">
        <v>375</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49000</v>
      </c>
      <c r="AN178">
        <v>0</v>
      </c>
      <c r="AO178">
        <v>0</v>
      </c>
      <c r="AP178">
        <v>0</v>
      </c>
      <c r="AQ178">
        <v>0</v>
      </c>
      <c r="AR178">
        <v>0</v>
      </c>
      <c r="AT178">
        <v>0</v>
      </c>
      <c r="AU178">
        <v>0</v>
      </c>
      <c r="AV178">
        <v>0</v>
      </c>
      <c r="AW178">
        <v>0</v>
      </c>
      <c r="AX178">
        <v>0</v>
      </c>
      <c r="AY178">
        <v>0</v>
      </c>
      <c r="AZ178">
        <v>0</v>
      </c>
      <c r="BA178">
        <v>0</v>
      </c>
      <c r="BB178">
        <v>0</v>
      </c>
      <c r="BC178">
        <v>0</v>
      </c>
      <c r="BD178">
        <v>0</v>
      </c>
      <c r="BE178">
        <v>17500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K178">
        <v>0</v>
      </c>
    </row>
    <row r="179" spans="1:89" x14ac:dyDescent="0.3">
      <c r="A179" s="155">
        <v>635</v>
      </c>
      <c r="B179" t="s">
        <v>376</v>
      </c>
      <c r="D179">
        <v>0</v>
      </c>
      <c r="E179">
        <v>0</v>
      </c>
      <c r="F179">
        <v>0</v>
      </c>
      <c r="G179">
        <v>4623</v>
      </c>
      <c r="H179">
        <v>0</v>
      </c>
      <c r="I179">
        <v>0</v>
      </c>
      <c r="J179">
        <v>0</v>
      </c>
      <c r="K179">
        <v>0</v>
      </c>
      <c r="L179">
        <v>9000</v>
      </c>
      <c r="M179">
        <v>0</v>
      </c>
      <c r="N179">
        <v>0</v>
      </c>
      <c r="O179">
        <v>0</v>
      </c>
      <c r="P179">
        <v>0</v>
      </c>
      <c r="Q179">
        <v>60000</v>
      </c>
      <c r="R179">
        <v>0</v>
      </c>
      <c r="S179">
        <v>573</v>
      </c>
      <c r="T179">
        <v>6953</v>
      </c>
      <c r="U179">
        <v>1750</v>
      </c>
      <c r="V179">
        <v>29565</v>
      </c>
      <c r="W179">
        <v>0</v>
      </c>
      <c r="X179">
        <v>0</v>
      </c>
      <c r="Y179">
        <v>0</v>
      </c>
      <c r="Z179">
        <v>30000</v>
      </c>
      <c r="AA179">
        <v>0</v>
      </c>
      <c r="AB179">
        <v>789</v>
      </c>
      <c r="AC179">
        <v>0</v>
      </c>
      <c r="AD179">
        <v>0</v>
      </c>
      <c r="AE179">
        <v>0</v>
      </c>
      <c r="AF179">
        <v>394069</v>
      </c>
      <c r="AG179">
        <v>0</v>
      </c>
      <c r="AH179">
        <v>0</v>
      </c>
      <c r="AI179">
        <v>0</v>
      </c>
      <c r="AJ179">
        <v>0</v>
      </c>
      <c r="AK179">
        <v>0</v>
      </c>
      <c r="AL179">
        <v>16900</v>
      </c>
      <c r="AM179">
        <v>0</v>
      </c>
      <c r="AN179">
        <v>30743</v>
      </c>
      <c r="AO179">
        <v>0</v>
      </c>
      <c r="AP179">
        <v>37157</v>
      </c>
      <c r="AQ179">
        <v>0</v>
      </c>
      <c r="AR179">
        <v>0</v>
      </c>
      <c r="AT179">
        <v>0</v>
      </c>
      <c r="AU179">
        <v>989414</v>
      </c>
      <c r="AV179">
        <v>705937</v>
      </c>
      <c r="AW179">
        <v>4000</v>
      </c>
      <c r="AX179">
        <v>0</v>
      </c>
      <c r="AY179">
        <v>0</v>
      </c>
      <c r="AZ179">
        <v>0</v>
      </c>
      <c r="BA179">
        <v>263</v>
      </c>
      <c r="BB179">
        <v>45180</v>
      </c>
      <c r="BC179">
        <v>0</v>
      </c>
      <c r="BD179">
        <v>0</v>
      </c>
      <c r="BE179">
        <v>0</v>
      </c>
      <c r="BF179">
        <v>121863</v>
      </c>
      <c r="BG179">
        <v>0</v>
      </c>
      <c r="BH179">
        <v>7208</v>
      </c>
      <c r="BI179">
        <v>12298</v>
      </c>
      <c r="BJ179">
        <v>0</v>
      </c>
      <c r="BK179">
        <v>0</v>
      </c>
      <c r="BL179">
        <v>42986</v>
      </c>
      <c r="BM179">
        <v>224453</v>
      </c>
      <c r="BN179">
        <v>3362</v>
      </c>
      <c r="BO179">
        <v>177957</v>
      </c>
      <c r="BP179">
        <v>341644</v>
      </c>
      <c r="BQ179">
        <v>0</v>
      </c>
      <c r="BR179">
        <v>54757</v>
      </c>
      <c r="BS179">
        <v>0</v>
      </c>
      <c r="BT179">
        <v>105422</v>
      </c>
      <c r="BU179">
        <v>1288</v>
      </c>
      <c r="BV179">
        <v>0</v>
      </c>
      <c r="BW179">
        <v>6387</v>
      </c>
      <c r="BX179">
        <v>0</v>
      </c>
      <c r="BY179">
        <v>165921</v>
      </c>
      <c r="BZ179">
        <v>0</v>
      </c>
      <c r="CA179">
        <v>0</v>
      </c>
      <c r="CB179">
        <v>0</v>
      </c>
      <c r="CC179">
        <v>0</v>
      </c>
      <c r="CD179">
        <v>0</v>
      </c>
      <c r="CE179">
        <v>0</v>
      </c>
      <c r="CF179">
        <v>28027</v>
      </c>
      <c r="CG179">
        <v>0</v>
      </c>
      <c r="CH179">
        <v>6390</v>
      </c>
      <c r="CI179">
        <v>0</v>
      </c>
      <c r="CK179">
        <v>0</v>
      </c>
    </row>
    <row r="180" spans="1:89" x14ac:dyDescent="0.3">
      <c r="A180" s="155">
        <v>636</v>
      </c>
      <c r="B180" t="s">
        <v>1101</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8488</v>
      </c>
      <c r="AI180">
        <v>0</v>
      </c>
      <c r="AJ180">
        <v>0</v>
      </c>
      <c r="AK180">
        <v>0</v>
      </c>
      <c r="AL180">
        <v>0</v>
      </c>
      <c r="AM180">
        <v>0</v>
      </c>
      <c r="AN180">
        <v>0</v>
      </c>
      <c r="AO180">
        <v>0</v>
      </c>
      <c r="AP180">
        <v>0</v>
      </c>
      <c r="AQ180">
        <v>0</v>
      </c>
      <c r="AR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H180">
        <v>0</v>
      </c>
      <c r="CI180">
        <v>0</v>
      </c>
      <c r="CK180">
        <v>0</v>
      </c>
    </row>
    <row r="181" spans="1:89" x14ac:dyDescent="0.3">
      <c r="A181" s="155">
        <v>637</v>
      </c>
      <c r="B181" t="s">
        <v>1102</v>
      </c>
      <c r="D181">
        <v>0</v>
      </c>
      <c r="E181">
        <v>0</v>
      </c>
      <c r="F181">
        <v>0</v>
      </c>
      <c r="G181">
        <v>0</v>
      </c>
      <c r="H181">
        <v>0</v>
      </c>
      <c r="I181">
        <v>0</v>
      </c>
      <c r="J181">
        <v>0</v>
      </c>
      <c r="K181">
        <v>0</v>
      </c>
      <c r="L181">
        <v>0</v>
      </c>
      <c r="M181">
        <v>0</v>
      </c>
      <c r="N181">
        <v>0</v>
      </c>
      <c r="O181">
        <v>0</v>
      </c>
      <c r="P181">
        <v>800</v>
      </c>
      <c r="Q181">
        <v>111910</v>
      </c>
      <c r="R181">
        <v>0</v>
      </c>
      <c r="S181">
        <v>20588</v>
      </c>
      <c r="T181">
        <v>56815</v>
      </c>
      <c r="U181">
        <v>0</v>
      </c>
      <c r="V181">
        <v>41280</v>
      </c>
      <c r="W181">
        <v>0</v>
      </c>
      <c r="X181">
        <v>41082</v>
      </c>
      <c r="Y181">
        <v>15730</v>
      </c>
      <c r="Z181">
        <v>236801</v>
      </c>
      <c r="AA181">
        <v>0</v>
      </c>
      <c r="AB181">
        <v>0</v>
      </c>
      <c r="AC181">
        <v>0</v>
      </c>
      <c r="AD181">
        <v>0</v>
      </c>
      <c r="AE181">
        <v>0</v>
      </c>
      <c r="AF181">
        <v>494764</v>
      </c>
      <c r="AG181">
        <v>1959</v>
      </c>
      <c r="AH181">
        <v>16786</v>
      </c>
      <c r="AI181">
        <v>64710</v>
      </c>
      <c r="AJ181">
        <v>0</v>
      </c>
      <c r="AK181">
        <v>6200</v>
      </c>
      <c r="AL181">
        <v>1191082</v>
      </c>
      <c r="AM181">
        <v>0</v>
      </c>
      <c r="AN181">
        <v>0</v>
      </c>
      <c r="AO181">
        <v>0</v>
      </c>
      <c r="AP181">
        <v>110976</v>
      </c>
      <c r="AQ181">
        <v>0</v>
      </c>
      <c r="AR181">
        <v>0</v>
      </c>
      <c r="AT181">
        <v>0</v>
      </c>
      <c r="AU181">
        <v>0</v>
      </c>
      <c r="AV181">
        <v>0</v>
      </c>
      <c r="AW181">
        <v>0</v>
      </c>
      <c r="AX181">
        <v>0</v>
      </c>
      <c r="AY181">
        <v>0</v>
      </c>
      <c r="AZ181">
        <v>0</v>
      </c>
      <c r="BA181">
        <v>45646</v>
      </c>
      <c r="BB181">
        <v>0</v>
      </c>
      <c r="BC181">
        <v>4986</v>
      </c>
      <c r="BD181">
        <v>0</v>
      </c>
      <c r="BE181">
        <v>0</v>
      </c>
      <c r="BF181">
        <v>290021</v>
      </c>
      <c r="BG181">
        <v>0</v>
      </c>
      <c r="BH181">
        <v>0</v>
      </c>
      <c r="BI181">
        <v>0</v>
      </c>
      <c r="BJ181">
        <v>0</v>
      </c>
      <c r="BK181">
        <v>0</v>
      </c>
      <c r="BL181">
        <v>0</v>
      </c>
      <c r="BM181">
        <v>1608141</v>
      </c>
      <c r="BN181">
        <v>67604</v>
      </c>
      <c r="BO181">
        <v>699142</v>
      </c>
      <c r="BP181">
        <v>426220</v>
      </c>
      <c r="BQ181">
        <v>18950</v>
      </c>
      <c r="BR181">
        <v>4969</v>
      </c>
      <c r="BS181">
        <v>0</v>
      </c>
      <c r="BT181">
        <v>0</v>
      </c>
      <c r="BU181">
        <v>0</v>
      </c>
      <c r="BV181">
        <v>0</v>
      </c>
      <c r="BW181">
        <v>0</v>
      </c>
      <c r="BX181">
        <v>0</v>
      </c>
      <c r="BY181">
        <v>0</v>
      </c>
      <c r="BZ181">
        <v>800</v>
      </c>
      <c r="CA181">
        <v>0</v>
      </c>
      <c r="CB181">
        <v>9290</v>
      </c>
      <c r="CC181">
        <v>0</v>
      </c>
      <c r="CD181">
        <v>0</v>
      </c>
      <c r="CE181">
        <v>0</v>
      </c>
      <c r="CF181">
        <v>48787</v>
      </c>
      <c r="CG181">
        <v>0</v>
      </c>
      <c r="CH181">
        <v>33695</v>
      </c>
      <c r="CI181">
        <v>0</v>
      </c>
      <c r="CK181">
        <v>0</v>
      </c>
    </row>
    <row r="182" spans="1:89" x14ac:dyDescent="0.3">
      <c r="A182" s="155">
        <v>638</v>
      </c>
      <c r="B182" t="s">
        <v>1103</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K182">
        <v>0</v>
      </c>
    </row>
    <row r="183" spans="1:89" x14ac:dyDescent="0.3">
      <c r="A183" s="155">
        <v>639</v>
      </c>
      <c r="B183" t="s">
        <v>1104</v>
      </c>
      <c r="D183">
        <v>0</v>
      </c>
      <c r="E183">
        <v>0</v>
      </c>
      <c r="F183">
        <v>0</v>
      </c>
      <c r="G183">
        <v>0</v>
      </c>
      <c r="H183">
        <v>0</v>
      </c>
      <c r="I183">
        <v>0</v>
      </c>
      <c r="J183">
        <v>0</v>
      </c>
      <c r="K183">
        <v>0</v>
      </c>
      <c r="L183">
        <v>1031323</v>
      </c>
      <c r="M183">
        <v>27545869</v>
      </c>
      <c r="N183">
        <v>0</v>
      </c>
      <c r="O183">
        <v>0</v>
      </c>
      <c r="P183">
        <v>0</v>
      </c>
      <c r="Q183">
        <v>400876</v>
      </c>
      <c r="R183">
        <v>0</v>
      </c>
      <c r="S183">
        <v>169091</v>
      </c>
      <c r="T183">
        <v>0</v>
      </c>
      <c r="U183">
        <v>0</v>
      </c>
      <c r="V183">
        <v>0</v>
      </c>
      <c r="W183">
        <v>0</v>
      </c>
      <c r="X183">
        <v>0</v>
      </c>
      <c r="Y183">
        <v>152546</v>
      </c>
      <c r="Z183">
        <v>0</v>
      </c>
      <c r="AA183">
        <v>0</v>
      </c>
      <c r="AB183">
        <v>0</v>
      </c>
      <c r="AC183">
        <v>0</v>
      </c>
      <c r="AD183">
        <v>0</v>
      </c>
      <c r="AE183">
        <v>0</v>
      </c>
      <c r="AF183">
        <v>7504981</v>
      </c>
      <c r="AG183">
        <v>0</v>
      </c>
      <c r="AH183">
        <v>0</v>
      </c>
      <c r="AI183">
        <v>0</v>
      </c>
      <c r="AJ183">
        <v>0</v>
      </c>
      <c r="AK183">
        <v>0</v>
      </c>
      <c r="AL183">
        <v>0</v>
      </c>
      <c r="AM183">
        <v>0</v>
      </c>
      <c r="AN183">
        <v>0</v>
      </c>
      <c r="AO183">
        <v>0</v>
      </c>
      <c r="AP183">
        <v>830874</v>
      </c>
      <c r="AQ183">
        <v>0</v>
      </c>
      <c r="AR183">
        <v>0</v>
      </c>
      <c r="AT183">
        <v>0</v>
      </c>
      <c r="AU183">
        <v>0</v>
      </c>
      <c r="AV183">
        <v>21572802</v>
      </c>
      <c r="AW183">
        <v>0</v>
      </c>
      <c r="AX183">
        <v>0</v>
      </c>
      <c r="AY183">
        <v>0</v>
      </c>
      <c r="AZ183">
        <v>0</v>
      </c>
      <c r="BA183">
        <v>70394</v>
      </c>
      <c r="BB183">
        <v>0</v>
      </c>
      <c r="BC183">
        <v>0</v>
      </c>
      <c r="BD183">
        <v>0</v>
      </c>
      <c r="BE183">
        <v>0</v>
      </c>
      <c r="BF183">
        <v>0</v>
      </c>
      <c r="BG183">
        <v>0</v>
      </c>
      <c r="BH183">
        <v>0</v>
      </c>
      <c r="BI183">
        <v>0</v>
      </c>
      <c r="BJ183">
        <v>0</v>
      </c>
      <c r="BK183">
        <v>0</v>
      </c>
      <c r="BL183">
        <v>0</v>
      </c>
      <c r="BM183">
        <v>0</v>
      </c>
      <c r="BN183">
        <v>344156</v>
      </c>
      <c r="BO183">
        <v>0</v>
      </c>
      <c r="BP183">
        <v>13295177</v>
      </c>
      <c r="BQ183">
        <v>0</v>
      </c>
      <c r="BR183">
        <v>442885</v>
      </c>
      <c r="BS183">
        <v>0</v>
      </c>
      <c r="BT183">
        <v>0</v>
      </c>
      <c r="BU183">
        <v>84642</v>
      </c>
      <c r="BV183">
        <v>0</v>
      </c>
      <c r="BW183">
        <v>0</v>
      </c>
      <c r="BX183">
        <v>0</v>
      </c>
      <c r="BY183">
        <v>0</v>
      </c>
      <c r="BZ183">
        <v>95831</v>
      </c>
      <c r="CA183">
        <v>0</v>
      </c>
      <c r="CB183">
        <v>0</v>
      </c>
      <c r="CC183">
        <v>0</v>
      </c>
      <c r="CD183">
        <v>2195854</v>
      </c>
      <c r="CE183">
        <v>0</v>
      </c>
      <c r="CF183">
        <v>0</v>
      </c>
      <c r="CG183">
        <v>0</v>
      </c>
      <c r="CH183">
        <v>427188</v>
      </c>
      <c r="CI183">
        <v>0</v>
      </c>
      <c r="CK183">
        <v>0</v>
      </c>
    </row>
    <row r="184" spans="1:89" x14ac:dyDescent="0.3">
      <c r="A184" s="155">
        <v>640</v>
      </c>
      <c r="B184" t="s">
        <v>1105</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K184">
        <v>0</v>
      </c>
    </row>
    <row r="185" spans="1:89" x14ac:dyDescent="0.3">
      <c r="A185" s="155">
        <v>641</v>
      </c>
      <c r="B185" t="s">
        <v>1106</v>
      </c>
      <c r="D185">
        <v>0</v>
      </c>
      <c r="E185">
        <v>0</v>
      </c>
      <c r="F185">
        <v>0</v>
      </c>
      <c r="G185">
        <v>0</v>
      </c>
      <c r="H185">
        <v>0</v>
      </c>
      <c r="I185">
        <v>0</v>
      </c>
      <c r="J185">
        <v>0</v>
      </c>
      <c r="K185">
        <v>0</v>
      </c>
      <c r="L185">
        <v>13000</v>
      </c>
      <c r="M185">
        <v>1409868</v>
      </c>
      <c r="N185">
        <v>0</v>
      </c>
      <c r="O185">
        <v>0</v>
      </c>
      <c r="P185">
        <v>0</v>
      </c>
      <c r="Q185">
        <v>20000</v>
      </c>
      <c r="R185">
        <v>0</v>
      </c>
      <c r="S185">
        <v>4011</v>
      </c>
      <c r="T185">
        <v>0</v>
      </c>
      <c r="U185">
        <v>0</v>
      </c>
      <c r="V185">
        <v>0</v>
      </c>
      <c r="W185">
        <v>0</v>
      </c>
      <c r="X185">
        <v>0</v>
      </c>
      <c r="Y185">
        <v>0</v>
      </c>
      <c r="Z185">
        <v>0</v>
      </c>
      <c r="AA185">
        <v>0</v>
      </c>
      <c r="AB185">
        <v>0</v>
      </c>
      <c r="AC185">
        <v>0</v>
      </c>
      <c r="AD185">
        <v>0</v>
      </c>
      <c r="AE185">
        <v>0</v>
      </c>
      <c r="AF185">
        <v>212732</v>
      </c>
      <c r="AG185">
        <v>0</v>
      </c>
      <c r="AH185">
        <v>0</v>
      </c>
      <c r="AI185">
        <v>0</v>
      </c>
      <c r="AJ185">
        <v>0</v>
      </c>
      <c r="AK185">
        <v>0</v>
      </c>
      <c r="AL185">
        <v>0</v>
      </c>
      <c r="AM185">
        <v>0</v>
      </c>
      <c r="AN185">
        <v>0</v>
      </c>
      <c r="AO185">
        <v>0</v>
      </c>
      <c r="AP185">
        <v>23725</v>
      </c>
      <c r="AQ185">
        <v>0</v>
      </c>
      <c r="AR185">
        <v>0</v>
      </c>
      <c r="AT185">
        <v>0</v>
      </c>
      <c r="AU185">
        <v>0</v>
      </c>
      <c r="AV185">
        <v>781695</v>
      </c>
      <c r="AW185">
        <v>0</v>
      </c>
      <c r="AX185">
        <v>0</v>
      </c>
      <c r="AY185">
        <v>0</v>
      </c>
      <c r="AZ185">
        <v>0</v>
      </c>
      <c r="BA185">
        <v>90</v>
      </c>
      <c r="BB185">
        <v>0</v>
      </c>
      <c r="BC185">
        <v>0</v>
      </c>
      <c r="BD185">
        <v>0</v>
      </c>
      <c r="BE185">
        <v>0</v>
      </c>
      <c r="BF185">
        <v>0</v>
      </c>
      <c r="BG185">
        <v>0</v>
      </c>
      <c r="BH185">
        <v>0</v>
      </c>
      <c r="BI185">
        <v>0</v>
      </c>
      <c r="BJ185">
        <v>0</v>
      </c>
      <c r="BK185">
        <v>0</v>
      </c>
      <c r="BL185">
        <v>0</v>
      </c>
      <c r="BM185">
        <v>0</v>
      </c>
      <c r="BN185">
        <v>2819</v>
      </c>
      <c r="BO185">
        <v>0</v>
      </c>
      <c r="BP185">
        <v>370534</v>
      </c>
      <c r="BQ185">
        <v>0</v>
      </c>
      <c r="BR185">
        <v>64343</v>
      </c>
      <c r="BS185">
        <v>0</v>
      </c>
      <c r="BT185">
        <v>0</v>
      </c>
      <c r="BU185">
        <v>1288</v>
      </c>
      <c r="BV185">
        <v>0</v>
      </c>
      <c r="BW185">
        <v>0</v>
      </c>
      <c r="BX185">
        <v>0</v>
      </c>
      <c r="BY185">
        <v>0</v>
      </c>
      <c r="BZ185">
        <v>0</v>
      </c>
      <c r="CA185">
        <v>0</v>
      </c>
      <c r="CB185">
        <v>0</v>
      </c>
      <c r="CC185">
        <v>0</v>
      </c>
      <c r="CD185">
        <v>0</v>
      </c>
      <c r="CE185">
        <v>0</v>
      </c>
      <c r="CF185">
        <v>0</v>
      </c>
      <c r="CG185">
        <v>0</v>
      </c>
      <c r="CH185">
        <v>16350</v>
      </c>
      <c r="CI185">
        <v>0</v>
      </c>
      <c r="CK185">
        <v>0</v>
      </c>
    </row>
    <row r="186" spans="1:89" x14ac:dyDescent="0.3">
      <c r="A186" s="155">
        <v>642</v>
      </c>
      <c r="B186" t="s">
        <v>1107</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K186">
        <v>0</v>
      </c>
    </row>
    <row r="187" spans="1:89" x14ac:dyDescent="0.3">
      <c r="A187" s="155">
        <v>643</v>
      </c>
      <c r="B187" t="s">
        <v>1108</v>
      </c>
      <c r="D187">
        <v>0</v>
      </c>
      <c r="E187">
        <v>0</v>
      </c>
      <c r="F187">
        <v>0</v>
      </c>
      <c r="G187">
        <v>0</v>
      </c>
      <c r="H187">
        <v>0</v>
      </c>
      <c r="I187">
        <v>0</v>
      </c>
      <c r="J187">
        <v>0</v>
      </c>
      <c r="K187">
        <v>0</v>
      </c>
      <c r="L187">
        <v>0</v>
      </c>
      <c r="M187">
        <v>11862902</v>
      </c>
      <c r="N187">
        <v>0</v>
      </c>
      <c r="O187">
        <v>0</v>
      </c>
      <c r="P187">
        <v>0</v>
      </c>
      <c r="Q187">
        <v>267848</v>
      </c>
      <c r="R187">
        <v>0</v>
      </c>
      <c r="S187">
        <v>34392</v>
      </c>
      <c r="T187">
        <v>0</v>
      </c>
      <c r="U187">
        <v>0</v>
      </c>
      <c r="V187">
        <v>0</v>
      </c>
      <c r="W187">
        <v>0</v>
      </c>
      <c r="X187">
        <v>0</v>
      </c>
      <c r="Y187">
        <v>67520</v>
      </c>
      <c r="Z187">
        <v>0</v>
      </c>
      <c r="AA187">
        <v>0</v>
      </c>
      <c r="AB187">
        <v>0</v>
      </c>
      <c r="AC187">
        <v>0</v>
      </c>
      <c r="AD187">
        <v>0</v>
      </c>
      <c r="AE187">
        <v>0</v>
      </c>
      <c r="AF187">
        <v>1337824</v>
      </c>
      <c r="AG187">
        <v>0</v>
      </c>
      <c r="AH187">
        <v>0</v>
      </c>
      <c r="AI187">
        <v>0</v>
      </c>
      <c r="AJ187">
        <v>0</v>
      </c>
      <c r="AK187">
        <v>0</v>
      </c>
      <c r="AL187">
        <v>0</v>
      </c>
      <c r="AM187">
        <v>0</v>
      </c>
      <c r="AN187">
        <v>0</v>
      </c>
      <c r="AO187">
        <v>0</v>
      </c>
      <c r="AP187">
        <v>303250</v>
      </c>
      <c r="AQ187">
        <v>0</v>
      </c>
      <c r="AR187">
        <v>0</v>
      </c>
      <c r="AT187">
        <v>0</v>
      </c>
      <c r="AU187">
        <v>0</v>
      </c>
      <c r="AV187">
        <v>0</v>
      </c>
      <c r="AW187">
        <v>0</v>
      </c>
      <c r="AX187">
        <v>0</v>
      </c>
      <c r="AY187">
        <v>0</v>
      </c>
      <c r="AZ187">
        <v>0</v>
      </c>
      <c r="BA187">
        <v>15350</v>
      </c>
      <c r="BB187">
        <v>0</v>
      </c>
      <c r="BC187">
        <v>0</v>
      </c>
      <c r="BD187">
        <v>0</v>
      </c>
      <c r="BE187">
        <v>0</v>
      </c>
      <c r="BF187">
        <v>0</v>
      </c>
      <c r="BG187">
        <v>0</v>
      </c>
      <c r="BH187">
        <v>0</v>
      </c>
      <c r="BI187">
        <v>0</v>
      </c>
      <c r="BJ187">
        <v>0</v>
      </c>
      <c r="BK187">
        <v>0</v>
      </c>
      <c r="BL187">
        <v>0</v>
      </c>
      <c r="BM187">
        <v>0</v>
      </c>
      <c r="BN187">
        <v>0</v>
      </c>
      <c r="BO187">
        <v>0</v>
      </c>
      <c r="BP187">
        <v>1255230</v>
      </c>
      <c r="BQ187">
        <v>0</v>
      </c>
      <c r="BR187">
        <v>0</v>
      </c>
      <c r="BS187">
        <v>0</v>
      </c>
      <c r="BT187">
        <v>0</v>
      </c>
      <c r="BU187">
        <v>0</v>
      </c>
      <c r="BV187">
        <v>0</v>
      </c>
      <c r="BW187">
        <v>0</v>
      </c>
      <c r="BX187">
        <v>0</v>
      </c>
      <c r="BY187">
        <v>0</v>
      </c>
      <c r="BZ187">
        <v>44071</v>
      </c>
      <c r="CA187">
        <v>0</v>
      </c>
      <c r="CB187">
        <v>0</v>
      </c>
      <c r="CC187">
        <v>0</v>
      </c>
      <c r="CD187">
        <v>287499</v>
      </c>
      <c r="CE187">
        <v>0</v>
      </c>
      <c r="CF187">
        <v>0</v>
      </c>
      <c r="CG187">
        <v>0</v>
      </c>
      <c r="CH187">
        <v>83470</v>
      </c>
      <c r="CI187">
        <v>0</v>
      </c>
      <c r="CK187">
        <v>0</v>
      </c>
    </row>
    <row r="188" spans="1:89" x14ac:dyDescent="0.3">
      <c r="A188" s="155">
        <v>644</v>
      </c>
      <c r="B188" t="s">
        <v>1109</v>
      </c>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K188">
        <v>0</v>
      </c>
    </row>
    <row r="189" spans="1:89" x14ac:dyDescent="0.3">
      <c r="A189" s="155">
        <v>645</v>
      </c>
      <c r="B189" t="s">
        <v>387</v>
      </c>
      <c r="D189">
        <v>0</v>
      </c>
      <c r="E189">
        <v>0</v>
      </c>
      <c r="F189">
        <v>37315</v>
      </c>
      <c r="G189">
        <v>0</v>
      </c>
      <c r="H189">
        <v>19550</v>
      </c>
      <c r="I189">
        <v>0</v>
      </c>
      <c r="J189">
        <v>0</v>
      </c>
      <c r="K189">
        <v>0</v>
      </c>
      <c r="L189">
        <v>21750</v>
      </c>
      <c r="M189">
        <v>25706053</v>
      </c>
      <c r="N189">
        <v>0</v>
      </c>
      <c r="O189">
        <v>68289</v>
      </c>
      <c r="P189">
        <v>111754</v>
      </c>
      <c r="Q189">
        <v>2068755</v>
      </c>
      <c r="R189">
        <v>0</v>
      </c>
      <c r="S189">
        <v>0</v>
      </c>
      <c r="T189">
        <v>0</v>
      </c>
      <c r="U189">
        <v>414058</v>
      </c>
      <c r="V189">
        <v>272408</v>
      </c>
      <c r="W189">
        <v>205199</v>
      </c>
      <c r="X189">
        <v>0</v>
      </c>
      <c r="Y189">
        <v>0</v>
      </c>
      <c r="Z189">
        <v>4365513</v>
      </c>
      <c r="AA189">
        <v>0</v>
      </c>
      <c r="AB189">
        <v>51649</v>
      </c>
      <c r="AC189">
        <v>2667376</v>
      </c>
      <c r="AD189">
        <v>134985</v>
      </c>
      <c r="AE189">
        <v>0</v>
      </c>
      <c r="AF189">
        <v>0</v>
      </c>
      <c r="AG189">
        <v>150627</v>
      </c>
      <c r="AH189">
        <v>40000</v>
      </c>
      <c r="AI189">
        <v>410833</v>
      </c>
      <c r="AJ189">
        <v>63800</v>
      </c>
      <c r="AK189">
        <v>0</v>
      </c>
      <c r="AL189">
        <v>12964</v>
      </c>
      <c r="AM189">
        <v>0</v>
      </c>
      <c r="AN189">
        <v>1493200</v>
      </c>
      <c r="AO189">
        <v>5010</v>
      </c>
      <c r="AP189">
        <v>192257</v>
      </c>
      <c r="AQ189">
        <v>0</v>
      </c>
      <c r="AR189">
        <v>0</v>
      </c>
      <c r="AT189">
        <v>0</v>
      </c>
      <c r="AU189">
        <v>10746071</v>
      </c>
      <c r="AV189">
        <v>300000</v>
      </c>
      <c r="AW189">
        <v>0</v>
      </c>
      <c r="AX189">
        <v>0</v>
      </c>
      <c r="AY189">
        <v>0</v>
      </c>
      <c r="AZ189">
        <v>0</v>
      </c>
      <c r="BA189">
        <v>66160</v>
      </c>
      <c r="BB189">
        <v>55900</v>
      </c>
      <c r="BC189">
        <v>0</v>
      </c>
      <c r="BD189">
        <v>18990</v>
      </c>
      <c r="BE189">
        <v>17360</v>
      </c>
      <c r="BF189">
        <v>0</v>
      </c>
      <c r="BG189">
        <v>0</v>
      </c>
      <c r="BH189">
        <v>1258823</v>
      </c>
      <c r="BI189">
        <v>0</v>
      </c>
      <c r="BJ189">
        <v>0</v>
      </c>
      <c r="BK189">
        <v>0</v>
      </c>
      <c r="BL189">
        <v>1500000</v>
      </c>
      <c r="BM189">
        <v>1257155</v>
      </c>
      <c r="BN189">
        <v>0</v>
      </c>
      <c r="BO189">
        <v>3758676</v>
      </c>
      <c r="BP189">
        <v>188248</v>
      </c>
      <c r="BQ189">
        <v>75000</v>
      </c>
      <c r="BR189">
        <v>232628</v>
      </c>
      <c r="BS189">
        <v>170292</v>
      </c>
      <c r="BT189">
        <v>749550</v>
      </c>
      <c r="BU189">
        <v>0</v>
      </c>
      <c r="BV189">
        <v>223525</v>
      </c>
      <c r="BW189">
        <v>253034</v>
      </c>
      <c r="BX189">
        <v>0</v>
      </c>
      <c r="BY189">
        <v>0</v>
      </c>
      <c r="BZ189">
        <v>0</v>
      </c>
      <c r="CA189">
        <v>0</v>
      </c>
      <c r="CB189">
        <v>29353</v>
      </c>
      <c r="CC189">
        <v>60000</v>
      </c>
      <c r="CD189">
        <v>5048409</v>
      </c>
      <c r="CE189">
        <v>0</v>
      </c>
      <c r="CF189">
        <v>112137</v>
      </c>
      <c r="CG189">
        <v>55000</v>
      </c>
      <c r="CH189">
        <v>241874</v>
      </c>
      <c r="CI189">
        <v>100000</v>
      </c>
      <c r="CK189">
        <v>0</v>
      </c>
    </row>
    <row r="190" spans="1:89" x14ac:dyDescent="0.3">
      <c r="A190" s="155">
        <v>646</v>
      </c>
      <c r="B190" t="s">
        <v>362</v>
      </c>
      <c r="D190">
        <v>682886</v>
      </c>
      <c r="E190">
        <v>754269</v>
      </c>
      <c r="F190">
        <v>327586</v>
      </c>
      <c r="G190">
        <v>952658</v>
      </c>
      <c r="H190">
        <v>589482</v>
      </c>
      <c r="I190">
        <v>77688</v>
      </c>
      <c r="J190">
        <v>100708</v>
      </c>
      <c r="K190">
        <v>465650</v>
      </c>
      <c r="L190">
        <v>2117733</v>
      </c>
      <c r="M190">
        <v>25196717</v>
      </c>
      <c r="N190">
        <v>0</v>
      </c>
      <c r="O190">
        <v>3258545</v>
      </c>
      <c r="P190">
        <v>-18972</v>
      </c>
      <c r="Q190">
        <v>725039</v>
      </c>
      <c r="R190">
        <v>130052</v>
      </c>
      <c r="S190">
        <v>514277</v>
      </c>
      <c r="T190">
        <v>532433</v>
      </c>
      <c r="U190">
        <v>640745</v>
      </c>
      <c r="V190">
        <v>2952930</v>
      </c>
      <c r="W190">
        <v>459926</v>
      </c>
      <c r="X190">
        <v>352581</v>
      </c>
      <c r="Y190">
        <v>95918</v>
      </c>
      <c r="Z190">
        <v>18533498</v>
      </c>
      <c r="AA190">
        <v>4111164</v>
      </c>
      <c r="AB190">
        <v>776609</v>
      </c>
      <c r="AC190">
        <v>13281799</v>
      </c>
      <c r="AD190">
        <v>177988</v>
      </c>
      <c r="AE190">
        <v>317419</v>
      </c>
      <c r="AF190">
        <v>23035509</v>
      </c>
      <c r="AG190">
        <v>679259</v>
      </c>
      <c r="AH190">
        <v>186533</v>
      </c>
      <c r="AI190">
        <v>1625689</v>
      </c>
      <c r="AJ190">
        <v>750536</v>
      </c>
      <c r="AK190">
        <v>41354</v>
      </c>
      <c r="AL190">
        <v>1310509</v>
      </c>
      <c r="AM190">
        <v>597568</v>
      </c>
      <c r="AN190">
        <v>8095918</v>
      </c>
      <c r="AO190">
        <v>38646</v>
      </c>
      <c r="AP190">
        <v>3109084</v>
      </c>
      <c r="AQ190">
        <v>1620374</v>
      </c>
      <c r="AR190">
        <v>217267</v>
      </c>
      <c r="AT190">
        <v>596175</v>
      </c>
      <c r="AU190">
        <v>27665900</v>
      </c>
      <c r="AV190">
        <v>16075905</v>
      </c>
      <c r="AW190">
        <v>782243</v>
      </c>
      <c r="AX190">
        <v>177403</v>
      </c>
      <c r="AY190">
        <v>302525</v>
      </c>
      <c r="AZ190">
        <v>0</v>
      </c>
      <c r="BA190">
        <v>752892</v>
      </c>
      <c r="BB190">
        <v>2387345</v>
      </c>
      <c r="BC190">
        <v>1127147</v>
      </c>
      <c r="BD190">
        <v>186658</v>
      </c>
      <c r="BE190">
        <v>93600</v>
      </c>
      <c r="BF190">
        <v>4746014</v>
      </c>
      <c r="BG190">
        <v>71622</v>
      </c>
      <c r="BH190">
        <v>8900466</v>
      </c>
      <c r="BI190">
        <v>413674</v>
      </c>
      <c r="BJ190">
        <v>424553</v>
      </c>
      <c r="BK190">
        <v>500234</v>
      </c>
      <c r="BL190">
        <v>6953332</v>
      </c>
      <c r="BM190">
        <v>4691912</v>
      </c>
      <c r="BN190">
        <v>685983</v>
      </c>
      <c r="BO190">
        <v>16495086</v>
      </c>
      <c r="BP190">
        <v>12072403</v>
      </c>
      <c r="BQ190">
        <v>113329</v>
      </c>
      <c r="BR190">
        <v>3495649</v>
      </c>
      <c r="BS190">
        <v>2366613</v>
      </c>
      <c r="BT190">
        <v>6438825</v>
      </c>
      <c r="BU190">
        <v>269427</v>
      </c>
      <c r="BV190">
        <v>534701</v>
      </c>
      <c r="BW190">
        <v>2849394</v>
      </c>
      <c r="BX190">
        <v>1952844</v>
      </c>
      <c r="BY190">
        <v>12643014</v>
      </c>
      <c r="BZ190">
        <v>183634</v>
      </c>
      <c r="CA190">
        <v>4818212</v>
      </c>
      <c r="CB190">
        <v>372357</v>
      </c>
      <c r="CC190">
        <v>1371657</v>
      </c>
      <c r="CD190">
        <v>20567460</v>
      </c>
      <c r="CE190">
        <v>59296</v>
      </c>
      <c r="CF190">
        <v>5734439</v>
      </c>
      <c r="CG190">
        <v>1481784</v>
      </c>
      <c r="CH190">
        <v>-173139</v>
      </c>
      <c r="CI190">
        <v>1956213</v>
      </c>
      <c r="CK190">
        <v>43524</v>
      </c>
    </row>
    <row r="191" spans="1:89" x14ac:dyDescent="0.3">
      <c r="A191" s="155">
        <v>647</v>
      </c>
      <c r="B191" t="s">
        <v>1110</v>
      </c>
      <c r="D191">
        <v>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1247840</v>
      </c>
      <c r="AA191">
        <v>0</v>
      </c>
      <c r="AB191">
        <v>0</v>
      </c>
      <c r="AC191">
        <v>0</v>
      </c>
      <c r="AD191">
        <v>0</v>
      </c>
      <c r="AE191">
        <v>0</v>
      </c>
      <c r="AF191">
        <v>0</v>
      </c>
      <c r="AG191">
        <v>0</v>
      </c>
      <c r="AH191">
        <v>0</v>
      </c>
      <c r="AI191">
        <v>0</v>
      </c>
      <c r="AJ191">
        <v>0</v>
      </c>
      <c r="AK191">
        <v>0</v>
      </c>
      <c r="AL191">
        <v>0</v>
      </c>
      <c r="AM191">
        <v>0</v>
      </c>
      <c r="AN191">
        <v>0</v>
      </c>
      <c r="AO191">
        <v>0</v>
      </c>
      <c r="AP191">
        <v>0</v>
      </c>
      <c r="AQ191">
        <v>0</v>
      </c>
      <c r="AR191">
        <v>0</v>
      </c>
      <c r="AT191">
        <v>0</v>
      </c>
      <c r="AU191">
        <v>26000014</v>
      </c>
      <c r="AV191">
        <v>1391761</v>
      </c>
      <c r="AW191">
        <v>0</v>
      </c>
      <c r="AX191">
        <v>0</v>
      </c>
      <c r="AY191">
        <v>0</v>
      </c>
      <c r="AZ191">
        <v>0</v>
      </c>
      <c r="BA191">
        <v>0</v>
      </c>
      <c r="BB191">
        <v>0</v>
      </c>
      <c r="BC191">
        <v>0</v>
      </c>
      <c r="BD191">
        <v>0</v>
      </c>
      <c r="BE191">
        <v>0</v>
      </c>
      <c r="BF191">
        <v>0</v>
      </c>
      <c r="BG191">
        <v>0</v>
      </c>
      <c r="BH191">
        <v>0</v>
      </c>
      <c r="BI191">
        <v>1323138</v>
      </c>
      <c r="BJ191">
        <v>0</v>
      </c>
      <c r="BK191">
        <v>0</v>
      </c>
      <c r="BL191">
        <v>0</v>
      </c>
      <c r="BM191">
        <v>0</v>
      </c>
      <c r="BN191">
        <v>0</v>
      </c>
      <c r="BO191">
        <v>0</v>
      </c>
      <c r="BP191">
        <v>12331052</v>
      </c>
      <c r="BQ191">
        <v>0</v>
      </c>
      <c r="BR191">
        <v>0</v>
      </c>
      <c r="BS191">
        <v>0</v>
      </c>
      <c r="BT191">
        <v>0</v>
      </c>
      <c r="BU191">
        <v>0</v>
      </c>
      <c r="BV191">
        <v>0</v>
      </c>
      <c r="BW191">
        <v>0</v>
      </c>
      <c r="BX191">
        <v>0</v>
      </c>
      <c r="BY191">
        <v>2593028</v>
      </c>
      <c r="BZ191">
        <v>0</v>
      </c>
      <c r="CA191">
        <v>0</v>
      </c>
      <c r="CB191">
        <v>0</v>
      </c>
      <c r="CC191">
        <v>0</v>
      </c>
      <c r="CD191">
        <v>0</v>
      </c>
      <c r="CE191">
        <v>0</v>
      </c>
      <c r="CF191">
        <v>0</v>
      </c>
      <c r="CG191">
        <v>0</v>
      </c>
      <c r="CH191">
        <v>0</v>
      </c>
      <c r="CI191">
        <v>0</v>
      </c>
      <c r="CK191">
        <v>0</v>
      </c>
    </row>
    <row r="192" spans="1:89" x14ac:dyDescent="0.3">
      <c r="A192" s="155">
        <v>654</v>
      </c>
      <c r="B192" t="s">
        <v>418</v>
      </c>
      <c r="D192">
        <v>332529</v>
      </c>
      <c r="E192">
        <v>470087</v>
      </c>
      <c r="F192">
        <v>0</v>
      </c>
      <c r="G192">
        <v>1036182</v>
      </c>
      <c r="H192">
        <v>613744</v>
      </c>
      <c r="I192">
        <v>159367</v>
      </c>
      <c r="J192">
        <v>0</v>
      </c>
      <c r="K192">
        <v>424772</v>
      </c>
      <c r="L192">
        <v>4965521</v>
      </c>
      <c r="M192">
        <v>0</v>
      </c>
      <c r="N192">
        <v>0</v>
      </c>
      <c r="O192">
        <v>0</v>
      </c>
      <c r="P192">
        <v>29006</v>
      </c>
      <c r="Q192">
        <v>7097705</v>
      </c>
      <c r="R192">
        <v>0</v>
      </c>
      <c r="S192">
        <v>298919</v>
      </c>
      <c r="T192">
        <v>1198557</v>
      </c>
      <c r="U192">
        <v>959241</v>
      </c>
      <c r="V192">
        <v>6617142</v>
      </c>
      <c r="W192">
        <v>0</v>
      </c>
      <c r="X192">
        <v>351199</v>
      </c>
      <c r="Y192">
        <v>410379</v>
      </c>
      <c r="Z192">
        <v>33138702</v>
      </c>
      <c r="AA192">
        <v>15869</v>
      </c>
      <c r="AB192">
        <v>853545</v>
      </c>
      <c r="AC192">
        <v>0</v>
      </c>
      <c r="AD192">
        <v>0</v>
      </c>
      <c r="AE192">
        <v>0</v>
      </c>
      <c r="AF192">
        <v>30104299</v>
      </c>
      <c r="AG192">
        <v>2386</v>
      </c>
      <c r="AH192">
        <v>211919</v>
      </c>
      <c r="AI192">
        <v>2523624</v>
      </c>
      <c r="AJ192">
        <v>95271</v>
      </c>
      <c r="AK192">
        <v>85678</v>
      </c>
      <c r="AL192">
        <v>11324865</v>
      </c>
      <c r="AM192">
        <v>338899</v>
      </c>
      <c r="AN192">
        <v>13049049</v>
      </c>
      <c r="AO192">
        <v>0</v>
      </c>
      <c r="AP192">
        <v>2984402</v>
      </c>
      <c r="AQ192">
        <v>0</v>
      </c>
      <c r="AR192">
        <v>0</v>
      </c>
      <c r="AT192">
        <v>167979</v>
      </c>
      <c r="AU192">
        <v>64035243</v>
      </c>
      <c r="AV192">
        <v>26138155</v>
      </c>
      <c r="AW192">
        <v>730630</v>
      </c>
      <c r="AX192">
        <v>169801</v>
      </c>
      <c r="AY192">
        <v>221224</v>
      </c>
      <c r="AZ192">
        <v>200669</v>
      </c>
      <c r="BA192">
        <v>438071</v>
      </c>
      <c r="BB192">
        <v>4283890</v>
      </c>
      <c r="BC192">
        <v>535252</v>
      </c>
      <c r="BD192">
        <v>0</v>
      </c>
      <c r="BE192">
        <v>174062</v>
      </c>
      <c r="BF192">
        <v>12406191</v>
      </c>
      <c r="BG192">
        <v>0</v>
      </c>
      <c r="BH192">
        <v>11360171</v>
      </c>
      <c r="BI192">
        <v>1024481</v>
      </c>
      <c r="BJ192">
        <v>0</v>
      </c>
      <c r="BK192">
        <v>0</v>
      </c>
      <c r="BL192">
        <v>32156019</v>
      </c>
      <c r="BM192">
        <v>19791515</v>
      </c>
      <c r="BN192">
        <v>1063071</v>
      </c>
      <c r="BO192">
        <v>45862335</v>
      </c>
      <c r="BP192">
        <v>63632011</v>
      </c>
      <c r="BQ192">
        <v>231246</v>
      </c>
      <c r="BR192">
        <v>2512714</v>
      </c>
      <c r="BS192">
        <v>0</v>
      </c>
      <c r="BT192">
        <v>23351682</v>
      </c>
      <c r="BU192">
        <v>303068</v>
      </c>
      <c r="BV192">
        <v>147844</v>
      </c>
      <c r="BW192">
        <v>3075203</v>
      </c>
      <c r="BX192">
        <v>0</v>
      </c>
      <c r="BY192">
        <v>45646515</v>
      </c>
      <c r="BZ192">
        <v>534921</v>
      </c>
      <c r="CA192">
        <v>0</v>
      </c>
      <c r="CB192">
        <v>187884</v>
      </c>
      <c r="CC192">
        <v>0</v>
      </c>
      <c r="CD192">
        <v>0</v>
      </c>
      <c r="CE192">
        <v>285582</v>
      </c>
      <c r="CF192">
        <v>4120576</v>
      </c>
      <c r="CG192">
        <v>0</v>
      </c>
      <c r="CH192">
        <v>928056</v>
      </c>
      <c r="CI192">
        <v>0</v>
      </c>
      <c r="CK192">
        <v>30710</v>
      </c>
    </row>
    <row r="193" spans="1:89" x14ac:dyDescent="0.3">
      <c r="A193" s="155">
        <v>655</v>
      </c>
      <c r="B193" t="s">
        <v>1111</v>
      </c>
      <c r="D193">
        <v>95028</v>
      </c>
      <c r="E193">
        <v>0</v>
      </c>
      <c r="F193">
        <v>0</v>
      </c>
      <c r="G193">
        <v>121418</v>
      </c>
      <c r="H193">
        <v>81810</v>
      </c>
      <c r="I193">
        <v>18727</v>
      </c>
      <c r="J193">
        <v>0</v>
      </c>
      <c r="K193">
        <v>47344</v>
      </c>
      <c r="L193">
        <v>545464</v>
      </c>
      <c r="M193">
        <v>0</v>
      </c>
      <c r="N193">
        <v>0</v>
      </c>
      <c r="O193">
        <v>0</v>
      </c>
      <c r="P193">
        <v>800</v>
      </c>
      <c r="Q193">
        <v>111910</v>
      </c>
      <c r="R193">
        <v>0</v>
      </c>
      <c r="S193">
        <v>20588</v>
      </c>
      <c r="T193">
        <v>56815</v>
      </c>
      <c r="U193">
        <v>0</v>
      </c>
      <c r="V193">
        <v>41280</v>
      </c>
      <c r="W193">
        <v>0</v>
      </c>
      <c r="X193">
        <v>41082</v>
      </c>
      <c r="Y193">
        <v>68175</v>
      </c>
      <c r="Z193">
        <v>5025299</v>
      </c>
      <c r="AA193">
        <v>0</v>
      </c>
      <c r="AB193">
        <v>42984</v>
      </c>
      <c r="AC193">
        <v>0</v>
      </c>
      <c r="AD193">
        <v>0</v>
      </c>
      <c r="AE193">
        <v>0</v>
      </c>
      <c r="AF193">
        <v>2642114</v>
      </c>
      <c r="AG193">
        <v>2345</v>
      </c>
      <c r="AH193">
        <v>16786</v>
      </c>
      <c r="AI193">
        <v>64710</v>
      </c>
      <c r="AJ193">
        <v>0</v>
      </c>
      <c r="AK193">
        <v>8431</v>
      </c>
      <c r="AL193">
        <v>1742417</v>
      </c>
      <c r="AM193">
        <v>0</v>
      </c>
      <c r="AN193">
        <v>796016</v>
      </c>
      <c r="AO193">
        <v>0</v>
      </c>
      <c r="AP193">
        <v>110976</v>
      </c>
      <c r="AQ193">
        <v>0</v>
      </c>
      <c r="AR193">
        <v>0</v>
      </c>
      <c r="AT193">
        <v>51776</v>
      </c>
      <c r="AU193">
        <v>0</v>
      </c>
      <c r="AV193">
        <v>776749</v>
      </c>
      <c r="AW193">
        <v>98433</v>
      </c>
      <c r="AX193">
        <v>26048</v>
      </c>
      <c r="AY193">
        <v>35295</v>
      </c>
      <c r="AZ193">
        <v>0</v>
      </c>
      <c r="BA193">
        <v>54416</v>
      </c>
      <c r="BB193">
        <v>0</v>
      </c>
      <c r="BC193">
        <v>18217</v>
      </c>
      <c r="BD193">
        <v>0</v>
      </c>
      <c r="BE193">
        <v>0</v>
      </c>
      <c r="BF193">
        <v>2322831</v>
      </c>
      <c r="BG193">
        <v>0</v>
      </c>
      <c r="BH193">
        <v>379840</v>
      </c>
      <c r="BI193">
        <v>95787</v>
      </c>
      <c r="BJ193">
        <v>0</v>
      </c>
      <c r="BK193">
        <v>0</v>
      </c>
      <c r="BL193">
        <v>179224</v>
      </c>
      <c r="BM193">
        <v>5440727</v>
      </c>
      <c r="BN193">
        <v>0</v>
      </c>
      <c r="BO193">
        <v>699142</v>
      </c>
      <c r="BP193">
        <v>0</v>
      </c>
      <c r="BQ193">
        <v>18950</v>
      </c>
      <c r="BR193">
        <v>4969</v>
      </c>
      <c r="BS193">
        <v>0</v>
      </c>
      <c r="BT193">
        <v>10332567</v>
      </c>
      <c r="BU193">
        <v>14655</v>
      </c>
      <c r="BV193">
        <v>0</v>
      </c>
      <c r="BW193">
        <v>34670</v>
      </c>
      <c r="BX193">
        <v>0</v>
      </c>
      <c r="BY193">
        <v>0</v>
      </c>
      <c r="BZ193">
        <v>800</v>
      </c>
      <c r="CA193">
        <v>0</v>
      </c>
      <c r="CB193">
        <v>9290</v>
      </c>
      <c r="CC193">
        <v>0</v>
      </c>
      <c r="CD193">
        <v>0</v>
      </c>
      <c r="CE193">
        <v>0</v>
      </c>
      <c r="CF193">
        <v>166401</v>
      </c>
      <c r="CG193">
        <v>0</v>
      </c>
      <c r="CH193">
        <v>33695</v>
      </c>
      <c r="CI193">
        <v>0</v>
      </c>
      <c r="CK193">
        <v>8696</v>
      </c>
    </row>
    <row r="194" spans="1:89" x14ac:dyDescent="0.3">
      <c r="A194" s="155">
        <v>656</v>
      </c>
      <c r="B194" t="s">
        <v>424</v>
      </c>
      <c r="D194">
        <v>0</v>
      </c>
      <c r="E194">
        <v>2</v>
      </c>
      <c r="F194">
        <v>0</v>
      </c>
      <c r="G194">
        <v>0</v>
      </c>
      <c r="H194">
        <v>0</v>
      </c>
      <c r="I194">
        <v>2</v>
      </c>
      <c r="J194">
        <v>2</v>
      </c>
      <c r="K194">
        <v>0</v>
      </c>
      <c r="L194">
        <v>2</v>
      </c>
      <c r="M194">
        <v>2</v>
      </c>
      <c r="N194">
        <v>0</v>
      </c>
      <c r="O194">
        <v>2</v>
      </c>
      <c r="P194">
        <v>2</v>
      </c>
      <c r="Q194">
        <v>2</v>
      </c>
      <c r="R194">
        <v>0</v>
      </c>
      <c r="S194">
        <v>2</v>
      </c>
      <c r="T194">
        <v>2</v>
      </c>
      <c r="U194">
        <v>0</v>
      </c>
      <c r="V194">
        <v>2</v>
      </c>
      <c r="W194">
        <v>0</v>
      </c>
      <c r="X194">
        <v>0</v>
      </c>
      <c r="Y194">
        <v>0</v>
      </c>
      <c r="Z194">
        <v>0</v>
      </c>
      <c r="AA194">
        <v>2</v>
      </c>
      <c r="AB194">
        <v>0</v>
      </c>
      <c r="AC194">
        <v>0</v>
      </c>
      <c r="AD194">
        <v>2</v>
      </c>
      <c r="AE194">
        <v>2</v>
      </c>
      <c r="AF194">
        <v>2</v>
      </c>
      <c r="AG194">
        <v>0</v>
      </c>
      <c r="AH194">
        <v>2</v>
      </c>
      <c r="AI194">
        <v>2</v>
      </c>
      <c r="AJ194">
        <v>2</v>
      </c>
      <c r="AK194">
        <v>0</v>
      </c>
      <c r="AL194">
        <v>1</v>
      </c>
      <c r="AM194">
        <v>2</v>
      </c>
      <c r="AN194">
        <v>2</v>
      </c>
      <c r="AO194">
        <v>2</v>
      </c>
      <c r="AP194">
        <v>2</v>
      </c>
      <c r="AQ194">
        <v>0</v>
      </c>
      <c r="AR194">
        <v>2</v>
      </c>
      <c r="AT194">
        <v>2</v>
      </c>
      <c r="AU194">
        <v>1</v>
      </c>
      <c r="AV194">
        <v>0</v>
      </c>
      <c r="AW194">
        <v>2</v>
      </c>
      <c r="AX194">
        <v>0</v>
      </c>
      <c r="AY194">
        <v>2</v>
      </c>
      <c r="AZ194">
        <v>2</v>
      </c>
      <c r="BA194">
        <v>2</v>
      </c>
      <c r="BB194">
        <v>2</v>
      </c>
      <c r="BC194">
        <v>2</v>
      </c>
      <c r="BD194">
        <v>2</v>
      </c>
      <c r="BE194">
        <v>0</v>
      </c>
      <c r="BF194">
        <v>0</v>
      </c>
      <c r="BG194">
        <v>0</v>
      </c>
      <c r="BH194">
        <v>2</v>
      </c>
      <c r="BI194">
        <v>0</v>
      </c>
      <c r="BJ194">
        <v>0</v>
      </c>
      <c r="BK194">
        <v>0</v>
      </c>
      <c r="BL194">
        <v>0</v>
      </c>
      <c r="BM194">
        <v>2</v>
      </c>
      <c r="BN194">
        <v>2</v>
      </c>
      <c r="BO194">
        <v>2</v>
      </c>
      <c r="BP194">
        <v>2</v>
      </c>
      <c r="BQ194">
        <v>2</v>
      </c>
      <c r="BR194">
        <v>2</v>
      </c>
      <c r="BS194">
        <v>0</v>
      </c>
      <c r="BT194">
        <v>2</v>
      </c>
      <c r="BU194">
        <v>2</v>
      </c>
      <c r="BV194">
        <v>0</v>
      </c>
      <c r="BW194">
        <v>2</v>
      </c>
      <c r="BX194">
        <v>0</v>
      </c>
      <c r="BY194">
        <v>2</v>
      </c>
      <c r="BZ194">
        <v>0</v>
      </c>
      <c r="CA194">
        <v>2</v>
      </c>
      <c r="CB194">
        <v>2</v>
      </c>
      <c r="CC194">
        <v>2</v>
      </c>
      <c r="CD194">
        <v>1</v>
      </c>
      <c r="CE194">
        <v>2</v>
      </c>
      <c r="CF194">
        <v>2</v>
      </c>
      <c r="CG194">
        <v>2</v>
      </c>
      <c r="CH194">
        <v>0</v>
      </c>
      <c r="CI194">
        <v>2</v>
      </c>
      <c r="CK194">
        <v>2</v>
      </c>
    </row>
    <row r="195" spans="1:89" x14ac:dyDescent="0.3">
      <c r="A195" s="155">
        <v>657</v>
      </c>
      <c r="B195" t="s">
        <v>1112</v>
      </c>
      <c r="D195">
        <v>0</v>
      </c>
      <c r="E195">
        <v>0</v>
      </c>
      <c r="F195">
        <v>0</v>
      </c>
      <c r="G195">
        <v>0</v>
      </c>
      <c r="H195">
        <v>0</v>
      </c>
      <c r="I195">
        <v>0</v>
      </c>
      <c r="J195">
        <v>0</v>
      </c>
      <c r="K195">
        <v>0</v>
      </c>
      <c r="L195">
        <v>1997936</v>
      </c>
      <c r="M195">
        <v>237637871</v>
      </c>
      <c r="N195">
        <v>0</v>
      </c>
      <c r="O195">
        <v>0</v>
      </c>
      <c r="P195">
        <v>0</v>
      </c>
      <c r="Q195">
        <v>7027019</v>
      </c>
      <c r="R195">
        <v>0</v>
      </c>
      <c r="S195">
        <v>1091822</v>
      </c>
      <c r="T195">
        <v>0</v>
      </c>
      <c r="U195">
        <v>0</v>
      </c>
      <c r="V195">
        <v>0</v>
      </c>
      <c r="W195">
        <v>0</v>
      </c>
      <c r="X195">
        <v>0</v>
      </c>
      <c r="Y195">
        <v>596616</v>
      </c>
      <c r="Z195">
        <v>0</v>
      </c>
      <c r="AA195">
        <v>0</v>
      </c>
      <c r="AB195">
        <v>0</v>
      </c>
      <c r="AC195">
        <v>0</v>
      </c>
      <c r="AD195">
        <v>0</v>
      </c>
      <c r="AE195">
        <v>0</v>
      </c>
      <c r="AF195">
        <v>46436830</v>
      </c>
      <c r="AG195">
        <v>0</v>
      </c>
      <c r="AH195">
        <v>0</v>
      </c>
      <c r="AI195">
        <v>0</v>
      </c>
      <c r="AJ195">
        <v>0</v>
      </c>
      <c r="AK195">
        <v>0</v>
      </c>
      <c r="AL195">
        <v>0</v>
      </c>
      <c r="AM195">
        <v>0</v>
      </c>
      <c r="AN195">
        <v>0</v>
      </c>
      <c r="AO195">
        <v>0</v>
      </c>
      <c r="AP195">
        <v>5998158</v>
      </c>
      <c r="AQ195">
        <v>0</v>
      </c>
      <c r="AR195">
        <v>0</v>
      </c>
      <c r="AT195">
        <v>0</v>
      </c>
      <c r="AU195">
        <v>0</v>
      </c>
      <c r="AV195">
        <v>79136411</v>
      </c>
      <c r="AW195">
        <v>0</v>
      </c>
      <c r="AX195">
        <v>0</v>
      </c>
      <c r="AY195">
        <v>0</v>
      </c>
      <c r="AZ195">
        <v>0</v>
      </c>
      <c r="BA195">
        <v>626976</v>
      </c>
      <c r="BB195">
        <v>0</v>
      </c>
      <c r="BC195">
        <v>0</v>
      </c>
      <c r="BD195">
        <v>0</v>
      </c>
      <c r="BE195">
        <v>0</v>
      </c>
      <c r="BF195">
        <v>0</v>
      </c>
      <c r="BG195">
        <v>0</v>
      </c>
      <c r="BH195">
        <v>0</v>
      </c>
      <c r="BI195">
        <v>0</v>
      </c>
      <c r="BJ195">
        <v>0</v>
      </c>
      <c r="BK195">
        <v>0</v>
      </c>
      <c r="BL195">
        <v>0</v>
      </c>
      <c r="BM195">
        <v>0</v>
      </c>
      <c r="BN195">
        <v>1496678</v>
      </c>
      <c r="BO195">
        <v>0</v>
      </c>
      <c r="BP195">
        <v>109162669</v>
      </c>
      <c r="BQ195">
        <v>0</v>
      </c>
      <c r="BR195">
        <v>4409896</v>
      </c>
      <c r="BS195">
        <v>0</v>
      </c>
      <c r="BT195">
        <v>0</v>
      </c>
      <c r="BU195">
        <v>424266</v>
      </c>
      <c r="BV195">
        <v>0</v>
      </c>
      <c r="BW195">
        <v>0</v>
      </c>
      <c r="BX195">
        <v>0</v>
      </c>
      <c r="BY195">
        <v>0</v>
      </c>
      <c r="BZ195">
        <v>605473</v>
      </c>
      <c r="CA195">
        <v>0</v>
      </c>
      <c r="CB195">
        <v>0</v>
      </c>
      <c r="CC195">
        <v>0</v>
      </c>
      <c r="CD195">
        <v>6840513</v>
      </c>
      <c r="CE195">
        <v>0</v>
      </c>
      <c r="CF195">
        <v>0</v>
      </c>
      <c r="CG195">
        <v>0</v>
      </c>
      <c r="CH195">
        <v>7590640</v>
      </c>
      <c r="CI195">
        <v>0</v>
      </c>
      <c r="CK195">
        <v>0</v>
      </c>
    </row>
    <row r="196" spans="1:89" x14ac:dyDescent="0.3">
      <c r="A196" s="155">
        <v>658</v>
      </c>
      <c r="B196" t="s">
        <v>1113</v>
      </c>
      <c r="D196">
        <v>0</v>
      </c>
      <c r="E196">
        <v>0</v>
      </c>
      <c r="F196">
        <v>0</v>
      </c>
      <c r="G196">
        <v>0</v>
      </c>
      <c r="H196">
        <v>0</v>
      </c>
      <c r="I196">
        <v>0</v>
      </c>
      <c r="J196">
        <v>0</v>
      </c>
      <c r="K196">
        <v>0</v>
      </c>
      <c r="L196">
        <v>203032</v>
      </c>
      <c r="M196">
        <v>97027745</v>
      </c>
      <c r="N196">
        <v>0</v>
      </c>
      <c r="O196">
        <v>0</v>
      </c>
      <c r="P196">
        <v>0</v>
      </c>
      <c r="Q196">
        <v>267848</v>
      </c>
      <c r="R196">
        <v>0</v>
      </c>
      <c r="S196">
        <v>34392</v>
      </c>
      <c r="T196">
        <v>0</v>
      </c>
      <c r="U196">
        <v>0</v>
      </c>
      <c r="V196">
        <v>0</v>
      </c>
      <c r="W196">
        <v>0</v>
      </c>
      <c r="X196">
        <v>0</v>
      </c>
      <c r="Y196">
        <v>67520</v>
      </c>
      <c r="Z196">
        <v>0</v>
      </c>
      <c r="AA196">
        <v>0</v>
      </c>
      <c r="AB196">
        <v>0</v>
      </c>
      <c r="AC196">
        <v>0</v>
      </c>
      <c r="AD196">
        <v>0</v>
      </c>
      <c r="AE196">
        <v>0</v>
      </c>
      <c r="AF196">
        <v>1530120</v>
      </c>
      <c r="AG196">
        <v>0</v>
      </c>
      <c r="AH196">
        <v>0</v>
      </c>
      <c r="AI196">
        <v>0</v>
      </c>
      <c r="AJ196">
        <v>0</v>
      </c>
      <c r="AK196">
        <v>0</v>
      </c>
      <c r="AL196">
        <v>0</v>
      </c>
      <c r="AM196">
        <v>0</v>
      </c>
      <c r="AN196">
        <v>0</v>
      </c>
      <c r="AO196">
        <v>0</v>
      </c>
      <c r="AP196">
        <v>303250</v>
      </c>
      <c r="AQ196">
        <v>0</v>
      </c>
      <c r="AR196">
        <v>0</v>
      </c>
      <c r="AT196">
        <v>0</v>
      </c>
      <c r="AU196">
        <v>0</v>
      </c>
      <c r="AV196">
        <v>3329363</v>
      </c>
      <c r="AW196">
        <v>0</v>
      </c>
      <c r="AX196">
        <v>0</v>
      </c>
      <c r="AY196">
        <v>0</v>
      </c>
      <c r="AZ196">
        <v>0</v>
      </c>
      <c r="BA196">
        <v>15350</v>
      </c>
      <c r="BB196">
        <v>0</v>
      </c>
      <c r="BC196">
        <v>0</v>
      </c>
      <c r="BD196">
        <v>0</v>
      </c>
      <c r="BE196">
        <v>0</v>
      </c>
      <c r="BF196">
        <v>0</v>
      </c>
      <c r="BG196">
        <v>0</v>
      </c>
      <c r="BH196">
        <v>0</v>
      </c>
      <c r="BI196">
        <v>0</v>
      </c>
      <c r="BJ196">
        <v>0</v>
      </c>
      <c r="BK196">
        <v>0</v>
      </c>
      <c r="BL196">
        <v>0</v>
      </c>
      <c r="BM196">
        <v>0</v>
      </c>
      <c r="BN196">
        <v>129555</v>
      </c>
      <c r="BO196">
        <v>0</v>
      </c>
      <c r="BP196">
        <v>0</v>
      </c>
      <c r="BQ196">
        <v>0</v>
      </c>
      <c r="BR196">
        <v>48657</v>
      </c>
      <c r="BS196">
        <v>0</v>
      </c>
      <c r="BT196">
        <v>0</v>
      </c>
      <c r="BU196">
        <v>44490</v>
      </c>
      <c r="BV196">
        <v>0</v>
      </c>
      <c r="BW196">
        <v>0</v>
      </c>
      <c r="BX196">
        <v>0</v>
      </c>
      <c r="BY196">
        <v>0</v>
      </c>
      <c r="BZ196">
        <v>44071</v>
      </c>
      <c r="CA196">
        <v>0</v>
      </c>
      <c r="CB196">
        <v>0</v>
      </c>
      <c r="CC196">
        <v>0</v>
      </c>
      <c r="CD196">
        <v>287499</v>
      </c>
      <c r="CE196">
        <v>0</v>
      </c>
      <c r="CF196">
        <v>0</v>
      </c>
      <c r="CG196">
        <v>0</v>
      </c>
      <c r="CH196">
        <v>83470</v>
      </c>
      <c r="CI196">
        <v>0</v>
      </c>
      <c r="CK196">
        <v>0</v>
      </c>
    </row>
    <row r="197" spans="1:89" x14ac:dyDescent="0.3">
      <c r="A197" s="155">
        <v>659</v>
      </c>
      <c r="B197" t="s">
        <v>1114</v>
      </c>
      <c r="D197">
        <v>0</v>
      </c>
      <c r="E197">
        <v>58560</v>
      </c>
      <c r="F197">
        <v>0</v>
      </c>
      <c r="G197">
        <v>535722</v>
      </c>
      <c r="H197">
        <v>0</v>
      </c>
      <c r="I197">
        <v>0</v>
      </c>
      <c r="J197">
        <v>0</v>
      </c>
      <c r="K197">
        <v>0</v>
      </c>
      <c r="L197">
        <v>2831915</v>
      </c>
      <c r="M197">
        <v>51538394</v>
      </c>
      <c r="N197">
        <v>0</v>
      </c>
      <c r="O197">
        <v>37701</v>
      </c>
      <c r="P197">
        <v>0</v>
      </c>
      <c r="Q197">
        <v>0</v>
      </c>
      <c r="R197">
        <v>0</v>
      </c>
      <c r="S197">
        <v>0</v>
      </c>
      <c r="T197">
        <v>0</v>
      </c>
      <c r="U197">
        <v>0</v>
      </c>
      <c r="V197">
        <v>1601935</v>
      </c>
      <c r="W197">
        <v>0</v>
      </c>
      <c r="X197">
        <v>0</v>
      </c>
      <c r="Y197">
        <v>702770</v>
      </c>
      <c r="Z197">
        <v>3469811</v>
      </c>
      <c r="AA197">
        <v>0</v>
      </c>
      <c r="AB197">
        <v>0</v>
      </c>
      <c r="AC197">
        <v>16278226</v>
      </c>
      <c r="AD197">
        <v>0</v>
      </c>
      <c r="AE197">
        <v>0</v>
      </c>
      <c r="AF197">
        <v>63233010</v>
      </c>
      <c r="AG197">
        <v>0</v>
      </c>
      <c r="AH197">
        <v>0</v>
      </c>
      <c r="AI197">
        <v>663332</v>
      </c>
      <c r="AJ197">
        <v>0</v>
      </c>
      <c r="AK197">
        <v>0</v>
      </c>
      <c r="AL197">
        <v>6912933</v>
      </c>
      <c r="AM197">
        <v>0</v>
      </c>
      <c r="AN197">
        <v>12650012</v>
      </c>
      <c r="AO197">
        <v>0</v>
      </c>
      <c r="AP197">
        <v>150170</v>
      </c>
      <c r="AQ197">
        <v>0</v>
      </c>
      <c r="AR197">
        <v>0</v>
      </c>
      <c r="AT197">
        <v>0</v>
      </c>
      <c r="AU197">
        <v>158198571</v>
      </c>
      <c r="AV197">
        <v>56310153</v>
      </c>
      <c r="AW197">
        <v>0</v>
      </c>
      <c r="AX197">
        <v>0</v>
      </c>
      <c r="AY197">
        <v>0</v>
      </c>
      <c r="AZ197">
        <v>0</v>
      </c>
      <c r="BA197">
        <v>0</v>
      </c>
      <c r="BB197">
        <v>6967229</v>
      </c>
      <c r="BC197">
        <v>0</v>
      </c>
      <c r="BD197">
        <v>0</v>
      </c>
      <c r="BE197">
        <v>0</v>
      </c>
      <c r="BF197">
        <v>0</v>
      </c>
      <c r="BG197">
        <v>0</v>
      </c>
      <c r="BH197">
        <v>2913946</v>
      </c>
      <c r="BI197">
        <v>1291023</v>
      </c>
      <c r="BJ197">
        <v>0</v>
      </c>
      <c r="BK197">
        <v>0</v>
      </c>
      <c r="BL197">
        <v>12329485</v>
      </c>
      <c r="BM197">
        <v>3862584</v>
      </c>
      <c r="BN197">
        <v>0</v>
      </c>
      <c r="BO197">
        <v>22077652</v>
      </c>
      <c r="BP197">
        <v>11468352</v>
      </c>
      <c r="BQ197">
        <v>0</v>
      </c>
      <c r="BR197">
        <v>0</v>
      </c>
      <c r="BS197">
        <v>0</v>
      </c>
      <c r="BT197">
        <v>1175291</v>
      </c>
      <c r="BU197">
        <v>0</v>
      </c>
      <c r="BV197">
        <v>0</v>
      </c>
      <c r="BW197">
        <v>0</v>
      </c>
      <c r="BX197">
        <v>19320</v>
      </c>
      <c r="BY197">
        <v>5342525</v>
      </c>
      <c r="BZ197">
        <v>0</v>
      </c>
      <c r="CA197">
        <v>9011318</v>
      </c>
      <c r="CB197">
        <v>0</v>
      </c>
      <c r="CC197">
        <v>0</v>
      </c>
      <c r="CD197">
        <v>2661247</v>
      </c>
      <c r="CE197">
        <v>0</v>
      </c>
      <c r="CF197">
        <v>0</v>
      </c>
      <c r="CG197">
        <v>0</v>
      </c>
      <c r="CH197">
        <v>0</v>
      </c>
      <c r="CI197">
        <v>939975</v>
      </c>
      <c r="CK197">
        <v>0</v>
      </c>
    </row>
    <row r="198" spans="1:89" x14ac:dyDescent="0.3">
      <c r="A198" s="155">
        <v>660</v>
      </c>
      <c r="B198" t="s">
        <v>1115</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T198">
        <v>0</v>
      </c>
      <c r="AU198">
        <v>26258392</v>
      </c>
      <c r="AV198">
        <v>6461785</v>
      </c>
      <c r="AW198">
        <v>0</v>
      </c>
      <c r="AX198">
        <v>0</v>
      </c>
      <c r="AY198">
        <v>0</v>
      </c>
      <c r="AZ198">
        <v>0</v>
      </c>
      <c r="BA198">
        <v>0</v>
      </c>
      <c r="BB198">
        <v>0</v>
      </c>
      <c r="BC198">
        <v>0</v>
      </c>
      <c r="BD198">
        <v>0</v>
      </c>
      <c r="BE198">
        <v>0</v>
      </c>
      <c r="BF198">
        <v>0</v>
      </c>
      <c r="BG198">
        <v>0</v>
      </c>
      <c r="BH198">
        <v>0</v>
      </c>
      <c r="BJ198">
        <v>0</v>
      </c>
      <c r="BK198">
        <v>0</v>
      </c>
      <c r="BL198">
        <v>0</v>
      </c>
      <c r="BM198">
        <v>0</v>
      </c>
      <c r="BN198">
        <v>0</v>
      </c>
      <c r="BO198">
        <v>0</v>
      </c>
      <c r="BP198">
        <v>0</v>
      </c>
      <c r="BQ198">
        <v>0</v>
      </c>
      <c r="BR198">
        <v>0</v>
      </c>
      <c r="BS198">
        <v>0</v>
      </c>
      <c r="BT198">
        <v>0</v>
      </c>
      <c r="BU198">
        <v>0</v>
      </c>
      <c r="BV198">
        <v>0</v>
      </c>
      <c r="BW198">
        <v>0</v>
      </c>
      <c r="BX198">
        <v>0</v>
      </c>
      <c r="BY198">
        <v>622089</v>
      </c>
      <c r="BZ198">
        <v>0</v>
      </c>
      <c r="CA198">
        <v>0</v>
      </c>
      <c r="CB198">
        <v>0</v>
      </c>
      <c r="CC198">
        <v>0</v>
      </c>
      <c r="CD198">
        <v>0</v>
      </c>
      <c r="CE198">
        <v>0</v>
      </c>
      <c r="CF198">
        <v>0</v>
      </c>
      <c r="CG198">
        <v>0</v>
      </c>
      <c r="CH198">
        <v>0</v>
      </c>
      <c r="CI198">
        <v>0</v>
      </c>
      <c r="CK198">
        <v>0</v>
      </c>
    </row>
    <row r="199" spans="1:89" x14ac:dyDescent="0.3">
      <c r="A199" s="155">
        <v>661</v>
      </c>
      <c r="B199" t="s">
        <v>423</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T199">
        <v>0</v>
      </c>
      <c r="AU199">
        <v>16.600000000000001</v>
      </c>
      <c r="AV199">
        <v>11.5</v>
      </c>
      <c r="AW199">
        <v>0</v>
      </c>
      <c r="AX199">
        <v>0</v>
      </c>
      <c r="AY199">
        <v>0</v>
      </c>
      <c r="AZ199">
        <v>0</v>
      </c>
      <c r="BA199">
        <v>0</v>
      </c>
      <c r="BB199">
        <v>0</v>
      </c>
      <c r="BC199">
        <v>0</v>
      </c>
      <c r="BD199">
        <v>0</v>
      </c>
      <c r="BE199">
        <v>0</v>
      </c>
      <c r="BF199">
        <v>0</v>
      </c>
      <c r="BG199">
        <v>0</v>
      </c>
      <c r="BH199">
        <v>0</v>
      </c>
      <c r="BJ199">
        <v>0</v>
      </c>
      <c r="BK199">
        <v>0</v>
      </c>
      <c r="BL199">
        <v>0</v>
      </c>
      <c r="BM199">
        <v>0</v>
      </c>
      <c r="BN199">
        <v>0</v>
      </c>
      <c r="BO199">
        <v>0</v>
      </c>
      <c r="BP199">
        <v>0</v>
      </c>
      <c r="BQ199">
        <v>0</v>
      </c>
      <c r="BR199">
        <v>0</v>
      </c>
      <c r="BS199">
        <v>0</v>
      </c>
      <c r="BT199">
        <v>0</v>
      </c>
      <c r="BU199">
        <v>0</v>
      </c>
      <c r="BV199">
        <v>0</v>
      </c>
      <c r="BW199">
        <v>0</v>
      </c>
      <c r="BX199">
        <v>0</v>
      </c>
      <c r="BY199">
        <v>11.6</v>
      </c>
      <c r="BZ199">
        <v>0</v>
      </c>
      <c r="CA199">
        <v>0</v>
      </c>
      <c r="CB199">
        <v>0</v>
      </c>
      <c r="CC199">
        <v>0</v>
      </c>
      <c r="CD199">
        <v>0</v>
      </c>
      <c r="CE199">
        <v>0</v>
      </c>
      <c r="CF199">
        <v>0</v>
      </c>
      <c r="CG199">
        <v>0</v>
      </c>
      <c r="CH199">
        <v>0</v>
      </c>
      <c r="CI199">
        <v>0</v>
      </c>
      <c r="CK199">
        <v>0</v>
      </c>
    </row>
    <row r="200" spans="1:89" x14ac:dyDescent="0.3">
      <c r="A200" s="155">
        <v>662</v>
      </c>
      <c r="B200" t="s">
        <v>456</v>
      </c>
      <c r="D200">
        <v>0</v>
      </c>
      <c r="K200">
        <v>0</v>
      </c>
      <c r="L200">
        <v>0</v>
      </c>
      <c r="M200">
        <v>900000</v>
      </c>
      <c r="S200">
        <v>0</v>
      </c>
      <c r="Y200">
        <v>0</v>
      </c>
      <c r="Z200">
        <v>0</v>
      </c>
      <c r="AC200">
        <v>56778</v>
      </c>
      <c r="AF200">
        <v>111979</v>
      </c>
      <c r="AI200">
        <v>55706</v>
      </c>
      <c r="AL200">
        <v>258024</v>
      </c>
      <c r="AN200">
        <v>0</v>
      </c>
      <c r="AU200">
        <v>0</v>
      </c>
      <c r="AV200">
        <v>0</v>
      </c>
      <c r="BF200">
        <v>27192</v>
      </c>
      <c r="BH200">
        <v>149058</v>
      </c>
      <c r="BL200">
        <v>0</v>
      </c>
      <c r="BM200">
        <v>0</v>
      </c>
      <c r="BO200">
        <v>839173</v>
      </c>
      <c r="BP200">
        <v>0</v>
      </c>
      <c r="BQ200">
        <v>0</v>
      </c>
      <c r="BV200">
        <v>0</v>
      </c>
      <c r="BY200">
        <v>7786</v>
      </c>
      <c r="CD200">
        <v>60689</v>
      </c>
      <c r="CG200">
        <v>0</v>
      </c>
      <c r="CH200">
        <v>0</v>
      </c>
      <c r="CI200">
        <v>0</v>
      </c>
    </row>
    <row r="201" spans="1:89" x14ac:dyDescent="0.3">
      <c r="A201" s="155">
        <v>663</v>
      </c>
      <c r="B201" t="s">
        <v>1116</v>
      </c>
      <c r="D201">
        <v>0</v>
      </c>
      <c r="K201">
        <v>0</v>
      </c>
      <c r="L201">
        <v>0</v>
      </c>
      <c r="M201">
        <v>23184</v>
      </c>
      <c r="S201">
        <v>0</v>
      </c>
      <c r="Y201">
        <v>0</v>
      </c>
      <c r="Z201">
        <v>0</v>
      </c>
      <c r="AC201">
        <v>0</v>
      </c>
      <c r="AF201">
        <v>0</v>
      </c>
      <c r="AI201">
        <v>0</v>
      </c>
      <c r="AL201">
        <v>0</v>
      </c>
      <c r="AN201">
        <v>0</v>
      </c>
      <c r="AU201">
        <v>8082101</v>
      </c>
      <c r="AV201">
        <v>0</v>
      </c>
      <c r="BH201">
        <v>26757</v>
      </c>
      <c r="BL201">
        <v>40485</v>
      </c>
      <c r="BM201">
        <v>14639</v>
      </c>
      <c r="BO201">
        <v>189459</v>
      </c>
      <c r="BP201">
        <v>42510</v>
      </c>
      <c r="BQ201">
        <v>0</v>
      </c>
      <c r="BV201">
        <v>0</v>
      </c>
      <c r="BY201">
        <v>0</v>
      </c>
      <c r="CD201">
        <v>0</v>
      </c>
      <c r="CG201">
        <v>6919</v>
      </c>
      <c r="CH201">
        <v>0</v>
      </c>
      <c r="CI201">
        <v>0</v>
      </c>
    </row>
    <row r="202" spans="1:89" x14ac:dyDescent="0.3">
      <c r="A202" s="155">
        <v>900</v>
      </c>
      <c r="B202" t="s">
        <v>1364</v>
      </c>
      <c r="D202" t="s">
        <v>50</v>
      </c>
      <c r="E202" t="s">
        <v>50</v>
      </c>
      <c r="F202" t="s">
        <v>50</v>
      </c>
      <c r="G202" t="s">
        <v>50</v>
      </c>
      <c r="H202" t="s">
        <v>50</v>
      </c>
      <c r="I202" t="s">
        <v>50</v>
      </c>
      <c r="J202" t="s">
        <v>50</v>
      </c>
      <c r="K202" t="s">
        <v>50</v>
      </c>
      <c r="L202" t="s">
        <v>50</v>
      </c>
      <c r="M202" t="s">
        <v>51</v>
      </c>
      <c r="N202" t="s">
        <v>50</v>
      </c>
      <c r="O202" t="s">
        <v>51</v>
      </c>
      <c r="P202" t="s">
        <v>50</v>
      </c>
      <c r="Q202" t="s">
        <v>50</v>
      </c>
      <c r="R202" t="s">
        <v>50</v>
      </c>
      <c r="S202" t="s">
        <v>50</v>
      </c>
      <c r="T202" t="s">
        <v>50</v>
      </c>
      <c r="U202" t="s">
        <v>50</v>
      </c>
      <c r="V202" t="s">
        <v>50</v>
      </c>
      <c r="W202" t="s">
        <v>50</v>
      </c>
      <c r="X202" t="s">
        <v>50</v>
      </c>
      <c r="Y202" t="s">
        <v>50</v>
      </c>
      <c r="Z202" t="s">
        <v>50</v>
      </c>
      <c r="AA202" t="s">
        <v>50</v>
      </c>
      <c r="AB202" t="s">
        <v>50</v>
      </c>
      <c r="AC202" t="s">
        <v>51</v>
      </c>
      <c r="AD202" t="s">
        <v>50</v>
      </c>
      <c r="AE202" t="s">
        <v>51</v>
      </c>
      <c r="AF202" t="s">
        <v>50</v>
      </c>
      <c r="AG202" t="s">
        <v>50</v>
      </c>
      <c r="AH202" t="s">
        <v>50</v>
      </c>
      <c r="AI202" t="s">
        <v>50</v>
      </c>
      <c r="AJ202" t="s">
        <v>50</v>
      </c>
      <c r="AK202" t="s">
        <v>50</v>
      </c>
      <c r="AL202" t="s">
        <v>50</v>
      </c>
      <c r="AM202" t="s">
        <v>50</v>
      </c>
      <c r="AN202" t="s">
        <v>51</v>
      </c>
      <c r="AO202" t="s">
        <v>50</v>
      </c>
      <c r="AP202" t="s">
        <v>50</v>
      </c>
      <c r="AQ202" t="s">
        <v>50</v>
      </c>
      <c r="AR202" t="s">
        <v>51</v>
      </c>
      <c r="AT202" t="s">
        <v>50</v>
      </c>
      <c r="AU202" t="s">
        <v>51</v>
      </c>
      <c r="AV202" t="s">
        <v>51</v>
      </c>
      <c r="AW202" t="s">
        <v>50</v>
      </c>
      <c r="AX202" t="s">
        <v>51</v>
      </c>
      <c r="AY202" t="s">
        <v>50</v>
      </c>
      <c r="AZ202" t="s">
        <v>50</v>
      </c>
      <c r="BA202" t="s">
        <v>50</v>
      </c>
      <c r="BB202" t="s">
        <v>50</v>
      </c>
      <c r="BC202" t="s">
        <v>50</v>
      </c>
      <c r="BD202" t="s">
        <v>50</v>
      </c>
      <c r="BE202" t="s">
        <v>50</v>
      </c>
      <c r="BF202" t="s">
        <v>51</v>
      </c>
      <c r="BG202" t="s">
        <v>51</v>
      </c>
      <c r="BH202" t="s">
        <v>50</v>
      </c>
      <c r="BI202" t="s">
        <v>50</v>
      </c>
      <c r="BJ202" t="s">
        <v>50</v>
      </c>
      <c r="BK202" t="s">
        <v>50</v>
      </c>
      <c r="BL202" t="s">
        <v>50</v>
      </c>
      <c r="BM202" t="s">
        <v>50</v>
      </c>
      <c r="BN202" t="s">
        <v>50</v>
      </c>
      <c r="BO202" t="s">
        <v>50</v>
      </c>
      <c r="BP202" t="s">
        <v>51</v>
      </c>
      <c r="BQ202" t="s">
        <v>51</v>
      </c>
      <c r="BR202" t="s">
        <v>50</v>
      </c>
      <c r="BS202" t="s">
        <v>50</v>
      </c>
      <c r="BT202" t="s">
        <v>51</v>
      </c>
      <c r="BU202" t="s">
        <v>51</v>
      </c>
      <c r="BV202" t="s">
        <v>50</v>
      </c>
      <c r="BW202" t="s">
        <v>50</v>
      </c>
      <c r="BX202" t="s">
        <v>50</v>
      </c>
      <c r="BY202" t="s">
        <v>50</v>
      </c>
      <c r="BZ202" t="s">
        <v>50</v>
      </c>
      <c r="CA202" t="s">
        <v>50</v>
      </c>
      <c r="CB202" t="s">
        <v>50</v>
      </c>
      <c r="CC202" t="s">
        <v>50</v>
      </c>
      <c r="CD202" t="s">
        <v>50</v>
      </c>
      <c r="CE202" t="s">
        <v>50</v>
      </c>
      <c r="CF202" t="s">
        <v>51</v>
      </c>
      <c r="CG202" t="s">
        <v>50</v>
      </c>
      <c r="CH202" t="s">
        <v>51</v>
      </c>
      <c r="CI202" t="s">
        <v>50</v>
      </c>
      <c r="CK202" t="s">
        <v>51</v>
      </c>
    </row>
    <row r="203" spans="1:89" x14ac:dyDescent="0.3">
      <c r="A203" s="155">
        <v>901</v>
      </c>
      <c r="B203" t="s">
        <v>1365</v>
      </c>
      <c r="D203" t="s">
        <v>1366</v>
      </c>
      <c r="E203" t="s">
        <v>2503</v>
      </c>
      <c r="F203" t="s">
        <v>1348</v>
      </c>
      <c r="G203" t="s">
        <v>2504</v>
      </c>
      <c r="H203" t="s">
        <v>2505</v>
      </c>
      <c r="I203" t="s">
        <v>2506</v>
      </c>
      <c r="J203" t="s">
        <v>2507</v>
      </c>
      <c r="K203" t="s">
        <v>2508</v>
      </c>
      <c r="L203" t="s">
        <v>2509</v>
      </c>
      <c r="M203" t="s">
        <v>2584</v>
      </c>
      <c r="N203" t="s">
        <v>2511</v>
      </c>
      <c r="O203" t="s">
        <v>2512</v>
      </c>
      <c r="P203" t="s">
        <v>2513</v>
      </c>
      <c r="Q203" t="s">
        <v>2514</v>
      </c>
      <c r="R203" t="s">
        <v>2515</v>
      </c>
      <c r="S203" t="s">
        <v>2585</v>
      </c>
      <c r="T203" t="s">
        <v>2517</v>
      </c>
      <c r="U203" t="s">
        <v>2518</v>
      </c>
      <c r="V203" t="s">
        <v>2519</v>
      </c>
      <c r="W203" t="s">
        <v>2586</v>
      </c>
      <c r="X203" t="s">
        <v>2587</v>
      </c>
      <c r="Y203" t="s">
        <v>2588</v>
      </c>
      <c r="Z203" t="s">
        <v>2521</v>
      </c>
      <c r="AA203" t="s">
        <v>2589</v>
      </c>
      <c r="AB203" t="s">
        <v>2590</v>
      </c>
      <c r="AC203" t="s">
        <v>2524</v>
      </c>
      <c r="AD203" t="s">
        <v>2525</v>
      </c>
      <c r="AE203" t="s">
        <v>2591</v>
      </c>
      <c r="AF203" t="s">
        <v>2592</v>
      </c>
      <c r="AG203" t="s">
        <v>2527</v>
      </c>
      <c r="AH203" t="s">
        <v>2528</v>
      </c>
      <c r="AI203" t="s">
        <v>2529</v>
      </c>
      <c r="AJ203" t="s">
        <v>2530</v>
      </c>
      <c r="AK203" t="s">
        <v>2593</v>
      </c>
      <c r="AL203" t="s">
        <v>2594</v>
      </c>
      <c r="AM203" t="s">
        <v>2532</v>
      </c>
      <c r="AN203" t="s">
        <v>2533</v>
      </c>
      <c r="AO203" t="s">
        <v>2534</v>
      </c>
      <c r="AP203" t="s">
        <v>2535</v>
      </c>
      <c r="AQ203" t="s">
        <v>2536</v>
      </c>
      <c r="AR203" t="s">
        <v>2537</v>
      </c>
      <c r="AT203" t="s">
        <v>2538</v>
      </c>
      <c r="AU203" t="s">
        <v>2595</v>
      </c>
      <c r="AV203" t="s">
        <v>2540</v>
      </c>
      <c r="AW203" t="s">
        <v>2541</v>
      </c>
      <c r="AX203" t="s">
        <v>2542</v>
      </c>
      <c r="AY203" t="s">
        <v>2543</v>
      </c>
      <c r="AZ203" t="s">
        <v>2544</v>
      </c>
      <c r="BA203" t="s">
        <v>2596</v>
      </c>
      <c r="BB203" t="s">
        <v>2545</v>
      </c>
      <c r="BC203" t="s">
        <v>2546</v>
      </c>
      <c r="BD203" t="s">
        <v>2597</v>
      </c>
      <c r="BE203" t="s">
        <v>2548</v>
      </c>
      <c r="BF203" t="s">
        <v>2598</v>
      </c>
      <c r="BG203" t="s">
        <v>2550</v>
      </c>
      <c r="BH203" t="s">
        <v>2551</v>
      </c>
      <c r="BI203" t="s">
        <v>2599</v>
      </c>
      <c r="BJ203" t="s">
        <v>2600</v>
      </c>
      <c r="BK203" t="s">
        <v>2554</v>
      </c>
      <c r="BL203" t="s">
        <v>2601</v>
      </c>
      <c r="BM203" t="s">
        <v>2556</v>
      </c>
      <c r="BN203" t="s">
        <v>2602</v>
      </c>
      <c r="BO203" t="s">
        <v>2603</v>
      </c>
      <c r="BP203" t="s">
        <v>2559</v>
      </c>
      <c r="BQ203" t="s">
        <v>2560</v>
      </c>
      <c r="BR203" t="s">
        <v>2561</v>
      </c>
      <c r="BS203" t="s">
        <v>2562</v>
      </c>
      <c r="BT203" t="s">
        <v>2604</v>
      </c>
      <c r="BU203" t="s">
        <v>2563</v>
      </c>
      <c r="BV203" t="s">
        <v>2605</v>
      </c>
      <c r="BW203" t="s">
        <v>2606</v>
      </c>
      <c r="BX203" t="s">
        <v>2607</v>
      </c>
      <c r="BY203" t="s">
        <v>2608</v>
      </c>
      <c r="BZ203" t="s">
        <v>2609</v>
      </c>
      <c r="CA203" t="s">
        <v>2610</v>
      </c>
      <c r="CB203" t="s">
        <v>2570</v>
      </c>
      <c r="CC203" t="s">
        <v>2611</v>
      </c>
      <c r="CD203" t="s">
        <v>2612</v>
      </c>
      <c r="CE203" t="s">
        <v>2613</v>
      </c>
      <c r="CF203" t="s">
        <v>2614</v>
      </c>
      <c r="CG203" t="s">
        <v>2615</v>
      </c>
      <c r="CH203" t="s">
        <v>2616</v>
      </c>
      <c r="CI203" t="s">
        <v>2617</v>
      </c>
      <c r="CK203" t="s">
        <v>2618</v>
      </c>
    </row>
    <row r="204" spans="1:89" x14ac:dyDescent="0.3">
      <c r="A204" s="155">
        <v>902</v>
      </c>
      <c r="B204" t="s">
        <v>1367</v>
      </c>
      <c r="D204" t="s">
        <v>1374</v>
      </c>
      <c r="E204" t="s">
        <v>1369</v>
      </c>
      <c r="F204" t="s">
        <v>1379</v>
      </c>
      <c r="G204" t="s">
        <v>1368</v>
      </c>
      <c r="H204" t="s">
        <v>1383</v>
      </c>
      <c r="I204" t="s">
        <v>1381</v>
      </c>
      <c r="J204" t="s">
        <v>1388</v>
      </c>
      <c r="K204" t="s">
        <v>1380</v>
      </c>
      <c r="L204" t="s">
        <v>2619</v>
      </c>
      <c r="M204" t="s">
        <v>2620</v>
      </c>
      <c r="N204" t="s">
        <v>2621</v>
      </c>
      <c r="O204" t="s">
        <v>2622</v>
      </c>
      <c r="P204" t="s">
        <v>2623</v>
      </c>
      <c r="Q204" t="s">
        <v>1384</v>
      </c>
      <c r="R204" t="s">
        <v>1376</v>
      </c>
      <c r="S204" t="s">
        <v>2624</v>
      </c>
      <c r="T204" t="s">
        <v>2625</v>
      </c>
      <c r="U204" t="s">
        <v>1378</v>
      </c>
      <c r="V204" t="s">
        <v>1371</v>
      </c>
      <c r="W204" t="s">
        <v>2626</v>
      </c>
      <c r="X204" t="s">
        <v>1370</v>
      </c>
      <c r="Y204" t="s">
        <v>1386</v>
      </c>
      <c r="Z204" t="s">
        <v>1382</v>
      </c>
      <c r="AA204" t="s">
        <v>2627</v>
      </c>
      <c r="AB204" t="s">
        <v>1377</v>
      </c>
      <c r="AC204" t="s">
        <v>2628</v>
      </c>
      <c r="AD204" t="s">
        <v>2629</v>
      </c>
      <c r="AE204" t="s">
        <v>2630</v>
      </c>
      <c r="AF204" t="s">
        <v>1371</v>
      </c>
      <c r="AG204" t="s">
        <v>2626</v>
      </c>
      <c r="AH204" t="s">
        <v>1378</v>
      </c>
      <c r="AI204" t="s">
        <v>1372</v>
      </c>
      <c r="AJ204" t="s">
        <v>2622</v>
      </c>
      <c r="AK204" t="s">
        <v>2631</v>
      </c>
      <c r="AL204" t="s">
        <v>2632</v>
      </c>
      <c r="AM204" t="s">
        <v>1387</v>
      </c>
      <c r="AN204" t="s">
        <v>2633</v>
      </c>
      <c r="AO204" t="s">
        <v>2634</v>
      </c>
      <c r="AP204" t="s">
        <v>1371</v>
      </c>
      <c r="AQ204" t="s">
        <v>1383</v>
      </c>
      <c r="AR204" t="s">
        <v>1373</v>
      </c>
      <c r="AT204" t="s">
        <v>1368</v>
      </c>
      <c r="AU204" t="s">
        <v>1382</v>
      </c>
      <c r="AV204" t="s">
        <v>1382</v>
      </c>
      <c r="AW204" t="s">
        <v>2619</v>
      </c>
      <c r="AX204" t="s">
        <v>1373</v>
      </c>
      <c r="AY204" t="s">
        <v>1380</v>
      </c>
      <c r="AZ204" t="s">
        <v>2629</v>
      </c>
      <c r="BA204" t="s">
        <v>2635</v>
      </c>
      <c r="BB204" t="s">
        <v>1378</v>
      </c>
      <c r="BC204" t="s">
        <v>1383</v>
      </c>
      <c r="BD204" t="s">
        <v>1377</v>
      </c>
      <c r="BE204" t="s">
        <v>2629</v>
      </c>
      <c r="BF204" t="s">
        <v>2636</v>
      </c>
      <c r="BG204" t="s">
        <v>2630</v>
      </c>
      <c r="BH204" t="s">
        <v>1371</v>
      </c>
      <c r="BI204" t="s">
        <v>1375</v>
      </c>
      <c r="BJ204" t="s">
        <v>2623</v>
      </c>
      <c r="BK204" t="s">
        <v>2637</v>
      </c>
      <c r="BL204" t="s">
        <v>1368</v>
      </c>
      <c r="BM204" t="s">
        <v>2638</v>
      </c>
      <c r="BN204" t="s">
        <v>2635</v>
      </c>
      <c r="BO204" t="s">
        <v>1371</v>
      </c>
      <c r="BP204" t="s">
        <v>1382</v>
      </c>
      <c r="BQ204" t="s">
        <v>1383</v>
      </c>
      <c r="BR204" t="s">
        <v>1371</v>
      </c>
      <c r="BS204" t="s">
        <v>2639</v>
      </c>
      <c r="BT204" t="s">
        <v>1382</v>
      </c>
      <c r="BU204" t="s">
        <v>1373</v>
      </c>
      <c r="BV204" t="s">
        <v>1378</v>
      </c>
      <c r="BW204" t="s">
        <v>1371</v>
      </c>
      <c r="BX204" t="s">
        <v>2640</v>
      </c>
      <c r="BY204" t="s">
        <v>2636</v>
      </c>
      <c r="BZ204" t="s">
        <v>2641</v>
      </c>
      <c r="CA204" t="s">
        <v>1368</v>
      </c>
      <c r="CB204" t="s">
        <v>2622</v>
      </c>
      <c r="CC204" t="s">
        <v>2642</v>
      </c>
      <c r="CD204" t="s">
        <v>1371</v>
      </c>
      <c r="CE204" t="s">
        <v>1385</v>
      </c>
      <c r="CF204" t="s">
        <v>1375</v>
      </c>
      <c r="CG204" t="s">
        <v>2643</v>
      </c>
      <c r="CH204" t="s">
        <v>2644</v>
      </c>
      <c r="CI204" t="s">
        <v>1377</v>
      </c>
      <c r="CK204" t="s">
        <v>1373</v>
      </c>
    </row>
    <row r="205" spans="1:89" x14ac:dyDescent="0.3">
      <c r="A205" s="155">
        <v>903</v>
      </c>
      <c r="B205" t="s">
        <v>1389</v>
      </c>
      <c r="D205" t="s">
        <v>1396</v>
      </c>
      <c r="E205" t="s">
        <v>1391</v>
      </c>
      <c r="F205" t="s">
        <v>1406</v>
      </c>
      <c r="G205" t="s">
        <v>1390</v>
      </c>
      <c r="H205" t="s">
        <v>1408</v>
      </c>
      <c r="I205" t="s">
        <v>1405</v>
      </c>
      <c r="J205" t="s">
        <v>2645</v>
      </c>
      <c r="K205" t="s">
        <v>1380</v>
      </c>
      <c r="L205" t="s">
        <v>2646</v>
      </c>
      <c r="M205" t="s">
        <v>2647</v>
      </c>
      <c r="N205" t="s">
        <v>2648</v>
      </c>
      <c r="O205" t="s">
        <v>2649</v>
      </c>
      <c r="P205" t="s">
        <v>2650</v>
      </c>
      <c r="Q205" t="s">
        <v>1409</v>
      </c>
      <c r="R205" t="s">
        <v>1399</v>
      </c>
      <c r="S205" t="s">
        <v>1397</v>
      </c>
      <c r="T205" t="s">
        <v>2651</v>
      </c>
      <c r="U205" t="s">
        <v>1401</v>
      </c>
      <c r="V205" t="s">
        <v>1393</v>
      </c>
      <c r="W205" t="s">
        <v>2652</v>
      </c>
      <c r="X205" t="s">
        <v>1392</v>
      </c>
      <c r="Y205" t="s">
        <v>1402</v>
      </c>
      <c r="Z205" t="s">
        <v>1407</v>
      </c>
      <c r="AA205" t="s">
        <v>2653</v>
      </c>
      <c r="AB205" t="s">
        <v>1400</v>
      </c>
      <c r="AC205" t="s">
        <v>2654</v>
      </c>
      <c r="AD205" t="s">
        <v>2655</v>
      </c>
      <c r="AE205" t="s">
        <v>1395</v>
      </c>
      <c r="AF205" t="s">
        <v>1393</v>
      </c>
      <c r="AG205" t="s">
        <v>2652</v>
      </c>
      <c r="AH205" t="s">
        <v>1401</v>
      </c>
      <c r="AI205" t="s">
        <v>1394</v>
      </c>
      <c r="AJ205" t="s">
        <v>2649</v>
      </c>
      <c r="AK205" t="s">
        <v>1411</v>
      </c>
      <c r="AL205" t="s">
        <v>2656</v>
      </c>
      <c r="AM205" t="s">
        <v>1412</v>
      </c>
      <c r="AN205" t="s">
        <v>2657</v>
      </c>
      <c r="AO205" t="s">
        <v>2658</v>
      </c>
      <c r="AP205" t="s">
        <v>1393</v>
      </c>
      <c r="AQ205" t="s">
        <v>1408</v>
      </c>
      <c r="AR205" t="s">
        <v>1395</v>
      </c>
      <c r="AT205" t="s">
        <v>1390</v>
      </c>
      <c r="AU205" t="s">
        <v>2659</v>
      </c>
      <c r="AV205" t="s">
        <v>1407</v>
      </c>
      <c r="AW205" t="s">
        <v>2646</v>
      </c>
      <c r="AX205" t="s">
        <v>1395</v>
      </c>
      <c r="AY205" t="s">
        <v>1404</v>
      </c>
      <c r="AZ205" t="s">
        <v>2655</v>
      </c>
      <c r="BA205" t="s">
        <v>2660</v>
      </c>
      <c r="BB205" t="s">
        <v>1401</v>
      </c>
      <c r="BC205" t="s">
        <v>1408</v>
      </c>
      <c r="BD205" t="s">
        <v>1400</v>
      </c>
      <c r="BE205" t="s">
        <v>2655</v>
      </c>
      <c r="BF205" t="s">
        <v>2661</v>
      </c>
      <c r="BG205" t="s">
        <v>1395</v>
      </c>
      <c r="BH205" t="s">
        <v>1393</v>
      </c>
      <c r="BI205" t="s">
        <v>1398</v>
      </c>
      <c r="BJ205" t="s">
        <v>2650</v>
      </c>
      <c r="BK205" t="s">
        <v>1410</v>
      </c>
      <c r="BL205" t="s">
        <v>1411</v>
      </c>
      <c r="BM205" t="s">
        <v>1403</v>
      </c>
      <c r="BN205" t="s">
        <v>2660</v>
      </c>
      <c r="BO205" t="s">
        <v>1393</v>
      </c>
      <c r="BP205" t="s">
        <v>2659</v>
      </c>
      <c r="BQ205" t="s">
        <v>1408</v>
      </c>
      <c r="BR205" t="s">
        <v>1393</v>
      </c>
      <c r="BS205" t="s">
        <v>2662</v>
      </c>
      <c r="BT205" t="s">
        <v>1407</v>
      </c>
      <c r="BU205" t="s">
        <v>1395</v>
      </c>
      <c r="BV205" t="s">
        <v>1401</v>
      </c>
      <c r="BW205" t="s">
        <v>1393</v>
      </c>
      <c r="BX205" t="s">
        <v>2663</v>
      </c>
      <c r="BY205" t="s">
        <v>2664</v>
      </c>
      <c r="BZ205" t="s">
        <v>2665</v>
      </c>
      <c r="CA205" t="s">
        <v>1411</v>
      </c>
      <c r="CB205" t="s">
        <v>2666</v>
      </c>
      <c r="CC205" t="s">
        <v>2667</v>
      </c>
      <c r="CD205" t="s">
        <v>1393</v>
      </c>
      <c r="CE205" t="s">
        <v>1397</v>
      </c>
      <c r="CF205" t="s">
        <v>1398</v>
      </c>
      <c r="CG205" t="s">
        <v>2668</v>
      </c>
      <c r="CH205" t="s">
        <v>2669</v>
      </c>
      <c r="CI205" t="s">
        <v>1400</v>
      </c>
      <c r="CK205" t="s">
        <v>1395</v>
      </c>
    </row>
    <row r="206" spans="1:89" x14ac:dyDescent="0.3">
      <c r="A206" s="155">
        <v>904</v>
      </c>
      <c r="B206" t="s">
        <v>1413</v>
      </c>
      <c r="D206" t="s">
        <v>1421</v>
      </c>
      <c r="E206" t="s">
        <v>1415</v>
      </c>
      <c r="F206" t="s">
        <v>1430</v>
      </c>
      <c r="G206" t="s">
        <v>1414</v>
      </c>
      <c r="H206" t="s">
        <v>1433</v>
      </c>
      <c r="I206" t="s">
        <v>1418</v>
      </c>
      <c r="J206" t="s">
        <v>1450</v>
      </c>
      <c r="K206" t="s">
        <v>1431</v>
      </c>
      <c r="L206" t="s">
        <v>2670</v>
      </c>
      <c r="M206" t="s">
        <v>1437</v>
      </c>
      <c r="N206" t="s">
        <v>2671</v>
      </c>
      <c r="O206" t="s">
        <v>2672</v>
      </c>
      <c r="P206" t="s">
        <v>2673</v>
      </c>
      <c r="Q206" t="s">
        <v>1434</v>
      </c>
      <c r="R206" t="s">
        <v>1425</v>
      </c>
      <c r="S206" t="s">
        <v>1423</v>
      </c>
      <c r="T206" t="s">
        <v>2674</v>
      </c>
      <c r="U206" t="s">
        <v>1427</v>
      </c>
      <c r="V206" t="s">
        <v>1417</v>
      </c>
      <c r="W206" t="s">
        <v>2675</v>
      </c>
      <c r="X206" t="s">
        <v>1416</v>
      </c>
      <c r="Y206" t="s">
        <v>1428</v>
      </c>
      <c r="Z206" t="s">
        <v>2676</v>
      </c>
      <c r="AA206" t="s">
        <v>2677</v>
      </c>
      <c r="AB206" t="s">
        <v>1426</v>
      </c>
      <c r="AC206" t="s">
        <v>2678</v>
      </c>
      <c r="AD206" t="s">
        <v>2679</v>
      </c>
      <c r="AE206" t="s">
        <v>1420</v>
      </c>
      <c r="AF206" t="s">
        <v>1417</v>
      </c>
      <c r="AG206" t="s">
        <v>2675</v>
      </c>
      <c r="AH206" t="s">
        <v>1427</v>
      </c>
      <c r="AI206" t="s">
        <v>1419</v>
      </c>
      <c r="AJ206" t="s">
        <v>2672</v>
      </c>
      <c r="AK206" t="s">
        <v>1436</v>
      </c>
      <c r="AL206" t="s">
        <v>2680</v>
      </c>
      <c r="AM206" t="s">
        <v>1438</v>
      </c>
      <c r="AN206" t="s">
        <v>2681</v>
      </c>
      <c r="AO206" t="s">
        <v>2682</v>
      </c>
      <c r="AP206" t="s">
        <v>1417</v>
      </c>
      <c r="AQ206" t="s">
        <v>1433</v>
      </c>
      <c r="AR206" t="s">
        <v>1420</v>
      </c>
      <c r="AT206" t="s">
        <v>1414</v>
      </c>
      <c r="AU206" t="s">
        <v>2683</v>
      </c>
      <c r="AV206" t="s">
        <v>1432</v>
      </c>
      <c r="AW206" t="s">
        <v>2670</v>
      </c>
      <c r="AX206" t="s">
        <v>1420</v>
      </c>
      <c r="AY206" t="s">
        <v>1431</v>
      </c>
      <c r="AZ206" t="s">
        <v>2679</v>
      </c>
      <c r="BA206" t="s">
        <v>2684</v>
      </c>
      <c r="BB206" t="s">
        <v>1427</v>
      </c>
      <c r="BC206" t="s">
        <v>1433</v>
      </c>
      <c r="BD206" t="s">
        <v>1426</v>
      </c>
      <c r="BE206" t="s">
        <v>2679</v>
      </c>
      <c r="BF206" t="s">
        <v>2685</v>
      </c>
      <c r="BG206" t="s">
        <v>1420</v>
      </c>
      <c r="BH206" t="s">
        <v>1417</v>
      </c>
      <c r="BI206" t="s">
        <v>1424</v>
      </c>
      <c r="BJ206" t="s">
        <v>2673</v>
      </c>
      <c r="BK206" t="s">
        <v>1435</v>
      </c>
      <c r="BL206" t="s">
        <v>1436</v>
      </c>
      <c r="BM206" t="s">
        <v>1429</v>
      </c>
      <c r="BN206" t="s">
        <v>2684</v>
      </c>
      <c r="BO206" t="s">
        <v>1417</v>
      </c>
      <c r="BP206" t="s">
        <v>2683</v>
      </c>
      <c r="BQ206" t="s">
        <v>1433</v>
      </c>
      <c r="BR206" t="s">
        <v>1417</v>
      </c>
      <c r="BS206" t="s">
        <v>2686</v>
      </c>
      <c r="BT206" t="s">
        <v>1432</v>
      </c>
      <c r="BU206" t="s">
        <v>1420</v>
      </c>
      <c r="BV206" t="s">
        <v>1427</v>
      </c>
      <c r="BW206" t="s">
        <v>1417</v>
      </c>
      <c r="BX206" t="s">
        <v>2687</v>
      </c>
      <c r="BY206" t="s">
        <v>2688</v>
      </c>
      <c r="BZ206" t="s">
        <v>2689</v>
      </c>
      <c r="CA206" t="s">
        <v>1449</v>
      </c>
      <c r="CB206" t="s">
        <v>2672</v>
      </c>
      <c r="CC206" t="s">
        <v>2690</v>
      </c>
      <c r="CD206" t="s">
        <v>1417</v>
      </c>
      <c r="CE206" t="s">
        <v>1423</v>
      </c>
      <c r="CF206" t="s">
        <v>1424</v>
      </c>
      <c r="CG206" t="s">
        <v>1422</v>
      </c>
      <c r="CH206" t="s">
        <v>2691</v>
      </c>
      <c r="CI206" t="s">
        <v>1426</v>
      </c>
      <c r="CK206" t="s">
        <v>1420</v>
      </c>
    </row>
    <row r="207" spans="1:89" x14ac:dyDescent="0.3">
      <c r="A207" s="155">
        <v>905</v>
      </c>
      <c r="B207" t="s">
        <v>1439</v>
      </c>
      <c r="D207" t="s">
        <v>1421</v>
      </c>
      <c r="E207" t="s">
        <v>1441</v>
      </c>
      <c r="F207" t="s">
        <v>1430</v>
      </c>
      <c r="G207" t="s">
        <v>1440</v>
      </c>
      <c r="H207" t="s">
        <v>1433</v>
      </c>
      <c r="I207" t="s">
        <v>1418</v>
      </c>
      <c r="J207" t="s">
        <v>1450</v>
      </c>
      <c r="K207" t="s">
        <v>1431</v>
      </c>
      <c r="L207" t="s">
        <v>2670</v>
      </c>
      <c r="M207" t="s">
        <v>2692</v>
      </c>
      <c r="N207" t="s">
        <v>2671</v>
      </c>
      <c r="O207" t="s">
        <v>1447</v>
      </c>
      <c r="P207" t="s">
        <v>2673</v>
      </c>
      <c r="Q207" t="s">
        <v>1434</v>
      </c>
      <c r="R207" t="s">
        <v>1444</v>
      </c>
      <c r="S207" t="s">
        <v>1423</v>
      </c>
      <c r="T207" t="s">
        <v>2674</v>
      </c>
      <c r="U207" t="s">
        <v>1445</v>
      </c>
      <c r="V207" t="s">
        <v>1442</v>
      </c>
      <c r="W207" t="s">
        <v>2675</v>
      </c>
      <c r="X207" t="s">
        <v>1416</v>
      </c>
      <c r="Y207" t="s">
        <v>1446</v>
      </c>
      <c r="Z207" t="s">
        <v>1448</v>
      </c>
      <c r="AA207" t="s">
        <v>2677</v>
      </c>
      <c r="AB207" t="s">
        <v>1426</v>
      </c>
      <c r="AC207" t="s">
        <v>2678</v>
      </c>
      <c r="AD207" t="s">
        <v>2679</v>
      </c>
      <c r="AE207" t="s">
        <v>1420</v>
      </c>
      <c r="AF207" t="s">
        <v>1442</v>
      </c>
      <c r="AG207" t="s">
        <v>2675</v>
      </c>
      <c r="AH207" t="s">
        <v>1445</v>
      </c>
      <c r="AI207" t="s">
        <v>1443</v>
      </c>
      <c r="AJ207" t="s">
        <v>1447</v>
      </c>
      <c r="AK207" t="s">
        <v>1449</v>
      </c>
      <c r="AL207" t="s">
        <v>2693</v>
      </c>
      <c r="AM207" t="s">
        <v>1438</v>
      </c>
      <c r="AN207" t="s">
        <v>2681</v>
      </c>
      <c r="AO207" t="s">
        <v>2682</v>
      </c>
      <c r="AP207" t="s">
        <v>1442</v>
      </c>
      <c r="AQ207" t="s">
        <v>1433</v>
      </c>
      <c r="AR207" t="s">
        <v>1420</v>
      </c>
      <c r="AT207" t="s">
        <v>1440</v>
      </c>
      <c r="AU207" t="s">
        <v>1448</v>
      </c>
      <c r="AV207" t="s">
        <v>2694</v>
      </c>
      <c r="AW207" t="s">
        <v>2670</v>
      </c>
      <c r="AX207" t="s">
        <v>1420</v>
      </c>
      <c r="AY207" t="s">
        <v>1431</v>
      </c>
      <c r="AZ207" t="s">
        <v>2679</v>
      </c>
      <c r="BA207" t="s">
        <v>2695</v>
      </c>
      <c r="BB207" t="s">
        <v>1445</v>
      </c>
      <c r="BC207" t="s">
        <v>1433</v>
      </c>
      <c r="BD207" t="s">
        <v>1426</v>
      </c>
      <c r="BE207" t="s">
        <v>2679</v>
      </c>
      <c r="BF207" t="s">
        <v>2696</v>
      </c>
      <c r="BG207" t="s">
        <v>1420</v>
      </c>
      <c r="BH207" t="s">
        <v>1442</v>
      </c>
      <c r="BI207" t="s">
        <v>1424</v>
      </c>
      <c r="BJ207" t="s">
        <v>2673</v>
      </c>
      <c r="BK207" t="s">
        <v>1435</v>
      </c>
      <c r="BL207" t="s">
        <v>1449</v>
      </c>
      <c r="BM207" t="s">
        <v>1429</v>
      </c>
      <c r="BN207" t="s">
        <v>2695</v>
      </c>
      <c r="BO207" t="s">
        <v>1442</v>
      </c>
      <c r="BP207" t="s">
        <v>1448</v>
      </c>
      <c r="BQ207" t="s">
        <v>1433</v>
      </c>
      <c r="BR207" t="s">
        <v>1442</v>
      </c>
      <c r="BS207" t="s">
        <v>2686</v>
      </c>
      <c r="BT207" t="s">
        <v>1448</v>
      </c>
      <c r="BU207" t="s">
        <v>1420</v>
      </c>
      <c r="BV207" t="s">
        <v>1445</v>
      </c>
      <c r="BW207" t="s">
        <v>1442</v>
      </c>
      <c r="BX207" t="s">
        <v>1440</v>
      </c>
      <c r="BY207" t="s">
        <v>2688</v>
      </c>
      <c r="BZ207" t="s">
        <v>2689</v>
      </c>
      <c r="CA207" t="s">
        <v>1449</v>
      </c>
      <c r="CB207" t="s">
        <v>1447</v>
      </c>
      <c r="CC207" t="s">
        <v>2690</v>
      </c>
      <c r="CD207" t="s">
        <v>1442</v>
      </c>
      <c r="CE207" t="s">
        <v>1423</v>
      </c>
      <c r="CF207" t="s">
        <v>1424</v>
      </c>
      <c r="CG207" t="s">
        <v>1441</v>
      </c>
      <c r="CH207" t="s">
        <v>2697</v>
      </c>
      <c r="CI207" t="s">
        <v>1426</v>
      </c>
      <c r="CK207" t="s">
        <v>1420</v>
      </c>
    </row>
    <row r="208" spans="1:89" x14ac:dyDescent="0.3">
      <c r="A208" s="155">
        <v>906</v>
      </c>
      <c r="B208" t="s">
        <v>1117</v>
      </c>
      <c r="D208">
        <v>1</v>
      </c>
      <c r="E208">
        <v>1</v>
      </c>
      <c r="F208">
        <v>1</v>
      </c>
      <c r="G208">
        <v>1</v>
      </c>
      <c r="H208">
        <v>1</v>
      </c>
      <c r="I208">
        <v>1</v>
      </c>
      <c r="J208">
        <v>1</v>
      </c>
      <c r="K208">
        <v>1</v>
      </c>
      <c r="L208">
        <v>1</v>
      </c>
      <c r="M208">
        <v>1</v>
      </c>
      <c r="N208">
        <v>1</v>
      </c>
      <c r="O208">
        <v>1</v>
      </c>
      <c r="P208">
        <v>1</v>
      </c>
      <c r="Q208">
        <v>1</v>
      </c>
      <c r="R208">
        <v>1</v>
      </c>
      <c r="S208">
        <v>1</v>
      </c>
      <c r="T208">
        <v>1</v>
      </c>
      <c r="U208">
        <v>1</v>
      </c>
      <c r="V208">
        <v>1</v>
      </c>
      <c r="W208">
        <v>1</v>
      </c>
      <c r="X208">
        <v>1</v>
      </c>
      <c r="Y208">
        <v>1</v>
      </c>
      <c r="Z208">
        <v>1</v>
      </c>
      <c r="AA208">
        <v>1</v>
      </c>
      <c r="AB208">
        <v>1</v>
      </c>
      <c r="AC208">
        <v>1</v>
      </c>
      <c r="AD208">
        <v>1</v>
      </c>
      <c r="AE208">
        <v>1</v>
      </c>
      <c r="AF208">
        <v>1</v>
      </c>
      <c r="AG208">
        <v>1</v>
      </c>
      <c r="AH208">
        <v>1</v>
      </c>
      <c r="AI208">
        <v>1</v>
      </c>
      <c r="AJ208">
        <v>1</v>
      </c>
      <c r="AK208">
        <v>1</v>
      </c>
      <c r="AL208">
        <v>1</v>
      </c>
      <c r="AM208">
        <v>1</v>
      </c>
      <c r="AN208">
        <v>1</v>
      </c>
      <c r="AO208">
        <v>1</v>
      </c>
      <c r="AP208">
        <v>1</v>
      </c>
      <c r="AQ208">
        <v>1</v>
      </c>
      <c r="AR208">
        <v>1</v>
      </c>
      <c r="AT208">
        <v>1</v>
      </c>
      <c r="AU208">
        <v>1</v>
      </c>
      <c r="AV208">
        <v>1</v>
      </c>
      <c r="AW208">
        <v>1</v>
      </c>
      <c r="AX208">
        <v>1</v>
      </c>
      <c r="AY208">
        <v>1</v>
      </c>
      <c r="AZ208">
        <v>1</v>
      </c>
      <c r="BA208">
        <v>1</v>
      </c>
      <c r="BB208">
        <v>1</v>
      </c>
      <c r="BC208">
        <v>1</v>
      </c>
      <c r="BD208">
        <v>1</v>
      </c>
      <c r="BE208">
        <v>1</v>
      </c>
      <c r="BF208">
        <v>1</v>
      </c>
      <c r="BG208">
        <v>1</v>
      </c>
      <c r="BH208">
        <v>1</v>
      </c>
      <c r="BI208">
        <v>1</v>
      </c>
      <c r="BJ208">
        <v>1</v>
      </c>
      <c r="BK208">
        <v>1</v>
      </c>
      <c r="BL208">
        <v>1</v>
      </c>
      <c r="BM208">
        <v>1</v>
      </c>
      <c r="BN208">
        <v>1</v>
      </c>
      <c r="BO208">
        <v>1</v>
      </c>
      <c r="BP208">
        <v>1</v>
      </c>
      <c r="BQ208">
        <v>1</v>
      </c>
      <c r="BR208">
        <v>1</v>
      </c>
      <c r="BS208">
        <v>1</v>
      </c>
      <c r="BT208">
        <v>1</v>
      </c>
      <c r="BU208">
        <v>1</v>
      </c>
      <c r="BV208">
        <v>1</v>
      </c>
      <c r="BW208">
        <v>1</v>
      </c>
      <c r="BX208">
        <v>1</v>
      </c>
      <c r="BY208">
        <v>1</v>
      </c>
      <c r="BZ208">
        <v>1</v>
      </c>
      <c r="CA208">
        <v>1</v>
      </c>
      <c r="CB208">
        <v>1</v>
      </c>
      <c r="CC208">
        <v>1</v>
      </c>
      <c r="CD208">
        <v>1</v>
      </c>
      <c r="CE208">
        <v>1</v>
      </c>
      <c r="CF208">
        <v>1</v>
      </c>
      <c r="CG208">
        <v>1</v>
      </c>
      <c r="CH208">
        <v>1</v>
      </c>
      <c r="CI208">
        <v>1</v>
      </c>
      <c r="CK208">
        <v>1</v>
      </c>
    </row>
    <row r="209" spans="1:89" x14ac:dyDescent="0.3">
      <c r="A209" s="155">
        <v>907</v>
      </c>
      <c r="B209" t="s">
        <v>1118</v>
      </c>
      <c r="D209">
        <v>1</v>
      </c>
      <c r="E209">
        <v>2</v>
      </c>
      <c r="F209">
        <v>1</v>
      </c>
      <c r="G209">
        <v>1</v>
      </c>
      <c r="H209">
        <v>1</v>
      </c>
      <c r="I209">
        <v>1</v>
      </c>
      <c r="J209">
        <v>2</v>
      </c>
      <c r="K209">
        <v>2</v>
      </c>
      <c r="L209">
        <v>2</v>
      </c>
      <c r="M209">
        <v>2</v>
      </c>
      <c r="N209">
        <v>2</v>
      </c>
      <c r="O209">
        <v>2</v>
      </c>
      <c r="P209">
        <v>2</v>
      </c>
      <c r="Q209">
        <v>2</v>
      </c>
      <c r="R209">
        <v>1</v>
      </c>
      <c r="S209">
        <v>1</v>
      </c>
      <c r="T209">
        <v>2</v>
      </c>
      <c r="U209">
        <v>2</v>
      </c>
      <c r="V209">
        <v>2</v>
      </c>
      <c r="W209">
        <v>1</v>
      </c>
      <c r="X209">
        <v>2</v>
      </c>
      <c r="Y209">
        <v>2</v>
      </c>
      <c r="Z209">
        <v>2</v>
      </c>
      <c r="AA209">
        <v>2</v>
      </c>
      <c r="AB209">
        <v>1</v>
      </c>
      <c r="AC209">
        <v>2</v>
      </c>
      <c r="AD209">
        <v>1</v>
      </c>
      <c r="AE209">
        <v>2</v>
      </c>
      <c r="AF209">
        <v>2</v>
      </c>
      <c r="AG209">
        <v>2</v>
      </c>
      <c r="AH209">
        <v>2</v>
      </c>
      <c r="AI209">
        <v>2</v>
      </c>
      <c r="AJ209">
        <v>1</v>
      </c>
      <c r="AK209">
        <v>2</v>
      </c>
      <c r="AL209">
        <v>2</v>
      </c>
      <c r="AM209">
        <v>1</v>
      </c>
      <c r="AN209">
        <v>2</v>
      </c>
      <c r="AO209">
        <v>2</v>
      </c>
      <c r="AP209">
        <v>2</v>
      </c>
      <c r="AQ209">
        <v>1</v>
      </c>
      <c r="AR209">
        <v>2</v>
      </c>
      <c r="AT209">
        <v>1</v>
      </c>
      <c r="AU209">
        <v>2</v>
      </c>
      <c r="AV209">
        <v>2</v>
      </c>
      <c r="AW209">
        <v>2</v>
      </c>
      <c r="AX209">
        <v>2</v>
      </c>
      <c r="AY209">
        <v>2</v>
      </c>
      <c r="AZ209">
        <v>1</v>
      </c>
      <c r="BA209">
        <v>1</v>
      </c>
      <c r="BB209">
        <v>2</v>
      </c>
      <c r="BC209">
        <v>1</v>
      </c>
      <c r="BD209">
        <v>1</v>
      </c>
      <c r="BE209">
        <v>1</v>
      </c>
      <c r="BF209">
        <v>2</v>
      </c>
      <c r="BG209">
        <v>2</v>
      </c>
      <c r="BH209">
        <v>2</v>
      </c>
      <c r="BI209">
        <v>2</v>
      </c>
      <c r="BJ209">
        <v>2</v>
      </c>
      <c r="BK209">
        <v>1</v>
      </c>
      <c r="BL209">
        <v>2</v>
      </c>
      <c r="BM209">
        <v>2</v>
      </c>
      <c r="BN209">
        <v>1</v>
      </c>
      <c r="BO209">
        <v>2</v>
      </c>
      <c r="BP209">
        <v>2</v>
      </c>
      <c r="BQ209">
        <v>2</v>
      </c>
      <c r="BR209">
        <v>1</v>
      </c>
      <c r="BS209">
        <v>2</v>
      </c>
      <c r="BT209">
        <v>2</v>
      </c>
      <c r="BU209">
        <v>2</v>
      </c>
      <c r="BV209">
        <v>2</v>
      </c>
      <c r="BW209">
        <v>2</v>
      </c>
      <c r="BX209">
        <v>2</v>
      </c>
      <c r="BY209">
        <v>2</v>
      </c>
      <c r="BZ209">
        <v>1</v>
      </c>
      <c r="CA209">
        <v>2</v>
      </c>
      <c r="CB209">
        <v>1</v>
      </c>
      <c r="CC209">
        <v>2</v>
      </c>
      <c r="CD209">
        <v>2</v>
      </c>
      <c r="CE209">
        <v>1</v>
      </c>
      <c r="CF209">
        <v>2</v>
      </c>
      <c r="CG209">
        <v>2</v>
      </c>
      <c r="CH209">
        <v>2</v>
      </c>
      <c r="CI209">
        <v>1</v>
      </c>
      <c r="CK209">
        <v>2</v>
      </c>
    </row>
    <row r="210" spans="1:89" x14ac:dyDescent="0.3">
      <c r="A210" s="155">
        <v>917</v>
      </c>
      <c r="B210" t="s">
        <v>1451</v>
      </c>
      <c r="D210" t="s">
        <v>1549</v>
      </c>
      <c r="E210" t="s">
        <v>1502</v>
      </c>
      <c r="F210" t="s">
        <v>1553</v>
      </c>
      <c r="G210" t="s">
        <v>1318</v>
      </c>
      <c r="H210" t="s">
        <v>1521</v>
      </c>
      <c r="I210" t="s">
        <v>1461</v>
      </c>
      <c r="J210" t="s">
        <v>2698</v>
      </c>
      <c r="K210" t="s">
        <v>1461</v>
      </c>
      <c r="L210" t="s">
        <v>1469</v>
      </c>
      <c r="M210" t="s">
        <v>1466</v>
      </c>
      <c r="N210" t="s">
        <v>2699</v>
      </c>
      <c r="O210" t="s">
        <v>1612</v>
      </c>
      <c r="P210" t="s">
        <v>1464</v>
      </c>
      <c r="Q210" t="s">
        <v>1475</v>
      </c>
      <c r="R210" t="s">
        <v>1469</v>
      </c>
      <c r="S210" t="s">
        <v>1546</v>
      </c>
      <c r="T210" t="s">
        <v>1336</v>
      </c>
      <c r="U210" t="s">
        <v>1487</v>
      </c>
      <c r="V210" t="s">
        <v>1484</v>
      </c>
      <c r="W210" t="s">
        <v>1585</v>
      </c>
      <c r="X210" t="s">
        <v>2700</v>
      </c>
      <c r="Y210" t="s">
        <v>1461</v>
      </c>
      <c r="Z210" t="s">
        <v>2701</v>
      </c>
      <c r="AA210" t="s">
        <v>1576</v>
      </c>
      <c r="AB210" t="s">
        <v>1507</v>
      </c>
      <c r="AC210" t="s">
        <v>1526</v>
      </c>
      <c r="AD210" t="s">
        <v>1481</v>
      </c>
      <c r="AE210" t="s">
        <v>2702</v>
      </c>
      <c r="AF210" t="s">
        <v>1518</v>
      </c>
      <c r="AG210" t="s">
        <v>2703</v>
      </c>
      <c r="AH210" t="s">
        <v>2704</v>
      </c>
      <c r="AI210" t="s">
        <v>1469</v>
      </c>
      <c r="AJ210" t="s">
        <v>1527</v>
      </c>
      <c r="AK210" t="s">
        <v>1482</v>
      </c>
      <c r="AL210" t="s">
        <v>2705</v>
      </c>
      <c r="AM210" t="s">
        <v>1519</v>
      </c>
      <c r="AN210" t="s">
        <v>1489</v>
      </c>
      <c r="AO210" t="s">
        <v>1611</v>
      </c>
      <c r="AP210" t="s">
        <v>1325</v>
      </c>
      <c r="AQ210" t="s">
        <v>1521</v>
      </c>
      <c r="AR210" t="s">
        <v>1550</v>
      </c>
      <c r="AT210" t="s">
        <v>2706</v>
      </c>
      <c r="AU210" t="s">
        <v>1481</v>
      </c>
      <c r="AV210" t="s">
        <v>1459</v>
      </c>
      <c r="AW210" t="s">
        <v>2707</v>
      </c>
      <c r="AX210" t="s">
        <v>1502</v>
      </c>
      <c r="AY210" t="s">
        <v>1486</v>
      </c>
      <c r="AZ210" t="s">
        <v>1487</v>
      </c>
      <c r="BA210" t="s">
        <v>2708</v>
      </c>
      <c r="BB210" t="s">
        <v>1504</v>
      </c>
      <c r="BC210" t="s">
        <v>1576</v>
      </c>
      <c r="BD210" t="s">
        <v>1475</v>
      </c>
      <c r="BE210" t="s">
        <v>1551</v>
      </c>
      <c r="BF210" t="s">
        <v>1456</v>
      </c>
      <c r="BG210" t="s">
        <v>2709</v>
      </c>
      <c r="BH210" t="s">
        <v>1495</v>
      </c>
      <c r="BI210" t="s">
        <v>2710</v>
      </c>
      <c r="BJ210" t="s">
        <v>1518</v>
      </c>
      <c r="BK210" t="s">
        <v>2711</v>
      </c>
      <c r="BL210" t="s">
        <v>1466</v>
      </c>
      <c r="BM210" t="s">
        <v>2712</v>
      </c>
      <c r="BN210" t="s">
        <v>2713</v>
      </c>
      <c r="BO210" t="s">
        <v>2714</v>
      </c>
      <c r="BP210" t="s">
        <v>1456</v>
      </c>
      <c r="BQ210" t="s">
        <v>1481</v>
      </c>
      <c r="BR210" t="s">
        <v>1518</v>
      </c>
      <c r="BS210" t="s">
        <v>2715</v>
      </c>
      <c r="BT210" t="s">
        <v>1462</v>
      </c>
      <c r="BU210" t="s">
        <v>1318</v>
      </c>
      <c r="BV210" t="s">
        <v>1454</v>
      </c>
      <c r="BW210" t="s">
        <v>1484</v>
      </c>
      <c r="BX210" t="s">
        <v>2716</v>
      </c>
      <c r="BY210" t="s">
        <v>1504</v>
      </c>
      <c r="BZ210" t="s">
        <v>2717</v>
      </c>
      <c r="CA210" t="s">
        <v>1515</v>
      </c>
      <c r="CB210" t="s">
        <v>1318</v>
      </c>
      <c r="CC210" t="s">
        <v>1485</v>
      </c>
      <c r="CD210" t="s">
        <v>1545</v>
      </c>
      <c r="CE210" t="s">
        <v>2718</v>
      </c>
      <c r="CF210" t="s">
        <v>1493</v>
      </c>
      <c r="CG210" t="s">
        <v>1487</v>
      </c>
      <c r="CH210" t="s">
        <v>1469</v>
      </c>
      <c r="CI210" t="s">
        <v>1496</v>
      </c>
      <c r="CK210" t="s">
        <v>1318</v>
      </c>
    </row>
    <row r="211" spans="1:89" x14ac:dyDescent="0.3">
      <c r="A211" s="155">
        <v>920</v>
      </c>
      <c r="B211" t="s">
        <v>1497</v>
      </c>
      <c r="D211" t="s">
        <v>1499</v>
      </c>
      <c r="E211" t="s">
        <v>1499</v>
      </c>
      <c r="F211" t="s">
        <v>1498</v>
      </c>
      <c r="G211" t="s">
        <v>1498</v>
      </c>
      <c r="H211" t="s">
        <v>1498</v>
      </c>
      <c r="I211" t="s">
        <v>1498</v>
      </c>
      <c r="J211" t="s">
        <v>1498</v>
      </c>
      <c r="K211" t="s">
        <v>1498</v>
      </c>
      <c r="L211" t="s">
        <v>1498</v>
      </c>
      <c r="M211" t="s">
        <v>1498</v>
      </c>
      <c r="N211" t="s">
        <v>1498</v>
      </c>
      <c r="O211" t="s">
        <v>1500</v>
      </c>
      <c r="P211" t="s">
        <v>1499</v>
      </c>
      <c r="Q211" t="s">
        <v>1498</v>
      </c>
      <c r="R211" t="s">
        <v>1498</v>
      </c>
      <c r="S211" t="s">
        <v>1499</v>
      </c>
      <c r="T211" t="s">
        <v>1499</v>
      </c>
      <c r="U211" t="s">
        <v>1498</v>
      </c>
      <c r="V211" t="s">
        <v>1498</v>
      </c>
      <c r="W211" t="s">
        <v>1498</v>
      </c>
      <c r="X211" t="s">
        <v>1499</v>
      </c>
      <c r="Y211" t="s">
        <v>1499</v>
      </c>
      <c r="Z211" t="s">
        <v>1498</v>
      </c>
      <c r="AA211" t="s">
        <v>1499</v>
      </c>
      <c r="AB211" t="s">
        <v>1498</v>
      </c>
      <c r="AC211" t="s">
        <v>1498</v>
      </c>
      <c r="AD211" t="s">
        <v>1498</v>
      </c>
      <c r="AE211" t="s">
        <v>1499</v>
      </c>
      <c r="AF211" t="s">
        <v>1498</v>
      </c>
      <c r="AG211" t="s">
        <v>1498</v>
      </c>
      <c r="AH211" t="s">
        <v>1498</v>
      </c>
      <c r="AI211" t="s">
        <v>1498</v>
      </c>
      <c r="AJ211" t="s">
        <v>1499</v>
      </c>
      <c r="AK211" t="s">
        <v>1499</v>
      </c>
      <c r="AL211" t="s">
        <v>1499</v>
      </c>
      <c r="AM211" t="s">
        <v>1498</v>
      </c>
      <c r="AN211" t="s">
        <v>1498</v>
      </c>
      <c r="AO211" t="s">
        <v>1498</v>
      </c>
      <c r="AP211" t="s">
        <v>1498</v>
      </c>
      <c r="AQ211" t="s">
        <v>1498</v>
      </c>
      <c r="AR211" t="s">
        <v>1499</v>
      </c>
      <c r="AT211" t="s">
        <v>1499</v>
      </c>
      <c r="AU211" t="s">
        <v>1498</v>
      </c>
      <c r="AV211" t="s">
        <v>1498</v>
      </c>
      <c r="AW211" t="s">
        <v>1499</v>
      </c>
      <c r="AX211" t="s">
        <v>1498</v>
      </c>
      <c r="AY211" t="s">
        <v>1499</v>
      </c>
      <c r="AZ211" t="s">
        <v>1499</v>
      </c>
      <c r="BA211" t="s">
        <v>1499</v>
      </c>
      <c r="BB211" t="s">
        <v>1499</v>
      </c>
      <c r="BC211" t="s">
        <v>1498</v>
      </c>
      <c r="BD211" t="s">
        <v>1498</v>
      </c>
      <c r="BE211" t="s">
        <v>1498</v>
      </c>
      <c r="BF211" t="s">
        <v>1498</v>
      </c>
      <c r="BG211" t="s">
        <v>1499</v>
      </c>
      <c r="BH211" t="s">
        <v>1498</v>
      </c>
      <c r="BI211" t="s">
        <v>1498</v>
      </c>
      <c r="BJ211" t="s">
        <v>1498</v>
      </c>
      <c r="BK211" t="s">
        <v>1499</v>
      </c>
      <c r="BL211" t="s">
        <v>1498</v>
      </c>
      <c r="BM211" t="s">
        <v>1498</v>
      </c>
      <c r="BN211" t="s">
        <v>1499</v>
      </c>
      <c r="BO211" t="s">
        <v>1500</v>
      </c>
      <c r="BP211" t="s">
        <v>1498</v>
      </c>
      <c r="BQ211" t="s">
        <v>1498</v>
      </c>
      <c r="BR211" t="s">
        <v>1500</v>
      </c>
      <c r="BS211" t="s">
        <v>1498</v>
      </c>
      <c r="BT211" t="s">
        <v>1498</v>
      </c>
      <c r="BU211" t="s">
        <v>1498</v>
      </c>
      <c r="BV211" t="s">
        <v>1499</v>
      </c>
      <c r="BW211" t="s">
        <v>1498</v>
      </c>
      <c r="BX211" t="s">
        <v>1499</v>
      </c>
      <c r="BY211" t="s">
        <v>1498</v>
      </c>
      <c r="BZ211" t="s">
        <v>1499</v>
      </c>
      <c r="CA211" t="s">
        <v>1498</v>
      </c>
      <c r="CB211" t="s">
        <v>1499</v>
      </c>
      <c r="CC211" t="s">
        <v>1498</v>
      </c>
      <c r="CD211" t="s">
        <v>1498</v>
      </c>
      <c r="CE211" t="s">
        <v>1499</v>
      </c>
      <c r="CF211" t="s">
        <v>1498</v>
      </c>
      <c r="CG211" t="s">
        <v>1498</v>
      </c>
      <c r="CH211" t="s">
        <v>1499</v>
      </c>
      <c r="CI211" t="s">
        <v>1499</v>
      </c>
      <c r="CK211" t="s">
        <v>1499</v>
      </c>
    </row>
    <row r="212" spans="1:89" x14ac:dyDescent="0.3">
      <c r="A212" s="155">
        <v>921</v>
      </c>
      <c r="B212" t="s">
        <v>1501</v>
      </c>
      <c r="D212" t="s">
        <v>1549</v>
      </c>
      <c r="E212" t="s">
        <v>1521</v>
      </c>
      <c r="F212" t="s">
        <v>1553</v>
      </c>
      <c r="G212" t="s">
        <v>1318</v>
      </c>
      <c r="H212" t="s">
        <v>1521</v>
      </c>
      <c r="I212" t="s">
        <v>1461</v>
      </c>
      <c r="J212" t="s">
        <v>1510</v>
      </c>
      <c r="K212" t="s">
        <v>1461</v>
      </c>
      <c r="L212" t="s">
        <v>1503</v>
      </c>
      <c r="M212" t="s">
        <v>1458</v>
      </c>
      <c r="N212" t="s">
        <v>2699</v>
      </c>
      <c r="O212" t="s">
        <v>1612</v>
      </c>
      <c r="P212" t="s">
        <v>1464</v>
      </c>
      <c r="Q212" t="s">
        <v>1475</v>
      </c>
      <c r="R212" t="s">
        <v>1469</v>
      </c>
      <c r="S212" t="s">
        <v>1465</v>
      </c>
      <c r="T212" t="s">
        <v>2719</v>
      </c>
      <c r="U212" t="s">
        <v>1487</v>
      </c>
      <c r="V212" t="s">
        <v>1550</v>
      </c>
      <c r="W212" t="s">
        <v>1585</v>
      </c>
      <c r="X212" t="s">
        <v>2700</v>
      </c>
      <c r="Y212" t="s">
        <v>1461</v>
      </c>
      <c r="Z212" t="s">
        <v>1487</v>
      </c>
      <c r="AA212" t="s">
        <v>1576</v>
      </c>
      <c r="AB212" t="s">
        <v>1507</v>
      </c>
      <c r="AC212" t="s">
        <v>1493</v>
      </c>
      <c r="AD212" t="s">
        <v>1515</v>
      </c>
      <c r="AE212" t="s">
        <v>2702</v>
      </c>
      <c r="AF212" t="s">
        <v>1516</v>
      </c>
      <c r="AG212" t="s">
        <v>1522</v>
      </c>
      <c r="AH212" t="s">
        <v>2704</v>
      </c>
      <c r="AI212" t="s">
        <v>1469</v>
      </c>
      <c r="AJ212" t="s">
        <v>1527</v>
      </c>
      <c r="AK212" t="s">
        <v>1482</v>
      </c>
      <c r="AL212" t="s">
        <v>1169</v>
      </c>
      <c r="AM212" t="s">
        <v>1519</v>
      </c>
      <c r="AN212" t="s">
        <v>1516</v>
      </c>
      <c r="AO212" t="s">
        <v>1467</v>
      </c>
      <c r="AP212" t="s">
        <v>1552</v>
      </c>
      <c r="AQ212" t="s">
        <v>1521</v>
      </c>
      <c r="AR212" t="s">
        <v>1550</v>
      </c>
      <c r="AT212" t="s">
        <v>2706</v>
      </c>
      <c r="AU212" t="s">
        <v>1456</v>
      </c>
      <c r="AV212" t="s">
        <v>1511</v>
      </c>
      <c r="AW212" t="s">
        <v>1477</v>
      </c>
      <c r="AX212" t="s">
        <v>1502</v>
      </c>
      <c r="AY212" t="s">
        <v>1486</v>
      </c>
      <c r="AZ212" t="s">
        <v>1519</v>
      </c>
      <c r="BA212" t="s">
        <v>2720</v>
      </c>
      <c r="BB212" t="s">
        <v>1462</v>
      </c>
      <c r="BC212" t="s">
        <v>1576</v>
      </c>
      <c r="BD212" t="s">
        <v>1469</v>
      </c>
      <c r="BE212" t="s">
        <v>1460</v>
      </c>
      <c r="BF212" t="s">
        <v>1456</v>
      </c>
      <c r="BG212" t="s">
        <v>2709</v>
      </c>
      <c r="BH212" t="s">
        <v>2721</v>
      </c>
      <c r="BI212" t="s">
        <v>1514</v>
      </c>
      <c r="BJ212" t="s">
        <v>1518</v>
      </c>
      <c r="BK212" t="s">
        <v>2711</v>
      </c>
      <c r="BL212" t="s">
        <v>1466</v>
      </c>
      <c r="BM212" t="s">
        <v>2712</v>
      </c>
      <c r="BN212" t="s">
        <v>2713</v>
      </c>
      <c r="BO212" t="s">
        <v>1576</v>
      </c>
      <c r="BP212" t="s">
        <v>1456</v>
      </c>
      <c r="BQ212" t="s">
        <v>1515</v>
      </c>
      <c r="BR212" t="s">
        <v>2722</v>
      </c>
      <c r="BS212" t="s">
        <v>2715</v>
      </c>
      <c r="BT212" t="s">
        <v>1455</v>
      </c>
      <c r="BU212" t="s">
        <v>1318</v>
      </c>
      <c r="BV212" t="s">
        <v>2707</v>
      </c>
      <c r="BW212" t="s">
        <v>1515</v>
      </c>
      <c r="BX212" t="s">
        <v>2716</v>
      </c>
      <c r="BY212" t="s">
        <v>1548</v>
      </c>
      <c r="BZ212" t="s">
        <v>2717</v>
      </c>
      <c r="CA212" t="s">
        <v>1457</v>
      </c>
      <c r="CB212" t="s">
        <v>1318</v>
      </c>
      <c r="CC212" t="s">
        <v>1485</v>
      </c>
      <c r="CD212" t="s">
        <v>1502</v>
      </c>
      <c r="CE212" t="s">
        <v>2718</v>
      </c>
      <c r="CF212" t="s">
        <v>1493</v>
      </c>
      <c r="CG212" t="s">
        <v>1487</v>
      </c>
      <c r="CH212" t="s">
        <v>1469</v>
      </c>
      <c r="CI212" t="s">
        <v>1496</v>
      </c>
      <c r="CK212" t="s">
        <v>1491</v>
      </c>
    </row>
    <row r="213" spans="1:89" x14ac:dyDescent="0.3">
      <c r="A213" s="155">
        <v>922</v>
      </c>
      <c r="B213" t="s">
        <v>1517</v>
      </c>
      <c r="D213" t="s">
        <v>2723</v>
      </c>
      <c r="E213" t="s">
        <v>1521</v>
      </c>
      <c r="F213" t="s">
        <v>1462</v>
      </c>
      <c r="G213" t="s">
        <v>1493</v>
      </c>
      <c r="H213" t="s">
        <v>1521</v>
      </c>
      <c r="I213" t="s">
        <v>1505</v>
      </c>
      <c r="J213" t="s">
        <v>1510</v>
      </c>
      <c r="K213" t="s">
        <v>1505</v>
      </c>
      <c r="L213" t="s">
        <v>1523</v>
      </c>
      <c r="M213" t="s">
        <v>1463</v>
      </c>
      <c r="N213" t="s">
        <v>1513</v>
      </c>
      <c r="O213" t="s">
        <v>1612</v>
      </c>
      <c r="P213" t="s">
        <v>1510</v>
      </c>
      <c r="Q213" t="s">
        <v>1525</v>
      </c>
      <c r="R213" t="s">
        <v>1472</v>
      </c>
      <c r="S213" t="s">
        <v>1465</v>
      </c>
      <c r="T213" t="s">
        <v>1342</v>
      </c>
      <c r="U213" t="s">
        <v>2699</v>
      </c>
      <c r="V213" t="s">
        <v>1494</v>
      </c>
      <c r="W213" t="s">
        <v>2724</v>
      </c>
      <c r="X213" t="s">
        <v>2725</v>
      </c>
      <c r="Y213" t="s">
        <v>2704</v>
      </c>
      <c r="Z213" t="s">
        <v>2707</v>
      </c>
      <c r="AA213" t="s">
        <v>2726</v>
      </c>
      <c r="AB213" t="s">
        <v>1464</v>
      </c>
      <c r="AC213" t="s">
        <v>1470</v>
      </c>
      <c r="AD213" t="s">
        <v>1502</v>
      </c>
      <c r="AE213" t="s">
        <v>2702</v>
      </c>
      <c r="AF213" t="s">
        <v>1512</v>
      </c>
      <c r="AG213" t="s">
        <v>2727</v>
      </c>
      <c r="AH213" t="s">
        <v>2728</v>
      </c>
      <c r="AI213" t="s">
        <v>1523</v>
      </c>
      <c r="AJ213" t="s">
        <v>2729</v>
      </c>
      <c r="AK213" t="s">
        <v>1468</v>
      </c>
      <c r="AL213" t="s">
        <v>2730</v>
      </c>
      <c r="AM213" t="s">
        <v>2699</v>
      </c>
      <c r="AN213" t="s">
        <v>1512</v>
      </c>
      <c r="AO213" t="s">
        <v>1481</v>
      </c>
      <c r="AP213" t="s">
        <v>1545</v>
      </c>
      <c r="AQ213" t="s">
        <v>1521</v>
      </c>
      <c r="AR213" t="s">
        <v>1550</v>
      </c>
      <c r="AT213" t="s">
        <v>2731</v>
      </c>
      <c r="AU213" t="s">
        <v>1518</v>
      </c>
      <c r="AV213" t="s">
        <v>1511</v>
      </c>
      <c r="AW213" t="s">
        <v>1485</v>
      </c>
      <c r="AX213" t="s">
        <v>1518</v>
      </c>
      <c r="AY213" t="s">
        <v>1452</v>
      </c>
      <c r="AZ213" t="s">
        <v>1543</v>
      </c>
      <c r="BA213" t="s">
        <v>2720</v>
      </c>
      <c r="BB213" t="s">
        <v>1504</v>
      </c>
      <c r="BC213" t="s">
        <v>2726</v>
      </c>
      <c r="BD213" t="s">
        <v>1523</v>
      </c>
      <c r="BE213" t="s">
        <v>1482</v>
      </c>
      <c r="BF213" t="s">
        <v>1502</v>
      </c>
      <c r="BG213" t="s">
        <v>1557</v>
      </c>
      <c r="BH213" t="s">
        <v>1484</v>
      </c>
      <c r="BI213" t="s">
        <v>2732</v>
      </c>
      <c r="BJ213" t="s">
        <v>1462</v>
      </c>
      <c r="BK213" t="s">
        <v>2733</v>
      </c>
      <c r="BL213" t="s">
        <v>1458</v>
      </c>
      <c r="BM213" t="s">
        <v>1472</v>
      </c>
      <c r="BN213" t="s">
        <v>2734</v>
      </c>
      <c r="BO213" t="s">
        <v>1576</v>
      </c>
      <c r="BP213" t="s">
        <v>1518</v>
      </c>
      <c r="BQ213" t="s">
        <v>1502</v>
      </c>
      <c r="BR213" t="s">
        <v>1509</v>
      </c>
      <c r="BS213" t="s">
        <v>2729</v>
      </c>
      <c r="BT213" t="s">
        <v>1454</v>
      </c>
      <c r="BU213" t="s">
        <v>1318</v>
      </c>
      <c r="BV213" t="s">
        <v>1506</v>
      </c>
      <c r="BW213" t="s">
        <v>1502</v>
      </c>
      <c r="BX213" t="s">
        <v>2735</v>
      </c>
      <c r="BY213" t="s">
        <v>1454</v>
      </c>
      <c r="BZ213" t="s">
        <v>2736</v>
      </c>
      <c r="CA213" t="s">
        <v>1553</v>
      </c>
      <c r="CB213" t="s">
        <v>1318</v>
      </c>
      <c r="CC213" t="s">
        <v>1507</v>
      </c>
      <c r="CD213" t="s">
        <v>1553</v>
      </c>
      <c r="CE213" t="s">
        <v>1593</v>
      </c>
      <c r="CF213" t="s">
        <v>1473</v>
      </c>
      <c r="CG213" t="s">
        <v>1487</v>
      </c>
      <c r="CH213" t="s">
        <v>1324</v>
      </c>
      <c r="CI213" t="s">
        <v>1496</v>
      </c>
      <c r="CK213" t="s">
        <v>1525</v>
      </c>
    </row>
    <row r="214" spans="1:89" x14ac:dyDescent="0.3">
      <c r="A214" s="155">
        <v>923</v>
      </c>
      <c r="B214" t="s">
        <v>1528</v>
      </c>
      <c r="D214" t="s">
        <v>1537</v>
      </c>
      <c r="E214" t="s">
        <v>1537</v>
      </c>
      <c r="F214" t="s">
        <v>1529</v>
      </c>
      <c r="G214" t="s">
        <v>1529</v>
      </c>
      <c r="H214" t="s">
        <v>1529</v>
      </c>
      <c r="I214" t="s">
        <v>1529</v>
      </c>
      <c r="J214" t="s">
        <v>1530</v>
      </c>
      <c r="K214" t="s">
        <v>1535</v>
      </c>
      <c r="L214" t="s">
        <v>1533</v>
      </c>
      <c r="M214" t="s">
        <v>1530</v>
      </c>
      <c r="N214" t="s">
        <v>1530</v>
      </c>
      <c r="O214" t="s">
        <v>1529</v>
      </c>
      <c r="P214" t="s">
        <v>1537</v>
      </c>
      <c r="Q214" t="s">
        <v>1529</v>
      </c>
      <c r="R214" t="s">
        <v>1533</v>
      </c>
      <c r="S214" t="s">
        <v>1537</v>
      </c>
      <c r="T214" t="s">
        <v>1537</v>
      </c>
      <c r="U214" t="s">
        <v>1529</v>
      </c>
      <c r="V214">
        <v>0</v>
      </c>
      <c r="W214" t="s">
        <v>1529</v>
      </c>
      <c r="X214" t="s">
        <v>1537</v>
      </c>
      <c r="Y214" t="s">
        <v>1537</v>
      </c>
      <c r="Z214" t="s">
        <v>1529</v>
      </c>
      <c r="AA214" t="s">
        <v>1537</v>
      </c>
      <c r="AB214" t="s">
        <v>1529</v>
      </c>
      <c r="AC214" t="s">
        <v>1529</v>
      </c>
      <c r="AD214" t="s">
        <v>1529</v>
      </c>
      <c r="AE214" t="s">
        <v>1538</v>
      </c>
      <c r="AF214" t="s">
        <v>1530</v>
      </c>
      <c r="AG214" t="s">
        <v>1530</v>
      </c>
      <c r="AH214" t="s">
        <v>1535</v>
      </c>
      <c r="AI214" t="s">
        <v>1529</v>
      </c>
      <c r="AJ214" t="s">
        <v>1536</v>
      </c>
      <c r="AK214" t="s">
        <v>1535</v>
      </c>
      <c r="AL214" t="s">
        <v>1537</v>
      </c>
      <c r="AM214" t="s">
        <v>1531</v>
      </c>
      <c r="AN214" t="s">
        <v>1529</v>
      </c>
      <c r="AO214" t="s">
        <v>1529</v>
      </c>
      <c r="AP214" t="s">
        <v>1529</v>
      </c>
      <c r="AQ214" t="s">
        <v>1529</v>
      </c>
      <c r="AR214" t="s">
        <v>1536</v>
      </c>
      <c r="AT214" t="s">
        <v>1532</v>
      </c>
      <c r="AU214" t="s">
        <v>1532</v>
      </c>
      <c r="AV214">
        <v>0</v>
      </c>
      <c r="AW214" t="s">
        <v>1535</v>
      </c>
      <c r="AX214" t="s">
        <v>1531</v>
      </c>
      <c r="AY214" t="s">
        <v>2737</v>
      </c>
      <c r="AZ214" t="s">
        <v>1535</v>
      </c>
      <c r="BA214" t="s">
        <v>1537</v>
      </c>
      <c r="BB214" t="s">
        <v>1534</v>
      </c>
      <c r="BC214" t="s">
        <v>1529</v>
      </c>
      <c r="BD214" t="s">
        <v>1529</v>
      </c>
      <c r="BE214">
        <v>0</v>
      </c>
      <c r="BF214" t="s">
        <v>1529</v>
      </c>
      <c r="BG214" t="s">
        <v>1535</v>
      </c>
      <c r="BH214" t="s">
        <v>1529</v>
      </c>
      <c r="BI214" t="s">
        <v>1535</v>
      </c>
      <c r="BJ214" t="s">
        <v>1529</v>
      </c>
      <c r="BK214" t="s">
        <v>1533</v>
      </c>
      <c r="BL214" t="s">
        <v>1533</v>
      </c>
      <c r="BM214" t="s">
        <v>1533</v>
      </c>
      <c r="BN214" t="s">
        <v>1538</v>
      </c>
      <c r="BO214" t="s">
        <v>1529</v>
      </c>
      <c r="BP214" t="s">
        <v>1529</v>
      </c>
      <c r="BQ214" t="s">
        <v>1529</v>
      </c>
      <c r="BR214" t="s">
        <v>1537</v>
      </c>
      <c r="BS214" t="s">
        <v>1539</v>
      </c>
      <c r="BT214" t="s">
        <v>1529</v>
      </c>
      <c r="BU214" t="s">
        <v>2738</v>
      </c>
      <c r="BV214" t="s">
        <v>1535</v>
      </c>
      <c r="BW214" t="s">
        <v>2739</v>
      </c>
      <c r="BX214" t="s">
        <v>1537</v>
      </c>
      <c r="BY214" t="s">
        <v>1529</v>
      </c>
      <c r="BZ214" t="s">
        <v>1537</v>
      </c>
      <c r="CA214" t="s">
        <v>1529</v>
      </c>
      <c r="CB214" t="s">
        <v>1531</v>
      </c>
      <c r="CC214" t="s">
        <v>1529</v>
      </c>
      <c r="CD214" t="s">
        <v>1529</v>
      </c>
      <c r="CE214" t="s">
        <v>2740</v>
      </c>
      <c r="CF214" t="s">
        <v>1535</v>
      </c>
      <c r="CG214" t="s">
        <v>1529</v>
      </c>
      <c r="CH214" t="s">
        <v>2737</v>
      </c>
      <c r="CI214" t="s">
        <v>1537</v>
      </c>
      <c r="CK214" t="s">
        <v>1536</v>
      </c>
    </row>
    <row r="215" spans="1:89" x14ac:dyDescent="0.3">
      <c r="A215" s="155">
        <v>924</v>
      </c>
      <c r="B215" t="s">
        <v>1540</v>
      </c>
      <c r="D215" t="s">
        <v>2712</v>
      </c>
      <c r="E215" t="s">
        <v>1487</v>
      </c>
      <c r="F215" t="s">
        <v>1521</v>
      </c>
      <c r="G215" t="s">
        <v>1473</v>
      </c>
      <c r="H215" t="s">
        <v>1547</v>
      </c>
      <c r="I215" t="s">
        <v>1505</v>
      </c>
      <c r="J215" t="s">
        <v>1453</v>
      </c>
      <c r="K215" t="s">
        <v>1543</v>
      </c>
      <c r="L215" t="s">
        <v>2712</v>
      </c>
      <c r="M215" t="s">
        <v>1452</v>
      </c>
      <c r="N215" t="s">
        <v>1464</v>
      </c>
      <c r="O215" t="s">
        <v>1518</v>
      </c>
      <c r="P215" t="s">
        <v>1479</v>
      </c>
      <c r="Q215" t="s">
        <v>1556</v>
      </c>
      <c r="R215" t="s">
        <v>1541</v>
      </c>
      <c r="S215" t="s">
        <v>2724</v>
      </c>
      <c r="T215" t="s">
        <v>1156</v>
      </c>
      <c r="U215" t="s">
        <v>1513</v>
      </c>
      <c r="W215" t="s">
        <v>2724</v>
      </c>
      <c r="X215" t="s">
        <v>2741</v>
      </c>
      <c r="Y215" t="s">
        <v>2704</v>
      </c>
      <c r="Z215" t="s">
        <v>1473</v>
      </c>
      <c r="AA215" t="s">
        <v>1515</v>
      </c>
      <c r="AB215" t="s">
        <v>1464</v>
      </c>
      <c r="AC215" t="s">
        <v>1473</v>
      </c>
      <c r="AD215" t="s">
        <v>1518</v>
      </c>
      <c r="AE215" t="s">
        <v>2742</v>
      </c>
      <c r="AF215" t="s">
        <v>1554</v>
      </c>
      <c r="AG215" t="s">
        <v>1465</v>
      </c>
      <c r="AH215" t="s">
        <v>2711</v>
      </c>
      <c r="AI215" t="s">
        <v>1541</v>
      </c>
      <c r="AJ215" t="s">
        <v>1550</v>
      </c>
      <c r="AK215" t="s">
        <v>1469</v>
      </c>
      <c r="AL215" t="s">
        <v>2730</v>
      </c>
      <c r="AM215" t="s">
        <v>1510</v>
      </c>
      <c r="AN215" t="s">
        <v>1473</v>
      </c>
      <c r="AO215" t="s">
        <v>1518</v>
      </c>
      <c r="AP215" t="s">
        <v>2743</v>
      </c>
      <c r="AQ215" t="s">
        <v>1547</v>
      </c>
      <c r="AR215" t="s">
        <v>1488</v>
      </c>
      <c r="AT215" t="s">
        <v>2702</v>
      </c>
      <c r="AU215" t="s">
        <v>1509</v>
      </c>
      <c r="AW215" t="s">
        <v>1554</v>
      </c>
      <c r="AX215" t="s">
        <v>1547</v>
      </c>
      <c r="AY215" t="s">
        <v>1523</v>
      </c>
      <c r="AZ215" t="s">
        <v>1543</v>
      </c>
      <c r="BA215" t="s">
        <v>2153</v>
      </c>
      <c r="BB215" t="s">
        <v>1521</v>
      </c>
      <c r="BC215" t="s">
        <v>1494</v>
      </c>
      <c r="BD215" t="s">
        <v>1520</v>
      </c>
      <c r="BF215" t="s">
        <v>1518</v>
      </c>
      <c r="BG215" t="s">
        <v>2744</v>
      </c>
      <c r="BH215" t="s">
        <v>1550</v>
      </c>
      <c r="BI215" t="s">
        <v>2711</v>
      </c>
      <c r="BJ215" t="s">
        <v>1521</v>
      </c>
      <c r="BK215" t="s">
        <v>2745</v>
      </c>
      <c r="BL215" t="s">
        <v>1522</v>
      </c>
      <c r="BM215" t="s">
        <v>2746</v>
      </c>
      <c r="BN215" t="s">
        <v>2747</v>
      </c>
      <c r="BO215" t="s">
        <v>1542</v>
      </c>
      <c r="BP215" t="s">
        <v>1521</v>
      </c>
      <c r="BQ215" t="s">
        <v>1521</v>
      </c>
      <c r="BR215" t="s">
        <v>1487</v>
      </c>
      <c r="BS215" t="s">
        <v>1492</v>
      </c>
      <c r="BT215" t="s">
        <v>1485</v>
      </c>
      <c r="BU215" t="s">
        <v>1473</v>
      </c>
      <c r="BV215" t="s">
        <v>2748</v>
      </c>
      <c r="BW215" t="s">
        <v>1548</v>
      </c>
      <c r="BX215" t="s">
        <v>2749</v>
      </c>
      <c r="BY215" t="s">
        <v>1519</v>
      </c>
      <c r="BZ215" t="s">
        <v>2736</v>
      </c>
      <c r="CA215" t="s">
        <v>1521</v>
      </c>
      <c r="CB215" t="s">
        <v>1473</v>
      </c>
      <c r="CC215" t="s">
        <v>1464</v>
      </c>
      <c r="CD215" t="s">
        <v>1521</v>
      </c>
      <c r="CE215" t="s">
        <v>2750</v>
      </c>
      <c r="CF215" t="s">
        <v>1324</v>
      </c>
      <c r="CG215" t="s">
        <v>1513</v>
      </c>
      <c r="CH215" t="s">
        <v>1541</v>
      </c>
      <c r="CI215" t="s">
        <v>1557</v>
      </c>
      <c r="CK215" t="s">
        <v>1452</v>
      </c>
    </row>
    <row r="216" spans="1:89" x14ac:dyDescent="0.3">
      <c r="A216" s="155">
        <v>925</v>
      </c>
      <c r="B216" t="s">
        <v>1558</v>
      </c>
      <c r="D216" t="s">
        <v>1499</v>
      </c>
      <c r="E216" t="s">
        <v>1499</v>
      </c>
      <c r="F216" t="s">
        <v>1498</v>
      </c>
      <c r="G216" t="s">
        <v>1498</v>
      </c>
      <c r="H216" t="s">
        <v>1498</v>
      </c>
      <c r="I216" t="s">
        <v>1498</v>
      </c>
      <c r="J216" t="s">
        <v>1498</v>
      </c>
      <c r="K216" t="s">
        <v>1499</v>
      </c>
      <c r="L216" t="s">
        <v>1499</v>
      </c>
      <c r="M216" t="s">
        <v>1498</v>
      </c>
      <c r="N216" t="s">
        <v>1498</v>
      </c>
      <c r="O216" t="s">
        <v>1498</v>
      </c>
      <c r="P216" t="s">
        <v>1499</v>
      </c>
      <c r="Q216" t="s">
        <v>1498</v>
      </c>
      <c r="R216" t="s">
        <v>1498</v>
      </c>
      <c r="S216" t="s">
        <v>1499</v>
      </c>
      <c r="T216" t="s">
        <v>1499</v>
      </c>
      <c r="U216" t="s">
        <v>1498</v>
      </c>
      <c r="V216" t="s">
        <v>1580</v>
      </c>
      <c r="W216" t="s">
        <v>1498</v>
      </c>
      <c r="X216" t="s">
        <v>1499</v>
      </c>
      <c r="Y216" t="s">
        <v>1499</v>
      </c>
      <c r="Z216" t="s">
        <v>1498</v>
      </c>
      <c r="AA216" t="s">
        <v>1499</v>
      </c>
      <c r="AB216" t="s">
        <v>1498</v>
      </c>
      <c r="AC216" t="s">
        <v>1498</v>
      </c>
      <c r="AD216" t="s">
        <v>1498</v>
      </c>
      <c r="AE216" t="s">
        <v>1499</v>
      </c>
      <c r="AF216" t="s">
        <v>1498</v>
      </c>
      <c r="AG216" t="s">
        <v>1498</v>
      </c>
      <c r="AH216" t="s">
        <v>1499</v>
      </c>
      <c r="AI216" t="s">
        <v>1498</v>
      </c>
      <c r="AJ216" t="s">
        <v>1499</v>
      </c>
      <c r="AK216" t="s">
        <v>1499</v>
      </c>
      <c r="AL216" t="s">
        <v>1499</v>
      </c>
      <c r="AM216" t="s">
        <v>1499</v>
      </c>
      <c r="AN216" t="s">
        <v>1498</v>
      </c>
      <c r="AO216" t="s">
        <v>1498</v>
      </c>
      <c r="AP216" t="s">
        <v>1498</v>
      </c>
      <c r="AQ216" t="s">
        <v>1498</v>
      </c>
      <c r="AR216" t="s">
        <v>1499</v>
      </c>
      <c r="AT216" t="s">
        <v>1499</v>
      </c>
      <c r="AU216" t="s">
        <v>1499</v>
      </c>
      <c r="AV216" t="s">
        <v>1580</v>
      </c>
      <c r="AW216" t="s">
        <v>1499</v>
      </c>
      <c r="AX216" t="s">
        <v>1499</v>
      </c>
      <c r="AY216" t="s">
        <v>1499</v>
      </c>
      <c r="AZ216" t="s">
        <v>1499</v>
      </c>
      <c r="BA216" t="s">
        <v>1499</v>
      </c>
      <c r="BB216" t="s">
        <v>1499</v>
      </c>
      <c r="BC216" t="s">
        <v>1498</v>
      </c>
      <c r="BD216" t="s">
        <v>1498</v>
      </c>
      <c r="BE216" t="s">
        <v>1580</v>
      </c>
      <c r="BF216" t="s">
        <v>1498</v>
      </c>
      <c r="BG216" t="s">
        <v>1499</v>
      </c>
      <c r="BH216" t="s">
        <v>1498</v>
      </c>
      <c r="BI216" t="s">
        <v>1499</v>
      </c>
      <c r="BJ216" t="s">
        <v>1498</v>
      </c>
      <c r="BK216" t="s">
        <v>1499</v>
      </c>
      <c r="BL216" t="s">
        <v>1499</v>
      </c>
      <c r="BM216" t="s">
        <v>1499</v>
      </c>
      <c r="BN216" t="s">
        <v>1499</v>
      </c>
      <c r="BO216" t="s">
        <v>1498</v>
      </c>
      <c r="BP216" t="s">
        <v>1498</v>
      </c>
      <c r="BQ216" t="s">
        <v>1498</v>
      </c>
      <c r="BR216" t="s">
        <v>1500</v>
      </c>
      <c r="BS216" t="s">
        <v>1498</v>
      </c>
      <c r="BT216" t="s">
        <v>1498</v>
      </c>
      <c r="BU216" t="s">
        <v>1498</v>
      </c>
      <c r="BV216" t="s">
        <v>1499</v>
      </c>
      <c r="BW216" t="s">
        <v>1499</v>
      </c>
      <c r="BX216" t="s">
        <v>1499</v>
      </c>
      <c r="BY216" t="s">
        <v>1498</v>
      </c>
      <c r="BZ216" t="s">
        <v>1499</v>
      </c>
      <c r="CA216" t="s">
        <v>1498</v>
      </c>
      <c r="CB216" t="s">
        <v>1499</v>
      </c>
      <c r="CC216" t="s">
        <v>1498</v>
      </c>
      <c r="CD216" t="s">
        <v>1498</v>
      </c>
      <c r="CE216" t="s">
        <v>1499</v>
      </c>
      <c r="CF216" t="s">
        <v>1499</v>
      </c>
      <c r="CG216" t="s">
        <v>1498</v>
      </c>
      <c r="CH216" t="s">
        <v>1499</v>
      </c>
      <c r="CI216" t="s">
        <v>1499</v>
      </c>
      <c r="CK216" t="s">
        <v>1499</v>
      </c>
    </row>
    <row r="217" spans="1:89" x14ac:dyDescent="0.3">
      <c r="A217" s="155">
        <v>926</v>
      </c>
      <c r="B217" t="s">
        <v>1559</v>
      </c>
      <c r="D217" t="s">
        <v>1561</v>
      </c>
      <c r="E217" t="s">
        <v>1561</v>
      </c>
      <c r="F217" t="s">
        <v>1561</v>
      </c>
      <c r="G217" t="s">
        <v>1561</v>
      </c>
      <c r="H217" t="s">
        <v>1560</v>
      </c>
      <c r="I217" t="s">
        <v>1560</v>
      </c>
      <c r="J217" t="s">
        <v>1560</v>
      </c>
      <c r="K217" t="s">
        <v>1561</v>
      </c>
      <c r="L217" t="s">
        <v>1561</v>
      </c>
      <c r="M217" t="s">
        <v>1561</v>
      </c>
      <c r="N217" t="s">
        <v>1560</v>
      </c>
      <c r="O217" t="s">
        <v>1561</v>
      </c>
      <c r="P217" t="s">
        <v>1560</v>
      </c>
      <c r="Q217" t="s">
        <v>1560</v>
      </c>
      <c r="R217" t="s">
        <v>1560</v>
      </c>
      <c r="S217" t="s">
        <v>1561</v>
      </c>
      <c r="T217" t="s">
        <v>1560</v>
      </c>
      <c r="U217" t="s">
        <v>1560</v>
      </c>
      <c r="V217">
        <v>0</v>
      </c>
      <c r="W217" t="s">
        <v>1561</v>
      </c>
      <c r="X217" t="s">
        <v>1561</v>
      </c>
      <c r="Y217" t="s">
        <v>1561</v>
      </c>
      <c r="Z217" t="s">
        <v>1561</v>
      </c>
      <c r="AA217" t="s">
        <v>1560</v>
      </c>
      <c r="AB217" t="s">
        <v>1561</v>
      </c>
      <c r="AC217" t="s">
        <v>1561</v>
      </c>
      <c r="AD217" t="s">
        <v>1560</v>
      </c>
      <c r="AE217" t="s">
        <v>1560</v>
      </c>
      <c r="AF217" t="s">
        <v>1561</v>
      </c>
      <c r="AG217" t="s">
        <v>1560</v>
      </c>
      <c r="AH217" t="s">
        <v>1560</v>
      </c>
      <c r="AI217" t="s">
        <v>1561</v>
      </c>
      <c r="AJ217" t="s">
        <v>1560</v>
      </c>
      <c r="AK217" t="s">
        <v>1560</v>
      </c>
      <c r="AL217" t="s">
        <v>1561</v>
      </c>
      <c r="AM217" t="s">
        <v>1561</v>
      </c>
      <c r="AN217" t="s">
        <v>1561</v>
      </c>
      <c r="AO217" t="s">
        <v>1560</v>
      </c>
      <c r="AP217" t="s">
        <v>1561</v>
      </c>
      <c r="AQ217" t="s">
        <v>1560</v>
      </c>
      <c r="AR217" t="s">
        <v>1560</v>
      </c>
      <c r="AT217" t="s">
        <v>1561</v>
      </c>
      <c r="AU217" t="s">
        <v>1561</v>
      </c>
      <c r="AV217">
        <v>0</v>
      </c>
      <c r="AW217" t="s">
        <v>1561</v>
      </c>
      <c r="AX217" t="s">
        <v>1560</v>
      </c>
      <c r="AY217" t="s">
        <v>1560</v>
      </c>
      <c r="AZ217" t="s">
        <v>1560</v>
      </c>
      <c r="BA217" t="s">
        <v>1560</v>
      </c>
      <c r="BB217" t="s">
        <v>1560</v>
      </c>
      <c r="BC217" t="s">
        <v>1560</v>
      </c>
      <c r="BD217" t="s">
        <v>1560</v>
      </c>
      <c r="BE217">
        <v>0</v>
      </c>
      <c r="BF217" t="s">
        <v>1561</v>
      </c>
      <c r="BG217" t="s">
        <v>1560</v>
      </c>
      <c r="BH217" t="s">
        <v>1561</v>
      </c>
      <c r="BI217" t="s">
        <v>1561</v>
      </c>
      <c r="BJ217" t="s">
        <v>1560</v>
      </c>
      <c r="BK217" t="s">
        <v>1560</v>
      </c>
      <c r="BL217" t="s">
        <v>1561</v>
      </c>
      <c r="BM217" t="s">
        <v>1561</v>
      </c>
      <c r="BN217" t="s">
        <v>1561</v>
      </c>
      <c r="BO217" t="s">
        <v>1561</v>
      </c>
      <c r="BP217" t="s">
        <v>1561</v>
      </c>
      <c r="BQ217" t="s">
        <v>1561</v>
      </c>
      <c r="BR217" t="s">
        <v>1561</v>
      </c>
      <c r="BS217" t="s">
        <v>1560</v>
      </c>
      <c r="BT217" t="s">
        <v>1561</v>
      </c>
      <c r="BU217" t="s">
        <v>1560</v>
      </c>
      <c r="BV217" t="s">
        <v>1561</v>
      </c>
      <c r="BW217" t="s">
        <v>1561</v>
      </c>
      <c r="BX217" t="s">
        <v>1560</v>
      </c>
      <c r="BY217" t="s">
        <v>1561</v>
      </c>
      <c r="BZ217" t="s">
        <v>1560</v>
      </c>
      <c r="CA217" t="s">
        <v>1561</v>
      </c>
      <c r="CB217" t="s">
        <v>1561</v>
      </c>
      <c r="CC217" t="s">
        <v>1561</v>
      </c>
      <c r="CD217" t="s">
        <v>1561</v>
      </c>
      <c r="CE217" t="s">
        <v>1561</v>
      </c>
      <c r="CF217" t="s">
        <v>1560</v>
      </c>
      <c r="CG217" t="s">
        <v>1561</v>
      </c>
      <c r="CH217" t="s">
        <v>1563</v>
      </c>
      <c r="CI217" t="s">
        <v>1561</v>
      </c>
      <c r="CK217" t="s">
        <v>1560</v>
      </c>
    </row>
    <row r="218" spans="1:89" x14ac:dyDescent="0.3">
      <c r="A218" s="155">
        <v>927</v>
      </c>
      <c r="B218" t="s">
        <v>1564</v>
      </c>
      <c r="D218" t="s">
        <v>1321</v>
      </c>
      <c r="E218" t="s">
        <v>1519</v>
      </c>
      <c r="F218" t="s">
        <v>1521</v>
      </c>
      <c r="G218" t="s">
        <v>1473</v>
      </c>
      <c r="H218" t="s">
        <v>1547</v>
      </c>
      <c r="I218" t="s">
        <v>1505</v>
      </c>
      <c r="L218" t="s">
        <v>1522</v>
      </c>
      <c r="N218" t="s">
        <v>1464</v>
      </c>
      <c r="O218" t="s">
        <v>1518</v>
      </c>
      <c r="P218" t="s">
        <v>1479</v>
      </c>
      <c r="Q218" t="s">
        <v>1556</v>
      </c>
      <c r="R218" t="s">
        <v>1541</v>
      </c>
      <c r="U218" t="s">
        <v>1513</v>
      </c>
      <c r="W218" t="s">
        <v>2724</v>
      </c>
      <c r="X218" t="s">
        <v>2741</v>
      </c>
      <c r="Y218" t="s">
        <v>2728</v>
      </c>
      <c r="Z218" t="s">
        <v>1473</v>
      </c>
      <c r="AA218" t="s">
        <v>1515</v>
      </c>
      <c r="AB218" t="s">
        <v>1464</v>
      </c>
      <c r="AC218" t="s">
        <v>1473</v>
      </c>
      <c r="AD218" t="s">
        <v>1518</v>
      </c>
      <c r="AE218" t="s">
        <v>2751</v>
      </c>
      <c r="AF218" t="s">
        <v>1554</v>
      </c>
      <c r="AG218" t="s">
        <v>1465</v>
      </c>
      <c r="AH218" t="s">
        <v>2711</v>
      </c>
      <c r="AI218" t="s">
        <v>1541</v>
      </c>
      <c r="AJ218" t="s">
        <v>1565</v>
      </c>
      <c r="AK218" t="s">
        <v>1544</v>
      </c>
      <c r="AL218" t="s">
        <v>2752</v>
      </c>
      <c r="AN218" t="s">
        <v>1473</v>
      </c>
      <c r="AO218" t="s">
        <v>1518</v>
      </c>
      <c r="AP218" t="s">
        <v>2743</v>
      </c>
      <c r="AQ218" t="s">
        <v>1547</v>
      </c>
      <c r="AR218" t="s">
        <v>1508</v>
      </c>
      <c r="AT218" t="s">
        <v>2702</v>
      </c>
      <c r="AU218" t="s">
        <v>1509</v>
      </c>
      <c r="AX218" t="s">
        <v>1480</v>
      </c>
      <c r="AZ218" t="s">
        <v>1474</v>
      </c>
      <c r="BA218" t="s">
        <v>2153</v>
      </c>
      <c r="BB218" t="s">
        <v>1521</v>
      </c>
      <c r="BC218" t="s">
        <v>1494</v>
      </c>
      <c r="BD218" t="s">
        <v>1520</v>
      </c>
      <c r="BF218" t="s">
        <v>1518</v>
      </c>
      <c r="BH218" t="s">
        <v>1550</v>
      </c>
      <c r="BI218" t="s">
        <v>2711</v>
      </c>
      <c r="BJ218" t="s">
        <v>1521</v>
      </c>
      <c r="BK218" t="s">
        <v>2750</v>
      </c>
      <c r="BL218" t="s">
        <v>1522</v>
      </c>
      <c r="BM218" t="s">
        <v>2753</v>
      </c>
      <c r="BO218" t="s">
        <v>1542</v>
      </c>
      <c r="BP218" t="s">
        <v>1521</v>
      </c>
      <c r="BQ218" t="s">
        <v>1521</v>
      </c>
      <c r="BR218" t="s">
        <v>1487</v>
      </c>
      <c r="BS218" t="s">
        <v>1492</v>
      </c>
      <c r="BT218" t="s">
        <v>1485</v>
      </c>
      <c r="BU218" t="s">
        <v>1473</v>
      </c>
      <c r="BW218" t="s">
        <v>1548</v>
      </c>
      <c r="BX218" t="s">
        <v>2749</v>
      </c>
      <c r="BY218" t="s">
        <v>1519</v>
      </c>
      <c r="CA218" t="s">
        <v>1521</v>
      </c>
      <c r="CC218" t="s">
        <v>1464</v>
      </c>
      <c r="CD218" t="s">
        <v>1521</v>
      </c>
      <c r="CE218" t="s">
        <v>2750</v>
      </c>
      <c r="CF218" t="s">
        <v>1544</v>
      </c>
      <c r="CG218" t="s">
        <v>1513</v>
      </c>
      <c r="CH218" t="s">
        <v>2754</v>
      </c>
      <c r="CI218" t="s">
        <v>1557</v>
      </c>
      <c r="CK218" t="s">
        <v>1505</v>
      </c>
    </row>
    <row r="219" spans="1:89" x14ac:dyDescent="0.3">
      <c r="A219" s="155">
        <v>928</v>
      </c>
      <c r="B219" t="s">
        <v>1567</v>
      </c>
      <c r="D219" t="s">
        <v>1560</v>
      </c>
      <c r="E219" t="s">
        <v>1560</v>
      </c>
      <c r="F219">
        <v>0</v>
      </c>
      <c r="G219">
        <v>0</v>
      </c>
      <c r="H219">
        <v>0</v>
      </c>
      <c r="I219">
        <v>0</v>
      </c>
      <c r="J219">
        <v>0</v>
      </c>
      <c r="K219" t="s">
        <v>1561</v>
      </c>
      <c r="L219" t="s">
        <v>1560</v>
      </c>
      <c r="M219">
        <v>0</v>
      </c>
      <c r="N219">
        <v>0</v>
      </c>
      <c r="O219">
        <v>0</v>
      </c>
      <c r="P219" t="s">
        <v>1560</v>
      </c>
      <c r="Q219">
        <v>0</v>
      </c>
      <c r="R219">
        <v>0</v>
      </c>
      <c r="S219" t="s">
        <v>1561</v>
      </c>
      <c r="T219" t="s">
        <v>1561</v>
      </c>
      <c r="U219">
        <v>0</v>
      </c>
      <c r="V219">
        <v>0</v>
      </c>
      <c r="W219">
        <v>0</v>
      </c>
      <c r="X219" t="s">
        <v>1561</v>
      </c>
      <c r="Y219" t="s">
        <v>1560</v>
      </c>
      <c r="Z219">
        <v>0</v>
      </c>
      <c r="AA219" t="s">
        <v>1560</v>
      </c>
      <c r="AB219">
        <v>0</v>
      </c>
      <c r="AC219">
        <v>0</v>
      </c>
      <c r="AD219">
        <v>0</v>
      </c>
      <c r="AE219" t="s">
        <v>1560</v>
      </c>
      <c r="AF219">
        <v>0</v>
      </c>
      <c r="AG219">
        <v>0</v>
      </c>
      <c r="AH219" t="s">
        <v>1560</v>
      </c>
      <c r="AI219">
        <v>0</v>
      </c>
      <c r="AJ219" t="s">
        <v>1560</v>
      </c>
      <c r="AK219" t="s">
        <v>1560</v>
      </c>
      <c r="AL219" t="s">
        <v>1560</v>
      </c>
      <c r="AM219" t="s">
        <v>1560</v>
      </c>
      <c r="AN219">
        <v>0</v>
      </c>
      <c r="AO219">
        <v>0</v>
      </c>
      <c r="AP219">
        <v>0</v>
      </c>
      <c r="AQ219">
        <v>0</v>
      </c>
      <c r="AR219" t="s">
        <v>1561</v>
      </c>
      <c r="AT219" t="s">
        <v>1560</v>
      </c>
      <c r="AU219" t="s">
        <v>1560</v>
      </c>
      <c r="AV219">
        <v>0</v>
      </c>
      <c r="AW219" t="s">
        <v>1561</v>
      </c>
      <c r="AX219" t="s">
        <v>1560</v>
      </c>
      <c r="AY219" t="s">
        <v>1562</v>
      </c>
      <c r="AZ219" t="s">
        <v>1560</v>
      </c>
      <c r="BA219" t="s">
        <v>1560</v>
      </c>
      <c r="BB219" t="s">
        <v>1560</v>
      </c>
      <c r="BC219">
        <v>0</v>
      </c>
      <c r="BD219">
        <v>0</v>
      </c>
      <c r="BE219">
        <v>0</v>
      </c>
      <c r="BF219">
        <v>0</v>
      </c>
      <c r="BG219" t="s">
        <v>1560</v>
      </c>
      <c r="BH219">
        <v>0</v>
      </c>
      <c r="BI219" t="s">
        <v>1560</v>
      </c>
      <c r="BJ219">
        <v>0</v>
      </c>
      <c r="BK219" t="s">
        <v>1561</v>
      </c>
      <c r="BL219" t="s">
        <v>1560</v>
      </c>
      <c r="BM219" t="s">
        <v>1561</v>
      </c>
      <c r="BN219" t="s">
        <v>1560</v>
      </c>
      <c r="BO219">
        <v>0</v>
      </c>
      <c r="BP219">
        <v>0</v>
      </c>
      <c r="BQ219">
        <v>0</v>
      </c>
      <c r="BR219" t="s">
        <v>1560</v>
      </c>
      <c r="BS219">
        <v>0</v>
      </c>
      <c r="BT219">
        <v>0</v>
      </c>
      <c r="BU219">
        <v>0</v>
      </c>
      <c r="BV219" t="s">
        <v>1560</v>
      </c>
      <c r="BW219" t="s">
        <v>1560</v>
      </c>
      <c r="BX219" t="s">
        <v>1560</v>
      </c>
      <c r="BY219">
        <v>0</v>
      </c>
      <c r="BZ219" t="s">
        <v>1560</v>
      </c>
      <c r="CA219">
        <v>0</v>
      </c>
      <c r="CB219" t="s">
        <v>1560</v>
      </c>
      <c r="CC219">
        <v>0</v>
      </c>
      <c r="CD219">
        <v>0</v>
      </c>
      <c r="CE219" t="s">
        <v>1560</v>
      </c>
      <c r="CF219" t="s">
        <v>1561</v>
      </c>
      <c r="CG219">
        <v>0</v>
      </c>
      <c r="CH219" t="s">
        <v>1562</v>
      </c>
      <c r="CI219" t="s">
        <v>1560</v>
      </c>
      <c r="CK219" t="s">
        <v>1561</v>
      </c>
    </row>
    <row r="220" spans="1:89" x14ac:dyDescent="0.3">
      <c r="A220" s="155">
        <v>929</v>
      </c>
      <c r="B220" t="s">
        <v>1568</v>
      </c>
      <c r="D220">
        <v>2</v>
      </c>
      <c r="E220">
        <v>2</v>
      </c>
      <c r="F220">
        <v>0</v>
      </c>
      <c r="G220">
        <v>0</v>
      </c>
      <c r="H220">
        <v>0</v>
      </c>
      <c r="I220">
        <v>0</v>
      </c>
      <c r="J220">
        <v>0</v>
      </c>
      <c r="K220">
        <v>2</v>
      </c>
      <c r="L220">
        <v>1</v>
      </c>
      <c r="M220">
        <v>0</v>
      </c>
      <c r="N220">
        <v>0</v>
      </c>
      <c r="O220">
        <v>0</v>
      </c>
      <c r="P220">
        <v>2</v>
      </c>
      <c r="Q220">
        <v>0</v>
      </c>
      <c r="R220">
        <v>0</v>
      </c>
      <c r="S220">
        <v>2</v>
      </c>
      <c r="T220">
        <v>2</v>
      </c>
      <c r="U220">
        <v>0</v>
      </c>
      <c r="V220">
        <v>0</v>
      </c>
      <c r="W220">
        <v>0</v>
      </c>
      <c r="X220">
        <v>2</v>
      </c>
      <c r="Y220">
        <v>2</v>
      </c>
      <c r="Z220">
        <v>0</v>
      </c>
      <c r="AA220">
        <v>1</v>
      </c>
      <c r="AB220">
        <v>0</v>
      </c>
      <c r="AC220">
        <v>0</v>
      </c>
      <c r="AD220">
        <v>0</v>
      </c>
      <c r="AE220">
        <v>2</v>
      </c>
      <c r="AF220">
        <v>0</v>
      </c>
      <c r="AG220">
        <v>0</v>
      </c>
      <c r="AH220">
        <v>1</v>
      </c>
      <c r="AI220">
        <v>0</v>
      </c>
      <c r="AJ220">
        <v>1</v>
      </c>
      <c r="AK220">
        <v>2</v>
      </c>
      <c r="AL220">
        <v>2</v>
      </c>
      <c r="AM220">
        <v>2</v>
      </c>
      <c r="AN220">
        <v>0</v>
      </c>
      <c r="AO220">
        <v>0</v>
      </c>
      <c r="AP220">
        <v>0</v>
      </c>
      <c r="AQ220">
        <v>0</v>
      </c>
      <c r="AR220">
        <v>2</v>
      </c>
      <c r="AT220">
        <v>0</v>
      </c>
      <c r="AU220">
        <v>2</v>
      </c>
      <c r="AV220">
        <v>0</v>
      </c>
      <c r="AW220">
        <v>2</v>
      </c>
      <c r="AX220">
        <v>2</v>
      </c>
      <c r="AY220">
        <v>1</v>
      </c>
      <c r="AZ220">
        <v>2</v>
      </c>
      <c r="BA220">
        <v>2</v>
      </c>
      <c r="BB220">
        <v>2</v>
      </c>
      <c r="BC220">
        <v>0</v>
      </c>
      <c r="BD220">
        <v>0</v>
      </c>
      <c r="BE220">
        <v>0</v>
      </c>
      <c r="BF220">
        <v>0</v>
      </c>
      <c r="BG220">
        <v>2</v>
      </c>
      <c r="BH220">
        <v>0</v>
      </c>
      <c r="BI220">
        <v>1</v>
      </c>
      <c r="BJ220">
        <v>0</v>
      </c>
      <c r="BK220">
        <v>2</v>
      </c>
      <c r="BL220">
        <v>1</v>
      </c>
      <c r="BM220">
        <v>2</v>
      </c>
      <c r="BN220">
        <v>0</v>
      </c>
      <c r="BO220">
        <v>0</v>
      </c>
      <c r="BP220">
        <v>0</v>
      </c>
      <c r="BQ220">
        <v>0</v>
      </c>
      <c r="BR220">
        <v>2</v>
      </c>
      <c r="BS220">
        <v>0</v>
      </c>
      <c r="BT220">
        <v>0</v>
      </c>
      <c r="BU220">
        <v>0</v>
      </c>
      <c r="BV220">
        <v>1</v>
      </c>
      <c r="BW220">
        <v>2</v>
      </c>
      <c r="BX220">
        <v>2</v>
      </c>
      <c r="BY220">
        <v>0</v>
      </c>
      <c r="BZ220">
        <v>2</v>
      </c>
      <c r="CA220">
        <v>0</v>
      </c>
      <c r="CB220">
        <v>1</v>
      </c>
      <c r="CC220">
        <v>0</v>
      </c>
      <c r="CD220">
        <v>0</v>
      </c>
      <c r="CE220">
        <v>2</v>
      </c>
      <c r="CF220">
        <v>2</v>
      </c>
      <c r="CG220">
        <v>0</v>
      </c>
      <c r="CH220">
        <v>2</v>
      </c>
      <c r="CI220">
        <v>2</v>
      </c>
      <c r="CK220">
        <v>2</v>
      </c>
    </row>
    <row r="221" spans="1:89" x14ac:dyDescent="0.3">
      <c r="A221" s="155">
        <v>930</v>
      </c>
      <c r="B221" t="s">
        <v>1569</v>
      </c>
      <c r="D221">
        <v>1</v>
      </c>
      <c r="E221">
        <v>2</v>
      </c>
      <c r="F221">
        <v>0</v>
      </c>
      <c r="G221">
        <v>0</v>
      </c>
      <c r="H221">
        <v>0</v>
      </c>
      <c r="I221">
        <v>0</v>
      </c>
      <c r="J221">
        <v>0</v>
      </c>
      <c r="K221">
        <v>2</v>
      </c>
      <c r="L221">
        <v>2</v>
      </c>
      <c r="M221">
        <v>0</v>
      </c>
      <c r="N221">
        <v>0</v>
      </c>
      <c r="O221">
        <v>0</v>
      </c>
      <c r="P221">
        <v>2</v>
      </c>
      <c r="Q221">
        <v>0</v>
      </c>
      <c r="R221">
        <v>0</v>
      </c>
      <c r="S221">
        <v>2</v>
      </c>
      <c r="T221">
        <v>1</v>
      </c>
      <c r="U221">
        <v>0</v>
      </c>
      <c r="V221">
        <v>0</v>
      </c>
      <c r="W221">
        <v>0</v>
      </c>
      <c r="X221">
        <v>1</v>
      </c>
      <c r="Y221">
        <v>1</v>
      </c>
      <c r="Z221">
        <v>0</v>
      </c>
      <c r="AA221">
        <v>2</v>
      </c>
      <c r="AB221">
        <v>0</v>
      </c>
      <c r="AC221">
        <v>0</v>
      </c>
      <c r="AD221">
        <v>0</v>
      </c>
      <c r="AE221">
        <v>1</v>
      </c>
      <c r="AF221">
        <v>0</v>
      </c>
      <c r="AG221">
        <v>0</v>
      </c>
      <c r="AH221">
        <v>2</v>
      </c>
      <c r="AI221">
        <v>0</v>
      </c>
      <c r="AJ221">
        <v>2</v>
      </c>
      <c r="AK221">
        <v>2</v>
      </c>
      <c r="AL221">
        <v>1</v>
      </c>
      <c r="AM221">
        <v>2</v>
      </c>
      <c r="AN221">
        <v>0</v>
      </c>
      <c r="AO221">
        <v>0</v>
      </c>
      <c r="AP221">
        <v>0</v>
      </c>
      <c r="AQ221">
        <v>0</v>
      </c>
      <c r="AR221">
        <v>2</v>
      </c>
      <c r="AT221">
        <v>1</v>
      </c>
      <c r="AU221">
        <v>2</v>
      </c>
      <c r="AV221">
        <v>0</v>
      </c>
      <c r="AW221">
        <v>2</v>
      </c>
      <c r="AX221">
        <v>2</v>
      </c>
      <c r="AY221">
        <v>2</v>
      </c>
      <c r="AZ221">
        <v>1</v>
      </c>
      <c r="BA221">
        <v>2</v>
      </c>
      <c r="BB221">
        <v>2</v>
      </c>
      <c r="BC221">
        <v>0</v>
      </c>
      <c r="BD221">
        <v>0</v>
      </c>
      <c r="BE221">
        <v>0</v>
      </c>
      <c r="BF221">
        <v>0</v>
      </c>
      <c r="BG221">
        <v>1</v>
      </c>
      <c r="BH221">
        <v>0</v>
      </c>
      <c r="BI221">
        <v>2</v>
      </c>
      <c r="BJ221">
        <v>0</v>
      </c>
      <c r="BK221">
        <v>2</v>
      </c>
      <c r="BL221">
        <v>1</v>
      </c>
      <c r="BM221">
        <v>2</v>
      </c>
      <c r="BN221">
        <v>1</v>
      </c>
      <c r="BO221">
        <v>0</v>
      </c>
      <c r="BP221">
        <v>0</v>
      </c>
      <c r="BQ221">
        <v>0</v>
      </c>
      <c r="BR221">
        <v>2</v>
      </c>
      <c r="BS221">
        <v>0</v>
      </c>
      <c r="BT221">
        <v>0</v>
      </c>
      <c r="BU221">
        <v>0</v>
      </c>
      <c r="BV221">
        <v>2</v>
      </c>
      <c r="BW221">
        <v>2</v>
      </c>
      <c r="BX221">
        <v>2</v>
      </c>
      <c r="BY221">
        <v>0</v>
      </c>
      <c r="BZ221">
        <v>2</v>
      </c>
      <c r="CA221">
        <v>0</v>
      </c>
      <c r="CB221">
        <v>2</v>
      </c>
      <c r="CC221">
        <v>0</v>
      </c>
      <c r="CD221">
        <v>0</v>
      </c>
      <c r="CE221">
        <v>1</v>
      </c>
      <c r="CF221">
        <v>2</v>
      </c>
      <c r="CG221">
        <v>0</v>
      </c>
      <c r="CH221">
        <v>1</v>
      </c>
      <c r="CI221">
        <v>2</v>
      </c>
      <c r="CK221">
        <v>1</v>
      </c>
    </row>
    <row r="222" spans="1:89" x14ac:dyDescent="0.3">
      <c r="A222" s="155">
        <v>931</v>
      </c>
      <c r="B222" t="s">
        <v>1570</v>
      </c>
      <c r="D222">
        <v>2</v>
      </c>
      <c r="E222">
        <v>2</v>
      </c>
      <c r="F222">
        <v>0</v>
      </c>
      <c r="G222">
        <v>0</v>
      </c>
      <c r="H222">
        <v>0</v>
      </c>
      <c r="I222">
        <v>0</v>
      </c>
      <c r="J222">
        <v>0</v>
      </c>
      <c r="K222">
        <v>2</v>
      </c>
      <c r="L222">
        <v>2</v>
      </c>
      <c r="M222">
        <v>0</v>
      </c>
      <c r="N222">
        <v>0</v>
      </c>
      <c r="O222">
        <v>0</v>
      </c>
      <c r="P222">
        <v>2</v>
      </c>
      <c r="Q222">
        <v>0</v>
      </c>
      <c r="R222">
        <v>0</v>
      </c>
      <c r="S222">
        <v>2</v>
      </c>
      <c r="T222">
        <v>2</v>
      </c>
      <c r="U222">
        <v>0</v>
      </c>
      <c r="V222">
        <v>0</v>
      </c>
      <c r="W222">
        <v>0</v>
      </c>
      <c r="X222">
        <v>2</v>
      </c>
      <c r="Y222">
        <v>2</v>
      </c>
      <c r="Z222">
        <v>0</v>
      </c>
      <c r="AA222">
        <v>2</v>
      </c>
      <c r="AB222">
        <v>0</v>
      </c>
      <c r="AC222">
        <v>0</v>
      </c>
      <c r="AD222">
        <v>0</v>
      </c>
      <c r="AE222">
        <v>2</v>
      </c>
      <c r="AF222">
        <v>0</v>
      </c>
      <c r="AG222">
        <v>0</v>
      </c>
      <c r="AH222">
        <v>2</v>
      </c>
      <c r="AI222">
        <v>0</v>
      </c>
      <c r="AJ222">
        <v>2</v>
      </c>
      <c r="AK222">
        <v>2</v>
      </c>
      <c r="AL222">
        <v>2</v>
      </c>
      <c r="AM222">
        <v>2</v>
      </c>
      <c r="AN222">
        <v>0</v>
      </c>
      <c r="AO222">
        <v>0</v>
      </c>
      <c r="AP222">
        <v>0</v>
      </c>
      <c r="AQ222">
        <v>0</v>
      </c>
      <c r="AR222">
        <v>2</v>
      </c>
      <c r="AT222">
        <v>0</v>
      </c>
      <c r="AU222">
        <v>2</v>
      </c>
      <c r="AV222">
        <v>0</v>
      </c>
      <c r="AW222">
        <v>2</v>
      </c>
      <c r="AX222">
        <v>2</v>
      </c>
      <c r="AY222">
        <v>2</v>
      </c>
      <c r="AZ222">
        <v>2</v>
      </c>
      <c r="BA222">
        <v>2</v>
      </c>
      <c r="BB222">
        <v>2</v>
      </c>
      <c r="BC222">
        <v>0</v>
      </c>
      <c r="BD222">
        <v>0</v>
      </c>
      <c r="BE222">
        <v>0</v>
      </c>
      <c r="BF222">
        <v>0</v>
      </c>
      <c r="BG222">
        <v>2</v>
      </c>
      <c r="BH222">
        <v>0</v>
      </c>
      <c r="BI222">
        <v>2</v>
      </c>
      <c r="BJ222">
        <v>0</v>
      </c>
      <c r="BK222">
        <v>2</v>
      </c>
      <c r="BL222">
        <v>2</v>
      </c>
      <c r="BM222">
        <v>2</v>
      </c>
      <c r="BN222">
        <v>0</v>
      </c>
      <c r="BO222">
        <v>0</v>
      </c>
      <c r="BP222">
        <v>0</v>
      </c>
      <c r="BQ222">
        <v>0</v>
      </c>
      <c r="BR222">
        <v>2</v>
      </c>
      <c r="BS222">
        <v>0</v>
      </c>
      <c r="BT222">
        <v>0</v>
      </c>
      <c r="BU222">
        <v>0</v>
      </c>
      <c r="BV222">
        <v>2</v>
      </c>
      <c r="BW222">
        <v>2</v>
      </c>
      <c r="BX222">
        <v>2</v>
      </c>
      <c r="BY222">
        <v>0</v>
      </c>
      <c r="BZ222">
        <v>2</v>
      </c>
      <c r="CA222">
        <v>0</v>
      </c>
      <c r="CB222">
        <v>2</v>
      </c>
      <c r="CC222">
        <v>0</v>
      </c>
      <c r="CD222">
        <v>0</v>
      </c>
      <c r="CE222">
        <v>2</v>
      </c>
      <c r="CF222">
        <v>2</v>
      </c>
      <c r="CG222">
        <v>0</v>
      </c>
      <c r="CH222">
        <v>2</v>
      </c>
      <c r="CI222">
        <v>2</v>
      </c>
      <c r="CK222">
        <v>2</v>
      </c>
    </row>
    <row r="223" spans="1:89" x14ac:dyDescent="0.3">
      <c r="A223" s="155">
        <v>932</v>
      </c>
      <c r="B223" t="s">
        <v>1571</v>
      </c>
      <c r="D223">
        <v>2</v>
      </c>
      <c r="E223">
        <v>2</v>
      </c>
      <c r="F223">
        <v>0</v>
      </c>
      <c r="G223">
        <v>0</v>
      </c>
      <c r="H223">
        <v>0</v>
      </c>
      <c r="I223">
        <v>0</v>
      </c>
      <c r="J223">
        <v>0</v>
      </c>
      <c r="K223">
        <v>2</v>
      </c>
      <c r="L223">
        <v>2</v>
      </c>
      <c r="M223">
        <v>0</v>
      </c>
      <c r="N223">
        <v>0</v>
      </c>
      <c r="O223">
        <v>0</v>
      </c>
      <c r="P223">
        <v>1</v>
      </c>
      <c r="Q223">
        <v>0</v>
      </c>
      <c r="R223">
        <v>0</v>
      </c>
      <c r="S223">
        <v>2</v>
      </c>
      <c r="T223">
        <v>2</v>
      </c>
      <c r="U223">
        <v>0</v>
      </c>
      <c r="V223">
        <v>0</v>
      </c>
      <c r="W223">
        <v>0</v>
      </c>
      <c r="X223">
        <v>2</v>
      </c>
      <c r="Y223">
        <v>2</v>
      </c>
      <c r="Z223">
        <v>0</v>
      </c>
      <c r="AA223">
        <v>2</v>
      </c>
      <c r="AB223">
        <v>0</v>
      </c>
      <c r="AC223">
        <v>0</v>
      </c>
      <c r="AD223">
        <v>0</v>
      </c>
      <c r="AE223">
        <v>2</v>
      </c>
      <c r="AF223">
        <v>0</v>
      </c>
      <c r="AG223">
        <v>0</v>
      </c>
      <c r="AH223">
        <v>1</v>
      </c>
      <c r="AI223">
        <v>0</v>
      </c>
      <c r="AJ223">
        <v>2</v>
      </c>
      <c r="AK223">
        <v>2</v>
      </c>
      <c r="AL223">
        <v>2</v>
      </c>
      <c r="AM223">
        <v>2</v>
      </c>
      <c r="AN223">
        <v>0</v>
      </c>
      <c r="AO223">
        <v>0</v>
      </c>
      <c r="AP223">
        <v>0</v>
      </c>
      <c r="AQ223">
        <v>0</v>
      </c>
      <c r="AR223">
        <v>2</v>
      </c>
      <c r="AT223">
        <v>0</v>
      </c>
      <c r="AU223">
        <v>2</v>
      </c>
      <c r="AV223">
        <v>0</v>
      </c>
      <c r="AW223">
        <v>2</v>
      </c>
      <c r="AX223">
        <v>2</v>
      </c>
      <c r="AY223">
        <v>2</v>
      </c>
      <c r="AZ223">
        <v>2</v>
      </c>
      <c r="BA223">
        <v>2</v>
      </c>
      <c r="BB223">
        <v>2</v>
      </c>
      <c r="BC223">
        <v>0</v>
      </c>
      <c r="BD223">
        <v>0</v>
      </c>
      <c r="BE223">
        <v>0</v>
      </c>
      <c r="BF223">
        <v>0</v>
      </c>
      <c r="BG223">
        <v>2</v>
      </c>
      <c r="BH223">
        <v>0</v>
      </c>
      <c r="BI223">
        <v>2</v>
      </c>
      <c r="BJ223">
        <v>0</v>
      </c>
      <c r="BK223">
        <v>2</v>
      </c>
      <c r="BL223">
        <v>2</v>
      </c>
      <c r="BM223">
        <v>2</v>
      </c>
      <c r="BN223">
        <v>2</v>
      </c>
      <c r="BO223">
        <v>0</v>
      </c>
      <c r="BP223">
        <v>0</v>
      </c>
      <c r="BQ223">
        <v>0</v>
      </c>
      <c r="BR223">
        <v>2</v>
      </c>
      <c r="BS223">
        <v>0</v>
      </c>
      <c r="BT223">
        <v>0</v>
      </c>
      <c r="BU223">
        <v>0</v>
      </c>
      <c r="BV223">
        <v>2</v>
      </c>
      <c r="BW223">
        <v>2</v>
      </c>
      <c r="BX223">
        <v>2</v>
      </c>
      <c r="BY223">
        <v>0</v>
      </c>
      <c r="BZ223">
        <v>2</v>
      </c>
      <c r="CA223">
        <v>0</v>
      </c>
      <c r="CB223">
        <v>2</v>
      </c>
      <c r="CC223">
        <v>0</v>
      </c>
      <c r="CD223">
        <v>0</v>
      </c>
      <c r="CE223">
        <v>2</v>
      </c>
      <c r="CF223">
        <v>2</v>
      </c>
      <c r="CG223">
        <v>0</v>
      </c>
      <c r="CH223">
        <v>2</v>
      </c>
      <c r="CI223">
        <v>2</v>
      </c>
      <c r="CK223">
        <v>2</v>
      </c>
    </row>
    <row r="224" spans="1:89" x14ac:dyDescent="0.3">
      <c r="A224" s="155">
        <v>933</v>
      </c>
      <c r="B224" t="s">
        <v>1572</v>
      </c>
      <c r="D224" t="s">
        <v>1561</v>
      </c>
      <c r="E224" t="s">
        <v>1561</v>
      </c>
      <c r="F224">
        <v>0</v>
      </c>
      <c r="G224">
        <v>0</v>
      </c>
      <c r="H224">
        <v>0</v>
      </c>
      <c r="I224">
        <v>0</v>
      </c>
      <c r="J224">
        <v>0</v>
      </c>
      <c r="K224" t="s">
        <v>1561</v>
      </c>
      <c r="L224" t="s">
        <v>1561</v>
      </c>
      <c r="M224">
        <v>0</v>
      </c>
      <c r="N224">
        <v>0</v>
      </c>
      <c r="O224">
        <v>0</v>
      </c>
      <c r="P224" t="s">
        <v>1561</v>
      </c>
      <c r="Q224">
        <v>0</v>
      </c>
      <c r="R224">
        <v>0</v>
      </c>
      <c r="S224" t="s">
        <v>1561</v>
      </c>
      <c r="T224" t="s">
        <v>1561</v>
      </c>
      <c r="U224">
        <v>0</v>
      </c>
      <c r="V224">
        <v>0</v>
      </c>
      <c r="W224">
        <v>0</v>
      </c>
      <c r="X224" t="s">
        <v>1561</v>
      </c>
      <c r="Y224" t="s">
        <v>1561</v>
      </c>
      <c r="Z224">
        <v>0</v>
      </c>
      <c r="AA224" t="s">
        <v>1561</v>
      </c>
      <c r="AB224">
        <v>0</v>
      </c>
      <c r="AC224">
        <v>0</v>
      </c>
      <c r="AD224">
        <v>0</v>
      </c>
      <c r="AE224" t="s">
        <v>1561</v>
      </c>
      <c r="AF224">
        <v>0</v>
      </c>
      <c r="AG224">
        <v>0</v>
      </c>
      <c r="AH224" t="s">
        <v>1561</v>
      </c>
      <c r="AI224">
        <v>0</v>
      </c>
      <c r="AJ224" t="s">
        <v>1561</v>
      </c>
      <c r="AK224" t="s">
        <v>1561</v>
      </c>
      <c r="AL224" t="s">
        <v>1561</v>
      </c>
      <c r="AM224" t="s">
        <v>1561</v>
      </c>
      <c r="AN224">
        <v>0</v>
      </c>
      <c r="AO224">
        <v>0</v>
      </c>
      <c r="AP224">
        <v>0</v>
      </c>
      <c r="AQ224">
        <v>0</v>
      </c>
      <c r="AR224" t="s">
        <v>1561</v>
      </c>
      <c r="AT224" t="s">
        <v>1560</v>
      </c>
      <c r="AU224" t="s">
        <v>1561</v>
      </c>
      <c r="AV224">
        <v>0</v>
      </c>
      <c r="AW224" t="s">
        <v>1561</v>
      </c>
      <c r="AX224" t="s">
        <v>1561</v>
      </c>
      <c r="AY224" t="s">
        <v>1563</v>
      </c>
      <c r="AZ224" t="s">
        <v>1561</v>
      </c>
      <c r="BA224" t="s">
        <v>1561</v>
      </c>
      <c r="BB224" t="s">
        <v>1561</v>
      </c>
      <c r="BC224">
        <v>0</v>
      </c>
      <c r="BD224">
        <v>0</v>
      </c>
      <c r="BE224">
        <v>0</v>
      </c>
      <c r="BF224">
        <v>0</v>
      </c>
      <c r="BG224" t="s">
        <v>1561</v>
      </c>
      <c r="BH224">
        <v>0</v>
      </c>
      <c r="BI224" t="s">
        <v>1561</v>
      </c>
      <c r="BJ224">
        <v>0</v>
      </c>
      <c r="BK224" t="s">
        <v>1561</v>
      </c>
      <c r="BL224" t="s">
        <v>1561</v>
      </c>
      <c r="BM224" t="s">
        <v>1561</v>
      </c>
      <c r="BN224" t="s">
        <v>1561</v>
      </c>
      <c r="BO224">
        <v>0</v>
      </c>
      <c r="BP224">
        <v>0</v>
      </c>
      <c r="BQ224">
        <v>0</v>
      </c>
      <c r="BR224" t="s">
        <v>1561</v>
      </c>
      <c r="BS224">
        <v>0</v>
      </c>
      <c r="BT224">
        <v>0</v>
      </c>
      <c r="BU224">
        <v>0</v>
      </c>
      <c r="BV224">
        <v>0</v>
      </c>
      <c r="BW224" t="s">
        <v>1560</v>
      </c>
      <c r="BX224" t="s">
        <v>1561</v>
      </c>
      <c r="BY224">
        <v>0</v>
      </c>
      <c r="BZ224" t="s">
        <v>1561</v>
      </c>
      <c r="CA224">
        <v>0</v>
      </c>
      <c r="CB224" t="s">
        <v>1561</v>
      </c>
      <c r="CC224">
        <v>0</v>
      </c>
      <c r="CD224">
        <v>0</v>
      </c>
      <c r="CE224" t="s">
        <v>1561</v>
      </c>
      <c r="CF224" t="s">
        <v>1561</v>
      </c>
      <c r="CG224">
        <v>0</v>
      </c>
      <c r="CH224" t="s">
        <v>1563</v>
      </c>
      <c r="CI224" t="s">
        <v>1561</v>
      </c>
      <c r="CK224" t="s">
        <v>1561</v>
      </c>
    </row>
    <row r="225" spans="1:89" x14ac:dyDescent="0.3">
      <c r="A225" s="155">
        <v>934</v>
      </c>
      <c r="B225" t="s">
        <v>1573</v>
      </c>
      <c r="D225">
        <v>0</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t="s">
        <v>1561</v>
      </c>
      <c r="AF225">
        <v>0</v>
      </c>
      <c r="AG225">
        <v>0</v>
      </c>
      <c r="AH225">
        <v>0</v>
      </c>
      <c r="AI225">
        <v>0</v>
      </c>
      <c r="AJ225" t="s">
        <v>471</v>
      </c>
      <c r="AK225">
        <v>0</v>
      </c>
      <c r="AL225">
        <v>0</v>
      </c>
      <c r="AM225">
        <v>0</v>
      </c>
      <c r="AN225">
        <v>0</v>
      </c>
      <c r="AO225">
        <v>0</v>
      </c>
      <c r="AP225">
        <v>0</v>
      </c>
      <c r="AQ225">
        <v>0</v>
      </c>
      <c r="AR225">
        <v>0</v>
      </c>
      <c r="AT225">
        <v>0</v>
      </c>
      <c r="AU225">
        <v>0</v>
      </c>
      <c r="AV225">
        <v>0</v>
      </c>
      <c r="AW225" t="s">
        <v>1561</v>
      </c>
      <c r="AX225">
        <v>0</v>
      </c>
      <c r="AY225">
        <v>0</v>
      </c>
      <c r="AZ225">
        <v>0</v>
      </c>
      <c r="BA225">
        <v>0</v>
      </c>
      <c r="BB225">
        <v>0</v>
      </c>
      <c r="BC225">
        <v>0</v>
      </c>
      <c r="BD225">
        <v>0</v>
      </c>
      <c r="BE225">
        <v>0</v>
      </c>
      <c r="BF225">
        <v>0</v>
      </c>
      <c r="BG225">
        <v>0</v>
      </c>
      <c r="BH225">
        <v>0</v>
      </c>
      <c r="BI225">
        <v>0</v>
      </c>
      <c r="BJ225">
        <v>0</v>
      </c>
      <c r="BK225">
        <v>0</v>
      </c>
      <c r="BL225" t="s">
        <v>1535</v>
      </c>
      <c r="BM225">
        <v>0</v>
      </c>
      <c r="BN225" t="s">
        <v>1574</v>
      </c>
      <c r="BO225">
        <v>0</v>
      </c>
      <c r="BP225">
        <v>0</v>
      </c>
      <c r="BQ225">
        <v>0</v>
      </c>
      <c r="BR225">
        <v>0</v>
      </c>
      <c r="BS225">
        <v>0</v>
      </c>
      <c r="BT225">
        <v>0</v>
      </c>
      <c r="BU225">
        <v>0</v>
      </c>
      <c r="BV225">
        <v>0</v>
      </c>
      <c r="BW225">
        <v>0</v>
      </c>
      <c r="BX225">
        <v>0</v>
      </c>
      <c r="BY225">
        <v>0</v>
      </c>
      <c r="BZ225">
        <v>0</v>
      </c>
      <c r="CA225">
        <v>0</v>
      </c>
      <c r="CB225">
        <v>0</v>
      </c>
      <c r="CC225">
        <v>0</v>
      </c>
      <c r="CD225">
        <v>0</v>
      </c>
      <c r="CE225">
        <v>0</v>
      </c>
      <c r="CF225">
        <v>0</v>
      </c>
      <c r="CG225">
        <v>0</v>
      </c>
      <c r="CH225">
        <v>0</v>
      </c>
      <c r="CI225">
        <v>0</v>
      </c>
      <c r="CK225">
        <v>0</v>
      </c>
    </row>
    <row r="226" spans="1:89" x14ac:dyDescent="0.3">
      <c r="A226" s="155">
        <v>936</v>
      </c>
      <c r="B226" t="s">
        <v>1575</v>
      </c>
      <c r="S226" t="s">
        <v>2755</v>
      </c>
      <c r="X226" t="s">
        <v>2741</v>
      </c>
      <c r="AR226" t="s">
        <v>1480</v>
      </c>
      <c r="AW226" t="s">
        <v>1470</v>
      </c>
      <c r="BK226" t="s">
        <v>2756</v>
      </c>
      <c r="CF226" t="s">
        <v>1324</v>
      </c>
      <c r="CK226" t="s">
        <v>1452</v>
      </c>
    </row>
    <row r="227" spans="1:89" x14ac:dyDescent="0.3">
      <c r="A227" s="155">
        <v>937</v>
      </c>
      <c r="B227" t="s">
        <v>1577</v>
      </c>
      <c r="AR227" t="s">
        <v>1454</v>
      </c>
      <c r="AW227" t="s">
        <v>1478</v>
      </c>
      <c r="CF227" t="s">
        <v>1544</v>
      </c>
      <c r="CK227" t="s">
        <v>1472</v>
      </c>
    </row>
    <row r="228" spans="1:89" x14ac:dyDescent="0.3">
      <c r="A228" s="155">
        <v>938</v>
      </c>
      <c r="B228" t="s">
        <v>1578</v>
      </c>
    </row>
    <row r="229" spans="1:89" x14ac:dyDescent="0.3">
      <c r="A229" s="155">
        <v>939</v>
      </c>
      <c r="B229" t="s">
        <v>1579</v>
      </c>
      <c r="D229" t="s">
        <v>1532</v>
      </c>
      <c r="E229" t="s">
        <v>1532</v>
      </c>
      <c r="F229" t="s">
        <v>1580</v>
      </c>
      <c r="G229" t="s">
        <v>1581</v>
      </c>
      <c r="H229" t="s">
        <v>1580</v>
      </c>
      <c r="I229" t="s">
        <v>1580</v>
      </c>
      <c r="J229" t="s">
        <v>1580</v>
      </c>
      <c r="K229" t="s">
        <v>1581</v>
      </c>
      <c r="L229" t="s">
        <v>1581</v>
      </c>
      <c r="M229" t="s">
        <v>1532</v>
      </c>
      <c r="N229" t="s">
        <v>1580</v>
      </c>
      <c r="O229" t="s">
        <v>1581</v>
      </c>
      <c r="P229" t="s">
        <v>1580</v>
      </c>
      <c r="Q229" t="s">
        <v>1581</v>
      </c>
      <c r="R229" t="s">
        <v>1580</v>
      </c>
      <c r="S229" t="s">
        <v>1581</v>
      </c>
      <c r="T229" t="s">
        <v>1580</v>
      </c>
      <c r="U229" t="s">
        <v>1580</v>
      </c>
      <c r="V229" t="s">
        <v>1580</v>
      </c>
      <c r="W229" t="s">
        <v>1532</v>
      </c>
      <c r="X229" t="s">
        <v>1532</v>
      </c>
      <c r="Y229" t="s">
        <v>1581</v>
      </c>
      <c r="Z229" t="s">
        <v>1581</v>
      </c>
      <c r="AA229" t="s">
        <v>1580</v>
      </c>
      <c r="AB229" t="s">
        <v>1581</v>
      </c>
      <c r="AC229" t="s">
        <v>1532</v>
      </c>
      <c r="AD229" t="s">
        <v>1580</v>
      </c>
      <c r="AE229" t="s">
        <v>1580</v>
      </c>
      <c r="AF229" t="s">
        <v>1532</v>
      </c>
      <c r="AG229" t="s">
        <v>1580</v>
      </c>
      <c r="AH229" t="s">
        <v>1580</v>
      </c>
      <c r="AI229" t="s">
        <v>1532</v>
      </c>
      <c r="AJ229" t="s">
        <v>1580</v>
      </c>
      <c r="AK229" t="s">
        <v>1580</v>
      </c>
      <c r="AL229" t="s">
        <v>1532</v>
      </c>
      <c r="AM229" t="s">
        <v>1581</v>
      </c>
      <c r="AN229" t="s">
        <v>1532</v>
      </c>
      <c r="AO229" t="s">
        <v>1580</v>
      </c>
      <c r="AP229" t="s">
        <v>1581</v>
      </c>
      <c r="AQ229" t="s">
        <v>1580</v>
      </c>
      <c r="AR229" t="s">
        <v>1580</v>
      </c>
      <c r="AT229" t="s">
        <v>1532</v>
      </c>
      <c r="AU229" t="s">
        <v>1581</v>
      </c>
      <c r="AV229" t="s">
        <v>1580</v>
      </c>
      <c r="AW229" t="s">
        <v>1581</v>
      </c>
      <c r="AX229" t="s">
        <v>1580</v>
      </c>
      <c r="AY229" t="s">
        <v>1580</v>
      </c>
      <c r="AZ229" t="s">
        <v>1580</v>
      </c>
      <c r="BA229" t="s">
        <v>1580</v>
      </c>
      <c r="BB229" t="s">
        <v>1580</v>
      </c>
      <c r="BC229" t="s">
        <v>1580</v>
      </c>
      <c r="BD229" t="s">
        <v>1580</v>
      </c>
      <c r="BE229" t="s">
        <v>1580</v>
      </c>
      <c r="BF229" t="s">
        <v>1581</v>
      </c>
      <c r="BG229" t="s">
        <v>1580</v>
      </c>
      <c r="BH229" t="s">
        <v>1581</v>
      </c>
      <c r="BI229" t="s">
        <v>1581</v>
      </c>
      <c r="BJ229" t="s">
        <v>1580</v>
      </c>
      <c r="BK229" t="s">
        <v>1580</v>
      </c>
      <c r="BL229" t="s">
        <v>1581</v>
      </c>
      <c r="BM229" t="s">
        <v>1581</v>
      </c>
      <c r="BN229" t="s">
        <v>1532</v>
      </c>
      <c r="BO229" t="s">
        <v>1581</v>
      </c>
      <c r="BP229" t="s">
        <v>1581</v>
      </c>
      <c r="BQ229" t="s">
        <v>1532</v>
      </c>
      <c r="BR229" t="s">
        <v>1581</v>
      </c>
      <c r="BS229" t="s">
        <v>1580</v>
      </c>
      <c r="BT229" t="s">
        <v>1581</v>
      </c>
      <c r="BU229" t="s">
        <v>1580</v>
      </c>
      <c r="BV229" t="s">
        <v>1580</v>
      </c>
      <c r="BW229" t="s">
        <v>1532</v>
      </c>
      <c r="BX229" t="s">
        <v>1580</v>
      </c>
      <c r="BY229" t="s">
        <v>1532</v>
      </c>
      <c r="BZ229" t="s">
        <v>1580</v>
      </c>
      <c r="CA229" t="s">
        <v>1581</v>
      </c>
      <c r="CB229" t="s">
        <v>1532</v>
      </c>
      <c r="CC229" t="s">
        <v>1581</v>
      </c>
      <c r="CD229" t="s">
        <v>1532</v>
      </c>
      <c r="CE229" t="s">
        <v>1532</v>
      </c>
      <c r="CF229" t="s">
        <v>1580</v>
      </c>
      <c r="CG229" t="s">
        <v>1581</v>
      </c>
      <c r="CH229" t="s">
        <v>1532</v>
      </c>
      <c r="CI229" t="s">
        <v>1537</v>
      </c>
      <c r="CK229" t="s">
        <v>1580</v>
      </c>
    </row>
    <row r="230" spans="1:89" x14ac:dyDescent="0.3">
      <c r="A230" s="155">
        <v>940</v>
      </c>
      <c r="B230" t="s">
        <v>1582</v>
      </c>
      <c r="D230" t="s">
        <v>2746</v>
      </c>
      <c r="E230" t="s">
        <v>1480</v>
      </c>
      <c r="G230" t="s">
        <v>1478</v>
      </c>
      <c r="K230" t="s">
        <v>1474</v>
      </c>
      <c r="L230" t="s">
        <v>1520</v>
      </c>
      <c r="M230" t="s">
        <v>1324</v>
      </c>
      <c r="O230" t="s">
        <v>1576</v>
      </c>
      <c r="Q230" t="s">
        <v>1525</v>
      </c>
      <c r="S230" t="s">
        <v>2746</v>
      </c>
      <c r="W230" t="s">
        <v>2724</v>
      </c>
      <c r="X230" t="s">
        <v>2757</v>
      </c>
      <c r="Y230" t="s">
        <v>2704</v>
      </c>
      <c r="Z230" t="s">
        <v>1464</v>
      </c>
      <c r="AB230" t="s">
        <v>1516</v>
      </c>
      <c r="AC230" t="s">
        <v>1478</v>
      </c>
      <c r="AF230" t="s">
        <v>1493</v>
      </c>
      <c r="AI230" t="s">
        <v>1583</v>
      </c>
      <c r="AL230" t="s">
        <v>2730</v>
      </c>
      <c r="AM230" t="s">
        <v>1516</v>
      </c>
      <c r="AN230" t="s">
        <v>1526</v>
      </c>
      <c r="AP230" t="s">
        <v>1565</v>
      </c>
      <c r="AT230" t="s">
        <v>2758</v>
      </c>
      <c r="AU230" t="s">
        <v>1462</v>
      </c>
      <c r="AW230" t="s">
        <v>1489</v>
      </c>
      <c r="BF230" t="s">
        <v>1518</v>
      </c>
      <c r="BH230" t="s">
        <v>1484</v>
      </c>
      <c r="BI230" t="s">
        <v>2732</v>
      </c>
      <c r="BL230" t="s">
        <v>1486</v>
      </c>
      <c r="BM230" t="s">
        <v>2727</v>
      </c>
      <c r="BN230" t="s">
        <v>2759</v>
      </c>
      <c r="BO230" t="s">
        <v>1576</v>
      </c>
      <c r="BP230" t="s">
        <v>1462</v>
      </c>
      <c r="BQ230" t="s">
        <v>1502</v>
      </c>
      <c r="BR230" t="s">
        <v>1455</v>
      </c>
      <c r="BT230" t="s">
        <v>1507</v>
      </c>
      <c r="BW230" t="s">
        <v>1518</v>
      </c>
      <c r="BY230" t="s">
        <v>1519</v>
      </c>
      <c r="CA230" t="s">
        <v>1504</v>
      </c>
      <c r="CB230" t="s">
        <v>1478</v>
      </c>
      <c r="CC230" t="s">
        <v>1453</v>
      </c>
      <c r="CD230" t="s">
        <v>1566</v>
      </c>
      <c r="CE230" t="s">
        <v>2735</v>
      </c>
      <c r="CG230" t="s">
        <v>1464</v>
      </c>
      <c r="CH230" t="s">
        <v>1505</v>
      </c>
      <c r="CI230" t="s">
        <v>1557</v>
      </c>
    </row>
    <row r="231" spans="1:89" x14ac:dyDescent="0.3">
      <c r="A231" s="155">
        <v>941</v>
      </c>
      <c r="B231" t="s">
        <v>1584</v>
      </c>
      <c r="D231" t="s">
        <v>2760</v>
      </c>
      <c r="E231" t="s">
        <v>1480</v>
      </c>
      <c r="G231" t="s">
        <v>1478</v>
      </c>
      <c r="K231" t="s">
        <v>1474</v>
      </c>
      <c r="M231" t="s">
        <v>1324</v>
      </c>
      <c r="O231" t="s">
        <v>1576</v>
      </c>
      <c r="Q231" t="s">
        <v>1525</v>
      </c>
      <c r="S231" t="s">
        <v>2755</v>
      </c>
      <c r="W231" t="s">
        <v>2724</v>
      </c>
      <c r="X231" t="s">
        <v>2757</v>
      </c>
      <c r="Y231" t="s">
        <v>2704</v>
      </c>
      <c r="Z231" t="s">
        <v>1464</v>
      </c>
      <c r="AB231" t="s">
        <v>1516</v>
      </c>
      <c r="AC231" t="s">
        <v>1478</v>
      </c>
      <c r="AF231" t="s">
        <v>1493</v>
      </c>
      <c r="AI231" t="s">
        <v>1583</v>
      </c>
      <c r="AL231" t="s">
        <v>2730</v>
      </c>
      <c r="AM231" t="s">
        <v>1516</v>
      </c>
      <c r="AN231" t="s">
        <v>1526</v>
      </c>
      <c r="AP231" t="s">
        <v>1565</v>
      </c>
      <c r="AT231" t="s">
        <v>2758</v>
      </c>
      <c r="AU231" t="s">
        <v>1462</v>
      </c>
      <c r="AW231" t="s">
        <v>1489</v>
      </c>
      <c r="BF231" t="s">
        <v>1518</v>
      </c>
      <c r="BH231" t="s">
        <v>1484</v>
      </c>
      <c r="BI231" t="s">
        <v>2732</v>
      </c>
      <c r="BL231" t="s">
        <v>2704</v>
      </c>
      <c r="BN231" t="s">
        <v>2759</v>
      </c>
      <c r="BO231" t="s">
        <v>1488</v>
      </c>
      <c r="BP231" t="s">
        <v>1462</v>
      </c>
      <c r="BQ231" t="s">
        <v>1502</v>
      </c>
      <c r="BR231" t="s">
        <v>1455</v>
      </c>
      <c r="BT231" t="s">
        <v>1507</v>
      </c>
      <c r="BW231" t="s">
        <v>1518</v>
      </c>
      <c r="BY231" t="s">
        <v>1519</v>
      </c>
      <c r="CA231" t="s">
        <v>1504</v>
      </c>
      <c r="CB231" t="s">
        <v>1478</v>
      </c>
      <c r="CC231" t="s">
        <v>1453</v>
      </c>
      <c r="CD231" t="s">
        <v>1566</v>
      </c>
      <c r="CE231" t="s">
        <v>2735</v>
      </c>
      <c r="CG231" t="s">
        <v>1464</v>
      </c>
      <c r="CH231" t="s">
        <v>1505</v>
      </c>
      <c r="CI231" t="s">
        <v>1557</v>
      </c>
    </row>
    <row r="232" spans="1:89" x14ac:dyDescent="0.3">
      <c r="A232" s="155">
        <v>942</v>
      </c>
      <c r="B232" t="s">
        <v>1586</v>
      </c>
      <c r="D232">
        <v>3</v>
      </c>
      <c r="E232">
        <v>0</v>
      </c>
      <c r="F232">
        <v>0</v>
      </c>
      <c r="G232">
        <v>0</v>
      </c>
      <c r="H232">
        <v>0</v>
      </c>
      <c r="I232">
        <v>0</v>
      </c>
      <c r="J232">
        <v>0</v>
      </c>
      <c r="K232">
        <v>1</v>
      </c>
      <c r="L232">
        <v>1</v>
      </c>
      <c r="M232">
        <v>5</v>
      </c>
      <c r="N232">
        <v>0</v>
      </c>
      <c r="O232">
        <v>0</v>
      </c>
      <c r="P232">
        <v>0</v>
      </c>
      <c r="Q232">
        <v>1</v>
      </c>
      <c r="R232">
        <v>0</v>
      </c>
      <c r="S232">
        <v>1</v>
      </c>
      <c r="T232">
        <v>0</v>
      </c>
      <c r="U232">
        <v>0</v>
      </c>
      <c r="V232">
        <v>0</v>
      </c>
      <c r="W232">
        <v>0</v>
      </c>
      <c r="X232">
        <v>0</v>
      </c>
      <c r="Y232">
        <v>1</v>
      </c>
      <c r="Z232">
        <v>2</v>
      </c>
      <c r="AA232">
        <v>0</v>
      </c>
      <c r="AB232">
        <v>0</v>
      </c>
      <c r="AC232">
        <v>1</v>
      </c>
      <c r="AD232">
        <v>0</v>
      </c>
      <c r="AE232">
        <v>0</v>
      </c>
      <c r="AF232">
        <v>3</v>
      </c>
      <c r="AG232">
        <v>0</v>
      </c>
      <c r="AH232">
        <v>0</v>
      </c>
      <c r="AI232">
        <v>0</v>
      </c>
      <c r="AJ232">
        <v>0</v>
      </c>
      <c r="AK232">
        <v>0</v>
      </c>
      <c r="AL232">
        <v>2</v>
      </c>
      <c r="AM232">
        <v>0</v>
      </c>
      <c r="AN232">
        <v>2</v>
      </c>
      <c r="AO232">
        <v>0</v>
      </c>
      <c r="AP232">
        <v>0</v>
      </c>
      <c r="AQ232">
        <v>0</v>
      </c>
      <c r="AR232">
        <v>0</v>
      </c>
      <c r="AT232">
        <v>0</v>
      </c>
      <c r="AU232">
        <v>4</v>
      </c>
      <c r="AV232">
        <v>0</v>
      </c>
      <c r="AW232">
        <v>0</v>
      </c>
      <c r="AX232">
        <v>0</v>
      </c>
      <c r="AY232">
        <v>0</v>
      </c>
      <c r="AZ232">
        <v>0</v>
      </c>
      <c r="BA232">
        <v>0</v>
      </c>
      <c r="BB232">
        <v>0</v>
      </c>
      <c r="BC232">
        <v>0</v>
      </c>
      <c r="BD232">
        <v>0</v>
      </c>
      <c r="BE232">
        <v>0</v>
      </c>
      <c r="BF232">
        <v>1</v>
      </c>
      <c r="BG232">
        <v>0</v>
      </c>
      <c r="BH232">
        <v>1</v>
      </c>
      <c r="BI232">
        <v>1</v>
      </c>
      <c r="BJ232">
        <v>0</v>
      </c>
      <c r="BK232">
        <v>0</v>
      </c>
      <c r="BL232">
        <v>1</v>
      </c>
      <c r="BM232">
        <v>3</v>
      </c>
      <c r="BN232">
        <v>1</v>
      </c>
      <c r="BO232">
        <v>4</v>
      </c>
      <c r="BP232">
        <v>4</v>
      </c>
      <c r="BQ232">
        <v>1</v>
      </c>
      <c r="BR232">
        <v>0</v>
      </c>
      <c r="BS232">
        <v>0</v>
      </c>
      <c r="BT232">
        <v>0</v>
      </c>
      <c r="BU232">
        <v>0</v>
      </c>
      <c r="BV232">
        <v>0</v>
      </c>
      <c r="BW232">
        <v>0</v>
      </c>
      <c r="BX232">
        <v>0</v>
      </c>
      <c r="BY232">
        <v>2</v>
      </c>
      <c r="BZ232">
        <v>0</v>
      </c>
      <c r="CA232">
        <v>0</v>
      </c>
      <c r="CB232">
        <v>0</v>
      </c>
      <c r="CC232">
        <v>0</v>
      </c>
      <c r="CD232">
        <v>1</v>
      </c>
      <c r="CE232">
        <v>0</v>
      </c>
      <c r="CF232">
        <v>0</v>
      </c>
      <c r="CG232">
        <v>1</v>
      </c>
      <c r="CH232">
        <v>1</v>
      </c>
      <c r="CI232">
        <v>2</v>
      </c>
      <c r="CK232">
        <v>0</v>
      </c>
    </row>
    <row r="233" spans="1:89" x14ac:dyDescent="0.3">
      <c r="A233" s="155">
        <v>943</v>
      </c>
      <c r="B233" t="s">
        <v>1587</v>
      </c>
      <c r="D233" t="s">
        <v>1589</v>
      </c>
      <c r="E233" t="s">
        <v>1588</v>
      </c>
      <c r="F233">
        <v>0</v>
      </c>
      <c r="G233" t="s">
        <v>1588</v>
      </c>
      <c r="H233">
        <v>0</v>
      </c>
      <c r="I233">
        <v>0</v>
      </c>
      <c r="J233">
        <v>0</v>
      </c>
      <c r="K233" t="s">
        <v>1589</v>
      </c>
      <c r="L233" t="s">
        <v>1589</v>
      </c>
      <c r="M233" t="s">
        <v>1589</v>
      </c>
      <c r="N233">
        <v>0</v>
      </c>
      <c r="O233" t="s">
        <v>1588</v>
      </c>
      <c r="P233">
        <v>0</v>
      </c>
      <c r="Q233" t="s">
        <v>1589</v>
      </c>
      <c r="R233">
        <v>0</v>
      </c>
      <c r="S233" t="s">
        <v>1589</v>
      </c>
      <c r="T233">
        <v>0</v>
      </c>
      <c r="U233">
        <v>0</v>
      </c>
      <c r="V233">
        <v>0</v>
      </c>
      <c r="W233" t="s">
        <v>1588</v>
      </c>
      <c r="X233" t="s">
        <v>1588</v>
      </c>
      <c r="Y233" t="s">
        <v>1589</v>
      </c>
      <c r="Z233" t="s">
        <v>1589</v>
      </c>
      <c r="AA233">
        <v>0</v>
      </c>
      <c r="AB233" t="s">
        <v>1588</v>
      </c>
      <c r="AC233" t="s">
        <v>1589</v>
      </c>
      <c r="AD233">
        <v>0</v>
      </c>
      <c r="AE233">
        <v>0</v>
      </c>
      <c r="AF233" t="s">
        <v>1589</v>
      </c>
      <c r="AG233">
        <v>0</v>
      </c>
      <c r="AH233">
        <v>0</v>
      </c>
      <c r="AI233" t="s">
        <v>1588</v>
      </c>
      <c r="AJ233">
        <v>0</v>
      </c>
      <c r="AK233">
        <v>0</v>
      </c>
      <c r="AL233" t="s">
        <v>1589</v>
      </c>
      <c r="AM233" t="s">
        <v>1588</v>
      </c>
      <c r="AN233" t="s">
        <v>1589</v>
      </c>
      <c r="AO233">
        <v>0</v>
      </c>
      <c r="AP233" t="s">
        <v>1588</v>
      </c>
      <c r="AQ233">
        <v>0</v>
      </c>
      <c r="AR233">
        <v>0</v>
      </c>
      <c r="AT233" t="s">
        <v>1588</v>
      </c>
      <c r="AU233" t="s">
        <v>1589</v>
      </c>
      <c r="AV233">
        <v>0</v>
      </c>
      <c r="AW233" t="s">
        <v>1588</v>
      </c>
      <c r="AX233">
        <v>0</v>
      </c>
      <c r="AY233">
        <v>0</v>
      </c>
      <c r="AZ233">
        <v>0</v>
      </c>
      <c r="BA233">
        <v>0</v>
      </c>
      <c r="BB233">
        <v>0</v>
      </c>
      <c r="BC233">
        <v>0</v>
      </c>
      <c r="BD233">
        <v>0</v>
      </c>
      <c r="BE233">
        <v>0</v>
      </c>
      <c r="BF233" t="s">
        <v>1589</v>
      </c>
      <c r="BG233">
        <v>0</v>
      </c>
      <c r="BH233" t="s">
        <v>1589</v>
      </c>
      <c r="BI233" t="s">
        <v>1589</v>
      </c>
      <c r="BJ233">
        <v>0</v>
      </c>
      <c r="BK233">
        <v>0</v>
      </c>
      <c r="BL233" t="s">
        <v>1589</v>
      </c>
      <c r="BM233" t="s">
        <v>1589</v>
      </c>
      <c r="BN233" t="s">
        <v>1589</v>
      </c>
      <c r="BO233" t="s">
        <v>1589</v>
      </c>
      <c r="BP233" t="s">
        <v>1589</v>
      </c>
      <c r="BQ233" t="s">
        <v>1589</v>
      </c>
      <c r="BR233" t="s">
        <v>1588</v>
      </c>
      <c r="BS233">
        <v>0</v>
      </c>
      <c r="BT233" t="s">
        <v>1588</v>
      </c>
      <c r="BU233">
        <v>0</v>
      </c>
      <c r="BV233">
        <v>0</v>
      </c>
      <c r="BW233" t="s">
        <v>1588</v>
      </c>
      <c r="BX233">
        <v>0</v>
      </c>
      <c r="BY233" t="s">
        <v>1589</v>
      </c>
      <c r="BZ233">
        <v>0</v>
      </c>
      <c r="CA233" t="s">
        <v>1588</v>
      </c>
      <c r="CB233" t="s">
        <v>1588</v>
      </c>
      <c r="CC233" t="s">
        <v>1588</v>
      </c>
      <c r="CD233" t="s">
        <v>1589</v>
      </c>
      <c r="CE233" t="s">
        <v>1588</v>
      </c>
      <c r="CF233">
        <v>0</v>
      </c>
      <c r="CG233" t="s">
        <v>1589</v>
      </c>
      <c r="CH233" t="s">
        <v>1589</v>
      </c>
      <c r="CI233" t="s">
        <v>1589</v>
      </c>
      <c r="CK233">
        <v>0</v>
      </c>
    </row>
    <row r="234" spans="1:89" x14ac:dyDescent="0.3">
      <c r="A234" s="155">
        <v>944</v>
      </c>
      <c r="B234" t="s">
        <v>1590</v>
      </c>
      <c r="D234">
        <v>0</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t="s">
        <v>1591</v>
      </c>
      <c r="AF234">
        <v>0</v>
      </c>
      <c r="AG234">
        <v>0</v>
      </c>
      <c r="AH234">
        <v>0</v>
      </c>
      <c r="AI234">
        <v>0</v>
      </c>
      <c r="AJ234">
        <v>0</v>
      </c>
      <c r="AK234">
        <v>0</v>
      </c>
      <c r="AL234">
        <v>0</v>
      </c>
      <c r="AM234">
        <v>0</v>
      </c>
      <c r="AN234">
        <v>0</v>
      </c>
      <c r="AO234">
        <v>0</v>
      </c>
      <c r="AP234">
        <v>0</v>
      </c>
      <c r="AQ234">
        <v>0</v>
      </c>
      <c r="AR234">
        <v>0</v>
      </c>
      <c r="AT234">
        <v>0</v>
      </c>
      <c r="AU234" t="s">
        <v>1591</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c r="BV234">
        <v>0</v>
      </c>
      <c r="BW234">
        <v>0</v>
      </c>
      <c r="BX234" t="s">
        <v>1535</v>
      </c>
      <c r="BY234">
        <v>0</v>
      </c>
      <c r="BZ234">
        <v>0</v>
      </c>
      <c r="CA234">
        <v>0</v>
      </c>
      <c r="CB234">
        <v>0</v>
      </c>
      <c r="CC234">
        <v>0</v>
      </c>
      <c r="CD234">
        <v>0</v>
      </c>
      <c r="CE234">
        <v>0</v>
      </c>
      <c r="CF234">
        <v>0</v>
      </c>
      <c r="CG234">
        <v>0</v>
      </c>
      <c r="CH234">
        <v>0</v>
      </c>
      <c r="CI234">
        <v>0</v>
      </c>
      <c r="CK234">
        <v>0</v>
      </c>
    </row>
    <row r="235" spans="1:89" x14ac:dyDescent="0.3">
      <c r="A235" s="155">
        <v>945</v>
      </c>
      <c r="B235" t="s">
        <v>1592</v>
      </c>
      <c r="AE235" t="s">
        <v>2761</v>
      </c>
      <c r="AU235" t="s">
        <v>1508</v>
      </c>
      <c r="BX235" t="s">
        <v>1555</v>
      </c>
    </row>
    <row r="236" spans="1:89" x14ac:dyDescent="0.3">
      <c r="A236" s="155">
        <v>946</v>
      </c>
      <c r="B236" t="s">
        <v>1594</v>
      </c>
      <c r="D236">
        <v>0</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t="s">
        <v>1563</v>
      </c>
      <c r="AF236">
        <v>0</v>
      </c>
      <c r="AG236">
        <v>0</v>
      </c>
      <c r="AH236">
        <v>0</v>
      </c>
      <c r="AI236">
        <v>0</v>
      </c>
      <c r="AJ236">
        <v>0</v>
      </c>
      <c r="AK236">
        <v>0</v>
      </c>
      <c r="AL236">
        <v>0</v>
      </c>
      <c r="AM236">
        <v>0</v>
      </c>
      <c r="AN236">
        <v>0</v>
      </c>
      <c r="AO236">
        <v>0</v>
      </c>
      <c r="AP236">
        <v>0</v>
      </c>
      <c r="AQ236">
        <v>0</v>
      </c>
      <c r="AR236">
        <v>0</v>
      </c>
      <c r="AT236">
        <v>0</v>
      </c>
      <c r="AU236" t="s">
        <v>1563</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c r="BT236">
        <v>0</v>
      </c>
      <c r="BU236">
        <v>0</v>
      </c>
      <c r="BV236">
        <v>0</v>
      </c>
      <c r="BW236">
        <v>0</v>
      </c>
      <c r="BX236" t="s">
        <v>1561</v>
      </c>
      <c r="BY236">
        <v>0</v>
      </c>
      <c r="BZ236">
        <v>0</v>
      </c>
      <c r="CA236">
        <v>0</v>
      </c>
      <c r="CB236">
        <v>0</v>
      </c>
      <c r="CC236">
        <v>0</v>
      </c>
      <c r="CD236">
        <v>0</v>
      </c>
      <c r="CE236">
        <v>0</v>
      </c>
      <c r="CF236">
        <v>0</v>
      </c>
      <c r="CG236">
        <v>0</v>
      </c>
      <c r="CH236">
        <v>0</v>
      </c>
      <c r="CI236">
        <v>0</v>
      </c>
      <c r="CK236">
        <v>0</v>
      </c>
    </row>
    <row r="237" spans="1:89" x14ac:dyDescent="0.3">
      <c r="A237" s="155">
        <v>947</v>
      </c>
      <c r="B237" t="s">
        <v>1595</v>
      </c>
      <c r="D237" t="s">
        <v>1122</v>
      </c>
      <c r="E237" t="s">
        <v>2175</v>
      </c>
      <c r="F237" t="s">
        <v>1300</v>
      </c>
      <c r="G237" t="s">
        <v>2176</v>
      </c>
      <c r="H237" t="s">
        <v>1302</v>
      </c>
      <c r="I237" t="s">
        <v>2177</v>
      </c>
      <c r="J237" t="s">
        <v>2178</v>
      </c>
      <c r="K237" t="s">
        <v>1295</v>
      </c>
      <c r="L237" t="s">
        <v>1120</v>
      </c>
      <c r="M237" t="s">
        <v>2180</v>
      </c>
      <c r="N237" t="s">
        <v>2181</v>
      </c>
      <c r="O237" t="s">
        <v>1598</v>
      </c>
      <c r="P237" t="s">
        <v>2182</v>
      </c>
      <c r="Q237" t="s">
        <v>2183</v>
      </c>
      <c r="R237" t="s">
        <v>2184</v>
      </c>
      <c r="S237" t="s">
        <v>2762</v>
      </c>
      <c r="T237" t="s">
        <v>2186</v>
      </c>
      <c r="U237" t="s">
        <v>1123</v>
      </c>
      <c r="V237" t="s">
        <v>2187</v>
      </c>
      <c r="W237" t="s">
        <v>2763</v>
      </c>
      <c r="X237" t="s">
        <v>1596</v>
      </c>
      <c r="Y237" t="s">
        <v>434</v>
      </c>
      <c r="Z237" t="s">
        <v>2189</v>
      </c>
      <c r="AA237" t="s">
        <v>2190</v>
      </c>
      <c r="AB237" t="s">
        <v>2191</v>
      </c>
      <c r="AC237" t="s">
        <v>1298</v>
      </c>
      <c r="AD237" t="s">
        <v>2764</v>
      </c>
      <c r="AE237" t="s">
        <v>2765</v>
      </c>
      <c r="AF237" t="s">
        <v>1597</v>
      </c>
      <c r="AG237" t="s">
        <v>2194</v>
      </c>
      <c r="AH237" t="s">
        <v>2195</v>
      </c>
      <c r="AI237" t="s">
        <v>2196</v>
      </c>
      <c r="AJ237" t="s">
        <v>1303</v>
      </c>
      <c r="AK237" t="s">
        <v>2197</v>
      </c>
      <c r="AL237" t="s">
        <v>2766</v>
      </c>
      <c r="AM237" t="s">
        <v>2767</v>
      </c>
      <c r="AN237" t="s">
        <v>2199</v>
      </c>
      <c r="AO237" t="s">
        <v>2200</v>
      </c>
      <c r="AP237" t="s">
        <v>2201</v>
      </c>
      <c r="AQ237" t="s">
        <v>2202</v>
      </c>
      <c r="AR237" t="s">
        <v>2203</v>
      </c>
      <c r="AT237" t="s">
        <v>2204</v>
      </c>
      <c r="AU237" t="s">
        <v>2200</v>
      </c>
      <c r="AV237" t="s">
        <v>2206</v>
      </c>
      <c r="AW237" t="s">
        <v>2207</v>
      </c>
      <c r="AX237" t="s">
        <v>2190</v>
      </c>
      <c r="AY237" t="s">
        <v>2209</v>
      </c>
      <c r="AZ237" t="s">
        <v>2768</v>
      </c>
      <c r="BA237" t="s">
        <v>2769</v>
      </c>
      <c r="BB237" t="s">
        <v>2211</v>
      </c>
      <c r="BC237" t="s">
        <v>1296</v>
      </c>
      <c r="BD237" t="s">
        <v>1121</v>
      </c>
      <c r="BE237" t="s">
        <v>2770</v>
      </c>
      <c r="BF237" t="s">
        <v>1297</v>
      </c>
      <c r="BG237" t="s">
        <v>1298</v>
      </c>
      <c r="BH237" t="s">
        <v>2214</v>
      </c>
      <c r="BI237" t="s">
        <v>2215</v>
      </c>
      <c r="BJ237" t="s">
        <v>1124</v>
      </c>
      <c r="BK237" t="s">
        <v>2216</v>
      </c>
      <c r="BL237" t="s">
        <v>2217</v>
      </c>
      <c r="BM237" t="s">
        <v>2218</v>
      </c>
      <c r="BN237" t="s">
        <v>434</v>
      </c>
      <c r="BO237" t="s">
        <v>1303</v>
      </c>
      <c r="BP237" t="s">
        <v>1304</v>
      </c>
      <c r="BQ237" t="s">
        <v>2220</v>
      </c>
      <c r="BR237" t="s">
        <v>2221</v>
      </c>
      <c r="BS237" t="s">
        <v>2222</v>
      </c>
      <c r="BT237" t="s">
        <v>2771</v>
      </c>
      <c r="BU237" t="s">
        <v>2223</v>
      </c>
      <c r="BV237" t="s">
        <v>2224</v>
      </c>
      <c r="BW237" t="s">
        <v>1298</v>
      </c>
      <c r="BX237" t="s">
        <v>2772</v>
      </c>
      <c r="BY237" t="s">
        <v>2773</v>
      </c>
      <c r="BZ237" t="s">
        <v>2227</v>
      </c>
      <c r="CA237" t="s">
        <v>1299</v>
      </c>
      <c r="CB237" t="s">
        <v>2229</v>
      </c>
      <c r="CC237" t="s">
        <v>2221</v>
      </c>
      <c r="CD237" t="s">
        <v>2230</v>
      </c>
      <c r="CE237" t="s">
        <v>2774</v>
      </c>
      <c r="CF237" t="s">
        <v>1301</v>
      </c>
      <c r="CG237" t="s">
        <v>2775</v>
      </c>
      <c r="CH237" t="s">
        <v>2776</v>
      </c>
      <c r="CI237" t="s">
        <v>1599</v>
      </c>
      <c r="CK237" t="s">
        <v>2777</v>
      </c>
    </row>
    <row r="238" spans="1:89" x14ac:dyDescent="0.3">
      <c r="A238" s="155">
        <v>948</v>
      </c>
      <c r="B238" t="s">
        <v>1600</v>
      </c>
      <c r="D238" t="s">
        <v>2231</v>
      </c>
      <c r="E238" t="s">
        <v>2232</v>
      </c>
      <c r="F238" t="s">
        <v>1306</v>
      </c>
      <c r="G238" t="s">
        <v>2214</v>
      </c>
      <c r="H238" t="s">
        <v>2233</v>
      </c>
      <c r="I238" t="s">
        <v>2234</v>
      </c>
      <c r="J238" t="s">
        <v>2235</v>
      </c>
      <c r="K238" t="s">
        <v>2236</v>
      </c>
      <c r="L238" t="s">
        <v>1305</v>
      </c>
      <c r="M238" t="s">
        <v>2238</v>
      </c>
      <c r="N238" t="s">
        <v>2239</v>
      </c>
      <c r="O238" t="s">
        <v>1308</v>
      </c>
      <c r="P238" t="s">
        <v>2240</v>
      </c>
      <c r="Q238" t="s">
        <v>2241</v>
      </c>
      <c r="R238" t="s">
        <v>958</v>
      </c>
      <c r="S238" t="s">
        <v>2778</v>
      </c>
      <c r="T238" t="s">
        <v>2243</v>
      </c>
      <c r="U238" t="s">
        <v>2244</v>
      </c>
      <c r="V238" t="s">
        <v>2245</v>
      </c>
      <c r="W238" t="s">
        <v>2779</v>
      </c>
      <c r="X238" t="s">
        <v>2780</v>
      </c>
      <c r="Y238" t="s">
        <v>434</v>
      </c>
      <c r="Z238" t="s">
        <v>2246</v>
      </c>
      <c r="AA238" t="s">
        <v>2247</v>
      </c>
      <c r="AB238" t="s">
        <v>2248</v>
      </c>
      <c r="AC238" t="s">
        <v>2249</v>
      </c>
      <c r="AD238" t="s">
        <v>2781</v>
      </c>
      <c r="AE238" t="s">
        <v>2782</v>
      </c>
      <c r="AF238" t="s">
        <v>2783</v>
      </c>
      <c r="AG238" t="s">
        <v>2251</v>
      </c>
      <c r="AH238" t="s">
        <v>2252</v>
      </c>
      <c r="AI238" t="s">
        <v>2253</v>
      </c>
      <c r="AJ238" t="s">
        <v>2254</v>
      </c>
      <c r="AK238" t="s">
        <v>2255</v>
      </c>
      <c r="AL238" t="s">
        <v>2784</v>
      </c>
      <c r="AM238" t="s">
        <v>2785</v>
      </c>
      <c r="AN238" t="s">
        <v>2257</v>
      </c>
      <c r="AO238" t="s">
        <v>2258</v>
      </c>
      <c r="AP238" t="s">
        <v>2259</v>
      </c>
      <c r="AQ238" t="s">
        <v>2260</v>
      </c>
      <c r="AR238" t="s">
        <v>2261</v>
      </c>
      <c r="AT238" t="s">
        <v>2262</v>
      </c>
      <c r="AU238" t="s">
        <v>2786</v>
      </c>
      <c r="AV238" t="s">
        <v>2264</v>
      </c>
      <c r="AW238" t="s">
        <v>1311</v>
      </c>
      <c r="AX238" t="s">
        <v>2787</v>
      </c>
      <c r="AY238" t="s">
        <v>2266</v>
      </c>
      <c r="AZ238" t="s">
        <v>2788</v>
      </c>
      <c r="BA238" t="s">
        <v>2789</v>
      </c>
      <c r="BB238" t="s">
        <v>2268</v>
      </c>
      <c r="BC238" t="s">
        <v>1307</v>
      </c>
      <c r="BD238" t="s">
        <v>2790</v>
      </c>
      <c r="BE238" t="s">
        <v>2791</v>
      </c>
      <c r="BF238" t="s">
        <v>2214</v>
      </c>
      <c r="BG238" t="s">
        <v>2271</v>
      </c>
      <c r="BH238" t="s">
        <v>2272</v>
      </c>
      <c r="BI238" t="s">
        <v>2273</v>
      </c>
      <c r="BJ238" t="s">
        <v>2274</v>
      </c>
      <c r="BK238" t="s">
        <v>2275</v>
      </c>
      <c r="BL238" t="s">
        <v>2276</v>
      </c>
      <c r="BM238" t="s">
        <v>2277</v>
      </c>
      <c r="BN238" t="s">
        <v>434</v>
      </c>
      <c r="BO238" t="s">
        <v>2279</v>
      </c>
      <c r="BP238" t="s">
        <v>2280</v>
      </c>
      <c r="BQ238" t="s">
        <v>2281</v>
      </c>
      <c r="BR238" t="s">
        <v>2282</v>
      </c>
      <c r="BS238" t="s">
        <v>2283</v>
      </c>
      <c r="BT238" t="s">
        <v>2792</v>
      </c>
      <c r="BU238" t="s">
        <v>2284</v>
      </c>
      <c r="BV238" t="s">
        <v>2285</v>
      </c>
      <c r="BW238" t="s">
        <v>2286</v>
      </c>
      <c r="BX238" t="s">
        <v>2793</v>
      </c>
      <c r="BY238" t="s">
        <v>2794</v>
      </c>
      <c r="BZ238" t="s">
        <v>2289</v>
      </c>
      <c r="CA238" t="s">
        <v>2795</v>
      </c>
      <c r="CB238" t="s">
        <v>2291</v>
      </c>
      <c r="CC238" t="s">
        <v>2292</v>
      </c>
      <c r="CD238" t="s">
        <v>2284</v>
      </c>
      <c r="CE238" t="s">
        <v>1126</v>
      </c>
      <c r="CF238" t="s">
        <v>1309</v>
      </c>
      <c r="CG238" t="s">
        <v>2796</v>
      </c>
      <c r="CH238" t="s">
        <v>2797</v>
      </c>
      <c r="CI238" t="s">
        <v>2259</v>
      </c>
      <c r="CK238" t="s">
        <v>2798</v>
      </c>
    </row>
    <row r="239" spans="1:89" x14ac:dyDescent="0.3">
      <c r="A239" s="155">
        <v>949</v>
      </c>
      <c r="B239" t="s">
        <v>1127</v>
      </c>
      <c r="D239" t="s">
        <v>415</v>
      </c>
      <c r="E239" t="s">
        <v>415</v>
      </c>
      <c r="F239" t="s">
        <v>415</v>
      </c>
      <c r="G239" t="s">
        <v>415</v>
      </c>
      <c r="H239" t="s">
        <v>415</v>
      </c>
      <c r="I239" t="s">
        <v>415</v>
      </c>
      <c r="J239" t="s">
        <v>415</v>
      </c>
      <c r="K239" t="s">
        <v>415</v>
      </c>
      <c r="L239" t="s">
        <v>415</v>
      </c>
      <c r="M239" t="s">
        <v>415</v>
      </c>
      <c r="N239" t="s">
        <v>415</v>
      </c>
      <c r="O239" t="s">
        <v>415</v>
      </c>
      <c r="P239" t="s">
        <v>415</v>
      </c>
      <c r="Q239" t="s">
        <v>415</v>
      </c>
      <c r="R239" t="s">
        <v>415</v>
      </c>
      <c r="S239" t="s">
        <v>415</v>
      </c>
      <c r="T239" t="s">
        <v>415</v>
      </c>
      <c r="U239" t="s">
        <v>415</v>
      </c>
      <c r="V239" t="s">
        <v>415</v>
      </c>
      <c r="W239" t="s">
        <v>415</v>
      </c>
      <c r="X239" t="s">
        <v>415</v>
      </c>
      <c r="Y239" t="s">
        <v>434</v>
      </c>
      <c r="Z239" t="s">
        <v>415</v>
      </c>
      <c r="AA239" t="s">
        <v>415</v>
      </c>
      <c r="AB239" t="s">
        <v>415</v>
      </c>
      <c r="AC239" t="s">
        <v>415</v>
      </c>
      <c r="AD239" t="s">
        <v>415</v>
      </c>
      <c r="AE239" t="s">
        <v>415</v>
      </c>
      <c r="AF239" t="s">
        <v>415</v>
      </c>
      <c r="AG239" t="s">
        <v>415</v>
      </c>
      <c r="AH239" t="s">
        <v>415</v>
      </c>
      <c r="AI239" t="s">
        <v>415</v>
      </c>
      <c r="AJ239" t="s">
        <v>415</v>
      </c>
      <c r="AK239" t="s">
        <v>1602</v>
      </c>
      <c r="AL239" t="s">
        <v>415</v>
      </c>
      <c r="AM239" t="s">
        <v>415</v>
      </c>
      <c r="AN239" t="s">
        <v>415</v>
      </c>
      <c r="AO239" t="s">
        <v>415</v>
      </c>
      <c r="AP239" t="s">
        <v>415</v>
      </c>
      <c r="AQ239" t="s">
        <v>415</v>
      </c>
      <c r="AR239" t="s">
        <v>415</v>
      </c>
      <c r="AT239" t="s">
        <v>415</v>
      </c>
      <c r="AU239" t="s">
        <v>415</v>
      </c>
      <c r="AV239" t="s">
        <v>415</v>
      </c>
      <c r="AW239" t="s">
        <v>415</v>
      </c>
      <c r="AX239" t="s">
        <v>415</v>
      </c>
      <c r="AY239" t="s">
        <v>415</v>
      </c>
      <c r="AZ239" t="s">
        <v>415</v>
      </c>
      <c r="BA239" t="s">
        <v>415</v>
      </c>
      <c r="BB239" t="s">
        <v>415</v>
      </c>
      <c r="BC239" t="s">
        <v>415</v>
      </c>
      <c r="BD239" t="s">
        <v>415</v>
      </c>
      <c r="BE239" t="s">
        <v>415</v>
      </c>
      <c r="BF239" t="s">
        <v>415</v>
      </c>
      <c r="BG239" t="s">
        <v>415</v>
      </c>
      <c r="BH239" t="s">
        <v>415</v>
      </c>
      <c r="BI239" t="s">
        <v>415</v>
      </c>
      <c r="BJ239" t="s">
        <v>415</v>
      </c>
      <c r="BK239" t="s">
        <v>415</v>
      </c>
      <c r="BL239" t="s">
        <v>415</v>
      </c>
      <c r="BM239" t="s">
        <v>415</v>
      </c>
      <c r="BN239" t="s">
        <v>434</v>
      </c>
      <c r="BO239" t="s">
        <v>415</v>
      </c>
      <c r="BP239" t="s">
        <v>415</v>
      </c>
      <c r="BQ239" t="s">
        <v>415</v>
      </c>
      <c r="BR239" t="s">
        <v>415</v>
      </c>
      <c r="BS239" t="s">
        <v>415</v>
      </c>
      <c r="BT239" t="s">
        <v>415</v>
      </c>
      <c r="BU239" t="s">
        <v>415</v>
      </c>
      <c r="BV239" t="s">
        <v>415</v>
      </c>
      <c r="BW239" t="s">
        <v>415</v>
      </c>
      <c r="BX239" t="s">
        <v>415</v>
      </c>
      <c r="BY239" t="s">
        <v>433</v>
      </c>
      <c r="BZ239" t="s">
        <v>415</v>
      </c>
      <c r="CA239" t="s">
        <v>415</v>
      </c>
      <c r="CB239" t="s">
        <v>415</v>
      </c>
      <c r="CC239" t="s">
        <v>415</v>
      </c>
      <c r="CD239" t="s">
        <v>415</v>
      </c>
      <c r="CE239" t="s">
        <v>415</v>
      </c>
      <c r="CF239" t="s">
        <v>415</v>
      </c>
      <c r="CG239" t="s">
        <v>415</v>
      </c>
      <c r="CH239" t="s">
        <v>415</v>
      </c>
      <c r="CI239" t="s">
        <v>415</v>
      </c>
      <c r="CK239" t="s">
        <v>415</v>
      </c>
    </row>
    <row r="240" spans="1:89" x14ac:dyDescent="0.3">
      <c r="A240" s="155">
        <v>950</v>
      </c>
      <c r="B240" t="s">
        <v>1128</v>
      </c>
      <c r="D240" t="s">
        <v>50</v>
      </c>
      <c r="E240" t="s">
        <v>50</v>
      </c>
      <c r="F240" t="s">
        <v>50</v>
      </c>
      <c r="G240" t="s">
        <v>50</v>
      </c>
      <c r="H240" t="s">
        <v>50</v>
      </c>
      <c r="I240" t="s">
        <v>50</v>
      </c>
      <c r="J240" t="s">
        <v>50</v>
      </c>
      <c r="K240" t="s">
        <v>50</v>
      </c>
      <c r="L240" t="s">
        <v>50</v>
      </c>
      <c r="M240" t="s">
        <v>50</v>
      </c>
      <c r="N240" t="s">
        <v>50</v>
      </c>
      <c r="O240" t="s">
        <v>50</v>
      </c>
      <c r="P240" t="s">
        <v>50</v>
      </c>
      <c r="Q240" t="s">
        <v>50</v>
      </c>
      <c r="R240" t="s">
        <v>50</v>
      </c>
      <c r="S240" t="s">
        <v>50</v>
      </c>
      <c r="T240" t="s">
        <v>50</v>
      </c>
      <c r="U240" t="s">
        <v>50</v>
      </c>
      <c r="V240" t="s">
        <v>50</v>
      </c>
      <c r="W240" t="s">
        <v>50</v>
      </c>
      <c r="X240" t="s">
        <v>50</v>
      </c>
      <c r="Y240" t="s">
        <v>51</v>
      </c>
      <c r="Z240" t="s">
        <v>50</v>
      </c>
      <c r="AA240" t="s">
        <v>50</v>
      </c>
      <c r="AB240" t="s">
        <v>50</v>
      </c>
      <c r="AC240" t="s">
        <v>50</v>
      </c>
      <c r="AD240" t="s">
        <v>50</v>
      </c>
      <c r="AE240" t="s">
        <v>50</v>
      </c>
      <c r="AF240" t="s">
        <v>50</v>
      </c>
      <c r="AG240" t="s">
        <v>50</v>
      </c>
      <c r="AH240" t="s">
        <v>50</v>
      </c>
      <c r="AI240" t="s">
        <v>50</v>
      </c>
      <c r="AJ240" t="s">
        <v>50</v>
      </c>
      <c r="AK240" t="s">
        <v>50</v>
      </c>
      <c r="AL240" t="s">
        <v>50</v>
      </c>
      <c r="AM240" t="s">
        <v>50</v>
      </c>
      <c r="AN240" t="s">
        <v>50</v>
      </c>
      <c r="AO240" t="s">
        <v>50</v>
      </c>
      <c r="AP240" t="s">
        <v>50</v>
      </c>
      <c r="AQ240" t="s">
        <v>50</v>
      </c>
      <c r="AR240" t="s">
        <v>50</v>
      </c>
      <c r="AT240" t="s">
        <v>51</v>
      </c>
      <c r="AU240" t="s">
        <v>50</v>
      </c>
      <c r="AV240" t="s">
        <v>50</v>
      </c>
      <c r="AW240" t="s">
        <v>50</v>
      </c>
      <c r="AX240" t="s">
        <v>50</v>
      </c>
      <c r="AY240" t="s">
        <v>50</v>
      </c>
      <c r="AZ240" t="s">
        <v>50</v>
      </c>
      <c r="BA240" t="s">
        <v>50</v>
      </c>
      <c r="BB240" t="s">
        <v>50</v>
      </c>
      <c r="BC240" t="s">
        <v>50</v>
      </c>
      <c r="BD240" t="s">
        <v>50</v>
      </c>
      <c r="BE240" t="s">
        <v>50</v>
      </c>
      <c r="BF240" t="s">
        <v>50</v>
      </c>
      <c r="BG240" t="s">
        <v>50</v>
      </c>
      <c r="BH240" t="s">
        <v>50</v>
      </c>
      <c r="BI240" t="s">
        <v>50</v>
      </c>
      <c r="BJ240" t="s">
        <v>50</v>
      </c>
      <c r="BK240" t="s">
        <v>50</v>
      </c>
      <c r="BL240" t="s">
        <v>50</v>
      </c>
      <c r="BM240" t="s">
        <v>50</v>
      </c>
      <c r="BN240" t="s">
        <v>51</v>
      </c>
      <c r="BO240" t="s">
        <v>50</v>
      </c>
      <c r="BP240" t="s">
        <v>50</v>
      </c>
      <c r="BQ240" t="s">
        <v>50</v>
      </c>
      <c r="BR240" t="s">
        <v>50</v>
      </c>
      <c r="BS240" t="s">
        <v>50</v>
      </c>
      <c r="BT240" t="s">
        <v>50</v>
      </c>
      <c r="BU240" t="s">
        <v>50</v>
      </c>
      <c r="BV240" t="s">
        <v>50</v>
      </c>
      <c r="BW240" t="s">
        <v>50</v>
      </c>
      <c r="BX240" t="s">
        <v>50</v>
      </c>
      <c r="BY240" t="s">
        <v>51</v>
      </c>
      <c r="BZ240" t="s">
        <v>50</v>
      </c>
      <c r="CA240" t="s">
        <v>50</v>
      </c>
      <c r="CB240" t="s">
        <v>50</v>
      </c>
      <c r="CC240" t="s">
        <v>50</v>
      </c>
      <c r="CD240" t="s">
        <v>50</v>
      </c>
      <c r="CE240" t="s">
        <v>50</v>
      </c>
      <c r="CF240" t="s">
        <v>50</v>
      </c>
      <c r="CG240" t="s">
        <v>50</v>
      </c>
      <c r="CH240" t="s">
        <v>50</v>
      </c>
      <c r="CI240" t="s">
        <v>50</v>
      </c>
      <c r="CK240" t="s">
        <v>50</v>
      </c>
    </row>
    <row r="241" spans="1:89" x14ac:dyDescent="0.3">
      <c r="A241" s="155">
        <v>951</v>
      </c>
      <c r="B241" t="s">
        <v>1129</v>
      </c>
      <c r="D241">
        <v>2</v>
      </c>
      <c r="E241">
        <v>2</v>
      </c>
      <c r="F241">
        <v>2</v>
      </c>
      <c r="G241">
        <v>2</v>
      </c>
      <c r="H241">
        <v>1</v>
      </c>
      <c r="I241">
        <v>2</v>
      </c>
      <c r="J241">
        <v>2</v>
      </c>
      <c r="K241">
        <v>2</v>
      </c>
      <c r="L241">
        <v>2</v>
      </c>
      <c r="M241">
        <v>2</v>
      </c>
      <c r="N241">
        <v>2</v>
      </c>
      <c r="O241">
        <v>2</v>
      </c>
      <c r="P241">
        <v>2</v>
      </c>
      <c r="Q241">
        <v>2</v>
      </c>
      <c r="R241">
        <v>2</v>
      </c>
      <c r="S241">
        <v>2</v>
      </c>
      <c r="T241">
        <v>2</v>
      </c>
      <c r="U241">
        <v>2</v>
      </c>
      <c r="V241">
        <v>2</v>
      </c>
      <c r="W241">
        <v>2</v>
      </c>
      <c r="X241">
        <v>2</v>
      </c>
      <c r="Y241">
        <v>2</v>
      </c>
      <c r="Z241">
        <v>2</v>
      </c>
      <c r="AA241">
        <v>2</v>
      </c>
      <c r="AB241">
        <v>2</v>
      </c>
      <c r="AC241">
        <v>2</v>
      </c>
      <c r="AD241">
        <v>1</v>
      </c>
      <c r="AE241">
        <v>2</v>
      </c>
      <c r="AF241">
        <v>2</v>
      </c>
      <c r="AG241">
        <v>2</v>
      </c>
      <c r="AH241">
        <v>2</v>
      </c>
      <c r="AI241">
        <v>2</v>
      </c>
      <c r="AJ241">
        <v>1</v>
      </c>
      <c r="AK241">
        <v>2</v>
      </c>
      <c r="AL241">
        <v>2</v>
      </c>
      <c r="AM241">
        <v>2</v>
      </c>
      <c r="AN241">
        <v>2</v>
      </c>
      <c r="AO241">
        <v>2</v>
      </c>
      <c r="AP241">
        <v>2</v>
      </c>
      <c r="AQ241">
        <v>1</v>
      </c>
      <c r="AR241">
        <v>2</v>
      </c>
      <c r="AT241">
        <v>2</v>
      </c>
      <c r="AU241">
        <v>2</v>
      </c>
      <c r="AV241">
        <v>2</v>
      </c>
      <c r="AW241">
        <v>2</v>
      </c>
      <c r="AX241">
        <v>2</v>
      </c>
      <c r="AY241">
        <v>2</v>
      </c>
      <c r="AZ241">
        <v>1</v>
      </c>
      <c r="BA241">
        <v>2</v>
      </c>
      <c r="BB241">
        <v>2</v>
      </c>
      <c r="BC241">
        <v>1</v>
      </c>
      <c r="BD241">
        <v>2</v>
      </c>
      <c r="BE241">
        <v>1</v>
      </c>
      <c r="BF241">
        <v>2</v>
      </c>
      <c r="BG241">
        <v>2</v>
      </c>
      <c r="BH241">
        <v>2</v>
      </c>
      <c r="BI241">
        <v>2</v>
      </c>
      <c r="BJ241">
        <v>2</v>
      </c>
      <c r="BK241">
        <v>2</v>
      </c>
      <c r="BL241">
        <v>2</v>
      </c>
      <c r="BM241">
        <v>2</v>
      </c>
      <c r="BN241">
        <v>2</v>
      </c>
      <c r="BO241">
        <v>2</v>
      </c>
      <c r="BP241">
        <v>2</v>
      </c>
      <c r="BQ241">
        <v>2</v>
      </c>
      <c r="BR241">
        <v>2</v>
      </c>
      <c r="BS241">
        <v>2</v>
      </c>
      <c r="BT241">
        <v>2</v>
      </c>
      <c r="BU241">
        <v>2</v>
      </c>
      <c r="BV241">
        <v>2</v>
      </c>
      <c r="BW241">
        <v>2</v>
      </c>
      <c r="BX241">
        <v>2</v>
      </c>
      <c r="BY241">
        <v>2</v>
      </c>
      <c r="BZ241">
        <v>1</v>
      </c>
      <c r="CA241">
        <v>2</v>
      </c>
      <c r="CB241">
        <v>2</v>
      </c>
      <c r="CC241">
        <v>2</v>
      </c>
      <c r="CD241">
        <v>2</v>
      </c>
      <c r="CE241">
        <v>1</v>
      </c>
      <c r="CF241">
        <v>2</v>
      </c>
      <c r="CG241">
        <v>2</v>
      </c>
      <c r="CH241">
        <v>2</v>
      </c>
      <c r="CI241">
        <v>2</v>
      </c>
      <c r="CK241">
        <v>2</v>
      </c>
    </row>
    <row r="242" spans="1:89" x14ac:dyDescent="0.3">
      <c r="A242" s="155">
        <v>952</v>
      </c>
      <c r="B242" t="s">
        <v>1130</v>
      </c>
      <c r="D242" t="s">
        <v>2799</v>
      </c>
      <c r="E242" t="s">
        <v>1320</v>
      </c>
      <c r="F242" t="s">
        <v>2295</v>
      </c>
      <c r="G242" t="s">
        <v>2296</v>
      </c>
      <c r="H242" t="s">
        <v>1315</v>
      </c>
      <c r="I242" t="s">
        <v>1133</v>
      </c>
      <c r="J242" t="s">
        <v>2297</v>
      </c>
      <c r="K242" t="s">
        <v>2298</v>
      </c>
      <c r="L242" t="s">
        <v>2299</v>
      </c>
      <c r="M242" t="s">
        <v>2300</v>
      </c>
      <c r="N242" t="s">
        <v>2301</v>
      </c>
      <c r="O242" t="s">
        <v>2302</v>
      </c>
      <c r="P242" t="s">
        <v>2303</v>
      </c>
      <c r="Q242" t="s">
        <v>1606</v>
      </c>
      <c r="R242" t="s">
        <v>1319</v>
      </c>
      <c r="S242" t="s">
        <v>2305</v>
      </c>
      <c r="T242" t="s">
        <v>1607</v>
      </c>
      <c r="U242" t="s">
        <v>2800</v>
      </c>
      <c r="V242" t="s">
        <v>2306</v>
      </c>
      <c r="X242" t="s">
        <v>1314</v>
      </c>
      <c r="Y242" t="s">
        <v>2801</v>
      </c>
      <c r="Z242" t="s">
        <v>1320</v>
      </c>
      <c r="AA242" t="s">
        <v>1319</v>
      </c>
      <c r="AB242" t="s">
        <v>2307</v>
      </c>
      <c r="AC242" t="s">
        <v>1315</v>
      </c>
      <c r="AD242" t="s">
        <v>2801</v>
      </c>
      <c r="AE242" t="s">
        <v>1315</v>
      </c>
      <c r="AF242" t="s">
        <v>2308</v>
      </c>
      <c r="AG242" t="s">
        <v>1322</v>
      </c>
      <c r="AH242" t="s">
        <v>1313</v>
      </c>
      <c r="AI242" t="s">
        <v>1317</v>
      </c>
      <c r="AJ242" t="s">
        <v>1483</v>
      </c>
      <c r="AK242" t="s">
        <v>2802</v>
      </c>
      <c r="AL242" t="s">
        <v>2803</v>
      </c>
      <c r="AM242" t="s">
        <v>1319</v>
      </c>
      <c r="AN242" t="s">
        <v>2309</v>
      </c>
      <c r="AO242" t="s">
        <v>2310</v>
      </c>
      <c r="AP242" t="s">
        <v>2311</v>
      </c>
      <c r="AQ242" t="s">
        <v>1320</v>
      </c>
      <c r="AR242" t="s">
        <v>1315</v>
      </c>
      <c r="AT242" t="s">
        <v>1133</v>
      </c>
      <c r="AU242" t="s">
        <v>2804</v>
      </c>
      <c r="AV242" t="s">
        <v>1315</v>
      </c>
      <c r="AW242" t="s">
        <v>2312</v>
      </c>
      <c r="AX242" t="s">
        <v>1315</v>
      </c>
      <c r="AY242" t="s">
        <v>2315</v>
      </c>
      <c r="AZ242" t="s">
        <v>2805</v>
      </c>
      <c r="BA242" t="s">
        <v>1133</v>
      </c>
      <c r="BB242" t="s">
        <v>2800</v>
      </c>
      <c r="BC242" t="s">
        <v>1315</v>
      </c>
      <c r="BD242" t="s">
        <v>2316</v>
      </c>
      <c r="BE242" t="s">
        <v>1133</v>
      </c>
      <c r="BF242" t="s">
        <v>2317</v>
      </c>
      <c r="BG242" t="s">
        <v>1315</v>
      </c>
      <c r="BH242" t="s">
        <v>2318</v>
      </c>
      <c r="BI242" t="s">
        <v>1133</v>
      </c>
      <c r="BJ242" t="s">
        <v>2319</v>
      </c>
      <c r="BK242" t="s">
        <v>1133</v>
      </c>
      <c r="BL242" t="s">
        <v>2320</v>
      </c>
      <c r="BM242" t="s">
        <v>1315</v>
      </c>
      <c r="BN242" t="s">
        <v>1606</v>
      </c>
      <c r="BO242" t="s">
        <v>2322</v>
      </c>
      <c r="BP242" t="s">
        <v>2323</v>
      </c>
      <c r="BQ242" t="s">
        <v>1320</v>
      </c>
      <c r="BR242" t="s">
        <v>2324</v>
      </c>
      <c r="BS242" t="s">
        <v>2806</v>
      </c>
      <c r="BT242" t="s">
        <v>2807</v>
      </c>
      <c r="BU242" t="s">
        <v>1320</v>
      </c>
      <c r="BV242" t="s">
        <v>2800</v>
      </c>
      <c r="BW242" t="s">
        <v>2327</v>
      </c>
      <c r="BX242" t="s">
        <v>1315</v>
      </c>
      <c r="BY242" t="s">
        <v>2808</v>
      </c>
      <c r="CA242" t="s">
        <v>2328</v>
      </c>
      <c r="CB242" t="s">
        <v>1314</v>
      </c>
      <c r="CC242" t="s">
        <v>2809</v>
      </c>
      <c r="CD242" t="s">
        <v>1315</v>
      </c>
      <c r="CE242" t="s">
        <v>2810</v>
      </c>
      <c r="CF242" t="s">
        <v>1133</v>
      </c>
      <c r="CG242" t="s">
        <v>2811</v>
      </c>
      <c r="CK242" t="s">
        <v>1316</v>
      </c>
    </row>
    <row r="243" spans="1:89" x14ac:dyDescent="0.3">
      <c r="A243" s="155">
        <v>953</v>
      </c>
      <c r="B243" t="s">
        <v>1134</v>
      </c>
      <c r="D243">
        <v>2</v>
      </c>
      <c r="E243">
        <v>2</v>
      </c>
      <c r="F243">
        <v>2</v>
      </c>
      <c r="G243">
        <v>2</v>
      </c>
      <c r="H243">
        <v>2</v>
      </c>
      <c r="I243">
        <v>2</v>
      </c>
      <c r="J243">
        <v>2</v>
      </c>
      <c r="K243">
        <v>2</v>
      </c>
      <c r="L243">
        <v>2</v>
      </c>
      <c r="M243">
        <v>2</v>
      </c>
      <c r="N243">
        <v>2</v>
      </c>
      <c r="O243">
        <v>2</v>
      </c>
      <c r="P243">
        <v>2</v>
      </c>
      <c r="Q243">
        <v>2</v>
      </c>
      <c r="R243">
        <v>2</v>
      </c>
      <c r="S243">
        <v>2</v>
      </c>
      <c r="T243">
        <v>2</v>
      </c>
      <c r="U243">
        <v>2</v>
      </c>
      <c r="V243">
        <v>2</v>
      </c>
      <c r="W243">
        <v>2</v>
      </c>
      <c r="X243">
        <v>2</v>
      </c>
      <c r="Y243">
        <v>2</v>
      </c>
      <c r="Z243">
        <v>2</v>
      </c>
      <c r="AA243">
        <v>2</v>
      </c>
      <c r="AB243">
        <v>2</v>
      </c>
      <c r="AC243">
        <v>2</v>
      </c>
      <c r="AD243">
        <v>2</v>
      </c>
      <c r="AE243">
        <v>2</v>
      </c>
      <c r="AF243">
        <v>2</v>
      </c>
      <c r="AG243">
        <v>2</v>
      </c>
      <c r="AH243">
        <v>2</v>
      </c>
      <c r="AI243">
        <v>2</v>
      </c>
      <c r="AJ243">
        <v>2</v>
      </c>
      <c r="AK243">
        <v>2</v>
      </c>
      <c r="AL243">
        <v>2</v>
      </c>
      <c r="AM243">
        <v>2</v>
      </c>
      <c r="AN243">
        <v>2</v>
      </c>
      <c r="AO243">
        <v>2</v>
      </c>
      <c r="AP243">
        <v>2</v>
      </c>
      <c r="AQ243">
        <v>2</v>
      </c>
      <c r="AR243">
        <v>2</v>
      </c>
      <c r="AT243">
        <v>2</v>
      </c>
      <c r="AU243">
        <v>2</v>
      </c>
      <c r="AV243">
        <v>2</v>
      </c>
      <c r="AW243">
        <v>2</v>
      </c>
      <c r="AX243">
        <v>2</v>
      </c>
      <c r="AY243">
        <v>2</v>
      </c>
      <c r="AZ243">
        <v>2</v>
      </c>
      <c r="BA243">
        <v>2</v>
      </c>
      <c r="BB243">
        <v>2</v>
      </c>
      <c r="BC243">
        <v>2</v>
      </c>
      <c r="BD243">
        <v>2</v>
      </c>
      <c r="BE243">
        <v>2</v>
      </c>
      <c r="BF243">
        <v>2</v>
      </c>
      <c r="BG243">
        <v>2</v>
      </c>
      <c r="BH243">
        <v>2</v>
      </c>
      <c r="BI243">
        <v>2</v>
      </c>
      <c r="BJ243">
        <v>2</v>
      </c>
      <c r="BK243">
        <v>2</v>
      </c>
      <c r="BL243">
        <v>2</v>
      </c>
      <c r="BM243">
        <v>2</v>
      </c>
      <c r="BN243">
        <v>2</v>
      </c>
      <c r="BO243">
        <v>2</v>
      </c>
      <c r="BP243">
        <v>2</v>
      </c>
      <c r="BQ243">
        <v>2</v>
      </c>
      <c r="BR243">
        <v>2</v>
      </c>
      <c r="BS243">
        <v>2</v>
      </c>
      <c r="BT243">
        <v>2</v>
      </c>
      <c r="BU243">
        <v>2</v>
      </c>
      <c r="BV243">
        <v>2</v>
      </c>
      <c r="BW243">
        <v>2</v>
      </c>
      <c r="BX243">
        <v>2</v>
      </c>
      <c r="BY243">
        <v>2</v>
      </c>
      <c r="BZ243">
        <v>2</v>
      </c>
      <c r="CA243">
        <v>2</v>
      </c>
      <c r="CB243">
        <v>2</v>
      </c>
      <c r="CC243">
        <v>2</v>
      </c>
      <c r="CD243">
        <v>2</v>
      </c>
      <c r="CE243">
        <v>2</v>
      </c>
      <c r="CF243">
        <v>2</v>
      </c>
      <c r="CG243">
        <v>2</v>
      </c>
      <c r="CH243">
        <v>2</v>
      </c>
      <c r="CI243">
        <v>2</v>
      </c>
      <c r="CK243">
        <v>2</v>
      </c>
    </row>
    <row r="244" spans="1:89" x14ac:dyDescent="0.3">
      <c r="A244" s="155">
        <v>954</v>
      </c>
      <c r="B244" t="s">
        <v>413</v>
      </c>
      <c r="D244" t="s">
        <v>50</v>
      </c>
      <c r="E244" t="s">
        <v>50</v>
      </c>
      <c r="F244" t="s">
        <v>50</v>
      </c>
      <c r="G244" t="s">
        <v>50</v>
      </c>
      <c r="H244" t="s">
        <v>50</v>
      </c>
      <c r="I244" t="s">
        <v>50</v>
      </c>
      <c r="J244" t="s">
        <v>50</v>
      </c>
      <c r="K244" t="s">
        <v>50</v>
      </c>
      <c r="L244" t="s">
        <v>50</v>
      </c>
      <c r="M244" t="s">
        <v>50</v>
      </c>
      <c r="N244" t="s">
        <v>50</v>
      </c>
      <c r="O244" t="s">
        <v>50</v>
      </c>
      <c r="P244" t="s">
        <v>50</v>
      </c>
      <c r="Q244" t="s">
        <v>50</v>
      </c>
      <c r="R244" t="s">
        <v>50</v>
      </c>
      <c r="S244" t="s">
        <v>50</v>
      </c>
      <c r="T244" t="s">
        <v>50</v>
      </c>
      <c r="U244" t="s">
        <v>50</v>
      </c>
      <c r="V244" t="s">
        <v>50</v>
      </c>
      <c r="W244" t="s">
        <v>50</v>
      </c>
      <c r="X244" t="s">
        <v>50</v>
      </c>
      <c r="Y244" t="s">
        <v>50</v>
      </c>
      <c r="Z244" t="s">
        <v>50</v>
      </c>
      <c r="AA244" t="s">
        <v>50</v>
      </c>
      <c r="AB244" t="s">
        <v>50</v>
      </c>
      <c r="AC244" t="s">
        <v>50</v>
      </c>
      <c r="AD244" t="s">
        <v>50</v>
      </c>
      <c r="AE244" t="s">
        <v>50</v>
      </c>
      <c r="AF244" t="s">
        <v>50</v>
      </c>
      <c r="AG244" t="s">
        <v>50</v>
      </c>
      <c r="AH244" t="s">
        <v>50</v>
      </c>
      <c r="AI244" t="s">
        <v>50</v>
      </c>
      <c r="AJ244" t="s">
        <v>50</v>
      </c>
      <c r="AK244" t="s">
        <v>50</v>
      </c>
      <c r="AL244" t="s">
        <v>50</v>
      </c>
      <c r="AM244" t="s">
        <v>50</v>
      </c>
      <c r="AN244" t="s">
        <v>50</v>
      </c>
      <c r="AO244" t="s">
        <v>50</v>
      </c>
      <c r="AP244" t="s">
        <v>50</v>
      </c>
      <c r="AQ244" t="s">
        <v>50</v>
      </c>
      <c r="AR244" t="s">
        <v>50</v>
      </c>
      <c r="AT244" t="s">
        <v>50</v>
      </c>
      <c r="AU244" t="s">
        <v>50</v>
      </c>
      <c r="AV244" t="s">
        <v>50</v>
      </c>
      <c r="AW244" t="s">
        <v>50</v>
      </c>
      <c r="AX244" t="s">
        <v>50</v>
      </c>
      <c r="AY244" t="s">
        <v>50</v>
      </c>
      <c r="AZ244" t="s">
        <v>50</v>
      </c>
      <c r="BA244" t="s">
        <v>50</v>
      </c>
      <c r="BB244" t="s">
        <v>50</v>
      </c>
      <c r="BC244" t="s">
        <v>50</v>
      </c>
      <c r="BD244" t="s">
        <v>50</v>
      </c>
      <c r="BE244" t="s">
        <v>50</v>
      </c>
      <c r="BF244" t="s">
        <v>1312</v>
      </c>
      <c r="BG244" t="s">
        <v>50</v>
      </c>
      <c r="BH244" t="s">
        <v>50</v>
      </c>
      <c r="BI244" t="s">
        <v>50</v>
      </c>
      <c r="BJ244" t="s">
        <v>50</v>
      </c>
      <c r="BK244" t="s">
        <v>50</v>
      </c>
      <c r="BL244" t="s">
        <v>50</v>
      </c>
      <c r="BM244" t="s">
        <v>50</v>
      </c>
      <c r="BN244" t="s">
        <v>50</v>
      </c>
      <c r="BO244" t="s">
        <v>50</v>
      </c>
      <c r="BP244" t="s">
        <v>50</v>
      </c>
      <c r="BQ244" t="s">
        <v>50</v>
      </c>
      <c r="BR244" t="s">
        <v>50</v>
      </c>
      <c r="BS244" t="s">
        <v>50</v>
      </c>
      <c r="BT244" t="s">
        <v>50</v>
      </c>
      <c r="BU244" t="s">
        <v>50</v>
      </c>
      <c r="BV244" t="s">
        <v>50</v>
      </c>
      <c r="BW244" t="s">
        <v>50</v>
      </c>
      <c r="BX244" t="s">
        <v>50</v>
      </c>
      <c r="BY244" t="s">
        <v>50</v>
      </c>
      <c r="BZ244" t="s">
        <v>50</v>
      </c>
      <c r="CA244" t="s">
        <v>50</v>
      </c>
      <c r="CB244" t="s">
        <v>50</v>
      </c>
      <c r="CC244" t="s">
        <v>50</v>
      </c>
      <c r="CD244" t="s">
        <v>50</v>
      </c>
      <c r="CE244" t="s">
        <v>50</v>
      </c>
      <c r="CF244" t="s">
        <v>50</v>
      </c>
      <c r="CG244" t="s">
        <v>50</v>
      </c>
      <c r="CH244" t="s">
        <v>50</v>
      </c>
      <c r="CI244" t="s">
        <v>50</v>
      </c>
      <c r="CK244" t="s">
        <v>50</v>
      </c>
    </row>
    <row r="245" spans="1:89" x14ac:dyDescent="0.3">
      <c r="A245" s="155">
        <v>955</v>
      </c>
      <c r="B245" t="s">
        <v>1135</v>
      </c>
      <c r="D245">
        <v>1</v>
      </c>
      <c r="E245">
        <v>0</v>
      </c>
      <c r="F245">
        <v>0</v>
      </c>
      <c r="G245">
        <v>0</v>
      </c>
      <c r="H245">
        <v>0</v>
      </c>
      <c r="I245">
        <v>0</v>
      </c>
      <c r="J245">
        <v>0</v>
      </c>
      <c r="K245">
        <v>0</v>
      </c>
      <c r="L245">
        <v>0</v>
      </c>
      <c r="M245">
        <v>0</v>
      </c>
      <c r="N245">
        <v>0</v>
      </c>
      <c r="O245">
        <v>0</v>
      </c>
      <c r="P245">
        <v>0</v>
      </c>
      <c r="Q245">
        <v>0</v>
      </c>
      <c r="R245">
        <v>0</v>
      </c>
      <c r="S245">
        <v>0</v>
      </c>
      <c r="T245">
        <v>0</v>
      </c>
      <c r="U245">
        <v>0</v>
      </c>
      <c r="V245">
        <v>0</v>
      </c>
      <c r="W245">
        <v>0</v>
      </c>
      <c r="X245">
        <v>1</v>
      </c>
      <c r="Y245">
        <v>0</v>
      </c>
      <c r="Z245">
        <v>0</v>
      </c>
      <c r="AA245">
        <v>0</v>
      </c>
      <c r="AB245">
        <v>0</v>
      </c>
      <c r="AC245">
        <v>0</v>
      </c>
      <c r="AD245">
        <v>0</v>
      </c>
      <c r="AE245">
        <v>0</v>
      </c>
      <c r="AF245">
        <v>1</v>
      </c>
      <c r="AG245">
        <v>0</v>
      </c>
      <c r="AH245">
        <v>0</v>
      </c>
      <c r="AI245">
        <v>0</v>
      </c>
      <c r="AJ245">
        <v>1</v>
      </c>
      <c r="AK245">
        <v>0</v>
      </c>
      <c r="AL245">
        <v>0</v>
      </c>
      <c r="AM245">
        <v>1</v>
      </c>
      <c r="AN245">
        <v>0</v>
      </c>
      <c r="AO245">
        <v>0</v>
      </c>
      <c r="AP245">
        <v>0</v>
      </c>
      <c r="AQ245">
        <v>0</v>
      </c>
      <c r="AR245">
        <v>0</v>
      </c>
      <c r="AT245">
        <v>2</v>
      </c>
      <c r="AU245">
        <v>0</v>
      </c>
      <c r="AV245">
        <v>0</v>
      </c>
      <c r="AW245">
        <v>0</v>
      </c>
      <c r="AX245">
        <v>0</v>
      </c>
      <c r="AY245">
        <v>0</v>
      </c>
      <c r="AZ245">
        <v>0</v>
      </c>
      <c r="BA245">
        <v>0</v>
      </c>
      <c r="BB245">
        <v>0</v>
      </c>
      <c r="BC245">
        <v>0</v>
      </c>
      <c r="BD245">
        <v>1</v>
      </c>
      <c r="BE245">
        <v>0</v>
      </c>
      <c r="BF245">
        <v>0</v>
      </c>
      <c r="BG245">
        <v>0</v>
      </c>
      <c r="BH245">
        <v>0</v>
      </c>
      <c r="BI245">
        <v>0</v>
      </c>
      <c r="BJ245">
        <v>0</v>
      </c>
      <c r="BK245">
        <v>2</v>
      </c>
      <c r="BL245">
        <v>0</v>
      </c>
      <c r="BM245">
        <v>0</v>
      </c>
      <c r="BN245">
        <v>0</v>
      </c>
      <c r="BO245">
        <v>0</v>
      </c>
      <c r="BP245">
        <v>1</v>
      </c>
      <c r="BQ245">
        <v>0</v>
      </c>
      <c r="BR245">
        <v>1</v>
      </c>
      <c r="BS245">
        <v>0</v>
      </c>
      <c r="BT245">
        <v>0</v>
      </c>
      <c r="BU245">
        <v>0</v>
      </c>
      <c r="BV245">
        <v>0</v>
      </c>
      <c r="BW245">
        <v>0</v>
      </c>
      <c r="BX245">
        <v>0</v>
      </c>
      <c r="BY245">
        <v>1</v>
      </c>
      <c r="BZ245">
        <v>2</v>
      </c>
      <c r="CA245">
        <v>0</v>
      </c>
      <c r="CB245">
        <v>1</v>
      </c>
      <c r="CC245">
        <v>0</v>
      </c>
      <c r="CD245">
        <v>0</v>
      </c>
      <c r="CE245">
        <v>1</v>
      </c>
      <c r="CF245">
        <v>0</v>
      </c>
      <c r="CG245">
        <v>0</v>
      </c>
      <c r="CH245">
        <v>0</v>
      </c>
      <c r="CI245">
        <v>1</v>
      </c>
      <c r="CK245">
        <v>0</v>
      </c>
    </row>
    <row r="246" spans="1:89" x14ac:dyDescent="0.3">
      <c r="A246" s="155">
        <v>956</v>
      </c>
      <c r="B246" t="s">
        <v>414</v>
      </c>
      <c r="D246" t="s">
        <v>50</v>
      </c>
      <c r="E246" t="s">
        <v>50</v>
      </c>
      <c r="F246" t="s">
        <v>50</v>
      </c>
      <c r="G246" t="s">
        <v>50</v>
      </c>
      <c r="H246" t="s">
        <v>50</v>
      </c>
      <c r="I246" t="s">
        <v>50</v>
      </c>
      <c r="J246" t="s">
        <v>50</v>
      </c>
      <c r="K246" t="s">
        <v>50</v>
      </c>
      <c r="L246" t="s">
        <v>50</v>
      </c>
      <c r="M246" t="s">
        <v>50</v>
      </c>
      <c r="N246" t="s">
        <v>50</v>
      </c>
      <c r="O246" t="s">
        <v>50</v>
      </c>
      <c r="P246" t="s">
        <v>50</v>
      </c>
      <c r="Q246" t="s">
        <v>50</v>
      </c>
      <c r="R246" t="s">
        <v>50</v>
      </c>
      <c r="S246" t="s">
        <v>50</v>
      </c>
      <c r="T246" t="s">
        <v>50</v>
      </c>
      <c r="U246" t="s">
        <v>50</v>
      </c>
      <c r="V246" t="s">
        <v>50</v>
      </c>
      <c r="W246" t="s">
        <v>50</v>
      </c>
      <c r="X246" t="s">
        <v>50</v>
      </c>
      <c r="Y246" t="s">
        <v>50</v>
      </c>
      <c r="Z246" t="s">
        <v>50</v>
      </c>
      <c r="AA246" t="s">
        <v>50</v>
      </c>
      <c r="AB246" t="s">
        <v>50</v>
      </c>
      <c r="AC246" t="s">
        <v>50</v>
      </c>
      <c r="AD246" t="s">
        <v>50</v>
      </c>
      <c r="AE246" t="s">
        <v>50</v>
      </c>
      <c r="AF246" t="s">
        <v>50</v>
      </c>
      <c r="AG246" t="s">
        <v>50</v>
      </c>
      <c r="AH246" t="s">
        <v>50</v>
      </c>
      <c r="AI246" t="s">
        <v>50</v>
      </c>
      <c r="AJ246" t="s">
        <v>50</v>
      </c>
      <c r="AK246" t="s">
        <v>50</v>
      </c>
      <c r="AL246" t="s">
        <v>50</v>
      </c>
      <c r="AM246" t="s">
        <v>50</v>
      </c>
      <c r="AN246" t="s">
        <v>50</v>
      </c>
      <c r="AO246" t="s">
        <v>50</v>
      </c>
      <c r="AP246" t="s">
        <v>50</v>
      </c>
      <c r="AQ246" t="s">
        <v>50</v>
      </c>
      <c r="AR246" t="s">
        <v>50</v>
      </c>
      <c r="AT246" t="s">
        <v>50</v>
      </c>
      <c r="AU246" t="s">
        <v>50</v>
      </c>
      <c r="AV246" t="s">
        <v>50</v>
      </c>
      <c r="AW246" t="s">
        <v>50</v>
      </c>
      <c r="AX246" t="s">
        <v>50</v>
      </c>
      <c r="AY246" t="s">
        <v>50</v>
      </c>
      <c r="AZ246" t="s">
        <v>50</v>
      </c>
      <c r="BA246" t="s">
        <v>50</v>
      </c>
      <c r="BB246" t="s">
        <v>50</v>
      </c>
      <c r="BC246" t="s">
        <v>50</v>
      </c>
      <c r="BD246" t="s">
        <v>50</v>
      </c>
      <c r="BE246" t="s">
        <v>50</v>
      </c>
      <c r="BF246" t="s">
        <v>1312</v>
      </c>
      <c r="BG246" t="s">
        <v>50</v>
      </c>
      <c r="BH246" t="s">
        <v>50</v>
      </c>
      <c r="BI246" t="s">
        <v>50</v>
      </c>
      <c r="BJ246" t="s">
        <v>50</v>
      </c>
      <c r="BK246" t="s">
        <v>50</v>
      </c>
      <c r="BL246" t="s">
        <v>50</v>
      </c>
      <c r="BM246" t="s">
        <v>50</v>
      </c>
      <c r="BN246" t="s">
        <v>51</v>
      </c>
      <c r="BO246" t="s">
        <v>50</v>
      </c>
      <c r="BP246" t="s">
        <v>50</v>
      </c>
      <c r="BQ246" t="s">
        <v>50</v>
      </c>
      <c r="BR246" t="s">
        <v>50</v>
      </c>
      <c r="BS246" t="s">
        <v>50</v>
      </c>
      <c r="BT246" t="s">
        <v>50</v>
      </c>
      <c r="BU246" t="s">
        <v>50</v>
      </c>
      <c r="BV246" t="s">
        <v>50</v>
      </c>
      <c r="BW246" t="s">
        <v>50</v>
      </c>
      <c r="BX246" t="s">
        <v>50</v>
      </c>
      <c r="BY246" t="s">
        <v>50</v>
      </c>
      <c r="BZ246" t="s">
        <v>50</v>
      </c>
      <c r="CA246" t="s">
        <v>50</v>
      </c>
      <c r="CB246" t="s">
        <v>50</v>
      </c>
      <c r="CC246" t="s">
        <v>50</v>
      </c>
      <c r="CD246" t="s">
        <v>50</v>
      </c>
      <c r="CE246" t="s">
        <v>50</v>
      </c>
      <c r="CF246" t="s">
        <v>50</v>
      </c>
      <c r="CG246" t="s">
        <v>50</v>
      </c>
      <c r="CH246" t="s">
        <v>50</v>
      </c>
      <c r="CI246" t="s">
        <v>50</v>
      </c>
      <c r="CK246" t="s">
        <v>50</v>
      </c>
    </row>
    <row r="247" spans="1:89" x14ac:dyDescent="0.3">
      <c r="A247" s="155">
        <v>957</v>
      </c>
      <c r="B247" t="s">
        <v>1136</v>
      </c>
      <c r="D247">
        <v>0</v>
      </c>
      <c r="E247">
        <v>0</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3</v>
      </c>
      <c r="AK247">
        <v>0</v>
      </c>
      <c r="AL247">
        <v>2</v>
      </c>
      <c r="AM247">
        <v>0</v>
      </c>
      <c r="AN247">
        <v>0</v>
      </c>
      <c r="AO247">
        <v>0</v>
      </c>
      <c r="AP247">
        <v>0</v>
      </c>
      <c r="AQ247">
        <v>0</v>
      </c>
      <c r="AR247">
        <v>0</v>
      </c>
      <c r="AT247">
        <v>0</v>
      </c>
      <c r="AU247">
        <v>0</v>
      </c>
      <c r="AV247">
        <v>0</v>
      </c>
      <c r="AW247">
        <v>0</v>
      </c>
      <c r="AX247">
        <v>0</v>
      </c>
      <c r="AY247">
        <v>0</v>
      </c>
      <c r="AZ247">
        <v>0</v>
      </c>
      <c r="BA247">
        <v>4</v>
      </c>
      <c r="BB247">
        <v>0</v>
      </c>
      <c r="BC247">
        <v>0</v>
      </c>
      <c r="BD247">
        <v>0</v>
      </c>
      <c r="BE247">
        <v>0</v>
      </c>
      <c r="BF247">
        <v>0</v>
      </c>
      <c r="BG247">
        <v>0</v>
      </c>
      <c r="BH247">
        <v>0</v>
      </c>
      <c r="BI247">
        <v>0</v>
      </c>
      <c r="BJ247">
        <v>0</v>
      </c>
      <c r="BK247">
        <v>0</v>
      </c>
      <c r="BL247">
        <v>1</v>
      </c>
      <c r="BM247">
        <v>0</v>
      </c>
      <c r="BN247">
        <v>6</v>
      </c>
      <c r="BO247">
        <v>0</v>
      </c>
      <c r="BP247">
        <v>0</v>
      </c>
      <c r="BQ247">
        <v>0</v>
      </c>
      <c r="BR247">
        <v>1</v>
      </c>
      <c r="BS247">
        <v>0</v>
      </c>
      <c r="BT247">
        <v>0</v>
      </c>
      <c r="BU247">
        <v>0</v>
      </c>
      <c r="BV247">
        <v>0</v>
      </c>
      <c r="BW247">
        <v>0</v>
      </c>
      <c r="BX247">
        <v>0</v>
      </c>
      <c r="BY247">
        <v>0</v>
      </c>
      <c r="BZ247">
        <v>0</v>
      </c>
      <c r="CA247">
        <v>0</v>
      </c>
      <c r="CB247">
        <v>0</v>
      </c>
      <c r="CC247">
        <v>0</v>
      </c>
      <c r="CD247">
        <v>0</v>
      </c>
      <c r="CE247">
        <v>3</v>
      </c>
      <c r="CF247">
        <v>0</v>
      </c>
      <c r="CG247">
        <v>0</v>
      </c>
      <c r="CH247">
        <v>0</v>
      </c>
      <c r="CI247">
        <v>0</v>
      </c>
      <c r="CK247">
        <v>0</v>
      </c>
    </row>
    <row r="248" spans="1:89" x14ac:dyDescent="0.3">
      <c r="A248" s="155">
        <v>958</v>
      </c>
      <c r="B248" t="s">
        <v>1608</v>
      </c>
      <c r="D248" t="s">
        <v>50</v>
      </c>
      <c r="E248" t="s">
        <v>50</v>
      </c>
      <c r="F248" t="s">
        <v>51</v>
      </c>
      <c r="G248" t="s">
        <v>50</v>
      </c>
      <c r="H248" t="s">
        <v>50</v>
      </c>
      <c r="I248" t="s">
        <v>50</v>
      </c>
      <c r="J248" t="s">
        <v>50</v>
      </c>
      <c r="K248" t="s">
        <v>50</v>
      </c>
      <c r="L248" t="s">
        <v>50</v>
      </c>
      <c r="M248" t="s">
        <v>50</v>
      </c>
      <c r="N248" t="s">
        <v>50</v>
      </c>
      <c r="O248" t="s">
        <v>50</v>
      </c>
      <c r="P248" t="s">
        <v>50</v>
      </c>
      <c r="Q248" t="s">
        <v>50</v>
      </c>
      <c r="R248" t="s">
        <v>50</v>
      </c>
      <c r="S248" t="s">
        <v>50</v>
      </c>
      <c r="T248" t="s">
        <v>50</v>
      </c>
      <c r="U248" t="s">
        <v>50</v>
      </c>
      <c r="V248" t="s">
        <v>50</v>
      </c>
      <c r="W248" t="s">
        <v>50</v>
      </c>
      <c r="X248" t="s">
        <v>50</v>
      </c>
      <c r="Y248" t="s">
        <v>50</v>
      </c>
      <c r="Z248" t="s">
        <v>50</v>
      </c>
      <c r="AA248" t="s">
        <v>50</v>
      </c>
      <c r="AB248" t="s">
        <v>50</v>
      </c>
      <c r="AC248" t="s">
        <v>50</v>
      </c>
      <c r="AD248" t="s">
        <v>50</v>
      </c>
      <c r="AE248" t="s">
        <v>50</v>
      </c>
      <c r="AF248" t="s">
        <v>50</v>
      </c>
      <c r="AG248" t="s">
        <v>50</v>
      </c>
      <c r="AH248" t="s">
        <v>50</v>
      </c>
      <c r="AI248" t="s">
        <v>50</v>
      </c>
      <c r="AJ248" t="s">
        <v>50</v>
      </c>
      <c r="AK248" t="s">
        <v>50</v>
      </c>
      <c r="AL248" t="s">
        <v>50</v>
      </c>
      <c r="AM248" t="s">
        <v>50</v>
      </c>
      <c r="AN248" t="s">
        <v>50</v>
      </c>
      <c r="AO248" t="s">
        <v>50</v>
      </c>
      <c r="AP248" t="s">
        <v>50</v>
      </c>
      <c r="AQ248" t="s">
        <v>50</v>
      </c>
      <c r="AR248" t="s">
        <v>50</v>
      </c>
      <c r="AT248" t="s">
        <v>50</v>
      </c>
      <c r="AU248" t="s">
        <v>50</v>
      </c>
      <c r="AV248" t="s">
        <v>50</v>
      </c>
      <c r="AW248" t="s">
        <v>50</v>
      </c>
      <c r="AX248" t="s">
        <v>50</v>
      </c>
      <c r="AY248" t="s">
        <v>50</v>
      </c>
      <c r="AZ248" t="s">
        <v>50</v>
      </c>
      <c r="BA248" t="s">
        <v>50</v>
      </c>
      <c r="BB248" t="s">
        <v>50</v>
      </c>
      <c r="BC248" t="s">
        <v>50</v>
      </c>
      <c r="BD248" t="s">
        <v>50</v>
      </c>
      <c r="BE248" t="s">
        <v>50</v>
      </c>
      <c r="BF248" t="s">
        <v>1312</v>
      </c>
      <c r="BG248" t="s">
        <v>50</v>
      </c>
      <c r="BH248" t="s">
        <v>50</v>
      </c>
      <c r="BI248" t="s">
        <v>50</v>
      </c>
      <c r="BJ248" t="s">
        <v>50</v>
      </c>
      <c r="BK248" t="s">
        <v>50</v>
      </c>
      <c r="BL248" t="s">
        <v>50</v>
      </c>
      <c r="BM248" t="s">
        <v>50</v>
      </c>
      <c r="BN248" t="s">
        <v>50</v>
      </c>
      <c r="BO248" t="s">
        <v>50</v>
      </c>
      <c r="BP248" t="s">
        <v>50</v>
      </c>
      <c r="BQ248" t="s">
        <v>50</v>
      </c>
      <c r="BR248" t="s">
        <v>50</v>
      </c>
      <c r="BS248" t="s">
        <v>50</v>
      </c>
      <c r="BT248" t="s">
        <v>50</v>
      </c>
      <c r="BU248" t="s">
        <v>50</v>
      </c>
      <c r="BV248" t="s">
        <v>50</v>
      </c>
      <c r="BW248" t="s">
        <v>50</v>
      </c>
      <c r="BX248" t="s">
        <v>50</v>
      </c>
      <c r="BY248" t="s">
        <v>50</v>
      </c>
      <c r="BZ248" t="s">
        <v>50</v>
      </c>
      <c r="CA248" t="s">
        <v>50</v>
      </c>
      <c r="CB248" t="s">
        <v>50</v>
      </c>
      <c r="CC248" t="s">
        <v>50</v>
      </c>
      <c r="CD248" t="s">
        <v>50</v>
      </c>
      <c r="CE248" t="s">
        <v>50</v>
      </c>
      <c r="CF248" t="s">
        <v>50</v>
      </c>
      <c r="CG248" t="s">
        <v>50</v>
      </c>
      <c r="CH248" t="s">
        <v>50</v>
      </c>
      <c r="CI248" t="s">
        <v>50</v>
      </c>
      <c r="CK248" t="s">
        <v>50</v>
      </c>
    </row>
    <row r="249" spans="1:89" x14ac:dyDescent="0.3">
      <c r="A249" s="155">
        <v>959</v>
      </c>
      <c r="B249" t="s">
        <v>1138</v>
      </c>
      <c r="D249">
        <v>2</v>
      </c>
      <c r="E249">
        <v>2</v>
      </c>
      <c r="F249">
        <v>2</v>
      </c>
      <c r="G249">
        <v>2</v>
      </c>
      <c r="H249">
        <v>2</v>
      </c>
      <c r="I249">
        <v>2</v>
      </c>
      <c r="J249">
        <v>3</v>
      </c>
      <c r="K249">
        <v>2</v>
      </c>
      <c r="L249">
        <v>2</v>
      </c>
      <c r="M249">
        <v>2</v>
      </c>
      <c r="N249">
        <v>3</v>
      </c>
      <c r="O249">
        <v>3</v>
      </c>
      <c r="P249">
        <v>3</v>
      </c>
      <c r="Q249">
        <v>2</v>
      </c>
      <c r="R249">
        <v>3</v>
      </c>
      <c r="S249">
        <v>2</v>
      </c>
      <c r="T249">
        <v>2</v>
      </c>
      <c r="U249">
        <v>2</v>
      </c>
      <c r="V249">
        <v>2</v>
      </c>
      <c r="W249">
        <v>2</v>
      </c>
      <c r="X249">
        <v>2</v>
      </c>
      <c r="Y249">
        <v>2</v>
      </c>
      <c r="Z249">
        <v>2</v>
      </c>
      <c r="AA249">
        <v>2</v>
      </c>
      <c r="AB249">
        <v>2</v>
      </c>
      <c r="AC249">
        <v>2</v>
      </c>
      <c r="AD249">
        <v>2</v>
      </c>
      <c r="AE249">
        <v>2</v>
      </c>
      <c r="AF249">
        <v>2</v>
      </c>
      <c r="AG249">
        <v>2</v>
      </c>
      <c r="AH249">
        <v>2</v>
      </c>
      <c r="AI249">
        <v>2</v>
      </c>
      <c r="AJ249">
        <v>3</v>
      </c>
      <c r="AK249">
        <v>2</v>
      </c>
      <c r="AL249">
        <v>2</v>
      </c>
      <c r="AM249">
        <v>2</v>
      </c>
      <c r="AN249">
        <v>2</v>
      </c>
      <c r="AO249">
        <v>2</v>
      </c>
      <c r="AP249">
        <v>2</v>
      </c>
      <c r="AQ249">
        <v>2</v>
      </c>
      <c r="AR249">
        <v>2</v>
      </c>
      <c r="AT249">
        <v>2</v>
      </c>
      <c r="AU249">
        <v>2</v>
      </c>
      <c r="AV249">
        <v>2</v>
      </c>
      <c r="AW249">
        <v>2</v>
      </c>
      <c r="AX249">
        <v>2</v>
      </c>
      <c r="AY249">
        <v>2</v>
      </c>
      <c r="AZ249">
        <v>2</v>
      </c>
      <c r="BA249">
        <v>2</v>
      </c>
      <c r="BB249">
        <v>2</v>
      </c>
      <c r="BC249">
        <v>2</v>
      </c>
      <c r="BD249">
        <v>2</v>
      </c>
      <c r="BE249">
        <v>2</v>
      </c>
      <c r="BF249">
        <v>2</v>
      </c>
      <c r="BG249">
        <v>3</v>
      </c>
      <c r="BH249">
        <v>2</v>
      </c>
      <c r="BI249">
        <v>2</v>
      </c>
      <c r="BJ249">
        <v>3</v>
      </c>
      <c r="BK249">
        <v>2</v>
      </c>
      <c r="BL249">
        <v>2</v>
      </c>
      <c r="BM249">
        <v>2</v>
      </c>
      <c r="BN249">
        <v>2</v>
      </c>
      <c r="BO249">
        <v>2</v>
      </c>
      <c r="BP249">
        <v>2</v>
      </c>
      <c r="BQ249">
        <v>2</v>
      </c>
      <c r="BR249">
        <v>2</v>
      </c>
      <c r="BS249">
        <v>2</v>
      </c>
      <c r="BT249">
        <v>2</v>
      </c>
      <c r="BU249">
        <v>2</v>
      </c>
      <c r="BV249">
        <v>2</v>
      </c>
      <c r="BW249">
        <v>2</v>
      </c>
      <c r="BX249">
        <v>2</v>
      </c>
      <c r="BY249">
        <v>2</v>
      </c>
      <c r="BZ249">
        <v>2</v>
      </c>
      <c r="CA249">
        <v>2</v>
      </c>
      <c r="CB249">
        <v>2</v>
      </c>
      <c r="CC249">
        <v>3</v>
      </c>
      <c r="CD249">
        <v>2</v>
      </c>
      <c r="CE249">
        <v>2</v>
      </c>
      <c r="CF249">
        <v>2</v>
      </c>
      <c r="CG249">
        <v>3</v>
      </c>
      <c r="CH249">
        <v>2</v>
      </c>
      <c r="CI249">
        <v>2</v>
      </c>
      <c r="CK249">
        <v>2</v>
      </c>
    </row>
    <row r="250" spans="1:89" x14ac:dyDescent="0.3">
      <c r="A250" s="155">
        <v>960</v>
      </c>
      <c r="B250" t="s">
        <v>1139</v>
      </c>
      <c r="D250" t="s">
        <v>2329</v>
      </c>
      <c r="E250" t="s">
        <v>2812</v>
      </c>
      <c r="F250" t="s">
        <v>1327</v>
      </c>
      <c r="G250" t="s">
        <v>2813</v>
      </c>
      <c r="H250" t="s">
        <v>2332</v>
      </c>
      <c r="I250" t="s">
        <v>2333</v>
      </c>
      <c r="J250" t="s">
        <v>2334</v>
      </c>
      <c r="K250" t="s">
        <v>2335</v>
      </c>
      <c r="L250" t="s">
        <v>2814</v>
      </c>
      <c r="M250" t="s">
        <v>2815</v>
      </c>
      <c r="N250" t="s">
        <v>2338</v>
      </c>
      <c r="O250" t="s">
        <v>2816</v>
      </c>
      <c r="P250" t="s">
        <v>2340</v>
      </c>
      <c r="Q250" t="s">
        <v>2341</v>
      </c>
      <c r="R250" t="s">
        <v>2342</v>
      </c>
      <c r="S250" t="s">
        <v>2817</v>
      </c>
      <c r="T250" t="s">
        <v>2818</v>
      </c>
      <c r="U250" t="s">
        <v>2345</v>
      </c>
      <c r="V250" t="s">
        <v>2346</v>
      </c>
      <c r="W250" t="s">
        <v>2819</v>
      </c>
      <c r="X250" t="s">
        <v>2820</v>
      </c>
      <c r="Y250" t="s">
        <v>1326</v>
      </c>
      <c r="Z250" t="s">
        <v>2348</v>
      </c>
      <c r="AA250" t="s">
        <v>2821</v>
      </c>
      <c r="AB250" t="s">
        <v>2350</v>
      </c>
      <c r="AC250" t="s">
        <v>2351</v>
      </c>
      <c r="AD250" t="s">
        <v>2352</v>
      </c>
      <c r="AE250" t="s">
        <v>2822</v>
      </c>
      <c r="AF250" t="s">
        <v>2193</v>
      </c>
      <c r="AG250" t="s">
        <v>2823</v>
      </c>
      <c r="AH250" t="s">
        <v>2824</v>
      </c>
      <c r="AI250" t="s">
        <v>2355</v>
      </c>
      <c r="AJ250" t="s">
        <v>2356</v>
      </c>
      <c r="AK250" t="s">
        <v>2825</v>
      </c>
      <c r="AL250" t="s">
        <v>2826</v>
      </c>
      <c r="AM250" t="s">
        <v>2358</v>
      </c>
      <c r="AN250" t="s">
        <v>2359</v>
      </c>
      <c r="AO250" t="s">
        <v>2827</v>
      </c>
      <c r="AP250" t="s">
        <v>2361</v>
      </c>
      <c r="AQ250" t="s">
        <v>2362</v>
      </c>
      <c r="AR250" t="s">
        <v>2363</v>
      </c>
      <c r="AT250" t="s">
        <v>2364</v>
      </c>
      <c r="AU250" t="s">
        <v>2828</v>
      </c>
      <c r="AV250" t="s">
        <v>2366</v>
      </c>
      <c r="AW250" t="s">
        <v>2367</v>
      </c>
      <c r="AX250" t="s">
        <v>2829</v>
      </c>
      <c r="AY250" t="s">
        <v>2830</v>
      </c>
      <c r="AZ250" t="s">
        <v>2768</v>
      </c>
      <c r="BA250" t="s">
        <v>2831</v>
      </c>
      <c r="BB250" t="s">
        <v>2371</v>
      </c>
      <c r="BC250" t="s">
        <v>2372</v>
      </c>
      <c r="BD250" t="s">
        <v>2832</v>
      </c>
      <c r="BE250" t="s">
        <v>2833</v>
      </c>
      <c r="BF250" t="s">
        <v>2375</v>
      </c>
      <c r="BG250" t="s">
        <v>2376</v>
      </c>
      <c r="BH250" t="s">
        <v>2377</v>
      </c>
      <c r="BI250" t="s">
        <v>2378</v>
      </c>
      <c r="BJ250" t="s">
        <v>2379</v>
      </c>
      <c r="BK250" t="s">
        <v>2380</v>
      </c>
      <c r="BL250" t="s">
        <v>2381</v>
      </c>
      <c r="BM250" t="s">
        <v>2382</v>
      </c>
      <c r="BN250" t="s">
        <v>2834</v>
      </c>
      <c r="BO250" t="s">
        <v>2384</v>
      </c>
      <c r="BP250" t="s">
        <v>2385</v>
      </c>
      <c r="BQ250" t="s">
        <v>2386</v>
      </c>
      <c r="BR250" t="s">
        <v>2835</v>
      </c>
      <c r="BS250" t="s">
        <v>2388</v>
      </c>
      <c r="BT250" t="s">
        <v>2836</v>
      </c>
      <c r="BU250" t="s">
        <v>2389</v>
      </c>
      <c r="BV250" t="s">
        <v>2390</v>
      </c>
      <c r="BW250" t="s">
        <v>2391</v>
      </c>
      <c r="BX250" t="s">
        <v>2837</v>
      </c>
      <c r="BY250" t="s">
        <v>2838</v>
      </c>
      <c r="BZ250" t="s">
        <v>2394</v>
      </c>
      <c r="CA250" t="s">
        <v>2395</v>
      </c>
      <c r="CB250" t="s">
        <v>2396</v>
      </c>
      <c r="CC250" t="s">
        <v>2397</v>
      </c>
      <c r="CD250" t="s">
        <v>2398</v>
      </c>
      <c r="CE250" t="s">
        <v>2651</v>
      </c>
      <c r="CF250" t="s">
        <v>1328</v>
      </c>
      <c r="CG250" t="s">
        <v>2839</v>
      </c>
      <c r="CH250" t="s">
        <v>2840</v>
      </c>
      <c r="CI250" t="s">
        <v>2841</v>
      </c>
      <c r="CK250" t="s">
        <v>2842</v>
      </c>
    </row>
    <row r="251" spans="1:89" x14ac:dyDescent="0.3">
      <c r="A251" s="155">
        <v>961</v>
      </c>
      <c r="B251" t="s">
        <v>1609</v>
      </c>
      <c r="D251">
        <v>3</v>
      </c>
      <c r="E251">
        <v>2</v>
      </c>
      <c r="F251">
        <v>2</v>
      </c>
      <c r="G251">
        <v>2</v>
      </c>
      <c r="H251">
        <v>2</v>
      </c>
      <c r="I251">
        <v>2</v>
      </c>
      <c r="J251">
        <v>3</v>
      </c>
      <c r="K251">
        <v>2</v>
      </c>
      <c r="L251">
        <v>2</v>
      </c>
      <c r="M251">
        <v>2</v>
      </c>
      <c r="N251">
        <v>3</v>
      </c>
      <c r="O251">
        <v>2</v>
      </c>
      <c r="P251">
        <v>3</v>
      </c>
      <c r="Q251">
        <v>2</v>
      </c>
      <c r="R251">
        <v>3</v>
      </c>
      <c r="S251">
        <v>2</v>
      </c>
      <c r="T251">
        <v>2</v>
      </c>
      <c r="U251">
        <v>3</v>
      </c>
      <c r="V251">
        <v>2</v>
      </c>
      <c r="W251">
        <v>3</v>
      </c>
      <c r="X251">
        <v>2</v>
      </c>
      <c r="Y251">
        <v>2</v>
      </c>
      <c r="Z251">
        <v>2</v>
      </c>
      <c r="AA251">
        <v>2</v>
      </c>
      <c r="AB251">
        <v>2</v>
      </c>
      <c r="AC251">
        <v>2</v>
      </c>
      <c r="AD251">
        <v>3</v>
      </c>
      <c r="AE251">
        <v>2</v>
      </c>
      <c r="AF251">
        <v>2</v>
      </c>
      <c r="AG251">
        <v>3</v>
      </c>
      <c r="AH251">
        <v>2</v>
      </c>
      <c r="AI251">
        <v>2</v>
      </c>
      <c r="AJ251">
        <v>3</v>
      </c>
      <c r="AK251">
        <v>2</v>
      </c>
      <c r="AL251">
        <v>2</v>
      </c>
      <c r="AM251">
        <v>2</v>
      </c>
      <c r="AN251">
        <v>2</v>
      </c>
      <c r="AO251">
        <v>3</v>
      </c>
      <c r="AP251">
        <v>2</v>
      </c>
      <c r="AQ251">
        <v>2</v>
      </c>
      <c r="AR251">
        <v>3</v>
      </c>
      <c r="AT251">
        <v>2</v>
      </c>
      <c r="AU251">
        <v>2</v>
      </c>
      <c r="AV251">
        <v>2</v>
      </c>
      <c r="AW251">
        <v>2</v>
      </c>
      <c r="AX251">
        <v>2</v>
      </c>
      <c r="AY251">
        <v>2</v>
      </c>
      <c r="AZ251">
        <v>2</v>
      </c>
      <c r="BA251">
        <v>2</v>
      </c>
      <c r="BB251">
        <v>3</v>
      </c>
      <c r="BC251">
        <v>2</v>
      </c>
      <c r="BD251">
        <v>2</v>
      </c>
      <c r="BE251">
        <v>2</v>
      </c>
      <c r="BF251">
        <v>2</v>
      </c>
      <c r="BG251">
        <v>3</v>
      </c>
      <c r="BH251">
        <v>2</v>
      </c>
      <c r="BI251">
        <v>2</v>
      </c>
      <c r="BJ251">
        <v>3</v>
      </c>
      <c r="BK251">
        <v>3</v>
      </c>
      <c r="BL251">
        <v>2</v>
      </c>
      <c r="BM251">
        <v>2</v>
      </c>
      <c r="BN251">
        <v>2</v>
      </c>
      <c r="BO251">
        <v>2</v>
      </c>
      <c r="BP251">
        <v>2</v>
      </c>
      <c r="BQ251">
        <v>2</v>
      </c>
      <c r="BR251">
        <v>2</v>
      </c>
      <c r="BS251">
        <v>3</v>
      </c>
      <c r="BT251">
        <v>2</v>
      </c>
      <c r="BU251">
        <v>2</v>
      </c>
      <c r="BV251">
        <v>3</v>
      </c>
      <c r="BW251">
        <v>2</v>
      </c>
      <c r="BX251">
        <v>2</v>
      </c>
      <c r="BY251">
        <v>2</v>
      </c>
      <c r="BZ251">
        <v>2</v>
      </c>
      <c r="CA251">
        <v>2</v>
      </c>
      <c r="CB251">
        <v>2</v>
      </c>
      <c r="CC251">
        <v>2</v>
      </c>
      <c r="CD251">
        <v>2</v>
      </c>
      <c r="CE251">
        <v>2</v>
      </c>
      <c r="CF251">
        <v>2</v>
      </c>
      <c r="CG251">
        <v>2</v>
      </c>
      <c r="CH251">
        <v>2</v>
      </c>
      <c r="CI251">
        <v>2</v>
      </c>
      <c r="CK251">
        <v>3</v>
      </c>
    </row>
    <row r="252" spans="1:89" x14ac:dyDescent="0.3">
      <c r="A252" s="155">
        <v>962</v>
      </c>
      <c r="B252" t="s">
        <v>1140</v>
      </c>
      <c r="D252" t="s">
        <v>1142</v>
      </c>
      <c r="E252" t="s">
        <v>2399</v>
      </c>
      <c r="F252" t="s">
        <v>1142</v>
      </c>
      <c r="G252" t="s">
        <v>1145</v>
      </c>
      <c r="H252" t="s">
        <v>2843</v>
      </c>
      <c r="I252" t="s">
        <v>1142</v>
      </c>
      <c r="J252" t="s">
        <v>1145</v>
      </c>
      <c r="K252" t="s">
        <v>2401</v>
      </c>
      <c r="L252" t="s">
        <v>1141</v>
      </c>
      <c r="M252" t="s">
        <v>1331</v>
      </c>
      <c r="N252" t="s">
        <v>1142</v>
      </c>
      <c r="O252" t="s">
        <v>2844</v>
      </c>
      <c r="P252" t="s">
        <v>1142</v>
      </c>
      <c r="Q252" t="s">
        <v>1141</v>
      </c>
      <c r="R252" t="s">
        <v>1142</v>
      </c>
      <c r="S252" t="s">
        <v>2845</v>
      </c>
      <c r="T252" t="s">
        <v>1142</v>
      </c>
      <c r="U252" t="s">
        <v>1142</v>
      </c>
      <c r="V252" t="s">
        <v>1142</v>
      </c>
      <c r="W252" t="s">
        <v>1143</v>
      </c>
      <c r="X252" t="s">
        <v>1142</v>
      </c>
      <c r="Y252" t="s">
        <v>2846</v>
      </c>
      <c r="Z252" t="s">
        <v>1141</v>
      </c>
      <c r="AA252" t="s">
        <v>1142</v>
      </c>
      <c r="AB252" t="s">
        <v>1145</v>
      </c>
      <c r="AC252" t="s">
        <v>1141</v>
      </c>
      <c r="AD252" t="s">
        <v>2847</v>
      </c>
      <c r="AE252" t="s">
        <v>1144</v>
      </c>
      <c r="AF252" t="s">
        <v>2404</v>
      </c>
      <c r="AG252" t="s">
        <v>1142</v>
      </c>
      <c r="AH252" t="s">
        <v>1143</v>
      </c>
      <c r="AI252" t="s">
        <v>1142</v>
      </c>
      <c r="AJ252" t="s">
        <v>2152</v>
      </c>
      <c r="AK252" t="s">
        <v>1144</v>
      </c>
      <c r="AL252" t="s">
        <v>1141</v>
      </c>
      <c r="AM252" t="s">
        <v>1144</v>
      </c>
      <c r="AN252" t="s">
        <v>1142</v>
      </c>
      <c r="AO252" t="s">
        <v>1143</v>
      </c>
      <c r="AP252" t="s">
        <v>1142</v>
      </c>
      <c r="AQ252" t="s">
        <v>1142</v>
      </c>
      <c r="AR252" t="s">
        <v>1142</v>
      </c>
      <c r="AT252" t="s">
        <v>2406</v>
      </c>
      <c r="AU252" t="s">
        <v>1141</v>
      </c>
      <c r="AV252" t="s">
        <v>2404</v>
      </c>
      <c r="AW252" t="s">
        <v>1142</v>
      </c>
      <c r="AX252" t="s">
        <v>1144</v>
      </c>
      <c r="AY252" t="s">
        <v>1141</v>
      </c>
      <c r="AZ252" t="s">
        <v>2788</v>
      </c>
      <c r="BA252" t="s">
        <v>2848</v>
      </c>
      <c r="BB252" t="s">
        <v>1142</v>
      </c>
      <c r="BC252" t="s">
        <v>1142</v>
      </c>
      <c r="BD252" t="s">
        <v>1142</v>
      </c>
      <c r="BE252" t="s">
        <v>1142</v>
      </c>
      <c r="BF252" t="s">
        <v>1141</v>
      </c>
      <c r="BG252" t="s">
        <v>1142</v>
      </c>
      <c r="BH252" t="s">
        <v>1142</v>
      </c>
      <c r="BI252" t="s">
        <v>1142</v>
      </c>
      <c r="BJ252" t="s">
        <v>2409</v>
      </c>
      <c r="BK252" t="s">
        <v>1142</v>
      </c>
      <c r="BL252" t="s">
        <v>1141</v>
      </c>
      <c r="BM252" t="s">
        <v>1141</v>
      </c>
      <c r="BN252" t="s">
        <v>2849</v>
      </c>
      <c r="BO252" t="s">
        <v>1142</v>
      </c>
      <c r="BP252" t="s">
        <v>2410</v>
      </c>
      <c r="BQ252" t="s">
        <v>1142</v>
      </c>
      <c r="BR252" t="s">
        <v>1141</v>
      </c>
      <c r="BS252" t="s">
        <v>1142</v>
      </c>
      <c r="BT252" t="s">
        <v>1141</v>
      </c>
      <c r="BU252" t="s">
        <v>1144</v>
      </c>
      <c r="BV252" t="s">
        <v>1142</v>
      </c>
      <c r="BW252" t="s">
        <v>1330</v>
      </c>
      <c r="BX252" t="s">
        <v>1143</v>
      </c>
      <c r="BY252" t="s">
        <v>2408</v>
      </c>
      <c r="BZ252" t="s">
        <v>1144</v>
      </c>
      <c r="CA252" t="s">
        <v>1141</v>
      </c>
      <c r="CB252" t="s">
        <v>1142</v>
      </c>
      <c r="CC252" t="s">
        <v>2850</v>
      </c>
      <c r="CD252" t="s">
        <v>1141</v>
      </c>
      <c r="CE252" t="s">
        <v>1142</v>
      </c>
      <c r="CF252" t="s">
        <v>1141</v>
      </c>
      <c r="CG252" t="s">
        <v>1141</v>
      </c>
      <c r="CH252" t="s">
        <v>1141</v>
      </c>
      <c r="CI252" t="s">
        <v>1142</v>
      </c>
      <c r="CK252" t="s">
        <v>1144</v>
      </c>
    </row>
    <row r="253" spans="1:89" x14ac:dyDescent="0.3">
      <c r="A253" s="155">
        <v>963</v>
      </c>
      <c r="B253" t="s">
        <v>1610</v>
      </c>
      <c r="D253">
        <v>3</v>
      </c>
      <c r="E253">
        <v>3</v>
      </c>
      <c r="F253">
        <v>3</v>
      </c>
      <c r="G253">
        <v>1</v>
      </c>
      <c r="H253">
        <v>3</v>
      </c>
      <c r="I253">
        <v>3</v>
      </c>
      <c r="J253">
        <v>3</v>
      </c>
      <c r="K253">
        <v>1</v>
      </c>
      <c r="L253">
        <v>1</v>
      </c>
      <c r="M253">
        <v>1</v>
      </c>
      <c r="N253">
        <v>3</v>
      </c>
      <c r="O253">
        <v>3</v>
      </c>
      <c r="P253">
        <v>3</v>
      </c>
      <c r="Q253">
        <v>3</v>
      </c>
      <c r="R253">
        <v>3</v>
      </c>
      <c r="S253">
        <v>1</v>
      </c>
      <c r="T253">
        <v>3</v>
      </c>
      <c r="U253">
        <v>3</v>
      </c>
      <c r="V253">
        <v>3</v>
      </c>
      <c r="W253">
        <v>3</v>
      </c>
      <c r="X253">
        <v>1</v>
      </c>
      <c r="Y253">
        <v>1</v>
      </c>
      <c r="Z253">
        <v>1</v>
      </c>
      <c r="AA253">
        <v>3</v>
      </c>
      <c r="AB253">
        <v>3</v>
      </c>
      <c r="AC253">
        <v>1</v>
      </c>
      <c r="AD253">
        <v>3</v>
      </c>
      <c r="AE253">
        <v>3</v>
      </c>
      <c r="AF253">
        <v>1</v>
      </c>
      <c r="AG253">
        <v>3</v>
      </c>
      <c r="AH253">
        <v>3</v>
      </c>
      <c r="AI253">
        <v>1</v>
      </c>
      <c r="AJ253">
        <v>3</v>
      </c>
      <c r="AK253">
        <v>3</v>
      </c>
      <c r="AL253">
        <v>1</v>
      </c>
      <c r="AM253">
        <v>2</v>
      </c>
      <c r="AN253">
        <v>3</v>
      </c>
      <c r="AO253">
        <v>3</v>
      </c>
      <c r="AP253">
        <v>3</v>
      </c>
      <c r="AQ253">
        <v>3</v>
      </c>
      <c r="AR253">
        <v>3</v>
      </c>
      <c r="AT253">
        <v>1</v>
      </c>
      <c r="AU253">
        <v>1</v>
      </c>
      <c r="AV253">
        <v>1</v>
      </c>
      <c r="AW253">
        <v>3</v>
      </c>
      <c r="AX253">
        <v>3</v>
      </c>
      <c r="AY253">
        <v>3</v>
      </c>
      <c r="AZ253">
        <v>1</v>
      </c>
      <c r="BA253">
        <v>2</v>
      </c>
      <c r="BB253">
        <v>3</v>
      </c>
      <c r="BC253">
        <v>3</v>
      </c>
      <c r="BD253">
        <v>3</v>
      </c>
      <c r="BE253">
        <v>3</v>
      </c>
      <c r="BF253">
        <v>1</v>
      </c>
      <c r="BG253">
        <v>3</v>
      </c>
      <c r="BH253">
        <v>3</v>
      </c>
      <c r="BI253">
        <v>3</v>
      </c>
      <c r="BJ253">
        <v>3</v>
      </c>
      <c r="BK253">
        <v>3</v>
      </c>
      <c r="BL253">
        <v>1</v>
      </c>
      <c r="BM253">
        <v>1</v>
      </c>
      <c r="BN253">
        <v>1</v>
      </c>
      <c r="BO253">
        <v>3</v>
      </c>
      <c r="BP253">
        <v>1</v>
      </c>
      <c r="BQ253">
        <v>3</v>
      </c>
      <c r="BR253">
        <v>3</v>
      </c>
      <c r="BS253">
        <v>3</v>
      </c>
      <c r="BT253">
        <v>1</v>
      </c>
      <c r="BU253">
        <v>3</v>
      </c>
      <c r="BV253">
        <v>3</v>
      </c>
      <c r="BW253">
        <v>3</v>
      </c>
      <c r="BX253">
        <v>3</v>
      </c>
      <c r="BY253">
        <v>1</v>
      </c>
      <c r="BZ253">
        <v>1</v>
      </c>
      <c r="CA253">
        <v>3</v>
      </c>
      <c r="CB253">
        <v>3</v>
      </c>
      <c r="CC253">
        <v>3</v>
      </c>
      <c r="CD253">
        <v>3</v>
      </c>
      <c r="CE253">
        <v>1</v>
      </c>
      <c r="CF253">
        <v>3</v>
      </c>
      <c r="CG253">
        <v>1</v>
      </c>
      <c r="CH253">
        <v>1</v>
      </c>
      <c r="CI253">
        <v>3</v>
      </c>
      <c r="CK253">
        <v>3</v>
      </c>
    </row>
    <row r="254" spans="1:89" x14ac:dyDescent="0.3">
      <c r="A254" s="155">
        <v>964</v>
      </c>
      <c r="B254" t="s">
        <v>1147</v>
      </c>
      <c r="D254" t="s">
        <v>1549</v>
      </c>
      <c r="E254" t="s">
        <v>1320</v>
      </c>
      <c r="F254" t="s">
        <v>1553</v>
      </c>
      <c r="G254" t="s">
        <v>1318</v>
      </c>
      <c r="H254" t="s">
        <v>1521</v>
      </c>
      <c r="I254" t="s">
        <v>1486</v>
      </c>
      <c r="J254" t="s">
        <v>1611</v>
      </c>
      <c r="K254" t="s">
        <v>1461</v>
      </c>
      <c r="L254" t="s">
        <v>1469</v>
      </c>
      <c r="M254" t="s">
        <v>1318</v>
      </c>
      <c r="N254" t="s">
        <v>2851</v>
      </c>
      <c r="O254" t="s">
        <v>1524</v>
      </c>
      <c r="P254" t="s">
        <v>1464</v>
      </c>
      <c r="Q254" t="s">
        <v>1475</v>
      </c>
      <c r="R254" t="s">
        <v>1469</v>
      </c>
      <c r="S254" t="s">
        <v>1546</v>
      </c>
      <c r="T254" t="s">
        <v>1345</v>
      </c>
      <c r="U254" t="s">
        <v>1487</v>
      </c>
      <c r="V254" t="s">
        <v>1524</v>
      </c>
      <c r="W254" t="s">
        <v>1605</v>
      </c>
      <c r="X254" t="s">
        <v>2700</v>
      </c>
      <c r="Y254" t="s">
        <v>1514</v>
      </c>
      <c r="Z254" t="s">
        <v>1487</v>
      </c>
      <c r="AA254" t="s">
        <v>1576</v>
      </c>
      <c r="AB254" t="s">
        <v>1494</v>
      </c>
      <c r="AC254" t="s">
        <v>1493</v>
      </c>
      <c r="AD254" t="s">
        <v>2714</v>
      </c>
      <c r="AE254" t="s">
        <v>2702</v>
      </c>
      <c r="AF254" t="s">
        <v>1485</v>
      </c>
      <c r="AG254" t="s">
        <v>1474</v>
      </c>
      <c r="AH254" t="s">
        <v>2704</v>
      </c>
      <c r="AI254" t="s">
        <v>1469</v>
      </c>
      <c r="AJ254" t="s">
        <v>2852</v>
      </c>
      <c r="AK254" t="s">
        <v>1475</v>
      </c>
      <c r="AL254" t="s">
        <v>2705</v>
      </c>
      <c r="AM254" t="s">
        <v>1519</v>
      </c>
      <c r="AN254" t="s">
        <v>1453</v>
      </c>
      <c r="AO254" t="s">
        <v>1467</v>
      </c>
      <c r="AP254" t="s">
        <v>1325</v>
      </c>
      <c r="AQ254" t="s">
        <v>1521</v>
      </c>
      <c r="AR254" t="s">
        <v>1550</v>
      </c>
      <c r="AT254" t="s">
        <v>1323</v>
      </c>
      <c r="AU254" t="s">
        <v>1481</v>
      </c>
      <c r="AV254" t="s">
        <v>2748</v>
      </c>
      <c r="AW254" t="s">
        <v>1470</v>
      </c>
      <c r="AX254" t="s">
        <v>1502</v>
      </c>
      <c r="AY254" t="s">
        <v>2853</v>
      </c>
      <c r="AZ254" t="s">
        <v>1487</v>
      </c>
      <c r="BA254" t="s">
        <v>2708</v>
      </c>
      <c r="BB254" t="s">
        <v>1462</v>
      </c>
      <c r="BC254" t="s">
        <v>1576</v>
      </c>
      <c r="BD254" t="s">
        <v>1475</v>
      </c>
      <c r="BE254" t="s">
        <v>1471</v>
      </c>
      <c r="BF254" t="s">
        <v>1515</v>
      </c>
      <c r="BG254" t="s">
        <v>2709</v>
      </c>
      <c r="BH254" t="s">
        <v>1476</v>
      </c>
      <c r="BI254" t="s">
        <v>2710</v>
      </c>
      <c r="BJ254" t="s">
        <v>1518</v>
      </c>
      <c r="BK254" t="s">
        <v>2711</v>
      </c>
      <c r="BL254" t="s">
        <v>1470</v>
      </c>
      <c r="BM254" t="s">
        <v>2712</v>
      </c>
      <c r="BN254" t="s">
        <v>2713</v>
      </c>
      <c r="BO254" t="s">
        <v>1527</v>
      </c>
      <c r="BP254" t="s">
        <v>1456</v>
      </c>
      <c r="BQ254" t="s">
        <v>1515</v>
      </c>
      <c r="BR254" t="s">
        <v>1518</v>
      </c>
      <c r="BS254" t="s">
        <v>2854</v>
      </c>
      <c r="BT254" t="s">
        <v>1455</v>
      </c>
      <c r="BU254" t="s">
        <v>1318</v>
      </c>
      <c r="BV254" t="s">
        <v>1454</v>
      </c>
      <c r="BW254" t="s">
        <v>2855</v>
      </c>
      <c r="BX254" t="s">
        <v>2856</v>
      </c>
      <c r="BY254" t="s">
        <v>1504</v>
      </c>
      <c r="BZ254" t="s">
        <v>2431</v>
      </c>
      <c r="CA254" t="s">
        <v>1515</v>
      </c>
      <c r="CB254" t="s">
        <v>1487</v>
      </c>
      <c r="CC254" t="s">
        <v>2699</v>
      </c>
      <c r="CD254" t="s">
        <v>1456</v>
      </c>
      <c r="CE254" t="s">
        <v>2716</v>
      </c>
      <c r="CF254" t="s">
        <v>1493</v>
      </c>
      <c r="CG254" t="s">
        <v>1487</v>
      </c>
      <c r="CH254" t="s">
        <v>2857</v>
      </c>
      <c r="CI254" t="s">
        <v>1496</v>
      </c>
      <c r="CK254" t="s">
        <v>1318</v>
      </c>
    </row>
    <row r="255" spans="1:89" x14ac:dyDescent="0.3">
      <c r="A255" s="155">
        <v>965</v>
      </c>
      <c r="B255" t="s">
        <v>1159</v>
      </c>
      <c r="D255">
        <v>1</v>
      </c>
      <c r="E255">
        <v>1</v>
      </c>
      <c r="F255">
        <v>1</v>
      </c>
      <c r="G255">
        <v>1</v>
      </c>
      <c r="H255">
        <v>1</v>
      </c>
      <c r="I255">
        <v>1</v>
      </c>
      <c r="J255">
        <v>1</v>
      </c>
      <c r="K255">
        <v>1</v>
      </c>
      <c r="L255">
        <v>1</v>
      </c>
      <c r="M255">
        <v>1</v>
      </c>
      <c r="N255">
        <v>1</v>
      </c>
      <c r="O255">
        <v>1</v>
      </c>
      <c r="P255">
        <v>1</v>
      </c>
      <c r="Q255">
        <v>1</v>
      </c>
      <c r="R255">
        <v>1</v>
      </c>
      <c r="S255">
        <v>1</v>
      </c>
      <c r="T255">
        <v>1</v>
      </c>
      <c r="U255">
        <v>1</v>
      </c>
      <c r="V255">
        <v>1</v>
      </c>
      <c r="W255">
        <v>1</v>
      </c>
      <c r="X255">
        <v>1</v>
      </c>
      <c r="Y255">
        <v>1</v>
      </c>
      <c r="Z255">
        <v>1</v>
      </c>
      <c r="AA255">
        <v>1</v>
      </c>
      <c r="AB255">
        <v>1</v>
      </c>
      <c r="AC255">
        <v>1</v>
      </c>
      <c r="AD255">
        <v>1</v>
      </c>
      <c r="AE255">
        <v>1</v>
      </c>
      <c r="AF255">
        <v>1</v>
      </c>
      <c r="AG255">
        <v>1</v>
      </c>
      <c r="AH255">
        <v>1</v>
      </c>
      <c r="AI255">
        <v>1</v>
      </c>
      <c r="AJ255">
        <v>1</v>
      </c>
      <c r="AK255">
        <v>1</v>
      </c>
      <c r="AL255">
        <v>1</v>
      </c>
      <c r="AM255">
        <v>1</v>
      </c>
      <c r="AN255">
        <v>1</v>
      </c>
      <c r="AO255">
        <v>1</v>
      </c>
      <c r="AP255">
        <v>1</v>
      </c>
      <c r="AQ255">
        <v>1</v>
      </c>
      <c r="AR255">
        <v>1</v>
      </c>
      <c r="AT255">
        <v>1</v>
      </c>
      <c r="AU255">
        <v>1</v>
      </c>
      <c r="AV255">
        <v>1</v>
      </c>
      <c r="AW255">
        <v>1</v>
      </c>
      <c r="AX255">
        <v>1</v>
      </c>
      <c r="AY255">
        <v>1</v>
      </c>
      <c r="AZ255">
        <v>1</v>
      </c>
      <c r="BA255">
        <v>1</v>
      </c>
      <c r="BB255">
        <v>1</v>
      </c>
      <c r="BC255">
        <v>1</v>
      </c>
      <c r="BD255">
        <v>1</v>
      </c>
      <c r="BE255">
        <v>1</v>
      </c>
      <c r="BF255">
        <v>1</v>
      </c>
      <c r="BG255">
        <v>1</v>
      </c>
      <c r="BH255">
        <v>1</v>
      </c>
      <c r="BI255">
        <v>1</v>
      </c>
      <c r="BJ255">
        <v>1</v>
      </c>
      <c r="BK255">
        <v>1</v>
      </c>
      <c r="BL255">
        <v>1</v>
      </c>
      <c r="BM255">
        <v>1</v>
      </c>
      <c r="BN255">
        <v>1</v>
      </c>
      <c r="BO255">
        <v>1</v>
      </c>
      <c r="BP255">
        <v>1</v>
      </c>
      <c r="BQ255">
        <v>1</v>
      </c>
      <c r="BR255">
        <v>1</v>
      </c>
      <c r="BS255">
        <v>1</v>
      </c>
      <c r="BT255">
        <v>1</v>
      </c>
      <c r="BU255">
        <v>1</v>
      </c>
      <c r="BV255">
        <v>1</v>
      </c>
      <c r="BW255">
        <v>1</v>
      </c>
      <c r="BX255">
        <v>1</v>
      </c>
      <c r="BY255">
        <v>1</v>
      </c>
      <c r="BZ255">
        <v>1</v>
      </c>
      <c r="CA255">
        <v>1</v>
      </c>
      <c r="CB255">
        <v>1</v>
      </c>
      <c r="CC255">
        <v>1</v>
      </c>
      <c r="CD255">
        <v>1</v>
      </c>
      <c r="CE255">
        <v>1</v>
      </c>
      <c r="CF255">
        <v>1</v>
      </c>
      <c r="CG255">
        <v>1</v>
      </c>
      <c r="CH255">
        <v>1</v>
      </c>
      <c r="CI255">
        <v>1</v>
      </c>
      <c r="CK255">
        <v>1</v>
      </c>
    </row>
    <row r="256" spans="1:89" x14ac:dyDescent="0.3">
      <c r="A256" s="155">
        <v>966</v>
      </c>
      <c r="B256" t="s">
        <v>1160</v>
      </c>
      <c r="D256" t="s">
        <v>2433</v>
      </c>
      <c r="E256" t="s">
        <v>2434</v>
      </c>
      <c r="F256" t="s">
        <v>1347</v>
      </c>
      <c r="G256" t="s">
        <v>2435</v>
      </c>
      <c r="H256" t="s">
        <v>2436</v>
      </c>
      <c r="I256" t="s">
        <v>2437</v>
      </c>
      <c r="J256" t="s">
        <v>2438</v>
      </c>
      <c r="K256" t="s">
        <v>2439</v>
      </c>
      <c r="L256" t="s">
        <v>2440</v>
      </c>
      <c r="M256" t="s">
        <v>2441</v>
      </c>
      <c r="N256" t="s">
        <v>2442</v>
      </c>
      <c r="O256" t="s">
        <v>2443</v>
      </c>
      <c r="P256" t="s">
        <v>2444</v>
      </c>
      <c r="Q256" t="s">
        <v>2445</v>
      </c>
      <c r="R256" t="s">
        <v>2446</v>
      </c>
      <c r="S256" t="s">
        <v>2447</v>
      </c>
      <c r="T256" t="s">
        <v>2858</v>
      </c>
      <c r="U256" t="s">
        <v>2449</v>
      </c>
      <c r="V256" t="s">
        <v>2450</v>
      </c>
      <c r="W256" t="s">
        <v>2859</v>
      </c>
      <c r="X256" t="s">
        <v>2860</v>
      </c>
      <c r="Y256" t="s">
        <v>2861</v>
      </c>
      <c r="Z256" t="s">
        <v>2451</v>
      </c>
      <c r="AA256" t="s">
        <v>2862</v>
      </c>
      <c r="AB256" t="s">
        <v>2453</v>
      </c>
      <c r="AC256" t="s">
        <v>2454</v>
      </c>
      <c r="AD256" t="s">
        <v>2455</v>
      </c>
      <c r="AE256" t="s">
        <v>2863</v>
      </c>
      <c r="AF256" t="s">
        <v>2456</v>
      </c>
      <c r="AG256" t="s">
        <v>2457</v>
      </c>
      <c r="AH256" t="s">
        <v>2458</v>
      </c>
      <c r="AI256" t="s">
        <v>2459</v>
      </c>
      <c r="AJ256" t="s">
        <v>2460</v>
      </c>
      <c r="AK256" t="s">
        <v>2461</v>
      </c>
      <c r="AL256" t="s">
        <v>2864</v>
      </c>
      <c r="AN256" t="s">
        <v>2865</v>
      </c>
      <c r="AO256" t="s">
        <v>2463</v>
      </c>
      <c r="AP256" t="s">
        <v>2464</v>
      </c>
      <c r="AQ256" t="s">
        <v>2866</v>
      </c>
      <c r="AR256" t="s">
        <v>2466</v>
      </c>
      <c r="AT256" t="s">
        <v>2467</v>
      </c>
      <c r="AU256" t="s">
        <v>2867</v>
      </c>
      <c r="AV256" t="s">
        <v>2469</v>
      </c>
      <c r="AW256" t="s">
        <v>2470</v>
      </c>
      <c r="AX256" t="s">
        <v>2471</v>
      </c>
      <c r="AY256" t="s">
        <v>2472</v>
      </c>
      <c r="AZ256" t="s">
        <v>2473</v>
      </c>
      <c r="BA256" t="s">
        <v>2868</v>
      </c>
      <c r="BB256" t="s">
        <v>2474</v>
      </c>
      <c r="BC256" t="s">
        <v>2869</v>
      </c>
      <c r="BD256" t="s">
        <v>2870</v>
      </c>
      <c r="BE256" t="s">
        <v>2871</v>
      </c>
      <c r="BF256" t="s">
        <v>2478</v>
      </c>
      <c r="BG256" t="s">
        <v>2872</v>
      </c>
      <c r="BH256" t="s">
        <v>2480</v>
      </c>
      <c r="BI256" t="s">
        <v>2481</v>
      </c>
      <c r="BJ256" t="s">
        <v>2482</v>
      </c>
      <c r="BK256" t="s">
        <v>2483</v>
      </c>
      <c r="BL256" t="s">
        <v>2484</v>
      </c>
      <c r="BM256" t="s">
        <v>2873</v>
      </c>
      <c r="BN256" t="s">
        <v>2874</v>
      </c>
      <c r="BO256" t="s">
        <v>2487</v>
      </c>
      <c r="BP256" t="s">
        <v>2488</v>
      </c>
      <c r="BQ256" t="s">
        <v>2489</v>
      </c>
      <c r="BR256" t="s">
        <v>2875</v>
      </c>
      <c r="BS256" t="s">
        <v>2491</v>
      </c>
      <c r="BT256" t="s">
        <v>2876</v>
      </c>
      <c r="BU256" t="s">
        <v>2492</v>
      </c>
      <c r="BV256" t="s">
        <v>2493</v>
      </c>
      <c r="BW256" t="s">
        <v>2494</v>
      </c>
      <c r="BX256" t="s">
        <v>2495</v>
      </c>
      <c r="BY256" t="s">
        <v>2877</v>
      </c>
      <c r="BZ256" t="s">
        <v>2497</v>
      </c>
      <c r="CA256" t="s">
        <v>2878</v>
      </c>
      <c r="CB256" t="s">
        <v>2499</v>
      </c>
      <c r="CC256" t="s">
        <v>2500</v>
      </c>
      <c r="CD256" t="s">
        <v>2879</v>
      </c>
      <c r="CE256" t="s">
        <v>2880</v>
      </c>
      <c r="CF256" t="s">
        <v>2881</v>
      </c>
      <c r="CG256" t="s">
        <v>2882</v>
      </c>
      <c r="CH256" t="s">
        <v>2883</v>
      </c>
      <c r="CI256" t="s">
        <v>2884</v>
      </c>
      <c r="CK256" t="s">
        <v>2885</v>
      </c>
    </row>
    <row r="257" spans="1:89" x14ac:dyDescent="0.3">
      <c r="A257" s="155">
        <v>967</v>
      </c>
      <c r="B257" t="s">
        <v>1614</v>
      </c>
      <c r="D257" t="s">
        <v>1589</v>
      </c>
      <c r="E257" t="s">
        <v>1588</v>
      </c>
      <c r="F257" t="s">
        <v>1615</v>
      </c>
      <c r="G257" t="s">
        <v>1588</v>
      </c>
      <c r="H257" t="s">
        <v>1615</v>
      </c>
      <c r="I257" t="s">
        <v>1615</v>
      </c>
      <c r="J257" t="s">
        <v>1615</v>
      </c>
      <c r="K257" t="s">
        <v>1589</v>
      </c>
      <c r="L257" t="s">
        <v>1589</v>
      </c>
      <c r="M257" t="s">
        <v>1589</v>
      </c>
      <c r="N257" t="s">
        <v>1615</v>
      </c>
      <c r="O257" t="s">
        <v>1588</v>
      </c>
      <c r="P257" t="s">
        <v>1615</v>
      </c>
      <c r="Q257" t="s">
        <v>1589</v>
      </c>
      <c r="R257" t="s">
        <v>1615</v>
      </c>
      <c r="S257" t="s">
        <v>1589</v>
      </c>
      <c r="T257" t="s">
        <v>1615</v>
      </c>
      <c r="U257" t="s">
        <v>1615</v>
      </c>
      <c r="V257" t="s">
        <v>1588</v>
      </c>
      <c r="W257" t="s">
        <v>1588</v>
      </c>
      <c r="X257" t="s">
        <v>1588</v>
      </c>
      <c r="Y257" t="s">
        <v>1589</v>
      </c>
      <c r="Z257" t="s">
        <v>1589</v>
      </c>
      <c r="AA257" t="s">
        <v>1615</v>
      </c>
      <c r="AB257" t="s">
        <v>1588</v>
      </c>
      <c r="AC257" t="s">
        <v>1589</v>
      </c>
      <c r="AD257" t="s">
        <v>1615</v>
      </c>
      <c r="AE257" t="s">
        <v>1615</v>
      </c>
      <c r="AF257" t="s">
        <v>1589</v>
      </c>
      <c r="AG257" t="s">
        <v>1615</v>
      </c>
      <c r="AH257" t="s">
        <v>1615</v>
      </c>
      <c r="AI257" t="s">
        <v>1589</v>
      </c>
      <c r="AJ257" t="s">
        <v>1615</v>
      </c>
      <c r="AK257" t="s">
        <v>1615</v>
      </c>
      <c r="AL257" t="s">
        <v>1589</v>
      </c>
      <c r="AM257" t="s">
        <v>1588</v>
      </c>
      <c r="AN257" t="s">
        <v>1588</v>
      </c>
      <c r="AO257" t="s">
        <v>1615</v>
      </c>
      <c r="AP257" t="s">
        <v>1588</v>
      </c>
      <c r="AQ257" t="s">
        <v>1615</v>
      </c>
      <c r="AR257" t="s">
        <v>1615</v>
      </c>
      <c r="AT257" t="s">
        <v>1588</v>
      </c>
      <c r="AU257" t="s">
        <v>1588</v>
      </c>
      <c r="AV257" t="s">
        <v>1588</v>
      </c>
      <c r="AW257" t="s">
        <v>1588</v>
      </c>
      <c r="AX257" t="s">
        <v>1615</v>
      </c>
      <c r="AY257" t="s">
        <v>1615</v>
      </c>
      <c r="AZ257" t="s">
        <v>1615</v>
      </c>
      <c r="BA257" t="s">
        <v>1615</v>
      </c>
      <c r="BB257" t="s">
        <v>1615</v>
      </c>
      <c r="BC257" t="s">
        <v>1615</v>
      </c>
      <c r="BD257" t="s">
        <v>1615</v>
      </c>
      <c r="BE257" t="s">
        <v>1615</v>
      </c>
      <c r="BF257" t="s">
        <v>1589</v>
      </c>
      <c r="BG257" t="s">
        <v>1615</v>
      </c>
      <c r="BH257" t="s">
        <v>1589</v>
      </c>
      <c r="BI257" t="s">
        <v>1589</v>
      </c>
      <c r="BJ257" t="s">
        <v>1615</v>
      </c>
      <c r="BK257" t="s">
        <v>1615</v>
      </c>
      <c r="BL257" t="s">
        <v>1589</v>
      </c>
      <c r="BM257" t="s">
        <v>1589</v>
      </c>
      <c r="BN257" t="s">
        <v>1589</v>
      </c>
      <c r="BO257" t="s">
        <v>1589</v>
      </c>
      <c r="BP257" t="s">
        <v>1589</v>
      </c>
      <c r="BQ257" t="s">
        <v>1589</v>
      </c>
      <c r="BR257" t="s">
        <v>1588</v>
      </c>
      <c r="BS257" t="s">
        <v>1615</v>
      </c>
      <c r="BT257" t="s">
        <v>1588</v>
      </c>
      <c r="BU257" t="s">
        <v>1615</v>
      </c>
      <c r="BV257" t="s">
        <v>1589</v>
      </c>
      <c r="BW257" t="s">
        <v>1588</v>
      </c>
      <c r="BX257" t="s">
        <v>1615</v>
      </c>
      <c r="BY257" t="s">
        <v>1589</v>
      </c>
      <c r="BZ257" t="s">
        <v>1615</v>
      </c>
      <c r="CA257" t="s">
        <v>1588</v>
      </c>
      <c r="CB257" t="s">
        <v>1588</v>
      </c>
      <c r="CC257" t="s">
        <v>1588</v>
      </c>
      <c r="CD257" t="s">
        <v>1589</v>
      </c>
      <c r="CE257" t="s">
        <v>1588</v>
      </c>
      <c r="CF257" t="s">
        <v>1615</v>
      </c>
      <c r="CG257" t="s">
        <v>1588</v>
      </c>
      <c r="CH257" t="s">
        <v>1589</v>
      </c>
      <c r="CI257" t="s">
        <v>1589</v>
      </c>
      <c r="CK257" t="s">
        <v>1615</v>
      </c>
    </row>
    <row r="258" spans="1:89" x14ac:dyDescent="0.3">
      <c r="A258" s="155">
        <v>968</v>
      </c>
      <c r="B258" t="s">
        <v>1161</v>
      </c>
      <c r="D258" t="s">
        <v>2886</v>
      </c>
      <c r="E258" t="s">
        <v>2503</v>
      </c>
      <c r="F258" t="s">
        <v>1348</v>
      </c>
      <c r="G258" t="s">
        <v>2504</v>
      </c>
      <c r="H258" t="s">
        <v>2505</v>
      </c>
      <c r="I258" t="s">
        <v>2506</v>
      </c>
      <c r="J258" t="s">
        <v>2507</v>
      </c>
      <c r="K258" t="s">
        <v>2508</v>
      </c>
      <c r="L258" t="s">
        <v>2509</v>
      </c>
      <c r="M258" t="s">
        <v>2887</v>
      </c>
      <c r="N258" t="s">
        <v>2511</v>
      </c>
      <c r="O258" t="s">
        <v>2512</v>
      </c>
      <c r="P258" t="s">
        <v>2513</v>
      </c>
      <c r="Q258" t="s">
        <v>2514</v>
      </c>
      <c r="R258" t="s">
        <v>2515</v>
      </c>
      <c r="S258" t="s">
        <v>2888</v>
      </c>
      <c r="T258" t="s">
        <v>2517</v>
      </c>
      <c r="U258" t="s">
        <v>2889</v>
      </c>
      <c r="V258" t="s">
        <v>2519</v>
      </c>
      <c r="W258" t="s">
        <v>2890</v>
      </c>
      <c r="X258" t="s">
        <v>2587</v>
      </c>
      <c r="Y258" t="s">
        <v>2520</v>
      </c>
      <c r="Z258" t="s">
        <v>2521</v>
      </c>
      <c r="AA258" t="s">
        <v>2589</v>
      </c>
      <c r="AB258" t="s">
        <v>2523</v>
      </c>
      <c r="AC258" t="s">
        <v>2524</v>
      </c>
      <c r="AD258" t="s">
        <v>2525</v>
      </c>
      <c r="AE258" t="s">
        <v>2591</v>
      </c>
      <c r="AF258" t="s">
        <v>2592</v>
      </c>
      <c r="AG258" t="s">
        <v>2527</v>
      </c>
      <c r="AH258" t="s">
        <v>2528</v>
      </c>
      <c r="AI258" t="s">
        <v>2529</v>
      </c>
      <c r="AJ258" t="s">
        <v>2891</v>
      </c>
      <c r="AK258" t="s">
        <v>2593</v>
      </c>
      <c r="AL258" t="s">
        <v>2594</v>
      </c>
      <c r="AM258" t="s">
        <v>2532</v>
      </c>
      <c r="AN258" t="s">
        <v>2533</v>
      </c>
      <c r="AO258" t="s">
        <v>2534</v>
      </c>
      <c r="AP258" t="s">
        <v>2535</v>
      </c>
      <c r="AQ258" t="s">
        <v>2536</v>
      </c>
      <c r="AR258" t="s">
        <v>2537</v>
      </c>
      <c r="AT258" t="s">
        <v>2538</v>
      </c>
      <c r="AU258" t="s">
        <v>2892</v>
      </c>
      <c r="AV258" t="s">
        <v>2540</v>
      </c>
      <c r="AW258" t="s">
        <v>2541</v>
      </c>
      <c r="AX258" t="s">
        <v>2542</v>
      </c>
      <c r="AY258" t="s">
        <v>2893</v>
      </c>
      <c r="AZ258" t="s">
        <v>2544</v>
      </c>
      <c r="BA258" t="s">
        <v>2596</v>
      </c>
      <c r="BB258" t="s">
        <v>2545</v>
      </c>
      <c r="BC258" t="s">
        <v>2546</v>
      </c>
      <c r="BD258" t="s">
        <v>2597</v>
      </c>
      <c r="BE258" t="s">
        <v>2894</v>
      </c>
      <c r="BF258" t="s">
        <v>2598</v>
      </c>
      <c r="BG258" t="s">
        <v>2550</v>
      </c>
      <c r="BH258" t="s">
        <v>2551</v>
      </c>
      <c r="BI258" t="s">
        <v>2552</v>
      </c>
      <c r="BJ258" t="s">
        <v>2600</v>
      </c>
      <c r="BK258" t="s">
        <v>2554</v>
      </c>
      <c r="BL258" t="s">
        <v>2601</v>
      </c>
      <c r="BM258" t="s">
        <v>2556</v>
      </c>
      <c r="BN258" t="s">
        <v>2602</v>
      </c>
      <c r="BO258" t="s">
        <v>2603</v>
      </c>
      <c r="BP258" t="s">
        <v>2559</v>
      </c>
      <c r="BQ258" t="s">
        <v>2560</v>
      </c>
      <c r="BR258" t="s">
        <v>2561</v>
      </c>
      <c r="BS258" t="s">
        <v>2562</v>
      </c>
      <c r="BT258" t="s">
        <v>2604</v>
      </c>
      <c r="BU258" t="s">
        <v>2563</v>
      </c>
      <c r="BV258" t="s">
        <v>2564</v>
      </c>
      <c r="BW258" t="s">
        <v>2565</v>
      </c>
      <c r="BX258" t="s">
        <v>2566</v>
      </c>
      <c r="BY258" t="s">
        <v>2608</v>
      </c>
      <c r="BZ258" t="s">
        <v>2568</v>
      </c>
      <c r="CA258" t="s">
        <v>2569</v>
      </c>
      <c r="CB258" t="s">
        <v>2895</v>
      </c>
      <c r="CC258" t="s">
        <v>2611</v>
      </c>
      <c r="CD258" t="s">
        <v>2612</v>
      </c>
      <c r="CE258" t="s">
        <v>2674</v>
      </c>
      <c r="CF258" t="s">
        <v>2614</v>
      </c>
      <c r="CG258" t="s">
        <v>2615</v>
      </c>
      <c r="CH258" t="s">
        <v>2616</v>
      </c>
      <c r="CI258" t="s">
        <v>2896</v>
      </c>
      <c r="CK258" t="s">
        <v>2618</v>
      </c>
    </row>
    <row r="259" spans="1:89" x14ac:dyDescent="0.3">
      <c r="A259" s="155">
        <v>969</v>
      </c>
      <c r="B259" t="s">
        <v>1616</v>
      </c>
      <c r="D259" t="s">
        <v>50</v>
      </c>
      <c r="E259" t="s">
        <v>50</v>
      </c>
      <c r="F259" t="s">
        <v>50</v>
      </c>
      <c r="G259" t="s">
        <v>50</v>
      </c>
      <c r="H259" t="s">
        <v>50</v>
      </c>
      <c r="I259" t="s">
        <v>50</v>
      </c>
      <c r="J259" t="s">
        <v>50</v>
      </c>
      <c r="K259" t="s">
        <v>50</v>
      </c>
      <c r="L259" t="s">
        <v>50</v>
      </c>
      <c r="M259" t="s">
        <v>51</v>
      </c>
      <c r="N259" t="s">
        <v>50</v>
      </c>
      <c r="O259" t="s">
        <v>51</v>
      </c>
      <c r="P259" t="s">
        <v>50</v>
      </c>
      <c r="Q259" t="s">
        <v>50</v>
      </c>
      <c r="R259" t="s">
        <v>50</v>
      </c>
      <c r="S259" t="s">
        <v>50</v>
      </c>
      <c r="T259" t="s">
        <v>50</v>
      </c>
      <c r="U259" t="s">
        <v>50</v>
      </c>
      <c r="V259" t="s">
        <v>50</v>
      </c>
      <c r="W259" t="s">
        <v>50</v>
      </c>
      <c r="X259" t="s">
        <v>50</v>
      </c>
      <c r="Y259" t="s">
        <v>50</v>
      </c>
      <c r="Z259" t="s">
        <v>50</v>
      </c>
      <c r="AA259" t="s">
        <v>50</v>
      </c>
      <c r="AB259" t="s">
        <v>50</v>
      </c>
      <c r="AC259" t="s">
        <v>51</v>
      </c>
      <c r="AD259" t="s">
        <v>50</v>
      </c>
      <c r="AE259" t="s">
        <v>51</v>
      </c>
      <c r="AF259" t="s">
        <v>50</v>
      </c>
      <c r="AG259" t="s">
        <v>50</v>
      </c>
      <c r="AH259" t="s">
        <v>50</v>
      </c>
      <c r="AI259" t="s">
        <v>50</v>
      </c>
      <c r="AJ259" t="s">
        <v>50</v>
      </c>
      <c r="AK259" t="s">
        <v>50</v>
      </c>
      <c r="AL259" t="s">
        <v>50</v>
      </c>
      <c r="AM259" t="s">
        <v>50</v>
      </c>
      <c r="AN259" t="s">
        <v>51</v>
      </c>
      <c r="AO259" t="s">
        <v>50</v>
      </c>
      <c r="AP259" t="s">
        <v>50</v>
      </c>
      <c r="AQ259" t="s">
        <v>50</v>
      </c>
      <c r="AR259" t="s">
        <v>51</v>
      </c>
      <c r="AT259" t="s">
        <v>50</v>
      </c>
      <c r="AU259" t="s">
        <v>51</v>
      </c>
      <c r="AV259" t="s">
        <v>51</v>
      </c>
      <c r="AW259" t="s">
        <v>50</v>
      </c>
      <c r="AX259" t="s">
        <v>51</v>
      </c>
      <c r="AY259" t="s">
        <v>50</v>
      </c>
      <c r="AZ259" t="s">
        <v>50</v>
      </c>
      <c r="BA259" t="s">
        <v>50</v>
      </c>
      <c r="BB259" t="s">
        <v>50</v>
      </c>
      <c r="BC259" t="s">
        <v>50</v>
      </c>
      <c r="BD259" t="s">
        <v>50</v>
      </c>
      <c r="BE259" t="s">
        <v>50</v>
      </c>
      <c r="BF259" t="s">
        <v>51</v>
      </c>
      <c r="BG259" t="s">
        <v>51</v>
      </c>
      <c r="BH259" t="s">
        <v>50</v>
      </c>
      <c r="BI259" t="s">
        <v>50</v>
      </c>
      <c r="BJ259" t="s">
        <v>50</v>
      </c>
      <c r="BK259" t="s">
        <v>50</v>
      </c>
      <c r="BL259" t="s">
        <v>50</v>
      </c>
      <c r="BM259" t="s">
        <v>50</v>
      </c>
      <c r="BN259" t="s">
        <v>50</v>
      </c>
      <c r="BO259" t="s">
        <v>50</v>
      </c>
      <c r="BP259" t="s">
        <v>51</v>
      </c>
      <c r="BQ259" t="s">
        <v>51</v>
      </c>
      <c r="BR259" t="s">
        <v>50</v>
      </c>
      <c r="BS259" t="s">
        <v>50</v>
      </c>
      <c r="BT259" t="s">
        <v>51</v>
      </c>
      <c r="BU259" t="s">
        <v>51</v>
      </c>
      <c r="BV259" t="s">
        <v>50</v>
      </c>
      <c r="BW259" t="s">
        <v>50</v>
      </c>
      <c r="BX259" t="s">
        <v>50</v>
      </c>
      <c r="BY259" t="s">
        <v>50</v>
      </c>
      <c r="BZ259" t="s">
        <v>50</v>
      </c>
      <c r="CA259" t="s">
        <v>50</v>
      </c>
      <c r="CB259" t="s">
        <v>50</v>
      </c>
      <c r="CC259" t="s">
        <v>50</v>
      </c>
      <c r="CD259" t="s">
        <v>50</v>
      </c>
      <c r="CE259" t="s">
        <v>50</v>
      </c>
      <c r="CF259" t="s">
        <v>51</v>
      </c>
      <c r="CG259" t="s">
        <v>50</v>
      </c>
      <c r="CH259" t="s">
        <v>51</v>
      </c>
      <c r="CI259" t="s">
        <v>50</v>
      </c>
      <c r="CK259" t="s">
        <v>51</v>
      </c>
    </row>
    <row r="260" spans="1:89" x14ac:dyDescent="0.3">
      <c r="A260" s="155">
        <v>970</v>
      </c>
      <c r="B260" t="s">
        <v>1617</v>
      </c>
      <c r="D260" t="s">
        <v>2897</v>
      </c>
      <c r="E260" t="s">
        <v>2812</v>
      </c>
      <c r="F260">
        <v>0</v>
      </c>
      <c r="G260" t="s">
        <v>2898</v>
      </c>
      <c r="H260">
        <v>0</v>
      </c>
      <c r="I260">
        <v>0</v>
      </c>
      <c r="J260">
        <v>0</v>
      </c>
      <c r="K260" t="s">
        <v>2899</v>
      </c>
      <c r="L260" t="s">
        <v>2900</v>
      </c>
      <c r="M260">
        <v>0</v>
      </c>
      <c r="N260">
        <v>0</v>
      </c>
      <c r="O260">
        <v>0</v>
      </c>
      <c r="P260">
        <v>0</v>
      </c>
      <c r="Q260" t="s">
        <v>2341</v>
      </c>
      <c r="R260">
        <v>0</v>
      </c>
      <c r="S260" t="s">
        <v>2901</v>
      </c>
      <c r="T260">
        <v>0</v>
      </c>
      <c r="U260" t="s">
        <v>2902</v>
      </c>
      <c r="V260" t="s">
        <v>2346</v>
      </c>
      <c r="W260" t="s">
        <v>2903</v>
      </c>
      <c r="X260" t="s">
        <v>2820</v>
      </c>
      <c r="Y260" t="s">
        <v>1619</v>
      </c>
      <c r="Z260" t="s">
        <v>2904</v>
      </c>
      <c r="AA260">
        <v>0</v>
      </c>
      <c r="AB260" t="s">
        <v>2905</v>
      </c>
      <c r="AC260">
        <v>0</v>
      </c>
      <c r="AD260" t="s">
        <v>2352</v>
      </c>
      <c r="AE260">
        <v>0</v>
      </c>
      <c r="AF260" t="s">
        <v>2193</v>
      </c>
      <c r="AG260" t="s">
        <v>2353</v>
      </c>
      <c r="AH260">
        <v>0</v>
      </c>
      <c r="AI260" t="s">
        <v>2355</v>
      </c>
      <c r="AJ260">
        <v>0</v>
      </c>
      <c r="AK260">
        <v>0</v>
      </c>
      <c r="AL260" t="s">
        <v>2826</v>
      </c>
      <c r="AM260" t="s">
        <v>2358</v>
      </c>
      <c r="AN260">
        <v>0</v>
      </c>
      <c r="AO260">
        <v>0</v>
      </c>
      <c r="AP260" t="s">
        <v>2906</v>
      </c>
      <c r="AQ260">
        <v>0</v>
      </c>
      <c r="AR260">
        <v>0</v>
      </c>
      <c r="AT260" t="s">
        <v>2364</v>
      </c>
      <c r="AU260">
        <v>0</v>
      </c>
      <c r="AV260">
        <v>0</v>
      </c>
      <c r="AW260" t="s">
        <v>1618</v>
      </c>
      <c r="AX260">
        <v>0</v>
      </c>
      <c r="AY260">
        <v>0</v>
      </c>
      <c r="AZ260" t="s">
        <v>2907</v>
      </c>
      <c r="BA260">
        <v>0</v>
      </c>
      <c r="BB260">
        <v>0</v>
      </c>
      <c r="BC260">
        <v>0</v>
      </c>
      <c r="BD260">
        <v>0</v>
      </c>
      <c r="BE260" t="s">
        <v>2908</v>
      </c>
      <c r="BF260">
        <v>0</v>
      </c>
      <c r="BG260">
        <v>0</v>
      </c>
      <c r="BH260" t="s">
        <v>2377</v>
      </c>
      <c r="BI260" t="s">
        <v>2378</v>
      </c>
      <c r="BJ260">
        <v>0</v>
      </c>
      <c r="BK260">
        <v>0</v>
      </c>
      <c r="BL260" t="s">
        <v>2909</v>
      </c>
      <c r="BM260" t="s">
        <v>2382</v>
      </c>
      <c r="BN260" t="s">
        <v>2910</v>
      </c>
      <c r="BO260" t="s">
        <v>2911</v>
      </c>
      <c r="BP260">
        <v>0</v>
      </c>
      <c r="BQ260">
        <v>0</v>
      </c>
      <c r="BR260" t="s">
        <v>2387</v>
      </c>
      <c r="BS260">
        <v>0</v>
      </c>
      <c r="BT260">
        <v>0</v>
      </c>
      <c r="BU260">
        <v>0</v>
      </c>
      <c r="BV260" t="s">
        <v>2902</v>
      </c>
      <c r="BW260" t="s">
        <v>1411</v>
      </c>
      <c r="BX260">
        <v>0</v>
      </c>
      <c r="BY260" t="s">
        <v>2912</v>
      </c>
      <c r="BZ260" t="s">
        <v>2913</v>
      </c>
      <c r="CA260" t="s">
        <v>2395</v>
      </c>
      <c r="CB260" t="s">
        <v>2914</v>
      </c>
      <c r="CC260" t="s">
        <v>2397</v>
      </c>
      <c r="CD260" t="s">
        <v>2915</v>
      </c>
      <c r="CE260" t="s">
        <v>2651</v>
      </c>
      <c r="CF260">
        <v>0</v>
      </c>
      <c r="CG260" t="s">
        <v>2839</v>
      </c>
      <c r="CH260">
        <v>0</v>
      </c>
      <c r="CI260" t="s">
        <v>2916</v>
      </c>
      <c r="CK260">
        <v>0</v>
      </c>
    </row>
    <row r="261" spans="1:89" x14ac:dyDescent="0.3">
      <c r="A261" s="155">
        <v>971</v>
      </c>
      <c r="B261" t="s">
        <v>1620</v>
      </c>
      <c r="D261" t="s">
        <v>2917</v>
      </c>
      <c r="E261" t="s">
        <v>1142</v>
      </c>
      <c r="F261">
        <v>0</v>
      </c>
      <c r="G261" t="s">
        <v>1142</v>
      </c>
      <c r="H261">
        <v>0</v>
      </c>
      <c r="I261">
        <v>0</v>
      </c>
      <c r="J261">
        <v>0</v>
      </c>
      <c r="K261" t="s">
        <v>1141</v>
      </c>
      <c r="L261" t="s">
        <v>2918</v>
      </c>
      <c r="M261">
        <v>0</v>
      </c>
      <c r="N261">
        <v>0</v>
      </c>
      <c r="O261">
        <v>0</v>
      </c>
      <c r="P261">
        <v>0</v>
      </c>
      <c r="Q261" t="s">
        <v>1141</v>
      </c>
      <c r="R261">
        <v>0</v>
      </c>
      <c r="S261" t="s">
        <v>1142</v>
      </c>
      <c r="T261">
        <v>0</v>
      </c>
      <c r="U261" t="s">
        <v>1621</v>
      </c>
      <c r="V261" t="s">
        <v>1142</v>
      </c>
      <c r="W261" t="s">
        <v>1142</v>
      </c>
      <c r="X261" t="s">
        <v>1142</v>
      </c>
      <c r="Y261" t="s">
        <v>2919</v>
      </c>
      <c r="Z261" t="s">
        <v>1141</v>
      </c>
      <c r="AA261">
        <v>0</v>
      </c>
      <c r="AB261" t="s">
        <v>2920</v>
      </c>
      <c r="AC261">
        <v>0</v>
      </c>
      <c r="AD261" t="s">
        <v>1142</v>
      </c>
      <c r="AE261">
        <v>0</v>
      </c>
      <c r="AF261" t="s">
        <v>2404</v>
      </c>
      <c r="AG261" t="s">
        <v>2405</v>
      </c>
      <c r="AH261">
        <v>0</v>
      </c>
      <c r="AI261" t="s">
        <v>1142</v>
      </c>
      <c r="AJ261">
        <v>0</v>
      </c>
      <c r="AK261">
        <v>0</v>
      </c>
      <c r="AL261" t="s">
        <v>1141</v>
      </c>
      <c r="AM261" t="s">
        <v>1144</v>
      </c>
      <c r="AN261">
        <v>0</v>
      </c>
      <c r="AO261">
        <v>0</v>
      </c>
      <c r="AP261" t="s">
        <v>1146</v>
      </c>
      <c r="AQ261">
        <v>0</v>
      </c>
      <c r="AR261">
        <v>0</v>
      </c>
      <c r="AT261" t="s">
        <v>1332</v>
      </c>
      <c r="AU261">
        <v>0</v>
      </c>
      <c r="AV261">
        <v>0</v>
      </c>
      <c r="AW261" t="s">
        <v>2921</v>
      </c>
      <c r="AX261">
        <v>0</v>
      </c>
      <c r="AY261">
        <v>0</v>
      </c>
      <c r="AZ261" t="s">
        <v>1144</v>
      </c>
      <c r="BA261">
        <v>0</v>
      </c>
      <c r="BB261">
        <v>0</v>
      </c>
      <c r="BC261">
        <v>0</v>
      </c>
      <c r="BD261">
        <v>0</v>
      </c>
      <c r="BE261" t="s">
        <v>1142</v>
      </c>
      <c r="BF261">
        <v>0</v>
      </c>
      <c r="BG261">
        <v>0</v>
      </c>
      <c r="BH261" t="s">
        <v>1141</v>
      </c>
      <c r="BI261" t="s">
        <v>1142</v>
      </c>
      <c r="BJ261">
        <v>0</v>
      </c>
      <c r="BK261">
        <v>0</v>
      </c>
      <c r="BL261" t="s">
        <v>1141</v>
      </c>
      <c r="BM261" t="s">
        <v>1141</v>
      </c>
      <c r="BN261" t="s">
        <v>2922</v>
      </c>
      <c r="BO261" t="s">
        <v>2923</v>
      </c>
      <c r="BP261">
        <v>0</v>
      </c>
      <c r="BQ261">
        <v>0</v>
      </c>
      <c r="BR261" t="s">
        <v>1141</v>
      </c>
      <c r="BS261">
        <v>0</v>
      </c>
      <c r="BT261">
        <v>0</v>
      </c>
      <c r="BU261">
        <v>0</v>
      </c>
      <c r="BV261" t="s">
        <v>1621</v>
      </c>
      <c r="BW261" t="s">
        <v>2924</v>
      </c>
      <c r="BX261">
        <v>0</v>
      </c>
      <c r="BY261" t="s">
        <v>2925</v>
      </c>
      <c r="BZ261" t="s">
        <v>1621</v>
      </c>
      <c r="CA261" t="s">
        <v>1141</v>
      </c>
      <c r="CB261" t="s">
        <v>2926</v>
      </c>
      <c r="CC261" t="s">
        <v>1330</v>
      </c>
      <c r="CD261" t="s">
        <v>1141</v>
      </c>
      <c r="CE261" t="s">
        <v>1142</v>
      </c>
      <c r="CF261">
        <v>0</v>
      </c>
      <c r="CG261" t="s">
        <v>1143</v>
      </c>
      <c r="CH261">
        <v>0</v>
      </c>
      <c r="CI261" t="s">
        <v>2927</v>
      </c>
      <c r="CK261">
        <v>0</v>
      </c>
    </row>
    <row r="262" spans="1:89" x14ac:dyDescent="0.3">
      <c r="A262" s="155">
        <v>972</v>
      </c>
      <c r="B262" t="s">
        <v>1622</v>
      </c>
      <c r="D262" t="s">
        <v>2928</v>
      </c>
      <c r="E262" t="s">
        <v>2929</v>
      </c>
      <c r="F262">
        <v>0</v>
      </c>
      <c r="G262" t="s">
        <v>2930</v>
      </c>
      <c r="H262">
        <v>0</v>
      </c>
      <c r="I262">
        <v>0</v>
      </c>
      <c r="J262">
        <v>0</v>
      </c>
      <c r="K262" t="s">
        <v>2931</v>
      </c>
      <c r="L262" t="s">
        <v>2932</v>
      </c>
      <c r="M262">
        <v>0</v>
      </c>
      <c r="N262">
        <v>0</v>
      </c>
      <c r="O262">
        <v>0</v>
      </c>
      <c r="P262">
        <v>0</v>
      </c>
      <c r="Q262" t="s">
        <v>1782</v>
      </c>
      <c r="R262">
        <v>0</v>
      </c>
      <c r="S262" t="s">
        <v>2933</v>
      </c>
      <c r="T262">
        <v>0</v>
      </c>
      <c r="U262" t="s">
        <v>2934</v>
      </c>
      <c r="V262" t="s">
        <v>2935</v>
      </c>
      <c r="W262" t="s">
        <v>2936</v>
      </c>
      <c r="X262" t="s">
        <v>2937</v>
      </c>
      <c r="Y262" t="s">
        <v>2938</v>
      </c>
      <c r="Z262" t="s">
        <v>2939</v>
      </c>
      <c r="AA262">
        <v>0</v>
      </c>
      <c r="AB262" t="s">
        <v>2905</v>
      </c>
      <c r="AC262">
        <v>0</v>
      </c>
      <c r="AD262" t="s">
        <v>2940</v>
      </c>
      <c r="AE262">
        <v>0</v>
      </c>
      <c r="AF262" t="s">
        <v>2941</v>
      </c>
      <c r="AG262" t="s">
        <v>2942</v>
      </c>
      <c r="AH262">
        <v>0</v>
      </c>
      <c r="AI262" t="s">
        <v>2943</v>
      </c>
      <c r="AJ262">
        <v>0</v>
      </c>
      <c r="AK262">
        <v>0</v>
      </c>
      <c r="AL262" t="s">
        <v>2944</v>
      </c>
      <c r="AM262" t="s">
        <v>2945</v>
      </c>
      <c r="AN262">
        <v>0</v>
      </c>
      <c r="AO262">
        <v>0</v>
      </c>
      <c r="AP262" t="s">
        <v>2946</v>
      </c>
      <c r="AQ262">
        <v>0</v>
      </c>
      <c r="AR262">
        <v>0</v>
      </c>
      <c r="AT262" t="s">
        <v>2947</v>
      </c>
      <c r="AU262">
        <v>0</v>
      </c>
      <c r="AV262">
        <v>0</v>
      </c>
      <c r="AW262" t="s">
        <v>2948</v>
      </c>
      <c r="AX262">
        <v>0</v>
      </c>
      <c r="AY262">
        <v>0</v>
      </c>
      <c r="AZ262" t="s">
        <v>2949</v>
      </c>
      <c r="BA262">
        <v>0</v>
      </c>
      <c r="BB262">
        <v>0</v>
      </c>
      <c r="BC262">
        <v>0</v>
      </c>
      <c r="BD262">
        <v>0</v>
      </c>
      <c r="BE262" t="s">
        <v>2950</v>
      </c>
      <c r="BF262">
        <v>0</v>
      </c>
      <c r="BG262">
        <v>0</v>
      </c>
      <c r="BH262" t="s">
        <v>2951</v>
      </c>
      <c r="BI262" t="s">
        <v>2952</v>
      </c>
      <c r="BJ262">
        <v>0</v>
      </c>
      <c r="BK262">
        <v>0</v>
      </c>
      <c r="BL262" t="s">
        <v>2953</v>
      </c>
      <c r="BM262" t="s">
        <v>2954</v>
      </c>
      <c r="BN262" t="s">
        <v>2955</v>
      </c>
      <c r="BO262" t="s">
        <v>2956</v>
      </c>
      <c r="BP262">
        <v>0</v>
      </c>
      <c r="BQ262">
        <v>0</v>
      </c>
      <c r="BR262" t="s">
        <v>2957</v>
      </c>
      <c r="BS262">
        <v>0</v>
      </c>
      <c r="BT262">
        <v>0</v>
      </c>
      <c r="BU262">
        <v>0</v>
      </c>
      <c r="BV262" t="s">
        <v>2934</v>
      </c>
      <c r="BW262" t="s">
        <v>2958</v>
      </c>
      <c r="BX262">
        <v>0</v>
      </c>
      <c r="BY262" t="s">
        <v>2959</v>
      </c>
      <c r="BZ262" t="s">
        <v>2916</v>
      </c>
      <c r="CA262" t="s">
        <v>2960</v>
      </c>
      <c r="CB262" t="s">
        <v>2961</v>
      </c>
      <c r="CC262" t="s">
        <v>2962</v>
      </c>
      <c r="CD262" t="s">
        <v>2963</v>
      </c>
      <c r="CE262" t="s">
        <v>2964</v>
      </c>
      <c r="CF262">
        <v>0</v>
      </c>
      <c r="CG262" t="s">
        <v>2965</v>
      </c>
      <c r="CH262">
        <v>0</v>
      </c>
      <c r="CI262" t="s">
        <v>2916</v>
      </c>
      <c r="CK262">
        <v>0</v>
      </c>
    </row>
    <row r="263" spans="1:89" x14ac:dyDescent="0.3">
      <c r="A263" s="155">
        <v>995</v>
      </c>
      <c r="B263" t="s">
        <v>275</v>
      </c>
      <c r="D263">
        <v>0</v>
      </c>
      <c r="E263">
        <v>0</v>
      </c>
      <c r="F263">
        <v>0</v>
      </c>
      <c r="G263">
        <v>0</v>
      </c>
      <c r="H263">
        <v>0</v>
      </c>
      <c r="I263">
        <v>0</v>
      </c>
      <c r="J263">
        <v>0</v>
      </c>
      <c r="K263">
        <v>0</v>
      </c>
      <c r="L263">
        <v>0.08</v>
      </c>
      <c r="M263">
        <v>0.09</v>
      </c>
      <c r="N263">
        <v>0</v>
      </c>
      <c r="O263">
        <v>0</v>
      </c>
      <c r="P263">
        <v>0</v>
      </c>
      <c r="Q263">
        <v>0.09</v>
      </c>
      <c r="R263">
        <v>0</v>
      </c>
      <c r="S263">
        <v>0.09</v>
      </c>
      <c r="T263">
        <v>0</v>
      </c>
      <c r="U263">
        <v>0</v>
      </c>
      <c r="V263">
        <v>0</v>
      </c>
      <c r="W263">
        <v>0</v>
      </c>
      <c r="X263">
        <v>0</v>
      </c>
      <c r="Y263">
        <v>0.08</v>
      </c>
      <c r="Z263">
        <v>0</v>
      </c>
      <c r="AA263">
        <v>0</v>
      </c>
      <c r="AB263">
        <v>0</v>
      </c>
      <c r="AC263">
        <v>0</v>
      </c>
      <c r="AD263">
        <v>0</v>
      </c>
      <c r="AE263">
        <v>0</v>
      </c>
      <c r="AF263">
        <v>7.0000000000000007E-2</v>
      </c>
      <c r="AG263">
        <v>0</v>
      </c>
      <c r="AH263">
        <v>0</v>
      </c>
      <c r="AI263">
        <v>0</v>
      </c>
      <c r="AJ263">
        <v>0</v>
      </c>
      <c r="AK263">
        <v>0</v>
      </c>
      <c r="AL263">
        <v>0</v>
      </c>
      <c r="AM263">
        <v>0</v>
      </c>
      <c r="AN263">
        <v>0</v>
      </c>
      <c r="AO263">
        <v>0</v>
      </c>
      <c r="AP263">
        <v>7.0000000000000007E-2</v>
      </c>
      <c r="AQ263">
        <v>0</v>
      </c>
      <c r="AR263">
        <v>0</v>
      </c>
      <c r="AS263">
        <v>0</v>
      </c>
      <c r="AT263">
        <v>0</v>
      </c>
      <c r="AU263">
        <v>0</v>
      </c>
      <c r="AV263">
        <v>0.08</v>
      </c>
      <c r="AW263">
        <v>0</v>
      </c>
      <c r="AX263">
        <v>0</v>
      </c>
      <c r="AY263">
        <v>0</v>
      </c>
      <c r="AZ263">
        <v>0</v>
      </c>
      <c r="BA263">
        <v>0.08</v>
      </c>
      <c r="BB263">
        <v>0</v>
      </c>
      <c r="BC263">
        <v>0</v>
      </c>
      <c r="BD263">
        <v>0</v>
      </c>
      <c r="BE263">
        <v>0</v>
      </c>
      <c r="BF263">
        <v>0</v>
      </c>
      <c r="BG263">
        <v>0</v>
      </c>
      <c r="BH263">
        <v>0</v>
      </c>
      <c r="BI263">
        <v>0</v>
      </c>
      <c r="BJ263">
        <v>0</v>
      </c>
      <c r="BK263">
        <v>0</v>
      </c>
      <c r="BL263">
        <v>0</v>
      </c>
      <c r="BM263">
        <v>0</v>
      </c>
      <c r="BN263">
        <v>0.08</v>
      </c>
      <c r="BO263">
        <v>0</v>
      </c>
      <c r="BP263">
        <v>7.0000000000000007E-2</v>
      </c>
      <c r="BQ263">
        <v>0</v>
      </c>
      <c r="BR263">
        <v>0.09</v>
      </c>
      <c r="BS263">
        <v>0</v>
      </c>
      <c r="BT263">
        <v>0</v>
      </c>
      <c r="BU263">
        <v>0.08</v>
      </c>
      <c r="BV263">
        <v>0</v>
      </c>
      <c r="BW263">
        <v>0</v>
      </c>
      <c r="BX263">
        <v>0</v>
      </c>
      <c r="BY263">
        <v>0</v>
      </c>
      <c r="BZ263">
        <v>0.08</v>
      </c>
      <c r="CA263">
        <v>0</v>
      </c>
      <c r="CB263">
        <v>0</v>
      </c>
      <c r="CC263">
        <v>0</v>
      </c>
      <c r="CD263">
        <v>7.0000000000000007E-2</v>
      </c>
      <c r="CE263">
        <v>0</v>
      </c>
      <c r="CF263">
        <v>0</v>
      </c>
      <c r="CG263">
        <v>0</v>
      </c>
      <c r="CH263">
        <v>0.09</v>
      </c>
      <c r="CI263">
        <v>0</v>
      </c>
      <c r="CJ263">
        <v>0</v>
      </c>
      <c r="CK263">
        <v>0</v>
      </c>
    </row>
    <row r="264" spans="1:89" x14ac:dyDescent="0.3">
      <c r="A264" s="155">
        <v>996</v>
      </c>
      <c r="B264" t="s">
        <v>276</v>
      </c>
      <c r="D264">
        <v>0.01</v>
      </c>
      <c r="E264">
        <v>0.01</v>
      </c>
      <c r="F264">
        <v>0</v>
      </c>
      <c r="G264">
        <v>0.01</v>
      </c>
      <c r="H264">
        <v>0.01</v>
      </c>
      <c r="I264">
        <v>0.01</v>
      </c>
      <c r="J264">
        <v>0</v>
      </c>
      <c r="K264">
        <v>0.01</v>
      </c>
      <c r="L264">
        <v>0.01</v>
      </c>
      <c r="M264">
        <v>0</v>
      </c>
      <c r="N264">
        <v>0</v>
      </c>
      <c r="O264">
        <v>0</v>
      </c>
      <c r="P264">
        <v>0.01</v>
      </c>
      <c r="Q264">
        <v>0.01</v>
      </c>
      <c r="R264">
        <v>0</v>
      </c>
      <c r="S264">
        <v>0.01</v>
      </c>
      <c r="T264">
        <v>0.01</v>
      </c>
      <c r="U264">
        <v>0.01</v>
      </c>
      <c r="V264">
        <v>0.01</v>
      </c>
      <c r="W264">
        <v>0</v>
      </c>
      <c r="X264">
        <v>0.01</v>
      </c>
      <c r="Y264">
        <v>0.01</v>
      </c>
      <c r="Z264">
        <v>0.01</v>
      </c>
      <c r="AA264">
        <v>0.01</v>
      </c>
      <c r="AB264">
        <v>0.01</v>
      </c>
      <c r="AC264">
        <v>0</v>
      </c>
      <c r="AD264">
        <v>0</v>
      </c>
      <c r="AE264">
        <v>0</v>
      </c>
      <c r="AF264">
        <v>0.01</v>
      </c>
      <c r="AG264">
        <v>0</v>
      </c>
      <c r="AH264">
        <v>0.01</v>
      </c>
      <c r="AI264">
        <v>0.01</v>
      </c>
      <c r="AJ264">
        <v>0.01</v>
      </c>
      <c r="AK264">
        <v>0.01</v>
      </c>
      <c r="AL264">
        <v>0.01</v>
      </c>
      <c r="AM264">
        <v>0.01</v>
      </c>
      <c r="AN264">
        <v>0.01</v>
      </c>
      <c r="AO264">
        <v>0</v>
      </c>
      <c r="AP264">
        <v>0.01</v>
      </c>
      <c r="AQ264">
        <v>0</v>
      </c>
      <c r="AR264">
        <v>0</v>
      </c>
      <c r="AS264">
        <v>0.01</v>
      </c>
      <c r="AT264">
        <v>0.01</v>
      </c>
      <c r="AU264">
        <v>0.01</v>
      </c>
      <c r="AV264">
        <v>0.01</v>
      </c>
      <c r="AW264">
        <v>0.01</v>
      </c>
      <c r="AX264">
        <v>0.01</v>
      </c>
      <c r="AY264">
        <v>0.01</v>
      </c>
      <c r="AZ264">
        <v>0.01</v>
      </c>
      <c r="BA264">
        <v>0.01</v>
      </c>
      <c r="BB264">
        <v>0.01</v>
      </c>
      <c r="BC264">
        <v>0.01</v>
      </c>
      <c r="BD264">
        <v>0</v>
      </c>
      <c r="BE264">
        <v>0.01</v>
      </c>
      <c r="BF264">
        <v>0.01</v>
      </c>
      <c r="BG264">
        <v>0</v>
      </c>
      <c r="BH264">
        <v>0.01</v>
      </c>
      <c r="BI264">
        <v>0.01</v>
      </c>
      <c r="BJ264">
        <v>0</v>
      </c>
      <c r="BK264">
        <v>0</v>
      </c>
      <c r="BL264">
        <v>0.01</v>
      </c>
      <c r="BM264">
        <v>0.01</v>
      </c>
      <c r="BN264">
        <v>0.01</v>
      </c>
      <c r="BO264">
        <v>0.01</v>
      </c>
      <c r="BP264">
        <v>0.01</v>
      </c>
      <c r="BQ264">
        <v>0.01</v>
      </c>
      <c r="BR264">
        <v>0.01</v>
      </c>
      <c r="BS264">
        <v>0</v>
      </c>
      <c r="BT264">
        <v>0.01</v>
      </c>
      <c r="BU264">
        <v>0.01</v>
      </c>
      <c r="BV264">
        <v>0</v>
      </c>
      <c r="BW264">
        <v>0.01</v>
      </c>
      <c r="BX264">
        <v>0</v>
      </c>
      <c r="BY264">
        <v>0.01</v>
      </c>
      <c r="BZ264">
        <v>0.01</v>
      </c>
      <c r="CA264">
        <v>0</v>
      </c>
      <c r="CB264">
        <v>0.01</v>
      </c>
      <c r="CC264">
        <v>0</v>
      </c>
      <c r="CD264">
        <v>0</v>
      </c>
      <c r="CE264">
        <v>0.01</v>
      </c>
      <c r="CF264">
        <v>0.01</v>
      </c>
      <c r="CG264">
        <v>0</v>
      </c>
      <c r="CH264">
        <v>0.01</v>
      </c>
      <c r="CI264">
        <v>0</v>
      </c>
      <c r="CJ264">
        <v>0.01</v>
      </c>
      <c r="CK264">
        <v>0.01</v>
      </c>
    </row>
    <row r="265" spans="1:89" x14ac:dyDescent="0.3">
      <c r="A265" s="155">
        <v>998</v>
      </c>
      <c r="B265" t="s">
        <v>277</v>
      </c>
      <c r="D265">
        <v>50</v>
      </c>
      <c r="E265">
        <v>50</v>
      </c>
      <c r="F265">
        <v>50</v>
      </c>
      <c r="G265">
        <v>50</v>
      </c>
      <c r="H265">
        <v>50</v>
      </c>
      <c r="I265">
        <v>50</v>
      </c>
      <c r="J265">
        <v>50</v>
      </c>
      <c r="K265">
        <v>50</v>
      </c>
      <c r="L265">
        <v>50</v>
      </c>
      <c r="M265">
        <v>50</v>
      </c>
      <c r="N265">
        <v>50</v>
      </c>
      <c r="O265">
        <v>50</v>
      </c>
      <c r="P265">
        <v>50</v>
      </c>
      <c r="Q265">
        <v>50</v>
      </c>
      <c r="R265">
        <v>50</v>
      </c>
      <c r="S265">
        <v>50</v>
      </c>
      <c r="T265">
        <v>50</v>
      </c>
      <c r="U265">
        <v>50</v>
      </c>
      <c r="V265">
        <v>50</v>
      </c>
      <c r="W265">
        <v>50</v>
      </c>
      <c r="X265">
        <v>50</v>
      </c>
      <c r="Y265">
        <v>50</v>
      </c>
      <c r="Z265">
        <v>50</v>
      </c>
      <c r="AA265">
        <v>50</v>
      </c>
      <c r="AB265">
        <v>50</v>
      </c>
      <c r="AC265">
        <v>50</v>
      </c>
      <c r="AD265">
        <v>50</v>
      </c>
      <c r="AE265">
        <v>50</v>
      </c>
      <c r="AF265">
        <v>50</v>
      </c>
      <c r="AG265">
        <v>50</v>
      </c>
      <c r="AH265">
        <v>50</v>
      </c>
      <c r="AI265">
        <v>50</v>
      </c>
      <c r="AJ265">
        <v>50</v>
      </c>
      <c r="AK265">
        <v>50</v>
      </c>
      <c r="AL265">
        <v>50</v>
      </c>
      <c r="AM265">
        <v>50</v>
      </c>
      <c r="AN265">
        <v>50</v>
      </c>
      <c r="AO265">
        <v>50</v>
      </c>
      <c r="AP265">
        <v>50</v>
      </c>
      <c r="AQ265">
        <v>50</v>
      </c>
      <c r="AR265">
        <v>50</v>
      </c>
      <c r="AS265">
        <v>50</v>
      </c>
      <c r="AT265">
        <v>50</v>
      </c>
      <c r="AU265">
        <v>50</v>
      </c>
      <c r="AV265">
        <v>50</v>
      </c>
      <c r="AW265">
        <v>50</v>
      </c>
      <c r="AX265">
        <v>50</v>
      </c>
      <c r="AY265">
        <v>50</v>
      </c>
      <c r="AZ265">
        <v>50</v>
      </c>
      <c r="BA265">
        <v>50</v>
      </c>
      <c r="BB265">
        <v>50</v>
      </c>
      <c r="BC265">
        <v>50</v>
      </c>
      <c r="BD265">
        <v>50</v>
      </c>
      <c r="BE265">
        <v>50</v>
      </c>
      <c r="BF265">
        <v>50</v>
      </c>
      <c r="BG265">
        <v>50</v>
      </c>
      <c r="BH265">
        <v>50</v>
      </c>
      <c r="BI265">
        <v>50</v>
      </c>
      <c r="BJ265">
        <v>50</v>
      </c>
      <c r="BK265">
        <v>50</v>
      </c>
      <c r="BL265">
        <v>50</v>
      </c>
      <c r="BM265">
        <v>50</v>
      </c>
      <c r="BN265">
        <v>50</v>
      </c>
      <c r="BO265">
        <v>50</v>
      </c>
      <c r="BP265">
        <v>50</v>
      </c>
      <c r="BQ265">
        <v>50</v>
      </c>
      <c r="BR265">
        <v>50</v>
      </c>
      <c r="BS265">
        <v>50</v>
      </c>
      <c r="BT265">
        <v>50</v>
      </c>
      <c r="BU265">
        <v>50</v>
      </c>
      <c r="BV265">
        <v>50</v>
      </c>
      <c r="BW265">
        <v>50</v>
      </c>
      <c r="BX265">
        <v>50</v>
      </c>
      <c r="BY265">
        <v>50</v>
      </c>
      <c r="BZ265">
        <v>50</v>
      </c>
      <c r="CA265">
        <v>50</v>
      </c>
      <c r="CB265">
        <v>50</v>
      </c>
      <c r="CC265">
        <v>50</v>
      </c>
      <c r="CD265">
        <v>50</v>
      </c>
      <c r="CE265">
        <v>50</v>
      </c>
      <c r="CF265">
        <v>50</v>
      </c>
      <c r="CG265">
        <v>50</v>
      </c>
      <c r="CH265">
        <v>50</v>
      </c>
      <c r="CI265">
        <v>50</v>
      </c>
      <c r="CJ265">
        <v>50</v>
      </c>
      <c r="CK265">
        <v>50</v>
      </c>
    </row>
    <row r="266" spans="1:89" x14ac:dyDescent="0.3">
      <c r="A266" s="155">
        <v>999</v>
      </c>
      <c r="B266" t="s">
        <v>278</v>
      </c>
      <c r="D266">
        <v>50129</v>
      </c>
      <c r="E266">
        <v>50130</v>
      </c>
      <c r="F266">
        <v>50560</v>
      </c>
      <c r="G266">
        <v>50131</v>
      </c>
      <c r="H266">
        <v>50132</v>
      </c>
      <c r="I266">
        <v>50133</v>
      </c>
      <c r="J266">
        <v>50134</v>
      </c>
      <c r="K266">
        <v>50473</v>
      </c>
      <c r="L266">
        <v>50135</v>
      </c>
      <c r="M266">
        <v>50136</v>
      </c>
      <c r="N266">
        <v>50514</v>
      </c>
      <c r="O266">
        <v>50515</v>
      </c>
      <c r="P266">
        <v>50570</v>
      </c>
      <c r="Q266">
        <v>50137</v>
      </c>
      <c r="R266">
        <v>50549</v>
      </c>
      <c r="S266">
        <v>50138</v>
      </c>
      <c r="T266">
        <v>50139</v>
      </c>
      <c r="U266">
        <v>50474</v>
      </c>
      <c r="V266">
        <v>50140</v>
      </c>
      <c r="W266">
        <v>50141</v>
      </c>
      <c r="X266">
        <v>50142</v>
      </c>
      <c r="Y266">
        <v>50143</v>
      </c>
      <c r="Z266">
        <v>50144</v>
      </c>
      <c r="AA266">
        <v>50492</v>
      </c>
      <c r="AB266">
        <v>50145</v>
      </c>
      <c r="AC266">
        <v>50146</v>
      </c>
      <c r="AD266">
        <v>50147</v>
      </c>
      <c r="AE266">
        <v>50148</v>
      </c>
      <c r="AF266">
        <v>50149</v>
      </c>
      <c r="AG266">
        <v>50150</v>
      </c>
      <c r="AH266">
        <v>50151</v>
      </c>
      <c r="AI266">
        <v>50152</v>
      </c>
      <c r="AJ266">
        <v>50153</v>
      </c>
      <c r="AK266">
        <v>50475</v>
      </c>
      <c r="AL266">
        <v>50154</v>
      </c>
      <c r="AM266">
        <v>50155</v>
      </c>
      <c r="AN266">
        <v>50156</v>
      </c>
      <c r="AO266">
        <v>50516</v>
      </c>
      <c r="AP266">
        <v>50157</v>
      </c>
      <c r="AQ266">
        <v>50158</v>
      </c>
      <c r="AR266">
        <v>50545</v>
      </c>
      <c r="AS266">
        <v>50517</v>
      </c>
      <c r="AT266">
        <v>50448</v>
      </c>
      <c r="AU266">
        <v>50159</v>
      </c>
      <c r="AV266">
        <v>50160</v>
      </c>
      <c r="AW266">
        <v>50161</v>
      </c>
      <c r="AX266">
        <v>50162</v>
      </c>
      <c r="AY266">
        <v>50163</v>
      </c>
      <c r="AZ266">
        <v>50165</v>
      </c>
      <c r="BA266">
        <v>50166</v>
      </c>
      <c r="BB266">
        <v>50167</v>
      </c>
      <c r="BC266">
        <v>50168</v>
      </c>
      <c r="BD266">
        <v>50169</v>
      </c>
      <c r="BE266">
        <v>50170</v>
      </c>
      <c r="BF266">
        <v>50451</v>
      </c>
      <c r="BG266">
        <v>50171</v>
      </c>
      <c r="BH266">
        <v>50172</v>
      </c>
      <c r="BI266">
        <v>50440</v>
      </c>
      <c r="BJ266">
        <v>50173</v>
      </c>
      <c r="BK266">
        <v>50547</v>
      </c>
      <c r="BL266">
        <v>50175</v>
      </c>
      <c r="BM266">
        <v>50176</v>
      </c>
      <c r="BN266">
        <v>50177</v>
      </c>
      <c r="BO266">
        <v>50178</v>
      </c>
      <c r="BP266">
        <v>50180</v>
      </c>
      <c r="BQ266">
        <v>50447</v>
      </c>
      <c r="BR266">
        <v>50179</v>
      </c>
      <c r="BS266">
        <v>50462</v>
      </c>
      <c r="BT266">
        <v>50181</v>
      </c>
      <c r="BU266">
        <v>50182</v>
      </c>
      <c r="BV266">
        <v>50183</v>
      </c>
      <c r="BW266">
        <v>50446</v>
      </c>
      <c r="BX266">
        <v>50184</v>
      </c>
      <c r="BY266">
        <v>50185</v>
      </c>
      <c r="BZ266">
        <v>50186</v>
      </c>
      <c r="CA266">
        <v>50187</v>
      </c>
      <c r="CB266">
        <v>50188</v>
      </c>
      <c r="CC266">
        <v>50189</v>
      </c>
      <c r="CD266">
        <v>50190</v>
      </c>
      <c r="CE266">
        <v>50122</v>
      </c>
      <c r="CF266">
        <v>50123</v>
      </c>
      <c r="CG266">
        <v>50124</v>
      </c>
      <c r="CH266">
        <v>50125</v>
      </c>
      <c r="CI266">
        <v>50126</v>
      </c>
      <c r="CJ266">
        <v>50127</v>
      </c>
      <c r="CK266">
        <v>50128</v>
      </c>
    </row>
    <row r="267" spans="1:89" x14ac:dyDescent="0.3">
      <c r="A267" s="155">
        <v>9000</v>
      </c>
      <c r="B267" t="s">
        <v>1183</v>
      </c>
      <c r="C267" t="s">
        <v>352</v>
      </c>
      <c r="D267">
        <v>76063835.159999996</v>
      </c>
      <c r="E267">
        <v>83860160.599999994</v>
      </c>
      <c r="F267">
        <v>11065293.390000001</v>
      </c>
      <c r="G267">
        <v>65003162.210000001</v>
      </c>
      <c r="H267">
        <v>43313913.630000003</v>
      </c>
      <c r="I267">
        <v>8604928.0299999993</v>
      </c>
      <c r="J267">
        <v>1585484.57</v>
      </c>
      <c r="K267">
        <v>32475669.18</v>
      </c>
      <c r="L267">
        <v>409891345.48000002</v>
      </c>
      <c r="M267">
        <v>7959964154.5900002</v>
      </c>
      <c r="N267">
        <v>41645404.909999996</v>
      </c>
      <c r="O267">
        <v>146718197.86000001</v>
      </c>
      <c r="P267">
        <v>14567705.199999999</v>
      </c>
      <c r="Q267">
        <v>612673179.22000003</v>
      </c>
      <c r="R267">
        <v>2180229.6800000002</v>
      </c>
      <c r="S267">
        <v>48882019.82</v>
      </c>
      <c r="T267">
        <v>52192790.950000003</v>
      </c>
      <c r="U267">
        <v>33040131.34</v>
      </c>
      <c r="V267">
        <v>272874484.04000002</v>
      </c>
      <c r="W267">
        <v>28862333.989999998</v>
      </c>
      <c r="X267">
        <v>38169105.549999997</v>
      </c>
      <c r="Y267">
        <v>87471209.439999998</v>
      </c>
      <c r="Z267">
        <v>1878833832.1900001</v>
      </c>
      <c r="AA267">
        <v>66132822.009999998</v>
      </c>
      <c r="AB267">
        <v>30778946.57</v>
      </c>
      <c r="AC267">
        <v>951981019.94000006</v>
      </c>
      <c r="AD267">
        <v>14886552.109999999</v>
      </c>
      <c r="AE267">
        <v>9418389.9299999997</v>
      </c>
      <c r="AF267">
        <v>4640882917.5699997</v>
      </c>
      <c r="AG267">
        <v>9024579.6099999994</v>
      </c>
      <c r="AH267">
        <v>12325297.890000001</v>
      </c>
      <c r="AI267">
        <v>248298615.50999999</v>
      </c>
      <c r="AJ267">
        <v>23922388.600000001</v>
      </c>
      <c r="AK267">
        <v>5500499.0300000003</v>
      </c>
      <c r="AL267">
        <v>1370430331.5</v>
      </c>
      <c r="AM267">
        <v>40940212.649999999</v>
      </c>
      <c r="AN267">
        <v>569726406.88999999</v>
      </c>
      <c r="AO267">
        <v>593395</v>
      </c>
      <c r="AP267">
        <v>272839878.64999998</v>
      </c>
      <c r="AQ267">
        <v>44938811.789999999</v>
      </c>
      <c r="AR267">
        <v>3517979.44</v>
      </c>
      <c r="AS267">
        <v>50567.01</v>
      </c>
      <c r="AT267">
        <v>26166604.949999999</v>
      </c>
      <c r="AU267">
        <v>12074874934.709999</v>
      </c>
      <c r="AV267">
        <v>6160692688.0100002</v>
      </c>
      <c r="AW267">
        <v>65680065.469999999</v>
      </c>
      <c r="AX267">
        <v>20341648.190000001</v>
      </c>
      <c r="AY267">
        <v>18480158.960000001</v>
      </c>
      <c r="AZ267">
        <v>16467209.42</v>
      </c>
      <c r="BA267">
        <v>35039820.950000003</v>
      </c>
      <c r="BB267">
        <v>202367771.96000001</v>
      </c>
      <c r="BC267">
        <v>28539888.800000001</v>
      </c>
      <c r="BD267">
        <v>3691389.56</v>
      </c>
      <c r="BE267">
        <v>7048590.7800000003</v>
      </c>
      <c r="BF267">
        <v>597175432.80999994</v>
      </c>
      <c r="BG267">
        <v>946525.53</v>
      </c>
      <c r="BH267">
        <v>496737399.99000001</v>
      </c>
      <c r="BI267">
        <v>85756679.939999998</v>
      </c>
      <c r="BJ267">
        <v>8274161.1200000001</v>
      </c>
      <c r="BK267">
        <v>4917967</v>
      </c>
      <c r="BL267">
        <v>1002841870.13</v>
      </c>
      <c r="BM267">
        <v>1009333776.25</v>
      </c>
      <c r="BN267">
        <v>147032611.53</v>
      </c>
      <c r="BO267">
        <v>2308593594.3410001</v>
      </c>
      <c r="BP267">
        <v>7560266696.9700003</v>
      </c>
      <c r="BQ267">
        <v>40217923.359999999</v>
      </c>
      <c r="BR267">
        <v>367548435.73000002</v>
      </c>
      <c r="BS267">
        <v>36806958.329999998</v>
      </c>
      <c r="BT267">
        <v>688130002.27999997</v>
      </c>
      <c r="BU267">
        <v>30585445.289999999</v>
      </c>
      <c r="BV267">
        <v>26438280.280000001</v>
      </c>
      <c r="BW267">
        <v>223793035.50999999</v>
      </c>
      <c r="BX267">
        <v>46403901.460000001</v>
      </c>
      <c r="BY267">
        <v>2090676829.3</v>
      </c>
      <c r="BZ267">
        <v>26706764.23</v>
      </c>
      <c r="CA267">
        <v>249255115.36000001</v>
      </c>
      <c r="CB267">
        <v>18969173.309999999</v>
      </c>
      <c r="CC267">
        <v>52953069.030000001</v>
      </c>
      <c r="CD267">
        <v>1523516762.53</v>
      </c>
      <c r="CE267">
        <v>56644947.509999998</v>
      </c>
      <c r="CF267">
        <v>204246981.61000001</v>
      </c>
      <c r="CG267">
        <v>266745246.28999999</v>
      </c>
      <c r="CH267">
        <v>157730801.05899999</v>
      </c>
      <c r="CI267">
        <v>70538314.230000004</v>
      </c>
      <c r="CJ267">
        <v>50177.01</v>
      </c>
      <c r="CK267">
        <v>9534679.2899999991</v>
      </c>
    </row>
    <row r="268" spans="1:89" x14ac:dyDescent="0.3">
      <c r="A268" s="155">
        <v>9001</v>
      </c>
      <c r="B268" t="s">
        <v>1184</v>
      </c>
      <c r="C268" t="s">
        <v>1185</v>
      </c>
      <c r="D268">
        <v>4003093</v>
      </c>
      <c r="E268">
        <v>2474444</v>
      </c>
      <c r="F268">
        <v>2372166</v>
      </c>
      <c r="G268">
        <v>1834133</v>
      </c>
      <c r="H268">
        <v>1323384</v>
      </c>
      <c r="I268">
        <v>680041</v>
      </c>
      <c r="J268">
        <v>205597</v>
      </c>
      <c r="K268">
        <v>699208</v>
      </c>
      <c r="L268">
        <v>16972588</v>
      </c>
      <c r="M268">
        <v>610485449</v>
      </c>
      <c r="N268">
        <v>7178336</v>
      </c>
      <c r="O268">
        <v>26332197</v>
      </c>
      <c r="P268">
        <v>945364</v>
      </c>
      <c r="Q268">
        <v>30741826</v>
      </c>
      <c r="R268">
        <v>328495</v>
      </c>
      <c r="S268">
        <v>1066452</v>
      </c>
      <c r="T268">
        <v>2182469</v>
      </c>
      <c r="U268">
        <v>2725088</v>
      </c>
      <c r="V268">
        <v>11583532</v>
      </c>
      <c r="W268">
        <v>3305503</v>
      </c>
      <c r="X268">
        <v>1476704</v>
      </c>
      <c r="Y268">
        <v>1224196</v>
      </c>
      <c r="Z268">
        <v>190389331</v>
      </c>
      <c r="AA268">
        <v>9170084</v>
      </c>
      <c r="AB268">
        <v>1126553</v>
      </c>
      <c r="AC268">
        <v>143239876</v>
      </c>
      <c r="AD268">
        <v>1886063</v>
      </c>
      <c r="AE268">
        <v>1105622</v>
      </c>
      <c r="AF268">
        <v>258840850</v>
      </c>
      <c r="AG268">
        <v>1155940</v>
      </c>
      <c r="AH268">
        <v>548861</v>
      </c>
      <c r="AI268">
        <v>10009038</v>
      </c>
      <c r="AJ268">
        <v>1648863</v>
      </c>
      <c r="AK268">
        <v>862100</v>
      </c>
      <c r="AL268">
        <v>110862679</v>
      </c>
      <c r="AM268">
        <v>1298694</v>
      </c>
      <c r="AN268">
        <v>36585531</v>
      </c>
      <c r="AO268">
        <v>45350</v>
      </c>
      <c r="AP268">
        <v>10333245</v>
      </c>
      <c r="AQ268">
        <v>6381788</v>
      </c>
      <c r="AR268">
        <v>706385</v>
      </c>
      <c r="AS268">
        <v>0</v>
      </c>
      <c r="AT268">
        <v>956886</v>
      </c>
      <c r="AU268">
        <v>953097869</v>
      </c>
      <c r="AV268">
        <v>317813444</v>
      </c>
      <c r="AW268">
        <v>3112572</v>
      </c>
      <c r="AX268">
        <v>651339</v>
      </c>
      <c r="AY268">
        <v>639526</v>
      </c>
      <c r="AZ268">
        <v>288623</v>
      </c>
      <c r="BA268">
        <v>1395027</v>
      </c>
      <c r="BB268">
        <v>12841589</v>
      </c>
      <c r="BC268">
        <v>1870862</v>
      </c>
      <c r="BD268">
        <v>475494</v>
      </c>
      <c r="BE268">
        <v>165418</v>
      </c>
      <c r="BF268">
        <v>53518515</v>
      </c>
      <c r="BG268">
        <v>109765</v>
      </c>
      <c r="BH268">
        <v>30626813</v>
      </c>
      <c r="BI268">
        <v>8678939</v>
      </c>
      <c r="BJ268">
        <v>1220780</v>
      </c>
      <c r="BK268">
        <v>727448</v>
      </c>
      <c r="BL268">
        <v>35689249</v>
      </c>
      <c r="BM268">
        <v>54489915</v>
      </c>
      <c r="BN268">
        <v>3341620</v>
      </c>
      <c r="BO268">
        <v>162680026</v>
      </c>
      <c r="BP268">
        <v>364184008</v>
      </c>
      <c r="BQ268">
        <v>1248337</v>
      </c>
      <c r="BR268">
        <v>25976741</v>
      </c>
      <c r="BS268">
        <v>5899717</v>
      </c>
      <c r="BT268">
        <v>34463735</v>
      </c>
      <c r="BU268">
        <v>1681065</v>
      </c>
      <c r="BV268">
        <v>1789971</v>
      </c>
      <c r="BW268">
        <v>20763636</v>
      </c>
      <c r="BX268">
        <v>4145402</v>
      </c>
      <c r="BY268">
        <v>194793150</v>
      </c>
      <c r="BZ268">
        <v>1483259</v>
      </c>
      <c r="CA268">
        <v>35022260</v>
      </c>
      <c r="CB268">
        <v>1238088</v>
      </c>
      <c r="CC268">
        <v>6845351</v>
      </c>
      <c r="CD268">
        <v>201625156</v>
      </c>
      <c r="CE268">
        <v>1840748</v>
      </c>
      <c r="CF268">
        <v>16548447</v>
      </c>
      <c r="CG268">
        <v>39111861</v>
      </c>
      <c r="CH268">
        <v>6367101</v>
      </c>
      <c r="CI268">
        <v>10134452</v>
      </c>
      <c r="CJ268">
        <v>0</v>
      </c>
      <c r="CK268">
        <v>107787</v>
      </c>
    </row>
    <row r="269" spans="1:89" x14ac:dyDescent="0.3">
      <c r="A269" s="155">
        <v>9002</v>
      </c>
      <c r="B269" t="s">
        <v>1186</v>
      </c>
      <c r="C269" t="s">
        <v>1187</v>
      </c>
      <c r="D269">
        <v>2686</v>
      </c>
      <c r="E269">
        <v>52540</v>
      </c>
      <c r="F269">
        <v>70187</v>
      </c>
      <c r="G269">
        <v>13190</v>
      </c>
      <c r="H269">
        <v>61835</v>
      </c>
      <c r="I269">
        <v>7270</v>
      </c>
      <c r="J269">
        <v>467</v>
      </c>
      <c r="K269">
        <v>13775</v>
      </c>
      <c r="L269">
        <v>766934</v>
      </c>
      <c r="M269">
        <v>30955436</v>
      </c>
      <c r="N269">
        <v>51470</v>
      </c>
      <c r="O269">
        <v>957468</v>
      </c>
      <c r="P269">
        <v>9351</v>
      </c>
      <c r="Q269">
        <v>1259215</v>
      </c>
      <c r="R269">
        <v>3992</v>
      </c>
      <c r="S269">
        <v>15928</v>
      </c>
      <c r="T269">
        <v>122771</v>
      </c>
      <c r="U269">
        <v>59507</v>
      </c>
      <c r="V269">
        <v>396341</v>
      </c>
      <c r="W269">
        <v>232236</v>
      </c>
      <c r="X269">
        <v>36637</v>
      </c>
      <c r="Y269">
        <v>41410</v>
      </c>
      <c r="Z269">
        <v>42013434</v>
      </c>
      <c r="AA269">
        <v>2874</v>
      </c>
      <c r="AB269">
        <v>30600</v>
      </c>
      <c r="AC269">
        <v>5906943</v>
      </c>
      <c r="AD269">
        <v>1030236</v>
      </c>
      <c r="AE269">
        <v>15375</v>
      </c>
      <c r="AF269">
        <v>18025186</v>
      </c>
      <c r="AG269">
        <v>9177</v>
      </c>
      <c r="AH269">
        <v>8074</v>
      </c>
      <c r="AI269">
        <v>307537</v>
      </c>
      <c r="AJ269">
        <v>36525</v>
      </c>
      <c r="AK269">
        <v>1069</v>
      </c>
      <c r="AL269">
        <v>4540504</v>
      </c>
      <c r="AM269">
        <v>0</v>
      </c>
      <c r="AN269">
        <v>1289622</v>
      </c>
      <c r="AO269">
        <v>150</v>
      </c>
      <c r="AP269">
        <v>317818</v>
      </c>
      <c r="AQ269">
        <v>375008</v>
      </c>
      <c r="AR269">
        <v>908</v>
      </c>
      <c r="AS269">
        <v>0</v>
      </c>
      <c r="AT269">
        <v>21559</v>
      </c>
      <c r="AU269">
        <v>95656033</v>
      </c>
      <c r="AV269">
        <v>14552248</v>
      </c>
      <c r="AW269">
        <v>200051</v>
      </c>
      <c r="AX269">
        <v>3060</v>
      </c>
      <c r="AY269">
        <v>8124</v>
      </c>
      <c r="AZ269">
        <v>5026</v>
      </c>
      <c r="BA269">
        <v>2119</v>
      </c>
      <c r="BB269">
        <v>151275</v>
      </c>
      <c r="BC269">
        <v>8614</v>
      </c>
      <c r="BD269">
        <v>3068</v>
      </c>
      <c r="BE269">
        <v>2652</v>
      </c>
      <c r="BF269">
        <v>3199113</v>
      </c>
      <c r="BG269">
        <v>0</v>
      </c>
      <c r="BH269">
        <v>851335</v>
      </c>
      <c r="BI269">
        <v>150242</v>
      </c>
      <c r="BJ269">
        <v>13048</v>
      </c>
      <c r="BK269">
        <v>666</v>
      </c>
      <c r="BL269">
        <v>1377215</v>
      </c>
      <c r="BM269">
        <v>2974049</v>
      </c>
      <c r="BN269">
        <v>354802</v>
      </c>
      <c r="BO269">
        <v>10716704</v>
      </c>
      <c r="BP269">
        <v>21005726</v>
      </c>
      <c r="BQ269">
        <v>38296</v>
      </c>
      <c r="BR269">
        <v>826127</v>
      </c>
      <c r="BS269">
        <v>43044</v>
      </c>
      <c r="BT269">
        <v>1481909</v>
      </c>
      <c r="BU269">
        <v>7517</v>
      </c>
      <c r="BV269">
        <v>8099</v>
      </c>
      <c r="BW269">
        <v>1591631</v>
      </c>
      <c r="BX269">
        <v>113320</v>
      </c>
      <c r="BY269">
        <v>10064988</v>
      </c>
      <c r="BZ269">
        <v>27014</v>
      </c>
      <c r="CA269">
        <v>1892209</v>
      </c>
      <c r="CB269">
        <v>62695</v>
      </c>
      <c r="CC269">
        <v>301956</v>
      </c>
      <c r="CD269">
        <v>9718553</v>
      </c>
      <c r="CE269">
        <v>66000</v>
      </c>
      <c r="CF269">
        <v>360107</v>
      </c>
      <c r="CG269">
        <v>4718856</v>
      </c>
      <c r="CH269">
        <v>153869</v>
      </c>
      <c r="CI269">
        <v>200134</v>
      </c>
      <c r="CJ269">
        <v>0</v>
      </c>
      <c r="CK269">
        <v>2648</v>
      </c>
    </row>
    <row r="270" spans="1:89" x14ac:dyDescent="0.3">
      <c r="A270" s="155">
        <v>9003</v>
      </c>
      <c r="B270" t="s">
        <v>1188</v>
      </c>
      <c r="C270" t="s">
        <v>1189</v>
      </c>
      <c r="D270">
        <v>1416969</v>
      </c>
      <c r="E270">
        <v>2091407</v>
      </c>
      <c r="F270">
        <v>590194</v>
      </c>
      <c r="G270">
        <v>295948</v>
      </c>
      <c r="H270">
        <v>141979</v>
      </c>
      <c r="I270">
        <v>10638</v>
      </c>
      <c r="J270">
        <v>482</v>
      </c>
      <c r="K270">
        <v>13775</v>
      </c>
      <c r="L270">
        <v>9457257</v>
      </c>
      <c r="M270">
        <v>216816990</v>
      </c>
      <c r="N270">
        <v>118246</v>
      </c>
      <c r="O270">
        <v>10192585</v>
      </c>
      <c r="P270">
        <v>9351</v>
      </c>
      <c r="Q270">
        <v>17243450</v>
      </c>
      <c r="R270">
        <v>3992</v>
      </c>
      <c r="S270">
        <v>177275</v>
      </c>
      <c r="T270">
        <v>1225819</v>
      </c>
      <c r="U270">
        <v>222505</v>
      </c>
      <c r="V270">
        <v>3754579</v>
      </c>
      <c r="W270">
        <v>1440987</v>
      </c>
      <c r="X270">
        <v>36637</v>
      </c>
      <c r="Y270">
        <v>759126</v>
      </c>
      <c r="Z270">
        <v>57490046</v>
      </c>
      <c r="AA270">
        <v>2874</v>
      </c>
      <c r="AB270">
        <v>83862</v>
      </c>
      <c r="AC270">
        <v>73000895</v>
      </c>
      <c r="AD270">
        <v>1036075</v>
      </c>
      <c r="AE270">
        <v>218955</v>
      </c>
      <c r="AF270">
        <v>161107199</v>
      </c>
      <c r="AG270">
        <v>9177</v>
      </c>
      <c r="AH270">
        <v>23093</v>
      </c>
      <c r="AI270">
        <v>4485191</v>
      </c>
      <c r="AJ270">
        <v>243101</v>
      </c>
      <c r="AK270">
        <v>1069</v>
      </c>
      <c r="AL270">
        <v>58525992</v>
      </c>
      <c r="AM270">
        <v>300</v>
      </c>
      <c r="AN270">
        <v>16577182</v>
      </c>
      <c r="AO270">
        <v>150</v>
      </c>
      <c r="AP270">
        <v>1517215</v>
      </c>
      <c r="AQ270">
        <v>1245109</v>
      </c>
      <c r="AR270">
        <v>908</v>
      </c>
      <c r="AS270">
        <v>0</v>
      </c>
      <c r="AT270">
        <v>21559</v>
      </c>
      <c r="AU270">
        <v>700098487</v>
      </c>
      <c r="AV270">
        <v>124835995</v>
      </c>
      <c r="AW270">
        <v>1624700</v>
      </c>
      <c r="AX270">
        <v>27693</v>
      </c>
      <c r="AY270">
        <v>34683</v>
      </c>
      <c r="AZ270">
        <v>17476</v>
      </c>
      <c r="BA270">
        <v>29842</v>
      </c>
      <c r="BB270">
        <v>8353296</v>
      </c>
      <c r="BC270">
        <v>8614</v>
      </c>
      <c r="BD270">
        <v>3068</v>
      </c>
      <c r="BE270">
        <v>2652</v>
      </c>
      <c r="BF270">
        <v>21719261</v>
      </c>
      <c r="BG270">
        <v>0</v>
      </c>
      <c r="BH270">
        <v>12046690</v>
      </c>
      <c r="BI270">
        <v>6843136</v>
      </c>
      <c r="BJ270">
        <v>13048</v>
      </c>
      <c r="BK270">
        <v>666</v>
      </c>
      <c r="BL270">
        <v>18226988</v>
      </c>
      <c r="BM270">
        <v>29431880</v>
      </c>
      <c r="BN270">
        <v>1280157</v>
      </c>
      <c r="BO270">
        <v>76691446</v>
      </c>
      <c r="BP270">
        <v>178753633</v>
      </c>
      <c r="BQ270">
        <v>91264</v>
      </c>
      <c r="BR270">
        <v>6050174</v>
      </c>
      <c r="BS270">
        <v>150411</v>
      </c>
      <c r="BT270">
        <v>8243589</v>
      </c>
      <c r="BU270">
        <v>49670</v>
      </c>
      <c r="BV270">
        <v>8361</v>
      </c>
      <c r="BW270">
        <v>10792298</v>
      </c>
      <c r="BX270">
        <v>1128540</v>
      </c>
      <c r="BY270">
        <v>60298913</v>
      </c>
      <c r="BZ270">
        <v>65036</v>
      </c>
      <c r="CA270">
        <v>19329716</v>
      </c>
      <c r="CB270">
        <v>210202</v>
      </c>
      <c r="CC270">
        <v>1317844</v>
      </c>
      <c r="CD270">
        <v>67459271</v>
      </c>
      <c r="CE270">
        <v>1250825</v>
      </c>
      <c r="CF270">
        <v>2958255</v>
      </c>
      <c r="CG270">
        <v>9850448</v>
      </c>
      <c r="CH270">
        <v>678773</v>
      </c>
      <c r="CI270">
        <v>2026028</v>
      </c>
      <c r="CJ270">
        <v>0</v>
      </c>
      <c r="CK270">
        <v>2648</v>
      </c>
    </row>
    <row r="271" spans="1:89" x14ac:dyDescent="0.3">
      <c r="A271" s="155">
        <v>9004</v>
      </c>
      <c r="B271" t="s">
        <v>1190</v>
      </c>
      <c r="C271" t="s">
        <v>1191</v>
      </c>
      <c r="D271" t="s">
        <v>1192</v>
      </c>
      <c r="E271" t="s">
        <v>1192</v>
      </c>
      <c r="F271" t="s">
        <v>352</v>
      </c>
      <c r="G271" t="s">
        <v>1192</v>
      </c>
      <c r="H271" t="s">
        <v>1192</v>
      </c>
      <c r="I271" t="s">
        <v>1192</v>
      </c>
      <c r="J271" t="s">
        <v>352</v>
      </c>
      <c r="K271" t="s">
        <v>1192</v>
      </c>
      <c r="L271" t="s">
        <v>1192</v>
      </c>
      <c r="M271" t="s">
        <v>352</v>
      </c>
      <c r="N271" t="s">
        <v>352</v>
      </c>
      <c r="O271" t="s">
        <v>352</v>
      </c>
      <c r="P271" t="s">
        <v>1192</v>
      </c>
      <c r="Q271" t="s">
        <v>1192</v>
      </c>
      <c r="R271" t="s">
        <v>352</v>
      </c>
      <c r="S271" t="s">
        <v>1192</v>
      </c>
      <c r="T271" t="s">
        <v>1192</v>
      </c>
      <c r="U271" t="s">
        <v>1192</v>
      </c>
      <c r="V271" t="s">
        <v>1192</v>
      </c>
      <c r="W271" t="s">
        <v>352</v>
      </c>
      <c r="X271" t="s">
        <v>1192</v>
      </c>
      <c r="Y271" t="s">
        <v>1192</v>
      </c>
      <c r="Z271" t="s">
        <v>1192</v>
      </c>
      <c r="AA271" t="s">
        <v>1192</v>
      </c>
      <c r="AB271" t="s">
        <v>1192</v>
      </c>
      <c r="AC271" t="s">
        <v>352</v>
      </c>
      <c r="AD271" t="s">
        <v>352</v>
      </c>
      <c r="AE271" t="s">
        <v>352</v>
      </c>
      <c r="AF271" t="s">
        <v>1192</v>
      </c>
      <c r="AG271" t="s">
        <v>352</v>
      </c>
      <c r="AH271" t="s">
        <v>1192</v>
      </c>
      <c r="AI271" t="s">
        <v>1192</v>
      </c>
      <c r="AJ271" t="s">
        <v>1192</v>
      </c>
      <c r="AK271" t="s">
        <v>1192</v>
      </c>
      <c r="AL271" t="s">
        <v>1192</v>
      </c>
      <c r="AM271" t="s">
        <v>1192</v>
      </c>
      <c r="AN271" t="s">
        <v>1192</v>
      </c>
      <c r="AO271" t="s">
        <v>352</v>
      </c>
      <c r="AP271" t="s">
        <v>1192</v>
      </c>
      <c r="AQ271" t="s">
        <v>352</v>
      </c>
      <c r="AR271" t="s">
        <v>352</v>
      </c>
      <c r="AS271" t="s">
        <v>1192</v>
      </c>
      <c r="AT271" t="s">
        <v>1192</v>
      </c>
      <c r="AU271" t="s">
        <v>1192</v>
      </c>
      <c r="AV271" t="s">
        <v>1192</v>
      </c>
      <c r="AW271" t="s">
        <v>1192</v>
      </c>
      <c r="AX271" t="s">
        <v>1192</v>
      </c>
      <c r="AY271" t="s">
        <v>1192</v>
      </c>
      <c r="AZ271" t="s">
        <v>1192</v>
      </c>
      <c r="BA271" t="s">
        <v>1192</v>
      </c>
      <c r="BB271" t="s">
        <v>1192</v>
      </c>
      <c r="BC271" t="s">
        <v>1192</v>
      </c>
      <c r="BD271" t="s">
        <v>352</v>
      </c>
      <c r="BE271" t="s">
        <v>1192</v>
      </c>
      <c r="BF271" t="s">
        <v>1192</v>
      </c>
      <c r="BG271" t="s">
        <v>352</v>
      </c>
      <c r="BH271" t="s">
        <v>1192</v>
      </c>
      <c r="BI271" t="s">
        <v>1192</v>
      </c>
      <c r="BJ271" t="s">
        <v>352</v>
      </c>
      <c r="BK271" t="s">
        <v>352</v>
      </c>
      <c r="BL271" t="s">
        <v>1192</v>
      </c>
      <c r="BM271" t="s">
        <v>1192</v>
      </c>
      <c r="BN271" t="s">
        <v>1192</v>
      </c>
      <c r="BO271" t="s">
        <v>1192</v>
      </c>
      <c r="BP271" t="s">
        <v>1192</v>
      </c>
      <c r="BQ271" t="s">
        <v>1192</v>
      </c>
      <c r="BR271" t="s">
        <v>1192</v>
      </c>
      <c r="BS271" t="s">
        <v>352</v>
      </c>
      <c r="BT271" t="s">
        <v>1192</v>
      </c>
      <c r="BU271" t="s">
        <v>1192</v>
      </c>
      <c r="BV271" t="s">
        <v>352</v>
      </c>
      <c r="BW271" t="s">
        <v>1192</v>
      </c>
      <c r="BX271" t="s">
        <v>352</v>
      </c>
      <c r="BY271" t="s">
        <v>1192</v>
      </c>
      <c r="BZ271" t="s">
        <v>1192</v>
      </c>
      <c r="CA271" t="s">
        <v>352</v>
      </c>
      <c r="CB271" t="s">
        <v>1192</v>
      </c>
      <c r="CC271" t="s">
        <v>352</v>
      </c>
      <c r="CD271" t="s">
        <v>352</v>
      </c>
      <c r="CE271" t="s">
        <v>1192</v>
      </c>
      <c r="CF271" t="s">
        <v>1192</v>
      </c>
      <c r="CG271" t="s">
        <v>352</v>
      </c>
      <c r="CH271" t="s">
        <v>1192</v>
      </c>
      <c r="CI271" t="s">
        <v>352</v>
      </c>
      <c r="CJ271" t="s">
        <v>1192</v>
      </c>
      <c r="CK271" t="s">
        <v>1192</v>
      </c>
    </row>
    <row r="272" spans="1:89" x14ac:dyDescent="0.3">
      <c r="A272" s="155">
        <v>9005</v>
      </c>
      <c r="B272" t="s">
        <v>1193</v>
      </c>
      <c r="C272" t="s">
        <v>1194</v>
      </c>
      <c r="D272">
        <v>682886</v>
      </c>
      <c r="E272">
        <v>761139</v>
      </c>
      <c r="F272">
        <v>364901</v>
      </c>
      <c r="G272">
        <v>1043231</v>
      </c>
      <c r="H272">
        <v>609032</v>
      </c>
      <c r="I272">
        <v>77687</v>
      </c>
      <c r="J272">
        <v>100708</v>
      </c>
      <c r="K272">
        <v>465650</v>
      </c>
      <c r="L272">
        <v>2286830</v>
      </c>
      <c r="M272">
        <v>60934709</v>
      </c>
      <c r="N272">
        <v>2606011</v>
      </c>
      <c r="O272">
        <v>3625867</v>
      </c>
      <c r="P272">
        <v>92782</v>
      </c>
      <c r="Q272">
        <v>3793794</v>
      </c>
      <c r="R272">
        <v>130052</v>
      </c>
      <c r="S272">
        <v>514277</v>
      </c>
      <c r="T272">
        <v>597380</v>
      </c>
      <c r="U272">
        <v>1124751</v>
      </c>
      <c r="V272">
        <v>3244617</v>
      </c>
      <c r="W272">
        <v>425234</v>
      </c>
      <c r="X272">
        <v>366478</v>
      </c>
      <c r="Y272">
        <v>63456</v>
      </c>
      <c r="Z272">
        <v>24157962</v>
      </c>
      <c r="AA272">
        <v>7193900</v>
      </c>
      <c r="AB272">
        <v>828258</v>
      </c>
      <c r="AC272">
        <v>24981493</v>
      </c>
      <c r="AD272">
        <v>447997</v>
      </c>
      <c r="AE272">
        <v>317419</v>
      </c>
      <c r="AF272">
        <v>25045271</v>
      </c>
      <c r="AG272">
        <v>859564</v>
      </c>
      <c r="AH272">
        <v>226533</v>
      </c>
      <c r="AI272">
        <v>2202414</v>
      </c>
      <c r="AJ272">
        <v>817494</v>
      </c>
      <c r="AK272">
        <v>41354</v>
      </c>
      <c r="AL272">
        <v>3784887</v>
      </c>
      <c r="AM272">
        <v>597568</v>
      </c>
      <c r="AN272">
        <v>9589117</v>
      </c>
      <c r="AO272">
        <v>43656</v>
      </c>
      <c r="AP272">
        <v>3334656</v>
      </c>
      <c r="AQ272">
        <v>1620374</v>
      </c>
      <c r="AR272">
        <v>213465</v>
      </c>
      <c r="AS272">
        <v>0</v>
      </c>
      <c r="AT272">
        <v>596175</v>
      </c>
      <c r="AU272">
        <v>64411985</v>
      </c>
      <c r="AV272">
        <v>20684451</v>
      </c>
      <c r="AW272">
        <v>782243</v>
      </c>
      <c r="AX272">
        <v>177403</v>
      </c>
      <c r="AY272">
        <v>335732</v>
      </c>
      <c r="AZ272">
        <v>183060</v>
      </c>
      <c r="BA272">
        <v>819052</v>
      </c>
      <c r="BB272">
        <v>2438221</v>
      </c>
      <c r="BC272">
        <v>1127148</v>
      </c>
      <c r="BD272">
        <v>202680</v>
      </c>
      <c r="BE272">
        <v>110981</v>
      </c>
      <c r="BF272">
        <v>4861479</v>
      </c>
      <c r="BG272">
        <v>67873</v>
      </c>
      <c r="BH272">
        <v>10588805</v>
      </c>
      <c r="BI272">
        <v>1913683</v>
      </c>
      <c r="BJ272">
        <v>424553</v>
      </c>
      <c r="BK272">
        <v>500234</v>
      </c>
      <c r="BL272">
        <v>8574241</v>
      </c>
      <c r="BM272">
        <v>5949067</v>
      </c>
      <c r="BN272">
        <v>770408</v>
      </c>
      <c r="BO272">
        <v>26678445</v>
      </c>
      <c r="BP272">
        <v>27888594</v>
      </c>
      <c r="BQ272">
        <v>188329</v>
      </c>
      <c r="BR272">
        <v>3728277</v>
      </c>
      <c r="BS272">
        <v>2856165</v>
      </c>
      <c r="BT272">
        <v>7188375</v>
      </c>
      <c r="BU272">
        <v>269427</v>
      </c>
      <c r="BV272">
        <v>758226</v>
      </c>
      <c r="BW272">
        <v>3102428</v>
      </c>
      <c r="BX272">
        <v>1952844</v>
      </c>
      <c r="BY272">
        <v>18170829</v>
      </c>
      <c r="BZ272">
        <v>183634</v>
      </c>
      <c r="CA272">
        <v>5398212</v>
      </c>
      <c r="CB272">
        <v>401794</v>
      </c>
      <c r="CC272">
        <v>1427263</v>
      </c>
      <c r="CD272">
        <v>43722626</v>
      </c>
      <c r="CE272">
        <v>58363</v>
      </c>
      <c r="CF272">
        <v>6003240</v>
      </c>
      <c r="CG272">
        <v>1765019</v>
      </c>
      <c r="CH272">
        <v>68735</v>
      </c>
      <c r="CI272">
        <v>2057797</v>
      </c>
      <c r="CJ272">
        <v>0</v>
      </c>
      <c r="CK272">
        <v>43524</v>
      </c>
    </row>
    <row r="273" spans="1:89" x14ac:dyDescent="0.3">
      <c r="A273" s="155">
        <v>9006</v>
      </c>
      <c r="B273" t="s">
        <v>1195</v>
      </c>
      <c r="C273" t="s">
        <v>1196</v>
      </c>
      <c r="D273">
        <v>2250092</v>
      </c>
      <c r="E273">
        <v>2123399</v>
      </c>
      <c r="F273">
        <v>351634</v>
      </c>
      <c r="G273">
        <v>759639</v>
      </c>
      <c r="H273">
        <v>555422</v>
      </c>
      <c r="I273">
        <v>371989</v>
      </c>
      <c r="J273">
        <v>49978</v>
      </c>
      <c r="K273">
        <v>140094</v>
      </c>
      <c r="L273">
        <v>4578190</v>
      </c>
      <c r="M273">
        <v>162382026</v>
      </c>
      <c r="N273">
        <v>2255855</v>
      </c>
      <c r="O273">
        <v>7857087</v>
      </c>
      <c r="P273">
        <v>121005</v>
      </c>
      <c r="Q273">
        <v>15541528</v>
      </c>
      <c r="R273">
        <v>85187</v>
      </c>
      <c r="S273">
        <v>622936</v>
      </c>
      <c r="T273">
        <v>2020032</v>
      </c>
      <c r="U273">
        <v>982680</v>
      </c>
      <c r="V273">
        <v>4664161</v>
      </c>
      <c r="W273">
        <v>2597800</v>
      </c>
      <c r="X273">
        <v>777710</v>
      </c>
      <c r="Y273">
        <v>966170</v>
      </c>
      <c r="Z273">
        <v>31380671</v>
      </c>
      <c r="AA273">
        <v>1079271</v>
      </c>
      <c r="AB273">
        <v>564846</v>
      </c>
      <c r="AC273">
        <v>35162785</v>
      </c>
      <c r="AD273">
        <v>713346</v>
      </c>
      <c r="AE273">
        <v>623582</v>
      </c>
      <c r="AF273">
        <v>69775998</v>
      </c>
      <c r="AG273">
        <v>168610</v>
      </c>
      <c r="AH273">
        <v>306568</v>
      </c>
      <c r="AI273">
        <v>6625978</v>
      </c>
      <c r="AJ273">
        <v>812752</v>
      </c>
      <c r="AK273">
        <v>59016</v>
      </c>
      <c r="AL273">
        <v>41537852</v>
      </c>
      <c r="AM273">
        <v>185362</v>
      </c>
      <c r="AN273">
        <v>12786433</v>
      </c>
      <c r="AO273">
        <v>50487</v>
      </c>
      <c r="AP273">
        <v>3792775</v>
      </c>
      <c r="AQ273">
        <v>2631838</v>
      </c>
      <c r="AR273">
        <v>48913</v>
      </c>
      <c r="AS273">
        <v>0</v>
      </c>
      <c r="AT273">
        <v>247730</v>
      </c>
      <c r="AU273">
        <v>297908931</v>
      </c>
      <c r="AV273">
        <v>85095230</v>
      </c>
      <c r="AW273">
        <v>1596622</v>
      </c>
      <c r="AX273">
        <v>334549</v>
      </c>
      <c r="AY273">
        <v>280754</v>
      </c>
      <c r="AZ273">
        <v>179262</v>
      </c>
      <c r="BA273">
        <v>411117</v>
      </c>
      <c r="BB273">
        <v>5389126</v>
      </c>
      <c r="BC273">
        <v>279082</v>
      </c>
      <c r="BD273">
        <v>122226</v>
      </c>
      <c r="BE273">
        <v>48210</v>
      </c>
      <c r="BF273">
        <v>14962171</v>
      </c>
      <c r="BG273">
        <v>18948</v>
      </c>
      <c r="BH273">
        <v>10624043</v>
      </c>
      <c r="BI273">
        <v>1963057</v>
      </c>
      <c r="BJ273">
        <v>202196</v>
      </c>
      <c r="BK273">
        <v>59364</v>
      </c>
      <c r="BL273">
        <v>16249917</v>
      </c>
      <c r="BM273">
        <v>16203128</v>
      </c>
      <c r="BN273">
        <v>2590493</v>
      </c>
      <c r="BO273">
        <v>61494700</v>
      </c>
      <c r="BP273">
        <v>111682365</v>
      </c>
      <c r="BQ273">
        <v>355450</v>
      </c>
      <c r="BR273">
        <v>6017721</v>
      </c>
      <c r="BS273">
        <v>843025</v>
      </c>
      <c r="BT273">
        <v>10738153</v>
      </c>
      <c r="BU273">
        <v>141005</v>
      </c>
      <c r="BV273">
        <v>444298</v>
      </c>
      <c r="BW273">
        <v>3050542</v>
      </c>
      <c r="BX273">
        <v>3147314</v>
      </c>
      <c r="BY273">
        <v>41592796</v>
      </c>
      <c r="BZ273">
        <v>302200</v>
      </c>
      <c r="CA273">
        <v>13626611</v>
      </c>
      <c r="CB273">
        <v>492723</v>
      </c>
      <c r="CC273">
        <v>3565918</v>
      </c>
      <c r="CD273">
        <v>43901740</v>
      </c>
      <c r="CE273">
        <v>963578</v>
      </c>
      <c r="CF273">
        <v>8106098</v>
      </c>
      <c r="CG273">
        <v>10596001</v>
      </c>
      <c r="CH273">
        <v>1641236</v>
      </c>
      <c r="CI273">
        <v>3722740</v>
      </c>
      <c r="CJ273">
        <v>0</v>
      </c>
      <c r="CK273">
        <v>98010</v>
      </c>
    </row>
    <row r="274" spans="1:89" x14ac:dyDescent="0.3">
      <c r="A274" s="155">
        <v>9007</v>
      </c>
      <c r="B274" t="s">
        <v>1197</v>
      </c>
      <c r="C274" t="s">
        <v>1198</v>
      </c>
      <c r="D274">
        <v>0.30349999999999999</v>
      </c>
      <c r="E274">
        <v>0.35849999999999999</v>
      </c>
      <c r="F274" s="701">
        <v>1.0377000000000001</v>
      </c>
      <c r="G274">
        <v>1.3733</v>
      </c>
      <c r="H274">
        <v>1.0965</v>
      </c>
      <c r="I274">
        <v>0.20880000000000001</v>
      </c>
      <c r="J274">
        <v>2.0150000000000001</v>
      </c>
      <c r="K274">
        <v>3.3237999999999999</v>
      </c>
      <c r="L274">
        <v>0.4995</v>
      </c>
      <c r="M274">
        <v>0.37530000000000002</v>
      </c>
      <c r="N274">
        <v>1.1552</v>
      </c>
      <c r="O274">
        <v>0.46150000000000002</v>
      </c>
      <c r="P274">
        <v>0.76680000000000004</v>
      </c>
      <c r="Q274">
        <v>0.24410000000000001</v>
      </c>
      <c r="R274">
        <v>1.5266999999999999</v>
      </c>
      <c r="S274">
        <v>0.8256</v>
      </c>
      <c r="T274">
        <v>0.29570000000000002</v>
      </c>
      <c r="U274">
        <v>1.1446000000000001</v>
      </c>
      <c r="V274">
        <v>0.6956</v>
      </c>
      <c r="W274">
        <v>0.16370000000000001</v>
      </c>
      <c r="X274">
        <v>0.47120000000000001</v>
      </c>
      <c r="Y274">
        <v>6.5699999999999995E-2</v>
      </c>
      <c r="Z274">
        <v>0.76980000000000004</v>
      </c>
      <c r="AA274">
        <v>6.6654999999999998</v>
      </c>
      <c r="AB274">
        <v>1.4662999999999999</v>
      </c>
      <c r="AC274">
        <v>0.71050000000000002</v>
      </c>
      <c r="AD274">
        <v>0.628</v>
      </c>
      <c r="AE274">
        <v>0.50900000000000001</v>
      </c>
      <c r="AF274">
        <v>0.3589</v>
      </c>
      <c r="AG274">
        <v>5.0979000000000001</v>
      </c>
      <c r="AH274">
        <v>0.7389</v>
      </c>
      <c r="AI274">
        <v>0.33239999999999997</v>
      </c>
      <c r="AJ274">
        <v>1.0058</v>
      </c>
      <c r="AK274">
        <v>0.70069999999999999</v>
      </c>
      <c r="AL274">
        <v>9.11E-2</v>
      </c>
      <c r="AM274">
        <v>3.2238000000000002</v>
      </c>
      <c r="AN274">
        <v>0.74990000000000001</v>
      </c>
      <c r="AO274">
        <v>0.86470000000000002</v>
      </c>
      <c r="AP274">
        <v>0.87919999999999998</v>
      </c>
      <c r="AQ274">
        <v>0.61570000000000003</v>
      </c>
      <c r="AR274">
        <v>4.3642000000000003</v>
      </c>
      <c r="AS274">
        <v>0</v>
      </c>
      <c r="AT274">
        <v>2.4066000000000001</v>
      </c>
      <c r="AU274">
        <v>0.2162</v>
      </c>
      <c r="AV274">
        <v>0.24310000000000001</v>
      </c>
      <c r="AW274">
        <v>0.4899</v>
      </c>
      <c r="AX274">
        <v>0.53029999999999999</v>
      </c>
      <c r="AY274">
        <v>1.1958</v>
      </c>
      <c r="AZ274">
        <v>1.0212000000000001</v>
      </c>
      <c r="BA274">
        <v>1.9923</v>
      </c>
      <c r="BB274">
        <v>0.45240000000000002</v>
      </c>
      <c r="BC274">
        <v>4.0388000000000002</v>
      </c>
      <c r="BD274">
        <v>1.6581999999999999</v>
      </c>
      <c r="BE274">
        <v>2.302</v>
      </c>
      <c r="BF274">
        <v>0.32490000000000002</v>
      </c>
      <c r="BG274">
        <v>3.5821000000000001</v>
      </c>
      <c r="BH274">
        <v>0.99670000000000003</v>
      </c>
      <c r="BI274">
        <v>0.9748</v>
      </c>
      <c r="BJ274">
        <v>2.0996999999999999</v>
      </c>
      <c r="BK274">
        <v>8.4266000000000005</v>
      </c>
      <c r="BL274">
        <v>0.52759999999999996</v>
      </c>
      <c r="BM274">
        <v>0.36720000000000003</v>
      </c>
      <c r="BN274">
        <v>0.2974</v>
      </c>
      <c r="BO274">
        <v>0.43380000000000002</v>
      </c>
      <c r="BP274">
        <v>0.24970000000000001</v>
      </c>
      <c r="BQ274">
        <v>0.52980000000000005</v>
      </c>
      <c r="BR274">
        <v>0.61950000000000005</v>
      </c>
      <c r="BS274">
        <v>3.3879999999999999</v>
      </c>
      <c r="BT274">
        <v>0.6694</v>
      </c>
      <c r="BU274">
        <v>1.9108000000000001</v>
      </c>
      <c r="BV274">
        <v>1.7065999999999999</v>
      </c>
      <c r="BW274">
        <v>1.0169999999999999</v>
      </c>
      <c r="BX274">
        <v>0.62050000000000005</v>
      </c>
      <c r="BY274">
        <v>0.43690000000000001</v>
      </c>
      <c r="BZ274">
        <v>0.60770000000000002</v>
      </c>
      <c r="CA274">
        <v>0.3962</v>
      </c>
      <c r="CB274">
        <v>0.8155</v>
      </c>
      <c r="CC274">
        <v>0.40029999999999999</v>
      </c>
      <c r="CD274">
        <v>0.99590000000000001</v>
      </c>
      <c r="CE274">
        <v>6.0600000000000001E-2</v>
      </c>
      <c r="CF274">
        <v>0.74060000000000004</v>
      </c>
      <c r="CG274">
        <v>0.1666</v>
      </c>
      <c r="CH274">
        <v>4.19E-2</v>
      </c>
      <c r="CI274">
        <v>0.55279999999999996</v>
      </c>
      <c r="CJ274">
        <v>0</v>
      </c>
      <c r="CK274">
        <v>0.44409999999999999</v>
      </c>
    </row>
    <row r="275" spans="1:89" x14ac:dyDescent="0.3">
      <c r="A275" s="155">
        <v>9008</v>
      </c>
      <c r="B275" t="s">
        <v>1199</v>
      </c>
      <c r="C275" t="s">
        <v>352</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row>
    <row r="276" spans="1:89" x14ac:dyDescent="0.3">
      <c r="A276" s="155">
        <v>9010</v>
      </c>
      <c r="B276" t="s">
        <v>1200</v>
      </c>
      <c r="C276" t="s">
        <v>1201</v>
      </c>
      <c r="D276">
        <v>2.91</v>
      </c>
      <c r="E276">
        <v>1.94</v>
      </c>
      <c r="F276">
        <v>0</v>
      </c>
      <c r="G276">
        <v>25.04</v>
      </c>
      <c r="H276">
        <v>3.65</v>
      </c>
      <c r="I276">
        <v>4.07</v>
      </c>
      <c r="J276">
        <v>0</v>
      </c>
      <c r="K276">
        <v>1.79</v>
      </c>
      <c r="L276">
        <v>3.08</v>
      </c>
      <c r="M276">
        <v>0</v>
      </c>
      <c r="N276">
        <v>0</v>
      </c>
      <c r="O276">
        <v>0</v>
      </c>
      <c r="P276">
        <v>0.97</v>
      </c>
      <c r="Q276">
        <v>28.52</v>
      </c>
      <c r="R276">
        <v>0</v>
      </c>
      <c r="S276">
        <v>7.26</v>
      </c>
      <c r="T276">
        <v>9.51</v>
      </c>
      <c r="U276">
        <v>18.100000000000001</v>
      </c>
      <c r="V276">
        <v>5.79</v>
      </c>
      <c r="W276">
        <v>0</v>
      </c>
      <c r="X276">
        <v>5.83</v>
      </c>
      <c r="Y276">
        <v>2.29</v>
      </c>
      <c r="Z276">
        <v>7.12</v>
      </c>
      <c r="AA276">
        <v>0</v>
      </c>
      <c r="AB276">
        <v>43.52</v>
      </c>
      <c r="AC276">
        <v>0</v>
      </c>
      <c r="AD276">
        <v>0</v>
      </c>
      <c r="AE276">
        <v>0</v>
      </c>
      <c r="AF276">
        <v>4.1500000000000004</v>
      </c>
      <c r="AG276">
        <v>0</v>
      </c>
      <c r="AH276">
        <v>33.11</v>
      </c>
      <c r="AI276">
        <v>4.62</v>
      </c>
      <c r="AJ276">
        <v>224.17</v>
      </c>
      <c r="AK276">
        <v>0.87</v>
      </c>
      <c r="AL276">
        <v>2.15</v>
      </c>
      <c r="AM276">
        <v>7.6</v>
      </c>
      <c r="AN276">
        <v>12.47</v>
      </c>
      <c r="AO276">
        <v>0</v>
      </c>
      <c r="AP276">
        <v>12.11</v>
      </c>
      <c r="AQ276">
        <v>0</v>
      </c>
      <c r="AR276">
        <v>0</v>
      </c>
      <c r="AS276">
        <v>0</v>
      </c>
      <c r="AT276">
        <v>67.8</v>
      </c>
      <c r="AU276">
        <v>2.04</v>
      </c>
      <c r="AV276">
        <v>2.54</v>
      </c>
      <c r="AW276">
        <v>4.34</v>
      </c>
      <c r="AX276">
        <v>3.3</v>
      </c>
      <c r="AY276">
        <v>3.8</v>
      </c>
      <c r="AZ276">
        <v>4.54</v>
      </c>
      <c r="BA276">
        <v>4.92</v>
      </c>
      <c r="BB276">
        <v>18.100000000000001</v>
      </c>
      <c r="BC276">
        <v>90.28</v>
      </c>
      <c r="BD276">
        <v>0</v>
      </c>
      <c r="BE276">
        <v>10.4</v>
      </c>
      <c r="BF276">
        <v>4.0599999999999996</v>
      </c>
      <c r="BG276">
        <v>0</v>
      </c>
      <c r="BH276">
        <v>9.48</v>
      </c>
      <c r="BI276">
        <v>7.24</v>
      </c>
      <c r="BJ276">
        <v>0</v>
      </c>
      <c r="BK276">
        <v>0</v>
      </c>
      <c r="BL276">
        <v>14.38</v>
      </c>
      <c r="BM276">
        <v>3.09</v>
      </c>
      <c r="BN276">
        <v>1.1200000000000001</v>
      </c>
      <c r="BO276">
        <v>8</v>
      </c>
      <c r="BP276">
        <v>4.4400000000000004</v>
      </c>
      <c r="BQ276">
        <v>21.58</v>
      </c>
      <c r="BR276">
        <v>10.81</v>
      </c>
      <c r="BS276">
        <v>0</v>
      </c>
      <c r="BT276">
        <v>4.82</v>
      </c>
      <c r="BU276">
        <v>7.5</v>
      </c>
      <c r="BV276">
        <v>1.07</v>
      </c>
      <c r="BW276">
        <v>14.35</v>
      </c>
      <c r="BX276">
        <v>0</v>
      </c>
      <c r="BY276">
        <v>3.39</v>
      </c>
      <c r="BZ276">
        <v>8.4600000000000009</v>
      </c>
      <c r="CA276">
        <v>0</v>
      </c>
      <c r="CB276">
        <v>5.16</v>
      </c>
      <c r="CC276">
        <v>0</v>
      </c>
      <c r="CD276">
        <v>0</v>
      </c>
      <c r="CE276">
        <v>2.29</v>
      </c>
      <c r="CF276">
        <v>11.96</v>
      </c>
      <c r="CG276">
        <v>0</v>
      </c>
      <c r="CH276">
        <v>8.5399999999999991</v>
      </c>
      <c r="CI276">
        <v>0</v>
      </c>
      <c r="CJ276">
        <v>0</v>
      </c>
      <c r="CK276">
        <v>1.51</v>
      </c>
    </row>
    <row r="277" spans="1:89" x14ac:dyDescent="0.3">
      <c r="A277" s="155">
        <v>9011</v>
      </c>
      <c r="B277" t="s">
        <v>1202</v>
      </c>
      <c r="C277" t="s">
        <v>1203</v>
      </c>
      <c r="D277">
        <v>6948</v>
      </c>
      <c r="E277">
        <v>-15166</v>
      </c>
      <c r="F277">
        <v>0</v>
      </c>
      <c r="G277">
        <v>25981</v>
      </c>
      <c r="H277">
        <v>49814</v>
      </c>
      <c r="I277">
        <v>25360</v>
      </c>
      <c r="J277">
        <v>0</v>
      </c>
      <c r="K277">
        <v>-127743</v>
      </c>
      <c r="L277">
        <v>121428</v>
      </c>
      <c r="M277">
        <v>0</v>
      </c>
      <c r="N277">
        <v>0</v>
      </c>
      <c r="O277">
        <v>0</v>
      </c>
      <c r="P277">
        <v>-10637</v>
      </c>
      <c r="Q277">
        <v>1427113</v>
      </c>
      <c r="R277">
        <v>0</v>
      </c>
      <c r="S277">
        <v>45376</v>
      </c>
      <c r="T277">
        <v>4987</v>
      </c>
      <c r="U277">
        <v>141252</v>
      </c>
      <c r="V277">
        <v>832205</v>
      </c>
      <c r="W277">
        <v>0</v>
      </c>
      <c r="X277">
        <v>-6387</v>
      </c>
      <c r="Y277">
        <v>-299355</v>
      </c>
      <c r="Z277">
        <v>1260872</v>
      </c>
      <c r="AA277">
        <v>-6284</v>
      </c>
      <c r="AB277">
        <v>90984</v>
      </c>
      <c r="AC277">
        <v>0</v>
      </c>
      <c r="AD277">
        <v>0</v>
      </c>
      <c r="AE277">
        <v>0</v>
      </c>
      <c r="AF277">
        <v>3846774</v>
      </c>
      <c r="AG277">
        <v>-277</v>
      </c>
      <c r="AH277">
        <v>-41065</v>
      </c>
      <c r="AI277">
        <v>572785</v>
      </c>
      <c r="AJ277">
        <v>-1804</v>
      </c>
      <c r="AK277">
        <v>18280</v>
      </c>
      <c r="AL277">
        <v>1555649</v>
      </c>
      <c r="AM277">
        <v>-62807</v>
      </c>
      <c r="AN277">
        <v>329092</v>
      </c>
      <c r="AO277">
        <v>0</v>
      </c>
      <c r="AP277">
        <v>219378</v>
      </c>
      <c r="AQ277">
        <v>0</v>
      </c>
      <c r="AR277">
        <v>0</v>
      </c>
      <c r="AS277">
        <v>0</v>
      </c>
      <c r="AT277">
        <v>-11589</v>
      </c>
      <c r="AU277">
        <v>29477536</v>
      </c>
      <c r="AV277">
        <v>9193507</v>
      </c>
      <c r="AW277">
        <v>-36927</v>
      </c>
      <c r="AX277">
        <v>-21560</v>
      </c>
      <c r="AY277">
        <v>-21575</v>
      </c>
      <c r="AZ277">
        <v>-31311</v>
      </c>
      <c r="BA277">
        <v>-18831</v>
      </c>
      <c r="BB277">
        <v>504325</v>
      </c>
      <c r="BC277">
        <v>7393</v>
      </c>
      <c r="BD277">
        <v>0</v>
      </c>
      <c r="BE277">
        <v>10204</v>
      </c>
      <c r="BF277">
        <v>1556439</v>
      </c>
      <c r="BG277">
        <v>0</v>
      </c>
      <c r="BH277">
        <v>826731</v>
      </c>
      <c r="BI277">
        <v>-5110</v>
      </c>
      <c r="BJ277">
        <v>0</v>
      </c>
      <c r="BK277">
        <v>0</v>
      </c>
      <c r="BL277">
        <v>3349598</v>
      </c>
      <c r="BM277">
        <v>-20844</v>
      </c>
      <c r="BN277">
        <v>-146183</v>
      </c>
      <c r="BO277">
        <v>6278692</v>
      </c>
      <c r="BP277">
        <v>9020581</v>
      </c>
      <c r="BQ277">
        <v>51142</v>
      </c>
      <c r="BR277">
        <v>401162</v>
      </c>
      <c r="BS277">
        <v>0</v>
      </c>
      <c r="BT277">
        <v>2421160</v>
      </c>
      <c r="BU277">
        <v>-11138</v>
      </c>
      <c r="BV277">
        <v>0</v>
      </c>
      <c r="BW277">
        <v>-140997</v>
      </c>
      <c r="BX277">
        <v>0</v>
      </c>
      <c r="BY277">
        <v>4875093</v>
      </c>
      <c r="BZ277">
        <v>-169588</v>
      </c>
      <c r="CA277">
        <v>0</v>
      </c>
      <c r="CB277">
        <v>39027</v>
      </c>
      <c r="CC277">
        <v>0</v>
      </c>
      <c r="CD277">
        <v>0</v>
      </c>
      <c r="CE277">
        <v>370</v>
      </c>
      <c r="CF277">
        <v>587539</v>
      </c>
      <c r="CG277">
        <v>0</v>
      </c>
      <c r="CH277">
        <v>69371</v>
      </c>
      <c r="CI277">
        <v>0</v>
      </c>
      <c r="CJ277">
        <v>0</v>
      </c>
      <c r="CK277">
        <v>-60112</v>
      </c>
    </row>
    <row r="278" spans="1:89" x14ac:dyDescent="0.3">
      <c r="A278" s="155">
        <v>9012</v>
      </c>
      <c r="B278" t="s">
        <v>1204</v>
      </c>
      <c r="C278" t="s">
        <v>1203</v>
      </c>
      <c r="D278">
        <v>0.50560000000000005</v>
      </c>
      <c r="E278">
        <v>0.20100000000000001</v>
      </c>
      <c r="F278">
        <v>0</v>
      </c>
      <c r="G278">
        <v>1.5691999999999999</v>
      </c>
      <c r="H278">
        <v>1.1896</v>
      </c>
      <c r="I278">
        <v>0.95299999999999996</v>
      </c>
      <c r="J278">
        <v>0</v>
      </c>
      <c r="K278">
        <v>0.45390000000000003</v>
      </c>
      <c r="L278">
        <v>0.53239999999999998</v>
      </c>
      <c r="M278">
        <v>0</v>
      </c>
      <c r="N278">
        <v>0</v>
      </c>
      <c r="O278">
        <v>0</v>
      </c>
      <c r="P278">
        <v>2.4400000000000002E-2</v>
      </c>
      <c r="Q278">
        <v>1.4501999999999999</v>
      </c>
      <c r="R278">
        <v>0</v>
      </c>
      <c r="S278">
        <v>0.94650000000000001</v>
      </c>
      <c r="T278">
        <v>0.57420000000000004</v>
      </c>
      <c r="U278">
        <v>5.9404000000000003</v>
      </c>
      <c r="V278">
        <v>1.6626000000000001</v>
      </c>
      <c r="W278">
        <v>0</v>
      </c>
      <c r="X278">
        <v>0.438</v>
      </c>
      <c r="Y278">
        <v>0.1017</v>
      </c>
      <c r="Z278">
        <v>2.0485000000000002</v>
      </c>
      <c r="AA278">
        <v>1.6400000000000001E-2</v>
      </c>
      <c r="AB278">
        <v>2.2715000000000001</v>
      </c>
      <c r="AC278">
        <v>0</v>
      </c>
      <c r="AD278">
        <v>0</v>
      </c>
      <c r="AE278">
        <v>0</v>
      </c>
      <c r="AF278">
        <v>0.59119999999999995</v>
      </c>
      <c r="AG278">
        <v>0.14799999999999999</v>
      </c>
      <c r="AH278">
        <v>0.97760000000000002</v>
      </c>
      <c r="AI278">
        <v>0.56989999999999996</v>
      </c>
      <c r="AJ278">
        <v>6.6231</v>
      </c>
      <c r="AK278">
        <v>1.0426</v>
      </c>
      <c r="AL278">
        <v>0.22670000000000001</v>
      </c>
      <c r="AM278">
        <v>1.175</v>
      </c>
      <c r="AN278">
        <v>1.6503000000000001</v>
      </c>
      <c r="AO278">
        <v>0</v>
      </c>
      <c r="AP278">
        <v>1.0672999999999999</v>
      </c>
      <c r="AQ278">
        <v>0</v>
      </c>
      <c r="AR278">
        <v>0</v>
      </c>
      <c r="AS278">
        <v>0</v>
      </c>
      <c r="AT278">
        <v>0.4299</v>
      </c>
      <c r="AU278">
        <v>0.41139999999999999</v>
      </c>
      <c r="AV278">
        <v>0.45760000000000001</v>
      </c>
      <c r="AW278">
        <v>0.41710000000000003</v>
      </c>
      <c r="AX278">
        <v>0.3518</v>
      </c>
      <c r="AY278">
        <v>0.31390000000000001</v>
      </c>
      <c r="AZ278">
        <v>0</v>
      </c>
      <c r="BA278">
        <v>1.3537999999999999</v>
      </c>
      <c r="BB278">
        <v>1.4793000000000001</v>
      </c>
      <c r="BC278">
        <v>3.2887</v>
      </c>
      <c r="BD278">
        <v>0</v>
      </c>
      <c r="BE278">
        <v>1.1006</v>
      </c>
      <c r="BF278">
        <v>1.0185999999999999</v>
      </c>
      <c r="BG278">
        <v>0</v>
      </c>
      <c r="BH278">
        <v>1.4770000000000001</v>
      </c>
      <c r="BI278">
        <v>0.31709999999999999</v>
      </c>
      <c r="BJ278">
        <v>0</v>
      </c>
      <c r="BK278">
        <v>0</v>
      </c>
      <c r="BL278">
        <v>2.0282</v>
      </c>
      <c r="BM278">
        <v>0.56699999999999995</v>
      </c>
      <c r="BN278">
        <v>0.18079999999999999</v>
      </c>
      <c r="BO278">
        <v>1.7658</v>
      </c>
      <c r="BP278">
        <v>1.0768</v>
      </c>
      <c r="BQ278">
        <v>1.278</v>
      </c>
      <c r="BR278">
        <v>0.95950000000000002</v>
      </c>
      <c r="BS278">
        <v>0</v>
      </c>
      <c r="BT278">
        <v>1.2344999999999999</v>
      </c>
      <c r="BU278">
        <v>1.5348999999999999</v>
      </c>
      <c r="BV278">
        <v>0</v>
      </c>
      <c r="BW278">
        <v>0.74209999999999998</v>
      </c>
      <c r="BX278">
        <v>0</v>
      </c>
      <c r="BY278">
        <v>1.8473999999999999</v>
      </c>
      <c r="BZ278">
        <v>1.1789000000000001</v>
      </c>
      <c r="CA278">
        <v>0</v>
      </c>
      <c r="CB278">
        <v>0.4385</v>
      </c>
      <c r="CC278">
        <v>0</v>
      </c>
      <c r="CD278">
        <v>0</v>
      </c>
      <c r="CE278">
        <v>4.1200000000000001E-2</v>
      </c>
      <c r="CF278">
        <v>0.99360000000000004</v>
      </c>
      <c r="CG278">
        <v>0</v>
      </c>
      <c r="CH278">
        <v>0.2051</v>
      </c>
      <c r="CI278">
        <v>0</v>
      </c>
      <c r="CJ278">
        <v>0</v>
      </c>
      <c r="CK278">
        <v>0</v>
      </c>
    </row>
    <row r="279" spans="1:89" x14ac:dyDescent="0.3">
      <c r="A279" s="155">
        <v>9013</v>
      </c>
      <c r="B279" t="s">
        <v>1205</v>
      </c>
      <c r="C279" t="s">
        <v>1206</v>
      </c>
      <c r="D279">
        <v>2.91</v>
      </c>
      <c r="E279">
        <v>1.94</v>
      </c>
      <c r="F279">
        <v>0</v>
      </c>
      <c r="G279">
        <v>25.04</v>
      </c>
      <c r="H279">
        <v>3.65</v>
      </c>
      <c r="I279">
        <v>4.07</v>
      </c>
      <c r="J279">
        <v>0</v>
      </c>
      <c r="K279">
        <v>1.79</v>
      </c>
      <c r="L279">
        <v>3.08</v>
      </c>
      <c r="M279">
        <v>0</v>
      </c>
      <c r="N279">
        <v>0</v>
      </c>
      <c r="O279">
        <v>0</v>
      </c>
      <c r="P279">
        <v>0.97</v>
      </c>
      <c r="Q279">
        <v>28.52</v>
      </c>
      <c r="R279">
        <v>0</v>
      </c>
      <c r="S279">
        <v>7.26</v>
      </c>
      <c r="T279">
        <v>9.51</v>
      </c>
      <c r="U279">
        <v>18.100000000000001</v>
      </c>
      <c r="V279">
        <v>5.79</v>
      </c>
      <c r="W279">
        <v>0</v>
      </c>
      <c r="X279">
        <v>5.83</v>
      </c>
      <c r="Y279">
        <v>2.29</v>
      </c>
      <c r="Z279">
        <v>7.12</v>
      </c>
      <c r="AA279">
        <v>0</v>
      </c>
      <c r="AB279">
        <v>43.52</v>
      </c>
      <c r="AC279">
        <v>0</v>
      </c>
      <c r="AD279">
        <v>0</v>
      </c>
      <c r="AE279">
        <v>0</v>
      </c>
      <c r="AF279">
        <v>4.1500000000000004</v>
      </c>
      <c r="AG279">
        <v>0</v>
      </c>
      <c r="AH279">
        <v>33.11</v>
      </c>
      <c r="AI279">
        <v>4.62</v>
      </c>
      <c r="AJ279">
        <v>224.17</v>
      </c>
      <c r="AK279">
        <v>0.87</v>
      </c>
      <c r="AL279">
        <v>2.15</v>
      </c>
      <c r="AM279">
        <v>7.6</v>
      </c>
      <c r="AN279">
        <v>12.47</v>
      </c>
      <c r="AO279">
        <v>0</v>
      </c>
      <c r="AP279">
        <v>12.11</v>
      </c>
      <c r="AQ279">
        <v>0</v>
      </c>
      <c r="AR279">
        <v>0</v>
      </c>
      <c r="AS279">
        <v>0</v>
      </c>
      <c r="AT279">
        <v>67.8</v>
      </c>
      <c r="AU279">
        <v>2.04</v>
      </c>
      <c r="AV279">
        <v>2.54</v>
      </c>
      <c r="AW279">
        <v>4.34</v>
      </c>
      <c r="AX279">
        <v>3.3</v>
      </c>
      <c r="AY279">
        <v>3.8</v>
      </c>
      <c r="AZ279">
        <v>4.54</v>
      </c>
      <c r="BA279">
        <v>4.92</v>
      </c>
      <c r="BB279">
        <v>18.100000000000001</v>
      </c>
      <c r="BC279">
        <v>90.28</v>
      </c>
      <c r="BD279">
        <v>0</v>
      </c>
      <c r="BE279">
        <v>10.4</v>
      </c>
      <c r="BF279">
        <v>4.0599999999999996</v>
      </c>
      <c r="BG279">
        <v>0</v>
      </c>
      <c r="BH279">
        <v>9.48</v>
      </c>
      <c r="BI279">
        <v>7.24</v>
      </c>
      <c r="BJ279">
        <v>0</v>
      </c>
      <c r="BK279">
        <v>0</v>
      </c>
      <c r="BL279">
        <v>14.38</v>
      </c>
      <c r="BM279">
        <v>3.09</v>
      </c>
      <c r="BN279">
        <v>1.1200000000000001</v>
      </c>
      <c r="BO279">
        <v>8</v>
      </c>
      <c r="BP279">
        <v>4.4400000000000004</v>
      </c>
      <c r="BQ279">
        <v>21.58</v>
      </c>
      <c r="BR279">
        <v>10.81</v>
      </c>
      <c r="BS279">
        <v>0</v>
      </c>
      <c r="BT279">
        <v>4.82</v>
      </c>
      <c r="BU279">
        <v>7.5</v>
      </c>
      <c r="BV279">
        <v>1.07</v>
      </c>
      <c r="BW279">
        <v>14.35</v>
      </c>
      <c r="BX279">
        <v>0</v>
      </c>
      <c r="BY279">
        <v>3.39</v>
      </c>
      <c r="BZ279">
        <v>8.4600000000000009</v>
      </c>
      <c r="CA279">
        <v>0</v>
      </c>
      <c r="CB279">
        <v>5.16</v>
      </c>
      <c r="CC279">
        <v>0</v>
      </c>
      <c r="CD279">
        <v>0</v>
      </c>
      <c r="CE279">
        <v>2.29</v>
      </c>
      <c r="CF279">
        <v>11.96</v>
      </c>
      <c r="CG279">
        <v>0</v>
      </c>
      <c r="CH279">
        <v>8.5399999999999991</v>
      </c>
      <c r="CI279">
        <v>0</v>
      </c>
      <c r="CJ279">
        <v>0</v>
      </c>
      <c r="CK279">
        <v>1.51</v>
      </c>
    </row>
    <row r="280" spans="1:89" x14ac:dyDescent="0.3">
      <c r="A280" s="155">
        <v>9014</v>
      </c>
      <c r="B280" t="s">
        <v>1207</v>
      </c>
      <c r="C280" t="s">
        <v>1208</v>
      </c>
      <c r="D280">
        <v>0</v>
      </c>
      <c r="E280">
        <v>0</v>
      </c>
      <c r="F280">
        <v>0</v>
      </c>
      <c r="G280">
        <v>0</v>
      </c>
      <c r="H280">
        <v>0</v>
      </c>
      <c r="I280">
        <v>0</v>
      </c>
      <c r="J280">
        <v>0</v>
      </c>
      <c r="K280">
        <v>0</v>
      </c>
      <c r="L280">
        <v>1.59</v>
      </c>
      <c r="M280">
        <v>8.77</v>
      </c>
      <c r="N280">
        <v>0</v>
      </c>
      <c r="O280">
        <v>0</v>
      </c>
      <c r="P280">
        <v>0</v>
      </c>
      <c r="Q280">
        <v>59.8</v>
      </c>
      <c r="R280">
        <v>0</v>
      </c>
      <c r="S280">
        <v>7.96</v>
      </c>
      <c r="T280">
        <v>0</v>
      </c>
      <c r="U280">
        <v>0</v>
      </c>
      <c r="V280">
        <v>0</v>
      </c>
      <c r="W280">
        <v>0</v>
      </c>
      <c r="X280">
        <v>0</v>
      </c>
      <c r="Y280">
        <v>6.22</v>
      </c>
      <c r="Z280">
        <v>0</v>
      </c>
      <c r="AA280">
        <v>0</v>
      </c>
      <c r="AB280">
        <v>0</v>
      </c>
      <c r="AC280">
        <v>0</v>
      </c>
      <c r="AD280">
        <v>0</v>
      </c>
      <c r="AE280">
        <v>0</v>
      </c>
      <c r="AF280">
        <v>7.29</v>
      </c>
      <c r="AG280">
        <v>0</v>
      </c>
      <c r="AH280">
        <v>0</v>
      </c>
      <c r="AI280">
        <v>0</v>
      </c>
      <c r="AJ280">
        <v>0</v>
      </c>
      <c r="AK280">
        <v>0</v>
      </c>
      <c r="AL280">
        <v>0</v>
      </c>
      <c r="AM280">
        <v>0</v>
      </c>
      <c r="AN280">
        <v>0</v>
      </c>
      <c r="AO280">
        <v>0</v>
      </c>
      <c r="AP280">
        <v>10.19</v>
      </c>
      <c r="AQ280">
        <v>0</v>
      </c>
      <c r="AR280">
        <v>0</v>
      </c>
      <c r="AS280">
        <v>0</v>
      </c>
      <c r="AT280">
        <v>0</v>
      </c>
      <c r="AU280">
        <v>0</v>
      </c>
      <c r="AV280">
        <v>3.34</v>
      </c>
      <c r="AW280">
        <v>0</v>
      </c>
      <c r="AX280">
        <v>0</v>
      </c>
      <c r="AY280">
        <v>0</v>
      </c>
      <c r="AZ280">
        <v>0</v>
      </c>
      <c r="BA280">
        <v>11.13</v>
      </c>
      <c r="BB280">
        <v>0</v>
      </c>
      <c r="BC280">
        <v>0</v>
      </c>
      <c r="BD280">
        <v>0</v>
      </c>
      <c r="BE280">
        <v>0</v>
      </c>
      <c r="BF280">
        <v>0</v>
      </c>
      <c r="BG280">
        <v>0</v>
      </c>
      <c r="BH280">
        <v>0</v>
      </c>
      <c r="BI280">
        <v>0</v>
      </c>
      <c r="BJ280">
        <v>0</v>
      </c>
      <c r="BK280">
        <v>0</v>
      </c>
      <c r="BL280">
        <v>0</v>
      </c>
      <c r="BM280">
        <v>0</v>
      </c>
      <c r="BN280">
        <v>4.01</v>
      </c>
      <c r="BO280">
        <v>0</v>
      </c>
      <c r="BP280">
        <v>8.73</v>
      </c>
      <c r="BQ280">
        <v>0</v>
      </c>
      <c r="BR280">
        <v>10.4</v>
      </c>
      <c r="BS280">
        <v>0</v>
      </c>
      <c r="BT280">
        <v>0</v>
      </c>
      <c r="BU280">
        <v>4.5599999999999996</v>
      </c>
      <c r="BV280">
        <v>0</v>
      </c>
      <c r="BW280">
        <v>0</v>
      </c>
      <c r="BX280">
        <v>0</v>
      </c>
      <c r="BY280">
        <v>0</v>
      </c>
      <c r="BZ280">
        <v>8.3699999999999992</v>
      </c>
      <c r="CA280">
        <v>0</v>
      </c>
      <c r="CB280">
        <v>0</v>
      </c>
      <c r="CC280">
        <v>0</v>
      </c>
      <c r="CD280">
        <v>3.34</v>
      </c>
      <c r="CE280">
        <v>0</v>
      </c>
      <c r="CF280">
        <v>0</v>
      </c>
      <c r="CG280">
        <v>0</v>
      </c>
      <c r="CH280">
        <v>22.6</v>
      </c>
      <c r="CI280">
        <v>0</v>
      </c>
      <c r="CJ280">
        <v>0</v>
      </c>
      <c r="CK280">
        <v>0</v>
      </c>
    </row>
    <row r="281" spans="1:89" x14ac:dyDescent="0.3">
      <c r="A281" s="155">
        <v>9015</v>
      </c>
      <c r="B281" t="s">
        <v>1209</v>
      </c>
      <c r="C281" t="s">
        <v>352</v>
      </c>
      <c r="D281">
        <v>0</v>
      </c>
      <c r="E281">
        <v>0</v>
      </c>
      <c r="F281">
        <v>0</v>
      </c>
      <c r="G281">
        <v>0</v>
      </c>
      <c r="H281">
        <v>0</v>
      </c>
      <c r="I281">
        <v>0</v>
      </c>
      <c r="J281">
        <v>0</v>
      </c>
      <c r="K281">
        <v>0</v>
      </c>
      <c r="L281">
        <v>-43808</v>
      </c>
      <c r="M281">
        <v>33630100</v>
      </c>
      <c r="N281">
        <v>0</v>
      </c>
      <c r="O281">
        <v>0</v>
      </c>
      <c r="P281">
        <v>0</v>
      </c>
      <c r="Q281">
        <v>3904843</v>
      </c>
      <c r="R281">
        <v>0</v>
      </c>
      <c r="S281">
        <v>-4729</v>
      </c>
      <c r="T281">
        <v>0</v>
      </c>
      <c r="U281">
        <v>0</v>
      </c>
      <c r="V281">
        <v>0</v>
      </c>
      <c r="W281">
        <v>0</v>
      </c>
      <c r="X281">
        <v>0</v>
      </c>
      <c r="Y281">
        <v>3335</v>
      </c>
      <c r="Z281">
        <v>0</v>
      </c>
      <c r="AA281">
        <v>0</v>
      </c>
      <c r="AB281">
        <v>0</v>
      </c>
      <c r="AC281">
        <v>0</v>
      </c>
      <c r="AD281">
        <v>0</v>
      </c>
      <c r="AE281">
        <v>0</v>
      </c>
      <c r="AF281">
        <v>7857956</v>
      </c>
      <c r="AG281">
        <v>0</v>
      </c>
      <c r="AH281">
        <v>0</v>
      </c>
      <c r="AI281">
        <v>0</v>
      </c>
      <c r="AJ281">
        <v>0</v>
      </c>
      <c r="AK281">
        <v>0</v>
      </c>
      <c r="AL281">
        <v>0</v>
      </c>
      <c r="AM281">
        <v>0</v>
      </c>
      <c r="AN281">
        <v>0</v>
      </c>
      <c r="AO281">
        <v>0</v>
      </c>
      <c r="AP281">
        <v>233200</v>
      </c>
      <c r="AQ281">
        <v>0</v>
      </c>
      <c r="AR281">
        <v>0</v>
      </c>
      <c r="AS281">
        <v>0</v>
      </c>
      <c r="AT281">
        <v>0</v>
      </c>
      <c r="AU281">
        <v>0</v>
      </c>
      <c r="AV281">
        <v>11784203</v>
      </c>
      <c r="AW281">
        <v>0</v>
      </c>
      <c r="AX281">
        <v>0</v>
      </c>
      <c r="AY281">
        <v>0</v>
      </c>
      <c r="AZ281">
        <v>0</v>
      </c>
      <c r="BA281">
        <v>-5988</v>
      </c>
      <c r="BB281">
        <v>0</v>
      </c>
      <c r="BC281">
        <v>0</v>
      </c>
      <c r="BD281">
        <v>0</v>
      </c>
      <c r="BE281">
        <v>0</v>
      </c>
      <c r="BF281">
        <v>0</v>
      </c>
      <c r="BG281">
        <v>0</v>
      </c>
      <c r="BH281">
        <v>0</v>
      </c>
      <c r="BI281">
        <v>0</v>
      </c>
      <c r="BJ281">
        <v>0</v>
      </c>
      <c r="BK281">
        <v>0</v>
      </c>
      <c r="BL281">
        <v>0</v>
      </c>
      <c r="BM281">
        <v>0</v>
      </c>
      <c r="BN281">
        <v>157277</v>
      </c>
      <c r="BO281">
        <v>0</v>
      </c>
      <c r="BP281">
        <v>8075811</v>
      </c>
      <c r="BQ281">
        <v>0</v>
      </c>
      <c r="BR281">
        <v>1584139</v>
      </c>
      <c r="BS281">
        <v>0</v>
      </c>
      <c r="BT281">
        <v>0</v>
      </c>
      <c r="BU281">
        <v>-909</v>
      </c>
      <c r="BV281">
        <v>0</v>
      </c>
      <c r="BW281">
        <v>0</v>
      </c>
      <c r="BX281">
        <v>0</v>
      </c>
      <c r="BY281">
        <v>0</v>
      </c>
      <c r="BZ281">
        <v>32216</v>
      </c>
      <c r="CA281">
        <v>0</v>
      </c>
      <c r="CB281">
        <v>0</v>
      </c>
      <c r="CC281">
        <v>0</v>
      </c>
      <c r="CD281">
        <v>1647084</v>
      </c>
      <c r="CE281">
        <v>0</v>
      </c>
      <c r="CF281">
        <v>0</v>
      </c>
      <c r="CG281">
        <v>0</v>
      </c>
      <c r="CH281">
        <v>195281</v>
      </c>
      <c r="CI281">
        <v>0</v>
      </c>
      <c r="CJ281">
        <v>0</v>
      </c>
      <c r="CK281">
        <v>0</v>
      </c>
    </row>
    <row r="282" spans="1:89" x14ac:dyDescent="0.3">
      <c r="A282" s="155">
        <v>9016</v>
      </c>
      <c r="B282" t="s">
        <v>1210</v>
      </c>
      <c r="C282" t="s">
        <v>352</v>
      </c>
      <c r="D282">
        <v>0</v>
      </c>
      <c r="E282">
        <v>0</v>
      </c>
      <c r="F282">
        <v>0</v>
      </c>
      <c r="G282">
        <v>0</v>
      </c>
      <c r="H282">
        <v>0</v>
      </c>
      <c r="I282">
        <v>0</v>
      </c>
      <c r="J282">
        <v>0</v>
      </c>
      <c r="K282">
        <v>0</v>
      </c>
      <c r="L282">
        <v>7.3800000000000004E-2</v>
      </c>
      <c r="M282">
        <v>0.43580000000000002</v>
      </c>
      <c r="N282">
        <v>0</v>
      </c>
      <c r="O282">
        <v>0</v>
      </c>
      <c r="P282">
        <v>0</v>
      </c>
      <c r="Q282">
        <v>0.72650000000000003</v>
      </c>
      <c r="R282">
        <v>0</v>
      </c>
      <c r="S282">
        <v>1.5092000000000001</v>
      </c>
      <c r="T282">
        <v>0</v>
      </c>
      <c r="U282">
        <v>0</v>
      </c>
      <c r="V282">
        <v>0</v>
      </c>
      <c r="W282">
        <v>0</v>
      </c>
      <c r="X282">
        <v>0</v>
      </c>
      <c r="Y282">
        <v>0.11219999999999999</v>
      </c>
      <c r="Z282">
        <v>0</v>
      </c>
      <c r="AA282">
        <v>0</v>
      </c>
      <c r="AB282">
        <v>0</v>
      </c>
      <c r="AC282">
        <v>0</v>
      </c>
      <c r="AD282">
        <v>0</v>
      </c>
      <c r="AE282">
        <v>0</v>
      </c>
      <c r="AF282">
        <v>0.51200000000000001</v>
      </c>
      <c r="AG282">
        <v>0</v>
      </c>
      <c r="AH282">
        <v>0</v>
      </c>
      <c r="AI282">
        <v>0</v>
      </c>
      <c r="AJ282">
        <v>0</v>
      </c>
      <c r="AK282">
        <v>0</v>
      </c>
      <c r="AL282">
        <v>0</v>
      </c>
      <c r="AM282">
        <v>0</v>
      </c>
      <c r="AN282">
        <v>0</v>
      </c>
      <c r="AO282">
        <v>0</v>
      </c>
      <c r="AP282">
        <v>0.65759999999999996</v>
      </c>
      <c r="AQ282">
        <v>0</v>
      </c>
      <c r="AR282">
        <v>0</v>
      </c>
      <c r="AS282">
        <v>0</v>
      </c>
      <c r="AT282">
        <v>0</v>
      </c>
      <c r="AU282">
        <v>0</v>
      </c>
      <c r="AV282">
        <v>0.30819999999999997</v>
      </c>
      <c r="AW282">
        <v>0</v>
      </c>
      <c r="AX282">
        <v>0</v>
      </c>
      <c r="AY282">
        <v>0</v>
      </c>
      <c r="AZ282">
        <v>0</v>
      </c>
      <c r="BA282">
        <v>1.3643000000000001</v>
      </c>
      <c r="BB282">
        <v>0</v>
      </c>
      <c r="BC282">
        <v>0</v>
      </c>
      <c r="BD282">
        <v>0</v>
      </c>
      <c r="BE282">
        <v>0</v>
      </c>
      <c r="BF282">
        <v>0</v>
      </c>
      <c r="BG282">
        <v>0</v>
      </c>
      <c r="BH282">
        <v>0</v>
      </c>
      <c r="BI282">
        <v>0</v>
      </c>
      <c r="BJ282">
        <v>0</v>
      </c>
      <c r="BK282">
        <v>0</v>
      </c>
      <c r="BL282">
        <v>0</v>
      </c>
      <c r="BM282">
        <v>0</v>
      </c>
      <c r="BN282">
        <v>0.12740000000000001</v>
      </c>
      <c r="BO282">
        <v>0</v>
      </c>
      <c r="BP282">
        <v>0.75060000000000004</v>
      </c>
      <c r="BQ282">
        <v>0</v>
      </c>
      <c r="BR282">
        <v>0.70989999999999998</v>
      </c>
      <c r="BS282">
        <v>0</v>
      </c>
      <c r="BT282">
        <v>0</v>
      </c>
      <c r="BU282">
        <v>0.78120000000000001</v>
      </c>
      <c r="BV282">
        <v>0</v>
      </c>
      <c r="BW282">
        <v>0</v>
      </c>
      <c r="BX282">
        <v>0</v>
      </c>
      <c r="BY282">
        <v>0</v>
      </c>
      <c r="BZ282">
        <v>0.436</v>
      </c>
      <c r="CA282">
        <v>0</v>
      </c>
      <c r="CB282">
        <v>0</v>
      </c>
      <c r="CC282">
        <v>0</v>
      </c>
      <c r="CD282">
        <v>0.2079</v>
      </c>
      <c r="CE282">
        <v>0</v>
      </c>
      <c r="CF282">
        <v>0</v>
      </c>
      <c r="CG282">
        <v>0</v>
      </c>
      <c r="CH282">
        <v>2.6947999999999999</v>
      </c>
      <c r="CI282">
        <v>0</v>
      </c>
      <c r="CJ282">
        <v>0</v>
      </c>
      <c r="CK282">
        <v>0</v>
      </c>
    </row>
    <row r="283" spans="1:89" x14ac:dyDescent="0.3">
      <c r="A283" s="155">
        <v>9017</v>
      </c>
      <c r="B283" t="s">
        <v>1211</v>
      </c>
      <c r="C283" t="s">
        <v>1212</v>
      </c>
      <c r="D283">
        <v>0</v>
      </c>
      <c r="E283">
        <v>0</v>
      </c>
      <c r="F283">
        <v>0</v>
      </c>
      <c r="G283">
        <v>0</v>
      </c>
      <c r="H283">
        <v>0</v>
      </c>
      <c r="I283">
        <v>0</v>
      </c>
      <c r="J283">
        <v>0</v>
      </c>
      <c r="K283">
        <v>0</v>
      </c>
      <c r="L283">
        <v>1.59</v>
      </c>
      <c r="M283">
        <v>8.77</v>
      </c>
      <c r="N283">
        <v>0</v>
      </c>
      <c r="O283">
        <v>0</v>
      </c>
      <c r="P283">
        <v>0</v>
      </c>
      <c r="Q283">
        <v>59.8</v>
      </c>
      <c r="R283">
        <v>0</v>
      </c>
      <c r="S283">
        <v>7.96</v>
      </c>
      <c r="T283">
        <v>0</v>
      </c>
      <c r="U283">
        <v>0</v>
      </c>
      <c r="V283">
        <v>0</v>
      </c>
      <c r="W283">
        <v>0</v>
      </c>
      <c r="X283">
        <v>0</v>
      </c>
      <c r="Y283">
        <v>6.22</v>
      </c>
      <c r="Z283">
        <v>0</v>
      </c>
      <c r="AA283">
        <v>0</v>
      </c>
      <c r="AB283">
        <v>0</v>
      </c>
      <c r="AC283">
        <v>0</v>
      </c>
      <c r="AD283">
        <v>0</v>
      </c>
      <c r="AE283">
        <v>0</v>
      </c>
      <c r="AF283">
        <v>7.29</v>
      </c>
      <c r="AG283">
        <v>0</v>
      </c>
      <c r="AH283">
        <v>0</v>
      </c>
      <c r="AI283">
        <v>0</v>
      </c>
      <c r="AJ283">
        <v>0</v>
      </c>
      <c r="AK283">
        <v>0</v>
      </c>
      <c r="AL283">
        <v>0</v>
      </c>
      <c r="AM283">
        <v>0</v>
      </c>
      <c r="AN283">
        <v>0</v>
      </c>
      <c r="AO283">
        <v>0</v>
      </c>
      <c r="AP283">
        <v>10.19</v>
      </c>
      <c r="AQ283">
        <v>0</v>
      </c>
      <c r="AR283">
        <v>0</v>
      </c>
      <c r="AS283">
        <v>0</v>
      </c>
      <c r="AT283">
        <v>0</v>
      </c>
      <c r="AU283">
        <v>0</v>
      </c>
      <c r="AV283">
        <v>3.34</v>
      </c>
      <c r="AW283">
        <v>0</v>
      </c>
      <c r="AX283">
        <v>0</v>
      </c>
      <c r="AY283">
        <v>0</v>
      </c>
      <c r="AZ283">
        <v>0</v>
      </c>
      <c r="BA283">
        <v>11.13</v>
      </c>
      <c r="BB283">
        <v>0</v>
      </c>
      <c r="BC283">
        <v>0</v>
      </c>
      <c r="BD283">
        <v>0</v>
      </c>
      <c r="BE283">
        <v>0</v>
      </c>
      <c r="BF283">
        <v>0</v>
      </c>
      <c r="BG283">
        <v>0</v>
      </c>
      <c r="BH283">
        <v>0</v>
      </c>
      <c r="BI283">
        <v>0</v>
      </c>
      <c r="BJ283">
        <v>0</v>
      </c>
      <c r="BK283">
        <v>0</v>
      </c>
      <c r="BL283">
        <v>0</v>
      </c>
      <c r="BM283">
        <v>0</v>
      </c>
      <c r="BN283">
        <v>4.01</v>
      </c>
      <c r="BO283">
        <v>0</v>
      </c>
      <c r="BP283">
        <v>8.73</v>
      </c>
      <c r="BQ283">
        <v>0</v>
      </c>
      <c r="BR283">
        <v>10.4</v>
      </c>
      <c r="BS283">
        <v>0</v>
      </c>
      <c r="BT283">
        <v>0</v>
      </c>
      <c r="BU283">
        <v>4.5599999999999996</v>
      </c>
      <c r="BV283">
        <v>0</v>
      </c>
      <c r="BW283">
        <v>0</v>
      </c>
      <c r="BX283">
        <v>0</v>
      </c>
      <c r="BY283">
        <v>0</v>
      </c>
      <c r="BZ283">
        <v>8.3699999999999992</v>
      </c>
      <c r="CA283">
        <v>0</v>
      </c>
      <c r="CB283">
        <v>0</v>
      </c>
      <c r="CC283">
        <v>0</v>
      </c>
      <c r="CD283">
        <v>3.34</v>
      </c>
      <c r="CE283">
        <v>0</v>
      </c>
      <c r="CF283">
        <v>0</v>
      </c>
      <c r="CG283">
        <v>0</v>
      </c>
      <c r="CH283">
        <v>22.6</v>
      </c>
      <c r="CI283">
        <v>0</v>
      </c>
      <c r="CJ283">
        <v>0</v>
      </c>
      <c r="CK283">
        <v>0</v>
      </c>
    </row>
    <row r="284" spans="1:89" x14ac:dyDescent="0.3">
      <c r="A284" s="155">
        <v>9018</v>
      </c>
      <c r="B284" t="s">
        <v>1213</v>
      </c>
      <c r="C284" t="s">
        <v>1214</v>
      </c>
      <c r="D284">
        <v>2686</v>
      </c>
      <c r="E284">
        <v>52540</v>
      </c>
      <c r="F284">
        <v>70187</v>
      </c>
      <c r="G284">
        <v>51748</v>
      </c>
      <c r="H284">
        <v>172522</v>
      </c>
      <c r="I284">
        <v>7270</v>
      </c>
      <c r="J284">
        <v>467</v>
      </c>
      <c r="K284">
        <v>236</v>
      </c>
      <c r="L284">
        <v>755061</v>
      </c>
      <c r="M284">
        <v>25694597</v>
      </c>
      <c r="N284">
        <v>40401</v>
      </c>
      <c r="O284">
        <v>884903</v>
      </c>
      <c r="P284">
        <v>9351</v>
      </c>
      <c r="Q284">
        <v>1059215</v>
      </c>
      <c r="R284">
        <v>3992</v>
      </c>
      <c r="S284">
        <v>14782</v>
      </c>
      <c r="T284">
        <v>122771</v>
      </c>
      <c r="U284">
        <v>49773</v>
      </c>
      <c r="V284">
        <v>334688</v>
      </c>
      <c r="W284">
        <v>197335</v>
      </c>
      <c r="X284">
        <v>27887</v>
      </c>
      <c r="Y284">
        <v>189193</v>
      </c>
      <c r="Z284">
        <v>41803900</v>
      </c>
      <c r="AA284">
        <v>2874</v>
      </c>
      <c r="AB284">
        <v>24691</v>
      </c>
      <c r="AC284">
        <v>5906943</v>
      </c>
      <c r="AD284">
        <v>936094</v>
      </c>
      <c r="AE284">
        <v>15375</v>
      </c>
      <c r="AF284">
        <v>16712077</v>
      </c>
      <c r="AG284">
        <v>9563</v>
      </c>
      <c r="AH284">
        <v>8074</v>
      </c>
      <c r="AI284">
        <v>307537</v>
      </c>
      <c r="AJ284">
        <v>13871</v>
      </c>
      <c r="AK284">
        <v>1069</v>
      </c>
      <c r="AL284">
        <v>4401584</v>
      </c>
      <c r="AM284">
        <v>0</v>
      </c>
      <c r="AN284">
        <v>992081</v>
      </c>
      <c r="AO284">
        <v>150</v>
      </c>
      <c r="AP284">
        <v>232829</v>
      </c>
      <c r="AQ284">
        <v>375008</v>
      </c>
      <c r="AR284">
        <v>908</v>
      </c>
      <c r="AS284">
        <v>0</v>
      </c>
      <c r="AT284">
        <v>13966</v>
      </c>
      <c r="AU284">
        <v>89129172</v>
      </c>
      <c r="AV284">
        <v>11899818</v>
      </c>
      <c r="AW284">
        <v>179051</v>
      </c>
      <c r="AX284">
        <v>3060</v>
      </c>
      <c r="AY284">
        <v>15514</v>
      </c>
      <c r="AZ284">
        <v>5026</v>
      </c>
      <c r="BA284">
        <v>1879</v>
      </c>
      <c r="BB284">
        <v>55341</v>
      </c>
      <c r="BC284">
        <v>8614</v>
      </c>
      <c r="BD284">
        <v>3068</v>
      </c>
      <c r="BE284">
        <v>2652</v>
      </c>
      <c r="BF284">
        <v>1655019</v>
      </c>
      <c r="BG284">
        <v>0</v>
      </c>
      <c r="BH284">
        <v>804641</v>
      </c>
      <c r="BI284">
        <v>95975</v>
      </c>
      <c r="BJ284">
        <v>13048</v>
      </c>
      <c r="BK284">
        <v>666</v>
      </c>
      <c r="BL284">
        <v>1226913</v>
      </c>
      <c r="BM284">
        <v>2581322</v>
      </c>
      <c r="BN284">
        <v>390923</v>
      </c>
      <c r="BO284">
        <v>9320920</v>
      </c>
      <c r="BP284">
        <v>27948722</v>
      </c>
      <c r="BQ284">
        <v>38296</v>
      </c>
      <c r="BR284">
        <v>681693</v>
      </c>
      <c r="BS284">
        <v>30447</v>
      </c>
      <c r="BT284">
        <v>1273064</v>
      </c>
      <c r="BU284">
        <v>6431</v>
      </c>
      <c r="BV284">
        <v>8099</v>
      </c>
      <c r="BW284">
        <v>1571265</v>
      </c>
      <c r="BX284">
        <v>22722</v>
      </c>
      <c r="BY284">
        <v>15999096</v>
      </c>
      <c r="BZ284">
        <v>197676</v>
      </c>
      <c r="CA284">
        <v>1451196</v>
      </c>
      <c r="CB284">
        <v>62695</v>
      </c>
      <c r="CC284">
        <v>301956</v>
      </c>
      <c r="CD284">
        <v>8284395</v>
      </c>
      <c r="CE284">
        <v>66000</v>
      </c>
      <c r="CF284">
        <v>360107</v>
      </c>
      <c r="CG284">
        <v>4658856</v>
      </c>
      <c r="CH284">
        <v>115212</v>
      </c>
      <c r="CI284">
        <v>175626</v>
      </c>
      <c r="CJ284">
        <v>0</v>
      </c>
      <c r="CK284">
        <v>2648</v>
      </c>
    </row>
    <row r="285" spans="1:89" x14ac:dyDescent="0.3">
      <c r="A285" s="155">
        <v>9019</v>
      </c>
      <c r="B285" t="s">
        <v>1215</v>
      </c>
      <c r="C285" t="s">
        <v>1216</v>
      </c>
      <c r="D285">
        <v>2686</v>
      </c>
      <c r="E285">
        <v>52540</v>
      </c>
      <c r="F285">
        <v>70187</v>
      </c>
      <c r="G285">
        <v>51748</v>
      </c>
      <c r="H285">
        <v>172522</v>
      </c>
      <c r="I285">
        <v>7270</v>
      </c>
      <c r="J285">
        <v>467</v>
      </c>
      <c r="K285">
        <v>236</v>
      </c>
      <c r="L285">
        <v>755061</v>
      </c>
      <c r="M285">
        <v>25694597</v>
      </c>
      <c r="N285">
        <v>40401</v>
      </c>
      <c r="O285">
        <v>884903</v>
      </c>
      <c r="P285">
        <v>9351</v>
      </c>
      <c r="Q285">
        <v>1059215</v>
      </c>
      <c r="R285">
        <v>3992</v>
      </c>
      <c r="S285">
        <v>14782</v>
      </c>
      <c r="T285">
        <v>122771</v>
      </c>
      <c r="U285">
        <v>49773</v>
      </c>
      <c r="V285">
        <v>334688</v>
      </c>
      <c r="W285">
        <v>197335</v>
      </c>
      <c r="X285">
        <v>27887</v>
      </c>
      <c r="Y285">
        <v>189193</v>
      </c>
      <c r="Z285">
        <v>41803900</v>
      </c>
      <c r="AA285">
        <v>2874</v>
      </c>
      <c r="AB285">
        <v>24691</v>
      </c>
      <c r="AC285">
        <v>5906943</v>
      </c>
      <c r="AD285">
        <v>936094</v>
      </c>
      <c r="AE285">
        <v>15375</v>
      </c>
      <c r="AF285">
        <v>16712077</v>
      </c>
      <c r="AG285">
        <v>9563</v>
      </c>
      <c r="AH285">
        <v>8074</v>
      </c>
      <c r="AI285">
        <v>307537</v>
      </c>
      <c r="AJ285">
        <v>13871</v>
      </c>
      <c r="AK285">
        <v>1069</v>
      </c>
      <c r="AL285">
        <v>4401584</v>
      </c>
      <c r="AM285">
        <v>0</v>
      </c>
      <c r="AN285">
        <v>992081</v>
      </c>
      <c r="AO285">
        <v>150</v>
      </c>
      <c r="AP285">
        <v>232829</v>
      </c>
      <c r="AQ285">
        <v>375008</v>
      </c>
      <c r="AR285">
        <v>908</v>
      </c>
      <c r="AS285">
        <v>0</v>
      </c>
      <c r="AT285">
        <v>13966</v>
      </c>
      <c r="AU285">
        <v>89129172</v>
      </c>
      <c r="AV285">
        <v>11899818</v>
      </c>
      <c r="AW285">
        <v>179051</v>
      </c>
      <c r="AX285">
        <v>3060</v>
      </c>
      <c r="AY285">
        <v>15514</v>
      </c>
      <c r="AZ285">
        <v>5026</v>
      </c>
      <c r="BA285">
        <v>1879</v>
      </c>
      <c r="BB285">
        <v>55341</v>
      </c>
      <c r="BC285">
        <v>8614</v>
      </c>
      <c r="BD285">
        <v>3068</v>
      </c>
      <c r="BE285">
        <v>2652</v>
      </c>
      <c r="BF285">
        <v>1655019</v>
      </c>
      <c r="BG285">
        <v>0</v>
      </c>
      <c r="BH285">
        <v>804641</v>
      </c>
      <c r="BI285">
        <v>95975</v>
      </c>
      <c r="BJ285">
        <v>13048</v>
      </c>
      <c r="BK285">
        <v>666</v>
      </c>
      <c r="BL285">
        <v>1226913</v>
      </c>
      <c r="BM285">
        <v>2581322</v>
      </c>
      <c r="BN285">
        <v>390923</v>
      </c>
      <c r="BO285">
        <v>9320920</v>
      </c>
      <c r="BP285">
        <v>27948722</v>
      </c>
      <c r="BQ285">
        <v>38296</v>
      </c>
      <c r="BR285">
        <v>681693</v>
      </c>
      <c r="BS285">
        <v>30447</v>
      </c>
      <c r="BT285">
        <v>1273064</v>
      </c>
      <c r="BU285">
        <v>6431</v>
      </c>
      <c r="BV285">
        <v>8099</v>
      </c>
      <c r="BW285">
        <v>1571265</v>
      </c>
      <c r="BX285">
        <v>22722</v>
      </c>
      <c r="BY285">
        <v>15999096</v>
      </c>
      <c r="BZ285">
        <v>368338</v>
      </c>
      <c r="CA285">
        <v>1451196</v>
      </c>
      <c r="CB285">
        <v>62695</v>
      </c>
      <c r="CC285">
        <v>301956</v>
      </c>
      <c r="CD285">
        <v>8284395</v>
      </c>
      <c r="CE285">
        <v>66000</v>
      </c>
      <c r="CF285">
        <v>360107</v>
      </c>
      <c r="CG285">
        <v>4658856</v>
      </c>
      <c r="CH285">
        <v>115212</v>
      </c>
      <c r="CI285">
        <v>175626</v>
      </c>
      <c r="CJ285">
        <v>0</v>
      </c>
      <c r="CK285">
        <v>2648</v>
      </c>
    </row>
  </sheetData>
  <sheetProtection algorithmName="SHA-512" hashValue="l6o3fADmn/BuJLB7xRp2x/vzb26pRpjdxQp6vOsgCUXtZP7AhNIw49jbCh8oYlxToryCMvOaOPi7y45+u7HCLQ==" saltValue="PcGvJxUxHvGHPXet9Tamlw==" spinCount="100000" sheet="1" objects="1" scenarios="1"/>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5"/>
  <sheetViews>
    <sheetView workbookViewId="0">
      <selection activeCell="C1" sqref="C1"/>
    </sheetView>
  </sheetViews>
  <sheetFormatPr defaultColWidth="9.109375" defaultRowHeight="14.4" x14ac:dyDescent="0.3"/>
  <cols>
    <col min="1" max="1" width="28.5546875" style="413" customWidth="1"/>
    <col min="2" max="12" width="9.109375" style="413"/>
    <col min="13" max="13" width="21.6640625" style="413" customWidth="1"/>
    <col min="14" max="14" width="16.88671875" style="413" customWidth="1"/>
    <col min="15" max="16" width="9.109375" style="413"/>
    <col min="17" max="17" width="18.109375" style="413" customWidth="1"/>
    <col min="18" max="18" width="11" style="413" customWidth="1"/>
    <col min="19" max="16384" width="9.109375" style="413"/>
  </cols>
  <sheetData>
    <row r="1" spans="1:20" x14ac:dyDescent="0.3">
      <c r="A1" s="413" t="s">
        <v>941</v>
      </c>
    </row>
    <row r="2" spans="1:20" ht="15" thickBot="1" x14ac:dyDescent="0.35">
      <c r="A2" s="405" t="s">
        <v>516</v>
      </c>
      <c r="B2" s="156">
        <v>50129</v>
      </c>
      <c r="C2" s="401">
        <v>50</v>
      </c>
      <c r="D2" s="50"/>
      <c r="E2" s="50"/>
    </row>
    <row r="3" spans="1:20" ht="15" customHeight="1" thickBot="1" x14ac:dyDescent="0.35">
      <c r="A3" s="412" t="s">
        <v>517</v>
      </c>
      <c r="B3" s="156">
        <v>50130</v>
      </c>
      <c r="C3" s="401">
        <v>50</v>
      </c>
      <c r="D3" s="49"/>
      <c r="E3" s="50"/>
      <c r="O3" s="415"/>
      <c r="P3" s="415"/>
      <c r="S3" s="415"/>
      <c r="T3" s="415"/>
    </row>
    <row r="4" spans="1:20" ht="15" customHeight="1" thickBot="1" x14ac:dyDescent="0.35">
      <c r="A4" s="412" t="s">
        <v>1772</v>
      </c>
      <c r="B4" s="156">
        <v>50560</v>
      </c>
      <c r="C4" s="401">
        <v>50</v>
      </c>
      <c r="D4" s="49"/>
      <c r="E4" s="50"/>
      <c r="O4" s="415"/>
      <c r="P4" s="415"/>
      <c r="S4" s="415"/>
      <c r="T4" s="415"/>
    </row>
    <row r="5" spans="1:20" ht="15" thickBot="1" x14ac:dyDescent="0.35">
      <c r="A5" s="412" t="s">
        <v>1773</v>
      </c>
      <c r="B5" s="156">
        <v>50131</v>
      </c>
      <c r="C5" s="401">
        <v>50</v>
      </c>
      <c r="D5" s="49"/>
      <c r="E5" s="50"/>
      <c r="O5" s="415"/>
      <c r="P5" s="415"/>
      <c r="S5" s="415"/>
      <c r="T5" s="415"/>
    </row>
    <row r="6" spans="1:20" ht="15" thickBot="1" x14ac:dyDescent="0.35">
      <c r="A6" s="412" t="s">
        <v>1774</v>
      </c>
      <c r="B6" s="156">
        <v>50132</v>
      </c>
      <c r="C6" s="401">
        <v>50</v>
      </c>
      <c r="D6" s="49"/>
      <c r="E6" s="50"/>
      <c r="O6" s="415"/>
      <c r="P6" s="415"/>
      <c r="S6" s="415"/>
      <c r="T6" s="415"/>
    </row>
    <row r="7" spans="1:20" ht="15" thickBot="1" x14ac:dyDescent="0.35">
      <c r="A7" s="412" t="s">
        <v>1775</v>
      </c>
      <c r="B7" s="156">
        <v>50133</v>
      </c>
      <c r="C7" s="401">
        <v>50</v>
      </c>
      <c r="D7" s="49"/>
      <c r="E7" s="50"/>
      <c r="O7" s="415"/>
      <c r="P7" s="415"/>
      <c r="S7" s="415"/>
      <c r="T7" s="415"/>
    </row>
    <row r="8" spans="1:20" ht="15" thickBot="1" x14ac:dyDescent="0.35">
      <c r="A8" s="412" t="s">
        <v>1776</v>
      </c>
      <c r="B8" s="156">
        <v>50134</v>
      </c>
      <c r="C8" s="401">
        <v>50</v>
      </c>
      <c r="D8" s="49"/>
      <c r="E8" s="50"/>
      <c r="O8" s="415"/>
      <c r="P8" s="415"/>
      <c r="S8" s="415"/>
      <c r="T8" s="415"/>
    </row>
    <row r="9" spans="1:20" ht="15" thickBot="1" x14ac:dyDescent="0.35">
      <c r="A9" s="412" t="s">
        <v>1777</v>
      </c>
      <c r="B9" s="156">
        <v>50473</v>
      </c>
      <c r="C9" s="401">
        <v>50</v>
      </c>
      <c r="D9" s="49"/>
      <c r="E9" s="50"/>
      <c r="O9" s="415"/>
      <c r="P9" s="415"/>
      <c r="S9" s="415"/>
      <c r="T9" s="415"/>
    </row>
    <row r="10" spans="1:20" ht="15" thickBot="1" x14ac:dyDescent="0.35">
      <c r="A10" s="412" t="s">
        <v>1778</v>
      </c>
      <c r="B10" s="156">
        <v>50135</v>
      </c>
      <c r="C10" s="401">
        <v>50</v>
      </c>
      <c r="D10" s="49"/>
      <c r="E10" s="50"/>
      <c r="O10" s="415"/>
      <c r="P10" s="415"/>
      <c r="S10" s="415"/>
      <c r="T10" s="415"/>
    </row>
    <row r="11" spans="1:20" ht="15" thickBot="1" x14ac:dyDescent="0.35">
      <c r="A11" s="412" t="s">
        <v>1779</v>
      </c>
      <c r="B11" s="156">
        <v>50136</v>
      </c>
      <c r="C11" s="401">
        <v>50</v>
      </c>
      <c r="D11" s="49"/>
      <c r="E11" s="50"/>
      <c r="O11" s="415"/>
      <c r="P11" s="415"/>
      <c r="S11" s="415"/>
      <c r="T11" s="415"/>
    </row>
    <row r="12" spans="1:20" ht="15" thickBot="1" x14ac:dyDescent="0.35">
      <c r="A12" s="412" t="s">
        <v>1780</v>
      </c>
      <c r="B12" s="156">
        <v>50514</v>
      </c>
      <c r="C12" s="401">
        <v>50</v>
      </c>
      <c r="D12" s="49"/>
      <c r="E12" s="50"/>
      <c r="O12" s="415"/>
      <c r="P12" s="415"/>
      <c r="S12" s="415"/>
      <c r="T12" s="415"/>
    </row>
    <row r="13" spans="1:20" ht="15" thickBot="1" x14ac:dyDescent="0.35">
      <c r="A13" s="412" t="s">
        <v>1781</v>
      </c>
      <c r="B13" s="156">
        <v>50515</v>
      </c>
      <c r="C13" s="401">
        <v>50</v>
      </c>
      <c r="D13" s="49"/>
      <c r="E13" s="50"/>
      <c r="O13" s="415"/>
      <c r="P13" s="415"/>
      <c r="S13" s="415"/>
      <c r="T13" s="415"/>
    </row>
    <row r="14" spans="1:20" ht="15" thickBot="1" x14ac:dyDescent="0.35">
      <c r="A14" s="412" t="s">
        <v>518</v>
      </c>
      <c r="B14" s="156">
        <v>50570</v>
      </c>
      <c r="C14" s="401">
        <v>50</v>
      </c>
      <c r="D14" s="49"/>
      <c r="E14" s="50"/>
      <c r="O14" s="415"/>
      <c r="P14" s="415"/>
      <c r="S14" s="415"/>
      <c r="T14" s="415"/>
    </row>
    <row r="15" spans="1:20" ht="15" thickBot="1" x14ac:dyDescent="0.35">
      <c r="A15" s="412" t="s">
        <v>1782</v>
      </c>
      <c r="B15" s="156">
        <v>50137</v>
      </c>
      <c r="C15" s="401">
        <v>50</v>
      </c>
      <c r="D15" s="49"/>
      <c r="E15" s="50"/>
      <c r="O15" s="415"/>
      <c r="P15" s="415"/>
      <c r="S15" s="415"/>
      <c r="T15" s="415"/>
    </row>
    <row r="16" spans="1:20" ht="15" thickBot="1" x14ac:dyDescent="0.35">
      <c r="A16" s="412" t="s">
        <v>1783</v>
      </c>
      <c r="B16" s="156">
        <v>50549</v>
      </c>
      <c r="C16" s="401">
        <v>50</v>
      </c>
      <c r="D16" s="49"/>
      <c r="E16" s="50"/>
      <c r="O16" s="415"/>
      <c r="P16" s="415"/>
      <c r="S16" s="415"/>
      <c r="T16" s="415"/>
    </row>
    <row r="17" spans="1:20" ht="15" thickBot="1" x14ac:dyDescent="0.35">
      <c r="A17" s="412" t="s">
        <v>1784</v>
      </c>
      <c r="B17" s="156">
        <v>50138</v>
      </c>
      <c r="C17" s="401">
        <v>50</v>
      </c>
      <c r="D17" s="49"/>
      <c r="E17" s="50"/>
      <c r="O17" s="415"/>
      <c r="P17" s="415"/>
      <c r="S17" s="415"/>
      <c r="T17" s="415"/>
    </row>
    <row r="18" spans="1:20" ht="15" thickBot="1" x14ac:dyDescent="0.35">
      <c r="A18" s="412" t="s">
        <v>519</v>
      </c>
      <c r="B18" s="156">
        <v>50139</v>
      </c>
      <c r="C18" s="401">
        <v>50</v>
      </c>
      <c r="D18" s="49"/>
      <c r="E18" s="50"/>
      <c r="O18" s="415"/>
      <c r="P18" s="415"/>
      <c r="S18" s="415"/>
      <c r="T18" s="415"/>
    </row>
    <row r="19" spans="1:20" ht="15" thickBot="1" x14ac:dyDescent="0.35">
      <c r="A19" s="412" t="s">
        <v>1785</v>
      </c>
      <c r="B19" s="156">
        <v>50474</v>
      </c>
      <c r="C19" s="401">
        <v>50</v>
      </c>
      <c r="D19" s="49"/>
      <c r="E19" s="50"/>
      <c r="O19" s="415"/>
      <c r="P19" s="415"/>
      <c r="S19" s="415"/>
      <c r="T19" s="415"/>
    </row>
    <row r="20" spans="1:20" ht="15" thickBot="1" x14ac:dyDescent="0.35">
      <c r="A20" s="412" t="s">
        <v>1786</v>
      </c>
      <c r="B20" s="156">
        <v>50140</v>
      </c>
      <c r="C20" s="401">
        <v>50</v>
      </c>
      <c r="D20" s="49"/>
      <c r="E20" s="50"/>
      <c r="O20" s="415"/>
      <c r="P20" s="415"/>
      <c r="S20" s="415"/>
      <c r="T20" s="415"/>
    </row>
    <row r="21" spans="1:20" ht="15" thickBot="1" x14ac:dyDescent="0.35">
      <c r="A21" s="412" t="s">
        <v>1787</v>
      </c>
      <c r="B21" s="156">
        <v>50141</v>
      </c>
      <c r="C21" s="401">
        <v>50</v>
      </c>
      <c r="D21" s="49"/>
      <c r="E21" s="50"/>
      <c r="O21" s="415"/>
      <c r="P21" s="415"/>
      <c r="S21" s="415"/>
      <c r="T21" s="415"/>
    </row>
    <row r="22" spans="1:20" ht="15" thickBot="1" x14ac:dyDescent="0.35">
      <c r="A22" s="412" t="s">
        <v>520</v>
      </c>
      <c r="B22" s="156">
        <v>50142</v>
      </c>
      <c r="C22" s="401">
        <v>50</v>
      </c>
      <c r="D22" s="49"/>
      <c r="E22" s="50"/>
      <c r="O22" s="415"/>
      <c r="P22" s="415"/>
      <c r="S22" s="415"/>
      <c r="T22" s="415"/>
    </row>
    <row r="23" spans="1:20" ht="15" thickBot="1" x14ac:dyDescent="0.35">
      <c r="A23" s="412" t="s">
        <v>521</v>
      </c>
      <c r="B23" s="156">
        <v>50143</v>
      </c>
      <c r="C23" s="401">
        <v>50</v>
      </c>
      <c r="D23" s="49"/>
      <c r="E23" s="50"/>
      <c r="O23" s="415"/>
      <c r="P23" s="415"/>
      <c r="S23" s="415"/>
      <c r="T23" s="415"/>
    </row>
    <row r="24" spans="1:20" ht="15" thickBot="1" x14ac:dyDescent="0.35">
      <c r="A24" s="412" t="s">
        <v>1788</v>
      </c>
      <c r="B24" s="156">
        <v>50144</v>
      </c>
      <c r="C24" s="401">
        <v>50</v>
      </c>
      <c r="D24" s="49"/>
      <c r="E24" s="50"/>
      <c r="O24" s="415"/>
      <c r="P24" s="415"/>
      <c r="S24" s="415"/>
      <c r="T24" s="415"/>
    </row>
    <row r="25" spans="1:20" ht="15" thickBot="1" x14ac:dyDescent="0.35">
      <c r="A25" s="412" t="s">
        <v>1789</v>
      </c>
      <c r="B25" s="156">
        <v>50492</v>
      </c>
      <c r="C25" s="401">
        <v>50</v>
      </c>
      <c r="D25" s="49"/>
      <c r="E25" s="50"/>
      <c r="O25" s="415"/>
      <c r="P25" s="415"/>
      <c r="S25" s="415"/>
      <c r="T25" s="415"/>
    </row>
    <row r="26" spans="1:20" ht="15" thickBot="1" x14ac:dyDescent="0.35">
      <c r="A26" s="412" t="s">
        <v>1790</v>
      </c>
      <c r="B26" s="156">
        <v>50145</v>
      </c>
      <c r="C26" s="401">
        <v>50</v>
      </c>
      <c r="D26" s="49"/>
      <c r="E26" s="50"/>
      <c r="O26" s="415"/>
      <c r="P26" s="415"/>
      <c r="S26" s="415"/>
      <c r="T26" s="415"/>
    </row>
    <row r="27" spans="1:20" ht="15" thickBot="1" x14ac:dyDescent="0.35">
      <c r="A27" s="412" t="s">
        <v>1791</v>
      </c>
      <c r="B27" s="156">
        <v>50146</v>
      </c>
      <c r="C27" s="401">
        <v>50</v>
      </c>
      <c r="D27" s="49"/>
      <c r="E27" s="50"/>
      <c r="O27" s="415"/>
      <c r="P27" s="415"/>
      <c r="S27" s="415"/>
      <c r="T27" s="415"/>
    </row>
    <row r="28" spans="1:20" ht="15" thickBot="1" x14ac:dyDescent="0.35">
      <c r="A28" s="412" t="s">
        <v>1792</v>
      </c>
      <c r="B28" s="156">
        <v>50147</v>
      </c>
      <c r="C28" s="401">
        <v>50</v>
      </c>
      <c r="D28" s="49"/>
      <c r="E28" s="50"/>
      <c r="O28" s="415"/>
      <c r="P28" s="415"/>
      <c r="S28" s="415"/>
      <c r="T28" s="415"/>
    </row>
    <row r="29" spans="1:20" ht="15" thickBot="1" x14ac:dyDescent="0.35">
      <c r="A29" s="412" t="s">
        <v>391</v>
      </c>
      <c r="B29" s="156">
        <v>50148</v>
      </c>
      <c r="C29" s="401">
        <v>50</v>
      </c>
      <c r="D29" s="49"/>
      <c r="E29" s="50"/>
      <c r="O29" s="415"/>
      <c r="P29" s="415"/>
      <c r="S29" s="415"/>
      <c r="T29" s="415"/>
    </row>
    <row r="30" spans="1:20" ht="15" thickBot="1" x14ac:dyDescent="0.35">
      <c r="A30" s="412" t="s">
        <v>1793</v>
      </c>
      <c r="B30" s="156">
        <v>50149</v>
      </c>
      <c r="C30" s="401">
        <v>50</v>
      </c>
      <c r="D30" s="49"/>
      <c r="E30" s="50"/>
      <c r="O30" s="415"/>
      <c r="P30" s="415"/>
      <c r="S30" s="415"/>
      <c r="T30" s="415"/>
    </row>
    <row r="31" spans="1:20" ht="15" thickBot="1" x14ac:dyDescent="0.35">
      <c r="A31" s="412" t="s">
        <v>1794</v>
      </c>
      <c r="B31" s="156">
        <v>50150</v>
      </c>
      <c r="C31" s="401">
        <v>50</v>
      </c>
      <c r="D31" s="49"/>
      <c r="E31" s="50"/>
      <c r="O31" s="415"/>
      <c r="P31" s="415"/>
      <c r="S31" s="415"/>
      <c r="T31" s="415"/>
    </row>
    <row r="32" spans="1:20" ht="15" thickBot="1" x14ac:dyDescent="0.35">
      <c r="A32" s="412" t="s">
        <v>958</v>
      </c>
      <c r="B32" s="156">
        <v>50151</v>
      </c>
      <c r="C32" s="401">
        <v>50</v>
      </c>
      <c r="D32" s="49"/>
      <c r="E32" s="50"/>
      <c r="O32" s="415"/>
      <c r="P32" s="415"/>
      <c r="S32" s="415"/>
      <c r="T32" s="415"/>
    </row>
    <row r="33" spans="1:20" ht="15" thickBot="1" x14ac:dyDescent="0.35">
      <c r="A33" s="412" t="s">
        <v>1795</v>
      </c>
      <c r="B33" s="156">
        <v>50152</v>
      </c>
      <c r="C33" s="401">
        <v>50</v>
      </c>
      <c r="D33" s="49"/>
      <c r="E33" s="50"/>
      <c r="O33" s="415"/>
      <c r="P33" s="415"/>
      <c r="S33" s="415"/>
      <c r="T33" s="415"/>
    </row>
    <row r="34" spans="1:20" ht="15" thickBot="1" x14ac:dyDescent="0.35">
      <c r="A34" s="412" t="s">
        <v>522</v>
      </c>
      <c r="B34" s="156">
        <v>50153</v>
      </c>
      <c r="C34" s="401">
        <v>50</v>
      </c>
      <c r="D34" s="49"/>
      <c r="E34" s="50"/>
      <c r="O34" s="415"/>
      <c r="P34" s="415"/>
      <c r="S34" s="415"/>
      <c r="T34" s="415"/>
    </row>
    <row r="35" spans="1:20" ht="15" thickBot="1" x14ac:dyDescent="0.35">
      <c r="A35" s="412" t="s">
        <v>1796</v>
      </c>
      <c r="B35" s="156">
        <v>50475</v>
      </c>
      <c r="C35" s="401">
        <v>50</v>
      </c>
      <c r="D35" s="49"/>
      <c r="E35" s="50"/>
      <c r="O35" s="415"/>
      <c r="P35" s="415"/>
      <c r="S35" s="415"/>
      <c r="T35" s="415"/>
    </row>
    <row r="36" spans="1:20" ht="15" thickBot="1" x14ac:dyDescent="0.35">
      <c r="A36" s="412" t="s">
        <v>523</v>
      </c>
      <c r="B36" s="156">
        <v>50154</v>
      </c>
      <c r="C36" s="401">
        <v>50</v>
      </c>
      <c r="D36" s="49"/>
      <c r="E36" s="50"/>
      <c r="O36" s="415"/>
      <c r="P36" s="415"/>
      <c r="S36" s="415"/>
      <c r="T36" s="415"/>
    </row>
    <row r="37" spans="1:20" ht="15" thickBot="1" x14ac:dyDescent="0.35">
      <c r="A37" s="412" t="s">
        <v>1797</v>
      </c>
      <c r="B37" s="156">
        <v>50155</v>
      </c>
      <c r="C37" s="401">
        <v>50</v>
      </c>
      <c r="D37" s="49"/>
      <c r="E37" s="50"/>
      <c r="O37" s="415"/>
      <c r="P37" s="415"/>
      <c r="S37" s="415"/>
      <c r="T37" s="415"/>
    </row>
    <row r="38" spans="1:20" ht="15" thickBot="1" x14ac:dyDescent="0.35">
      <c r="A38" s="412" t="s">
        <v>1310</v>
      </c>
      <c r="B38" s="156">
        <v>50156</v>
      </c>
      <c r="C38" s="401">
        <v>50</v>
      </c>
      <c r="D38" s="49"/>
      <c r="E38" s="50"/>
      <c r="O38" s="415"/>
      <c r="P38" s="415"/>
      <c r="S38" s="415"/>
      <c r="T38" s="415"/>
    </row>
    <row r="39" spans="1:20" ht="15" thickBot="1" x14ac:dyDescent="0.35">
      <c r="A39" s="412" t="s">
        <v>1798</v>
      </c>
      <c r="B39" s="156">
        <v>50516</v>
      </c>
      <c r="C39" s="401">
        <v>50</v>
      </c>
      <c r="D39" s="49"/>
      <c r="E39" s="50"/>
      <c r="O39" s="415"/>
      <c r="P39" s="415"/>
      <c r="S39" s="415"/>
      <c r="T39" s="415"/>
    </row>
    <row r="40" spans="1:20" ht="15" thickBot="1" x14ac:dyDescent="0.35">
      <c r="A40" s="412" t="s">
        <v>1799</v>
      </c>
      <c r="B40" s="156">
        <v>50157</v>
      </c>
      <c r="C40" s="401">
        <v>50</v>
      </c>
      <c r="D40" s="49"/>
      <c r="E40" s="50"/>
      <c r="O40" s="415"/>
      <c r="P40" s="415"/>
      <c r="S40" s="415"/>
      <c r="T40" s="415"/>
    </row>
    <row r="41" spans="1:20" ht="15" thickBot="1" x14ac:dyDescent="0.35">
      <c r="A41" s="412" t="s">
        <v>1800</v>
      </c>
      <c r="B41" s="156">
        <v>50158</v>
      </c>
      <c r="C41" s="401">
        <v>50</v>
      </c>
      <c r="D41" s="49"/>
      <c r="E41" s="50"/>
      <c r="O41" s="415"/>
      <c r="P41" s="415"/>
      <c r="S41" s="415"/>
      <c r="T41" s="415"/>
    </row>
    <row r="42" spans="1:20" ht="15" thickBot="1" x14ac:dyDescent="0.35">
      <c r="A42" s="412" t="s">
        <v>1801</v>
      </c>
      <c r="B42" s="156">
        <v>50545</v>
      </c>
      <c r="C42" s="401">
        <v>50</v>
      </c>
      <c r="D42" s="49"/>
      <c r="E42" s="50"/>
      <c r="O42" s="415"/>
      <c r="P42" s="415"/>
      <c r="S42" s="415"/>
      <c r="T42" s="415"/>
    </row>
    <row r="43" spans="1:20" ht="15" thickBot="1" x14ac:dyDescent="0.35">
      <c r="A43" s="412" t="s">
        <v>959</v>
      </c>
      <c r="B43" s="156">
        <v>50517</v>
      </c>
      <c r="C43" s="401">
        <v>50</v>
      </c>
      <c r="D43" s="49"/>
      <c r="E43" s="50"/>
      <c r="O43" s="415"/>
      <c r="P43" s="415"/>
      <c r="S43" s="415"/>
      <c r="T43" s="415"/>
    </row>
    <row r="44" spans="1:20" ht="15" thickBot="1" x14ac:dyDescent="0.35">
      <c r="A44" s="412" t="s">
        <v>524</v>
      </c>
      <c r="B44" s="156">
        <v>50448</v>
      </c>
      <c r="C44" s="401">
        <v>50</v>
      </c>
      <c r="D44" s="49"/>
      <c r="E44" s="50"/>
      <c r="O44" s="415"/>
      <c r="P44" s="415"/>
      <c r="S44" s="415"/>
      <c r="T44" s="415"/>
    </row>
    <row r="45" spans="1:20" ht="15" thickBot="1" x14ac:dyDescent="0.35">
      <c r="A45" s="412" t="s">
        <v>397</v>
      </c>
      <c r="B45" s="156">
        <v>50159</v>
      </c>
      <c r="C45" s="401">
        <v>50</v>
      </c>
      <c r="D45" s="49"/>
      <c r="E45" s="50"/>
      <c r="O45" s="415"/>
      <c r="P45" s="415"/>
      <c r="S45" s="415"/>
      <c r="T45" s="415"/>
    </row>
    <row r="46" spans="1:20" ht="15" thickBot="1" x14ac:dyDescent="0.35">
      <c r="A46" s="412" t="s">
        <v>398</v>
      </c>
      <c r="B46" s="156">
        <v>50160</v>
      </c>
      <c r="C46" s="401">
        <v>50</v>
      </c>
      <c r="D46" s="49"/>
      <c r="E46" s="50"/>
      <c r="O46" s="415"/>
      <c r="P46" s="415"/>
      <c r="S46" s="415"/>
      <c r="T46" s="415"/>
    </row>
    <row r="47" spans="1:20" ht="15" thickBot="1" x14ac:dyDescent="0.35">
      <c r="A47" s="412" t="s">
        <v>1802</v>
      </c>
      <c r="B47" s="156">
        <v>50161</v>
      </c>
      <c r="C47" s="401">
        <v>50</v>
      </c>
      <c r="D47" s="49"/>
      <c r="E47" s="50"/>
      <c r="O47" s="415"/>
      <c r="P47" s="415"/>
      <c r="S47" s="415"/>
      <c r="T47" s="415"/>
    </row>
    <row r="48" spans="1:20" ht="15" thickBot="1" x14ac:dyDescent="0.35">
      <c r="A48" s="412" t="s">
        <v>1803</v>
      </c>
      <c r="B48" s="156">
        <v>50162</v>
      </c>
      <c r="C48" s="401">
        <v>50</v>
      </c>
      <c r="D48" s="49"/>
      <c r="E48" s="50"/>
      <c r="O48" s="415"/>
      <c r="P48" s="415"/>
      <c r="S48" s="415"/>
      <c r="T48" s="415"/>
    </row>
    <row r="49" spans="1:20" ht="15" thickBot="1" x14ac:dyDescent="0.35">
      <c r="A49" s="412" t="s">
        <v>525</v>
      </c>
      <c r="B49" s="156">
        <v>50163</v>
      </c>
      <c r="C49" s="401">
        <v>50</v>
      </c>
      <c r="D49" s="49"/>
      <c r="E49" s="50"/>
      <c r="O49" s="415"/>
      <c r="P49" s="415"/>
      <c r="S49" s="415"/>
      <c r="T49" s="415"/>
    </row>
    <row r="50" spans="1:20" ht="15" thickBot="1" x14ac:dyDescent="0.35">
      <c r="A50" s="412" t="s">
        <v>526</v>
      </c>
      <c r="B50" s="156">
        <v>50165</v>
      </c>
      <c r="C50" s="401">
        <v>50</v>
      </c>
      <c r="D50" s="49"/>
      <c r="E50" s="50"/>
      <c r="O50" s="415"/>
      <c r="P50" s="415"/>
      <c r="S50" s="415"/>
      <c r="T50" s="415"/>
    </row>
    <row r="51" spans="1:20" ht="15" thickBot="1" x14ac:dyDescent="0.35">
      <c r="A51" s="412" t="s">
        <v>527</v>
      </c>
      <c r="B51" s="156">
        <v>50166</v>
      </c>
      <c r="C51" s="401">
        <v>50</v>
      </c>
      <c r="D51" s="49"/>
      <c r="E51" s="50"/>
      <c r="O51" s="415"/>
      <c r="P51" s="415"/>
      <c r="S51" s="415"/>
      <c r="T51" s="415"/>
    </row>
    <row r="52" spans="1:20" ht="15" thickBot="1" x14ac:dyDescent="0.35">
      <c r="A52" s="412" t="s">
        <v>528</v>
      </c>
      <c r="B52" s="156">
        <v>50167</v>
      </c>
      <c r="C52" s="401">
        <v>50</v>
      </c>
      <c r="D52" s="49"/>
      <c r="E52" s="50"/>
      <c r="O52" s="415"/>
      <c r="P52" s="415"/>
      <c r="S52" s="415"/>
      <c r="T52" s="415"/>
    </row>
    <row r="53" spans="1:20" ht="15" thickBot="1" x14ac:dyDescent="0.35">
      <c r="A53" s="412" t="s">
        <v>1804</v>
      </c>
      <c r="B53" s="156">
        <v>50168</v>
      </c>
      <c r="C53" s="401">
        <v>50</v>
      </c>
      <c r="D53" s="49"/>
      <c r="E53" s="50"/>
      <c r="O53" s="415"/>
      <c r="P53" s="415"/>
      <c r="S53" s="415"/>
      <c r="T53" s="415"/>
    </row>
    <row r="54" spans="1:20" ht="15" thickBot="1" x14ac:dyDescent="0.35">
      <c r="A54" s="412" t="s">
        <v>1805</v>
      </c>
      <c r="B54" s="156">
        <v>50169</v>
      </c>
      <c r="C54" s="401">
        <v>50</v>
      </c>
      <c r="D54" s="49"/>
      <c r="E54" s="50"/>
      <c r="O54" s="415"/>
      <c r="P54" s="415"/>
      <c r="S54" s="415"/>
      <c r="T54" s="415"/>
    </row>
    <row r="55" spans="1:20" ht="15" thickBot="1" x14ac:dyDescent="0.35">
      <c r="A55" s="412" t="s">
        <v>1806</v>
      </c>
      <c r="B55" s="156">
        <v>50170</v>
      </c>
      <c r="C55" s="401">
        <v>50</v>
      </c>
      <c r="D55" s="49"/>
      <c r="E55" s="50"/>
      <c r="O55" s="415"/>
      <c r="P55" s="415"/>
      <c r="S55" s="415"/>
      <c r="T55" s="415"/>
    </row>
    <row r="56" spans="1:20" ht="15" thickBot="1" x14ac:dyDescent="0.35">
      <c r="A56" s="412" t="s">
        <v>1807</v>
      </c>
      <c r="B56" s="156">
        <v>50451</v>
      </c>
      <c r="C56" s="401">
        <v>50</v>
      </c>
      <c r="D56" s="49"/>
      <c r="E56" s="50"/>
      <c r="O56" s="415"/>
      <c r="P56" s="415"/>
      <c r="S56" s="415"/>
      <c r="T56" s="415"/>
    </row>
    <row r="57" spans="1:20" ht="15" thickBot="1" x14ac:dyDescent="0.35">
      <c r="A57" s="412" t="s">
        <v>960</v>
      </c>
      <c r="B57" s="156">
        <v>50171</v>
      </c>
      <c r="C57" s="401">
        <v>50</v>
      </c>
      <c r="D57" s="49"/>
      <c r="E57" s="50"/>
      <c r="O57" s="415"/>
      <c r="P57" s="415"/>
      <c r="S57" s="415"/>
      <c r="T57" s="415"/>
    </row>
    <row r="58" spans="1:20" ht="15" thickBot="1" x14ac:dyDescent="0.35">
      <c r="A58" s="412" t="s">
        <v>1808</v>
      </c>
      <c r="B58" s="156">
        <v>50172</v>
      </c>
      <c r="C58" s="401">
        <v>50</v>
      </c>
      <c r="D58" s="49"/>
      <c r="E58" s="50"/>
      <c r="O58" s="415"/>
      <c r="P58" s="415"/>
      <c r="S58" s="415"/>
      <c r="T58" s="415"/>
    </row>
    <row r="59" spans="1:20" ht="15" thickBot="1" x14ac:dyDescent="0.35">
      <c r="A59" s="412" t="s">
        <v>961</v>
      </c>
      <c r="B59" s="156">
        <v>50440</v>
      </c>
      <c r="C59" s="401">
        <v>50</v>
      </c>
      <c r="D59" s="49"/>
      <c r="E59" s="50"/>
      <c r="O59" s="415"/>
      <c r="P59" s="415"/>
      <c r="S59" s="415"/>
      <c r="T59" s="415"/>
    </row>
    <row r="60" spans="1:20" ht="15" thickBot="1" x14ac:dyDescent="0.35">
      <c r="A60" s="412" t="s">
        <v>1809</v>
      </c>
      <c r="B60" s="156">
        <v>50173</v>
      </c>
      <c r="C60" s="401">
        <v>50</v>
      </c>
      <c r="D60" s="49"/>
      <c r="E60" s="50"/>
      <c r="O60" s="415"/>
      <c r="P60" s="415"/>
      <c r="S60" s="415"/>
      <c r="T60" s="415"/>
    </row>
    <row r="61" spans="1:20" ht="15" thickBot="1" x14ac:dyDescent="0.35">
      <c r="A61" s="412" t="s">
        <v>1810</v>
      </c>
      <c r="B61" s="156">
        <v>50547</v>
      </c>
      <c r="C61" s="401">
        <v>50</v>
      </c>
      <c r="D61" s="49"/>
      <c r="E61" s="50"/>
      <c r="O61" s="415"/>
      <c r="P61" s="415"/>
      <c r="S61" s="415"/>
      <c r="T61" s="415"/>
    </row>
    <row r="62" spans="1:20" ht="15" thickBot="1" x14ac:dyDescent="0.35">
      <c r="A62" s="412" t="s">
        <v>392</v>
      </c>
      <c r="B62" s="156">
        <v>50175</v>
      </c>
      <c r="C62" s="401">
        <v>50</v>
      </c>
      <c r="D62" s="49"/>
      <c r="E62" s="50"/>
      <c r="O62" s="415"/>
      <c r="P62" s="415"/>
      <c r="S62" s="415"/>
      <c r="T62" s="415"/>
    </row>
    <row r="63" spans="1:20" ht="15" thickBot="1" x14ac:dyDescent="0.35">
      <c r="A63" s="412" t="s">
        <v>1811</v>
      </c>
      <c r="B63" s="156">
        <v>50176</v>
      </c>
      <c r="C63" s="401">
        <v>50</v>
      </c>
      <c r="D63" s="49"/>
      <c r="E63" s="50"/>
      <c r="O63" s="415"/>
      <c r="P63" s="415"/>
      <c r="S63" s="415"/>
      <c r="T63" s="415"/>
    </row>
    <row r="64" spans="1:20" ht="15" thickBot="1" x14ac:dyDescent="0.35">
      <c r="A64" s="412" t="s">
        <v>962</v>
      </c>
      <c r="B64" s="156">
        <v>50177</v>
      </c>
      <c r="C64" s="401">
        <v>50</v>
      </c>
      <c r="D64" s="49"/>
      <c r="E64" s="50"/>
      <c r="O64" s="415"/>
      <c r="P64" s="415"/>
      <c r="S64" s="415"/>
      <c r="T64" s="415"/>
    </row>
    <row r="65" spans="1:20" ht="15" thickBot="1" x14ac:dyDescent="0.35">
      <c r="A65" s="412" t="s">
        <v>1812</v>
      </c>
      <c r="B65" s="156">
        <v>50178</v>
      </c>
      <c r="C65" s="401">
        <v>50</v>
      </c>
      <c r="D65" s="49"/>
      <c r="E65" s="50"/>
      <c r="O65" s="415"/>
      <c r="P65" s="415"/>
      <c r="S65" s="415"/>
      <c r="T65" s="415"/>
    </row>
    <row r="66" spans="1:20" ht="15" thickBot="1" x14ac:dyDescent="0.35">
      <c r="A66" s="412" t="s">
        <v>399</v>
      </c>
      <c r="B66" s="156">
        <v>50180</v>
      </c>
      <c r="C66" s="401">
        <v>50</v>
      </c>
      <c r="D66" s="49"/>
      <c r="E66" s="50"/>
      <c r="O66" s="415"/>
      <c r="P66" s="415"/>
      <c r="S66" s="415"/>
      <c r="T66" s="415"/>
    </row>
    <row r="67" spans="1:20" ht="15" thickBot="1" x14ac:dyDescent="0.35">
      <c r="A67" s="412" t="s">
        <v>1813</v>
      </c>
      <c r="B67" s="156">
        <v>50447</v>
      </c>
      <c r="C67" s="401">
        <v>50</v>
      </c>
      <c r="D67" s="49"/>
      <c r="E67" s="50"/>
      <c r="O67" s="415"/>
      <c r="P67" s="415"/>
      <c r="S67" s="415"/>
      <c r="T67" s="415"/>
    </row>
    <row r="68" spans="1:20" ht="15" thickBot="1" x14ac:dyDescent="0.35">
      <c r="A68" s="412" t="s">
        <v>1814</v>
      </c>
      <c r="B68" s="156">
        <v>50179</v>
      </c>
      <c r="C68" s="401">
        <v>50</v>
      </c>
      <c r="D68" s="49"/>
      <c r="E68" s="50"/>
      <c r="O68" s="415"/>
      <c r="P68" s="415"/>
      <c r="S68" s="415"/>
      <c r="T68" s="415"/>
    </row>
    <row r="69" spans="1:20" x14ac:dyDescent="0.3">
      <c r="A69" s="413" t="s">
        <v>1815</v>
      </c>
      <c r="B69" s="413">
        <v>50462</v>
      </c>
      <c r="C69" s="401">
        <v>50</v>
      </c>
    </row>
    <row r="70" spans="1:20" x14ac:dyDescent="0.3">
      <c r="A70" s="413" t="s">
        <v>1816</v>
      </c>
      <c r="B70" s="413">
        <v>50181</v>
      </c>
      <c r="C70" s="401">
        <v>50</v>
      </c>
    </row>
    <row r="71" spans="1:20" x14ac:dyDescent="0.3">
      <c r="A71" s="413" t="s">
        <v>1817</v>
      </c>
      <c r="B71" s="413">
        <v>50182</v>
      </c>
      <c r="C71" s="401">
        <v>50</v>
      </c>
    </row>
    <row r="72" spans="1:20" x14ac:dyDescent="0.3">
      <c r="A72" s="413" t="s">
        <v>529</v>
      </c>
      <c r="B72" s="413">
        <v>50183</v>
      </c>
      <c r="C72" s="401">
        <v>50</v>
      </c>
    </row>
    <row r="73" spans="1:20" x14ac:dyDescent="0.3">
      <c r="A73" s="413" t="s">
        <v>1818</v>
      </c>
      <c r="B73" s="413">
        <v>50446</v>
      </c>
      <c r="C73" s="401">
        <v>50</v>
      </c>
    </row>
    <row r="74" spans="1:20" x14ac:dyDescent="0.3">
      <c r="A74" s="413" t="s">
        <v>530</v>
      </c>
      <c r="B74" s="413">
        <v>50184</v>
      </c>
      <c r="C74" s="401">
        <v>50</v>
      </c>
    </row>
    <row r="75" spans="1:20" x14ac:dyDescent="0.3">
      <c r="A75" s="413" t="s">
        <v>1819</v>
      </c>
      <c r="B75" s="413">
        <v>50185</v>
      </c>
      <c r="C75" s="401">
        <v>50</v>
      </c>
    </row>
    <row r="76" spans="1:20" x14ac:dyDescent="0.3">
      <c r="A76" s="413" t="s">
        <v>531</v>
      </c>
      <c r="B76" s="413">
        <v>50186</v>
      </c>
      <c r="C76" s="401">
        <v>50</v>
      </c>
    </row>
    <row r="77" spans="1:20" x14ac:dyDescent="0.3">
      <c r="A77" s="413" t="s">
        <v>1820</v>
      </c>
      <c r="B77" s="413">
        <v>50187</v>
      </c>
      <c r="C77" s="401">
        <v>50</v>
      </c>
    </row>
    <row r="78" spans="1:20" x14ac:dyDescent="0.3">
      <c r="A78" s="413" t="s">
        <v>1821</v>
      </c>
      <c r="B78" s="413">
        <v>50188</v>
      </c>
      <c r="C78" s="401">
        <v>50</v>
      </c>
    </row>
    <row r="79" spans="1:20" x14ac:dyDescent="0.3">
      <c r="A79" s="413" t="s">
        <v>1311</v>
      </c>
      <c r="B79" s="413">
        <v>50189</v>
      </c>
      <c r="C79" s="401">
        <v>50</v>
      </c>
    </row>
    <row r="80" spans="1:20" x14ac:dyDescent="0.3">
      <c r="A80" s="413" t="s">
        <v>1822</v>
      </c>
      <c r="B80" s="413">
        <v>50190</v>
      </c>
      <c r="C80" s="401">
        <v>50</v>
      </c>
    </row>
    <row r="81" spans="3:3" x14ac:dyDescent="0.3">
      <c r="C81" s="401"/>
    </row>
    <row r="82" spans="3:3" x14ac:dyDescent="0.3">
      <c r="C82" s="401"/>
    </row>
    <row r="83" spans="3:3" x14ac:dyDescent="0.3">
      <c r="C83" s="401"/>
    </row>
    <row r="84" spans="3:3" x14ac:dyDescent="0.3">
      <c r="C84" s="401"/>
    </row>
    <row r="85" spans="3:3" x14ac:dyDescent="0.3">
      <c r="C85" s="401"/>
    </row>
    <row r="86" spans="3:3" x14ac:dyDescent="0.3">
      <c r="C86" s="401"/>
    </row>
    <row r="87" spans="3:3" x14ac:dyDescent="0.3">
      <c r="C87" s="401"/>
    </row>
    <row r="88" spans="3:3" x14ac:dyDescent="0.3">
      <c r="C88" s="401"/>
    </row>
    <row r="89" spans="3:3" x14ac:dyDescent="0.3">
      <c r="C89" s="401"/>
    </row>
    <row r="90" spans="3:3" x14ac:dyDescent="0.3">
      <c r="C90" s="401"/>
    </row>
    <row r="91" spans="3:3" x14ac:dyDescent="0.3">
      <c r="C91" s="401"/>
    </row>
    <row r="92" spans="3:3" x14ac:dyDescent="0.3">
      <c r="C92" s="401"/>
    </row>
    <row r="93" spans="3:3" x14ac:dyDescent="0.3">
      <c r="C93" s="401"/>
    </row>
    <row r="94" spans="3:3" x14ac:dyDescent="0.3">
      <c r="C94" s="401"/>
    </row>
    <row r="95" spans="3:3" x14ac:dyDescent="0.3">
      <c r="C95" s="401"/>
    </row>
  </sheetData>
  <sheetProtection algorithmName="SHA-512" hashValue="wawERzvsru0C6xxuoKpeb1FRJKEuHCR4qBxNoiGHZ1soISkLs8Tnn8qZKR6enjtK4gjt3sg3agi859+I83VxNg==" saltValue="VWbZwKos9XQyJNnt9CM1K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H405"/>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286" customWidth="1"/>
    <col min="2" max="2" width="16.33203125" style="5" customWidth="1"/>
    <col min="3" max="3" width="17.44140625" style="5" customWidth="1"/>
    <col min="4" max="4" width="46.33203125" style="415" customWidth="1"/>
    <col min="5" max="5" width="17.109375" style="18" customWidth="1"/>
    <col min="6" max="6" width="21.5546875" style="415" customWidth="1"/>
    <col min="7" max="7" width="26.6640625" style="485" customWidth="1"/>
    <col min="8" max="8" width="25.109375" style="318" customWidth="1"/>
    <col min="9" max="9" width="24" style="415" customWidth="1"/>
    <col min="10" max="10" width="13.5546875" style="18" customWidth="1"/>
    <col min="11" max="11" width="11.6640625" style="18" customWidth="1"/>
    <col min="12" max="12" width="4" hidden="1" customWidth="1"/>
    <col min="13" max="13" width="11" style="18" hidden="1" customWidth="1"/>
    <col min="14" max="14" width="3.33203125" style="190" hidden="1" customWidth="1"/>
    <col min="15" max="15" width="2.109375" style="18" hidden="1" customWidth="1"/>
    <col min="16" max="16" width="13.44140625" style="18" hidden="1" customWidth="1"/>
    <col min="17" max="17" width="13.109375" style="18" customWidth="1"/>
    <col min="18" max="24" width="9.109375" style="18"/>
    <col min="25" max="25" width="8.88671875" customWidth="1"/>
    <col min="26" max="28" width="10.5546875" customWidth="1"/>
    <col min="29" max="95" width="20.6640625" customWidth="1"/>
    <col min="123" max="1880" width="9.109375" style="18"/>
    <col min="1881" max="16384" width="9.109375" style="415"/>
  </cols>
  <sheetData>
    <row r="1" spans="1:122" ht="15" thickBot="1" x14ac:dyDescent="0.35">
      <c r="B1" s="487" t="s">
        <v>389</v>
      </c>
      <c r="C1" s="487"/>
      <c r="E1" s="416" t="s">
        <v>35</v>
      </c>
      <c r="F1" s="417">
        <v>2022</v>
      </c>
      <c r="G1" s="115" t="s">
        <v>118</v>
      </c>
      <c r="H1" s="418"/>
      <c r="I1" s="419"/>
      <c r="J1" s="420"/>
      <c r="M1" s="18" t="s">
        <v>50</v>
      </c>
      <c r="O1" s="18">
        <v>1</v>
      </c>
      <c r="P1" s="18" t="s">
        <v>1361</v>
      </c>
    </row>
    <row r="2" spans="1:122" ht="44.25" customHeight="1" thickBot="1" x14ac:dyDescent="0.35">
      <c r="B2" s="985" t="s">
        <v>284</v>
      </c>
      <c r="C2" s="986"/>
      <c r="D2" s="421" t="s">
        <v>941</v>
      </c>
      <c r="E2" s="983" t="s">
        <v>297</v>
      </c>
      <c r="F2" s="983"/>
      <c r="G2" s="984"/>
      <c r="H2" s="624" t="s">
        <v>2977</v>
      </c>
      <c r="M2" s="18" t="s">
        <v>51</v>
      </c>
      <c r="N2" s="190">
        <v>50</v>
      </c>
      <c r="O2" s="18">
        <v>2</v>
      </c>
      <c r="P2" s="18">
        <v>9004</v>
      </c>
    </row>
    <row r="3" spans="1:122" ht="15" thickBot="1" x14ac:dyDescent="0.35">
      <c r="B3" s="488" t="s">
        <v>0</v>
      </c>
      <c r="C3" s="489"/>
      <c r="D3" s="423" t="e">
        <f>VLOOKUP(D2,'Unit Names(H)'!A2:B139,2,FALSE)</f>
        <v>#N/A</v>
      </c>
      <c r="E3" s="564"/>
      <c r="F3" s="424"/>
      <c r="G3" s="425"/>
      <c r="H3" s="422"/>
      <c r="N3" s="190">
        <v>51</v>
      </c>
      <c r="O3" s="18">
        <v>3</v>
      </c>
    </row>
    <row r="4" spans="1:122" ht="15" thickBot="1" x14ac:dyDescent="0.35">
      <c r="B4" s="490" t="s">
        <v>804</v>
      </c>
      <c r="C4" s="491"/>
      <c r="D4" s="426"/>
      <c r="E4" s="426"/>
      <c r="F4" s="427"/>
      <c r="G4" s="428"/>
      <c r="H4" s="422"/>
      <c r="I4" s="2"/>
      <c r="M4" s="18" t="s">
        <v>328</v>
      </c>
      <c r="N4" s="190">
        <v>52</v>
      </c>
      <c r="O4" s="18">
        <v>4</v>
      </c>
    </row>
    <row r="5" spans="1:122" ht="37.5" customHeight="1" x14ac:dyDescent="0.3">
      <c r="A5" s="387" t="s">
        <v>386</v>
      </c>
      <c r="B5" s="287" t="s">
        <v>103</v>
      </c>
      <c r="C5" s="287" t="s">
        <v>120</v>
      </c>
      <c r="D5" s="429" t="s">
        <v>1</v>
      </c>
      <c r="E5" s="429">
        <v>2021</v>
      </c>
      <c r="F5" s="430">
        <v>2022</v>
      </c>
      <c r="G5" s="431" t="s">
        <v>914</v>
      </c>
      <c r="H5" s="432" t="s">
        <v>301</v>
      </c>
      <c r="I5" s="417" t="s">
        <v>13</v>
      </c>
      <c r="M5" s="18" t="s">
        <v>432</v>
      </c>
    </row>
    <row r="6" spans="1:122" ht="31.2" customHeight="1" x14ac:dyDescent="0.3">
      <c r="B6" s="518" t="s">
        <v>119</v>
      </c>
      <c r="C6" s="519"/>
      <c r="D6" s="520"/>
      <c r="E6" s="521"/>
      <c r="F6" s="522"/>
      <c r="G6" s="514"/>
      <c r="H6" s="17"/>
      <c r="M6" s="18" t="s">
        <v>415</v>
      </c>
    </row>
    <row r="7" spans="1:122" s="18" customFormat="1" ht="72.599999999999994" customHeight="1" x14ac:dyDescent="0.3">
      <c r="A7" s="628">
        <v>333</v>
      </c>
      <c r="B7" s="387" t="s">
        <v>66</v>
      </c>
      <c r="C7" s="387" t="s">
        <v>121</v>
      </c>
      <c r="D7" s="414" t="s">
        <v>805</v>
      </c>
      <c r="E7" s="385" t="e">
        <f>INDEX('2021 Unit Data'!$A$1:$CZ$258,MATCH('Unit Data from Audit Worksheet'!$A7,'2021 Unit Data'!$A$1:$A$258,0),MATCH('Unit Data from Audit Worksheet'!$D$2,'2021 Unit Data'!$A$1:$CZ$1,0))</f>
        <v>#N/A</v>
      </c>
      <c r="F7" s="189">
        <v>0</v>
      </c>
      <c r="G7" s="434">
        <f>IF(F7&lt;0,"Note: Number is normally positive.",)</f>
        <v>0</v>
      </c>
      <c r="H7" s="435"/>
      <c r="I7" s="436"/>
      <c r="J7" s="301"/>
      <c r="K7" s="623"/>
      <c r="L7"/>
      <c r="M7" s="18" t="s">
        <v>433</v>
      </c>
      <c r="N7" s="190"/>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8" customFormat="1" ht="51" customHeight="1" x14ac:dyDescent="0.3">
      <c r="A8" s="100">
        <v>500</v>
      </c>
      <c r="B8" s="387" t="s">
        <v>54</v>
      </c>
      <c r="C8" s="387" t="s">
        <v>121</v>
      </c>
      <c r="D8" s="414" t="s">
        <v>806</v>
      </c>
      <c r="E8" s="385" t="e">
        <f>INDEX('2021 Unit Data'!$A$1:$CZ$258,MATCH('Unit Data from Audit Worksheet'!$A8,'2021 Unit Data'!$A$1:$A$258,0),MATCH('Unit Data from Audit Worksheet'!$D$2,'2021 Unit Data'!$A$1:$CZ$1,0))</f>
        <v>#N/A</v>
      </c>
      <c r="F8" s="189">
        <v>0</v>
      </c>
      <c r="G8" s="434">
        <f>IF(F8&lt;0,"Note: Number is normally positive.",)</f>
        <v>0</v>
      </c>
      <c r="H8" s="435"/>
      <c r="I8" s="435"/>
      <c r="J8" s="301"/>
      <c r="K8" s="623"/>
      <c r="L8"/>
      <c r="M8" s="18" t="s">
        <v>434</v>
      </c>
      <c r="N8" s="190"/>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640">
        <v>385</v>
      </c>
      <c r="B9" s="4" t="s">
        <v>59</v>
      </c>
      <c r="C9" s="387" t="s">
        <v>121</v>
      </c>
      <c r="D9" s="99" t="s">
        <v>122</v>
      </c>
      <c r="E9" s="385" t="e">
        <f>INDEX('2021 Unit Data'!$A$1:$CZ$258,MATCH('Unit Data from Audit Worksheet'!$A9,'2021 Unit Data'!$A$1:$A$258,0),MATCH('Unit Data from Audit Worksheet'!$D$2,'2021 Unit Data'!$A$1:$CZ$1,0))-INDEX('2021 Unit Data'!$A$1:$CZ$258,MATCH('Unit Data from Audit Worksheet'!$A11,'2021 Unit Data'!$A$1:$A$258,0),MATCH('Unit Data from Audit Worksheet'!$D$2,'2021 Unit Data'!$A$1:$CZ$1,0))</f>
        <v>#N/A</v>
      </c>
      <c r="F9" s="189">
        <v>0</v>
      </c>
      <c r="G9" s="434">
        <f>IF((F7+F8)&gt;F9,"Error: Please review Account numbers (333+500)&gt;385",)</f>
        <v>0</v>
      </c>
      <c r="H9" s="435"/>
      <c r="I9" s="435"/>
      <c r="J9" s="971"/>
      <c r="K9" s="623"/>
    </row>
    <row r="10" spans="1:122" s="18" customFormat="1" ht="90" customHeight="1" x14ac:dyDescent="0.3">
      <c r="A10" s="100">
        <v>575</v>
      </c>
      <c r="B10" s="387" t="s">
        <v>69</v>
      </c>
      <c r="C10" s="387" t="s">
        <v>121</v>
      </c>
      <c r="D10" s="492" t="s">
        <v>807</v>
      </c>
      <c r="E10" s="385" t="e">
        <f>INDEX('2021 Unit Data'!$A$1:$CZ$258,MATCH('Unit Data from Audit Worksheet'!$A10,'2021 Unit Data'!$A$1:$A$258,0),MATCH('Unit Data from Audit Worksheet'!$D$2,'2021 Unit Data'!$A$1:$CZ$1,0))</f>
        <v>#N/A</v>
      </c>
      <c r="F10" s="189">
        <v>0</v>
      </c>
      <c r="G10" s="434">
        <f>IF(F10&lt;0,"Note: Number is normally positive.",)</f>
        <v>0</v>
      </c>
      <c r="H10" s="437"/>
      <c r="I10" s="438"/>
      <c r="J10" s="180"/>
      <c r="K10" s="623"/>
      <c r="L10"/>
      <c r="N10" s="19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8" customFormat="1" ht="93.75" customHeight="1" x14ac:dyDescent="0.3">
      <c r="A11" s="100">
        <v>576</v>
      </c>
      <c r="B11" s="387" t="s">
        <v>69</v>
      </c>
      <c r="C11" s="387" t="s">
        <v>121</v>
      </c>
      <c r="D11" s="492" t="s">
        <v>808</v>
      </c>
      <c r="E11" s="385" t="e">
        <f>INDEX('2021 Unit Data'!$A$1:$CZ$258,MATCH('Unit Data from Audit Worksheet'!$A11,'2021 Unit Data'!$A$1:$A$258,0),MATCH('Unit Data from Audit Worksheet'!$D$2,'2021 Unit Data'!$A$1:$CZ$1,0))</f>
        <v>#N/A</v>
      </c>
      <c r="F11" s="189">
        <v>0</v>
      </c>
      <c r="G11" s="434">
        <f>IF(F11&lt;0,"Error: Enter as positive.",)</f>
        <v>0</v>
      </c>
      <c r="H11" s="437"/>
      <c r="I11" s="438"/>
      <c r="J11" s="971"/>
      <c r="K11" s="623"/>
      <c r="L11"/>
      <c r="N11" s="190"/>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641">
        <v>626</v>
      </c>
      <c r="B12" s="496" t="s">
        <v>450</v>
      </c>
      <c r="C12" s="496" t="s">
        <v>121</v>
      </c>
      <c r="D12" s="221" t="s">
        <v>809</v>
      </c>
      <c r="E12" s="385" t="e">
        <f>INDEX('2021 Unit Data'!$A$1:$CZ$258,MATCH('Unit Data from Audit Worksheet'!$A12,'2021 Unit Data'!$A$1:$A$258,0),MATCH('Unit Data from Audit Worksheet'!$D$2,'2021 Unit Data'!$A$1:$CZ$1,0))-INDEX('2021 Unit Data'!$A$1:$CZ$258,MATCH('Unit Data from Audit Worksheet'!$A11,'2021 Unit Data'!$A$1:$A$258,0),MATCH('Unit Data from Audit Worksheet'!$D$2,'2021 Unit Data'!$A$1:$CZ$1,0))</f>
        <v>#N/A</v>
      </c>
      <c r="F12" s="189">
        <v>0</v>
      </c>
      <c r="G12" s="434">
        <f>IF(F12&lt;0,"Error: Enter as positive.",)</f>
        <v>0</v>
      </c>
      <c r="H12" s="439"/>
      <c r="I12" s="439"/>
      <c r="J12" s="971"/>
      <c r="K12" s="623"/>
    </row>
    <row r="13" spans="1:122" ht="89.25" customHeight="1" x14ac:dyDescent="0.3">
      <c r="A13" s="195">
        <v>627</v>
      </c>
      <c r="B13" s="497" t="s">
        <v>361</v>
      </c>
      <c r="C13" s="496" t="s">
        <v>121</v>
      </c>
      <c r="D13" s="221" t="s">
        <v>810</v>
      </c>
      <c r="E13" s="385" t="e">
        <f>INDEX('2021 Unit Data'!$A$1:$CZ$258,MATCH('Unit Data from Audit Worksheet'!$A13,'2021 Unit Data'!$A$1:$A$258,0),MATCH('Unit Data from Audit Worksheet'!$D$2,'2021 Unit Data'!$A$1:$CZ$1,0))</f>
        <v>#N/A</v>
      </c>
      <c r="F13" s="189">
        <v>0</v>
      </c>
      <c r="G13" s="434">
        <f>IF(F13&gt;F12,"Please review account numbers 627 &gt;626",)</f>
        <v>0</v>
      </c>
      <c r="H13" s="439"/>
      <c r="I13" s="439"/>
      <c r="J13" s="180"/>
      <c r="K13" s="623"/>
    </row>
    <row r="14" spans="1:122" ht="105" customHeight="1" x14ac:dyDescent="0.3">
      <c r="A14" s="195">
        <v>628</v>
      </c>
      <c r="B14" s="497" t="s">
        <v>361</v>
      </c>
      <c r="C14" s="496" t="s">
        <v>121</v>
      </c>
      <c r="D14" s="221" t="s">
        <v>811</v>
      </c>
      <c r="E14" s="385" t="e">
        <f>INDEX('2021 Unit Data'!$A$1:$CZ$258,MATCH('Unit Data from Audit Worksheet'!$A14,'2021 Unit Data'!$A$1:$A$258,0),MATCH('Unit Data from Audit Worksheet'!$D$2,'2021 Unit Data'!$A$1:$CZ$1,0))</f>
        <v>#N/A</v>
      </c>
      <c r="F14" s="189">
        <v>0</v>
      </c>
      <c r="G14" s="434">
        <f>IF(F14&gt;F12,"Please review account numbers 628 &gt; 626",)</f>
        <v>0</v>
      </c>
      <c r="H14" s="439"/>
      <c r="I14" s="439"/>
      <c r="J14" s="971"/>
      <c r="K14" s="623"/>
    </row>
    <row r="15" spans="1:122" ht="95.25" customHeight="1" x14ac:dyDescent="0.3">
      <c r="A15" s="195">
        <v>629</v>
      </c>
      <c r="B15" s="497" t="s">
        <v>361</v>
      </c>
      <c r="C15" s="496" t="s">
        <v>121</v>
      </c>
      <c r="D15" s="221" t="s">
        <v>812</v>
      </c>
      <c r="E15" s="385" t="e">
        <f>INDEX('2021 Unit Data'!$A$1:$CZ$258,MATCH('Unit Data from Audit Worksheet'!$A15,'2021 Unit Data'!$A$1:$A$258,0),MATCH('Unit Data from Audit Worksheet'!$D$2,'2021 Unit Data'!$A$1:$CZ$1,0))</f>
        <v>#N/A</v>
      </c>
      <c r="F15" s="189">
        <v>0</v>
      </c>
      <c r="G15" s="434">
        <f>IF(F15&gt;F12,"Please review account numbers 629 &gt; 626",)</f>
        <v>0</v>
      </c>
      <c r="H15" s="439"/>
      <c r="I15" s="439"/>
      <c r="J15" s="180"/>
      <c r="K15" s="623"/>
    </row>
    <row r="16" spans="1:122" ht="69" customHeight="1" x14ac:dyDescent="0.3">
      <c r="A16" s="195">
        <v>630</v>
      </c>
      <c r="B16" s="497" t="s">
        <v>361</v>
      </c>
      <c r="C16" s="496" t="s">
        <v>121</v>
      </c>
      <c r="D16" s="221" t="s">
        <v>428</v>
      </c>
      <c r="E16" s="385" t="e">
        <f>INDEX('2021 Unit Data'!$A$1:$CZ$258,MATCH('Unit Data from Audit Worksheet'!$A16,'2021 Unit Data'!$A$1:$A$258,0),MATCH('Unit Data from Audit Worksheet'!$D$2,'2021 Unit Data'!$A$1:$CZ$1,0))</f>
        <v>#N/A</v>
      </c>
      <c r="F16" s="189">
        <v>0</v>
      </c>
      <c r="G16" s="434">
        <f>IF(F16&gt;F12,"Please review account numbers 630 &gt; 626",)</f>
        <v>0</v>
      </c>
      <c r="H16" s="439"/>
      <c r="I16" s="439"/>
      <c r="J16" s="180"/>
      <c r="K16" s="623"/>
    </row>
    <row r="17" spans="1:11" ht="95.25" customHeight="1" x14ac:dyDescent="0.3">
      <c r="A17" s="195">
        <v>631</v>
      </c>
      <c r="B17" s="497" t="s">
        <v>361</v>
      </c>
      <c r="C17" s="496" t="s">
        <v>121</v>
      </c>
      <c r="D17" s="221" t="s">
        <v>813</v>
      </c>
      <c r="E17" s="385" t="e">
        <f>INDEX('2021 Unit Data'!$A$1:$CZ$258,MATCH('Unit Data from Audit Worksheet'!$A17,'2021 Unit Data'!$A$1:$A$258,0),MATCH('Unit Data from Audit Worksheet'!$D$2,'2021 Unit Data'!$A$1:$CZ$1,0))</f>
        <v>#N/A</v>
      </c>
      <c r="F17" s="189">
        <v>0</v>
      </c>
      <c r="G17" s="434">
        <f>IF(F17&gt;F12,"Please review account numbers 631 &gt; 626",)</f>
        <v>0</v>
      </c>
      <c r="H17" s="439"/>
      <c r="I17" s="439"/>
      <c r="J17" s="180"/>
      <c r="K17" s="623"/>
    </row>
    <row r="18" spans="1:11" ht="111.75" customHeight="1" x14ac:dyDescent="0.3">
      <c r="A18" s="195">
        <v>632</v>
      </c>
      <c r="B18" s="497" t="s">
        <v>361</v>
      </c>
      <c r="C18" s="496" t="s">
        <v>121</v>
      </c>
      <c r="D18" s="221" t="s">
        <v>814</v>
      </c>
      <c r="E18" s="385" t="e">
        <f>INDEX('2021 Unit Data'!$A$1:$CZ$258,MATCH('Unit Data from Audit Worksheet'!$A18,'2021 Unit Data'!$A$1:$A$258,0),MATCH('Unit Data from Audit Worksheet'!$D$2,'2021 Unit Data'!$A$1:$CZ$1,0))</f>
        <v>#N/A</v>
      </c>
      <c r="F18" s="189">
        <v>0</v>
      </c>
      <c r="G18" s="434">
        <f>IF(F18&gt;F12,"Please review account numbers 632 &gt; 626",)</f>
        <v>0</v>
      </c>
      <c r="H18" s="439"/>
      <c r="I18" s="439"/>
      <c r="J18" s="180"/>
      <c r="K18" s="623"/>
    </row>
    <row r="19" spans="1:11" ht="55.5" customHeight="1" x14ac:dyDescent="0.3">
      <c r="A19" s="640">
        <v>338</v>
      </c>
      <c r="B19" s="4" t="s">
        <v>55</v>
      </c>
      <c r="C19" s="387" t="s">
        <v>121</v>
      </c>
      <c r="D19" s="99" t="s">
        <v>123</v>
      </c>
      <c r="E19" s="385" t="e">
        <f>INDEX('2021 Unit Data'!$A$1:$CZ$258,MATCH('Unit Data from Audit Worksheet'!$A19,'2021 Unit Data'!$A$1:$A$258,0),MATCH('Unit Data from Audit Worksheet'!$D$2,'2021 Unit Data'!$A$1:$CZ$1,0))-INDEX('2021 Unit Data'!$A$1:$CZ$258,MATCH('Unit Data from Audit Worksheet'!$A11,'2021 Unit Data'!$A$1:$A$258,0),MATCH('Unit Data from Audit Worksheet'!$D$2,'2021 Unit Data'!$A$1:$CZ$1,0))</f>
        <v>#N/A</v>
      </c>
      <c r="F19" s="189">
        <v>0</v>
      </c>
      <c r="G19" s="434" t="str">
        <f>IF(F12&gt;F19,"Error: Please review accts 626 &gt; 338","")</f>
        <v/>
      </c>
      <c r="H19" s="435"/>
      <c r="I19" s="435"/>
      <c r="J19" s="971"/>
      <c r="K19" s="623"/>
    </row>
    <row r="20" spans="1:11" ht="89.25" customHeight="1" x14ac:dyDescent="0.3">
      <c r="A20" s="100">
        <v>335</v>
      </c>
      <c r="B20" s="4" t="s">
        <v>55</v>
      </c>
      <c r="C20" s="387" t="s">
        <v>121</v>
      </c>
      <c r="D20" s="414" t="s">
        <v>815</v>
      </c>
      <c r="E20" s="385" t="e">
        <f>INDEX('2021 Unit Data'!$A$1:$CZ$258,MATCH('Unit Data from Audit Worksheet'!$A20,'2021 Unit Data'!$A$1:$A$258,0),MATCH('Unit Data from Audit Worksheet'!$D$2,'2021 Unit Data'!$A$1:$CZ$1,0))</f>
        <v>#N/A</v>
      </c>
      <c r="F20" s="189">
        <v>0</v>
      </c>
      <c r="G20" s="434">
        <f>IF(F20&lt;0,"Error: Enter as positive.",)</f>
        <v>0</v>
      </c>
      <c r="H20" s="435"/>
      <c r="I20" s="251"/>
      <c r="J20" s="180"/>
      <c r="K20" s="623"/>
    </row>
    <row r="21" spans="1:11" ht="48.75" customHeight="1" x14ac:dyDescent="0.3">
      <c r="A21" s="100">
        <v>252</v>
      </c>
      <c r="B21" s="4" t="s">
        <v>55</v>
      </c>
      <c r="C21" s="387" t="s">
        <v>121</v>
      </c>
      <c r="D21" s="99" t="s">
        <v>124</v>
      </c>
      <c r="E21" s="385" t="e">
        <f>INDEX('2021 Unit Data'!$A$1:$CZ$258,MATCH('Unit Data from Audit Worksheet'!$A21,'2021 Unit Data'!$A$1:$A$258,0),MATCH('Unit Data from Audit Worksheet'!$D$2,'2021 Unit Data'!$A$1:$CZ$1,0))</f>
        <v>#N/A</v>
      </c>
      <c r="F21" s="189">
        <v>0</v>
      </c>
      <c r="G21" s="927"/>
      <c r="H21" s="435"/>
      <c r="I21" s="72"/>
      <c r="J21" s="971"/>
      <c r="K21" s="623"/>
    </row>
    <row r="22" spans="1:11" ht="43.2" x14ac:dyDescent="0.3">
      <c r="A22" s="100">
        <v>253</v>
      </c>
      <c r="B22" s="4" t="s">
        <v>55</v>
      </c>
      <c r="C22" s="387" t="s">
        <v>121</v>
      </c>
      <c r="D22" s="99" t="s">
        <v>125</v>
      </c>
      <c r="E22" s="385" t="e">
        <f>INDEX('2021 Unit Data'!$A$1:$CZ$258,MATCH('Unit Data from Audit Worksheet'!$A22,'2021 Unit Data'!$A$1:$A$258,0),MATCH('Unit Data from Audit Worksheet'!$D$2,'2021 Unit Data'!$A$1:$CZ$1,0))</f>
        <v>#N/A</v>
      </c>
      <c r="F22" s="189">
        <v>0</v>
      </c>
      <c r="G22" s="434"/>
      <c r="H22" s="435"/>
      <c r="I22" s="72"/>
      <c r="J22" s="971"/>
      <c r="K22" s="623"/>
    </row>
    <row r="23" spans="1:11" ht="73.5" customHeight="1" x14ac:dyDescent="0.3">
      <c r="A23" s="100">
        <v>254</v>
      </c>
      <c r="B23" s="4" t="s">
        <v>55</v>
      </c>
      <c r="C23" s="387" t="s">
        <v>121</v>
      </c>
      <c r="D23" s="99" t="s">
        <v>816</v>
      </c>
      <c r="E23" s="385" t="e">
        <f>INDEX('2021 Unit Data'!$A$1:$CZ$258,MATCH('Unit Data from Audit Worksheet'!$A23,'2021 Unit Data'!$A$1:$A$258,0),MATCH('Unit Data from Audit Worksheet'!$D$2,'2021 Unit Data'!$A$1:$CZ$1,0))</f>
        <v>#N/A</v>
      </c>
      <c r="F23" s="189">
        <v>0</v>
      </c>
      <c r="G23" s="434">
        <f>IF(H23=0,,"Error: Total assets and deferred outflows less total liabilities and deferred inflows do not equal total net position. Account numbers  385-338-252-253-254 = 0.  The amount the formula is off is located in the cell to the right")</f>
        <v>0</v>
      </c>
      <c r="H23" s="437">
        <f>F9-F19-F21-F22-F23</f>
        <v>0</v>
      </c>
      <c r="I23" s="72"/>
      <c r="J23" s="971"/>
      <c r="K23" s="623"/>
    </row>
    <row r="24" spans="1:11" ht="21.75" customHeight="1" x14ac:dyDescent="0.3">
      <c r="A24" s="100"/>
      <c r="B24" s="529" t="s">
        <v>126</v>
      </c>
      <c r="C24" s="539"/>
      <c r="D24" s="511"/>
      <c r="E24" s="512"/>
      <c r="F24" s="523"/>
      <c r="G24" s="524"/>
      <c r="H24" s="17"/>
      <c r="I24" s="72"/>
      <c r="J24" s="180"/>
      <c r="K24" s="623"/>
    </row>
    <row r="25" spans="1:11" ht="59.25" customHeight="1" x14ac:dyDescent="0.3">
      <c r="A25" s="100">
        <v>502</v>
      </c>
      <c r="B25" s="4" t="s">
        <v>54</v>
      </c>
      <c r="C25" s="387" t="s">
        <v>128</v>
      </c>
      <c r="D25" s="414" t="s">
        <v>817</v>
      </c>
      <c r="E25" s="385" t="e">
        <f>INDEX('2021 Unit Data'!$A$1:$CZ$258,MATCH('Unit Data from Audit Worksheet'!$A25,'2021 Unit Data'!$A$1:$A$258,0),MATCH('Unit Data from Audit Worksheet'!$D$2,'2021 Unit Data'!$A$1:$CZ$1,0))</f>
        <v>#N/A</v>
      </c>
      <c r="F25" s="189">
        <v>0</v>
      </c>
      <c r="G25" s="434">
        <f>IF(F25&lt;0,"Note: Number is normally positive.",)</f>
        <v>0</v>
      </c>
      <c r="H25" s="17"/>
      <c r="I25" s="72"/>
      <c r="J25" s="971"/>
      <c r="K25" s="623"/>
    </row>
    <row r="26" spans="1:11" ht="59.25" customHeight="1" x14ac:dyDescent="0.3">
      <c r="A26" s="100">
        <v>503</v>
      </c>
      <c r="B26" s="4" t="s">
        <v>54</v>
      </c>
      <c r="C26" s="387" t="s">
        <v>128</v>
      </c>
      <c r="D26" s="99" t="s">
        <v>127</v>
      </c>
      <c r="E26" s="385" t="e">
        <f>INDEX('2021 Unit Data'!$A$1:$CZ$258,MATCH('Unit Data from Audit Worksheet'!$A26,'2021 Unit Data'!$A$1:$A$258,0),MATCH('Unit Data from Audit Worksheet'!$D$2,'2021 Unit Data'!$A$1:$CZ$1,0))</f>
        <v>#N/A</v>
      </c>
      <c r="F26" s="900">
        <v>0</v>
      </c>
      <c r="G26" s="434">
        <f>IF(F26&lt;0,"Note: Number is normally positive.",)</f>
        <v>0</v>
      </c>
      <c r="H26" s="17"/>
      <c r="I26" s="72"/>
      <c r="J26" s="971"/>
      <c r="K26" s="623"/>
    </row>
    <row r="27" spans="1:11" ht="27" customHeight="1" x14ac:dyDescent="0.3">
      <c r="A27" s="100"/>
      <c r="B27" s="529" t="s">
        <v>129</v>
      </c>
      <c r="C27" s="539"/>
      <c r="D27" s="511"/>
      <c r="E27" s="512"/>
      <c r="F27" s="513"/>
      <c r="G27" s="514"/>
      <c r="H27" s="17"/>
      <c r="I27" s="72"/>
      <c r="J27" s="180"/>
      <c r="K27" s="623"/>
    </row>
    <row r="28" spans="1:11" ht="49.5" customHeight="1" x14ac:dyDescent="0.3">
      <c r="A28" s="100">
        <v>344</v>
      </c>
      <c r="B28" s="4" t="s">
        <v>55</v>
      </c>
      <c r="C28" s="4" t="s">
        <v>136</v>
      </c>
      <c r="D28" s="99" t="s">
        <v>130</v>
      </c>
      <c r="E28" s="385" t="e">
        <f>INDEX('2021 Unit Data'!$A$1:$CZ$258,MATCH('Unit Data from Audit Worksheet'!$A28,'2021 Unit Data'!$A$1:$A$258,0),MATCH('Unit Data from Audit Worksheet'!$D$2,'2021 Unit Data'!$A$1:$CZ$1,0))</f>
        <v>#N/A</v>
      </c>
      <c r="F28" s="189">
        <v>0</v>
      </c>
      <c r="G28" s="434">
        <f t="shared" ref="G28:G35" si="0">IF(F28&lt;0,"Error: Enter as positive.",)</f>
        <v>0</v>
      </c>
      <c r="H28" s="17"/>
      <c r="I28" s="72"/>
      <c r="J28" s="971"/>
      <c r="K28" s="623"/>
    </row>
    <row r="29" spans="1:11" ht="49.5" customHeight="1" x14ac:dyDescent="0.3">
      <c r="A29" s="100">
        <v>388</v>
      </c>
      <c r="B29" s="4" t="s">
        <v>59</v>
      </c>
      <c r="C29" s="4" t="s">
        <v>136</v>
      </c>
      <c r="D29" s="99" t="s">
        <v>131</v>
      </c>
      <c r="E29" s="385" t="e">
        <f>INDEX('2021 Unit Data'!$A$1:$CZ$258,MATCH('Unit Data from Audit Worksheet'!$A29,'2021 Unit Data'!$A$1:$A$258,0),MATCH('Unit Data from Audit Worksheet'!$D$2,'2021 Unit Data'!$A$1:$CZ$1,0))</f>
        <v>#N/A</v>
      </c>
      <c r="F29" s="189">
        <v>0</v>
      </c>
      <c r="G29" s="434">
        <f t="shared" si="0"/>
        <v>0</v>
      </c>
      <c r="H29" s="17"/>
      <c r="I29" s="72"/>
      <c r="J29" s="971"/>
      <c r="K29" s="623"/>
    </row>
    <row r="30" spans="1:11" ht="51.75" customHeight="1" x14ac:dyDescent="0.3">
      <c r="A30" s="100">
        <v>339</v>
      </c>
      <c r="B30" s="4" t="s">
        <v>55</v>
      </c>
      <c r="C30" s="4" t="s">
        <v>136</v>
      </c>
      <c r="D30" s="99" t="s">
        <v>132</v>
      </c>
      <c r="E30" s="385" t="e">
        <f>INDEX('2021 Unit Data'!$A$1:$CZ$258,MATCH('Unit Data from Audit Worksheet'!$A30,'2021 Unit Data'!$A$1:$A$258,0),MATCH('Unit Data from Audit Worksheet'!$D$2,'2021 Unit Data'!$A$1:$CZ$1,0))</f>
        <v>#N/A</v>
      </c>
      <c r="F30" s="189">
        <v>0</v>
      </c>
      <c r="G30" s="434">
        <f t="shared" si="0"/>
        <v>0</v>
      </c>
      <c r="H30" s="17"/>
      <c r="I30" s="72"/>
      <c r="J30" s="971"/>
      <c r="K30" s="623"/>
    </row>
    <row r="31" spans="1:11" ht="50.25" customHeight="1" x14ac:dyDescent="0.3">
      <c r="A31" s="100">
        <v>504</v>
      </c>
      <c r="B31" s="4" t="s">
        <v>55</v>
      </c>
      <c r="C31" s="4" t="s">
        <v>136</v>
      </c>
      <c r="D31" s="99" t="s">
        <v>133</v>
      </c>
      <c r="E31" s="385" t="e">
        <f>INDEX('2021 Unit Data'!$A$1:$CZ$258,MATCH('Unit Data from Audit Worksheet'!$A31,'2021 Unit Data'!$A$1:$A$258,0),MATCH('Unit Data from Audit Worksheet'!$D$2,'2021 Unit Data'!$A$1:$CZ$1,0))</f>
        <v>#N/A</v>
      </c>
      <c r="F31" s="189">
        <v>0</v>
      </c>
      <c r="G31" s="434">
        <f t="shared" si="0"/>
        <v>0</v>
      </c>
      <c r="H31" s="17"/>
      <c r="I31" s="72"/>
      <c r="J31" s="971"/>
      <c r="K31" s="623"/>
    </row>
    <row r="32" spans="1:11" ht="60" customHeight="1" x14ac:dyDescent="0.3">
      <c r="A32" s="100">
        <v>505</v>
      </c>
      <c r="B32" s="4" t="s">
        <v>55</v>
      </c>
      <c r="C32" s="4" t="s">
        <v>136</v>
      </c>
      <c r="D32" s="400" t="s">
        <v>134</v>
      </c>
      <c r="E32" s="385" t="e">
        <f>INDEX('2021 Unit Data'!$A$1:$CZ$258,MATCH('Unit Data from Audit Worksheet'!$A32,'2021 Unit Data'!$A$1:$A$258,0),MATCH('Unit Data from Audit Worksheet'!$D$2,'2021 Unit Data'!$A$1:$CZ$1,0))</f>
        <v>#N/A</v>
      </c>
      <c r="F32" s="189">
        <v>0</v>
      </c>
      <c r="G32" s="434">
        <f t="shared" si="0"/>
        <v>0</v>
      </c>
      <c r="H32" s="17"/>
      <c r="I32" s="72"/>
      <c r="J32" s="971"/>
      <c r="K32" s="623"/>
    </row>
    <row r="33" spans="1:122" ht="67.95" customHeight="1" x14ac:dyDescent="0.3">
      <c r="A33" s="100">
        <v>341</v>
      </c>
      <c r="B33" s="4" t="s">
        <v>55</v>
      </c>
      <c r="C33" s="4" t="s">
        <v>136</v>
      </c>
      <c r="D33" s="414" t="s">
        <v>818</v>
      </c>
      <c r="E33" s="385" t="e">
        <f>INDEX('2021 Unit Data'!$A$1:$CZ$258,MATCH('Unit Data from Audit Worksheet'!$A33,'2021 Unit Data'!$A$1:$A$258,0),MATCH('Unit Data from Audit Worksheet'!$D$2,'2021 Unit Data'!$A$1:$CZ$1,0))</f>
        <v>#N/A</v>
      </c>
      <c r="F33" s="189">
        <v>0</v>
      </c>
      <c r="G33" s="434">
        <f t="shared" si="0"/>
        <v>0</v>
      </c>
      <c r="H33" s="17"/>
      <c r="I33" s="72"/>
      <c r="J33" s="971"/>
      <c r="K33" s="623"/>
    </row>
    <row r="34" spans="1:122" ht="44.25" customHeight="1" x14ac:dyDescent="0.3">
      <c r="A34" s="100">
        <v>386</v>
      </c>
      <c r="B34" s="4" t="s">
        <v>55</v>
      </c>
      <c r="C34" s="4" t="s">
        <v>136</v>
      </c>
      <c r="D34" s="99" t="s">
        <v>819</v>
      </c>
      <c r="E34" s="385" t="e">
        <f>INDEX('2021 Unit Data'!$A$1:$CZ$258,MATCH('Unit Data from Audit Worksheet'!$A34,'2021 Unit Data'!$A$1:$A$258,0),MATCH('Unit Data from Audit Worksheet'!$D$2,'2021 Unit Data'!$A$1:$CZ$1,0))</f>
        <v>#N/A</v>
      </c>
      <c r="F34" s="189">
        <v>0</v>
      </c>
      <c r="G34" s="434">
        <f t="shared" si="0"/>
        <v>0</v>
      </c>
      <c r="H34" s="17"/>
      <c r="I34" s="72"/>
      <c r="J34" s="971"/>
      <c r="K34" s="623"/>
    </row>
    <row r="35" spans="1:122" ht="48.75" customHeight="1" x14ac:dyDescent="0.3">
      <c r="A35" s="100">
        <v>387</v>
      </c>
      <c r="B35" s="4" t="s">
        <v>59</v>
      </c>
      <c r="C35" s="4" t="s">
        <v>136</v>
      </c>
      <c r="D35" s="99" t="s">
        <v>820</v>
      </c>
      <c r="E35" s="385" t="e">
        <f>INDEX('2021 Unit Data'!$A$1:$CZ$258,MATCH('Unit Data from Audit Worksheet'!$A35,'2021 Unit Data'!$A$1:$A$258,0),MATCH('Unit Data from Audit Worksheet'!$D$2,'2021 Unit Data'!$A$1:$CZ$1,0))</f>
        <v>#N/A</v>
      </c>
      <c r="F35" s="189">
        <v>0</v>
      </c>
      <c r="G35" s="434">
        <f t="shared" si="0"/>
        <v>0</v>
      </c>
      <c r="H35" s="17"/>
      <c r="I35" s="72"/>
      <c r="J35" s="180"/>
      <c r="K35" s="623"/>
    </row>
    <row r="36" spans="1:122" ht="92.25" customHeight="1" x14ac:dyDescent="0.3">
      <c r="A36" s="100">
        <v>389</v>
      </c>
      <c r="B36" s="4" t="s">
        <v>59</v>
      </c>
      <c r="C36" s="4" t="s">
        <v>136</v>
      </c>
      <c r="D36" s="414" t="s">
        <v>821</v>
      </c>
      <c r="E36" s="385" t="e">
        <f>INDEX('2021 Unit Data'!$A$1:$CZ$258,MATCH('Unit Data from Audit Worksheet'!$A36,'2021 Unit Data'!$A$1:$A$258,0),MATCH('Unit Data from Audit Worksheet'!$D$2,'2021 Unit Data'!$A$1:$CZ$1,0))</f>
        <v>#N/A</v>
      </c>
      <c r="F36" s="189">
        <v>0</v>
      </c>
      <c r="G36" s="434"/>
      <c r="H36" s="17"/>
      <c r="I36" s="72"/>
      <c r="J36" s="971"/>
      <c r="K36" s="623"/>
    </row>
    <row r="37" spans="1:122" ht="84.75" customHeight="1" x14ac:dyDescent="0.3">
      <c r="A37" s="100">
        <v>255</v>
      </c>
      <c r="B37" s="4" t="s">
        <v>55</v>
      </c>
      <c r="C37" s="4" t="s">
        <v>136</v>
      </c>
      <c r="D37" s="414" t="s">
        <v>822</v>
      </c>
      <c r="E37" s="385" t="e">
        <f>INDEX('2021 Unit Data'!$A$1:$CZ$258,MATCH('Unit Data from Audit Worksheet'!$A37,'2021 Unit Data'!$A$1:$A$258,0),MATCH('Unit Data from Audit Worksheet'!$D$2,'2021 Unit Data'!$A$1:$CZ$1,0))</f>
        <v>#N/A</v>
      </c>
      <c r="F37" s="189">
        <v>0</v>
      </c>
      <c r="G37" s="434">
        <f>IF(H37=0,,"Error: Total revenues less total expenses do not equal total change in net position. Account numbers 339+504+505+341+386-387+389-388-255 = 0  The amount the formula is off is located in the cell to the right")</f>
        <v>0</v>
      </c>
      <c r="H37" s="437">
        <f>F30+F31+F32+F33+F34-F35+F36-F29-F37</f>
        <v>0</v>
      </c>
      <c r="I37" s="72"/>
      <c r="J37" s="971"/>
      <c r="K37" s="623"/>
    </row>
    <row r="38" spans="1:122" ht="108.6" customHeight="1" x14ac:dyDescent="0.3">
      <c r="A38" s="100">
        <v>376</v>
      </c>
      <c r="B38" s="4" t="s">
        <v>55</v>
      </c>
      <c r="C38" s="4" t="s">
        <v>136</v>
      </c>
      <c r="D38" s="414" t="s">
        <v>823</v>
      </c>
      <c r="E38" s="385" t="e">
        <f>INDEX('2021 Unit Data'!$A$1:$CZ$258,MATCH('Unit Data from Audit Worksheet'!$A38,'2021 Unit Data'!$A$1:$A$258,0),MATCH('Unit Data from Audit Worksheet'!$D$2,'2021 Unit Data'!$A$1:$CZ$1,0))</f>
        <v>#N/A</v>
      </c>
      <c r="F38" s="189">
        <v>0</v>
      </c>
      <c r="G38" s="958" t="e">
        <f>IF(H38=0,,"Error: Beginning Balance does not agree with our records.  Account numbers  252+253+254-255-376-(Prior Year 252+253+254)=0  The amount the formula is off is located in the cell to the right")</f>
        <v>#N/A</v>
      </c>
      <c r="H38" s="959" t="e">
        <f>F21+F22+F23-F37-F38-(E21+E22+E23)</f>
        <v>#N/A</v>
      </c>
      <c r="I38" s="842" t="s">
        <v>2086</v>
      </c>
      <c r="J38" s="180"/>
      <c r="K38" s="623"/>
    </row>
    <row r="39" spans="1:122" s="18" customFormat="1" ht="141.75" customHeight="1" x14ac:dyDescent="0.3">
      <c r="A39" s="100">
        <v>597</v>
      </c>
      <c r="B39" s="387" t="s">
        <v>330</v>
      </c>
      <c r="C39" s="387" t="s">
        <v>337</v>
      </c>
      <c r="D39" s="493" t="s">
        <v>824</v>
      </c>
      <c r="E39" s="385" t="e">
        <f>INDEX('2021 Unit Data'!$A$1:$CZ$258,MATCH('Unit Data from Audit Worksheet'!$A39,'2021 Unit Data'!$A$1:$A$258,0),MATCH('Unit Data from Audit Worksheet'!$D$2,'2021 Unit Data'!$A$1:$CZ$1,0))</f>
        <v>#N/A</v>
      </c>
      <c r="F39" s="189">
        <v>0</v>
      </c>
      <c r="G39" s="434">
        <f>IF(F39&lt;0,"Note: Number is normally positive.",)</f>
        <v>0</v>
      </c>
      <c r="H39" s="435"/>
      <c r="I39" s="436"/>
      <c r="J39" s="971"/>
      <c r="K39" s="623"/>
      <c r="L39"/>
      <c r="N39" s="190"/>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ht="25.5" customHeight="1" x14ac:dyDescent="0.3">
      <c r="A40" s="100"/>
      <c r="B40" s="529" t="s">
        <v>329</v>
      </c>
      <c r="C40" s="539"/>
      <c r="D40" s="511"/>
      <c r="E40" s="512"/>
      <c r="F40" s="513"/>
      <c r="G40" s="514"/>
      <c r="H40" s="17"/>
      <c r="I40" s="72"/>
      <c r="J40" s="180"/>
      <c r="K40" s="623"/>
    </row>
    <row r="41" spans="1:122" s="18" customFormat="1" ht="86.25" customHeight="1" x14ac:dyDescent="0.3">
      <c r="A41" s="100">
        <v>592</v>
      </c>
      <c r="B41" s="387" t="s">
        <v>58</v>
      </c>
      <c r="C41" s="387" t="s">
        <v>331</v>
      </c>
      <c r="D41" s="414" t="s">
        <v>825</v>
      </c>
      <c r="E41" s="385" t="e">
        <f>INDEX('2021 Unit Data'!$A$1:$CZ$258,MATCH('Unit Data from Audit Worksheet'!$A41,'2021 Unit Data'!$A$1:$A$258,0),MATCH('Unit Data from Audit Worksheet'!$D$2,'2021 Unit Data'!$A$1:$CZ$1,0))</f>
        <v>#N/A</v>
      </c>
      <c r="F41" s="440">
        <v>0</v>
      </c>
      <c r="G41" s="434"/>
      <c r="H41" s="435"/>
      <c r="J41" s="971"/>
      <c r="K41" s="623"/>
      <c r="L41"/>
      <c r="N41" s="190"/>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s="18" customFormat="1" ht="71.25" customHeight="1" x14ac:dyDescent="0.3">
      <c r="A42" s="100">
        <v>591</v>
      </c>
      <c r="B42" s="387" t="s">
        <v>58</v>
      </c>
      <c r="C42" s="387" t="s">
        <v>331</v>
      </c>
      <c r="D42" s="99" t="s">
        <v>332</v>
      </c>
      <c r="E42" s="385" t="e">
        <f>INDEX('2021 Unit Data'!$A$1:$CZ$258,MATCH('Unit Data from Audit Worksheet'!$A42,'2021 Unit Data'!$A$1:$A$258,0),MATCH('Unit Data from Audit Worksheet'!$D$2,'2021 Unit Data'!$A$1:$CZ$1,0))</f>
        <v>#N/A</v>
      </c>
      <c r="F42" s="440">
        <v>0</v>
      </c>
      <c r="G42" s="434">
        <f>IF(F42&lt;0,"Error: Enter as positive.",)</f>
        <v>0</v>
      </c>
      <c r="H42" s="435"/>
      <c r="J42" s="971"/>
      <c r="K42" s="623"/>
      <c r="L42"/>
      <c r="N42" s="190"/>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22" ht="27" customHeight="1" x14ac:dyDescent="0.3">
      <c r="A43" s="100"/>
      <c r="B43" s="529" t="s">
        <v>137</v>
      </c>
      <c r="C43" s="539"/>
      <c r="D43" s="515"/>
      <c r="E43" s="512"/>
      <c r="F43" s="516"/>
      <c r="G43" s="517"/>
      <c r="H43" s="17"/>
      <c r="I43" s="72"/>
      <c r="J43" s="180"/>
      <c r="K43" s="623"/>
    </row>
    <row r="44" spans="1:122" s="18" customFormat="1" ht="55.5" customHeight="1" x14ac:dyDescent="0.3">
      <c r="A44" s="100">
        <v>506</v>
      </c>
      <c r="B44" s="494" t="s">
        <v>54</v>
      </c>
      <c r="C44" s="494" t="s">
        <v>141</v>
      </c>
      <c r="D44" s="99" t="s">
        <v>826</v>
      </c>
      <c r="E44" s="385" t="e">
        <f>INDEX('2021 Unit Data'!$A$1:$CZ$258,MATCH('Unit Data from Audit Worksheet'!$A44,'2021 Unit Data'!$A$1:$A$258,0),MATCH('Unit Data from Audit Worksheet'!$D$2,'2021 Unit Data'!$A$1:$CZ$1,0))</f>
        <v>#N/A</v>
      </c>
      <c r="F44" s="189">
        <v>0</v>
      </c>
      <c r="G44" s="434">
        <f>IF(F44&lt;0,"Note: Number is normally positive.",)</f>
        <v>0</v>
      </c>
      <c r="H44" s="435"/>
      <c r="I44" s="72"/>
      <c r="J44" s="971"/>
      <c r="K44" s="623"/>
      <c r="L44"/>
      <c r="N44" s="190"/>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row>
    <row r="45" spans="1:122" s="18" customFormat="1" ht="45.75" customHeight="1" x14ac:dyDescent="0.3">
      <c r="A45" s="100">
        <v>536</v>
      </c>
      <c r="B45" s="494" t="s">
        <v>54</v>
      </c>
      <c r="C45" s="494" t="s">
        <v>141</v>
      </c>
      <c r="D45" s="99" t="s">
        <v>138</v>
      </c>
      <c r="E45" s="385" t="e">
        <f>INDEX('2021 Unit Data'!$A$1:$CZ$258,MATCH('Unit Data from Audit Worksheet'!$A45,'2021 Unit Data'!$A$1:$A$258,0),MATCH('Unit Data from Audit Worksheet'!$D$2,'2021 Unit Data'!$A$1:$CZ$1,0))</f>
        <v>#N/A</v>
      </c>
      <c r="F45" s="189">
        <v>0</v>
      </c>
      <c r="G45" s="434">
        <f>IF(F45&lt;0,"Note: Number is normally positive.",)</f>
        <v>0</v>
      </c>
      <c r="H45" s="435"/>
      <c r="I45" s="436"/>
      <c r="J45" s="971"/>
      <c r="K45" s="623"/>
      <c r="L45"/>
      <c r="N45" s="190"/>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row>
    <row r="46" spans="1:122" s="18" customFormat="1" ht="51.75" customHeight="1" x14ac:dyDescent="0.3">
      <c r="A46" s="100">
        <v>586</v>
      </c>
      <c r="B46" s="494" t="s">
        <v>58</v>
      </c>
      <c r="C46" s="494" t="s">
        <v>141</v>
      </c>
      <c r="D46" s="393" t="s">
        <v>317</v>
      </c>
      <c r="E46" s="385" t="e">
        <f>INDEX('2021 Unit Data'!$A$1:$CZ$258,MATCH('Unit Data from Audit Worksheet'!$A46,'2021 Unit Data'!$A$1:$A$258,0),MATCH('Unit Data from Audit Worksheet'!$D$2,'2021 Unit Data'!$A$1:$CZ$1,0))</f>
        <v>#N/A</v>
      </c>
      <c r="F46" s="189">
        <v>0</v>
      </c>
      <c r="G46" s="434">
        <f>IF(F46&lt;0,"Note: Number is normally positive.",)</f>
        <v>0</v>
      </c>
      <c r="H46" s="435"/>
      <c r="I46" s="436"/>
      <c r="J46" s="180"/>
      <c r="K46" s="623"/>
      <c r="L46"/>
      <c r="N46" s="190"/>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row>
    <row r="47" spans="1:122" ht="37.5" customHeight="1" x14ac:dyDescent="0.3">
      <c r="A47" s="100">
        <v>379</v>
      </c>
      <c r="B47" s="494" t="s">
        <v>59</v>
      </c>
      <c r="C47" s="494" t="s">
        <v>141</v>
      </c>
      <c r="D47" s="99" t="s">
        <v>122</v>
      </c>
      <c r="E47" s="385" t="e">
        <f>INDEX('2021 Unit Data'!$A$1:$CZ$258,MATCH('Unit Data from Audit Worksheet'!$A47,'2021 Unit Data'!$A$1:$A$258,0),MATCH('Unit Data from Audit Worksheet'!$D$2,'2021 Unit Data'!$A$1:$CZ$1,0))</f>
        <v>#N/A</v>
      </c>
      <c r="F47" s="189">
        <v>0</v>
      </c>
      <c r="G47" s="434">
        <f>IF((F44+F45)&gt;F47,"Error: Please review account numbers (506+536)&gt;379",)</f>
        <v>0</v>
      </c>
      <c r="H47" s="435"/>
      <c r="I47" s="72"/>
      <c r="J47" s="971"/>
      <c r="K47" s="623"/>
    </row>
    <row r="48" spans="1:122" ht="93" customHeight="1" x14ac:dyDescent="0.3">
      <c r="A48" s="100">
        <v>368</v>
      </c>
      <c r="B48" s="494" t="s">
        <v>2033</v>
      </c>
      <c r="C48" s="494" t="s">
        <v>141</v>
      </c>
      <c r="D48" s="414" t="s">
        <v>827</v>
      </c>
      <c r="E48" s="385" t="e">
        <f>INDEX('2021 Unit Data'!$A$1:$CZ$258,MATCH('Unit Data from Audit Worksheet'!$A48,'2021 Unit Data'!$A$1:$A$258,0),MATCH('Unit Data from Audit Worksheet'!$D$2,'2021 Unit Data'!$A$1:$CZ$1,0))</f>
        <v>#N/A</v>
      </c>
      <c r="F48" s="189">
        <v>0</v>
      </c>
      <c r="G48" s="434">
        <f t="shared" ref="G48:G54" si="1">IF(F48&lt;0,"Error: Enter as positive.",)</f>
        <v>0</v>
      </c>
      <c r="H48" s="435"/>
      <c r="I48" s="435"/>
      <c r="J48" s="180"/>
      <c r="K48" s="623"/>
    </row>
    <row r="49" spans="1:122" ht="87" customHeight="1" x14ac:dyDescent="0.3">
      <c r="A49" s="100">
        <v>4</v>
      </c>
      <c r="B49" s="494" t="s">
        <v>54</v>
      </c>
      <c r="C49" s="494" t="s">
        <v>141</v>
      </c>
      <c r="D49" s="194" t="s">
        <v>828</v>
      </c>
      <c r="E49" s="385" t="e">
        <f>INDEX('2021 Unit Data'!$A$1:$CZ$258,MATCH('Unit Data from Audit Worksheet'!$A49,'2021 Unit Data'!$A$1:$A$258,0),MATCH('Unit Data from Audit Worksheet'!$D$2,'2021 Unit Data'!$A$1:$CZ$1,0))</f>
        <v>#N/A</v>
      </c>
      <c r="F49" s="189">
        <v>0</v>
      </c>
      <c r="G49" s="434">
        <f t="shared" si="1"/>
        <v>0</v>
      </c>
      <c r="H49" s="435"/>
      <c r="I49" s="72"/>
      <c r="J49" s="971"/>
      <c r="K49" s="623"/>
    </row>
    <row r="50" spans="1:122" ht="132" customHeight="1" x14ac:dyDescent="0.3">
      <c r="A50" s="100">
        <v>5</v>
      </c>
      <c r="B50" s="494" t="s">
        <v>54</v>
      </c>
      <c r="C50" s="494" t="s">
        <v>141</v>
      </c>
      <c r="D50" s="218" t="s">
        <v>829</v>
      </c>
      <c r="E50" s="385" t="e">
        <f>INDEX('2021 Unit Data'!$A$1:$CZ$258,MATCH('Unit Data from Audit Worksheet'!$A50,'2021 Unit Data'!$A$1:$A$258,0),MATCH('Unit Data from Audit Worksheet'!$D$2,'2021 Unit Data'!$A$1:$CZ$1,0))</f>
        <v>#N/A</v>
      </c>
      <c r="F50" s="189">
        <v>0</v>
      </c>
      <c r="G50" s="434">
        <f t="shared" si="1"/>
        <v>0</v>
      </c>
      <c r="H50" s="435"/>
      <c r="I50" s="72"/>
      <c r="J50" s="180"/>
      <c r="K50" s="623"/>
    </row>
    <row r="51" spans="1:122" ht="93.75" customHeight="1" x14ac:dyDescent="0.3">
      <c r="A51" s="100">
        <v>380</v>
      </c>
      <c r="B51" s="494" t="s">
        <v>59</v>
      </c>
      <c r="C51" s="494" t="s">
        <v>141</v>
      </c>
      <c r="D51" s="218" t="s">
        <v>830</v>
      </c>
      <c r="E51" s="385" t="e">
        <f>INDEX('2021 Unit Data'!$A$1:$CZ$258,MATCH('Unit Data from Audit Worksheet'!$A51,'2021 Unit Data'!$A$1:$A$258,0),MATCH('Unit Data from Audit Worksheet'!$D$2,'2021 Unit Data'!$A$1:$CZ$1,0))</f>
        <v>#N/A</v>
      </c>
      <c r="F51" s="189">
        <v>0</v>
      </c>
      <c r="G51" s="434">
        <f t="shared" si="1"/>
        <v>0</v>
      </c>
      <c r="H51" s="435"/>
      <c r="I51" s="72"/>
      <c r="J51" s="971"/>
      <c r="K51" s="623"/>
    </row>
    <row r="52" spans="1:122" ht="48.75" customHeight="1" x14ac:dyDescent="0.3">
      <c r="A52" s="100">
        <v>391</v>
      </c>
      <c r="B52" s="494" t="s">
        <v>68</v>
      </c>
      <c r="C52" s="494" t="s">
        <v>141</v>
      </c>
      <c r="D52" s="99" t="s">
        <v>139</v>
      </c>
      <c r="E52" s="385" t="e">
        <f>INDEX('2021 Unit Data'!$A$1:$CZ$258,MATCH('Unit Data from Audit Worksheet'!$A52,'2021 Unit Data'!$A$1:$A$258,0),MATCH('Unit Data from Audit Worksheet'!$D$2,'2021 Unit Data'!$A$1:$CZ$1,0))</f>
        <v>#N/A</v>
      </c>
      <c r="F52" s="189">
        <v>0</v>
      </c>
      <c r="G52" s="434">
        <f t="shared" si="1"/>
        <v>0</v>
      </c>
      <c r="H52" s="435"/>
      <c r="I52" s="72"/>
      <c r="J52" s="971"/>
      <c r="K52" s="623"/>
    </row>
    <row r="53" spans="1:122" ht="51.75" customHeight="1" x14ac:dyDescent="0.3">
      <c r="A53" s="100">
        <v>7</v>
      </c>
      <c r="B53" s="494" t="s">
        <v>68</v>
      </c>
      <c r="C53" s="494" t="s">
        <v>141</v>
      </c>
      <c r="D53" s="99" t="s">
        <v>140</v>
      </c>
      <c r="E53" s="385" t="e">
        <f>INDEX('2021 Unit Data'!$A$1:$CZ$258,MATCH('Unit Data from Audit Worksheet'!$A53,'2021 Unit Data'!$A$1:$A$258,0),MATCH('Unit Data from Audit Worksheet'!$D$2,'2021 Unit Data'!$A$1:$CZ$1,0))</f>
        <v>#N/A</v>
      </c>
      <c r="F53" s="189">
        <v>0</v>
      </c>
      <c r="G53" s="434">
        <f t="shared" si="1"/>
        <v>0</v>
      </c>
      <c r="H53" s="435"/>
      <c r="I53" s="72"/>
      <c r="J53" s="971"/>
      <c r="K53" s="623"/>
    </row>
    <row r="54" spans="1:122" ht="78.75" customHeight="1" x14ac:dyDescent="0.3">
      <c r="A54" s="100">
        <v>11</v>
      </c>
      <c r="B54" s="494" t="s">
        <v>68</v>
      </c>
      <c r="C54" s="494" t="s">
        <v>141</v>
      </c>
      <c r="D54" s="414" t="s">
        <v>831</v>
      </c>
      <c r="E54" s="385" t="e">
        <f>INDEX('2021 Unit Data'!$A$1:$CZ$258,MATCH('Unit Data from Audit Worksheet'!$A54,'2021 Unit Data'!$A$1:$A$258,0),MATCH('Unit Data from Audit Worksheet'!$D$2,'2021 Unit Data'!$A$1:$CZ$1,0))</f>
        <v>#N/A</v>
      </c>
      <c r="F54" s="189">
        <v>0</v>
      </c>
      <c r="G54" s="434">
        <f t="shared" si="1"/>
        <v>0</v>
      </c>
      <c r="H54" s="435"/>
      <c r="I54" s="72"/>
      <c r="J54" s="971"/>
      <c r="K54" s="623"/>
    </row>
    <row r="55" spans="1:122" ht="78.75" customHeight="1" x14ac:dyDescent="0.3">
      <c r="A55" s="195">
        <v>645</v>
      </c>
      <c r="B55" s="497" t="s">
        <v>361</v>
      </c>
      <c r="C55" s="497" t="s">
        <v>141</v>
      </c>
      <c r="D55" s="804" t="s">
        <v>387</v>
      </c>
      <c r="E55" s="385" t="e">
        <f>INDEX('2021 Unit Data'!$A$1:$CZ$258,MATCH('Unit Data from Audit Worksheet'!$A55,'2021 Unit Data'!$A$1:$A$258,0),MATCH('Unit Data from Audit Worksheet'!$D$2,'2021 Unit Data'!$A$1:$CZ$1,0))</f>
        <v>#N/A</v>
      </c>
      <c r="F55" s="189">
        <v>0</v>
      </c>
      <c r="G55" s="434">
        <f>IF(F55&lt;0,"Note: Number is normally positive.",)</f>
        <v>0</v>
      </c>
      <c r="H55" s="435"/>
      <c r="I55" s="436"/>
      <c r="J55" s="971"/>
      <c r="K55" s="623"/>
    </row>
    <row r="56" spans="1:122" ht="78.75" customHeight="1" x14ac:dyDescent="0.3">
      <c r="A56" s="195">
        <v>646</v>
      </c>
      <c r="B56" s="497" t="s">
        <v>361</v>
      </c>
      <c r="C56" s="497" t="s">
        <v>141</v>
      </c>
      <c r="D56" s="194" t="s">
        <v>362</v>
      </c>
      <c r="E56" s="385" t="e">
        <f>INDEX('2021 Unit Data'!$A$1:$CZ$258,MATCH('Unit Data from Audit Worksheet'!$A56,'2021 Unit Data'!$A$1:$A$258,0),MATCH('Unit Data from Audit Worksheet'!$D$2,'2021 Unit Data'!$A$1:$CZ$1,0))</f>
        <v>#N/A</v>
      </c>
      <c r="F56" s="189">
        <v>0</v>
      </c>
      <c r="G56" s="434">
        <f>IF(F56&lt;0,"Note: Number is normally positive.",)</f>
        <v>0</v>
      </c>
      <c r="H56" s="435"/>
      <c r="I56" s="436"/>
      <c r="J56" s="971"/>
      <c r="K56" s="623"/>
    </row>
    <row r="57" spans="1:122" ht="57.75" customHeight="1" x14ac:dyDescent="0.3">
      <c r="A57" s="100">
        <v>9</v>
      </c>
      <c r="B57" s="494" t="s">
        <v>59</v>
      </c>
      <c r="C57" s="494" t="s">
        <v>141</v>
      </c>
      <c r="D57" s="414" t="s">
        <v>832</v>
      </c>
      <c r="E57" s="385" t="e">
        <f>INDEX('2021 Unit Data'!$A$1:$CZ$258,MATCH('Unit Data from Audit Worksheet'!$A57,'2021 Unit Data'!$A$1:$A$258,0),MATCH('Unit Data from Audit Worksheet'!$D$2,'2021 Unit Data'!$A$1:$CZ$1,0))</f>
        <v>#N/A</v>
      </c>
      <c r="F57" s="189">
        <v>0</v>
      </c>
      <c r="G57" s="434">
        <f>IF(F47-F49-F50-F51-F57=0,,"Error: Total assets less total liabilities do not equal total fund balance. Account numbers 379-4-5-380-9= 0  The amount of the formula is in the cell to the right")</f>
        <v>0</v>
      </c>
      <c r="H57" s="437">
        <f>F47-F49-F50-F51-F57</f>
        <v>0</v>
      </c>
      <c r="I57" s="72"/>
      <c r="J57" s="971"/>
      <c r="K57" s="623"/>
    </row>
    <row r="58" spans="1:122" s="18" customFormat="1" ht="63.75" customHeight="1" x14ac:dyDescent="0.3">
      <c r="A58" s="100">
        <v>540</v>
      </c>
      <c r="B58" s="387" t="s">
        <v>58</v>
      </c>
      <c r="C58" s="387" t="s">
        <v>833</v>
      </c>
      <c r="D58" s="99" t="s">
        <v>388</v>
      </c>
      <c r="E58" s="385" t="e">
        <f>INDEX('2021 Unit Data'!$A$1:$CZ$258,MATCH('Unit Data from Audit Worksheet'!$A58,'2021 Unit Data'!$A$1:$A$258,0),MATCH('Unit Data from Audit Worksheet'!$D$2,'2021 Unit Data'!$A$1:$CZ$1,0))</f>
        <v>#N/A</v>
      </c>
      <c r="F58" s="189">
        <v>0</v>
      </c>
      <c r="G58" s="434"/>
      <c r="H58" s="435"/>
      <c r="I58" s="436"/>
      <c r="J58" s="971"/>
      <c r="K58" s="623"/>
      <c r="L58"/>
      <c r="N58" s="190"/>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row>
    <row r="59" spans="1:122" s="18" customFormat="1" ht="63.75" customHeight="1" x14ac:dyDescent="0.3">
      <c r="A59" s="783">
        <v>1052</v>
      </c>
      <c r="B59" s="498" t="s">
        <v>58</v>
      </c>
      <c r="C59" s="814" t="s">
        <v>144</v>
      </c>
      <c r="D59" s="784" t="s">
        <v>2084</v>
      </c>
      <c r="E59" s="785" t="s">
        <v>2018</v>
      </c>
      <c r="F59" s="189">
        <v>0</v>
      </c>
      <c r="G59" s="434"/>
      <c r="H59" s="435"/>
      <c r="I59" s="436"/>
      <c r="J59" s="180"/>
      <c r="K59" s="623"/>
      <c r="L59" s="180"/>
      <c r="N59" s="190"/>
      <c r="Y59" s="180"/>
      <c r="Z59" s="180"/>
      <c r="AA59" s="180"/>
      <c r="AB59" s="180"/>
      <c r="AC59" s="180"/>
      <c r="AD59" s="180"/>
      <c r="AE59" s="180"/>
      <c r="AF59" s="180"/>
      <c r="AG59" s="180"/>
      <c r="AH59" s="180"/>
      <c r="AI59" s="180"/>
      <c r="AJ59" s="180"/>
      <c r="AK59" s="180"/>
      <c r="AL59" s="180"/>
      <c r="AM59" s="180"/>
      <c r="AN59" s="180"/>
      <c r="AO59" s="180"/>
      <c r="AP59" s="180"/>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0"/>
      <c r="BR59" s="180"/>
      <c r="BS59" s="180"/>
      <c r="BT59" s="180"/>
      <c r="BU59" s="180"/>
      <c r="BV59" s="180"/>
      <c r="BW59" s="180"/>
      <c r="BX59" s="180"/>
      <c r="BY59" s="180"/>
      <c r="BZ59" s="180"/>
      <c r="CA59" s="180"/>
      <c r="CB59" s="180"/>
      <c r="CC59" s="180"/>
      <c r="CD59" s="180"/>
      <c r="CE59" s="180"/>
      <c r="CF59" s="180"/>
      <c r="CG59" s="180"/>
      <c r="CH59" s="180"/>
      <c r="CI59" s="180"/>
      <c r="CJ59" s="180"/>
      <c r="CK59" s="180"/>
      <c r="CL59" s="180"/>
      <c r="CM59" s="180"/>
      <c r="CN59" s="180"/>
      <c r="CO59" s="180"/>
      <c r="CP59" s="180"/>
      <c r="CQ59" s="180"/>
      <c r="CR59" s="180"/>
      <c r="CS59" s="180"/>
      <c r="CT59" s="180"/>
      <c r="CU59" s="180"/>
      <c r="CV59" s="180"/>
      <c r="CW59" s="180"/>
      <c r="CX59" s="180"/>
      <c r="CY59" s="180"/>
      <c r="CZ59" s="180"/>
      <c r="DA59" s="180"/>
      <c r="DB59" s="180"/>
      <c r="DC59" s="180"/>
      <c r="DD59" s="180"/>
      <c r="DE59" s="180"/>
      <c r="DF59" s="180"/>
      <c r="DG59" s="180"/>
      <c r="DH59" s="180"/>
      <c r="DI59" s="180"/>
      <c r="DJ59" s="180"/>
      <c r="DK59" s="180"/>
      <c r="DL59" s="180"/>
      <c r="DM59" s="180"/>
      <c r="DN59" s="180"/>
      <c r="DO59" s="180"/>
      <c r="DP59" s="180"/>
      <c r="DQ59" s="180"/>
      <c r="DR59" s="180"/>
    </row>
    <row r="60" spans="1:122" ht="30" customHeight="1" x14ac:dyDescent="0.3">
      <c r="A60" s="100"/>
      <c r="B60" s="529" t="s">
        <v>143</v>
      </c>
      <c r="C60" s="539"/>
      <c r="D60" s="511"/>
      <c r="E60" s="512"/>
      <c r="F60" s="513"/>
      <c r="G60" s="514"/>
      <c r="H60" s="17"/>
      <c r="I60" s="72"/>
      <c r="J60" s="180"/>
      <c r="K60" s="623"/>
    </row>
    <row r="61" spans="1:122" ht="82.5" customHeight="1" x14ac:dyDescent="0.3">
      <c r="A61" s="100">
        <v>984</v>
      </c>
      <c r="B61" s="387" t="s">
        <v>599</v>
      </c>
      <c r="C61" s="387" t="s">
        <v>833</v>
      </c>
      <c r="D61" s="414" t="s">
        <v>915</v>
      </c>
      <c r="E61" s="385" t="e">
        <f>INDEX('2021 Unit Data'!$A$1:$CZ$258,MATCH('Unit Data from Audit Worksheet'!$A61,'2021 Unit Data'!$A$1:$A$258,0),MATCH('Unit Data from Audit Worksheet'!$D$2,'2021 Unit Data'!$A$1:$CZ$1,0))</f>
        <v>#N/A</v>
      </c>
      <c r="F61" s="189">
        <v>0</v>
      </c>
      <c r="G61" s="434"/>
      <c r="H61" s="17"/>
      <c r="I61" s="72"/>
      <c r="J61" s="971"/>
      <c r="K61" s="623"/>
    </row>
    <row r="62" spans="1:122" ht="69" customHeight="1" x14ac:dyDescent="0.3">
      <c r="A62" s="100">
        <v>985</v>
      </c>
      <c r="B62" s="387" t="s">
        <v>599</v>
      </c>
      <c r="C62" s="387" t="s">
        <v>833</v>
      </c>
      <c r="D62" s="414" t="s">
        <v>916</v>
      </c>
      <c r="E62" s="385" t="e">
        <f>INDEX('2021 Unit Data'!$A$1:$CZ$258,MATCH('Unit Data from Audit Worksheet'!$A62,'2021 Unit Data'!$A$1:$A$258,0),MATCH('Unit Data from Audit Worksheet'!$D$2,'2021 Unit Data'!$A$1:$CZ$1,0))</f>
        <v>#N/A</v>
      </c>
      <c r="F62" s="189">
        <v>0</v>
      </c>
      <c r="G62" s="434"/>
      <c r="H62" s="17"/>
      <c r="I62" s="72"/>
      <c r="J62" s="971"/>
      <c r="K62" s="623"/>
    </row>
    <row r="63" spans="1:122" ht="52.5" customHeight="1" x14ac:dyDescent="0.3">
      <c r="A63" s="100">
        <v>369</v>
      </c>
      <c r="B63" s="4" t="s">
        <v>55</v>
      </c>
      <c r="C63" s="4" t="s">
        <v>144</v>
      </c>
      <c r="D63" s="414" t="s">
        <v>834</v>
      </c>
      <c r="E63" s="385" t="e">
        <f>INDEX('2021 Unit Data'!$A$1:$CZ$258,MATCH('Unit Data from Audit Worksheet'!$A63,'2021 Unit Data'!$A$1:$A$258,0),MATCH('Unit Data from Audit Worksheet'!$D$2,'2021 Unit Data'!$A$1:$CZ$1,0))</f>
        <v>#N/A</v>
      </c>
      <c r="F63" s="189">
        <v>0</v>
      </c>
      <c r="G63" s="434"/>
      <c r="H63" s="17"/>
      <c r="I63" s="72"/>
      <c r="J63" s="971"/>
      <c r="K63" s="623"/>
    </row>
    <row r="64" spans="1:122" ht="57.75" customHeight="1" x14ac:dyDescent="0.3">
      <c r="A64" s="100">
        <v>16</v>
      </c>
      <c r="B64" s="4" t="s">
        <v>65</v>
      </c>
      <c r="C64" s="4" t="s">
        <v>144</v>
      </c>
      <c r="D64" s="99" t="s">
        <v>142</v>
      </c>
      <c r="E64" s="385" t="e">
        <f>INDEX('2021 Unit Data'!$A$1:$CZ$258,MATCH('Unit Data from Audit Worksheet'!$A64,'2021 Unit Data'!$A$1:$A$258,0),MATCH('Unit Data from Audit Worksheet'!$D$2,'2021 Unit Data'!$A$1:$CZ$1,0))</f>
        <v>#N/A</v>
      </c>
      <c r="F64" s="189">
        <v>0</v>
      </c>
      <c r="G64" s="434"/>
      <c r="H64" s="17"/>
      <c r="I64" s="72"/>
      <c r="J64" s="971"/>
      <c r="K64" s="623"/>
    </row>
    <row r="65" spans="1:122" ht="65.25" customHeight="1" x14ac:dyDescent="0.3">
      <c r="A65" s="100">
        <v>370</v>
      </c>
      <c r="B65" s="4" t="s">
        <v>55</v>
      </c>
      <c r="C65" s="4" t="s">
        <v>144</v>
      </c>
      <c r="D65" s="414" t="s">
        <v>835</v>
      </c>
      <c r="E65" s="385" t="e">
        <f>INDEX('2021 Unit Data'!$A$1:$CZ$258,MATCH('Unit Data from Audit Worksheet'!$A65,'2021 Unit Data'!$A$1:$A$258,0),MATCH('Unit Data from Audit Worksheet'!$D$2,'2021 Unit Data'!$A$1:$CZ$1,0))</f>
        <v>#N/A</v>
      </c>
      <c r="F65" s="189">
        <v>0</v>
      </c>
      <c r="G65" s="434">
        <f>IF(F65&lt;0,"Error: Enter as positive.",)</f>
        <v>0</v>
      </c>
      <c r="H65" s="17"/>
      <c r="I65" s="72"/>
      <c r="J65" s="971"/>
      <c r="K65" s="623"/>
    </row>
    <row r="66" spans="1:122" ht="69.75" customHeight="1" x14ac:dyDescent="0.3">
      <c r="A66" s="100">
        <v>532</v>
      </c>
      <c r="B66" s="4" t="s">
        <v>54</v>
      </c>
      <c r="C66" s="4" t="s">
        <v>144</v>
      </c>
      <c r="D66" s="403" t="s">
        <v>836</v>
      </c>
      <c r="E66" s="385" t="e">
        <f>INDEX('2021 Unit Data'!$A$1:$CZ$258,MATCH('Unit Data from Audit Worksheet'!$A66,'2021 Unit Data'!$A$1:$A$258,0),MATCH('Unit Data from Audit Worksheet'!$D$2,'2021 Unit Data'!$A$1:$CZ$1,0))</f>
        <v>#N/A</v>
      </c>
      <c r="F66" s="189">
        <v>0</v>
      </c>
      <c r="G66" s="434">
        <f>IF(F66&lt;0,"Error: Enter as positive.",)</f>
        <v>0</v>
      </c>
      <c r="H66" s="17"/>
      <c r="I66" s="72"/>
      <c r="J66" s="971"/>
      <c r="K66" s="623"/>
    </row>
    <row r="67" spans="1:122" ht="69.75" customHeight="1" x14ac:dyDescent="0.3">
      <c r="A67" s="783">
        <v>1050</v>
      </c>
      <c r="B67" s="814" t="s">
        <v>2085</v>
      </c>
      <c r="C67" s="814" t="s">
        <v>144</v>
      </c>
      <c r="D67" s="817" t="s">
        <v>2017</v>
      </c>
      <c r="E67" s="785" t="s">
        <v>2018</v>
      </c>
      <c r="F67" s="189">
        <v>0</v>
      </c>
      <c r="G67" s="434">
        <f>IF(F67&lt;0,"Error: Enter as positive.",)</f>
        <v>0</v>
      </c>
      <c r="H67" s="17"/>
      <c r="I67" s="72"/>
      <c r="K67" s="623"/>
      <c r="L67" s="180"/>
      <c r="Y67" s="180"/>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c r="AZ67" s="180"/>
      <c r="BA67" s="180"/>
      <c r="BB67" s="180"/>
      <c r="BC67" s="180"/>
      <c r="BD67" s="180"/>
      <c r="BE67" s="180"/>
      <c r="BF67" s="180"/>
      <c r="BG67" s="180"/>
      <c r="BH67" s="180"/>
      <c r="BI67" s="180"/>
      <c r="BJ67" s="180"/>
      <c r="BK67" s="180"/>
      <c r="BL67" s="180"/>
      <c r="BM67" s="180"/>
      <c r="BN67" s="180"/>
      <c r="BO67" s="180"/>
      <c r="BP67" s="180"/>
      <c r="BQ67" s="180"/>
      <c r="BR67" s="180"/>
      <c r="BS67" s="180"/>
      <c r="BT67" s="180"/>
      <c r="BU67" s="180"/>
      <c r="BV67" s="180"/>
      <c r="BW67" s="180"/>
      <c r="BX67" s="180"/>
      <c r="BY67" s="180"/>
      <c r="BZ67" s="180"/>
      <c r="CA67" s="180"/>
      <c r="CB67" s="180"/>
      <c r="CC67" s="180"/>
      <c r="CD67" s="180"/>
      <c r="CE67" s="180"/>
      <c r="CF67" s="180"/>
      <c r="CG67" s="180"/>
      <c r="CH67" s="180"/>
      <c r="CI67" s="180"/>
      <c r="CJ67" s="180"/>
      <c r="CK67" s="180"/>
      <c r="CL67" s="180"/>
      <c r="CM67" s="180"/>
      <c r="CN67" s="180"/>
      <c r="CO67" s="180"/>
      <c r="CP67" s="180"/>
      <c r="CQ67" s="180"/>
      <c r="CR67" s="180"/>
      <c r="CS67" s="180"/>
      <c r="CT67" s="180"/>
      <c r="CU67" s="180"/>
      <c r="CV67" s="180"/>
      <c r="CW67" s="180"/>
      <c r="CX67" s="180"/>
      <c r="CY67" s="180"/>
      <c r="CZ67" s="180"/>
      <c r="DA67" s="180"/>
      <c r="DB67" s="180"/>
      <c r="DC67" s="180"/>
      <c r="DD67" s="180"/>
      <c r="DE67" s="180"/>
      <c r="DF67" s="180"/>
      <c r="DG67" s="180"/>
      <c r="DH67" s="180"/>
      <c r="DI67" s="180"/>
      <c r="DJ67" s="180"/>
      <c r="DK67" s="180"/>
      <c r="DL67" s="180"/>
      <c r="DM67" s="180"/>
      <c r="DN67" s="180"/>
      <c r="DO67" s="180"/>
      <c r="DP67" s="180"/>
      <c r="DQ67" s="180"/>
      <c r="DR67" s="180"/>
    </row>
    <row r="68" spans="1:122" ht="58.8" customHeight="1" x14ac:dyDescent="0.3">
      <c r="A68" s="100">
        <v>17</v>
      </c>
      <c r="B68" s="4" t="s">
        <v>59</v>
      </c>
      <c r="C68" s="4" t="s">
        <v>144</v>
      </c>
      <c r="D68" s="99" t="s">
        <v>837</v>
      </c>
      <c r="E68" s="385" t="e">
        <f>INDEX('2021 Unit Data'!$A$1:$CZ$258,MATCH('Unit Data from Audit Worksheet'!$A68,'2021 Unit Data'!$A$1:$A$258,0),MATCH('Unit Data from Audit Worksheet'!$D$2,'2021 Unit Data'!$A$1:$CZ$1,0))</f>
        <v>#N/A</v>
      </c>
      <c r="F68" s="189">
        <v>0</v>
      </c>
      <c r="G68" s="434"/>
      <c r="H68" s="17"/>
      <c r="I68" s="72"/>
      <c r="J68" s="971"/>
      <c r="K68" s="623"/>
    </row>
    <row r="69" spans="1:122" ht="58.5" customHeight="1" x14ac:dyDescent="0.3">
      <c r="A69" s="100">
        <v>20</v>
      </c>
      <c r="B69" s="4" t="s">
        <v>54</v>
      </c>
      <c r="C69" s="4" t="s">
        <v>144</v>
      </c>
      <c r="D69" s="99" t="s">
        <v>838</v>
      </c>
      <c r="E69" s="385" t="e">
        <f>INDEX('2021 Unit Data'!$A$1:$CZ$258,MATCH('Unit Data from Audit Worksheet'!$A69,'2021 Unit Data'!$A$1:$A$258,0),MATCH('Unit Data from Audit Worksheet'!$D$2,'2021 Unit Data'!$A$1:$CZ$1,0))</f>
        <v>#N/A</v>
      </c>
      <c r="F69" s="189">
        <v>0</v>
      </c>
      <c r="G69" s="434">
        <f>IF(F69&lt;0,"Error: Enter as positive.",)</f>
        <v>0</v>
      </c>
      <c r="H69" s="17"/>
      <c r="I69" s="72"/>
      <c r="J69" s="971"/>
      <c r="K69" s="623"/>
    </row>
    <row r="70" spans="1:122" ht="54" customHeight="1" x14ac:dyDescent="0.3">
      <c r="A70" s="100">
        <v>533</v>
      </c>
      <c r="B70" s="4" t="s">
        <v>54</v>
      </c>
      <c r="C70" s="4" t="s">
        <v>144</v>
      </c>
      <c r="D70" s="403" t="s">
        <v>839</v>
      </c>
      <c r="E70" s="385" t="e">
        <f>INDEX('2021 Unit Data'!$A$1:$CZ$258,MATCH('Unit Data from Audit Worksheet'!$A70,'2021 Unit Data'!$A$1:$A$258,0),MATCH('Unit Data from Audit Worksheet'!$D$2,'2021 Unit Data'!$A$1:$CZ$1,0))</f>
        <v>#N/A</v>
      </c>
      <c r="F70" s="189">
        <v>0</v>
      </c>
      <c r="G70" s="441"/>
      <c r="H70" s="17"/>
      <c r="I70" s="72"/>
      <c r="J70" s="971"/>
      <c r="K70" s="623"/>
    </row>
    <row r="71" spans="1:122" s="18" customFormat="1" ht="62.25" customHeight="1" x14ac:dyDescent="0.3">
      <c r="A71" s="100">
        <v>508</v>
      </c>
      <c r="B71" s="4" t="s">
        <v>54</v>
      </c>
      <c r="C71" s="4" t="s">
        <v>144</v>
      </c>
      <c r="D71" s="99" t="s">
        <v>293</v>
      </c>
      <c r="E71" s="385" t="e">
        <f>INDEX('2021 Unit Data'!$A$1:$CZ$258,MATCH('Unit Data from Audit Worksheet'!$A71,'2021 Unit Data'!$A$1:$A$258,0),MATCH('Unit Data from Audit Worksheet'!$D$2,'2021 Unit Data'!$A$1:$CZ$1,0))</f>
        <v>#N/A</v>
      </c>
      <c r="F71" s="189">
        <v>0</v>
      </c>
      <c r="G71" s="434"/>
      <c r="H71" s="435"/>
      <c r="I71" s="436"/>
      <c r="J71" s="180"/>
      <c r="K71" s="623"/>
      <c r="L71"/>
      <c r="N71" s="190"/>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row>
    <row r="72" spans="1:122" s="18" customFormat="1" ht="81.75" customHeight="1" x14ac:dyDescent="0.3">
      <c r="A72" s="100">
        <v>509</v>
      </c>
      <c r="B72" s="387" t="s">
        <v>54</v>
      </c>
      <c r="C72" s="4" t="s">
        <v>144</v>
      </c>
      <c r="D72" s="99" t="s">
        <v>291</v>
      </c>
      <c r="E72" s="385" t="e">
        <f>INDEX('2021 Unit Data'!$A$1:$CZ$258,MATCH('Unit Data from Audit Worksheet'!$A72,'2021 Unit Data'!$A$1:$A$258,0),MATCH('Unit Data from Audit Worksheet'!$D$2,'2021 Unit Data'!$A$1:$CZ$1,0))</f>
        <v>#N/A</v>
      </c>
      <c r="F72" s="189">
        <v>0</v>
      </c>
      <c r="G72" s="434">
        <f>IF(F72&lt;0,"Error: Enter as positive.",)</f>
        <v>0</v>
      </c>
      <c r="H72" s="435"/>
      <c r="I72" s="436"/>
      <c r="J72" s="180"/>
      <c r="K72" s="623"/>
      <c r="L72"/>
      <c r="N72" s="190"/>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row>
    <row r="73" spans="1:122" ht="69" customHeight="1" x14ac:dyDescent="0.3">
      <c r="A73" s="100">
        <v>22</v>
      </c>
      <c r="B73" s="4" t="s">
        <v>59</v>
      </c>
      <c r="C73" s="4" t="s">
        <v>144</v>
      </c>
      <c r="D73" s="99" t="s">
        <v>292</v>
      </c>
      <c r="E73" s="385" t="e">
        <f>INDEX('2021 Unit Data'!$A$1:$CZ$258,MATCH('Unit Data from Audit Worksheet'!$A73,'2021 Unit Data'!$A$1:$A$258,0),MATCH('Unit Data from Audit Worksheet'!$D$2,'2021 Unit Data'!$A$1:$CZ$1,0))</f>
        <v>#N/A</v>
      </c>
      <c r="F73" s="189">
        <v>0</v>
      </c>
      <c r="G73" s="441"/>
      <c r="H73" s="17"/>
      <c r="I73" s="72"/>
      <c r="J73" s="180"/>
      <c r="K73" s="623"/>
    </row>
    <row r="74" spans="1:122" ht="72" customHeight="1" x14ac:dyDescent="0.3">
      <c r="A74" s="100">
        <v>23</v>
      </c>
      <c r="B74" s="4" t="s">
        <v>59</v>
      </c>
      <c r="C74" s="4" t="s">
        <v>144</v>
      </c>
      <c r="D74" s="414" t="s">
        <v>840</v>
      </c>
      <c r="E74" s="385" t="e">
        <f>INDEX('2021 Unit Data'!$A$1:$CZ$258,MATCH('Unit Data from Audit Worksheet'!$A74,'2021 Unit Data'!$A$1:$A$258,0),MATCH('Unit Data from Audit Worksheet'!$D$2,'2021 Unit Data'!$A$1:$CZ$1,0))</f>
        <v>#N/A</v>
      </c>
      <c r="F74" s="189">
        <v>0</v>
      </c>
      <c r="G74" s="434">
        <f>IF(H74=0,,"Error: Total revenues less total expenditures do not equal total change in fund balance.  Account numbers 16-532+17-20+533+22+508-509-23=0  The amount of the formula is located in the cell to the right")</f>
        <v>0</v>
      </c>
      <c r="H74" s="437">
        <f>+F64-F66+F68-F69+F70+F73+F71-F72-F74</f>
        <v>0</v>
      </c>
      <c r="I74" s="72"/>
      <c r="J74" s="971"/>
      <c r="K74" s="623"/>
    </row>
    <row r="75" spans="1:122" ht="194.25" customHeight="1" x14ac:dyDescent="0.3">
      <c r="A75" s="100">
        <v>590</v>
      </c>
      <c r="B75" s="4" t="s">
        <v>327</v>
      </c>
      <c r="C75" s="4"/>
      <c r="D75" s="414" t="s">
        <v>2053</v>
      </c>
      <c r="E75" s="563"/>
      <c r="F75" s="836"/>
      <c r="G75" s="836"/>
      <c r="H75" s="437"/>
      <c r="I75" s="436"/>
      <c r="J75" s="180"/>
      <c r="K75" s="623"/>
    </row>
    <row r="76" spans="1:122" ht="115.5" customHeight="1" x14ac:dyDescent="0.3">
      <c r="A76" s="100">
        <v>507</v>
      </c>
      <c r="B76" s="387" t="s">
        <v>59</v>
      </c>
      <c r="C76" s="387" t="s">
        <v>144</v>
      </c>
      <c r="D76" s="414" t="s">
        <v>841</v>
      </c>
      <c r="E76" s="385" t="e">
        <f>INDEX('2021 Unit Data'!$A$1:$CZ$258,MATCH('Unit Data from Audit Worksheet'!$A76,'2021 Unit Data'!$A$1:$A$258,0),MATCH('Unit Data from Audit Worksheet'!$D$2,'2021 Unit Data'!$A$1:$CZ$1,0))</f>
        <v>#N/A</v>
      </c>
      <c r="F76" s="189">
        <v>0</v>
      </c>
      <c r="G76" s="960" t="e">
        <f>IF(F57-F74-F76=E57,,"Error: Beginning Balance does not agree with our records.  (Acct# 9-23-507)= Prior Years Acct # 9 The amount of the formula is in the cell to the right")</f>
        <v>#N/A</v>
      </c>
      <c r="H76" s="961" t="e">
        <f>+F57-F74-F76-E57</f>
        <v>#N/A</v>
      </c>
      <c r="I76" s="842" t="s">
        <v>2086</v>
      </c>
      <c r="J76" s="180"/>
      <c r="K76" s="623"/>
    </row>
    <row r="77" spans="1:122" ht="82.5" customHeight="1" x14ac:dyDescent="0.3">
      <c r="A77" s="195">
        <v>647</v>
      </c>
      <c r="B77" s="497" t="s">
        <v>361</v>
      </c>
      <c r="C77" s="496" t="s">
        <v>363</v>
      </c>
      <c r="D77" s="194" t="s">
        <v>2149</v>
      </c>
      <c r="E77" s="385" t="e">
        <f>INDEX('2021 Unit Data'!$A$1:$CZ$258,MATCH('Unit Data from Audit Worksheet'!$A77,'2021 Unit Data'!$A$1:$A$258,0),MATCH('Unit Data from Audit Worksheet'!$D$2,'2021 Unit Data'!$A$1:$CZ$1,0))</f>
        <v>#N/A</v>
      </c>
      <c r="F77" s="189">
        <v>0</v>
      </c>
      <c r="G77" s="434">
        <f>IF(F77&lt;0,"Error: Enter as positive.",)</f>
        <v>0</v>
      </c>
      <c r="H77" s="442"/>
      <c r="I77" s="72"/>
      <c r="J77" s="180"/>
      <c r="K77" s="623"/>
    </row>
    <row r="78" spans="1:122" ht="25.5" customHeight="1" x14ac:dyDescent="0.3">
      <c r="A78" s="100"/>
      <c r="B78" s="529" t="s">
        <v>11</v>
      </c>
      <c r="C78" s="539"/>
      <c r="D78" s="508"/>
      <c r="E78" s="505"/>
      <c r="F78" s="509"/>
      <c r="G78" s="510"/>
      <c r="H78" s="17"/>
      <c r="I78" s="72"/>
      <c r="J78" s="180"/>
      <c r="K78" s="623"/>
    </row>
    <row r="79" spans="1:122" ht="78" customHeight="1" x14ac:dyDescent="0.3">
      <c r="A79" s="100">
        <v>171</v>
      </c>
      <c r="B79" s="4" t="s">
        <v>296</v>
      </c>
      <c r="C79" s="4" t="s">
        <v>295</v>
      </c>
      <c r="D79" s="386" t="s">
        <v>842</v>
      </c>
      <c r="E79" s="385" t="e">
        <f>INDEX('2021 Unit Data'!$A$1:$CZ$258,MATCH('Unit Data from Audit Worksheet'!$A79,'2021 Unit Data'!$A$1:$A$258,0),MATCH('Unit Data from Audit Worksheet'!$D$2,'2021 Unit Data'!$A$1:$CZ$1,0))</f>
        <v>#N/A</v>
      </c>
      <c r="F79" s="182">
        <v>0</v>
      </c>
      <c r="G79" s="434">
        <f>IF(F79&lt;0,"Error: Enter as positive.",)</f>
        <v>0</v>
      </c>
      <c r="H79" s="17"/>
      <c r="I79" s="72"/>
      <c r="J79" s="971"/>
      <c r="K79" s="623"/>
    </row>
    <row r="80" spans="1:122" ht="18" customHeight="1" x14ac:dyDescent="0.3">
      <c r="A80" s="100"/>
      <c r="B80" s="530" t="s">
        <v>843</v>
      </c>
      <c r="C80" s="539"/>
      <c r="D80" s="506"/>
      <c r="E80" s="506"/>
      <c r="F80" s="525"/>
      <c r="G80" s="526"/>
      <c r="H80" s="17"/>
      <c r="I80" s="72"/>
      <c r="J80" s="180"/>
      <c r="K80" s="623"/>
    </row>
    <row r="81" spans="1:11" ht="14.4" customHeight="1" x14ac:dyDescent="0.3">
      <c r="A81" s="100"/>
      <c r="B81" s="530" t="s">
        <v>24</v>
      </c>
      <c r="C81" s="539"/>
      <c r="D81" s="521"/>
      <c r="E81" s="504"/>
      <c r="F81" s="527"/>
      <c r="G81" s="528"/>
      <c r="H81" s="17"/>
      <c r="I81" s="72"/>
      <c r="J81" s="180"/>
      <c r="K81" s="623"/>
    </row>
    <row r="82" spans="1:11" ht="14.4" customHeight="1" x14ac:dyDescent="0.3">
      <c r="A82" s="100"/>
      <c r="B82" s="530" t="s">
        <v>22</v>
      </c>
      <c r="C82" s="539"/>
      <c r="D82" s="521"/>
      <c r="E82" s="504"/>
      <c r="F82" s="527"/>
      <c r="G82" s="528"/>
      <c r="H82" s="443"/>
      <c r="I82" s="72"/>
      <c r="J82" s="180"/>
      <c r="K82" s="623"/>
    </row>
    <row r="83" spans="1:11" ht="88.8" customHeight="1" x14ac:dyDescent="0.3">
      <c r="A83" s="100">
        <v>596</v>
      </c>
      <c r="B83" s="387" t="s">
        <v>56</v>
      </c>
      <c r="C83" s="286"/>
      <c r="D83" s="944" t="s">
        <v>2169</v>
      </c>
      <c r="E83" s="385" t="e">
        <f>INDEX('2021 Unit Data'!$A$1:$CZ$258,MATCH('Unit Data from Audit Worksheet'!$A83,'2021 Unit Data'!$A$1:$A$258,0),MATCH('Unit Data from Audit Worksheet'!$D$2,'2021 Unit Data'!$A$1:$CZ$1,0))</f>
        <v>#N/A</v>
      </c>
      <c r="F83" s="900"/>
      <c r="G83" s="928"/>
      <c r="H83" s="443"/>
      <c r="I83" s="72"/>
      <c r="J83" s="180"/>
      <c r="K83" s="623"/>
    </row>
    <row r="84" spans="1:11" ht="85.8" customHeight="1" x14ac:dyDescent="0.3">
      <c r="A84" s="100">
        <v>80</v>
      </c>
      <c r="B84" s="4" t="s">
        <v>61</v>
      </c>
      <c r="C84" s="4" t="s">
        <v>844</v>
      </c>
      <c r="D84" s="21" t="s">
        <v>845</v>
      </c>
      <c r="E84" s="385" t="e">
        <f>INDEX('2021 Unit Data'!$A$1:$CZ$258,MATCH('Unit Data from Audit Worksheet'!$A84,'2021 Unit Data'!$A$1:$A$258,0),MATCH('Unit Data from Audit Worksheet'!$D$2,'2021 Unit Data'!$A$1:$CZ$1,0))</f>
        <v>#N/A</v>
      </c>
      <c r="F84" s="900">
        <v>0</v>
      </c>
      <c r="G84" s="385" t="e">
        <f>INDEX('PY1 Data(H)'!$A$1:$CZ$307,MATCH('PY1 Data(H)'!$A293,'PY1 Data(H)'!$A$1:$A$307,0),MATCH('Unit Data from Audit Worksheet'!$D$2,'PY1 Data(H)'!$A$1:$CZ$1,0))</f>
        <v>#N/A</v>
      </c>
      <c r="H84" s="444"/>
      <c r="I84" s="72"/>
      <c r="J84" s="971"/>
      <c r="K84" s="623"/>
    </row>
    <row r="85" spans="1:11" ht="69" customHeight="1" x14ac:dyDescent="0.3">
      <c r="A85" s="100">
        <v>81</v>
      </c>
      <c r="B85" s="4" t="s">
        <v>61</v>
      </c>
      <c r="C85" s="4" t="s">
        <v>844</v>
      </c>
      <c r="D85" s="21" t="s">
        <v>846</v>
      </c>
      <c r="E85" s="385" t="e">
        <f>INDEX('2021 Unit Data'!$A$1:$CZ$258,MATCH('Unit Data from Audit Worksheet'!$A85,'2021 Unit Data'!$A$1:$A$258,0),MATCH('Unit Data from Audit Worksheet'!$D$2,'2021 Unit Data'!$A$1:$CZ$1,0))</f>
        <v>#N/A</v>
      </c>
      <c r="F85" s="189">
        <v>0</v>
      </c>
      <c r="G85" s="441"/>
      <c r="H85" s="17"/>
      <c r="I85" s="72"/>
      <c r="J85" s="971"/>
      <c r="K85" s="623"/>
    </row>
    <row r="86" spans="1:11" ht="84" customHeight="1" x14ac:dyDescent="0.3">
      <c r="A86" s="100">
        <v>579</v>
      </c>
      <c r="B86" s="494" t="s">
        <v>315</v>
      </c>
      <c r="C86" s="387" t="s">
        <v>844</v>
      </c>
      <c r="D86" s="495" t="s">
        <v>847</v>
      </c>
      <c r="E86" s="385" t="e">
        <f>INDEX('2021 Unit Data'!$A$1:$CZ$258,MATCH('Unit Data from Audit Worksheet'!$A86,'2021 Unit Data'!$A$1:$A$258,0),MATCH('Unit Data from Audit Worksheet'!$D$2,'2021 Unit Data'!$A$1:$CZ$1,0))</f>
        <v>#N/A</v>
      </c>
      <c r="F86" s="189">
        <v>0</v>
      </c>
      <c r="G86" s="434"/>
      <c r="H86" s="17"/>
      <c r="I86" s="435"/>
      <c r="J86" s="180"/>
      <c r="K86" s="623"/>
    </row>
    <row r="87" spans="1:11" ht="51" customHeight="1" x14ac:dyDescent="0.3">
      <c r="A87" s="100">
        <v>510</v>
      </c>
      <c r="B87" s="4" t="s">
        <v>36</v>
      </c>
      <c r="C87" s="4" t="s">
        <v>844</v>
      </c>
      <c r="D87" s="26" t="s">
        <v>290</v>
      </c>
      <c r="E87" s="385" t="e">
        <f>INDEX('2021 Unit Data'!$A$1:$CZ$258,MATCH('Unit Data from Audit Worksheet'!$A87,'2021 Unit Data'!$A$1:$A$258,0),MATCH('Unit Data from Audit Worksheet'!$D$2,'2021 Unit Data'!$A$1:$CZ$1,0))</f>
        <v>#N/A</v>
      </c>
      <c r="F87" s="189">
        <v>0</v>
      </c>
      <c r="G87" s="441"/>
      <c r="H87" s="17"/>
      <c r="I87" s="72"/>
      <c r="J87" s="971"/>
      <c r="K87" s="623"/>
    </row>
    <row r="88" spans="1:11" ht="68.25" customHeight="1" x14ac:dyDescent="0.3">
      <c r="A88" s="195">
        <v>654</v>
      </c>
      <c r="B88" s="496" t="s">
        <v>36</v>
      </c>
      <c r="C88" s="496" t="s">
        <v>844</v>
      </c>
      <c r="D88" s="221" t="s">
        <v>848</v>
      </c>
      <c r="E88" s="385" t="e">
        <f>INDEX('2021 Unit Data'!$A$1:$CZ$258,MATCH('Unit Data from Audit Worksheet'!$A88,'2021 Unit Data'!$A$1:$A$258,0),MATCH('Unit Data from Audit Worksheet'!$D$2,'2021 Unit Data'!$A$1:$CZ$1,0))</f>
        <v>#N/A</v>
      </c>
      <c r="F88" s="189">
        <v>0</v>
      </c>
      <c r="G88" s="434">
        <f>IF((F84+F85+F87)&gt;F88,"Error: Please review components of current assets above.  Account numbers (80+81+510)&gt;654",)</f>
        <v>0</v>
      </c>
      <c r="H88" s="17"/>
      <c r="I88" s="72"/>
      <c r="J88" s="971"/>
      <c r="K88" s="623"/>
    </row>
    <row r="89" spans="1:11" ht="75.75" customHeight="1" x14ac:dyDescent="0.3">
      <c r="A89" s="195">
        <v>655</v>
      </c>
      <c r="B89" s="496" t="s">
        <v>36</v>
      </c>
      <c r="C89" s="496" t="s">
        <v>844</v>
      </c>
      <c r="D89" s="197" t="s">
        <v>451</v>
      </c>
      <c r="E89" s="385" t="e">
        <f>INDEX('2021 Unit Data'!$A$1:$CZ$258,MATCH('Unit Data from Audit Worksheet'!$A89,'2021 Unit Data'!$A$1:$A$258,0),MATCH('Unit Data from Audit Worksheet'!$D$2,'2021 Unit Data'!$A$1:$CZ$1,0))</f>
        <v>#N/A</v>
      </c>
      <c r="F89" s="189">
        <v>0</v>
      </c>
      <c r="G89" s="441"/>
      <c r="H89" s="17"/>
      <c r="I89" s="72"/>
      <c r="J89" s="971"/>
      <c r="K89" s="623"/>
    </row>
    <row r="90" spans="1:11" ht="48" customHeight="1" x14ac:dyDescent="0.3">
      <c r="A90" s="100">
        <v>381</v>
      </c>
      <c r="B90" s="4" t="s">
        <v>36</v>
      </c>
      <c r="C90" s="4" t="s">
        <v>844</v>
      </c>
      <c r="D90" s="98" t="s">
        <v>122</v>
      </c>
      <c r="E90" s="385" t="e">
        <f>INDEX('2021 Unit Data'!$A$1:$CZ$258,MATCH('Unit Data from Audit Worksheet'!$A90,'2021 Unit Data'!$A$1:$A$258,0),MATCH('Unit Data from Audit Worksheet'!$D$2,'2021 Unit Data'!$A$1:$CZ$1,0))</f>
        <v>#N/A</v>
      </c>
      <c r="F90" s="189">
        <v>0</v>
      </c>
      <c r="G90" s="434">
        <f>IF(F88&gt;F90,"Error: Please review components of current assets above. Account numbers 654&gt;381",)</f>
        <v>0</v>
      </c>
      <c r="H90" s="17"/>
      <c r="I90" s="72"/>
      <c r="J90" s="971"/>
      <c r="K90" s="623"/>
    </row>
    <row r="91" spans="1:11" ht="63" customHeight="1" x14ac:dyDescent="0.3">
      <c r="A91" s="100">
        <v>578</v>
      </c>
      <c r="B91" s="387" t="s">
        <v>58</v>
      </c>
      <c r="C91" s="387" t="s">
        <v>844</v>
      </c>
      <c r="D91" s="495" t="s">
        <v>849</v>
      </c>
      <c r="E91" s="385" t="e">
        <f>INDEX('2021 Unit Data'!$A$1:$CZ$258,MATCH('Unit Data from Audit Worksheet'!$A91,'2021 Unit Data'!$A$1:$A$258,0),MATCH('Unit Data from Audit Worksheet'!$D$2,'2021 Unit Data'!$A$1:$CZ$1,0))</f>
        <v>#N/A</v>
      </c>
      <c r="F91" s="189">
        <v>0</v>
      </c>
      <c r="G91" s="434"/>
      <c r="H91" s="435"/>
      <c r="I91" s="436"/>
      <c r="J91" s="180"/>
      <c r="K91" s="623"/>
    </row>
    <row r="92" spans="1:11" ht="113.4" customHeight="1" x14ac:dyDescent="0.3">
      <c r="A92" s="196">
        <v>633</v>
      </c>
      <c r="B92" s="496" t="s">
        <v>450</v>
      </c>
      <c r="C92" s="496" t="s">
        <v>364</v>
      </c>
      <c r="D92" s="221" t="s">
        <v>917</v>
      </c>
      <c r="E92" s="385" t="e">
        <f>INDEX('2021 Unit Data'!$A$1:$CZ$258,MATCH('Unit Data from Audit Worksheet'!$A92,'2021 Unit Data'!$A$1:$A$258,0),MATCH('Unit Data from Audit Worksheet'!$D$2,'2021 Unit Data'!$A$1:$CZ$1,0))</f>
        <v>#N/A</v>
      </c>
      <c r="F92" s="189">
        <v>0</v>
      </c>
      <c r="G92" s="929" t="str">
        <f>IF(F92&gt;=(F93+F94+F95+F96+F97+F98),"","Account 633 is less than the total sum of accounts 634 through 638 + 383")</f>
        <v/>
      </c>
      <c r="H92" s="446"/>
      <c r="I92" s="439" t="str">
        <f>IF(F92&gt;=(F93+F94+F95+F96+F97+F98),"","Account 633 is less than the total sum of accounts 634 through 638 + 383")</f>
        <v/>
      </c>
      <c r="J92" s="971"/>
      <c r="K92" s="623"/>
    </row>
    <row r="93" spans="1:11" ht="101.4" customHeight="1" x14ac:dyDescent="0.3">
      <c r="A93" s="195">
        <v>634</v>
      </c>
      <c r="B93" s="497" t="s">
        <v>361</v>
      </c>
      <c r="C93" s="496" t="s">
        <v>364</v>
      </c>
      <c r="D93" s="221" t="s">
        <v>919</v>
      </c>
      <c r="E93" s="385" t="e">
        <f>INDEX('2021 Unit Data'!$A$1:$CZ$258,MATCH('Unit Data from Audit Worksheet'!$A93,'2021 Unit Data'!$A$1:$A$258,0),MATCH('Unit Data from Audit Worksheet'!$D$2,'2021 Unit Data'!$A$1:$CZ$1,0))</f>
        <v>#N/A</v>
      </c>
      <c r="F93" s="189">
        <v>0</v>
      </c>
      <c r="G93" s="930">
        <f>IF(F93&gt;F92,"Please review account numbers 634&gt;633",)</f>
        <v>0</v>
      </c>
      <c r="H93" s="439"/>
      <c r="I93" s="439"/>
      <c r="J93" s="180"/>
      <c r="K93" s="623"/>
    </row>
    <row r="94" spans="1:11" ht="107.4" customHeight="1" x14ac:dyDescent="0.3">
      <c r="A94" s="195">
        <v>635</v>
      </c>
      <c r="B94" s="497" t="s">
        <v>361</v>
      </c>
      <c r="C94" s="496" t="s">
        <v>364</v>
      </c>
      <c r="D94" s="221" t="s">
        <v>918</v>
      </c>
      <c r="E94" s="385" t="e">
        <f>INDEX('2021 Unit Data'!$A$1:$CZ$258,MATCH('Unit Data from Audit Worksheet'!$A94,'2021 Unit Data'!$A$1:$A$258,0),MATCH('Unit Data from Audit Worksheet'!$D$2,'2021 Unit Data'!$A$1:$CZ$1,0))</f>
        <v>#N/A</v>
      </c>
      <c r="F94" s="189">
        <v>0</v>
      </c>
      <c r="G94" s="930">
        <f>IF(F94&gt;F92,"Please review account numbers 635&gt;633",)</f>
        <v>0</v>
      </c>
      <c r="H94" s="439"/>
      <c r="I94" s="439"/>
      <c r="J94" s="971"/>
      <c r="K94" s="623"/>
    </row>
    <row r="95" spans="1:11" ht="106.5" customHeight="1" x14ac:dyDescent="0.3">
      <c r="A95" s="195">
        <v>636</v>
      </c>
      <c r="B95" s="497" t="s">
        <v>361</v>
      </c>
      <c r="C95" s="496" t="s">
        <v>364</v>
      </c>
      <c r="D95" s="221" t="s">
        <v>923</v>
      </c>
      <c r="E95" s="385" t="e">
        <f>INDEX('2021 Unit Data'!$A$1:$CZ$258,MATCH('Unit Data from Audit Worksheet'!$A95,'2021 Unit Data'!$A$1:$A$258,0),MATCH('Unit Data from Audit Worksheet'!$D$2,'2021 Unit Data'!$A$1:$CZ$1,0))</f>
        <v>#N/A</v>
      </c>
      <c r="F95" s="189">
        <v>0</v>
      </c>
      <c r="G95" s="930">
        <f>IF(F95&gt;F92,"Please review account numbers 636&gt;633",)</f>
        <v>0</v>
      </c>
      <c r="H95" s="439"/>
      <c r="I95" s="439"/>
      <c r="J95" s="180"/>
      <c r="K95" s="623"/>
    </row>
    <row r="96" spans="1:11" ht="80.25" customHeight="1" x14ac:dyDescent="0.3">
      <c r="A96" s="195">
        <v>637</v>
      </c>
      <c r="B96" s="497" t="s">
        <v>361</v>
      </c>
      <c r="C96" s="496" t="s">
        <v>364</v>
      </c>
      <c r="D96" s="221" t="s">
        <v>922</v>
      </c>
      <c r="E96" s="385" t="e">
        <f>INDEX('2021 Unit Data'!$A$1:$CZ$258,MATCH('Unit Data from Audit Worksheet'!$A96,'2021 Unit Data'!$A$1:$A$258,0),MATCH('Unit Data from Audit Worksheet'!$D$2,'2021 Unit Data'!$A$1:$CZ$1,0))</f>
        <v>#N/A</v>
      </c>
      <c r="F96" s="189">
        <v>0</v>
      </c>
      <c r="G96" s="930">
        <f>IF(F96&gt;F92,"Please review account numbers 637&gt;633",)</f>
        <v>0</v>
      </c>
      <c r="H96" s="439"/>
      <c r="I96" s="439"/>
      <c r="J96" s="971"/>
      <c r="K96" s="623"/>
    </row>
    <row r="97" spans="1:11" ht="106.2" customHeight="1" x14ac:dyDescent="0.3">
      <c r="A97" s="195">
        <v>638</v>
      </c>
      <c r="B97" s="497" t="s">
        <v>361</v>
      </c>
      <c r="C97" s="496" t="s">
        <v>364</v>
      </c>
      <c r="D97" s="221" t="s">
        <v>921</v>
      </c>
      <c r="E97" s="385" t="e">
        <f>INDEX('2021 Unit Data'!$A$1:$CZ$258,MATCH('Unit Data from Audit Worksheet'!$A97,'2021 Unit Data'!$A$1:$A$258,0),MATCH('Unit Data from Audit Worksheet'!$D$2,'2021 Unit Data'!$A$1:$CZ$1,0))</f>
        <v>#N/A</v>
      </c>
      <c r="F97" s="189">
        <v>0</v>
      </c>
      <c r="G97" s="930">
        <f>IF(F97&gt;F92,"Please review account numbers 638&gt;633",)</f>
        <v>0</v>
      </c>
      <c r="H97" s="439"/>
      <c r="I97" s="439"/>
      <c r="J97" s="180"/>
      <c r="K97" s="623"/>
    </row>
    <row r="98" spans="1:11" ht="93.75" customHeight="1" x14ac:dyDescent="0.3">
      <c r="A98" s="100">
        <v>383</v>
      </c>
      <c r="B98" s="4" t="s">
        <v>61</v>
      </c>
      <c r="C98" s="4" t="s">
        <v>844</v>
      </c>
      <c r="D98" s="26" t="s">
        <v>920</v>
      </c>
      <c r="E98" s="385" t="e">
        <f>INDEX('2021 Unit Data'!$A$1:$CZ$258,MATCH('Unit Data from Audit Worksheet'!$A98,'2021 Unit Data'!$A$1:$A$258,0),MATCH('Unit Data from Audit Worksheet'!$D$2,'2021 Unit Data'!$A$1:$CZ$1,0))</f>
        <v>#N/A</v>
      </c>
      <c r="F98" s="189">
        <v>0</v>
      </c>
      <c r="G98" s="931">
        <f>IF(F98&gt;F92,"Error: Please review account numbers 383&gt;633",)</f>
        <v>0</v>
      </c>
      <c r="H98" s="445"/>
      <c r="I98" s="72"/>
      <c r="J98" s="180"/>
      <c r="K98" s="623"/>
    </row>
    <row r="99" spans="1:11" ht="61.5" customHeight="1" x14ac:dyDescent="0.3">
      <c r="A99" s="100">
        <v>349</v>
      </c>
      <c r="B99" s="4" t="s">
        <v>61</v>
      </c>
      <c r="C99" s="4" t="s">
        <v>844</v>
      </c>
      <c r="D99" s="99" t="s">
        <v>145</v>
      </c>
      <c r="E99" s="385" t="e">
        <f>INDEX('2021 Unit Data'!$A$1:$CZ$258,MATCH('Unit Data from Audit Worksheet'!$A99,'2021 Unit Data'!$A$1:$A$258,0),MATCH('Unit Data from Audit Worksheet'!$D$2,'2021 Unit Data'!$A$1:$CZ$1,0))</f>
        <v>#N/A</v>
      </c>
      <c r="F99" s="189">
        <v>0</v>
      </c>
      <c r="G99" s="434" t="str">
        <f>IF(F92&gt;F99,"Error: Please review accts 633&gt;349","")</f>
        <v/>
      </c>
      <c r="H99" s="17"/>
      <c r="I99" s="72"/>
      <c r="J99" s="971"/>
      <c r="K99" s="623"/>
    </row>
    <row r="100" spans="1:11" ht="72" customHeight="1" x14ac:dyDescent="0.3">
      <c r="A100" s="100">
        <v>375</v>
      </c>
      <c r="B100" s="4" t="s">
        <v>61</v>
      </c>
      <c r="C100" s="4" t="s">
        <v>844</v>
      </c>
      <c r="D100" s="414" t="s">
        <v>850</v>
      </c>
      <c r="E100" s="385" t="e">
        <f>INDEX('2021 Unit Data'!$A$1:$CZ$258,MATCH('Unit Data from Audit Worksheet'!$A100,'2021 Unit Data'!$A$1:$A$258,0),MATCH('Unit Data from Audit Worksheet'!$D$2,'2021 Unit Data'!$A$1:$CZ$1,0))</f>
        <v>#N/A</v>
      </c>
      <c r="F100" s="189">
        <v>0</v>
      </c>
      <c r="G100" s="441"/>
      <c r="H100" s="17"/>
      <c r="I100" s="72"/>
      <c r="J100" s="971"/>
      <c r="K100" s="623"/>
    </row>
    <row r="101" spans="1:11" ht="54.6" customHeight="1" x14ac:dyDescent="0.3">
      <c r="A101" s="100">
        <v>83</v>
      </c>
      <c r="B101" s="4" t="s">
        <v>60</v>
      </c>
      <c r="C101" s="4" t="s">
        <v>844</v>
      </c>
      <c r="D101" s="99" t="s">
        <v>146</v>
      </c>
      <c r="E101" s="385" t="e">
        <f>INDEX('2021 Unit Data'!$A$1:$CZ$258,MATCH('Unit Data from Audit Worksheet'!$A101,'2021 Unit Data'!$A$1:$A$258,0),MATCH('Unit Data from Audit Worksheet'!$D$2,'2021 Unit Data'!$A$1:$CZ$1,0))</f>
        <v>#N/A</v>
      </c>
      <c r="F101" s="189">
        <v>0</v>
      </c>
      <c r="G101" s="434">
        <f>IF(F90-F99-F101=0,,"Error: Total assets less total liabilities do not equal total net assets.  Account numbers 381-349-83=0  The amount of the formula is in the cell to the right")</f>
        <v>0</v>
      </c>
      <c r="H101" s="437">
        <f>F90-F99-F101</f>
        <v>0</v>
      </c>
      <c r="I101" s="72"/>
      <c r="J101" s="971"/>
      <c r="K101" s="623"/>
    </row>
    <row r="102" spans="1:11" ht="23.4" customHeight="1" x14ac:dyDescent="0.3">
      <c r="A102" s="100"/>
      <c r="B102" s="529" t="s">
        <v>147</v>
      </c>
      <c r="C102" s="539"/>
      <c r="D102" s="506"/>
      <c r="E102" s="506"/>
      <c r="F102" s="525"/>
      <c r="G102" s="526"/>
      <c r="H102" s="443"/>
      <c r="I102" s="72"/>
      <c r="J102" s="180"/>
      <c r="K102" s="623"/>
    </row>
    <row r="103" spans="1:11" ht="59.25" customHeight="1" x14ac:dyDescent="0.3">
      <c r="A103" s="100">
        <v>90</v>
      </c>
      <c r="B103" s="4" t="s">
        <v>62</v>
      </c>
      <c r="C103" s="4" t="s">
        <v>851</v>
      </c>
      <c r="D103" s="21" t="s">
        <v>852</v>
      </c>
      <c r="E103" s="385" t="e">
        <f>INDEX('2021 Unit Data'!$A$1:$CZ$258,MATCH('Unit Data from Audit Worksheet'!$A103,'2021 Unit Data'!$A$1:$A$258,0),MATCH('Unit Data from Audit Worksheet'!$D$2,'2021 Unit Data'!$A$1:$CZ$1,0))</f>
        <v>#N/A</v>
      </c>
      <c r="F103" s="189">
        <v>0</v>
      </c>
      <c r="G103" s="434">
        <f>IF(F103&lt;0,"Note: Number is normally positive.",)</f>
        <v>0</v>
      </c>
      <c r="H103" s="437"/>
      <c r="I103" s="72"/>
      <c r="J103" s="971"/>
      <c r="K103" s="623"/>
    </row>
    <row r="104" spans="1:11" ht="75" customHeight="1" x14ac:dyDescent="0.3">
      <c r="A104" s="100">
        <v>91</v>
      </c>
      <c r="B104" s="4" t="s">
        <v>57</v>
      </c>
      <c r="C104" s="4" t="s">
        <v>851</v>
      </c>
      <c r="D104" s="21" t="s">
        <v>853</v>
      </c>
      <c r="E104" s="385" t="e">
        <f>INDEX('2021 Unit Data'!$A$1:$CZ$258,MATCH('Unit Data from Audit Worksheet'!$A104,'2021 Unit Data'!$A$1:$A$258,0),MATCH('Unit Data from Audit Worksheet'!$D$2,'2021 Unit Data'!$A$1:$CZ$1,0))</f>
        <v>#N/A</v>
      </c>
      <c r="F104" s="189">
        <v>0</v>
      </c>
      <c r="G104" s="434">
        <f>IF(F104&lt;0,"Note: Number is normally positive.",)</f>
        <v>0</v>
      </c>
      <c r="H104" s="435"/>
      <c r="I104" s="72"/>
      <c r="J104" s="971"/>
      <c r="K104" s="623"/>
    </row>
    <row r="105" spans="1:11" ht="66.75" customHeight="1" x14ac:dyDescent="0.3">
      <c r="A105" s="100">
        <v>581</v>
      </c>
      <c r="B105" s="387" t="s">
        <v>316</v>
      </c>
      <c r="C105" s="387" t="s">
        <v>851</v>
      </c>
      <c r="D105" s="495" t="s">
        <v>854</v>
      </c>
      <c r="E105" s="385" t="e">
        <f>INDEX('2021 Unit Data'!$A$1:$CZ$258,MATCH('Unit Data from Audit Worksheet'!$A105,'2021 Unit Data'!$A$1:$A$258,0),MATCH('Unit Data from Audit Worksheet'!$D$2,'2021 Unit Data'!$A$1:$CZ$1,0))</f>
        <v>#N/A</v>
      </c>
      <c r="F105" s="189">
        <v>0</v>
      </c>
      <c r="G105" s="434"/>
      <c r="H105" s="435"/>
      <c r="I105" s="72"/>
      <c r="J105" s="180"/>
      <c r="K105" s="623"/>
    </row>
    <row r="106" spans="1:11" ht="67.5" customHeight="1" x14ac:dyDescent="0.3">
      <c r="A106" s="100">
        <v>511</v>
      </c>
      <c r="B106" s="4" t="s">
        <v>57</v>
      </c>
      <c r="C106" s="4" t="s">
        <v>851</v>
      </c>
      <c r="D106" s="22" t="s">
        <v>148</v>
      </c>
      <c r="E106" s="385" t="e">
        <f>INDEX('2021 Unit Data'!$A$1:$CZ$258,MATCH('Unit Data from Audit Worksheet'!$A106,'2021 Unit Data'!$A$1:$A$258,0),MATCH('Unit Data from Audit Worksheet'!$D$2,'2021 Unit Data'!$A$1:$CZ$1,0))</f>
        <v>#N/A</v>
      </c>
      <c r="F106" s="189">
        <v>0</v>
      </c>
      <c r="G106" s="434">
        <f>IF(F106&lt;0,"Note: Number is normally positive.",)</f>
        <v>0</v>
      </c>
      <c r="H106" s="435"/>
      <c r="I106" s="72"/>
      <c r="J106" s="971"/>
      <c r="K106" s="623"/>
    </row>
    <row r="107" spans="1:11" ht="72" customHeight="1" x14ac:dyDescent="0.3">
      <c r="A107" s="195">
        <v>657</v>
      </c>
      <c r="B107" s="496" t="s">
        <v>57</v>
      </c>
      <c r="C107" s="496" t="s">
        <v>851</v>
      </c>
      <c r="D107" s="221" t="s">
        <v>855</v>
      </c>
      <c r="E107" s="385" t="e">
        <f>INDEX('2021 Unit Data'!$A$1:$CZ$258,MATCH('Unit Data from Audit Worksheet'!$A107,'2021 Unit Data'!$A$1:$A$258,0),MATCH('Unit Data from Audit Worksheet'!$D$2,'2021 Unit Data'!$A$1:$CZ$1,0))</f>
        <v>#N/A</v>
      </c>
      <c r="F107" s="189">
        <v>0</v>
      </c>
      <c r="G107" s="931">
        <f>IF((F103+F104+F106)&gt;F107,"Error: Please review components of current assets above.  Account numbers (90+91+511)&gt;657",)</f>
        <v>0</v>
      </c>
      <c r="H107" s="435"/>
      <c r="I107" s="72"/>
      <c r="J107" s="971"/>
      <c r="K107" s="623"/>
    </row>
    <row r="108" spans="1:11" ht="70.5" customHeight="1" x14ac:dyDescent="0.3">
      <c r="A108" s="195">
        <v>658</v>
      </c>
      <c r="B108" s="496" t="s">
        <v>57</v>
      </c>
      <c r="C108" s="496" t="s">
        <v>851</v>
      </c>
      <c r="D108" s="197" t="s">
        <v>452</v>
      </c>
      <c r="E108" s="385" t="e">
        <f>INDEX('2021 Unit Data'!$A$1:$CZ$258,MATCH('Unit Data from Audit Worksheet'!$A108,'2021 Unit Data'!$A$1:$A$258,0),MATCH('Unit Data from Audit Worksheet'!$D$2,'2021 Unit Data'!$A$1:$CZ$1,0))</f>
        <v>#N/A</v>
      </c>
      <c r="F108" s="189">
        <v>0</v>
      </c>
      <c r="G108" s="434"/>
      <c r="H108" s="435"/>
      <c r="I108" s="72"/>
      <c r="J108" s="971"/>
      <c r="K108" s="623"/>
    </row>
    <row r="109" spans="1:11" ht="50.25" customHeight="1" x14ac:dyDescent="0.3">
      <c r="A109" s="100">
        <v>382</v>
      </c>
      <c r="B109" s="4" t="s">
        <v>59</v>
      </c>
      <c r="C109" s="4" t="s">
        <v>851</v>
      </c>
      <c r="D109" s="98" t="s">
        <v>122</v>
      </c>
      <c r="E109" s="385" t="e">
        <f>INDEX('2021 Unit Data'!$A$1:$CZ$258,MATCH('Unit Data from Audit Worksheet'!$A109,'2021 Unit Data'!$A$1:$A$258,0),MATCH('Unit Data from Audit Worksheet'!$D$2,'2021 Unit Data'!$A$1:$CZ$1,0))</f>
        <v>#N/A</v>
      </c>
      <c r="F109" s="189">
        <v>0</v>
      </c>
      <c r="G109" s="931">
        <f>IF(F107&gt;F109,"Error: Please review components of current assets above. Account numbers 657&gt;382",)</f>
        <v>0</v>
      </c>
      <c r="H109" s="435"/>
      <c r="I109" s="72"/>
      <c r="J109" s="971"/>
      <c r="K109" s="623"/>
    </row>
    <row r="110" spans="1:11" ht="57.75" customHeight="1" x14ac:dyDescent="0.3">
      <c r="A110" s="100">
        <v>360</v>
      </c>
      <c r="B110" s="4" t="s">
        <v>55</v>
      </c>
      <c r="C110" s="4" t="s">
        <v>851</v>
      </c>
      <c r="D110" s="99" t="s">
        <v>149</v>
      </c>
      <c r="E110" s="385" t="e">
        <f>INDEX('2021 Unit Data'!$A$1:$CZ$258,MATCH('Unit Data from Audit Worksheet'!$A110,'2021 Unit Data'!$A$1:$A$258,0),MATCH('Unit Data from Audit Worksheet'!$D$2,'2021 Unit Data'!$A$1:$CZ$1,0))</f>
        <v>#N/A</v>
      </c>
      <c r="F110" s="189">
        <v>0</v>
      </c>
      <c r="G110" s="929"/>
      <c r="H110" s="435"/>
      <c r="I110" s="72"/>
      <c r="J110" s="971"/>
      <c r="K110" s="623"/>
    </row>
    <row r="111" spans="1:11" ht="62.25" customHeight="1" x14ac:dyDescent="0.3">
      <c r="A111" s="100">
        <v>580</v>
      </c>
      <c r="B111" s="387" t="s">
        <v>316</v>
      </c>
      <c r="C111" s="387" t="s">
        <v>851</v>
      </c>
      <c r="D111" s="495" t="s">
        <v>856</v>
      </c>
      <c r="E111" s="385" t="e">
        <f>INDEX('2021 Unit Data'!$A$1:$CZ$258,MATCH('Unit Data from Audit Worksheet'!$A111,'2021 Unit Data'!$A$1:$A$258,0),MATCH('Unit Data from Audit Worksheet'!$D$2,'2021 Unit Data'!$A$1:$CZ$1,0))</f>
        <v>#N/A</v>
      </c>
      <c r="F111" s="189">
        <v>0</v>
      </c>
      <c r="G111" s="929"/>
      <c r="H111" s="435"/>
      <c r="I111" s="72"/>
      <c r="J111" s="180"/>
      <c r="K111" s="623"/>
    </row>
    <row r="112" spans="1:11" ht="114" customHeight="1" x14ac:dyDescent="0.3">
      <c r="A112" s="196">
        <v>639</v>
      </c>
      <c r="B112" s="496" t="s">
        <v>450</v>
      </c>
      <c r="C112" s="496" t="s">
        <v>851</v>
      </c>
      <c r="D112" s="221" t="s">
        <v>924</v>
      </c>
      <c r="E112" s="385" t="e">
        <f>INDEX('2021 Unit Data'!$A$1:$CZ$258,MATCH('Unit Data from Audit Worksheet'!$A112,'2021 Unit Data'!$A$1:$A$258,0),MATCH('Unit Data from Audit Worksheet'!$D$2,'2021 Unit Data'!$A$1:$CZ$1,0))</f>
        <v>#N/A</v>
      </c>
      <c r="F112" s="189">
        <v>0</v>
      </c>
      <c r="G112" s="929" t="str">
        <f>IF(F112&gt;=(F113+F114+F115+F116+F117+F118),"","Account 639 is less than the total sum of accounts 640 through 644 + 384")</f>
        <v/>
      </c>
      <c r="H112" s="446"/>
      <c r="I112" s="439"/>
      <c r="J112" s="971"/>
      <c r="K112" s="623"/>
    </row>
    <row r="113" spans="1:122" ht="111.6" customHeight="1" x14ac:dyDescent="0.3">
      <c r="A113" s="195">
        <v>640</v>
      </c>
      <c r="B113" s="497" t="s">
        <v>361</v>
      </c>
      <c r="C113" s="496" t="s">
        <v>851</v>
      </c>
      <c r="D113" s="221" t="s">
        <v>925</v>
      </c>
      <c r="E113" s="385" t="e">
        <f>INDEX('2021 Unit Data'!$A$1:$CZ$258,MATCH('Unit Data from Audit Worksheet'!$A113,'2021 Unit Data'!$A$1:$A$258,0),MATCH('Unit Data from Audit Worksheet'!$D$2,'2021 Unit Data'!$A$1:$CZ$1,0))</f>
        <v>#N/A</v>
      </c>
      <c r="F113" s="189">
        <v>0</v>
      </c>
      <c r="G113" s="931">
        <f>IF(F113&gt;F112,"Error: Please review components of current liabilities above. Account numbers 640&gt;639",)</f>
        <v>0</v>
      </c>
      <c r="H113" s="439"/>
      <c r="I113" s="446"/>
      <c r="J113" s="180"/>
      <c r="K113" s="623"/>
    </row>
    <row r="114" spans="1:122" ht="121.2" customHeight="1" x14ac:dyDescent="0.3">
      <c r="A114" s="195">
        <v>641</v>
      </c>
      <c r="B114" s="497" t="s">
        <v>361</v>
      </c>
      <c r="C114" s="496" t="s">
        <v>851</v>
      </c>
      <c r="D114" s="221" t="s">
        <v>926</v>
      </c>
      <c r="E114" s="385" t="e">
        <f>INDEX('2021 Unit Data'!$A$1:$CZ$258,MATCH('Unit Data from Audit Worksheet'!$A114,'2021 Unit Data'!$A$1:$A$258,0),MATCH('Unit Data from Audit Worksheet'!$D$2,'2021 Unit Data'!$A$1:$CZ$1,0))</f>
        <v>#N/A</v>
      </c>
      <c r="F114" s="189">
        <v>0</v>
      </c>
      <c r="G114" s="931">
        <f>IF(F114&gt;F112,"Error: Please review components of current liabilities above. Account numbers 641&gt;639",)</f>
        <v>0</v>
      </c>
      <c r="H114" s="439"/>
      <c r="I114" s="439"/>
      <c r="J114" s="971"/>
      <c r="K114" s="623"/>
    </row>
    <row r="115" spans="1:122" ht="110.4" customHeight="1" x14ac:dyDescent="0.3">
      <c r="A115" s="195">
        <v>642</v>
      </c>
      <c r="B115" s="497" t="s">
        <v>361</v>
      </c>
      <c r="C115" s="496" t="s">
        <v>851</v>
      </c>
      <c r="D115" s="221" t="s">
        <v>927</v>
      </c>
      <c r="E115" s="385" t="e">
        <f>INDEX('2021 Unit Data'!$A$1:$CZ$258,MATCH('Unit Data from Audit Worksheet'!$A115,'2021 Unit Data'!$A$1:$A$258,0),MATCH('Unit Data from Audit Worksheet'!$D$2,'2021 Unit Data'!$A$1:$CZ$1,0))</f>
        <v>#N/A</v>
      </c>
      <c r="F115" s="189">
        <v>0</v>
      </c>
      <c r="G115" s="931">
        <f>IF(F115&gt;F112,"Error: Please review components of current liabilities above. Account numbers  642&gt;639",)</f>
        <v>0</v>
      </c>
      <c r="H115" s="439"/>
      <c r="I115" s="439"/>
      <c r="J115" s="180"/>
      <c r="K115" s="623"/>
    </row>
    <row r="116" spans="1:122" ht="79.8" customHeight="1" x14ac:dyDescent="0.3">
      <c r="A116" s="195">
        <v>643</v>
      </c>
      <c r="B116" s="497" t="s">
        <v>361</v>
      </c>
      <c r="C116" s="496" t="s">
        <v>851</v>
      </c>
      <c r="D116" s="221" t="s">
        <v>928</v>
      </c>
      <c r="E116" s="385" t="e">
        <f>INDEX('2021 Unit Data'!$A$1:$CZ$258,MATCH('Unit Data from Audit Worksheet'!$A116,'2021 Unit Data'!$A$1:$A$258,0),MATCH('Unit Data from Audit Worksheet'!$D$2,'2021 Unit Data'!$A$1:$CZ$1,0))</f>
        <v>#N/A</v>
      </c>
      <c r="F116" s="189">
        <v>0</v>
      </c>
      <c r="G116" s="931">
        <f>IF(F116&gt;F112,"Error: Please review components of current liabilities above. Account numbers 643&gt;639",)</f>
        <v>0</v>
      </c>
      <c r="H116" s="439"/>
      <c r="I116" s="439"/>
      <c r="J116" s="971"/>
      <c r="K116" s="623"/>
    </row>
    <row r="117" spans="1:122" ht="105" customHeight="1" x14ac:dyDescent="0.3">
      <c r="A117" s="195">
        <v>644</v>
      </c>
      <c r="B117" s="497" t="s">
        <v>361</v>
      </c>
      <c r="C117" s="496" t="s">
        <v>851</v>
      </c>
      <c r="D117" s="221" t="s">
        <v>929</v>
      </c>
      <c r="E117" s="385" t="e">
        <f>INDEX('2021 Unit Data'!$A$1:$CZ$258,MATCH('Unit Data from Audit Worksheet'!$A117,'2021 Unit Data'!$A$1:$A$258,0),MATCH('Unit Data from Audit Worksheet'!$D$2,'2021 Unit Data'!$A$1:$CZ$1,0))</f>
        <v>#N/A</v>
      </c>
      <c r="F117" s="189">
        <v>0</v>
      </c>
      <c r="G117" s="931">
        <f>IF(F117&gt;F112,"Error: Please review components of current liabilities above. Account number 644&gt;639",)</f>
        <v>0</v>
      </c>
      <c r="H117" s="439"/>
      <c r="I117" s="439"/>
      <c r="J117" s="180"/>
      <c r="K117" s="623"/>
    </row>
    <row r="118" spans="1:122" ht="88.8" customHeight="1" x14ac:dyDescent="0.3">
      <c r="A118" s="100">
        <v>384</v>
      </c>
      <c r="B118" s="4" t="s">
        <v>62</v>
      </c>
      <c r="C118" s="4" t="s">
        <v>851</v>
      </c>
      <c r="D118" s="26" t="s">
        <v>930</v>
      </c>
      <c r="E118" s="385" t="e">
        <f>INDEX('2021 Unit Data'!$A$1:$CZ$258,MATCH('Unit Data from Audit Worksheet'!$A118,'2021 Unit Data'!$A$1:$A$258,0),MATCH('Unit Data from Audit Worksheet'!$D$2,'2021 Unit Data'!$A$1:$CZ$1,0))</f>
        <v>#N/A</v>
      </c>
      <c r="F118" s="440">
        <v>0</v>
      </c>
      <c r="G118" s="931">
        <f>IF(F118&gt;F112,"Error: Please review components of current liabilities above. Account number 384&gt;639",)</f>
        <v>0</v>
      </c>
      <c r="H118" s="353"/>
      <c r="I118" s="72"/>
      <c r="J118" s="180"/>
      <c r="K118" s="623"/>
    </row>
    <row r="119" spans="1:122" ht="92.4" customHeight="1" x14ac:dyDescent="0.3">
      <c r="A119" s="100">
        <v>361</v>
      </c>
      <c r="B119" s="4" t="s">
        <v>55</v>
      </c>
      <c r="C119" s="4" t="s">
        <v>851</v>
      </c>
      <c r="D119" s="414" t="s">
        <v>857</v>
      </c>
      <c r="E119" s="385" t="e">
        <f>INDEX('2021 Unit Data'!$A$1:$CZ$258,MATCH('Unit Data from Audit Worksheet'!$A119,'2021 Unit Data'!$A$1:$A$258,0),MATCH('Unit Data from Audit Worksheet'!$D$2,'2021 Unit Data'!$A$1:$CZ$1,0))</f>
        <v>#N/A</v>
      </c>
      <c r="F119" s="189">
        <v>0</v>
      </c>
      <c r="G119" s="441"/>
      <c r="H119" s="435"/>
      <c r="I119" s="72"/>
      <c r="J119" s="971"/>
      <c r="K119" s="623"/>
    </row>
    <row r="120" spans="1:122" ht="54" customHeight="1" x14ac:dyDescent="0.3">
      <c r="A120" s="100">
        <v>362</v>
      </c>
      <c r="B120" s="4" t="s">
        <v>55</v>
      </c>
      <c r="C120" s="4" t="s">
        <v>851</v>
      </c>
      <c r="D120" s="99" t="s">
        <v>150</v>
      </c>
      <c r="E120" s="385" t="e">
        <f>INDEX('2021 Unit Data'!$A$1:$CZ$258,MATCH('Unit Data from Audit Worksheet'!$A120,'2021 Unit Data'!$A$1:$A$258,0),MATCH('Unit Data from Audit Worksheet'!$D$2,'2021 Unit Data'!$A$1:$CZ$1,0))</f>
        <v>#N/A</v>
      </c>
      <c r="F120" s="189">
        <v>0</v>
      </c>
      <c r="G120" s="434">
        <f>IF(H120=0,,"Error: Total assets less total liabilities do not equal total net position. Account numbers 382-360-362=0  The amount of the formula is in the cell to the right")</f>
        <v>0</v>
      </c>
      <c r="H120" s="437">
        <f>F109-F110-F120</f>
        <v>0</v>
      </c>
      <c r="I120" s="72"/>
      <c r="J120" s="971"/>
      <c r="K120" s="623"/>
    </row>
    <row r="121" spans="1:122" ht="26.25" customHeight="1" x14ac:dyDescent="0.3">
      <c r="A121" s="100"/>
      <c r="B121" s="518" t="s">
        <v>174</v>
      </c>
      <c r="C121" s="519"/>
      <c r="D121" s="531"/>
      <c r="E121" s="512"/>
      <c r="F121" s="517"/>
      <c r="G121" s="517"/>
      <c r="H121" s="17"/>
      <c r="I121" s="72"/>
      <c r="J121" s="180"/>
      <c r="K121" s="623"/>
    </row>
    <row r="122" spans="1:122" s="18" customFormat="1" ht="61.8" customHeight="1" x14ac:dyDescent="0.3">
      <c r="A122" s="100"/>
      <c r="B122" s="987" t="s">
        <v>940</v>
      </c>
      <c r="C122" s="987"/>
      <c r="D122" s="987"/>
      <c r="E122" s="506"/>
      <c r="F122" s="526"/>
      <c r="G122" s="526"/>
      <c r="H122" s="17"/>
      <c r="I122" s="72"/>
      <c r="J122" s="180"/>
      <c r="K122" s="623"/>
      <c r="L122"/>
      <c r="N122" s="190"/>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row>
    <row r="123" spans="1:122" ht="87" customHeight="1" x14ac:dyDescent="0.3">
      <c r="A123" s="100">
        <v>88</v>
      </c>
      <c r="B123" s="4" t="s">
        <v>60</v>
      </c>
      <c r="C123" s="4" t="s">
        <v>858</v>
      </c>
      <c r="D123" s="21" t="s">
        <v>859</v>
      </c>
      <c r="E123" s="385" t="e">
        <f>INDEX('2021 Unit Data'!$A$1:$CZ$258,MATCH('Unit Data from Audit Worksheet'!$A123,'2021 Unit Data'!$A$1:$A$258,0),MATCH('Unit Data from Audit Worksheet'!$D$2,'2021 Unit Data'!$A$1:$CZ$1,0))</f>
        <v>#N/A</v>
      </c>
      <c r="F123" s="189">
        <v>0</v>
      </c>
      <c r="G123" s="441"/>
      <c r="H123" s="17"/>
      <c r="I123" s="72"/>
      <c r="J123" s="971"/>
      <c r="K123" s="623"/>
    </row>
    <row r="124" spans="1:122" ht="74.400000000000006" customHeight="1" x14ac:dyDescent="0.3">
      <c r="A124" s="100">
        <v>84</v>
      </c>
      <c r="B124" s="4" t="s">
        <v>60</v>
      </c>
      <c r="C124" s="4" t="s">
        <v>858</v>
      </c>
      <c r="D124" s="26" t="s">
        <v>151</v>
      </c>
      <c r="E124" s="385" t="e">
        <f>INDEX('2021 Unit Data'!$A$1:$CZ$258,MATCH('Unit Data from Audit Worksheet'!$A124,'2021 Unit Data'!$A$1:$A$258,0),MATCH('Unit Data from Audit Worksheet'!$D$2,'2021 Unit Data'!$A$1:$CZ$1,0))</f>
        <v>#N/A</v>
      </c>
      <c r="F124" s="189">
        <v>0</v>
      </c>
      <c r="G124" s="434">
        <f>IF(F124&gt;=F123,,"Error: Charges for services exceed total operating revenues. Account numbers 88&gt;84")</f>
        <v>0</v>
      </c>
      <c r="H124" s="17"/>
      <c r="I124" s="72"/>
      <c r="J124" s="971"/>
      <c r="K124" s="623"/>
    </row>
    <row r="125" spans="1:122" ht="73.2" customHeight="1" x14ac:dyDescent="0.3">
      <c r="A125" s="100">
        <v>49</v>
      </c>
      <c r="B125" s="4" t="s">
        <v>56</v>
      </c>
      <c r="C125" s="4" t="s">
        <v>858</v>
      </c>
      <c r="D125" s="26" t="s">
        <v>152</v>
      </c>
      <c r="E125" s="385" t="e">
        <f>INDEX('2021 Unit Data'!$A$1:$CZ$258,MATCH('Unit Data from Audit Worksheet'!$A125,'2021 Unit Data'!$A$1:$A$258,0),MATCH('Unit Data from Audit Worksheet'!$D$2,'2021 Unit Data'!$A$1:$CZ$1,0))</f>
        <v>#N/A</v>
      </c>
      <c r="F125" s="189">
        <v>0</v>
      </c>
      <c r="G125" s="434">
        <f>IF(F125&lt;0,"Error: Enter as positive.",)</f>
        <v>0</v>
      </c>
      <c r="H125" s="17"/>
      <c r="I125" s="72"/>
      <c r="J125" s="971"/>
      <c r="K125" s="623"/>
    </row>
    <row r="126" spans="1:122" ht="87.6" customHeight="1" x14ac:dyDescent="0.3">
      <c r="A126" s="100">
        <v>85</v>
      </c>
      <c r="B126" s="4" t="s">
        <v>67</v>
      </c>
      <c r="C126" s="4" t="s">
        <v>858</v>
      </c>
      <c r="D126" s="26" t="s">
        <v>153</v>
      </c>
      <c r="E126" s="385" t="e">
        <f>INDEX('2021 Unit Data'!$A$1:$CZ$258,MATCH('Unit Data from Audit Worksheet'!$A126,'2021 Unit Data'!$A$1:$A$258,0),MATCH('Unit Data from Audit Worksheet'!$D$2,'2021 Unit Data'!$A$1:$CZ$1,0))</f>
        <v>#N/A</v>
      </c>
      <c r="F126" s="189">
        <v>0</v>
      </c>
      <c r="G126" s="434">
        <f>IF(F126&lt;0,"Error: Enter as positive.",)</f>
        <v>0</v>
      </c>
      <c r="H126" s="17"/>
      <c r="I126" s="72"/>
      <c r="J126" s="971"/>
      <c r="K126" s="623"/>
    </row>
    <row r="127" spans="1:122" ht="75.599999999999994" customHeight="1" x14ac:dyDescent="0.3">
      <c r="A127" s="100">
        <v>89</v>
      </c>
      <c r="B127" s="4" t="s">
        <v>55</v>
      </c>
      <c r="C127" s="4" t="s">
        <v>858</v>
      </c>
      <c r="D127" s="26" t="s">
        <v>154</v>
      </c>
      <c r="E127" s="385" t="e">
        <f>INDEX('2021 Unit Data'!$A$1:$CZ$258,MATCH('Unit Data from Audit Worksheet'!$A127,'2021 Unit Data'!$A$1:$A$258,0),MATCH('Unit Data from Audit Worksheet'!$D$2,'2021 Unit Data'!$A$1:$CZ$1,0))</f>
        <v>#N/A</v>
      </c>
      <c r="F127" s="189">
        <v>0</v>
      </c>
      <c r="G127" s="434">
        <f>IF(F127&lt;0,"Error: Enter as positive.",)</f>
        <v>0</v>
      </c>
      <c r="H127" s="435"/>
      <c r="I127" s="72"/>
      <c r="J127" s="971"/>
      <c r="K127" s="623"/>
    </row>
    <row r="128" spans="1:122" ht="79.2" customHeight="1" x14ac:dyDescent="0.3">
      <c r="A128" s="100">
        <v>350</v>
      </c>
      <c r="B128" s="4" t="s">
        <v>55</v>
      </c>
      <c r="C128" s="4" t="s">
        <v>858</v>
      </c>
      <c r="D128" s="21" t="s">
        <v>860</v>
      </c>
      <c r="E128" s="385" t="e">
        <f>INDEX('2021 Unit Data'!$A$1:$CZ$258,MATCH('Unit Data from Audit Worksheet'!$A128,'2021 Unit Data'!$A$1:$A$258,0),MATCH('Unit Data from Audit Worksheet'!$D$2,'2021 Unit Data'!$A$1:$CZ$1,0))</f>
        <v>#N/A</v>
      </c>
      <c r="F128" s="189">
        <v>0</v>
      </c>
      <c r="G128" s="441"/>
      <c r="H128" s="435"/>
      <c r="I128" s="72"/>
      <c r="J128" s="971"/>
      <c r="K128" s="623"/>
    </row>
    <row r="129" spans="1:122" ht="66" customHeight="1" x14ac:dyDescent="0.3">
      <c r="A129" s="100">
        <v>351</v>
      </c>
      <c r="B129" s="4" t="s">
        <v>55</v>
      </c>
      <c r="C129" s="4" t="s">
        <v>858</v>
      </c>
      <c r="D129" s="21" t="s">
        <v>861</v>
      </c>
      <c r="E129" s="385" t="e">
        <f>INDEX('2021 Unit Data'!$A$1:$CZ$258,MATCH('Unit Data from Audit Worksheet'!$A129,'2021 Unit Data'!$A$1:$A$258,0),MATCH('Unit Data from Audit Worksheet'!$D$2,'2021 Unit Data'!$A$1:$CZ$1,0))</f>
        <v>#N/A</v>
      </c>
      <c r="F129" s="189">
        <v>0</v>
      </c>
      <c r="G129" s="434">
        <f t="shared" ref="G129:G134" si="2">IF(F129&lt;0,"Error: Enter as positive.",)</f>
        <v>0</v>
      </c>
      <c r="H129" s="435"/>
      <c r="I129" s="72"/>
      <c r="J129" s="971"/>
      <c r="K129" s="623"/>
    </row>
    <row r="130" spans="1:122" ht="93.75" customHeight="1" x14ac:dyDescent="0.3">
      <c r="A130" s="100">
        <v>191</v>
      </c>
      <c r="B130" s="4" t="s">
        <v>56</v>
      </c>
      <c r="C130" s="4" t="s">
        <v>858</v>
      </c>
      <c r="D130" s="21" t="s">
        <v>862</v>
      </c>
      <c r="E130" s="385" t="e">
        <f>INDEX('2021 Unit Data'!$A$1:$CZ$258,MATCH('Unit Data from Audit Worksheet'!$A130,'2021 Unit Data'!$A$1:$A$258,0),MATCH('Unit Data from Audit Worksheet'!$D$2,'2021 Unit Data'!$A$1:$CZ$1,0))</f>
        <v>#N/A</v>
      </c>
      <c r="F130" s="189">
        <v>0</v>
      </c>
      <c r="G130" s="434">
        <f t="shared" si="2"/>
        <v>0</v>
      </c>
      <c r="H130" s="435"/>
      <c r="I130" s="72"/>
      <c r="J130" s="971"/>
      <c r="K130" s="623"/>
    </row>
    <row r="131" spans="1:122" ht="81.599999999999994" customHeight="1" x14ac:dyDescent="0.3">
      <c r="A131" s="783">
        <v>1053</v>
      </c>
      <c r="B131" s="814" t="s">
        <v>599</v>
      </c>
      <c r="C131" s="814" t="s">
        <v>2021</v>
      </c>
      <c r="D131" s="817" t="s">
        <v>2072</v>
      </c>
      <c r="E131" s="785" t="s">
        <v>2018</v>
      </c>
      <c r="F131" s="189">
        <v>0</v>
      </c>
      <c r="G131" s="434"/>
      <c r="H131" s="435"/>
      <c r="I131" s="72"/>
      <c r="J131" s="180"/>
      <c r="K131" s="623"/>
      <c r="L131" s="180"/>
      <c r="Y131" s="180"/>
      <c r="Z131" s="180"/>
      <c r="AA131" s="180"/>
      <c r="AB131" s="180"/>
      <c r="AC131" s="180"/>
      <c r="AD131" s="180"/>
      <c r="AE131" s="180"/>
      <c r="AF131" s="180"/>
      <c r="AG131" s="180"/>
      <c r="AH131" s="180"/>
      <c r="AI131" s="180"/>
      <c r="AJ131" s="180"/>
      <c r="AK131" s="180"/>
      <c r="AL131" s="180"/>
      <c r="AM131" s="180"/>
      <c r="AN131" s="180"/>
      <c r="AO131" s="180"/>
      <c r="AP131" s="180"/>
      <c r="AQ131" s="180"/>
      <c r="AR131" s="180"/>
      <c r="AS131" s="180"/>
      <c r="AT131" s="180"/>
      <c r="AU131" s="180"/>
      <c r="AV131" s="180"/>
      <c r="AW131" s="180"/>
      <c r="AX131" s="180"/>
      <c r="AY131" s="180"/>
      <c r="AZ131" s="180"/>
      <c r="BA131" s="180"/>
      <c r="BB131" s="180"/>
      <c r="BC131" s="180"/>
      <c r="BD131" s="180"/>
      <c r="BE131" s="180"/>
      <c r="BF131" s="180"/>
      <c r="BG131" s="180"/>
      <c r="BH131" s="180"/>
      <c r="BI131" s="180"/>
      <c r="BJ131" s="180"/>
      <c r="BK131" s="180"/>
      <c r="BL131" s="180"/>
      <c r="BM131" s="180"/>
      <c r="BN131" s="180"/>
      <c r="BO131" s="180"/>
      <c r="BP131" s="180"/>
      <c r="BQ131" s="180"/>
      <c r="BR131" s="180"/>
      <c r="BS131" s="180"/>
      <c r="BT131" s="180"/>
      <c r="BU131" s="180"/>
      <c r="BV131" s="180"/>
      <c r="BW131" s="180"/>
      <c r="BX131" s="180"/>
      <c r="BY131" s="180"/>
      <c r="BZ131" s="180"/>
      <c r="CA131" s="180"/>
      <c r="CB131" s="180"/>
      <c r="CC131" s="180"/>
      <c r="CD131" s="180"/>
      <c r="CE131" s="180"/>
      <c r="CF131" s="180"/>
      <c r="CG131" s="180"/>
      <c r="CH131" s="180"/>
      <c r="CI131" s="180"/>
      <c r="CJ131" s="180"/>
      <c r="CK131" s="180"/>
      <c r="CL131" s="180"/>
      <c r="CM131" s="180"/>
      <c r="CN131" s="180"/>
      <c r="CO131" s="180"/>
      <c r="CP131" s="180"/>
      <c r="CQ131" s="180"/>
      <c r="CR131" s="180"/>
      <c r="CS131" s="180"/>
      <c r="CT131" s="180"/>
      <c r="CU131" s="180"/>
      <c r="CV131" s="180"/>
      <c r="CW131" s="180"/>
      <c r="CX131" s="180"/>
      <c r="CY131" s="180"/>
      <c r="CZ131" s="180"/>
      <c r="DA131" s="180"/>
      <c r="DB131" s="180"/>
      <c r="DC131" s="180"/>
      <c r="DD131" s="180"/>
      <c r="DE131" s="180"/>
      <c r="DF131" s="180"/>
      <c r="DG131" s="180"/>
      <c r="DH131" s="180"/>
      <c r="DI131" s="180"/>
      <c r="DJ131" s="180"/>
      <c r="DK131" s="180"/>
      <c r="DL131" s="180"/>
      <c r="DM131" s="180"/>
      <c r="DN131" s="180"/>
      <c r="DO131" s="180"/>
      <c r="DP131" s="180"/>
      <c r="DQ131" s="180"/>
      <c r="DR131" s="180"/>
    </row>
    <row r="132" spans="1:122" ht="78.599999999999994" customHeight="1" x14ac:dyDescent="0.3">
      <c r="A132" s="100">
        <v>352</v>
      </c>
      <c r="B132" s="4" t="s">
        <v>67</v>
      </c>
      <c r="C132" s="4" t="s">
        <v>858</v>
      </c>
      <c r="D132" s="26" t="s">
        <v>783</v>
      </c>
      <c r="E132" s="385" t="e">
        <f>INDEX('2021 Unit Data'!$A$1:$CZ$258,MATCH('Unit Data from Audit Worksheet'!$A132,'2021 Unit Data'!$A$1:$A$258,0),MATCH('Unit Data from Audit Worksheet'!$D$2,'2021 Unit Data'!$A$1:$CZ$1,0))</f>
        <v>#N/A</v>
      </c>
      <c r="F132" s="189">
        <v>0</v>
      </c>
      <c r="G132" s="434">
        <f t="shared" si="2"/>
        <v>0</v>
      </c>
      <c r="H132" s="18"/>
      <c r="I132" s="17"/>
      <c r="J132" s="180"/>
      <c r="K132" s="623"/>
    </row>
    <row r="133" spans="1:122" ht="79.8" customHeight="1" x14ac:dyDescent="0.3">
      <c r="A133" s="100">
        <v>986</v>
      </c>
      <c r="B133" s="387" t="s">
        <v>599</v>
      </c>
      <c r="C133" s="387" t="s">
        <v>858</v>
      </c>
      <c r="D133" s="26" t="s">
        <v>608</v>
      </c>
      <c r="E133" s="385" t="e">
        <f>INDEX('2021 Unit Data'!$A$1:$CZ$258,MATCH('Unit Data from Audit Worksheet'!$A133,'2021 Unit Data'!$A$1:$A$258,0),MATCH('Unit Data from Audit Worksheet'!$D$2,'2021 Unit Data'!$A$1:$CZ$1,0))</f>
        <v>#N/A</v>
      </c>
      <c r="F133" s="189">
        <v>0</v>
      </c>
      <c r="G133" s="434">
        <f t="shared" si="2"/>
        <v>0</v>
      </c>
      <c r="H133" s="435"/>
      <c r="I133" s="72"/>
      <c r="J133" s="971"/>
      <c r="K133" s="623"/>
    </row>
    <row r="134" spans="1:122" ht="79.2" customHeight="1" x14ac:dyDescent="0.3">
      <c r="A134" s="100">
        <v>353</v>
      </c>
      <c r="B134" s="4" t="s">
        <v>67</v>
      </c>
      <c r="C134" s="4" t="s">
        <v>858</v>
      </c>
      <c r="D134" s="26" t="s">
        <v>135</v>
      </c>
      <c r="E134" s="385" t="e">
        <f>INDEX('2021 Unit Data'!$A$1:$CZ$258,MATCH('Unit Data from Audit Worksheet'!$A134,'2021 Unit Data'!$A$1:$A$258,0),MATCH('Unit Data from Audit Worksheet'!$D$2,'2021 Unit Data'!$A$1:$CZ$1,0))</f>
        <v>#N/A</v>
      </c>
      <c r="F134" s="189">
        <v>0</v>
      </c>
      <c r="G134" s="434">
        <f t="shared" si="2"/>
        <v>0</v>
      </c>
      <c r="H134" s="435"/>
      <c r="I134" s="72"/>
      <c r="J134" s="971"/>
      <c r="K134" s="623"/>
    </row>
    <row r="135" spans="1:122" ht="91.2" customHeight="1" x14ac:dyDescent="0.3">
      <c r="A135" s="100">
        <v>50</v>
      </c>
      <c r="B135" s="4" t="s">
        <v>63</v>
      </c>
      <c r="C135" s="4" t="s">
        <v>858</v>
      </c>
      <c r="D135" s="414" t="s">
        <v>863</v>
      </c>
      <c r="E135" s="385" t="e">
        <f>INDEX('2021 Unit Data'!$A$1:$CZ$258,MATCH('Unit Data from Audit Worksheet'!$A135,'2021 Unit Data'!$A$1:$A$258,0),MATCH('Unit Data from Audit Worksheet'!$D$2,'2021 Unit Data'!$A$1:$CZ$1,0))</f>
        <v>#N/A</v>
      </c>
      <c r="F135" s="189">
        <v>0</v>
      </c>
      <c r="G135" s="434">
        <f>IF(H135=0,,"Error: Total revenues less total expenses do not equal total change in net position. Account number 84-85+350-351+191+352-353-50=0  The amount of the formula is in the cell to the right")</f>
        <v>0</v>
      </c>
      <c r="H135" s="437">
        <f>F124-F126+F128-F129+F130+F132-F134-F135</f>
        <v>0</v>
      </c>
      <c r="I135" s="72"/>
      <c r="J135" s="180"/>
      <c r="K135" s="623"/>
    </row>
    <row r="136" spans="1:122" ht="121.5" customHeight="1" x14ac:dyDescent="0.3">
      <c r="A136" s="100">
        <v>377</v>
      </c>
      <c r="B136" s="4" t="s">
        <v>67</v>
      </c>
      <c r="C136" s="4" t="s">
        <v>858</v>
      </c>
      <c r="D136" s="414" t="s">
        <v>864</v>
      </c>
      <c r="E136" s="385" t="e">
        <f>INDEX('2021 Unit Data'!$A$1:$CZ$258,MATCH('Unit Data from Audit Worksheet'!$A136,'2021 Unit Data'!$A$1:$A$258,0),MATCH('Unit Data from Audit Worksheet'!$D$2,'2021 Unit Data'!$A$1:$CZ$1,0))</f>
        <v>#N/A</v>
      </c>
      <c r="F136" s="189">
        <v>0</v>
      </c>
      <c r="G136" s="960" t="e">
        <f>IF(F101-F135-F136=E101,,"Error: Beginning Balance does not agree with our records.  Acct #s (83-50-377)=prior year 83 The amount of the formula is in the cell to the right")</f>
        <v>#N/A</v>
      </c>
      <c r="H136" s="961" t="e">
        <f>+F101-F135-F136-E101</f>
        <v>#N/A</v>
      </c>
      <c r="I136" s="842" t="s">
        <v>2086</v>
      </c>
      <c r="J136" s="180"/>
      <c r="K136" s="623"/>
    </row>
    <row r="137" spans="1:122" ht="78.599999999999994" customHeight="1" x14ac:dyDescent="0.3">
      <c r="A137" s="100">
        <v>537</v>
      </c>
      <c r="B137" s="387" t="s">
        <v>58</v>
      </c>
      <c r="C137" s="387" t="s">
        <v>858</v>
      </c>
      <c r="D137" s="384" t="s">
        <v>2043</v>
      </c>
      <c r="E137" s="385" t="e">
        <f>INDEX('2021 Unit Data'!$A$1:$CZ$258,MATCH('Unit Data from Audit Worksheet'!$A137,'2021 Unit Data'!$A$1:$A$258,0),MATCH('Unit Data from Audit Worksheet'!$D$2,'2021 Unit Data'!$A$1:$CZ$1,0))</f>
        <v>#N/A</v>
      </c>
      <c r="F137" s="189"/>
      <c r="G137" s="434"/>
      <c r="H137" s="435"/>
      <c r="I137" s="436"/>
      <c r="J137" s="180"/>
      <c r="K137" s="623"/>
    </row>
    <row r="138" spans="1:122" ht="96.75" customHeight="1" x14ac:dyDescent="0.3">
      <c r="A138" s="100">
        <v>538</v>
      </c>
      <c r="B138" s="387" t="s">
        <v>58</v>
      </c>
      <c r="C138" s="387" t="s">
        <v>858</v>
      </c>
      <c r="D138" s="384" t="s">
        <v>2044</v>
      </c>
      <c r="E138" s="385" t="e">
        <f>INDEX('2021 Unit Data'!$A$1:$CZ$258,MATCH('Unit Data from Audit Worksheet'!$A138,'2021 Unit Data'!$A$1:$A$258,0),MATCH('Unit Data from Audit Worksheet'!$D$2,'2021 Unit Data'!$A$1:$CZ$1,0))</f>
        <v>#N/A</v>
      </c>
      <c r="F138" s="189"/>
      <c r="G138" s="434"/>
      <c r="H138" s="435"/>
      <c r="I138" s="436"/>
      <c r="J138" s="180"/>
      <c r="K138" s="623"/>
    </row>
    <row r="139" spans="1:122" ht="26.25" customHeight="1" x14ac:dyDescent="0.3">
      <c r="A139" s="100"/>
      <c r="B139" s="905" t="s">
        <v>6</v>
      </c>
      <c r="C139" s="539"/>
      <c r="D139" s="506"/>
      <c r="E139" s="506"/>
      <c r="F139" s="525"/>
      <c r="G139" s="526"/>
      <c r="H139" s="17"/>
      <c r="I139" s="72"/>
      <c r="J139" s="971"/>
      <c r="K139" s="623"/>
    </row>
    <row r="140" spans="1:122" ht="91.8" customHeight="1" x14ac:dyDescent="0.3">
      <c r="A140" s="100">
        <v>97</v>
      </c>
      <c r="B140" s="4" t="s">
        <v>67</v>
      </c>
      <c r="C140" s="4" t="s">
        <v>865</v>
      </c>
      <c r="D140" s="26" t="s">
        <v>155</v>
      </c>
      <c r="E140" s="385" t="e">
        <f>INDEX('2021 Unit Data'!$A$1:$CZ$258,MATCH('Unit Data from Audit Worksheet'!$A140,'2021 Unit Data'!$A$1:$A$258,0),MATCH('Unit Data from Audit Worksheet'!$D$2,'2021 Unit Data'!$A$1:$CZ$1,0))</f>
        <v>#N/A</v>
      </c>
      <c r="F140" s="189">
        <v>0</v>
      </c>
      <c r="G140" s="441"/>
      <c r="H140" s="17"/>
      <c r="I140" s="72"/>
      <c r="J140" s="971"/>
      <c r="K140" s="623"/>
    </row>
    <row r="141" spans="1:122" ht="72.599999999999994" customHeight="1" x14ac:dyDescent="0.3">
      <c r="A141" s="100">
        <v>93</v>
      </c>
      <c r="B141" s="4" t="s">
        <v>65</v>
      </c>
      <c r="C141" s="4" t="s">
        <v>865</v>
      </c>
      <c r="D141" s="26" t="s">
        <v>151</v>
      </c>
      <c r="E141" s="385" t="e">
        <f>INDEX('2021 Unit Data'!$A$1:$CZ$258,MATCH('Unit Data from Audit Worksheet'!$A141,'2021 Unit Data'!$A$1:$A$258,0),MATCH('Unit Data from Audit Worksheet'!$D$2,'2021 Unit Data'!$A$1:$CZ$1,0))</f>
        <v>#N/A</v>
      </c>
      <c r="F141" s="189">
        <v>0</v>
      </c>
      <c r="G141" s="434">
        <f>IF(F140&gt;F141,"Error: Charges for services exceed total operating revenues. Account number 97&gt;93",)</f>
        <v>0</v>
      </c>
      <c r="H141" s="435"/>
      <c r="I141" s="72"/>
      <c r="J141" s="971"/>
      <c r="K141" s="623"/>
    </row>
    <row r="142" spans="1:122" ht="76.2" customHeight="1" x14ac:dyDescent="0.3">
      <c r="A142" s="100">
        <v>99</v>
      </c>
      <c r="B142" s="4" t="s">
        <v>57</v>
      </c>
      <c r="C142" s="4" t="s">
        <v>865</v>
      </c>
      <c r="D142" s="26" t="s">
        <v>156</v>
      </c>
      <c r="E142" s="385" t="e">
        <f>INDEX('2021 Unit Data'!$A$1:$CZ$258,MATCH('Unit Data from Audit Worksheet'!$A142,'2021 Unit Data'!$A$1:$A$258,0),MATCH('Unit Data from Audit Worksheet'!$D$2,'2021 Unit Data'!$A$1:$CZ$1,0))</f>
        <v>#N/A</v>
      </c>
      <c r="F142" s="189">
        <v>0</v>
      </c>
      <c r="G142" s="434">
        <f t="shared" ref="G142:G151" si="3">IF(F142&lt;0,"Error: Enter as positive.",)</f>
        <v>0</v>
      </c>
      <c r="H142" s="435"/>
      <c r="I142" s="72"/>
      <c r="J142" s="971"/>
      <c r="K142" s="623"/>
    </row>
    <row r="143" spans="1:122" ht="73.2" customHeight="1" x14ac:dyDescent="0.3">
      <c r="A143" s="100">
        <v>52</v>
      </c>
      <c r="B143" s="4" t="s">
        <v>57</v>
      </c>
      <c r="C143" s="4" t="s">
        <v>865</v>
      </c>
      <c r="D143" s="26" t="s">
        <v>152</v>
      </c>
      <c r="E143" s="385" t="e">
        <f>INDEX('2021 Unit Data'!$A$1:$CZ$258,MATCH('Unit Data from Audit Worksheet'!$A143,'2021 Unit Data'!$A$1:$A$258,0),MATCH('Unit Data from Audit Worksheet'!$D$2,'2021 Unit Data'!$A$1:$CZ$1,0))</f>
        <v>#N/A</v>
      </c>
      <c r="F143" s="189">
        <v>0</v>
      </c>
      <c r="G143" s="434">
        <f t="shared" si="3"/>
        <v>0</v>
      </c>
      <c r="H143" s="435"/>
      <c r="I143" s="72"/>
      <c r="J143" s="971"/>
      <c r="K143" s="623"/>
    </row>
    <row r="144" spans="1:122" ht="81" customHeight="1" x14ac:dyDescent="0.3">
      <c r="A144" s="100">
        <v>94</v>
      </c>
      <c r="B144" s="4" t="s">
        <v>65</v>
      </c>
      <c r="C144" s="4" t="s">
        <v>865</v>
      </c>
      <c r="D144" s="26" t="s">
        <v>153</v>
      </c>
      <c r="E144" s="385" t="e">
        <f>INDEX('2021 Unit Data'!$A$1:$CZ$258,MATCH('Unit Data from Audit Worksheet'!$A144,'2021 Unit Data'!$A$1:$A$258,0),MATCH('Unit Data from Audit Worksheet'!$D$2,'2021 Unit Data'!$A$1:$CZ$1,0))</f>
        <v>#N/A</v>
      </c>
      <c r="F144" s="189">
        <v>0</v>
      </c>
      <c r="G144" s="434">
        <f t="shared" si="3"/>
        <v>0</v>
      </c>
      <c r="H144" s="435"/>
      <c r="I144" s="72"/>
      <c r="J144" s="971"/>
      <c r="K144" s="623"/>
    </row>
    <row r="145" spans="1:122" ht="85.8" customHeight="1" x14ac:dyDescent="0.3">
      <c r="A145" s="100">
        <v>98</v>
      </c>
      <c r="B145" s="4" t="s">
        <v>65</v>
      </c>
      <c r="C145" s="4" t="s">
        <v>865</v>
      </c>
      <c r="D145" s="26" t="s">
        <v>154</v>
      </c>
      <c r="E145" s="385" t="e">
        <f>INDEX('2021 Unit Data'!$A$1:$CZ$258,MATCH('Unit Data from Audit Worksheet'!$A145,'2021 Unit Data'!$A$1:$A$258,0),MATCH('Unit Data from Audit Worksheet'!$D$2,'2021 Unit Data'!$A$1:$CZ$1,0))</f>
        <v>#N/A</v>
      </c>
      <c r="F145" s="189">
        <v>0</v>
      </c>
      <c r="G145" s="434">
        <f t="shared" si="3"/>
        <v>0</v>
      </c>
      <c r="H145" s="435"/>
      <c r="I145" s="72"/>
      <c r="J145" s="971"/>
      <c r="K145" s="623"/>
    </row>
    <row r="146" spans="1:122" ht="84" customHeight="1" x14ac:dyDescent="0.3">
      <c r="A146" s="100">
        <v>363</v>
      </c>
      <c r="B146" s="4" t="s">
        <v>55</v>
      </c>
      <c r="C146" s="4" t="s">
        <v>865</v>
      </c>
      <c r="D146" s="21" t="s">
        <v>866</v>
      </c>
      <c r="E146" s="385" t="e">
        <f>INDEX('2021 Unit Data'!$A$1:$CZ$258,MATCH('Unit Data from Audit Worksheet'!$A146,'2021 Unit Data'!$A$1:$A$258,0),MATCH('Unit Data from Audit Worksheet'!$D$2,'2021 Unit Data'!$A$1:$CZ$1,0))</f>
        <v>#N/A</v>
      </c>
      <c r="F146" s="189">
        <v>0</v>
      </c>
      <c r="G146" s="434">
        <f t="shared" si="3"/>
        <v>0</v>
      </c>
      <c r="H146" s="435"/>
      <c r="I146" s="72"/>
      <c r="J146" s="971"/>
      <c r="K146" s="623"/>
    </row>
    <row r="147" spans="1:122" ht="76.8" customHeight="1" x14ac:dyDescent="0.3">
      <c r="A147" s="100">
        <v>364</v>
      </c>
      <c r="B147" s="4" t="s">
        <v>55</v>
      </c>
      <c r="C147" s="4" t="s">
        <v>865</v>
      </c>
      <c r="D147" s="21" t="s">
        <v>867</v>
      </c>
      <c r="E147" s="385" t="e">
        <f>INDEX('2021 Unit Data'!$A$1:$CZ$258,MATCH('Unit Data from Audit Worksheet'!$A147,'2021 Unit Data'!$A$1:$A$258,0),MATCH('Unit Data from Audit Worksheet'!$D$2,'2021 Unit Data'!$A$1:$CZ$1,0))</f>
        <v>#N/A</v>
      </c>
      <c r="F147" s="189">
        <v>0</v>
      </c>
      <c r="G147" s="434">
        <f t="shared" si="3"/>
        <v>0</v>
      </c>
      <c r="H147" s="435"/>
      <c r="I147" s="72"/>
      <c r="J147" s="180"/>
      <c r="K147" s="623"/>
    </row>
    <row r="148" spans="1:122" ht="86.4" customHeight="1" x14ac:dyDescent="0.3">
      <c r="A148" s="100">
        <v>192</v>
      </c>
      <c r="B148" s="4" t="s">
        <v>57</v>
      </c>
      <c r="C148" s="4" t="s">
        <v>865</v>
      </c>
      <c r="D148" s="21" t="s">
        <v>868</v>
      </c>
      <c r="E148" s="385" t="e">
        <f>INDEX('2021 Unit Data'!$A$1:$CZ$258,MATCH('Unit Data from Audit Worksheet'!$A148,'2021 Unit Data'!$A$1:$A$258,0),MATCH('Unit Data from Audit Worksheet'!$D$2,'2021 Unit Data'!$A$1:$CZ$1,0))</f>
        <v>#N/A</v>
      </c>
      <c r="F148" s="189">
        <v>0</v>
      </c>
      <c r="G148" s="434">
        <f t="shared" si="3"/>
        <v>0</v>
      </c>
      <c r="H148" s="435"/>
      <c r="I148" s="72"/>
      <c r="J148" s="180"/>
      <c r="K148" s="623"/>
    </row>
    <row r="149" spans="1:122" ht="80.400000000000006" customHeight="1" x14ac:dyDescent="0.3">
      <c r="A149" s="783">
        <v>1054</v>
      </c>
      <c r="B149" s="498" t="s">
        <v>599</v>
      </c>
      <c r="C149" s="498" t="s">
        <v>2019</v>
      </c>
      <c r="D149" s="817" t="s">
        <v>2073</v>
      </c>
      <c r="E149" s="785" t="s">
        <v>2018</v>
      </c>
      <c r="F149" s="189">
        <v>0</v>
      </c>
      <c r="G149" s="434"/>
      <c r="H149" s="435"/>
      <c r="I149" s="72"/>
      <c r="J149" s="971"/>
      <c r="K149" s="623"/>
      <c r="L149" s="180"/>
      <c r="Y149" s="180"/>
      <c r="Z149" s="180"/>
      <c r="AA149" s="180"/>
      <c r="AB149" s="180"/>
      <c r="AC149" s="180"/>
      <c r="AD149" s="180"/>
      <c r="AE149" s="180"/>
      <c r="AF149" s="180"/>
      <c r="AG149" s="180"/>
      <c r="AH149" s="180"/>
      <c r="AI149" s="180"/>
      <c r="AJ149" s="180"/>
      <c r="AK149" s="180"/>
      <c r="AL149" s="180"/>
      <c r="AM149" s="180"/>
      <c r="AN149" s="180"/>
      <c r="AO149" s="180"/>
      <c r="AP149" s="180"/>
      <c r="AQ149" s="180"/>
      <c r="AR149" s="180"/>
      <c r="AS149" s="180"/>
      <c r="AT149" s="180"/>
      <c r="AU149" s="180"/>
      <c r="AV149" s="180"/>
      <c r="AW149" s="180"/>
      <c r="AX149" s="180"/>
      <c r="AY149" s="180"/>
      <c r="AZ149" s="180"/>
      <c r="BA149" s="180"/>
      <c r="BB149" s="180"/>
      <c r="BC149" s="180"/>
      <c r="BD149" s="180"/>
      <c r="BE149" s="180"/>
      <c r="BF149" s="180"/>
      <c r="BG149" s="180"/>
      <c r="BH149" s="180"/>
      <c r="BI149" s="180"/>
      <c r="BJ149" s="180"/>
      <c r="BK149" s="180"/>
      <c r="BL149" s="180"/>
      <c r="BM149" s="180"/>
      <c r="BN149" s="180"/>
      <c r="BO149" s="180"/>
      <c r="BP149" s="180"/>
      <c r="BQ149" s="180"/>
      <c r="BR149" s="180"/>
      <c r="BS149" s="180"/>
      <c r="BT149" s="180"/>
      <c r="BU149" s="180"/>
      <c r="BV149" s="180"/>
      <c r="BW149" s="180"/>
      <c r="BX149" s="180"/>
      <c r="BY149" s="180"/>
      <c r="BZ149" s="180"/>
      <c r="CA149" s="180"/>
      <c r="CB149" s="180"/>
      <c r="CC149" s="180"/>
      <c r="CD149" s="180"/>
      <c r="CE149" s="180"/>
      <c r="CF149" s="180"/>
      <c r="CG149" s="180"/>
      <c r="CH149" s="180"/>
      <c r="CI149" s="180"/>
      <c r="CJ149" s="180"/>
      <c r="CK149" s="180"/>
      <c r="CL149" s="180"/>
      <c r="CM149" s="180"/>
      <c r="CN149" s="180"/>
      <c r="CO149" s="180"/>
      <c r="CP149" s="180"/>
      <c r="CQ149" s="180"/>
      <c r="CR149" s="180"/>
      <c r="CS149" s="180"/>
      <c r="CT149" s="180"/>
      <c r="CU149" s="180"/>
      <c r="CV149" s="180"/>
      <c r="CW149" s="180"/>
      <c r="CX149" s="180"/>
      <c r="CY149" s="180"/>
      <c r="CZ149" s="180"/>
      <c r="DA149" s="180"/>
      <c r="DB149" s="180"/>
      <c r="DC149" s="180"/>
      <c r="DD149" s="180"/>
      <c r="DE149" s="180"/>
      <c r="DF149" s="180"/>
      <c r="DG149" s="180"/>
      <c r="DH149" s="180"/>
      <c r="DI149" s="180"/>
      <c r="DJ149" s="180"/>
      <c r="DK149" s="180"/>
      <c r="DL149" s="180"/>
      <c r="DM149" s="180"/>
      <c r="DN149" s="180"/>
      <c r="DO149" s="180"/>
      <c r="DP149" s="180"/>
      <c r="DQ149" s="180"/>
      <c r="DR149" s="180"/>
    </row>
    <row r="150" spans="1:122" ht="94.2" customHeight="1" x14ac:dyDescent="0.3">
      <c r="A150" s="100">
        <v>365</v>
      </c>
      <c r="B150" s="4" t="s">
        <v>65</v>
      </c>
      <c r="C150" s="4" t="s">
        <v>865</v>
      </c>
      <c r="D150" s="21" t="s">
        <v>869</v>
      </c>
      <c r="E150" s="385" t="e">
        <f>INDEX('2021 Unit Data'!$A$1:$CZ$258,MATCH('Unit Data from Audit Worksheet'!$A150,'2021 Unit Data'!$A$1:$A$258,0),MATCH('Unit Data from Audit Worksheet'!$D$2,'2021 Unit Data'!$A$1:$CZ$1,0))</f>
        <v>#N/A</v>
      </c>
      <c r="F150" s="189">
        <v>0</v>
      </c>
      <c r="G150" s="434">
        <f t="shared" si="3"/>
        <v>0</v>
      </c>
      <c r="H150" s="435"/>
      <c r="I150" s="72"/>
      <c r="J150" s="971"/>
      <c r="K150" s="623"/>
    </row>
    <row r="151" spans="1:122" ht="84.75" customHeight="1" x14ac:dyDescent="0.3">
      <c r="A151" s="100">
        <v>366</v>
      </c>
      <c r="B151" s="4" t="s">
        <v>65</v>
      </c>
      <c r="C151" s="4" t="s">
        <v>865</v>
      </c>
      <c r="D151" s="21" t="s">
        <v>870</v>
      </c>
      <c r="E151" s="385" t="e">
        <f>INDEX('2021 Unit Data'!$A$1:$CZ$258,MATCH('Unit Data from Audit Worksheet'!$A151,'2021 Unit Data'!$A$1:$A$258,0),MATCH('Unit Data from Audit Worksheet'!$D$2,'2021 Unit Data'!$A$1:$CZ$1,0))</f>
        <v>#N/A</v>
      </c>
      <c r="F151" s="189">
        <v>0</v>
      </c>
      <c r="G151" s="434">
        <f t="shared" si="3"/>
        <v>0</v>
      </c>
      <c r="H151" s="435"/>
      <c r="I151" s="72"/>
      <c r="J151" s="180"/>
      <c r="K151" s="623"/>
    </row>
    <row r="152" spans="1:122" s="18" customFormat="1" ht="85.8" customHeight="1" x14ac:dyDescent="0.3">
      <c r="A152" s="100">
        <v>53</v>
      </c>
      <c r="B152" s="387" t="s">
        <v>65</v>
      </c>
      <c r="C152" s="387" t="s">
        <v>865</v>
      </c>
      <c r="D152" s="414" t="s">
        <v>871</v>
      </c>
      <c r="E152" s="385" t="e">
        <f>INDEX('2021 Unit Data'!$A$1:$CZ$258,MATCH('Unit Data from Audit Worksheet'!$A152,'2021 Unit Data'!$A$1:$A$258,0),MATCH('Unit Data from Audit Worksheet'!$D$2,'2021 Unit Data'!$A$1:$CZ$1,0))</f>
        <v>#N/A</v>
      </c>
      <c r="F152" s="189">
        <v>0</v>
      </c>
      <c r="G152" s="434">
        <f>IF(H152=0,,"Error: Total revenues less total expenses do not equal total change in net position. Account number 93-94+363-364+192+365-366-53=0  The amount of the formula is in the cell to the right")</f>
        <v>0</v>
      </c>
      <c r="H152" s="437">
        <f>+F141-F144+F146-F147+F148+F150-F151-F152</f>
        <v>0</v>
      </c>
      <c r="I152" s="72"/>
      <c r="J152" s="180"/>
      <c r="K152" s="623"/>
      <c r="L152"/>
      <c r="N152" s="190"/>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row>
    <row r="153" spans="1:122" s="18" customFormat="1" ht="111" customHeight="1" x14ac:dyDescent="0.3">
      <c r="A153" s="100">
        <v>378</v>
      </c>
      <c r="B153" s="286" t="s">
        <v>55</v>
      </c>
      <c r="C153" s="387" t="s">
        <v>865</v>
      </c>
      <c r="D153" s="414" t="s">
        <v>872</v>
      </c>
      <c r="E153" s="385" t="e">
        <f>INDEX('2021 Unit Data'!$A$1:$CZ$258,MATCH('Unit Data from Audit Worksheet'!$A153,'2021 Unit Data'!$A$1:$A$258,0),MATCH('Unit Data from Audit Worksheet'!$D$2,'2021 Unit Data'!$A$1:$CZ$1,0))</f>
        <v>#N/A</v>
      </c>
      <c r="F153" s="189">
        <v>0</v>
      </c>
      <c r="G153" s="958" t="e">
        <f>IF(F120-F152-F153=E120,,"Error: Beginning Balance does not agree with our records.  Acct #s (362-53-378)=prior year 362  The amount of the formula is in the cell to the right")</f>
        <v>#N/A</v>
      </c>
      <c r="H153" s="961" t="e">
        <f>+F120-F152-F153-E120</f>
        <v>#N/A</v>
      </c>
      <c r="I153" s="842" t="s">
        <v>2086</v>
      </c>
      <c r="J153" s="180"/>
      <c r="K153" s="623"/>
      <c r="L153"/>
      <c r="N153" s="190"/>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row>
    <row r="154" spans="1:122" ht="30.75" customHeight="1" x14ac:dyDescent="0.3">
      <c r="A154" s="100"/>
      <c r="B154" s="529" t="s">
        <v>429</v>
      </c>
      <c r="C154" s="905"/>
      <c r="D154" s="532"/>
      <c r="E154" s="512"/>
      <c r="F154" s="533"/>
      <c r="G154" s="514"/>
      <c r="H154" s="17"/>
      <c r="I154" s="72"/>
      <c r="J154" s="180"/>
      <c r="K154" s="623"/>
    </row>
    <row r="155" spans="1:122" ht="13.5" customHeight="1" x14ac:dyDescent="0.3">
      <c r="A155" s="100"/>
      <c r="B155" s="941" t="s">
        <v>873</v>
      </c>
      <c r="C155" s="539"/>
      <c r="D155" s="506"/>
      <c r="E155" s="506"/>
      <c r="F155" s="534"/>
      <c r="G155" s="526"/>
      <c r="H155" s="17"/>
      <c r="I155" s="72"/>
      <c r="J155" s="180"/>
      <c r="K155" s="623"/>
    </row>
    <row r="156" spans="1:122" ht="17.25" customHeight="1" x14ac:dyDescent="0.3">
      <c r="A156" s="100"/>
      <c r="B156" s="530" t="s">
        <v>874</v>
      </c>
      <c r="C156" s="539"/>
      <c r="D156" s="521"/>
      <c r="E156" s="504"/>
      <c r="F156" s="535"/>
      <c r="G156" s="528"/>
      <c r="H156" s="17"/>
      <c r="I156" s="72"/>
      <c r="J156" s="971"/>
      <c r="K156" s="623"/>
    </row>
    <row r="157" spans="1:122" ht="13.5" customHeight="1" x14ac:dyDescent="0.3">
      <c r="A157" s="100"/>
      <c r="B157" s="530" t="s">
        <v>23</v>
      </c>
      <c r="C157" s="539"/>
      <c r="D157" s="521"/>
      <c r="E157" s="504"/>
      <c r="F157" s="535"/>
      <c r="G157" s="528"/>
      <c r="H157" s="17"/>
      <c r="I157" s="72"/>
      <c r="J157" s="971"/>
      <c r="K157" s="623"/>
    </row>
    <row r="158" spans="1:122" ht="59.25" customHeight="1" x14ac:dyDescent="0.3">
      <c r="A158" s="100">
        <v>51</v>
      </c>
      <c r="B158" s="4" t="s">
        <v>286</v>
      </c>
      <c r="C158" s="499" t="s">
        <v>875</v>
      </c>
      <c r="D158" s="21" t="s">
        <v>876</v>
      </c>
      <c r="E158" s="385" t="e">
        <f>INDEX('2021 Unit Data'!$A$1:$CZ$258,MATCH('Unit Data from Audit Worksheet'!$A158,'2021 Unit Data'!$A$1:$A$258,0),MATCH('Unit Data from Audit Worksheet'!$D$2,'2021 Unit Data'!$A$1:$CZ$1,0))</f>
        <v>#N/A</v>
      </c>
      <c r="F158" s="188">
        <v>0</v>
      </c>
      <c r="G158" s="441"/>
      <c r="H158" s="17"/>
      <c r="I158" s="72"/>
      <c r="J158" s="971"/>
      <c r="K158" s="623"/>
    </row>
    <row r="159" spans="1:122" ht="45" customHeight="1" x14ac:dyDescent="0.3">
      <c r="A159" s="100">
        <v>332</v>
      </c>
      <c r="B159" s="4" t="s">
        <v>36</v>
      </c>
      <c r="C159" s="499" t="s">
        <v>875</v>
      </c>
      <c r="D159" s="21" t="s">
        <v>877</v>
      </c>
      <c r="E159" s="385" t="e">
        <f>INDEX('2021 Unit Data'!$A$1:$CZ$258,MATCH('Unit Data from Audit Worksheet'!$A159,'2021 Unit Data'!$A$1:$A$258,0),MATCH('Unit Data from Audit Worksheet'!$D$2,'2021 Unit Data'!$A$1:$CZ$1,0))</f>
        <v>#N/A</v>
      </c>
      <c r="F159" s="188">
        <v>0</v>
      </c>
      <c r="G159" s="434">
        <f>IF(F159&lt;0,"Error: Enter as positive.",)</f>
        <v>0</v>
      </c>
      <c r="H159" s="17"/>
      <c r="I159" s="72"/>
      <c r="J159" s="180"/>
      <c r="K159" s="623"/>
    </row>
    <row r="160" spans="1:122" ht="63" customHeight="1" x14ac:dyDescent="0.3">
      <c r="A160" s="100">
        <v>331</v>
      </c>
      <c r="B160" s="4" t="s">
        <v>286</v>
      </c>
      <c r="C160" s="499" t="s">
        <v>875</v>
      </c>
      <c r="D160" s="21" t="s">
        <v>878</v>
      </c>
      <c r="E160" s="385" t="e">
        <f>INDEX('2021 Unit Data'!$A$1:$CZ$258,MATCH('Unit Data from Audit Worksheet'!$A160,'2021 Unit Data'!$A$1:$A$258,0),MATCH('Unit Data from Audit Worksheet'!$D$2,'2021 Unit Data'!$A$1:$CZ$1,0))</f>
        <v>#N/A</v>
      </c>
      <c r="F160" s="188">
        <v>0</v>
      </c>
      <c r="G160" s="434">
        <f>IF(F160&lt;0,"Error: Enter as positive.",)</f>
        <v>0</v>
      </c>
      <c r="H160" s="17"/>
      <c r="I160" s="72"/>
      <c r="J160" s="971"/>
      <c r="K160" s="623"/>
    </row>
    <row r="161" spans="1:122" ht="17.399999999999999" customHeight="1" x14ac:dyDescent="0.3">
      <c r="A161" s="100"/>
      <c r="B161" s="905" t="s">
        <v>6</v>
      </c>
      <c r="C161" s="539"/>
      <c r="D161" s="530"/>
      <c r="E161" s="506"/>
      <c r="F161" s="534"/>
      <c r="G161" s="536"/>
      <c r="H161" s="17"/>
      <c r="I161" s="72"/>
      <c r="J161" s="971"/>
      <c r="K161" s="623"/>
    </row>
    <row r="162" spans="1:122" ht="48" customHeight="1" x14ac:dyDescent="0.3">
      <c r="A162" s="100">
        <v>55</v>
      </c>
      <c r="B162" s="4" t="s">
        <v>58</v>
      </c>
      <c r="C162" s="499" t="s">
        <v>879</v>
      </c>
      <c r="D162" s="21" t="s">
        <v>880</v>
      </c>
      <c r="E162" s="385" t="e">
        <f>INDEX('2021 Unit Data'!$A$1:$CZ$258,MATCH('Unit Data from Audit Worksheet'!$A162,'2021 Unit Data'!$A$1:$A$258,0),MATCH('Unit Data from Audit Worksheet'!$D$2,'2021 Unit Data'!$A$1:$CZ$1,0))</f>
        <v>#N/A</v>
      </c>
      <c r="F162" s="189">
        <v>0</v>
      </c>
      <c r="G162" s="441"/>
      <c r="H162" s="17"/>
      <c r="I162" s="72"/>
      <c r="J162" s="971"/>
      <c r="K162" s="623"/>
    </row>
    <row r="163" spans="1:122" ht="60" customHeight="1" x14ac:dyDescent="0.3">
      <c r="A163" s="100">
        <v>101</v>
      </c>
      <c r="B163" s="4" t="s">
        <v>64</v>
      </c>
      <c r="C163" s="499" t="s">
        <v>879</v>
      </c>
      <c r="D163" s="21" t="s">
        <v>881</v>
      </c>
      <c r="E163" s="385" t="e">
        <f>INDEX('2021 Unit Data'!$A$1:$CZ$258,MATCH('Unit Data from Audit Worksheet'!$A163,'2021 Unit Data'!$A$1:$A$258,0),MATCH('Unit Data from Audit Worksheet'!$D$2,'2021 Unit Data'!$A$1:$CZ$1,0))</f>
        <v>#N/A</v>
      </c>
      <c r="F163" s="189">
        <v>0</v>
      </c>
      <c r="G163" s="434">
        <f>IF(F163&lt;0,"Error: Enter as positive.",)</f>
        <v>0</v>
      </c>
      <c r="H163" s="17"/>
      <c r="I163" s="72"/>
      <c r="J163" s="180"/>
      <c r="K163" s="623"/>
    </row>
    <row r="164" spans="1:122" ht="71.25" customHeight="1" x14ac:dyDescent="0.3">
      <c r="A164" s="100">
        <v>100</v>
      </c>
      <c r="B164" s="4" t="s">
        <v>65</v>
      </c>
      <c r="C164" s="499" t="s">
        <v>879</v>
      </c>
      <c r="D164" s="21" t="s">
        <v>878</v>
      </c>
      <c r="E164" s="385" t="e">
        <f>INDEX('2021 Unit Data'!$A$1:$CZ$258,MATCH('Unit Data from Audit Worksheet'!$A164,'2021 Unit Data'!$A$1:$A$258,0),MATCH('Unit Data from Audit Worksheet'!$D$2,'2021 Unit Data'!$A$1:$CZ$1,0))</f>
        <v>#N/A</v>
      </c>
      <c r="F164" s="189">
        <v>0</v>
      </c>
      <c r="G164" s="434">
        <f>IF(F164&lt;0,"Error: Enter as positive.",)</f>
        <v>0</v>
      </c>
      <c r="H164" s="17"/>
      <c r="I164" s="72"/>
      <c r="J164" s="971"/>
      <c r="K164" s="623"/>
    </row>
    <row r="165" spans="1:122" ht="31.2" customHeight="1" x14ac:dyDescent="0.3">
      <c r="A165" s="100"/>
      <c r="B165" s="529" t="s">
        <v>2024</v>
      </c>
      <c r="C165" s="905"/>
      <c r="D165" s="529"/>
      <c r="E165" s="529"/>
      <c r="F165" s="529"/>
      <c r="G165" s="529"/>
      <c r="H165" s="17"/>
      <c r="I165" s="72"/>
      <c r="J165" s="180"/>
      <c r="K165" s="623"/>
      <c r="L165" s="180"/>
      <c r="Y165" s="180"/>
      <c r="Z165" s="180"/>
      <c r="AA165" s="180"/>
      <c r="AB165" s="180"/>
      <c r="AC165" s="180"/>
      <c r="AD165" s="180"/>
      <c r="AE165" s="180"/>
      <c r="AF165" s="180"/>
      <c r="AG165" s="180"/>
      <c r="AH165" s="180"/>
      <c r="AI165" s="180"/>
      <c r="AJ165" s="180"/>
      <c r="AK165" s="180"/>
      <c r="AL165" s="180"/>
      <c r="AM165" s="180"/>
      <c r="AN165" s="180"/>
      <c r="AO165" s="180"/>
      <c r="AP165" s="180"/>
      <c r="AQ165" s="180"/>
      <c r="AR165" s="180"/>
      <c r="AS165" s="180"/>
      <c r="AT165" s="180"/>
      <c r="AU165" s="180"/>
      <c r="AV165" s="180"/>
      <c r="AW165" s="180"/>
      <c r="AX165" s="180"/>
      <c r="AY165" s="180"/>
      <c r="AZ165" s="180"/>
      <c r="BA165" s="180"/>
      <c r="BB165" s="180"/>
      <c r="BC165" s="180"/>
      <c r="BD165" s="180"/>
      <c r="BE165" s="180"/>
      <c r="BF165" s="180"/>
      <c r="BG165" s="180"/>
      <c r="BH165" s="180"/>
      <c r="BI165" s="180"/>
      <c r="BJ165" s="180"/>
      <c r="BK165" s="180"/>
      <c r="BL165" s="180"/>
      <c r="BM165" s="180"/>
      <c r="BN165" s="180"/>
      <c r="BO165" s="180"/>
      <c r="BP165" s="180"/>
      <c r="BQ165" s="180"/>
      <c r="BR165" s="180"/>
      <c r="BS165" s="180"/>
      <c r="BT165" s="180"/>
      <c r="BU165" s="180"/>
      <c r="BV165" s="180"/>
      <c r="BW165" s="180"/>
      <c r="BX165" s="180"/>
      <c r="BY165" s="180"/>
      <c r="BZ165" s="180"/>
      <c r="CA165" s="180"/>
      <c r="CB165" s="180"/>
      <c r="CC165" s="180"/>
      <c r="CD165" s="180"/>
      <c r="CE165" s="180"/>
      <c r="CF165" s="180"/>
      <c r="CG165" s="180"/>
      <c r="CH165" s="180"/>
      <c r="CI165" s="180"/>
      <c r="CJ165" s="180"/>
      <c r="CK165" s="180"/>
      <c r="CL165" s="180"/>
      <c r="CM165" s="180"/>
      <c r="CN165" s="180"/>
      <c r="CO165" s="180"/>
      <c r="CP165" s="180"/>
      <c r="CQ165" s="180"/>
      <c r="CR165" s="180"/>
      <c r="CS165" s="180"/>
      <c r="CT165" s="180"/>
      <c r="CU165" s="180"/>
      <c r="CV165" s="180"/>
      <c r="CW165" s="180"/>
      <c r="CX165" s="180"/>
      <c r="CY165" s="180"/>
      <c r="CZ165" s="180"/>
      <c r="DA165" s="180"/>
      <c r="DB165" s="180"/>
      <c r="DC165" s="180"/>
      <c r="DD165" s="180"/>
      <c r="DE165" s="180"/>
      <c r="DF165" s="180"/>
      <c r="DG165" s="180"/>
      <c r="DH165" s="180"/>
      <c r="DI165" s="180"/>
      <c r="DJ165" s="180"/>
      <c r="DK165" s="180"/>
      <c r="DL165" s="180"/>
      <c r="DM165" s="180"/>
      <c r="DN165" s="180"/>
      <c r="DO165" s="180"/>
      <c r="DP165" s="180"/>
      <c r="DQ165" s="180"/>
      <c r="DR165" s="180"/>
    </row>
    <row r="166" spans="1:122" ht="71.25" customHeight="1" x14ac:dyDescent="0.3">
      <c r="A166" s="786">
        <v>1060</v>
      </c>
      <c r="B166" s="498" t="s">
        <v>2033</v>
      </c>
      <c r="C166" s="787"/>
      <c r="D166" s="784" t="s">
        <v>2062</v>
      </c>
      <c r="E166" s="785" t="s">
        <v>2018</v>
      </c>
      <c r="F166" s="189">
        <v>0</v>
      </c>
      <c r="G166" s="434"/>
      <c r="H166" s="17"/>
      <c r="I166" s="72"/>
      <c r="J166" s="180"/>
      <c r="K166" s="623"/>
      <c r="L166" s="180"/>
      <c r="Y166" s="180"/>
      <c r="Z166" s="180"/>
      <c r="AA166" s="180"/>
      <c r="AB166" s="180"/>
      <c r="AC166" s="180"/>
      <c r="AD166" s="180"/>
      <c r="AE166" s="180"/>
      <c r="AF166" s="180"/>
      <c r="AG166" s="180"/>
      <c r="AH166" s="180"/>
      <c r="AI166" s="180"/>
      <c r="AJ166" s="180"/>
      <c r="AK166" s="180"/>
      <c r="AL166" s="180"/>
      <c r="AM166" s="180"/>
      <c r="AN166" s="180"/>
      <c r="AO166" s="180"/>
      <c r="AP166" s="180"/>
      <c r="AQ166" s="180"/>
      <c r="AR166" s="180"/>
      <c r="AS166" s="180"/>
      <c r="AT166" s="180"/>
      <c r="AU166" s="180"/>
      <c r="AV166" s="180"/>
      <c r="AW166" s="180"/>
      <c r="AX166" s="180"/>
      <c r="AY166" s="180"/>
      <c r="AZ166" s="180"/>
      <c r="BA166" s="180"/>
      <c r="BB166" s="180"/>
      <c r="BC166" s="180"/>
      <c r="BD166" s="180"/>
      <c r="BE166" s="180"/>
      <c r="BF166" s="180"/>
      <c r="BG166" s="180"/>
      <c r="BH166" s="180"/>
      <c r="BI166" s="180"/>
      <c r="BJ166" s="180"/>
      <c r="BK166" s="180"/>
      <c r="BL166" s="180"/>
      <c r="BM166" s="180"/>
      <c r="BN166" s="180"/>
      <c r="BO166" s="180"/>
      <c r="BP166" s="180"/>
      <c r="BQ166" s="180"/>
      <c r="BR166" s="180"/>
      <c r="BS166" s="180"/>
      <c r="BT166" s="180"/>
      <c r="BU166" s="180"/>
      <c r="BV166" s="180"/>
      <c r="BW166" s="180"/>
      <c r="BX166" s="180"/>
      <c r="BY166" s="180"/>
      <c r="BZ166" s="180"/>
      <c r="CA166" s="180"/>
      <c r="CB166" s="180"/>
      <c r="CC166" s="180"/>
      <c r="CD166" s="180"/>
      <c r="CE166" s="180"/>
      <c r="CF166" s="180"/>
      <c r="CG166" s="180"/>
      <c r="CH166" s="180"/>
      <c r="CI166" s="180"/>
      <c r="CJ166" s="180"/>
      <c r="CK166" s="180"/>
      <c r="CL166" s="180"/>
      <c r="CM166" s="180"/>
      <c r="CN166" s="180"/>
      <c r="CO166" s="180"/>
      <c r="CP166" s="180"/>
      <c r="CQ166" s="180"/>
      <c r="CR166" s="180"/>
      <c r="CS166" s="180"/>
      <c r="CT166" s="180"/>
      <c r="CU166" s="180"/>
      <c r="CV166" s="180"/>
      <c r="CW166" s="180"/>
      <c r="CX166" s="180"/>
      <c r="CY166" s="180"/>
      <c r="CZ166" s="180"/>
      <c r="DA166" s="180"/>
      <c r="DB166" s="180"/>
      <c r="DC166" s="180"/>
      <c r="DD166" s="180"/>
      <c r="DE166" s="180"/>
      <c r="DF166" s="180"/>
      <c r="DG166" s="180"/>
      <c r="DH166" s="180"/>
      <c r="DI166" s="180"/>
      <c r="DJ166" s="180"/>
      <c r="DK166" s="180"/>
      <c r="DL166" s="180"/>
      <c r="DM166" s="180"/>
      <c r="DN166" s="180"/>
      <c r="DO166" s="180"/>
      <c r="DP166" s="180"/>
      <c r="DQ166" s="180"/>
      <c r="DR166" s="180"/>
    </row>
    <row r="167" spans="1:122" ht="71.25" customHeight="1" x14ac:dyDescent="0.3">
      <c r="A167" s="786">
        <v>1061</v>
      </c>
      <c r="B167" s="498" t="s">
        <v>2033</v>
      </c>
      <c r="C167" s="787"/>
      <c r="D167" s="784" t="s">
        <v>2063</v>
      </c>
      <c r="E167" s="785" t="s">
        <v>2018</v>
      </c>
      <c r="F167" s="189">
        <v>0</v>
      </c>
      <c r="G167" s="434"/>
      <c r="H167" s="17"/>
      <c r="I167" s="72"/>
      <c r="J167" s="180"/>
      <c r="K167" s="623"/>
      <c r="L167" s="180"/>
      <c r="Y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c r="CV167" s="180"/>
      <c r="CW167" s="180"/>
      <c r="CX167" s="180"/>
      <c r="CY167" s="180"/>
      <c r="CZ167" s="180"/>
      <c r="DA167" s="180"/>
      <c r="DB167" s="180"/>
      <c r="DC167" s="180"/>
      <c r="DD167" s="180"/>
      <c r="DE167" s="180"/>
      <c r="DF167" s="180"/>
      <c r="DG167" s="180"/>
      <c r="DH167" s="180"/>
      <c r="DI167" s="180"/>
      <c r="DJ167" s="180"/>
      <c r="DK167" s="180"/>
      <c r="DL167" s="180"/>
      <c r="DM167" s="180"/>
      <c r="DN167" s="180"/>
      <c r="DO167" s="180"/>
      <c r="DP167" s="180"/>
      <c r="DQ167" s="180"/>
      <c r="DR167" s="180"/>
    </row>
    <row r="168" spans="1:122" ht="71.25" customHeight="1" x14ac:dyDescent="0.3">
      <c r="A168" s="786">
        <v>1062</v>
      </c>
      <c r="B168" s="498" t="s">
        <v>2033</v>
      </c>
      <c r="C168" s="787"/>
      <c r="D168" s="784" t="s">
        <v>2082</v>
      </c>
      <c r="E168" s="785" t="s">
        <v>2018</v>
      </c>
      <c r="F168" s="188"/>
      <c r="G168" s="434"/>
      <c r="H168" s="17"/>
      <c r="I168" s="72"/>
      <c r="J168" s="180"/>
      <c r="K168" s="623"/>
      <c r="L168" s="180"/>
      <c r="Y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c r="CV168" s="180"/>
      <c r="CW168" s="180"/>
      <c r="CX168" s="180"/>
      <c r="CY168" s="180"/>
      <c r="CZ168" s="180"/>
      <c r="DA168" s="180"/>
      <c r="DB168" s="180"/>
      <c r="DC168" s="180"/>
      <c r="DD168" s="180"/>
      <c r="DE168" s="180"/>
      <c r="DF168" s="180"/>
      <c r="DG168" s="180"/>
      <c r="DH168" s="180"/>
      <c r="DI168" s="180"/>
      <c r="DJ168" s="180"/>
      <c r="DK168" s="180"/>
      <c r="DL168" s="180"/>
      <c r="DM168" s="180"/>
      <c r="DN168" s="180"/>
      <c r="DO168" s="180"/>
      <c r="DP168" s="180"/>
      <c r="DQ168" s="180"/>
      <c r="DR168" s="180"/>
    </row>
    <row r="169" spans="1:122" ht="71.25" customHeight="1" x14ac:dyDescent="0.3">
      <c r="A169" s="786">
        <v>1063</v>
      </c>
      <c r="B169" s="498" t="s">
        <v>2033</v>
      </c>
      <c r="C169" s="787"/>
      <c r="D169" s="784" t="s">
        <v>2083</v>
      </c>
      <c r="E169" s="785" t="s">
        <v>2018</v>
      </c>
      <c r="F169" s="188"/>
      <c r="G169" s="434"/>
      <c r="H169" s="17"/>
      <c r="I169" s="72"/>
      <c r="J169" s="180"/>
      <c r="K169" s="623"/>
      <c r="L169" s="180"/>
      <c r="Y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0"/>
      <c r="CF169" s="180"/>
      <c r="CG169" s="180"/>
      <c r="CH169" s="180"/>
      <c r="CI169" s="180"/>
      <c r="CJ169" s="180"/>
      <c r="CK169" s="180"/>
      <c r="CL169" s="180"/>
      <c r="CM169" s="180"/>
      <c r="CN169" s="180"/>
      <c r="CO169" s="180"/>
      <c r="CP169" s="180"/>
      <c r="CQ169" s="180"/>
      <c r="CR169" s="180"/>
      <c r="CS169" s="180"/>
      <c r="CT169" s="180"/>
      <c r="CU169" s="180"/>
      <c r="CV169" s="180"/>
      <c r="CW169" s="180"/>
      <c r="CX169" s="180"/>
      <c r="CY169" s="180"/>
      <c r="CZ169" s="180"/>
      <c r="DA169" s="180"/>
      <c r="DB169" s="180"/>
      <c r="DC169" s="180"/>
      <c r="DD169" s="180"/>
      <c r="DE169" s="180"/>
      <c r="DF169" s="180"/>
      <c r="DG169" s="180"/>
      <c r="DH169" s="180"/>
      <c r="DI169" s="180"/>
      <c r="DJ169" s="180"/>
      <c r="DK169" s="180"/>
      <c r="DL169" s="180"/>
      <c r="DM169" s="180"/>
      <c r="DN169" s="180"/>
      <c r="DO169" s="180"/>
      <c r="DP169" s="180"/>
      <c r="DQ169" s="180"/>
      <c r="DR169" s="180"/>
    </row>
    <row r="170" spans="1:122" x14ac:dyDescent="0.3">
      <c r="A170" s="100"/>
      <c r="B170" s="905" t="s">
        <v>70</v>
      </c>
      <c r="C170" s="539"/>
      <c r="D170" s="506"/>
      <c r="E170" s="506"/>
      <c r="F170" s="537"/>
      <c r="G170" s="524"/>
      <c r="H170" s="17"/>
      <c r="I170" s="72"/>
      <c r="J170" s="180"/>
      <c r="K170" s="623"/>
    </row>
    <row r="171" spans="1:122" ht="90.6" customHeight="1" x14ac:dyDescent="0.3">
      <c r="A171" s="100">
        <v>512</v>
      </c>
      <c r="B171" s="286"/>
      <c r="C171" s="499" t="s">
        <v>157</v>
      </c>
      <c r="D171" s="21" t="s">
        <v>882</v>
      </c>
      <c r="E171" s="385" t="e">
        <f>INDEX('2021 Unit Data'!$A$1:$CZ$258,MATCH('Unit Data from Audit Worksheet'!$A171,'2021 Unit Data'!$A$1:$A$258,0),MATCH('Unit Data from Audit Worksheet'!$D$2,'2021 Unit Data'!$A$1:$CZ$1,0))</f>
        <v>#N/A</v>
      </c>
      <c r="F171" s="189">
        <v>0</v>
      </c>
      <c r="G171" s="434">
        <f>IF(F171&lt;0,"Error: Enter as positive.",)</f>
        <v>0</v>
      </c>
      <c r="H171" s="17"/>
      <c r="I171" s="72"/>
      <c r="J171" s="180"/>
      <c r="K171" s="623"/>
    </row>
    <row r="172" spans="1:122" x14ac:dyDescent="0.3">
      <c r="A172" s="100"/>
      <c r="B172" s="529" t="s">
        <v>419</v>
      </c>
      <c r="C172" s="539"/>
      <c r="D172" s="532"/>
      <c r="E172" s="538"/>
      <c r="F172" s="537"/>
      <c r="G172" s="524"/>
      <c r="H172" s="435"/>
      <c r="I172" s="436"/>
      <c r="J172" s="971"/>
      <c r="K172" s="623"/>
    </row>
    <row r="173" spans="1:122" ht="59.25" customHeight="1" x14ac:dyDescent="0.3">
      <c r="A173" s="195">
        <v>656</v>
      </c>
      <c r="B173" s="195"/>
      <c r="C173" s="195"/>
      <c r="D173" s="945" t="s">
        <v>2170</v>
      </c>
      <c r="E173" s="385" t="e">
        <f>INDEX('2021 Unit Data'!$A$1:$CZ$258,MATCH('Unit Data from Audit Worksheet'!$A173,'2021 Unit Data'!$A$1:$A$258,0),MATCH('Unit Data from Audit Worksheet'!$D$2,'2021 Unit Data'!$A$1:$CZ$1,0))</f>
        <v>#N/A</v>
      </c>
      <c r="F173" s="189"/>
      <c r="G173" s="434"/>
      <c r="H173" s="17"/>
      <c r="I173" s="72"/>
      <c r="J173" s="971"/>
      <c r="K173" s="623"/>
    </row>
    <row r="174" spans="1:122" x14ac:dyDescent="0.3">
      <c r="A174" s="100"/>
      <c r="B174" s="529" t="s">
        <v>289</v>
      </c>
      <c r="C174" s="539"/>
      <c r="D174" s="532"/>
      <c r="E174" s="538"/>
      <c r="F174" s="537"/>
      <c r="G174" s="524"/>
      <c r="H174" s="435"/>
      <c r="I174" s="436"/>
      <c r="J174" s="180"/>
      <c r="K174" s="623"/>
    </row>
    <row r="175" spans="1:122" ht="106.8" customHeight="1" x14ac:dyDescent="0.3">
      <c r="A175" s="100">
        <v>535</v>
      </c>
      <c r="B175" s="387" t="s">
        <v>54</v>
      </c>
      <c r="C175" s="387" t="s">
        <v>158</v>
      </c>
      <c r="D175" s="21" t="s">
        <v>883</v>
      </c>
      <c r="E175" s="385" t="e">
        <f>INDEX('2021 Unit Data'!$A$1:$CZ$258,MATCH('Unit Data from Audit Worksheet'!$A175,'2021 Unit Data'!$A$1:$A$258,0),MATCH('Unit Data from Audit Worksheet'!$D$2,'2021 Unit Data'!$A$1:$CZ$1,0))</f>
        <v>#N/A</v>
      </c>
      <c r="F175" s="189">
        <v>0</v>
      </c>
      <c r="G175" s="958" t="str">
        <f>IF(F175&lt;1,"Reminder: Please make sure you have entered all cash and investments from bond/Debt proceeds, if applicable.",)</f>
        <v>Reminder: Please make sure you have entered all cash and investments from bond/Debt proceeds, if applicable.</v>
      </c>
      <c r="H175" s="435"/>
      <c r="I175" s="436"/>
      <c r="J175" s="180"/>
      <c r="K175" s="623"/>
    </row>
    <row r="176" spans="1:122" x14ac:dyDescent="0.3">
      <c r="A176" s="100"/>
      <c r="B176" s="529" t="s">
        <v>29</v>
      </c>
      <c r="C176" s="539"/>
      <c r="D176" s="507"/>
      <c r="E176" s="507"/>
      <c r="F176" s="534"/>
      <c r="G176" s="526"/>
      <c r="H176" s="17"/>
      <c r="I176" s="72"/>
      <c r="J176" s="180"/>
      <c r="K176" s="623"/>
    </row>
    <row r="177" spans="1:11" x14ac:dyDescent="0.3">
      <c r="A177" s="100"/>
      <c r="B177" s="286"/>
      <c r="C177" s="286"/>
      <c r="D177" s="449" t="s">
        <v>2</v>
      </c>
      <c r="E177" s="1"/>
      <c r="F177" s="154"/>
      <c r="G177" s="441"/>
      <c r="H177" s="17"/>
      <c r="I177" s="72"/>
      <c r="J177" s="180"/>
      <c r="K177" s="623"/>
    </row>
    <row r="178" spans="1:11" ht="36" customHeight="1" x14ac:dyDescent="0.3">
      <c r="A178" s="100"/>
      <c r="B178" s="286"/>
      <c r="C178" s="286"/>
      <c r="D178" s="386" t="s">
        <v>884</v>
      </c>
      <c r="E178" s="385"/>
      <c r="F178" s="154"/>
      <c r="G178" s="441"/>
      <c r="H178" s="17"/>
      <c r="I178" s="72"/>
      <c r="J178" s="180"/>
      <c r="K178" s="623"/>
    </row>
    <row r="179" spans="1:11" ht="51" customHeight="1" x14ac:dyDescent="0.3">
      <c r="A179" s="100">
        <v>334</v>
      </c>
      <c r="B179" s="4" t="s">
        <v>55</v>
      </c>
      <c r="C179" s="4" t="s">
        <v>165</v>
      </c>
      <c r="D179" s="21" t="s">
        <v>885</v>
      </c>
      <c r="E179" s="385" t="e">
        <f>INDEX('2021 Unit Data'!$A$1:$CZ$258,MATCH('Unit Data from Audit Worksheet'!$A179,'2021 Unit Data'!$A$1:$A$258,0),MATCH('Unit Data from Audit Worksheet'!$D$2,'2021 Unit Data'!$A$1:$CZ$1,0))</f>
        <v>#N/A</v>
      </c>
      <c r="F179" s="189">
        <v>0</v>
      </c>
      <c r="G179" s="441"/>
      <c r="H179" s="17"/>
      <c r="I179" s="72"/>
      <c r="J179" s="180"/>
      <c r="K179" s="623"/>
    </row>
    <row r="180" spans="1:11" ht="45.6" customHeight="1" x14ac:dyDescent="0.3">
      <c r="A180" s="100">
        <v>373</v>
      </c>
      <c r="B180" s="4" t="s">
        <v>55</v>
      </c>
      <c r="C180" s="4" t="s">
        <v>165</v>
      </c>
      <c r="D180" s="26" t="s">
        <v>164</v>
      </c>
      <c r="E180" s="385" t="e">
        <f>INDEX('2021 Unit Data'!$A$1:$CZ$258,MATCH('Unit Data from Audit Worksheet'!$A180,'2021 Unit Data'!$A$1:$A$258,0),MATCH('Unit Data from Audit Worksheet'!$D$2,'2021 Unit Data'!$A$1:$CZ$1,0))</f>
        <v>#N/A</v>
      </c>
      <c r="F180" s="189">
        <v>0</v>
      </c>
      <c r="G180" s="434">
        <f>IF(F180&lt;0,"Error: Enter as positive.",)</f>
        <v>0</v>
      </c>
      <c r="H180" s="17"/>
      <c r="I180" s="72"/>
      <c r="J180" s="971"/>
      <c r="K180" s="623"/>
    </row>
    <row r="181" spans="1:11" ht="92.25" customHeight="1" x14ac:dyDescent="0.3">
      <c r="A181" s="100">
        <v>987</v>
      </c>
      <c r="B181" s="387" t="s">
        <v>599</v>
      </c>
      <c r="C181" s="387"/>
      <c r="D181" s="21" t="s">
        <v>770</v>
      </c>
      <c r="E181" s="385" t="e">
        <f>INDEX('2021 Unit Data'!$A$1:$CZ$258,MATCH('Unit Data from Audit Worksheet'!$A181,'2021 Unit Data'!$A$1:$A$258,0),MATCH('Unit Data from Audit Worksheet'!$D$2,'2021 Unit Data'!$A$1:$CZ$1,0))</f>
        <v>#N/A</v>
      </c>
      <c r="F181" s="189">
        <v>0</v>
      </c>
      <c r="G181" s="450" t="str">
        <f>IF(F181="","If this question is not applicable please place a zero in the cell to the left","")</f>
        <v/>
      </c>
      <c r="H181" s="415"/>
      <c r="I181" s="72"/>
      <c r="J181" s="971"/>
      <c r="K181" s="623"/>
    </row>
    <row r="182" spans="1:11" ht="66.75" customHeight="1" x14ac:dyDescent="0.3">
      <c r="A182" s="100">
        <v>988</v>
      </c>
      <c r="B182" s="387" t="s">
        <v>599</v>
      </c>
      <c r="C182" s="387"/>
      <c r="D182" s="21" t="s">
        <v>769</v>
      </c>
      <c r="E182" s="385" t="e">
        <f>INDEX('2021 Unit Data'!$A$1:$CZ$258,MATCH('Unit Data from Audit Worksheet'!$A182,'2021 Unit Data'!$A$1:$A$258,0),MATCH('Unit Data from Audit Worksheet'!$D$2,'2021 Unit Data'!$A$1:$CZ$1,0))</f>
        <v>#N/A</v>
      </c>
      <c r="F182" s="189"/>
      <c r="G182" s="434"/>
      <c r="H182" s="17"/>
      <c r="I182" s="72"/>
      <c r="J182" s="971"/>
      <c r="K182" s="623"/>
    </row>
    <row r="183" spans="1:11" ht="90" customHeight="1" x14ac:dyDescent="0.3">
      <c r="A183" s="100">
        <v>989</v>
      </c>
      <c r="B183" s="387" t="s">
        <v>599</v>
      </c>
      <c r="C183" s="387"/>
      <c r="D183" s="21" t="s">
        <v>931</v>
      </c>
      <c r="E183" s="385" t="e">
        <f>INDEX('2021 Unit Data'!$A$1:$CZ$258,MATCH('Unit Data from Audit Worksheet'!$A183,'2021 Unit Data'!$A$1:$A$258,0),MATCH('Unit Data from Audit Worksheet'!$D$2,'2021 Unit Data'!$A$1:$CZ$1,0))</f>
        <v>#N/A</v>
      </c>
      <c r="F183" s="189"/>
      <c r="G183" s="434"/>
      <c r="H183" s="17"/>
      <c r="I183" s="72"/>
      <c r="J183" s="180"/>
      <c r="K183" s="623"/>
    </row>
    <row r="184" spans="1:11" x14ac:dyDescent="0.3">
      <c r="A184" s="100"/>
      <c r="B184" s="539"/>
      <c r="C184" s="539"/>
      <c r="D184" s="540"/>
      <c r="E184" s="541"/>
      <c r="F184" s="542"/>
      <c r="G184" s="543"/>
      <c r="H184" s="17"/>
      <c r="I184" s="72"/>
      <c r="J184" s="180"/>
    </row>
    <row r="185" spans="1:11" ht="97.2" customHeight="1" x14ac:dyDescent="0.3">
      <c r="A185" s="100"/>
      <c r="B185" s="286"/>
      <c r="C185" s="286"/>
      <c r="D185" s="451" t="s">
        <v>886</v>
      </c>
      <c r="E185" s="1"/>
      <c r="F185" s="252"/>
      <c r="G185" s="441"/>
      <c r="H185" s="17"/>
      <c r="I185" s="72"/>
      <c r="J185" s="180"/>
    </row>
    <row r="186" spans="1:11" ht="48.75" customHeight="1" x14ac:dyDescent="0.3">
      <c r="A186" s="100"/>
      <c r="B186" s="286"/>
      <c r="C186" s="286"/>
      <c r="D186" s="21" t="s">
        <v>887</v>
      </c>
      <c r="E186" s="1"/>
      <c r="F186" s="252"/>
      <c r="G186" s="441"/>
      <c r="H186" s="17"/>
      <c r="I186" s="72"/>
      <c r="J186" s="971"/>
    </row>
    <row r="187" spans="1:11" ht="51.75" customHeight="1" x14ac:dyDescent="0.3">
      <c r="A187" s="100">
        <v>327</v>
      </c>
      <c r="B187" s="387" t="s">
        <v>36</v>
      </c>
      <c r="C187" s="387" t="s">
        <v>166</v>
      </c>
      <c r="D187" s="452" t="s">
        <v>888</v>
      </c>
      <c r="E187" s="385" t="e">
        <f>INDEX('2021 Unit Data'!$A$1:$CZ$258,MATCH('Unit Data from Audit Worksheet'!$A187,'2021 Unit Data'!$A$1:$A$258,0),MATCH('Unit Data from Audit Worksheet'!$D$2,'2021 Unit Data'!$A$1:$CZ$1,0))</f>
        <v>#N/A</v>
      </c>
      <c r="F187" s="189">
        <v>0</v>
      </c>
      <c r="G187" s="441"/>
      <c r="H187" s="17"/>
      <c r="I187" s="436"/>
      <c r="J187" s="180"/>
    </row>
    <row r="188" spans="1:11" ht="51.75" customHeight="1" x14ac:dyDescent="0.3">
      <c r="A188" s="100">
        <v>328</v>
      </c>
      <c r="B188" s="387" t="s">
        <v>36</v>
      </c>
      <c r="C188" s="387" t="s">
        <v>166</v>
      </c>
      <c r="D188" s="27" t="s">
        <v>7</v>
      </c>
      <c r="E188" s="385" t="e">
        <f>INDEX('2021 Unit Data'!$A$1:$CZ$258,MATCH('Unit Data from Audit Worksheet'!$A188,'2021 Unit Data'!$A$1:$A$258,0),MATCH('Unit Data from Audit Worksheet'!$D$2,'2021 Unit Data'!$A$1:$CZ$1,0))</f>
        <v>#N/A</v>
      </c>
      <c r="F188" s="189">
        <v>0</v>
      </c>
      <c r="G188" s="441"/>
      <c r="H188" s="17"/>
      <c r="I188" s="436"/>
      <c r="J188" s="971"/>
    </row>
    <row r="189" spans="1:11" ht="42" customHeight="1" x14ac:dyDescent="0.3">
      <c r="A189" s="100"/>
      <c r="B189" s="286"/>
      <c r="C189" s="286"/>
      <c r="D189" s="28" t="s">
        <v>889</v>
      </c>
      <c r="E189" s="93" t="e">
        <f>E187+E188</f>
        <v>#N/A</v>
      </c>
      <c r="F189" s="93">
        <f>SUM(F187:F188)</f>
        <v>0</v>
      </c>
      <c r="G189" s="441"/>
      <c r="H189" s="17"/>
      <c r="I189" s="72"/>
      <c r="J189" s="971"/>
    </row>
    <row r="190" spans="1:11" ht="28.8" x14ac:dyDescent="0.3">
      <c r="A190" s="100"/>
      <c r="B190" s="286"/>
      <c r="C190" s="286"/>
      <c r="D190" s="21" t="s">
        <v>890</v>
      </c>
      <c r="E190" s="1"/>
      <c r="F190" s="252"/>
      <c r="G190" s="441"/>
      <c r="H190" s="17"/>
      <c r="I190" s="72"/>
      <c r="J190" s="180"/>
    </row>
    <row r="191" spans="1:11" ht="24" customHeight="1" x14ac:dyDescent="0.3">
      <c r="A191" s="100"/>
      <c r="B191" s="286"/>
      <c r="C191" s="286"/>
      <c r="D191" s="25" t="s">
        <v>9</v>
      </c>
      <c r="F191" s="453"/>
      <c r="G191" s="441"/>
      <c r="H191" s="17"/>
      <c r="I191" s="72"/>
      <c r="J191" s="180"/>
    </row>
    <row r="192" spans="1:11" ht="52.5" customHeight="1" x14ac:dyDescent="0.3">
      <c r="A192" s="100">
        <v>515</v>
      </c>
      <c r="B192" s="387" t="s">
        <v>285</v>
      </c>
      <c r="C192" s="387" t="s">
        <v>167</v>
      </c>
      <c r="D192" s="29" t="s">
        <v>3</v>
      </c>
      <c r="E192" s="385" t="e">
        <f>INDEX('2021 Unit Data'!$A$1:$CZ$258,MATCH('Unit Data from Audit Worksheet'!$A192,'2021 Unit Data'!$A$1:$A$258,0),MATCH('Unit Data from Audit Worksheet'!$D$2,'2021 Unit Data'!$A$1:$CZ$1,0))</f>
        <v>#N/A</v>
      </c>
      <c r="F192" s="189">
        <v>0</v>
      </c>
      <c r="G192" s="434"/>
      <c r="H192" s="17"/>
      <c r="I192" s="72"/>
      <c r="J192" s="971"/>
    </row>
    <row r="193" spans="1:10" ht="57" customHeight="1" x14ac:dyDescent="0.3">
      <c r="A193" s="100">
        <v>516</v>
      </c>
      <c r="B193" s="387" t="s">
        <v>285</v>
      </c>
      <c r="C193" s="387" t="s">
        <v>167</v>
      </c>
      <c r="D193" s="29" t="s">
        <v>4</v>
      </c>
      <c r="E193" s="385" t="e">
        <f>INDEX('2021 Unit Data'!$A$1:$CZ$258,MATCH('Unit Data from Audit Worksheet'!$A193,'2021 Unit Data'!$A$1:$A$258,0),MATCH('Unit Data from Audit Worksheet'!$D$2,'2021 Unit Data'!$A$1:$CZ$1,0))</f>
        <v>#N/A</v>
      </c>
      <c r="F193" s="189">
        <v>0</v>
      </c>
      <c r="G193" s="434"/>
      <c r="H193" s="17"/>
      <c r="I193" s="72"/>
      <c r="J193" s="180"/>
    </row>
    <row r="194" spans="1:10" ht="60.75" customHeight="1" x14ac:dyDescent="0.3">
      <c r="A194" s="100">
        <v>517</v>
      </c>
      <c r="B194" s="387" t="s">
        <v>285</v>
      </c>
      <c r="C194" s="387" t="s">
        <v>167</v>
      </c>
      <c r="D194" s="29" t="s">
        <v>5</v>
      </c>
      <c r="E194" s="385" t="e">
        <f>INDEX('2021 Unit Data'!$A$1:$CZ$258,MATCH('Unit Data from Audit Worksheet'!$A194,'2021 Unit Data'!$A$1:$A$258,0),MATCH('Unit Data from Audit Worksheet'!$D$2,'2021 Unit Data'!$A$1:$CZ$1,0))</f>
        <v>#N/A</v>
      </c>
      <c r="F194" s="189">
        <v>0</v>
      </c>
      <c r="G194" s="434"/>
      <c r="H194" s="17"/>
      <c r="I194" s="72"/>
      <c r="J194" s="971"/>
    </row>
    <row r="195" spans="1:10" ht="66" customHeight="1" x14ac:dyDescent="0.3">
      <c r="A195" s="100">
        <v>518</v>
      </c>
      <c r="B195" s="387" t="s">
        <v>285</v>
      </c>
      <c r="C195" s="387" t="s">
        <v>167</v>
      </c>
      <c r="D195" s="29" t="s">
        <v>38</v>
      </c>
      <c r="E195" s="385" t="e">
        <f>INDEX('2021 Unit Data'!$A$1:$CZ$258,MATCH('Unit Data from Audit Worksheet'!$A195,'2021 Unit Data'!$A$1:$A$258,0),MATCH('Unit Data from Audit Worksheet'!$D$2,'2021 Unit Data'!$A$1:$CZ$1,0))</f>
        <v>#N/A</v>
      </c>
      <c r="F195" s="189">
        <v>0</v>
      </c>
      <c r="G195" s="434"/>
      <c r="H195" s="17"/>
      <c r="I195" s="72"/>
      <c r="J195" s="971"/>
    </row>
    <row r="196" spans="1:10" ht="51" customHeight="1" x14ac:dyDescent="0.3">
      <c r="A196" s="908"/>
      <c r="B196" s="286"/>
      <c r="C196" s="286"/>
      <c r="D196" s="454" t="s">
        <v>891</v>
      </c>
      <c r="E196" s="93" t="e">
        <f>E192+E193+E194+E195</f>
        <v>#N/A</v>
      </c>
      <c r="F196" s="93">
        <f>SUM(F192:F195)</f>
        <v>0</v>
      </c>
      <c r="G196" s="441"/>
      <c r="H196" s="17"/>
      <c r="I196" s="72"/>
      <c r="J196" s="180"/>
    </row>
    <row r="197" spans="1:10" ht="30.75" customHeight="1" x14ac:dyDescent="0.3">
      <c r="A197" s="100"/>
      <c r="B197" s="286"/>
      <c r="C197" s="286"/>
      <c r="D197" s="25" t="s">
        <v>47</v>
      </c>
      <c r="E197" s="1"/>
      <c r="F197" s="252"/>
      <c r="G197" s="441"/>
      <c r="H197" s="17"/>
      <c r="I197" s="72"/>
      <c r="J197" s="180"/>
    </row>
    <row r="198" spans="1:10" ht="63" customHeight="1" x14ac:dyDescent="0.3">
      <c r="A198" s="100">
        <v>519</v>
      </c>
      <c r="B198" s="387" t="s">
        <v>36</v>
      </c>
      <c r="C198" s="387" t="s">
        <v>168</v>
      </c>
      <c r="D198" s="29" t="s">
        <v>14</v>
      </c>
      <c r="E198" s="385" t="e">
        <f>INDEX('2021 Unit Data'!$A$1:$CZ$258,MATCH('Unit Data from Audit Worksheet'!$A198,'2021 Unit Data'!$A$1:$A$258,0),MATCH('Unit Data from Audit Worksheet'!$D$2,'2021 Unit Data'!$A$1:$CZ$1,0))</f>
        <v>#N/A</v>
      </c>
      <c r="F198" s="188">
        <v>0</v>
      </c>
      <c r="G198" s="434">
        <f>IF(F198&lt;0,"Error: Enter as positive.",)</f>
        <v>0</v>
      </c>
      <c r="H198" s="17"/>
      <c r="I198" s="72"/>
      <c r="J198" s="971"/>
    </row>
    <row r="199" spans="1:10" ht="69.75" customHeight="1" x14ac:dyDescent="0.3">
      <c r="A199" s="100">
        <v>520</v>
      </c>
      <c r="B199" s="387" t="s">
        <v>36</v>
      </c>
      <c r="C199" s="387" t="s">
        <v>168</v>
      </c>
      <c r="D199" s="29" t="s">
        <v>16</v>
      </c>
      <c r="E199" s="385" t="e">
        <f>INDEX('2021 Unit Data'!$A$1:$CZ$258,MATCH('Unit Data from Audit Worksheet'!$A199,'2021 Unit Data'!$A$1:$A$258,0),MATCH('Unit Data from Audit Worksheet'!$D$2,'2021 Unit Data'!$A$1:$CZ$1,0))</f>
        <v>#N/A</v>
      </c>
      <c r="F199" s="188">
        <v>0</v>
      </c>
      <c r="G199" s="434">
        <f>IF(F199&lt;0,"Error: Enter as positive.",)</f>
        <v>0</v>
      </c>
      <c r="H199" s="17"/>
      <c r="I199" s="72"/>
      <c r="J199" s="180"/>
    </row>
    <row r="200" spans="1:10" ht="72" customHeight="1" x14ac:dyDescent="0.3">
      <c r="A200" s="100">
        <v>521</v>
      </c>
      <c r="B200" s="387" t="s">
        <v>36</v>
      </c>
      <c r="C200" s="387" t="s">
        <v>168</v>
      </c>
      <c r="D200" s="29" t="s">
        <v>18</v>
      </c>
      <c r="E200" s="385" t="e">
        <f>INDEX('2021 Unit Data'!$A$1:$CZ$258,MATCH('Unit Data from Audit Worksheet'!$A200,'2021 Unit Data'!$A$1:$A$258,0),MATCH('Unit Data from Audit Worksheet'!$D$2,'2021 Unit Data'!$A$1:$CZ$1,0))</f>
        <v>#N/A</v>
      </c>
      <c r="F200" s="188">
        <v>0</v>
      </c>
      <c r="G200" s="434">
        <f>IF(F200&lt;0,"Error: Enter as positive.",)</f>
        <v>0</v>
      </c>
      <c r="H200" s="17"/>
      <c r="I200" s="72"/>
      <c r="J200" s="971"/>
    </row>
    <row r="201" spans="1:10" ht="74.25" customHeight="1" x14ac:dyDescent="0.3">
      <c r="A201" s="100">
        <v>522</v>
      </c>
      <c r="B201" s="387" t="s">
        <v>36</v>
      </c>
      <c r="C201" s="387" t="s">
        <v>168</v>
      </c>
      <c r="D201" s="29" t="s">
        <v>39</v>
      </c>
      <c r="E201" s="385" t="e">
        <f>INDEX('2021 Unit Data'!$A$1:$CZ$258,MATCH('Unit Data from Audit Worksheet'!$A201,'2021 Unit Data'!$A$1:$A$258,0),MATCH('Unit Data from Audit Worksheet'!$D$2,'2021 Unit Data'!$A$1:$CZ$1,0))</f>
        <v>#N/A</v>
      </c>
      <c r="F201" s="188">
        <v>0</v>
      </c>
      <c r="G201" s="434">
        <f>IF(F201&lt;0,"Error: Enter as positive.",)</f>
        <v>0</v>
      </c>
      <c r="H201" s="17"/>
      <c r="I201" s="72"/>
      <c r="J201" s="971"/>
    </row>
    <row r="202" spans="1:10" ht="31.5" customHeight="1" x14ac:dyDescent="0.3">
      <c r="A202" s="906"/>
      <c r="B202" s="286"/>
      <c r="C202" s="286"/>
      <c r="D202" s="455" t="s">
        <v>33</v>
      </c>
      <c r="E202" s="93" t="e">
        <f>E198+E199+E200+E201</f>
        <v>#N/A</v>
      </c>
      <c r="F202" s="93">
        <f>SUM(F198:F201)</f>
        <v>0</v>
      </c>
      <c r="G202" s="123"/>
      <c r="H202" s="17"/>
      <c r="I202" s="72"/>
      <c r="J202" s="971"/>
    </row>
    <row r="203" spans="1:10" ht="26.25" customHeight="1" x14ac:dyDescent="0.3">
      <c r="A203" s="906"/>
      <c r="B203" s="286"/>
      <c r="C203" s="286"/>
      <c r="D203" s="25" t="s">
        <v>31</v>
      </c>
      <c r="E203" s="6"/>
      <c r="F203" s="456"/>
      <c r="G203" s="123"/>
      <c r="H203" s="17"/>
      <c r="I203" s="72"/>
      <c r="J203" s="180"/>
    </row>
    <row r="204" spans="1:10" ht="89.25" customHeight="1" x14ac:dyDescent="0.3">
      <c r="A204" s="100">
        <v>523</v>
      </c>
      <c r="B204" s="387" t="s">
        <v>285</v>
      </c>
      <c r="C204" s="387" t="s">
        <v>169</v>
      </c>
      <c r="D204" s="29" t="s">
        <v>15</v>
      </c>
      <c r="E204" s="385" t="e">
        <f>INDEX('2021 Unit Data'!$A$1:$CZ$258,MATCH('Unit Data from Audit Worksheet'!$A204,'2021 Unit Data'!$A$1:$A$258,0),MATCH('Unit Data from Audit Worksheet'!$D$2,'2021 Unit Data'!$A$1:$CZ$1,0))</f>
        <v>#N/A</v>
      </c>
      <c r="F204" s="189">
        <v>0</v>
      </c>
      <c r="G204" s="434">
        <f>IF(F204&lt;0,"Error: Enter as positive.",)</f>
        <v>0</v>
      </c>
      <c r="H204" s="17"/>
      <c r="I204" s="72"/>
      <c r="J204" s="180"/>
    </row>
    <row r="205" spans="1:10" ht="75" customHeight="1" x14ac:dyDescent="0.3">
      <c r="A205" s="100">
        <v>524</v>
      </c>
      <c r="B205" s="387" t="s">
        <v>285</v>
      </c>
      <c r="C205" s="387" t="s">
        <v>169</v>
      </c>
      <c r="D205" s="29" t="s">
        <v>17</v>
      </c>
      <c r="E205" s="385" t="e">
        <f>INDEX('2021 Unit Data'!$A$1:$CZ$258,MATCH('Unit Data from Audit Worksheet'!$A205,'2021 Unit Data'!$A$1:$A$258,0),MATCH('Unit Data from Audit Worksheet'!$D$2,'2021 Unit Data'!$A$1:$CZ$1,0))</f>
        <v>#N/A</v>
      </c>
      <c r="F205" s="189">
        <v>0</v>
      </c>
      <c r="G205" s="434">
        <f>IF(F205&lt;0,"Error: Enter as positive.",)</f>
        <v>0</v>
      </c>
      <c r="H205" s="17"/>
      <c r="I205" s="72"/>
      <c r="J205" s="971"/>
    </row>
    <row r="206" spans="1:10" ht="75" customHeight="1" x14ac:dyDescent="0.3">
      <c r="A206" s="100">
        <v>525</v>
      </c>
      <c r="B206" s="387" t="s">
        <v>285</v>
      </c>
      <c r="C206" s="387" t="s">
        <v>169</v>
      </c>
      <c r="D206" s="29" t="s">
        <v>19</v>
      </c>
      <c r="E206" s="385" t="e">
        <f>INDEX('2021 Unit Data'!$A$1:$CZ$258,MATCH('Unit Data from Audit Worksheet'!$A206,'2021 Unit Data'!$A$1:$A$258,0),MATCH('Unit Data from Audit Worksheet'!$D$2,'2021 Unit Data'!$A$1:$CZ$1,0))</f>
        <v>#N/A</v>
      </c>
      <c r="F206" s="189">
        <v>0</v>
      </c>
      <c r="G206" s="434">
        <f>IF(F206&lt;0,"Error: Enter as positive.",)</f>
        <v>0</v>
      </c>
      <c r="H206" s="17"/>
      <c r="I206" s="72"/>
      <c r="J206" s="971"/>
    </row>
    <row r="207" spans="1:10" ht="76.5" customHeight="1" x14ac:dyDescent="0.3">
      <c r="A207" s="100">
        <v>526</v>
      </c>
      <c r="B207" s="387" t="s">
        <v>285</v>
      </c>
      <c r="C207" s="387" t="s">
        <v>169</v>
      </c>
      <c r="D207" s="29" t="s">
        <v>40</v>
      </c>
      <c r="E207" s="385" t="e">
        <f>INDEX('2021 Unit Data'!$A$1:$CZ$258,MATCH('Unit Data from Audit Worksheet'!$A207,'2021 Unit Data'!$A$1:$A$258,0),MATCH('Unit Data from Audit Worksheet'!$D$2,'2021 Unit Data'!$A$1:$CZ$1,0))</f>
        <v>#N/A</v>
      </c>
      <c r="F207" s="189">
        <v>0</v>
      </c>
      <c r="G207" s="434">
        <f>IF(F207&lt;0,"Error: Enter as positive.",)</f>
        <v>0</v>
      </c>
      <c r="H207" s="17"/>
      <c r="I207" s="72"/>
      <c r="J207" s="971"/>
    </row>
    <row r="208" spans="1:10" ht="24.75" customHeight="1" x14ac:dyDescent="0.3">
      <c r="A208" s="100"/>
      <c r="B208" s="500"/>
      <c r="C208" s="500"/>
      <c r="D208" s="455" t="s">
        <v>32</v>
      </c>
      <c r="E208" s="93" t="e">
        <f>E204+E205+E206+E207</f>
        <v>#N/A</v>
      </c>
      <c r="F208" s="93">
        <f>SUM(F204:F207)</f>
        <v>0</v>
      </c>
      <c r="G208" s="441"/>
      <c r="H208" s="17"/>
      <c r="I208" s="72"/>
      <c r="J208" s="180"/>
    </row>
    <row r="209" spans="1:1880" ht="61.5" customHeight="1" x14ac:dyDescent="0.3">
      <c r="A209" s="100"/>
      <c r="B209" s="500"/>
      <c r="C209" s="500"/>
      <c r="D209" s="457" t="s">
        <v>34</v>
      </c>
      <c r="E209" s="93" t="e">
        <f>E189+E196-E208</f>
        <v>#N/A</v>
      </c>
      <c r="F209" s="93">
        <f>F189+F196-F208</f>
        <v>0</v>
      </c>
      <c r="G209" s="441"/>
      <c r="H209" s="17"/>
      <c r="I209" s="72"/>
      <c r="J209" s="971"/>
    </row>
    <row r="210" spans="1:1880" ht="21.6" customHeight="1" x14ac:dyDescent="0.3">
      <c r="A210" s="100"/>
      <c r="B210" s="286"/>
      <c r="C210" s="286"/>
      <c r="D210" s="449"/>
      <c r="E210" s="1"/>
      <c r="F210" s="252"/>
      <c r="G210" s="441"/>
      <c r="H210" s="17"/>
      <c r="I210" s="72"/>
      <c r="J210" s="971"/>
    </row>
    <row r="211" spans="1:1880" ht="34.5" customHeight="1" x14ac:dyDescent="0.3">
      <c r="A211" s="100"/>
      <c r="B211" s="539"/>
      <c r="C211" s="539"/>
      <c r="D211" s="531" t="s">
        <v>8</v>
      </c>
      <c r="E211" s="541"/>
      <c r="F211" s="542"/>
      <c r="G211" s="543"/>
      <c r="H211" s="17"/>
      <c r="I211" s="72"/>
      <c r="J211" s="971"/>
    </row>
    <row r="212" spans="1:1880" ht="55.5" customHeight="1" x14ac:dyDescent="0.3">
      <c r="A212" s="100">
        <v>527</v>
      </c>
      <c r="B212" s="387" t="s">
        <v>57</v>
      </c>
      <c r="C212" s="387" t="s">
        <v>170</v>
      </c>
      <c r="D212" s="26" t="s">
        <v>892</v>
      </c>
      <c r="E212" s="385" t="e">
        <f>INDEX('2021 Unit Data'!$A$1:$CZ$258,MATCH('Unit Data from Audit Worksheet'!$A212,'2021 Unit Data'!$A$1:$A$258,0),MATCH('Unit Data from Audit Worksheet'!$D$2,'2021 Unit Data'!$A$1:$CZ$1,0))</f>
        <v>#N/A</v>
      </c>
      <c r="F212" s="189">
        <v>0</v>
      </c>
      <c r="G212" s="441"/>
      <c r="H212" s="17"/>
      <c r="I212" s="436"/>
      <c r="J212" s="971"/>
    </row>
    <row r="213" spans="1:1880" ht="55.5" customHeight="1" x14ac:dyDescent="0.3">
      <c r="A213" s="100">
        <v>356</v>
      </c>
      <c r="B213" s="387" t="s">
        <v>65</v>
      </c>
      <c r="C213" s="387" t="s">
        <v>170</v>
      </c>
      <c r="D213" s="99" t="s">
        <v>20</v>
      </c>
      <c r="E213" s="385" t="e">
        <f>INDEX('2021 Unit Data'!$A$1:$CZ$258,MATCH('Unit Data from Audit Worksheet'!$A213,'2021 Unit Data'!$A$1:$A$258,0),MATCH('Unit Data from Audit Worksheet'!$D$2,'2021 Unit Data'!$A$1:$CZ$1,0))</f>
        <v>#N/A</v>
      </c>
      <c r="F213" s="189">
        <v>0</v>
      </c>
      <c r="G213" s="441"/>
      <c r="H213" s="17"/>
      <c r="I213" s="436"/>
      <c r="J213" s="180"/>
    </row>
    <row r="214" spans="1:1880" ht="55.5" customHeight="1" x14ac:dyDescent="0.3">
      <c r="A214" s="100">
        <v>357</v>
      </c>
      <c r="B214" s="387" t="s">
        <v>55</v>
      </c>
      <c r="C214" s="387" t="s">
        <v>171</v>
      </c>
      <c r="D214" s="99" t="s">
        <v>21</v>
      </c>
      <c r="E214" s="385" t="e">
        <f>INDEX('2021 Unit Data'!$A$1:$CZ$258,MATCH('Unit Data from Audit Worksheet'!$A214,'2021 Unit Data'!$A$1:$A$258,0),MATCH('Unit Data from Audit Worksheet'!$D$2,'2021 Unit Data'!$A$1:$CZ$1,0))</f>
        <v>#N/A</v>
      </c>
      <c r="F214" s="189">
        <v>0</v>
      </c>
      <c r="G214" s="434">
        <f>IF(F214&lt;0,"Error: Enter as positive.",)</f>
        <v>0</v>
      </c>
      <c r="H214" s="17"/>
      <c r="I214" s="436"/>
      <c r="J214" s="971"/>
    </row>
    <row r="215" spans="1:1880" s="18" customFormat="1" ht="35.25" customHeight="1" x14ac:dyDescent="0.3">
      <c r="A215" s="100"/>
      <c r="B215" s="529" t="s">
        <v>10</v>
      </c>
      <c r="C215" s="539"/>
      <c r="D215" s="506"/>
      <c r="E215" s="507"/>
      <c r="F215" s="544"/>
      <c r="G215" s="526"/>
      <c r="H215" s="17"/>
      <c r="I215" s="72"/>
      <c r="J215" s="180"/>
      <c r="L215"/>
      <c r="N215" s="190"/>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row>
    <row r="216" spans="1:1880" s="18" customFormat="1" ht="253.2" customHeight="1" x14ac:dyDescent="0.3">
      <c r="A216" s="100">
        <v>337</v>
      </c>
      <c r="B216" s="4" t="s">
        <v>55</v>
      </c>
      <c r="C216" s="4" t="s">
        <v>893</v>
      </c>
      <c r="D216" s="21" t="s">
        <v>771</v>
      </c>
      <c r="E216" s="385" t="e">
        <f>INDEX('2021 Unit Data'!$A$1:$CZ$258,MATCH('Unit Data from Audit Worksheet'!$A216,'2021 Unit Data'!$A$1:$A$258,0),MATCH('Unit Data from Audit Worksheet'!$D$2,'2021 Unit Data'!$A$1:$CZ$1,0))</f>
        <v>#N/A</v>
      </c>
      <c r="F216" s="189">
        <v>0</v>
      </c>
      <c r="G216" s="434">
        <f>IF(F216&lt;0,"Error: Enter as positive.",)</f>
        <v>0</v>
      </c>
      <c r="H216" s="17"/>
      <c r="I216" s="72"/>
      <c r="J216" s="180"/>
      <c r="L216"/>
      <c r="N216" s="190"/>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row>
    <row r="217" spans="1:1880" s="18" customFormat="1" ht="81.75" customHeight="1" x14ac:dyDescent="0.3">
      <c r="A217" s="100">
        <v>343</v>
      </c>
      <c r="B217" s="4" t="s">
        <v>55</v>
      </c>
      <c r="C217" s="4" t="s">
        <v>340</v>
      </c>
      <c r="D217" s="26" t="s">
        <v>894</v>
      </c>
      <c r="E217" s="385" t="e">
        <f>INDEX('2021 Unit Data'!$A$1:$CZ$258,MATCH('Unit Data from Audit Worksheet'!$A217,'2021 Unit Data'!$A$1:$A$258,0),MATCH('Unit Data from Audit Worksheet'!$D$2,'2021 Unit Data'!$A$1:$CZ$1,0))</f>
        <v>#N/A</v>
      </c>
      <c r="F217" s="189">
        <v>0</v>
      </c>
      <c r="G217" s="434">
        <f>IF(F217&lt;0,"Error: Enter as positive.",)</f>
        <v>0</v>
      </c>
      <c r="H217" s="17"/>
      <c r="I217" s="72"/>
      <c r="J217" s="971"/>
      <c r="L217"/>
      <c r="M217" s="91"/>
      <c r="N217" s="190"/>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row>
    <row r="218" spans="1:1880" ht="274.5" customHeight="1" x14ac:dyDescent="0.3">
      <c r="A218" s="100">
        <v>82</v>
      </c>
      <c r="B218" s="4" t="s">
        <v>60</v>
      </c>
      <c r="C218" s="4" t="s">
        <v>895</v>
      </c>
      <c r="D218" s="21" t="s">
        <v>460</v>
      </c>
      <c r="E218" s="385" t="e">
        <f>INDEX('2021 Unit Data'!$A$1:$CZ$258,MATCH('Unit Data from Audit Worksheet'!$A218,'2021 Unit Data'!$A$1:$A$258,0),MATCH('Unit Data from Audit Worksheet'!$D$2,'2021 Unit Data'!$A$1:$CZ$1,0))</f>
        <v>#N/A</v>
      </c>
      <c r="F218" s="900">
        <v>0</v>
      </c>
      <c r="G218" s="434">
        <f>IF(F218&lt;0,"Error: Enter as positive.",)</f>
        <v>0</v>
      </c>
      <c r="H218" s="17"/>
      <c r="I218" s="458"/>
      <c r="J218" s="971"/>
    </row>
    <row r="219" spans="1:1880" ht="270.75" customHeight="1" x14ac:dyDescent="0.3">
      <c r="A219" s="100">
        <v>359</v>
      </c>
      <c r="B219" s="4" t="s">
        <v>55</v>
      </c>
      <c r="C219" s="4" t="s">
        <v>896</v>
      </c>
      <c r="D219" s="21" t="s">
        <v>460</v>
      </c>
      <c r="E219" s="385" t="e">
        <f>INDEX('2021 Unit Data'!$A$1:$CZ$258,MATCH('Unit Data from Audit Worksheet'!$A219,'2021 Unit Data'!$A$1:$A$258,0),MATCH('Unit Data from Audit Worksheet'!$D$2,'2021 Unit Data'!$A$1:$CZ$1,0))</f>
        <v>#N/A</v>
      </c>
      <c r="F219" s="189">
        <v>0</v>
      </c>
      <c r="G219" s="434">
        <f>IF(F219&lt;0,"Error: Enter as positive.",)</f>
        <v>0</v>
      </c>
      <c r="H219" s="17"/>
      <c r="I219" s="458"/>
      <c r="J219" s="180"/>
    </row>
    <row r="220" spans="1:1880" s="460" customFormat="1" ht="33" customHeight="1" x14ac:dyDescent="0.3">
      <c r="A220" s="100"/>
      <c r="B220" s="942" t="s">
        <v>356</v>
      </c>
      <c r="C220" s="911"/>
      <c r="D220" s="89"/>
      <c r="E220" s="459"/>
      <c r="F220" s="447"/>
      <c r="G220" s="433"/>
      <c r="H220" s="17"/>
      <c r="I220" s="458"/>
      <c r="J220" s="180"/>
      <c r="K220" s="18"/>
      <c r="L220"/>
      <c r="M220" s="18"/>
      <c r="N220" s="190"/>
      <c r="O220" s="18"/>
      <c r="P220" s="18"/>
      <c r="Q220" s="18"/>
      <c r="R220" s="18"/>
      <c r="S220" s="18"/>
      <c r="T220" s="18"/>
      <c r="U220" s="18"/>
      <c r="V220" s="18"/>
      <c r="W220" s="18"/>
      <c r="X220" s="18"/>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c r="GQ220" s="18"/>
      <c r="GR220" s="18"/>
      <c r="GS220" s="18"/>
      <c r="GT220" s="18"/>
      <c r="GU220" s="18"/>
      <c r="GV220" s="18"/>
      <c r="GW220" s="18"/>
      <c r="GX220" s="18"/>
      <c r="GY220" s="18"/>
      <c r="GZ220" s="18"/>
      <c r="HA220" s="18"/>
      <c r="HB220" s="18"/>
      <c r="HC220" s="18"/>
      <c r="HD220" s="18"/>
      <c r="HE220" s="18"/>
      <c r="HF220" s="18"/>
      <c r="HG220" s="18"/>
      <c r="HH220" s="18"/>
      <c r="HI220" s="18"/>
      <c r="HJ220" s="18"/>
      <c r="HK220" s="18"/>
      <c r="HL220" s="18"/>
      <c r="HM220" s="18"/>
      <c r="HN220" s="18"/>
      <c r="HO220" s="18"/>
      <c r="HP220" s="18"/>
      <c r="HQ220" s="18"/>
      <c r="HR220" s="18"/>
      <c r="HS220" s="18"/>
      <c r="HT220" s="18"/>
      <c r="HU220" s="18"/>
      <c r="HV220" s="18"/>
      <c r="HW220" s="18"/>
      <c r="HX220" s="18"/>
      <c r="HY220" s="18"/>
      <c r="HZ220" s="18"/>
      <c r="IA220" s="18"/>
      <c r="IB220" s="18"/>
      <c r="IC220" s="18"/>
      <c r="ID220" s="18"/>
      <c r="IE220" s="18"/>
      <c r="IF220" s="18"/>
      <c r="IG220" s="18"/>
      <c r="IH220" s="18"/>
      <c r="II220" s="18"/>
      <c r="IJ220" s="18"/>
      <c r="IK220" s="18"/>
      <c r="IL220" s="18"/>
      <c r="IM220" s="18"/>
      <c r="IN220" s="18"/>
      <c r="IO220" s="18"/>
      <c r="IP220" s="18"/>
      <c r="IQ220" s="18"/>
      <c r="IR220" s="18"/>
      <c r="IS220" s="18"/>
      <c r="IT220" s="18"/>
      <c r="IU220" s="18"/>
      <c r="IV220" s="18"/>
      <c r="IW220" s="18"/>
      <c r="IX220" s="18"/>
      <c r="IY220" s="18"/>
      <c r="IZ220" s="18"/>
      <c r="JA220" s="18"/>
      <c r="JB220" s="18"/>
      <c r="JC220" s="18"/>
      <c r="JD220" s="18"/>
      <c r="JE220" s="18"/>
      <c r="JF220" s="18"/>
      <c r="JG220" s="18"/>
      <c r="JH220" s="18"/>
      <c r="JI220" s="18"/>
      <c r="JJ220" s="18"/>
      <c r="JK220" s="18"/>
      <c r="JL220" s="18"/>
      <c r="JM220" s="18"/>
      <c r="JN220" s="18"/>
      <c r="JO220" s="18"/>
      <c r="JP220" s="18"/>
      <c r="JQ220" s="18"/>
      <c r="JR220" s="18"/>
      <c r="JS220" s="18"/>
      <c r="JT220" s="18"/>
      <c r="JU220" s="18"/>
      <c r="JV220" s="18"/>
      <c r="JW220" s="18"/>
      <c r="JX220" s="18"/>
      <c r="JY220" s="18"/>
      <c r="JZ220" s="18"/>
      <c r="KA220" s="18"/>
      <c r="KB220" s="18"/>
      <c r="KC220" s="18"/>
      <c r="KD220" s="18"/>
      <c r="KE220" s="18"/>
      <c r="KF220" s="18"/>
      <c r="KG220" s="18"/>
      <c r="KH220" s="18"/>
      <c r="KI220" s="18"/>
      <c r="KJ220" s="18"/>
      <c r="KK220" s="18"/>
      <c r="KL220" s="18"/>
      <c r="KM220" s="18"/>
      <c r="KN220" s="18"/>
      <c r="KO220" s="18"/>
      <c r="KP220" s="18"/>
      <c r="KQ220" s="18"/>
      <c r="KR220" s="18"/>
      <c r="KS220" s="18"/>
      <c r="KT220" s="18"/>
      <c r="KU220" s="18"/>
      <c r="KV220" s="18"/>
      <c r="KW220" s="18"/>
      <c r="KX220" s="18"/>
      <c r="KY220" s="18"/>
      <c r="KZ220" s="18"/>
      <c r="LA220" s="18"/>
      <c r="LB220" s="18"/>
      <c r="LC220" s="18"/>
      <c r="LD220" s="18"/>
      <c r="LE220" s="18"/>
      <c r="LF220" s="18"/>
      <c r="LG220" s="18"/>
      <c r="LH220" s="18"/>
      <c r="LI220" s="18"/>
      <c r="LJ220" s="18"/>
      <c r="LK220" s="18"/>
      <c r="LL220" s="18"/>
      <c r="LM220" s="18"/>
      <c r="LN220" s="18"/>
      <c r="LO220" s="18"/>
      <c r="LP220" s="18"/>
      <c r="LQ220" s="18"/>
      <c r="LR220" s="18"/>
      <c r="LS220" s="18"/>
      <c r="LT220" s="18"/>
      <c r="LU220" s="18"/>
      <c r="LV220" s="18"/>
      <c r="LW220" s="18"/>
      <c r="LX220" s="18"/>
      <c r="LY220" s="18"/>
      <c r="LZ220" s="18"/>
      <c r="MA220" s="18"/>
      <c r="MB220" s="18"/>
      <c r="MC220" s="18"/>
      <c r="MD220" s="18"/>
      <c r="ME220" s="18"/>
      <c r="MF220" s="18"/>
      <c r="MG220" s="18"/>
      <c r="MH220" s="18"/>
      <c r="MI220" s="18"/>
      <c r="MJ220" s="18"/>
      <c r="MK220" s="18"/>
      <c r="ML220" s="18"/>
      <c r="MM220" s="18"/>
      <c r="MN220" s="18"/>
      <c r="MO220" s="18"/>
      <c r="MP220" s="18"/>
      <c r="MQ220" s="18"/>
      <c r="MR220" s="18"/>
      <c r="MS220" s="18"/>
      <c r="MT220" s="18"/>
      <c r="MU220" s="18"/>
      <c r="MV220" s="18"/>
      <c r="MW220" s="18"/>
      <c r="MX220" s="18"/>
      <c r="MY220" s="18"/>
      <c r="MZ220" s="18"/>
      <c r="NA220" s="18"/>
      <c r="NB220" s="18"/>
      <c r="NC220" s="18"/>
      <c r="ND220" s="18"/>
      <c r="NE220" s="18"/>
      <c r="NF220" s="18"/>
      <c r="NG220" s="18"/>
      <c r="NH220" s="18"/>
      <c r="NI220" s="18"/>
      <c r="NJ220" s="18"/>
      <c r="NK220" s="18"/>
      <c r="NL220" s="18"/>
      <c r="NM220" s="18"/>
      <c r="NN220" s="18"/>
      <c r="NO220" s="18"/>
      <c r="NP220" s="18"/>
      <c r="NQ220" s="18"/>
      <c r="NR220" s="18"/>
      <c r="NS220" s="18"/>
      <c r="NT220" s="18"/>
      <c r="NU220" s="18"/>
      <c r="NV220" s="18"/>
      <c r="NW220" s="18"/>
      <c r="NX220" s="18"/>
      <c r="NY220" s="18"/>
      <c r="NZ220" s="18"/>
      <c r="OA220" s="18"/>
      <c r="OB220" s="18"/>
      <c r="OC220" s="18"/>
      <c r="OD220" s="18"/>
      <c r="OE220" s="18"/>
      <c r="OF220" s="18"/>
      <c r="OG220" s="18"/>
      <c r="OH220" s="18"/>
      <c r="OI220" s="18"/>
      <c r="OJ220" s="18"/>
      <c r="OK220" s="18"/>
      <c r="OL220" s="18"/>
      <c r="OM220" s="18"/>
      <c r="ON220" s="18"/>
      <c r="OO220" s="18"/>
      <c r="OP220" s="18"/>
      <c r="OQ220" s="18"/>
      <c r="OR220" s="18"/>
      <c r="OS220" s="18"/>
      <c r="OT220" s="18"/>
      <c r="OU220" s="18"/>
      <c r="OV220" s="18"/>
      <c r="OW220" s="18"/>
      <c r="OX220" s="18"/>
      <c r="OY220" s="18"/>
      <c r="OZ220" s="18"/>
      <c r="PA220" s="18"/>
      <c r="PB220" s="18"/>
      <c r="PC220" s="18"/>
      <c r="PD220" s="18"/>
      <c r="PE220" s="18"/>
      <c r="PF220" s="18"/>
      <c r="PG220" s="18"/>
      <c r="PH220" s="18"/>
      <c r="PI220" s="18"/>
      <c r="PJ220" s="18"/>
      <c r="PK220" s="18"/>
      <c r="PL220" s="18"/>
      <c r="PM220" s="18"/>
      <c r="PN220" s="18"/>
      <c r="PO220" s="18"/>
      <c r="PP220" s="18"/>
      <c r="PQ220" s="18"/>
      <c r="PR220" s="18"/>
      <c r="PS220" s="18"/>
      <c r="PT220" s="18"/>
      <c r="PU220" s="18"/>
      <c r="PV220" s="18"/>
      <c r="PW220" s="18"/>
      <c r="PX220" s="18"/>
      <c r="PY220" s="18"/>
      <c r="PZ220" s="18"/>
      <c r="QA220" s="18"/>
      <c r="QB220" s="18"/>
      <c r="QC220" s="18"/>
      <c r="QD220" s="18"/>
      <c r="QE220" s="18"/>
      <c r="QF220" s="18"/>
      <c r="QG220" s="18"/>
      <c r="QH220" s="18"/>
      <c r="QI220" s="18"/>
      <c r="QJ220" s="18"/>
      <c r="QK220" s="18"/>
      <c r="QL220" s="18"/>
      <c r="QM220" s="18"/>
      <c r="QN220" s="18"/>
      <c r="QO220" s="18"/>
      <c r="QP220" s="18"/>
      <c r="QQ220" s="18"/>
      <c r="QR220" s="18"/>
      <c r="QS220" s="18"/>
      <c r="QT220" s="18"/>
      <c r="QU220" s="18"/>
      <c r="QV220" s="18"/>
      <c r="QW220" s="18"/>
      <c r="QX220" s="18"/>
      <c r="QY220" s="18"/>
      <c r="QZ220" s="18"/>
      <c r="RA220" s="18"/>
      <c r="RB220" s="18"/>
      <c r="RC220" s="18"/>
      <c r="RD220" s="18"/>
      <c r="RE220" s="18"/>
      <c r="RF220" s="18"/>
      <c r="RG220" s="18"/>
      <c r="RH220" s="18"/>
      <c r="RI220" s="18"/>
      <c r="RJ220" s="18"/>
      <c r="RK220" s="18"/>
      <c r="RL220" s="18"/>
      <c r="RM220" s="18"/>
      <c r="RN220" s="18"/>
      <c r="RO220" s="18"/>
      <c r="RP220" s="18"/>
      <c r="RQ220" s="18"/>
      <c r="RR220" s="18"/>
      <c r="RS220" s="18"/>
      <c r="RT220" s="18"/>
      <c r="RU220" s="18"/>
      <c r="RV220" s="18"/>
      <c r="RW220" s="18"/>
      <c r="RX220" s="18"/>
      <c r="RY220" s="18"/>
      <c r="RZ220" s="18"/>
      <c r="SA220" s="18"/>
      <c r="SB220" s="18"/>
      <c r="SC220" s="18"/>
      <c r="SD220" s="18"/>
      <c r="SE220" s="18"/>
      <c r="SF220" s="18"/>
      <c r="SG220" s="18"/>
      <c r="SH220" s="18"/>
      <c r="SI220" s="18"/>
      <c r="SJ220" s="18"/>
      <c r="SK220" s="18"/>
      <c r="SL220" s="18"/>
      <c r="SM220" s="18"/>
      <c r="SN220" s="18"/>
      <c r="SO220" s="18"/>
      <c r="SP220" s="18"/>
      <c r="SQ220" s="18"/>
      <c r="SR220" s="18"/>
      <c r="SS220" s="18"/>
      <c r="ST220" s="18"/>
      <c r="SU220" s="18"/>
      <c r="SV220" s="18"/>
      <c r="SW220" s="18"/>
      <c r="SX220" s="18"/>
      <c r="SY220" s="18"/>
      <c r="SZ220" s="18"/>
      <c r="TA220" s="18"/>
      <c r="TB220" s="18"/>
      <c r="TC220" s="18"/>
      <c r="TD220" s="18"/>
      <c r="TE220" s="18"/>
      <c r="TF220" s="18"/>
      <c r="TG220" s="18"/>
      <c r="TH220" s="18"/>
      <c r="TI220" s="18"/>
      <c r="TJ220" s="18"/>
      <c r="TK220" s="18"/>
      <c r="TL220" s="18"/>
      <c r="TM220" s="18"/>
      <c r="TN220" s="18"/>
      <c r="TO220" s="18"/>
      <c r="TP220" s="18"/>
      <c r="TQ220" s="18"/>
      <c r="TR220" s="18"/>
      <c r="TS220" s="18"/>
      <c r="TT220" s="18"/>
      <c r="TU220" s="18"/>
      <c r="TV220" s="18"/>
      <c r="TW220" s="18"/>
      <c r="TX220" s="18"/>
      <c r="TY220" s="18"/>
      <c r="TZ220" s="18"/>
      <c r="UA220" s="18"/>
      <c r="UB220" s="18"/>
      <c r="UC220" s="18"/>
      <c r="UD220" s="18"/>
      <c r="UE220" s="18"/>
      <c r="UF220" s="18"/>
      <c r="UG220" s="18"/>
      <c r="UH220" s="18"/>
      <c r="UI220" s="18"/>
      <c r="UJ220" s="18"/>
      <c r="UK220" s="18"/>
      <c r="UL220" s="18"/>
      <c r="UM220" s="18"/>
      <c r="UN220" s="18"/>
      <c r="UO220" s="18"/>
      <c r="UP220" s="18"/>
      <c r="UQ220" s="18"/>
      <c r="UR220" s="18"/>
      <c r="US220" s="18"/>
      <c r="UT220" s="18"/>
      <c r="UU220" s="18"/>
      <c r="UV220" s="18"/>
      <c r="UW220" s="18"/>
      <c r="UX220" s="18"/>
      <c r="UY220" s="18"/>
      <c r="UZ220" s="18"/>
      <c r="VA220" s="18"/>
      <c r="VB220" s="18"/>
      <c r="VC220" s="18"/>
      <c r="VD220" s="18"/>
      <c r="VE220" s="18"/>
      <c r="VF220" s="18"/>
      <c r="VG220" s="18"/>
      <c r="VH220" s="18"/>
      <c r="VI220" s="18"/>
      <c r="VJ220" s="18"/>
      <c r="VK220" s="18"/>
      <c r="VL220" s="18"/>
      <c r="VM220" s="18"/>
      <c r="VN220" s="18"/>
      <c r="VO220" s="18"/>
      <c r="VP220" s="18"/>
      <c r="VQ220" s="18"/>
      <c r="VR220" s="18"/>
      <c r="VS220" s="18"/>
      <c r="VT220" s="18"/>
      <c r="VU220" s="18"/>
      <c r="VV220" s="18"/>
      <c r="VW220" s="18"/>
      <c r="VX220" s="18"/>
      <c r="VY220" s="18"/>
      <c r="VZ220" s="18"/>
      <c r="WA220" s="18"/>
      <c r="WB220" s="18"/>
      <c r="WC220" s="18"/>
      <c r="WD220" s="18"/>
      <c r="WE220" s="18"/>
      <c r="WF220" s="18"/>
      <c r="WG220" s="18"/>
      <c r="WH220" s="18"/>
      <c r="WI220" s="18"/>
      <c r="WJ220" s="18"/>
      <c r="WK220" s="18"/>
      <c r="WL220" s="18"/>
      <c r="WM220" s="18"/>
      <c r="WN220" s="18"/>
      <c r="WO220" s="18"/>
      <c r="WP220" s="18"/>
      <c r="WQ220" s="18"/>
      <c r="WR220" s="18"/>
      <c r="WS220" s="18"/>
      <c r="WT220" s="18"/>
      <c r="WU220" s="18"/>
      <c r="WV220" s="18"/>
      <c r="WW220" s="18"/>
      <c r="WX220" s="18"/>
      <c r="WY220" s="18"/>
      <c r="WZ220" s="18"/>
      <c r="XA220" s="18"/>
      <c r="XB220" s="18"/>
      <c r="XC220" s="18"/>
      <c r="XD220" s="18"/>
      <c r="XE220" s="18"/>
      <c r="XF220" s="18"/>
      <c r="XG220" s="18"/>
      <c r="XH220" s="18"/>
      <c r="XI220" s="18"/>
      <c r="XJ220" s="18"/>
      <c r="XK220" s="18"/>
      <c r="XL220" s="18"/>
      <c r="XM220" s="18"/>
      <c r="XN220" s="18"/>
      <c r="XO220" s="18"/>
      <c r="XP220" s="18"/>
      <c r="XQ220" s="18"/>
      <c r="XR220" s="18"/>
      <c r="XS220" s="18"/>
      <c r="XT220" s="18"/>
      <c r="XU220" s="18"/>
      <c r="XV220" s="18"/>
      <c r="XW220" s="18"/>
      <c r="XX220" s="18"/>
      <c r="XY220" s="18"/>
      <c r="XZ220" s="18"/>
      <c r="YA220" s="18"/>
      <c r="YB220" s="18"/>
      <c r="YC220" s="18"/>
      <c r="YD220" s="18"/>
      <c r="YE220" s="18"/>
      <c r="YF220" s="18"/>
      <c r="YG220" s="18"/>
      <c r="YH220" s="18"/>
      <c r="YI220" s="18"/>
      <c r="YJ220" s="18"/>
      <c r="YK220" s="18"/>
      <c r="YL220" s="18"/>
      <c r="YM220" s="18"/>
      <c r="YN220" s="18"/>
      <c r="YO220" s="18"/>
      <c r="YP220" s="18"/>
      <c r="YQ220" s="18"/>
      <c r="YR220" s="18"/>
      <c r="YS220" s="18"/>
      <c r="YT220" s="18"/>
      <c r="YU220" s="18"/>
      <c r="YV220" s="18"/>
      <c r="YW220" s="18"/>
      <c r="YX220" s="18"/>
      <c r="YY220" s="18"/>
      <c r="YZ220" s="18"/>
      <c r="ZA220" s="18"/>
      <c r="ZB220" s="18"/>
      <c r="ZC220" s="18"/>
      <c r="ZD220" s="18"/>
      <c r="ZE220" s="18"/>
      <c r="ZF220" s="18"/>
      <c r="ZG220" s="18"/>
      <c r="ZH220" s="18"/>
      <c r="ZI220" s="18"/>
      <c r="ZJ220" s="18"/>
      <c r="ZK220" s="18"/>
      <c r="ZL220" s="18"/>
      <c r="ZM220" s="18"/>
      <c r="ZN220" s="18"/>
      <c r="ZO220" s="18"/>
      <c r="ZP220" s="18"/>
      <c r="ZQ220" s="18"/>
      <c r="ZR220" s="18"/>
      <c r="ZS220" s="18"/>
      <c r="ZT220" s="18"/>
      <c r="ZU220" s="18"/>
      <c r="ZV220" s="18"/>
      <c r="ZW220" s="18"/>
      <c r="ZX220" s="18"/>
      <c r="ZY220" s="18"/>
      <c r="ZZ220" s="18"/>
      <c r="AAA220" s="18"/>
      <c r="AAB220" s="18"/>
      <c r="AAC220" s="18"/>
      <c r="AAD220" s="18"/>
      <c r="AAE220" s="18"/>
      <c r="AAF220" s="18"/>
      <c r="AAG220" s="18"/>
      <c r="AAH220" s="18"/>
      <c r="AAI220" s="18"/>
      <c r="AAJ220" s="18"/>
      <c r="AAK220" s="18"/>
      <c r="AAL220" s="18"/>
      <c r="AAM220" s="18"/>
      <c r="AAN220" s="18"/>
      <c r="AAO220" s="18"/>
      <c r="AAP220" s="18"/>
      <c r="AAQ220" s="18"/>
      <c r="AAR220" s="18"/>
      <c r="AAS220" s="18"/>
      <c r="AAT220" s="18"/>
      <c r="AAU220" s="18"/>
      <c r="AAV220" s="18"/>
      <c r="AAW220" s="18"/>
      <c r="AAX220" s="18"/>
      <c r="AAY220" s="18"/>
      <c r="AAZ220" s="18"/>
      <c r="ABA220" s="18"/>
      <c r="ABB220" s="18"/>
      <c r="ABC220" s="18"/>
      <c r="ABD220" s="18"/>
      <c r="ABE220" s="18"/>
      <c r="ABF220" s="18"/>
      <c r="ABG220" s="18"/>
      <c r="ABH220" s="18"/>
      <c r="ABI220" s="18"/>
      <c r="ABJ220" s="18"/>
      <c r="ABK220" s="18"/>
      <c r="ABL220" s="18"/>
      <c r="ABM220" s="18"/>
      <c r="ABN220" s="18"/>
      <c r="ABO220" s="18"/>
      <c r="ABP220" s="18"/>
      <c r="ABQ220" s="18"/>
      <c r="ABR220" s="18"/>
      <c r="ABS220" s="18"/>
      <c r="ABT220" s="18"/>
      <c r="ABU220" s="18"/>
      <c r="ABV220" s="18"/>
      <c r="ABW220" s="18"/>
      <c r="ABX220" s="18"/>
      <c r="ABY220" s="18"/>
      <c r="ABZ220" s="18"/>
      <c r="ACA220" s="18"/>
      <c r="ACB220" s="18"/>
      <c r="ACC220" s="18"/>
      <c r="ACD220" s="18"/>
      <c r="ACE220" s="18"/>
      <c r="ACF220" s="18"/>
      <c r="ACG220" s="18"/>
      <c r="ACH220" s="18"/>
      <c r="ACI220" s="18"/>
      <c r="ACJ220" s="18"/>
      <c r="ACK220" s="18"/>
      <c r="ACL220" s="18"/>
      <c r="ACM220" s="18"/>
      <c r="ACN220" s="18"/>
      <c r="ACO220" s="18"/>
      <c r="ACP220" s="18"/>
      <c r="ACQ220" s="18"/>
      <c r="ACR220" s="18"/>
      <c r="ACS220" s="18"/>
      <c r="ACT220" s="18"/>
      <c r="ACU220" s="18"/>
      <c r="ACV220" s="18"/>
      <c r="ACW220" s="18"/>
      <c r="ACX220" s="18"/>
      <c r="ACY220" s="18"/>
      <c r="ACZ220" s="18"/>
      <c r="ADA220" s="18"/>
      <c r="ADB220" s="18"/>
      <c r="ADC220" s="18"/>
      <c r="ADD220" s="18"/>
      <c r="ADE220" s="18"/>
      <c r="ADF220" s="18"/>
      <c r="ADG220" s="18"/>
      <c r="ADH220" s="18"/>
      <c r="ADI220" s="18"/>
      <c r="ADJ220" s="18"/>
      <c r="ADK220" s="18"/>
      <c r="ADL220" s="18"/>
      <c r="ADM220" s="18"/>
      <c r="ADN220" s="18"/>
      <c r="ADO220" s="18"/>
      <c r="ADP220" s="18"/>
      <c r="ADQ220" s="18"/>
      <c r="ADR220" s="18"/>
      <c r="ADS220" s="18"/>
      <c r="ADT220" s="18"/>
      <c r="ADU220" s="18"/>
      <c r="ADV220" s="18"/>
      <c r="ADW220" s="18"/>
      <c r="ADX220" s="18"/>
      <c r="ADY220" s="18"/>
      <c r="ADZ220" s="18"/>
      <c r="AEA220" s="18"/>
      <c r="AEB220" s="18"/>
      <c r="AEC220" s="18"/>
      <c r="AED220" s="18"/>
      <c r="AEE220" s="18"/>
      <c r="AEF220" s="18"/>
      <c r="AEG220" s="18"/>
      <c r="AEH220" s="18"/>
      <c r="AEI220" s="18"/>
      <c r="AEJ220" s="18"/>
      <c r="AEK220" s="18"/>
      <c r="AEL220" s="18"/>
      <c r="AEM220" s="18"/>
      <c r="AEN220" s="18"/>
      <c r="AEO220" s="18"/>
      <c r="AEP220" s="18"/>
      <c r="AEQ220" s="18"/>
      <c r="AER220" s="18"/>
      <c r="AES220" s="18"/>
      <c r="AET220" s="18"/>
      <c r="AEU220" s="18"/>
      <c r="AEV220" s="18"/>
      <c r="AEW220" s="18"/>
      <c r="AEX220" s="18"/>
      <c r="AEY220" s="18"/>
      <c r="AEZ220" s="18"/>
      <c r="AFA220" s="18"/>
      <c r="AFB220" s="18"/>
      <c r="AFC220" s="18"/>
      <c r="AFD220" s="18"/>
      <c r="AFE220" s="18"/>
      <c r="AFF220" s="18"/>
      <c r="AFG220" s="18"/>
      <c r="AFH220" s="18"/>
      <c r="AFI220" s="18"/>
      <c r="AFJ220" s="18"/>
      <c r="AFK220" s="18"/>
      <c r="AFL220" s="18"/>
      <c r="AFM220" s="18"/>
      <c r="AFN220" s="18"/>
      <c r="AFO220" s="18"/>
      <c r="AFP220" s="18"/>
      <c r="AFQ220" s="18"/>
      <c r="AFR220" s="18"/>
      <c r="AFS220" s="18"/>
      <c r="AFT220" s="18"/>
      <c r="AFU220" s="18"/>
      <c r="AFV220" s="18"/>
      <c r="AFW220" s="18"/>
      <c r="AFX220" s="18"/>
      <c r="AFY220" s="18"/>
      <c r="AFZ220" s="18"/>
      <c r="AGA220" s="18"/>
      <c r="AGB220" s="18"/>
      <c r="AGC220" s="18"/>
      <c r="AGD220" s="18"/>
      <c r="AGE220" s="18"/>
      <c r="AGF220" s="18"/>
      <c r="AGG220" s="18"/>
      <c r="AGH220" s="18"/>
      <c r="AGI220" s="18"/>
      <c r="AGJ220" s="18"/>
      <c r="AGK220" s="18"/>
      <c r="AGL220" s="18"/>
      <c r="AGM220" s="18"/>
      <c r="AGN220" s="18"/>
      <c r="AGO220" s="18"/>
      <c r="AGP220" s="18"/>
      <c r="AGQ220" s="18"/>
      <c r="AGR220" s="18"/>
      <c r="AGS220" s="18"/>
      <c r="AGT220" s="18"/>
      <c r="AGU220" s="18"/>
      <c r="AGV220" s="18"/>
      <c r="AGW220" s="18"/>
      <c r="AGX220" s="18"/>
      <c r="AGY220" s="18"/>
      <c r="AGZ220" s="18"/>
      <c r="AHA220" s="18"/>
      <c r="AHB220" s="18"/>
      <c r="AHC220" s="18"/>
      <c r="AHD220" s="18"/>
      <c r="AHE220" s="18"/>
      <c r="AHF220" s="18"/>
      <c r="AHG220" s="18"/>
      <c r="AHH220" s="18"/>
      <c r="AHI220" s="18"/>
      <c r="AHJ220" s="18"/>
      <c r="AHK220" s="18"/>
      <c r="AHL220" s="18"/>
      <c r="AHM220" s="18"/>
      <c r="AHN220" s="18"/>
      <c r="AHO220" s="18"/>
      <c r="AHP220" s="18"/>
      <c r="AHQ220" s="18"/>
      <c r="AHR220" s="18"/>
      <c r="AHS220" s="18"/>
      <c r="AHT220" s="18"/>
      <c r="AHU220" s="18"/>
      <c r="AHV220" s="18"/>
      <c r="AHW220" s="18"/>
      <c r="AHX220" s="18"/>
      <c r="AHY220" s="18"/>
      <c r="AHZ220" s="18"/>
      <c r="AIA220" s="18"/>
      <c r="AIB220" s="18"/>
      <c r="AIC220" s="18"/>
      <c r="AID220" s="18"/>
      <c r="AIE220" s="18"/>
      <c r="AIF220" s="18"/>
      <c r="AIG220" s="18"/>
      <c r="AIH220" s="18"/>
      <c r="AII220" s="18"/>
      <c r="AIJ220" s="18"/>
      <c r="AIK220" s="18"/>
      <c r="AIL220" s="18"/>
      <c r="AIM220" s="18"/>
      <c r="AIN220" s="18"/>
      <c r="AIO220" s="18"/>
      <c r="AIP220" s="18"/>
      <c r="AIQ220" s="18"/>
      <c r="AIR220" s="18"/>
      <c r="AIS220" s="18"/>
      <c r="AIT220" s="18"/>
      <c r="AIU220" s="18"/>
      <c r="AIV220" s="18"/>
      <c r="AIW220" s="18"/>
      <c r="AIX220" s="18"/>
      <c r="AIY220" s="18"/>
      <c r="AIZ220" s="18"/>
      <c r="AJA220" s="18"/>
      <c r="AJB220" s="18"/>
      <c r="AJC220" s="18"/>
      <c r="AJD220" s="18"/>
      <c r="AJE220" s="18"/>
      <c r="AJF220" s="18"/>
      <c r="AJG220" s="18"/>
      <c r="AJH220" s="18"/>
      <c r="AJI220" s="18"/>
      <c r="AJJ220" s="18"/>
      <c r="AJK220" s="18"/>
      <c r="AJL220" s="18"/>
      <c r="AJM220" s="18"/>
      <c r="AJN220" s="18"/>
      <c r="AJO220" s="18"/>
      <c r="AJP220" s="18"/>
      <c r="AJQ220" s="18"/>
      <c r="AJR220" s="18"/>
      <c r="AJS220" s="18"/>
      <c r="AJT220" s="18"/>
      <c r="AJU220" s="18"/>
      <c r="AJV220" s="18"/>
      <c r="AJW220" s="18"/>
      <c r="AJX220" s="18"/>
      <c r="AJY220" s="18"/>
      <c r="AJZ220" s="18"/>
      <c r="AKA220" s="18"/>
      <c r="AKB220" s="18"/>
      <c r="AKC220" s="18"/>
      <c r="AKD220" s="18"/>
      <c r="AKE220" s="18"/>
      <c r="AKF220" s="18"/>
      <c r="AKG220" s="18"/>
      <c r="AKH220" s="18"/>
      <c r="AKI220" s="18"/>
      <c r="AKJ220" s="18"/>
      <c r="AKK220" s="18"/>
      <c r="AKL220" s="18"/>
      <c r="AKM220" s="18"/>
      <c r="AKN220" s="18"/>
      <c r="AKO220" s="18"/>
      <c r="AKP220" s="18"/>
      <c r="AKQ220" s="18"/>
      <c r="AKR220" s="18"/>
      <c r="AKS220" s="18"/>
      <c r="AKT220" s="18"/>
      <c r="AKU220" s="18"/>
      <c r="AKV220" s="18"/>
      <c r="AKW220" s="18"/>
      <c r="AKX220" s="18"/>
      <c r="AKY220" s="18"/>
      <c r="AKZ220" s="18"/>
      <c r="ALA220" s="18"/>
      <c r="ALB220" s="18"/>
      <c r="ALC220" s="18"/>
      <c r="ALD220" s="18"/>
      <c r="ALE220" s="18"/>
      <c r="ALF220" s="18"/>
      <c r="ALG220" s="18"/>
      <c r="ALH220" s="18"/>
      <c r="ALI220" s="18"/>
      <c r="ALJ220" s="18"/>
      <c r="ALK220" s="18"/>
      <c r="ALL220" s="18"/>
      <c r="ALM220" s="18"/>
      <c r="ALN220" s="18"/>
      <c r="ALO220" s="18"/>
      <c r="ALP220" s="18"/>
      <c r="ALQ220" s="18"/>
      <c r="ALR220" s="18"/>
      <c r="ALS220" s="18"/>
      <c r="ALT220" s="18"/>
      <c r="ALU220" s="18"/>
      <c r="ALV220" s="18"/>
      <c r="ALW220" s="18"/>
      <c r="ALX220" s="18"/>
      <c r="ALY220" s="18"/>
      <c r="ALZ220" s="18"/>
      <c r="AMA220" s="18"/>
      <c r="AMB220" s="18"/>
      <c r="AMC220" s="18"/>
      <c r="AMD220" s="18"/>
      <c r="AME220" s="18"/>
      <c r="AMF220" s="18"/>
      <c r="AMG220" s="18"/>
      <c r="AMH220" s="18"/>
      <c r="AMI220" s="18"/>
      <c r="AMJ220" s="18"/>
      <c r="AMK220" s="18"/>
      <c r="AML220" s="18"/>
      <c r="AMM220" s="18"/>
      <c r="AMN220" s="18"/>
      <c r="AMO220" s="18"/>
      <c r="AMP220" s="18"/>
      <c r="AMQ220" s="18"/>
      <c r="AMR220" s="18"/>
      <c r="AMS220" s="18"/>
      <c r="AMT220" s="18"/>
      <c r="AMU220" s="18"/>
      <c r="AMV220" s="18"/>
      <c r="AMW220" s="18"/>
      <c r="AMX220" s="18"/>
      <c r="AMY220" s="18"/>
      <c r="AMZ220" s="18"/>
      <c r="ANA220" s="18"/>
      <c r="ANB220" s="18"/>
      <c r="ANC220" s="18"/>
      <c r="AND220" s="18"/>
      <c r="ANE220" s="18"/>
      <c r="ANF220" s="18"/>
      <c r="ANG220" s="18"/>
      <c r="ANH220" s="18"/>
      <c r="ANI220" s="18"/>
      <c r="ANJ220" s="18"/>
      <c r="ANK220" s="18"/>
      <c r="ANL220" s="18"/>
      <c r="ANM220" s="18"/>
      <c r="ANN220" s="18"/>
      <c r="ANO220" s="18"/>
      <c r="ANP220" s="18"/>
      <c r="ANQ220" s="18"/>
      <c r="ANR220" s="18"/>
      <c r="ANS220" s="18"/>
      <c r="ANT220" s="18"/>
      <c r="ANU220" s="18"/>
      <c r="ANV220" s="18"/>
      <c r="ANW220" s="18"/>
      <c r="ANX220" s="18"/>
      <c r="ANY220" s="18"/>
      <c r="ANZ220" s="18"/>
      <c r="AOA220" s="18"/>
      <c r="AOB220" s="18"/>
      <c r="AOC220" s="18"/>
      <c r="AOD220" s="18"/>
      <c r="AOE220" s="18"/>
      <c r="AOF220" s="18"/>
      <c r="AOG220" s="18"/>
      <c r="AOH220" s="18"/>
      <c r="AOI220" s="18"/>
      <c r="AOJ220" s="18"/>
      <c r="AOK220" s="18"/>
      <c r="AOL220" s="18"/>
      <c r="AOM220" s="18"/>
      <c r="AON220" s="18"/>
      <c r="AOO220" s="18"/>
      <c r="AOP220" s="18"/>
      <c r="AOQ220" s="18"/>
      <c r="AOR220" s="18"/>
      <c r="AOS220" s="18"/>
      <c r="AOT220" s="18"/>
      <c r="AOU220" s="18"/>
      <c r="AOV220" s="18"/>
      <c r="AOW220" s="18"/>
      <c r="AOX220" s="18"/>
      <c r="AOY220" s="18"/>
      <c r="AOZ220" s="18"/>
      <c r="APA220" s="18"/>
      <c r="APB220" s="18"/>
      <c r="APC220" s="18"/>
      <c r="APD220" s="18"/>
      <c r="APE220" s="18"/>
      <c r="APF220" s="18"/>
      <c r="APG220" s="18"/>
      <c r="APH220" s="18"/>
      <c r="API220" s="18"/>
      <c r="APJ220" s="18"/>
      <c r="APK220" s="18"/>
      <c r="APL220" s="18"/>
      <c r="APM220" s="18"/>
      <c r="APN220" s="18"/>
      <c r="APO220" s="18"/>
      <c r="APP220" s="18"/>
      <c r="APQ220" s="18"/>
      <c r="APR220" s="18"/>
      <c r="APS220" s="18"/>
      <c r="APT220" s="18"/>
      <c r="APU220" s="18"/>
      <c r="APV220" s="18"/>
      <c r="APW220" s="18"/>
      <c r="APX220" s="18"/>
      <c r="APY220" s="18"/>
      <c r="APZ220" s="18"/>
      <c r="AQA220" s="18"/>
      <c r="AQB220" s="18"/>
      <c r="AQC220" s="18"/>
      <c r="AQD220" s="18"/>
      <c r="AQE220" s="18"/>
      <c r="AQF220" s="18"/>
      <c r="AQG220" s="18"/>
      <c r="AQH220" s="18"/>
      <c r="AQI220" s="18"/>
      <c r="AQJ220" s="18"/>
      <c r="AQK220" s="18"/>
      <c r="AQL220" s="18"/>
      <c r="AQM220" s="18"/>
      <c r="AQN220" s="18"/>
      <c r="AQO220" s="18"/>
      <c r="AQP220" s="18"/>
      <c r="AQQ220" s="18"/>
      <c r="AQR220" s="18"/>
      <c r="AQS220" s="18"/>
      <c r="AQT220" s="18"/>
      <c r="AQU220" s="18"/>
      <c r="AQV220" s="18"/>
      <c r="AQW220" s="18"/>
      <c r="AQX220" s="18"/>
      <c r="AQY220" s="18"/>
      <c r="AQZ220" s="18"/>
      <c r="ARA220" s="18"/>
      <c r="ARB220" s="18"/>
      <c r="ARC220" s="18"/>
      <c r="ARD220" s="18"/>
      <c r="ARE220" s="18"/>
      <c r="ARF220" s="18"/>
      <c r="ARG220" s="18"/>
      <c r="ARH220" s="18"/>
      <c r="ARI220" s="18"/>
      <c r="ARJ220" s="18"/>
      <c r="ARK220" s="18"/>
      <c r="ARL220" s="18"/>
      <c r="ARM220" s="18"/>
      <c r="ARN220" s="18"/>
      <c r="ARO220" s="18"/>
      <c r="ARP220" s="18"/>
      <c r="ARQ220" s="18"/>
      <c r="ARR220" s="18"/>
      <c r="ARS220" s="18"/>
      <c r="ART220" s="18"/>
      <c r="ARU220" s="18"/>
      <c r="ARV220" s="18"/>
      <c r="ARW220" s="18"/>
      <c r="ARX220" s="18"/>
      <c r="ARY220" s="18"/>
      <c r="ARZ220" s="18"/>
      <c r="ASA220" s="18"/>
      <c r="ASB220" s="18"/>
      <c r="ASC220" s="18"/>
      <c r="ASD220" s="18"/>
      <c r="ASE220" s="18"/>
      <c r="ASF220" s="18"/>
      <c r="ASG220" s="18"/>
      <c r="ASH220" s="18"/>
      <c r="ASI220" s="18"/>
      <c r="ASJ220" s="18"/>
      <c r="ASK220" s="18"/>
      <c r="ASL220" s="18"/>
      <c r="ASM220" s="18"/>
      <c r="ASN220" s="18"/>
      <c r="ASO220" s="18"/>
      <c r="ASP220" s="18"/>
      <c r="ASQ220" s="18"/>
      <c r="ASR220" s="18"/>
      <c r="ASS220" s="18"/>
      <c r="AST220" s="18"/>
      <c r="ASU220" s="18"/>
      <c r="ASV220" s="18"/>
      <c r="ASW220" s="18"/>
      <c r="ASX220" s="18"/>
      <c r="ASY220" s="18"/>
      <c r="ASZ220" s="18"/>
      <c r="ATA220" s="18"/>
      <c r="ATB220" s="18"/>
      <c r="ATC220" s="18"/>
      <c r="ATD220" s="18"/>
      <c r="ATE220" s="18"/>
      <c r="ATF220" s="18"/>
      <c r="ATG220" s="18"/>
      <c r="ATH220" s="18"/>
      <c r="ATI220" s="18"/>
      <c r="ATJ220" s="18"/>
      <c r="ATK220" s="18"/>
      <c r="ATL220" s="18"/>
      <c r="ATM220" s="18"/>
      <c r="ATN220" s="18"/>
      <c r="ATO220" s="18"/>
      <c r="ATP220" s="18"/>
      <c r="ATQ220" s="18"/>
      <c r="ATR220" s="18"/>
      <c r="ATS220" s="18"/>
      <c r="ATT220" s="18"/>
      <c r="ATU220" s="18"/>
      <c r="ATV220" s="18"/>
      <c r="ATW220" s="18"/>
      <c r="ATX220" s="18"/>
      <c r="ATY220" s="18"/>
      <c r="ATZ220" s="18"/>
      <c r="AUA220" s="18"/>
      <c r="AUB220" s="18"/>
      <c r="AUC220" s="18"/>
      <c r="AUD220" s="18"/>
      <c r="AUE220" s="18"/>
      <c r="AUF220" s="18"/>
      <c r="AUG220" s="18"/>
      <c r="AUH220" s="18"/>
      <c r="AUI220" s="18"/>
      <c r="AUJ220" s="18"/>
      <c r="AUK220" s="18"/>
      <c r="AUL220" s="18"/>
      <c r="AUM220" s="18"/>
      <c r="AUN220" s="18"/>
      <c r="AUO220" s="18"/>
      <c r="AUP220" s="18"/>
      <c r="AUQ220" s="18"/>
      <c r="AUR220" s="18"/>
      <c r="AUS220" s="18"/>
      <c r="AUT220" s="18"/>
      <c r="AUU220" s="18"/>
      <c r="AUV220" s="18"/>
      <c r="AUW220" s="18"/>
      <c r="AUX220" s="18"/>
      <c r="AUY220" s="18"/>
      <c r="AUZ220" s="18"/>
      <c r="AVA220" s="18"/>
      <c r="AVB220" s="18"/>
      <c r="AVC220" s="18"/>
      <c r="AVD220" s="18"/>
      <c r="AVE220" s="18"/>
      <c r="AVF220" s="18"/>
      <c r="AVG220" s="18"/>
      <c r="AVH220" s="18"/>
      <c r="AVI220" s="18"/>
      <c r="AVJ220" s="18"/>
      <c r="AVK220" s="18"/>
      <c r="AVL220" s="18"/>
      <c r="AVM220" s="18"/>
      <c r="AVN220" s="18"/>
      <c r="AVO220" s="18"/>
      <c r="AVP220" s="18"/>
      <c r="AVQ220" s="18"/>
      <c r="AVR220" s="18"/>
      <c r="AVS220" s="18"/>
      <c r="AVT220" s="18"/>
      <c r="AVU220" s="18"/>
      <c r="AVV220" s="18"/>
      <c r="AVW220" s="18"/>
      <c r="AVX220" s="18"/>
      <c r="AVY220" s="18"/>
      <c r="AVZ220" s="18"/>
      <c r="AWA220" s="18"/>
      <c r="AWB220" s="18"/>
      <c r="AWC220" s="18"/>
      <c r="AWD220" s="18"/>
      <c r="AWE220" s="18"/>
      <c r="AWF220" s="18"/>
      <c r="AWG220" s="18"/>
      <c r="AWH220" s="18"/>
      <c r="AWI220" s="18"/>
      <c r="AWJ220" s="18"/>
      <c r="AWK220" s="18"/>
      <c r="AWL220" s="18"/>
      <c r="AWM220" s="18"/>
      <c r="AWN220" s="18"/>
      <c r="AWO220" s="18"/>
      <c r="AWP220" s="18"/>
      <c r="AWQ220" s="18"/>
      <c r="AWR220" s="18"/>
      <c r="AWS220" s="18"/>
      <c r="AWT220" s="18"/>
      <c r="AWU220" s="18"/>
      <c r="AWV220" s="18"/>
      <c r="AWW220" s="18"/>
      <c r="AWX220" s="18"/>
      <c r="AWY220" s="18"/>
      <c r="AWZ220" s="18"/>
      <c r="AXA220" s="18"/>
      <c r="AXB220" s="18"/>
      <c r="AXC220" s="18"/>
      <c r="AXD220" s="18"/>
      <c r="AXE220" s="18"/>
      <c r="AXF220" s="18"/>
      <c r="AXG220" s="18"/>
      <c r="AXH220" s="18"/>
      <c r="AXI220" s="18"/>
      <c r="AXJ220" s="18"/>
      <c r="AXK220" s="18"/>
      <c r="AXL220" s="18"/>
      <c r="AXM220" s="18"/>
      <c r="AXN220" s="18"/>
      <c r="AXO220" s="18"/>
      <c r="AXP220" s="18"/>
      <c r="AXQ220" s="18"/>
      <c r="AXR220" s="18"/>
      <c r="AXS220" s="18"/>
      <c r="AXT220" s="18"/>
      <c r="AXU220" s="18"/>
      <c r="AXV220" s="18"/>
      <c r="AXW220" s="18"/>
      <c r="AXX220" s="18"/>
      <c r="AXY220" s="18"/>
      <c r="AXZ220" s="18"/>
      <c r="AYA220" s="18"/>
      <c r="AYB220" s="18"/>
      <c r="AYC220" s="18"/>
      <c r="AYD220" s="18"/>
      <c r="AYE220" s="18"/>
      <c r="AYF220" s="18"/>
      <c r="AYG220" s="18"/>
      <c r="AYH220" s="18"/>
      <c r="AYI220" s="18"/>
      <c r="AYJ220" s="18"/>
      <c r="AYK220" s="18"/>
      <c r="AYL220" s="18"/>
      <c r="AYM220" s="18"/>
      <c r="AYN220" s="18"/>
      <c r="AYO220" s="18"/>
      <c r="AYP220" s="18"/>
      <c r="AYQ220" s="18"/>
      <c r="AYR220" s="18"/>
      <c r="AYS220" s="18"/>
      <c r="AYT220" s="18"/>
      <c r="AYU220" s="18"/>
      <c r="AYV220" s="18"/>
      <c r="AYW220" s="18"/>
      <c r="AYX220" s="18"/>
      <c r="AYY220" s="18"/>
      <c r="AYZ220" s="18"/>
      <c r="AZA220" s="18"/>
      <c r="AZB220" s="18"/>
      <c r="AZC220" s="18"/>
      <c r="AZD220" s="18"/>
      <c r="AZE220" s="18"/>
      <c r="AZF220" s="18"/>
      <c r="AZG220" s="18"/>
      <c r="AZH220" s="18"/>
      <c r="AZI220" s="18"/>
      <c r="AZJ220" s="18"/>
      <c r="AZK220" s="18"/>
      <c r="AZL220" s="18"/>
      <c r="AZM220" s="18"/>
      <c r="AZN220" s="18"/>
      <c r="AZO220" s="18"/>
      <c r="AZP220" s="18"/>
      <c r="AZQ220" s="18"/>
      <c r="AZR220" s="18"/>
      <c r="AZS220" s="18"/>
      <c r="AZT220" s="18"/>
      <c r="AZU220" s="18"/>
      <c r="AZV220" s="18"/>
      <c r="AZW220" s="18"/>
      <c r="AZX220" s="18"/>
      <c r="AZY220" s="18"/>
      <c r="AZZ220" s="18"/>
      <c r="BAA220" s="18"/>
      <c r="BAB220" s="18"/>
      <c r="BAC220" s="18"/>
      <c r="BAD220" s="18"/>
      <c r="BAE220" s="18"/>
      <c r="BAF220" s="18"/>
      <c r="BAG220" s="18"/>
      <c r="BAH220" s="18"/>
      <c r="BAI220" s="18"/>
      <c r="BAJ220" s="18"/>
      <c r="BAK220" s="18"/>
      <c r="BAL220" s="18"/>
      <c r="BAM220" s="18"/>
      <c r="BAN220" s="18"/>
      <c r="BAO220" s="18"/>
      <c r="BAP220" s="18"/>
      <c r="BAQ220" s="18"/>
      <c r="BAR220" s="18"/>
      <c r="BAS220" s="18"/>
      <c r="BAT220" s="18"/>
      <c r="BAU220" s="18"/>
      <c r="BAV220" s="18"/>
      <c r="BAW220" s="18"/>
      <c r="BAX220" s="18"/>
      <c r="BAY220" s="18"/>
      <c r="BAZ220" s="18"/>
      <c r="BBA220" s="18"/>
      <c r="BBB220" s="18"/>
      <c r="BBC220" s="18"/>
      <c r="BBD220" s="18"/>
      <c r="BBE220" s="18"/>
      <c r="BBF220" s="18"/>
      <c r="BBG220" s="18"/>
      <c r="BBH220" s="18"/>
      <c r="BBI220" s="18"/>
      <c r="BBJ220" s="18"/>
      <c r="BBK220" s="18"/>
      <c r="BBL220" s="18"/>
      <c r="BBM220" s="18"/>
      <c r="BBN220" s="18"/>
      <c r="BBO220" s="18"/>
      <c r="BBP220" s="18"/>
      <c r="BBQ220" s="18"/>
      <c r="BBR220" s="18"/>
      <c r="BBS220" s="18"/>
      <c r="BBT220" s="18"/>
      <c r="BBU220" s="18"/>
      <c r="BBV220" s="18"/>
      <c r="BBW220" s="18"/>
      <c r="BBX220" s="18"/>
      <c r="BBY220" s="18"/>
      <c r="BBZ220" s="18"/>
      <c r="BCA220" s="18"/>
      <c r="BCB220" s="18"/>
      <c r="BCC220" s="18"/>
      <c r="BCD220" s="18"/>
      <c r="BCE220" s="18"/>
      <c r="BCF220" s="18"/>
      <c r="BCG220" s="18"/>
      <c r="BCH220" s="18"/>
      <c r="BCI220" s="18"/>
      <c r="BCJ220" s="18"/>
      <c r="BCK220" s="18"/>
      <c r="BCL220" s="18"/>
      <c r="BCM220" s="18"/>
      <c r="BCN220" s="18"/>
      <c r="BCO220" s="18"/>
      <c r="BCP220" s="18"/>
      <c r="BCQ220" s="18"/>
      <c r="BCR220" s="18"/>
      <c r="BCS220" s="18"/>
      <c r="BCT220" s="18"/>
      <c r="BCU220" s="18"/>
      <c r="BCV220" s="18"/>
      <c r="BCW220" s="18"/>
      <c r="BCX220" s="18"/>
      <c r="BCY220" s="18"/>
      <c r="BCZ220" s="18"/>
      <c r="BDA220" s="18"/>
      <c r="BDB220" s="18"/>
      <c r="BDC220" s="18"/>
      <c r="BDD220" s="18"/>
      <c r="BDE220" s="18"/>
      <c r="BDF220" s="18"/>
      <c r="BDG220" s="18"/>
      <c r="BDH220" s="18"/>
      <c r="BDI220" s="18"/>
      <c r="BDJ220" s="18"/>
      <c r="BDK220" s="18"/>
      <c r="BDL220" s="18"/>
      <c r="BDM220" s="18"/>
      <c r="BDN220" s="18"/>
      <c r="BDO220" s="18"/>
      <c r="BDP220" s="18"/>
      <c r="BDQ220" s="18"/>
      <c r="BDR220" s="18"/>
      <c r="BDS220" s="18"/>
      <c r="BDT220" s="18"/>
      <c r="BDU220" s="18"/>
      <c r="BDV220" s="18"/>
      <c r="BDW220" s="18"/>
      <c r="BDX220" s="18"/>
      <c r="BDY220" s="18"/>
      <c r="BDZ220" s="18"/>
      <c r="BEA220" s="18"/>
      <c r="BEB220" s="18"/>
      <c r="BEC220" s="18"/>
      <c r="BED220" s="18"/>
      <c r="BEE220" s="18"/>
      <c r="BEF220" s="18"/>
      <c r="BEG220" s="18"/>
      <c r="BEH220" s="18"/>
      <c r="BEI220" s="18"/>
      <c r="BEJ220" s="18"/>
      <c r="BEK220" s="18"/>
      <c r="BEL220" s="18"/>
      <c r="BEM220" s="18"/>
      <c r="BEN220" s="18"/>
      <c r="BEO220" s="18"/>
      <c r="BEP220" s="18"/>
      <c r="BEQ220" s="18"/>
      <c r="BER220" s="18"/>
      <c r="BES220" s="18"/>
      <c r="BET220" s="18"/>
      <c r="BEU220" s="18"/>
      <c r="BEV220" s="18"/>
      <c r="BEW220" s="18"/>
      <c r="BEX220" s="18"/>
      <c r="BEY220" s="18"/>
      <c r="BEZ220" s="18"/>
      <c r="BFA220" s="18"/>
      <c r="BFB220" s="18"/>
      <c r="BFC220" s="18"/>
      <c r="BFD220" s="18"/>
      <c r="BFE220" s="18"/>
      <c r="BFF220" s="18"/>
      <c r="BFG220" s="18"/>
      <c r="BFH220" s="18"/>
      <c r="BFI220" s="18"/>
      <c r="BFJ220" s="18"/>
      <c r="BFK220" s="18"/>
      <c r="BFL220" s="18"/>
      <c r="BFM220" s="18"/>
      <c r="BFN220" s="18"/>
      <c r="BFO220" s="18"/>
      <c r="BFP220" s="18"/>
      <c r="BFQ220" s="18"/>
      <c r="BFR220" s="18"/>
      <c r="BFS220" s="18"/>
      <c r="BFT220" s="18"/>
      <c r="BFU220" s="18"/>
      <c r="BFV220" s="18"/>
      <c r="BFW220" s="18"/>
      <c r="BFX220" s="18"/>
      <c r="BFY220" s="18"/>
      <c r="BFZ220" s="18"/>
      <c r="BGA220" s="18"/>
      <c r="BGB220" s="18"/>
      <c r="BGC220" s="18"/>
      <c r="BGD220" s="18"/>
      <c r="BGE220" s="18"/>
      <c r="BGF220" s="18"/>
      <c r="BGG220" s="18"/>
      <c r="BGH220" s="18"/>
      <c r="BGI220" s="18"/>
      <c r="BGJ220" s="18"/>
      <c r="BGK220" s="18"/>
      <c r="BGL220" s="18"/>
      <c r="BGM220" s="18"/>
      <c r="BGN220" s="18"/>
      <c r="BGO220" s="18"/>
      <c r="BGP220" s="18"/>
      <c r="BGQ220" s="18"/>
      <c r="BGR220" s="18"/>
      <c r="BGS220" s="18"/>
      <c r="BGT220" s="18"/>
      <c r="BGU220" s="18"/>
      <c r="BGV220" s="18"/>
      <c r="BGW220" s="18"/>
      <c r="BGX220" s="18"/>
      <c r="BGY220" s="18"/>
      <c r="BGZ220" s="18"/>
      <c r="BHA220" s="18"/>
      <c r="BHB220" s="18"/>
      <c r="BHC220" s="18"/>
      <c r="BHD220" s="18"/>
      <c r="BHE220" s="18"/>
      <c r="BHF220" s="18"/>
      <c r="BHG220" s="18"/>
      <c r="BHH220" s="18"/>
      <c r="BHI220" s="18"/>
      <c r="BHJ220" s="18"/>
      <c r="BHK220" s="18"/>
      <c r="BHL220" s="18"/>
      <c r="BHM220" s="18"/>
      <c r="BHN220" s="18"/>
      <c r="BHO220" s="18"/>
      <c r="BHP220" s="18"/>
      <c r="BHQ220" s="18"/>
      <c r="BHR220" s="18"/>
      <c r="BHS220" s="18"/>
      <c r="BHT220" s="18"/>
      <c r="BHU220" s="18"/>
      <c r="BHV220" s="18"/>
      <c r="BHW220" s="18"/>
      <c r="BHX220" s="18"/>
      <c r="BHY220" s="18"/>
      <c r="BHZ220" s="18"/>
      <c r="BIA220" s="18"/>
      <c r="BIB220" s="18"/>
      <c r="BIC220" s="18"/>
      <c r="BID220" s="18"/>
      <c r="BIE220" s="18"/>
      <c r="BIF220" s="18"/>
      <c r="BIG220" s="18"/>
      <c r="BIH220" s="18"/>
      <c r="BII220" s="18"/>
      <c r="BIJ220" s="18"/>
      <c r="BIK220" s="18"/>
      <c r="BIL220" s="18"/>
      <c r="BIM220" s="18"/>
      <c r="BIN220" s="18"/>
      <c r="BIO220" s="18"/>
      <c r="BIP220" s="18"/>
      <c r="BIQ220" s="18"/>
      <c r="BIR220" s="18"/>
      <c r="BIS220" s="18"/>
      <c r="BIT220" s="18"/>
      <c r="BIU220" s="18"/>
      <c r="BIV220" s="18"/>
      <c r="BIW220" s="18"/>
      <c r="BIX220" s="18"/>
      <c r="BIY220" s="18"/>
      <c r="BIZ220" s="18"/>
      <c r="BJA220" s="18"/>
      <c r="BJB220" s="18"/>
      <c r="BJC220" s="18"/>
      <c r="BJD220" s="18"/>
      <c r="BJE220" s="18"/>
      <c r="BJF220" s="18"/>
      <c r="BJG220" s="18"/>
      <c r="BJH220" s="18"/>
      <c r="BJI220" s="18"/>
      <c r="BJJ220" s="18"/>
      <c r="BJK220" s="18"/>
      <c r="BJL220" s="18"/>
      <c r="BJM220" s="18"/>
      <c r="BJN220" s="18"/>
      <c r="BJO220" s="18"/>
      <c r="BJP220" s="18"/>
      <c r="BJQ220" s="18"/>
      <c r="BJR220" s="18"/>
      <c r="BJS220" s="18"/>
      <c r="BJT220" s="18"/>
      <c r="BJU220" s="18"/>
      <c r="BJV220" s="18"/>
      <c r="BJW220" s="18"/>
      <c r="BJX220" s="18"/>
      <c r="BJY220" s="18"/>
      <c r="BJZ220" s="18"/>
      <c r="BKA220" s="18"/>
      <c r="BKB220" s="18"/>
      <c r="BKC220" s="18"/>
      <c r="BKD220" s="18"/>
      <c r="BKE220" s="18"/>
      <c r="BKF220" s="18"/>
      <c r="BKG220" s="18"/>
      <c r="BKH220" s="18"/>
      <c r="BKI220" s="18"/>
      <c r="BKJ220" s="18"/>
      <c r="BKK220" s="18"/>
      <c r="BKL220" s="18"/>
      <c r="BKM220" s="18"/>
      <c r="BKN220" s="18"/>
      <c r="BKO220" s="18"/>
      <c r="BKP220" s="18"/>
      <c r="BKQ220" s="18"/>
      <c r="BKR220" s="18"/>
      <c r="BKS220" s="18"/>
      <c r="BKT220" s="18"/>
      <c r="BKU220" s="18"/>
      <c r="BKV220" s="18"/>
      <c r="BKW220" s="18"/>
      <c r="BKX220" s="18"/>
      <c r="BKY220" s="18"/>
      <c r="BKZ220" s="18"/>
      <c r="BLA220" s="18"/>
      <c r="BLB220" s="18"/>
      <c r="BLC220" s="18"/>
      <c r="BLD220" s="18"/>
      <c r="BLE220" s="18"/>
      <c r="BLF220" s="18"/>
      <c r="BLG220" s="18"/>
      <c r="BLH220" s="18"/>
      <c r="BLI220" s="18"/>
      <c r="BLJ220" s="18"/>
      <c r="BLK220" s="18"/>
      <c r="BLL220" s="18"/>
      <c r="BLM220" s="18"/>
      <c r="BLN220" s="18"/>
      <c r="BLO220" s="18"/>
      <c r="BLP220" s="18"/>
      <c r="BLQ220" s="18"/>
      <c r="BLR220" s="18"/>
      <c r="BLS220" s="18"/>
      <c r="BLT220" s="18"/>
      <c r="BLU220" s="18"/>
      <c r="BLV220" s="18"/>
      <c r="BLW220" s="18"/>
      <c r="BLX220" s="18"/>
      <c r="BLY220" s="18"/>
      <c r="BLZ220" s="18"/>
      <c r="BMA220" s="18"/>
      <c r="BMB220" s="18"/>
      <c r="BMC220" s="18"/>
      <c r="BMD220" s="18"/>
      <c r="BME220" s="18"/>
      <c r="BMF220" s="18"/>
      <c r="BMG220" s="18"/>
      <c r="BMH220" s="18"/>
      <c r="BMI220" s="18"/>
      <c r="BMJ220" s="18"/>
      <c r="BMK220" s="18"/>
      <c r="BML220" s="18"/>
      <c r="BMM220" s="18"/>
      <c r="BMN220" s="18"/>
      <c r="BMO220" s="18"/>
      <c r="BMP220" s="18"/>
      <c r="BMQ220" s="18"/>
      <c r="BMR220" s="18"/>
      <c r="BMS220" s="18"/>
      <c r="BMT220" s="18"/>
      <c r="BMU220" s="18"/>
      <c r="BMV220" s="18"/>
      <c r="BMW220" s="18"/>
      <c r="BMX220" s="18"/>
      <c r="BMY220" s="18"/>
      <c r="BMZ220" s="18"/>
      <c r="BNA220" s="18"/>
      <c r="BNB220" s="18"/>
      <c r="BNC220" s="18"/>
      <c r="BND220" s="18"/>
      <c r="BNE220" s="18"/>
      <c r="BNF220" s="18"/>
      <c r="BNG220" s="18"/>
      <c r="BNH220" s="18"/>
      <c r="BNI220" s="18"/>
      <c r="BNJ220" s="18"/>
      <c r="BNK220" s="18"/>
      <c r="BNL220" s="18"/>
      <c r="BNM220" s="18"/>
      <c r="BNN220" s="18"/>
      <c r="BNO220" s="18"/>
      <c r="BNP220" s="18"/>
      <c r="BNQ220" s="18"/>
      <c r="BNR220" s="18"/>
      <c r="BNS220" s="18"/>
      <c r="BNT220" s="18"/>
      <c r="BNU220" s="18"/>
      <c r="BNV220" s="18"/>
      <c r="BNW220" s="18"/>
      <c r="BNX220" s="18"/>
      <c r="BNY220" s="18"/>
      <c r="BNZ220" s="18"/>
      <c r="BOA220" s="18"/>
      <c r="BOB220" s="18"/>
      <c r="BOC220" s="18"/>
      <c r="BOD220" s="18"/>
      <c r="BOE220" s="18"/>
      <c r="BOF220" s="18"/>
      <c r="BOG220" s="18"/>
      <c r="BOH220" s="18"/>
      <c r="BOI220" s="18"/>
      <c r="BOJ220" s="18"/>
      <c r="BOK220" s="18"/>
      <c r="BOL220" s="18"/>
      <c r="BOM220" s="18"/>
      <c r="BON220" s="18"/>
      <c r="BOO220" s="18"/>
      <c r="BOP220" s="18"/>
      <c r="BOQ220" s="18"/>
      <c r="BOR220" s="18"/>
      <c r="BOS220" s="18"/>
      <c r="BOT220" s="18"/>
      <c r="BOU220" s="18"/>
      <c r="BOV220" s="18"/>
      <c r="BOW220" s="18"/>
      <c r="BOX220" s="18"/>
      <c r="BOY220" s="18"/>
      <c r="BOZ220" s="18"/>
      <c r="BPA220" s="18"/>
      <c r="BPB220" s="18"/>
      <c r="BPC220" s="18"/>
      <c r="BPD220" s="18"/>
      <c r="BPE220" s="18"/>
      <c r="BPF220" s="18"/>
      <c r="BPG220" s="18"/>
      <c r="BPH220" s="18"/>
      <c r="BPI220" s="18"/>
      <c r="BPJ220" s="18"/>
      <c r="BPK220" s="18"/>
      <c r="BPL220" s="18"/>
      <c r="BPM220" s="18"/>
      <c r="BPN220" s="18"/>
      <c r="BPO220" s="18"/>
      <c r="BPP220" s="18"/>
      <c r="BPQ220" s="18"/>
      <c r="BPR220" s="18"/>
      <c r="BPS220" s="18"/>
      <c r="BPT220" s="18"/>
      <c r="BPU220" s="18"/>
      <c r="BPV220" s="18"/>
      <c r="BPW220" s="18"/>
      <c r="BPX220" s="18"/>
      <c r="BPY220" s="18"/>
      <c r="BPZ220" s="18"/>
      <c r="BQA220" s="18"/>
      <c r="BQB220" s="18"/>
      <c r="BQC220" s="18"/>
      <c r="BQD220" s="18"/>
      <c r="BQE220" s="18"/>
      <c r="BQF220" s="18"/>
      <c r="BQG220" s="18"/>
      <c r="BQH220" s="18"/>
      <c r="BQI220" s="18"/>
      <c r="BQJ220" s="18"/>
      <c r="BQK220" s="18"/>
      <c r="BQL220" s="18"/>
      <c r="BQM220" s="18"/>
      <c r="BQN220" s="18"/>
      <c r="BQO220" s="18"/>
      <c r="BQP220" s="18"/>
      <c r="BQQ220" s="18"/>
      <c r="BQR220" s="18"/>
      <c r="BQS220" s="18"/>
      <c r="BQT220" s="18"/>
      <c r="BQU220" s="18"/>
      <c r="BQV220" s="18"/>
      <c r="BQW220" s="18"/>
      <c r="BQX220" s="18"/>
      <c r="BQY220" s="18"/>
      <c r="BQZ220" s="18"/>
      <c r="BRA220" s="18"/>
      <c r="BRB220" s="18"/>
      <c r="BRC220" s="18"/>
      <c r="BRD220" s="18"/>
      <c r="BRE220" s="18"/>
      <c r="BRF220" s="18"/>
      <c r="BRG220" s="18"/>
      <c r="BRH220" s="18"/>
      <c r="BRI220" s="18"/>
      <c r="BRJ220" s="18"/>
      <c r="BRK220" s="18"/>
      <c r="BRL220" s="18"/>
      <c r="BRM220" s="18"/>
      <c r="BRN220" s="18"/>
      <c r="BRO220" s="18"/>
      <c r="BRP220" s="18"/>
      <c r="BRQ220" s="18"/>
      <c r="BRR220" s="18"/>
      <c r="BRS220" s="18"/>
      <c r="BRT220" s="18"/>
      <c r="BRU220" s="18"/>
      <c r="BRV220" s="18"/>
      <c r="BRW220" s="18"/>
      <c r="BRX220" s="18"/>
      <c r="BRY220" s="18"/>
      <c r="BRZ220" s="18"/>
      <c r="BSA220" s="18"/>
      <c r="BSB220" s="18"/>
      <c r="BSC220" s="18"/>
      <c r="BSD220" s="18"/>
      <c r="BSE220" s="18"/>
      <c r="BSF220" s="18"/>
      <c r="BSG220" s="18"/>
      <c r="BSH220" s="18"/>
      <c r="BSI220" s="18"/>
      <c r="BSJ220" s="18"/>
      <c r="BSK220" s="18"/>
      <c r="BSL220" s="18"/>
      <c r="BSM220" s="18"/>
      <c r="BSN220" s="18"/>
      <c r="BSO220" s="18"/>
      <c r="BSP220" s="18"/>
      <c r="BSQ220" s="18"/>
      <c r="BSR220" s="18"/>
      <c r="BSS220" s="18"/>
      <c r="BST220" s="18"/>
      <c r="BSU220" s="18"/>
      <c r="BSV220" s="18"/>
      <c r="BSW220" s="18"/>
      <c r="BSX220" s="18"/>
      <c r="BSY220" s="18"/>
      <c r="BSZ220" s="18"/>
      <c r="BTA220" s="18"/>
      <c r="BTB220" s="18"/>
      <c r="BTC220" s="18"/>
      <c r="BTD220" s="18"/>
      <c r="BTE220" s="18"/>
      <c r="BTF220" s="18"/>
      <c r="BTG220" s="18"/>
      <c r="BTH220" s="18"/>
    </row>
    <row r="221" spans="1:1880" s="460" customFormat="1" ht="110.25" customHeight="1" x14ac:dyDescent="0.3">
      <c r="A221" s="100">
        <v>622</v>
      </c>
      <c r="B221" s="461" t="s">
        <v>330</v>
      </c>
      <c r="C221" s="117" t="s">
        <v>355</v>
      </c>
      <c r="D221" s="116" t="s">
        <v>797</v>
      </c>
      <c r="E221" s="385" t="e">
        <f>INDEX('2021 Unit Data'!$A$1:$CZ$258,MATCH('Unit Data from Audit Worksheet'!$A221,'2021 Unit Data'!$A$1:$A$258,0),MATCH('Unit Data from Audit Worksheet'!$D$2,'2021 Unit Data'!$A$1:$CZ$1,0))</f>
        <v>#N/A</v>
      </c>
      <c r="F221" s="900">
        <v>0</v>
      </c>
      <c r="G221" s="434"/>
      <c r="H221" s="17"/>
      <c r="I221" s="458"/>
      <c r="J221" s="180"/>
      <c r="K221" s="18"/>
      <c r="L221"/>
      <c r="M221" s="18"/>
      <c r="N221" s="190"/>
      <c r="O221" s="18"/>
      <c r="P221" s="18"/>
      <c r="Q221" s="18"/>
      <c r="R221" s="18"/>
      <c r="S221" s="18"/>
      <c r="T221" s="18"/>
      <c r="U221" s="18"/>
      <c r="V221" s="18"/>
      <c r="W221" s="18"/>
      <c r="X221" s="18"/>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c r="GQ221" s="18"/>
      <c r="GR221" s="18"/>
      <c r="GS221" s="18"/>
      <c r="GT221" s="18"/>
      <c r="GU221" s="18"/>
      <c r="GV221" s="18"/>
      <c r="GW221" s="18"/>
      <c r="GX221" s="18"/>
      <c r="GY221" s="18"/>
      <c r="GZ221" s="18"/>
      <c r="HA221" s="18"/>
      <c r="HB221" s="18"/>
      <c r="HC221" s="18"/>
      <c r="HD221" s="18"/>
      <c r="HE221" s="18"/>
      <c r="HF221" s="18"/>
      <c r="HG221" s="18"/>
      <c r="HH221" s="18"/>
      <c r="HI221" s="18"/>
      <c r="HJ221" s="18"/>
      <c r="HK221" s="18"/>
      <c r="HL221" s="18"/>
      <c r="HM221" s="18"/>
      <c r="HN221" s="18"/>
      <c r="HO221" s="18"/>
      <c r="HP221" s="18"/>
      <c r="HQ221" s="18"/>
      <c r="HR221" s="18"/>
      <c r="HS221" s="18"/>
      <c r="HT221" s="18"/>
      <c r="HU221" s="18"/>
      <c r="HV221" s="18"/>
      <c r="HW221" s="18"/>
      <c r="HX221" s="18"/>
      <c r="HY221" s="18"/>
      <c r="HZ221" s="18"/>
      <c r="IA221" s="18"/>
      <c r="IB221" s="18"/>
      <c r="IC221" s="18"/>
      <c r="ID221" s="18"/>
      <c r="IE221" s="18"/>
      <c r="IF221" s="18"/>
      <c r="IG221" s="18"/>
      <c r="IH221" s="18"/>
      <c r="II221" s="18"/>
      <c r="IJ221" s="18"/>
      <c r="IK221" s="18"/>
      <c r="IL221" s="18"/>
      <c r="IM221" s="18"/>
      <c r="IN221" s="18"/>
      <c r="IO221" s="18"/>
      <c r="IP221" s="18"/>
      <c r="IQ221" s="18"/>
      <c r="IR221" s="18"/>
      <c r="IS221" s="18"/>
      <c r="IT221" s="18"/>
      <c r="IU221" s="18"/>
      <c r="IV221" s="18"/>
      <c r="IW221" s="18"/>
      <c r="IX221" s="18"/>
      <c r="IY221" s="18"/>
      <c r="IZ221" s="18"/>
      <c r="JA221" s="18"/>
      <c r="JB221" s="18"/>
      <c r="JC221" s="18"/>
      <c r="JD221" s="18"/>
      <c r="JE221" s="18"/>
      <c r="JF221" s="18"/>
      <c r="JG221" s="18"/>
      <c r="JH221" s="18"/>
      <c r="JI221" s="18"/>
      <c r="JJ221" s="18"/>
      <c r="JK221" s="18"/>
      <c r="JL221" s="18"/>
      <c r="JM221" s="18"/>
      <c r="JN221" s="18"/>
      <c r="JO221" s="18"/>
      <c r="JP221" s="18"/>
      <c r="JQ221" s="18"/>
      <c r="JR221" s="18"/>
      <c r="JS221" s="18"/>
      <c r="JT221" s="18"/>
      <c r="JU221" s="18"/>
      <c r="JV221" s="18"/>
      <c r="JW221" s="18"/>
      <c r="JX221" s="18"/>
      <c r="JY221" s="18"/>
      <c r="JZ221" s="18"/>
      <c r="KA221" s="18"/>
      <c r="KB221" s="18"/>
      <c r="KC221" s="18"/>
      <c r="KD221" s="18"/>
      <c r="KE221" s="18"/>
      <c r="KF221" s="18"/>
      <c r="KG221" s="18"/>
      <c r="KH221" s="18"/>
      <c r="KI221" s="18"/>
      <c r="KJ221" s="18"/>
      <c r="KK221" s="18"/>
      <c r="KL221" s="18"/>
      <c r="KM221" s="18"/>
      <c r="KN221" s="18"/>
      <c r="KO221" s="18"/>
      <c r="KP221" s="18"/>
      <c r="KQ221" s="18"/>
      <c r="KR221" s="18"/>
      <c r="KS221" s="18"/>
      <c r="KT221" s="18"/>
      <c r="KU221" s="18"/>
      <c r="KV221" s="18"/>
      <c r="KW221" s="18"/>
      <c r="KX221" s="18"/>
      <c r="KY221" s="18"/>
      <c r="KZ221" s="18"/>
      <c r="LA221" s="18"/>
      <c r="LB221" s="18"/>
      <c r="LC221" s="18"/>
      <c r="LD221" s="18"/>
      <c r="LE221" s="18"/>
      <c r="LF221" s="18"/>
      <c r="LG221" s="18"/>
      <c r="LH221" s="18"/>
      <c r="LI221" s="18"/>
      <c r="LJ221" s="18"/>
      <c r="LK221" s="18"/>
      <c r="LL221" s="18"/>
      <c r="LM221" s="18"/>
      <c r="LN221" s="18"/>
      <c r="LO221" s="18"/>
      <c r="LP221" s="18"/>
      <c r="LQ221" s="18"/>
      <c r="LR221" s="18"/>
      <c r="LS221" s="18"/>
      <c r="LT221" s="18"/>
      <c r="LU221" s="18"/>
      <c r="LV221" s="18"/>
      <c r="LW221" s="18"/>
      <c r="LX221" s="18"/>
      <c r="LY221" s="18"/>
      <c r="LZ221" s="18"/>
      <c r="MA221" s="18"/>
      <c r="MB221" s="18"/>
      <c r="MC221" s="18"/>
      <c r="MD221" s="18"/>
      <c r="ME221" s="18"/>
      <c r="MF221" s="18"/>
      <c r="MG221" s="18"/>
      <c r="MH221" s="18"/>
      <c r="MI221" s="18"/>
      <c r="MJ221" s="18"/>
      <c r="MK221" s="18"/>
      <c r="ML221" s="18"/>
      <c r="MM221" s="18"/>
      <c r="MN221" s="18"/>
      <c r="MO221" s="18"/>
      <c r="MP221" s="18"/>
      <c r="MQ221" s="18"/>
      <c r="MR221" s="18"/>
      <c r="MS221" s="18"/>
      <c r="MT221" s="18"/>
      <c r="MU221" s="18"/>
      <c r="MV221" s="18"/>
      <c r="MW221" s="18"/>
      <c r="MX221" s="18"/>
      <c r="MY221" s="18"/>
      <c r="MZ221" s="18"/>
      <c r="NA221" s="18"/>
      <c r="NB221" s="18"/>
      <c r="NC221" s="18"/>
      <c r="ND221" s="18"/>
      <c r="NE221" s="18"/>
      <c r="NF221" s="18"/>
      <c r="NG221" s="18"/>
      <c r="NH221" s="18"/>
      <c r="NI221" s="18"/>
      <c r="NJ221" s="18"/>
      <c r="NK221" s="18"/>
      <c r="NL221" s="18"/>
      <c r="NM221" s="18"/>
      <c r="NN221" s="18"/>
      <c r="NO221" s="18"/>
      <c r="NP221" s="18"/>
      <c r="NQ221" s="18"/>
      <c r="NR221" s="18"/>
      <c r="NS221" s="18"/>
      <c r="NT221" s="18"/>
      <c r="NU221" s="18"/>
      <c r="NV221" s="18"/>
      <c r="NW221" s="18"/>
      <c r="NX221" s="18"/>
      <c r="NY221" s="18"/>
      <c r="NZ221" s="18"/>
      <c r="OA221" s="18"/>
      <c r="OB221" s="18"/>
      <c r="OC221" s="18"/>
      <c r="OD221" s="18"/>
      <c r="OE221" s="18"/>
      <c r="OF221" s="18"/>
      <c r="OG221" s="18"/>
      <c r="OH221" s="18"/>
      <c r="OI221" s="18"/>
      <c r="OJ221" s="18"/>
      <c r="OK221" s="18"/>
      <c r="OL221" s="18"/>
      <c r="OM221" s="18"/>
      <c r="ON221" s="18"/>
      <c r="OO221" s="18"/>
      <c r="OP221" s="18"/>
      <c r="OQ221" s="18"/>
      <c r="OR221" s="18"/>
      <c r="OS221" s="18"/>
      <c r="OT221" s="18"/>
      <c r="OU221" s="18"/>
      <c r="OV221" s="18"/>
      <c r="OW221" s="18"/>
      <c r="OX221" s="18"/>
      <c r="OY221" s="18"/>
      <c r="OZ221" s="18"/>
      <c r="PA221" s="18"/>
      <c r="PB221" s="18"/>
      <c r="PC221" s="18"/>
      <c r="PD221" s="18"/>
      <c r="PE221" s="18"/>
      <c r="PF221" s="18"/>
      <c r="PG221" s="18"/>
      <c r="PH221" s="18"/>
      <c r="PI221" s="18"/>
      <c r="PJ221" s="18"/>
      <c r="PK221" s="18"/>
      <c r="PL221" s="18"/>
      <c r="PM221" s="18"/>
      <c r="PN221" s="18"/>
      <c r="PO221" s="18"/>
      <c r="PP221" s="18"/>
      <c r="PQ221" s="18"/>
      <c r="PR221" s="18"/>
      <c r="PS221" s="18"/>
      <c r="PT221" s="18"/>
      <c r="PU221" s="18"/>
      <c r="PV221" s="18"/>
      <c r="PW221" s="18"/>
      <c r="PX221" s="18"/>
      <c r="PY221" s="18"/>
      <c r="PZ221" s="18"/>
      <c r="QA221" s="18"/>
      <c r="QB221" s="18"/>
      <c r="QC221" s="18"/>
      <c r="QD221" s="18"/>
      <c r="QE221" s="18"/>
      <c r="QF221" s="18"/>
      <c r="QG221" s="18"/>
      <c r="QH221" s="18"/>
      <c r="QI221" s="18"/>
      <c r="QJ221" s="18"/>
      <c r="QK221" s="18"/>
      <c r="QL221" s="18"/>
      <c r="QM221" s="18"/>
      <c r="QN221" s="18"/>
      <c r="QO221" s="18"/>
      <c r="QP221" s="18"/>
      <c r="QQ221" s="18"/>
      <c r="QR221" s="18"/>
      <c r="QS221" s="18"/>
      <c r="QT221" s="18"/>
      <c r="QU221" s="18"/>
      <c r="QV221" s="18"/>
      <c r="QW221" s="18"/>
      <c r="QX221" s="18"/>
      <c r="QY221" s="18"/>
      <c r="QZ221" s="18"/>
      <c r="RA221" s="18"/>
      <c r="RB221" s="18"/>
      <c r="RC221" s="18"/>
      <c r="RD221" s="18"/>
      <c r="RE221" s="18"/>
      <c r="RF221" s="18"/>
      <c r="RG221" s="18"/>
      <c r="RH221" s="18"/>
      <c r="RI221" s="18"/>
      <c r="RJ221" s="18"/>
      <c r="RK221" s="18"/>
      <c r="RL221" s="18"/>
      <c r="RM221" s="18"/>
      <c r="RN221" s="18"/>
      <c r="RO221" s="18"/>
      <c r="RP221" s="18"/>
      <c r="RQ221" s="18"/>
      <c r="RR221" s="18"/>
      <c r="RS221" s="18"/>
      <c r="RT221" s="18"/>
      <c r="RU221" s="18"/>
      <c r="RV221" s="18"/>
      <c r="RW221" s="18"/>
      <c r="RX221" s="18"/>
      <c r="RY221" s="18"/>
      <c r="RZ221" s="18"/>
      <c r="SA221" s="18"/>
      <c r="SB221" s="18"/>
      <c r="SC221" s="18"/>
      <c r="SD221" s="18"/>
      <c r="SE221" s="18"/>
      <c r="SF221" s="18"/>
      <c r="SG221" s="18"/>
      <c r="SH221" s="18"/>
      <c r="SI221" s="18"/>
      <c r="SJ221" s="18"/>
      <c r="SK221" s="18"/>
      <c r="SL221" s="18"/>
      <c r="SM221" s="18"/>
      <c r="SN221" s="18"/>
      <c r="SO221" s="18"/>
      <c r="SP221" s="18"/>
      <c r="SQ221" s="18"/>
      <c r="SR221" s="18"/>
      <c r="SS221" s="18"/>
      <c r="ST221" s="18"/>
      <c r="SU221" s="18"/>
      <c r="SV221" s="18"/>
      <c r="SW221" s="18"/>
      <c r="SX221" s="18"/>
      <c r="SY221" s="18"/>
      <c r="SZ221" s="18"/>
      <c r="TA221" s="18"/>
      <c r="TB221" s="18"/>
      <c r="TC221" s="18"/>
      <c r="TD221" s="18"/>
      <c r="TE221" s="18"/>
      <c r="TF221" s="18"/>
      <c r="TG221" s="18"/>
      <c r="TH221" s="18"/>
      <c r="TI221" s="18"/>
      <c r="TJ221" s="18"/>
      <c r="TK221" s="18"/>
      <c r="TL221" s="18"/>
      <c r="TM221" s="18"/>
      <c r="TN221" s="18"/>
      <c r="TO221" s="18"/>
      <c r="TP221" s="18"/>
      <c r="TQ221" s="18"/>
      <c r="TR221" s="18"/>
      <c r="TS221" s="18"/>
      <c r="TT221" s="18"/>
      <c r="TU221" s="18"/>
      <c r="TV221" s="18"/>
      <c r="TW221" s="18"/>
      <c r="TX221" s="18"/>
      <c r="TY221" s="18"/>
      <c r="TZ221" s="18"/>
      <c r="UA221" s="18"/>
      <c r="UB221" s="18"/>
      <c r="UC221" s="18"/>
      <c r="UD221" s="18"/>
      <c r="UE221" s="18"/>
      <c r="UF221" s="18"/>
      <c r="UG221" s="18"/>
      <c r="UH221" s="18"/>
      <c r="UI221" s="18"/>
      <c r="UJ221" s="18"/>
      <c r="UK221" s="18"/>
      <c r="UL221" s="18"/>
      <c r="UM221" s="18"/>
      <c r="UN221" s="18"/>
      <c r="UO221" s="18"/>
      <c r="UP221" s="18"/>
      <c r="UQ221" s="18"/>
      <c r="UR221" s="18"/>
      <c r="US221" s="18"/>
      <c r="UT221" s="18"/>
      <c r="UU221" s="18"/>
      <c r="UV221" s="18"/>
      <c r="UW221" s="18"/>
      <c r="UX221" s="18"/>
      <c r="UY221" s="18"/>
      <c r="UZ221" s="18"/>
      <c r="VA221" s="18"/>
      <c r="VB221" s="18"/>
      <c r="VC221" s="18"/>
      <c r="VD221" s="18"/>
      <c r="VE221" s="18"/>
      <c r="VF221" s="18"/>
      <c r="VG221" s="18"/>
      <c r="VH221" s="18"/>
      <c r="VI221" s="18"/>
      <c r="VJ221" s="18"/>
      <c r="VK221" s="18"/>
      <c r="VL221" s="18"/>
      <c r="VM221" s="18"/>
      <c r="VN221" s="18"/>
      <c r="VO221" s="18"/>
      <c r="VP221" s="18"/>
      <c r="VQ221" s="18"/>
      <c r="VR221" s="18"/>
      <c r="VS221" s="18"/>
      <c r="VT221" s="18"/>
      <c r="VU221" s="18"/>
      <c r="VV221" s="18"/>
      <c r="VW221" s="18"/>
      <c r="VX221" s="18"/>
      <c r="VY221" s="18"/>
      <c r="VZ221" s="18"/>
      <c r="WA221" s="18"/>
      <c r="WB221" s="18"/>
      <c r="WC221" s="18"/>
      <c r="WD221" s="18"/>
      <c r="WE221" s="18"/>
      <c r="WF221" s="18"/>
      <c r="WG221" s="18"/>
      <c r="WH221" s="18"/>
      <c r="WI221" s="18"/>
      <c r="WJ221" s="18"/>
      <c r="WK221" s="18"/>
      <c r="WL221" s="18"/>
      <c r="WM221" s="18"/>
      <c r="WN221" s="18"/>
      <c r="WO221" s="18"/>
      <c r="WP221" s="18"/>
      <c r="WQ221" s="18"/>
      <c r="WR221" s="18"/>
      <c r="WS221" s="18"/>
      <c r="WT221" s="18"/>
      <c r="WU221" s="18"/>
      <c r="WV221" s="18"/>
      <c r="WW221" s="18"/>
      <c r="WX221" s="18"/>
      <c r="WY221" s="18"/>
      <c r="WZ221" s="18"/>
      <c r="XA221" s="18"/>
      <c r="XB221" s="18"/>
      <c r="XC221" s="18"/>
      <c r="XD221" s="18"/>
      <c r="XE221" s="18"/>
      <c r="XF221" s="18"/>
      <c r="XG221" s="18"/>
      <c r="XH221" s="18"/>
      <c r="XI221" s="18"/>
      <c r="XJ221" s="18"/>
      <c r="XK221" s="18"/>
      <c r="XL221" s="18"/>
      <c r="XM221" s="18"/>
      <c r="XN221" s="18"/>
      <c r="XO221" s="18"/>
      <c r="XP221" s="18"/>
      <c r="XQ221" s="18"/>
      <c r="XR221" s="18"/>
      <c r="XS221" s="18"/>
      <c r="XT221" s="18"/>
      <c r="XU221" s="18"/>
      <c r="XV221" s="18"/>
      <c r="XW221" s="18"/>
      <c r="XX221" s="18"/>
      <c r="XY221" s="18"/>
      <c r="XZ221" s="18"/>
      <c r="YA221" s="18"/>
      <c r="YB221" s="18"/>
      <c r="YC221" s="18"/>
      <c r="YD221" s="18"/>
      <c r="YE221" s="18"/>
      <c r="YF221" s="18"/>
      <c r="YG221" s="18"/>
      <c r="YH221" s="18"/>
      <c r="YI221" s="18"/>
      <c r="YJ221" s="18"/>
      <c r="YK221" s="18"/>
      <c r="YL221" s="18"/>
      <c r="YM221" s="18"/>
      <c r="YN221" s="18"/>
      <c r="YO221" s="18"/>
      <c r="YP221" s="18"/>
      <c r="YQ221" s="18"/>
      <c r="YR221" s="18"/>
      <c r="YS221" s="18"/>
      <c r="YT221" s="18"/>
      <c r="YU221" s="18"/>
      <c r="YV221" s="18"/>
      <c r="YW221" s="18"/>
      <c r="YX221" s="18"/>
      <c r="YY221" s="18"/>
      <c r="YZ221" s="18"/>
      <c r="ZA221" s="18"/>
      <c r="ZB221" s="18"/>
      <c r="ZC221" s="18"/>
      <c r="ZD221" s="18"/>
      <c r="ZE221" s="18"/>
      <c r="ZF221" s="18"/>
      <c r="ZG221" s="18"/>
      <c r="ZH221" s="18"/>
      <c r="ZI221" s="18"/>
      <c r="ZJ221" s="18"/>
      <c r="ZK221" s="18"/>
      <c r="ZL221" s="18"/>
      <c r="ZM221" s="18"/>
      <c r="ZN221" s="18"/>
      <c r="ZO221" s="18"/>
      <c r="ZP221" s="18"/>
      <c r="ZQ221" s="18"/>
      <c r="ZR221" s="18"/>
      <c r="ZS221" s="18"/>
      <c r="ZT221" s="18"/>
      <c r="ZU221" s="18"/>
      <c r="ZV221" s="18"/>
      <c r="ZW221" s="18"/>
      <c r="ZX221" s="18"/>
      <c r="ZY221" s="18"/>
      <c r="ZZ221" s="18"/>
      <c r="AAA221" s="18"/>
      <c r="AAB221" s="18"/>
      <c r="AAC221" s="18"/>
      <c r="AAD221" s="18"/>
      <c r="AAE221" s="18"/>
      <c r="AAF221" s="18"/>
      <c r="AAG221" s="18"/>
      <c r="AAH221" s="18"/>
      <c r="AAI221" s="18"/>
      <c r="AAJ221" s="18"/>
      <c r="AAK221" s="18"/>
      <c r="AAL221" s="18"/>
      <c r="AAM221" s="18"/>
      <c r="AAN221" s="18"/>
      <c r="AAO221" s="18"/>
      <c r="AAP221" s="18"/>
      <c r="AAQ221" s="18"/>
      <c r="AAR221" s="18"/>
      <c r="AAS221" s="18"/>
      <c r="AAT221" s="18"/>
      <c r="AAU221" s="18"/>
      <c r="AAV221" s="18"/>
      <c r="AAW221" s="18"/>
      <c r="AAX221" s="18"/>
      <c r="AAY221" s="18"/>
      <c r="AAZ221" s="18"/>
      <c r="ABA221" s="18"/>
      <c r="ABB221" s="18"/>
      <c r="ABC221" s="18"/>
      <c r="ABD221" s="18"/>
      <c r="ABE221" s="18"/>
      <c r="ABF221" s="18"/>
      <c r="ABG221" s="18"/>
      <c r="ABH221" s="18"/>
      <c r="ABI221" s="18"/>
      <c r="ABJ221" s="18"/>
      <c r="ABK221" s="18"/>
      <c r="ABL221" s="18"/>
      <c r="ABM221" s="18"/>
      <c r="ABN221" s="18"/>
      <c r="ABO221" s="18"/>
      <c r="ABP221" s="18"/>
      <c r="ABQ221" s="18"/>
      <c r="ABR221" s="18"/>
      <c r="ABS221" s="18"/>
      <c r="ABT221" s="18"/>
      <c r="ABU221" s="18"/>
      <c r="ABV221" s="18"/>
      <c r="ABW221" s="18"/>
      <c r="ABX221" s="18"/>
      <c r="ABY221" s="18"/>
      <c r="ABZ221" s="18"/>
      <c r="ACA221" s="18"/>
      <c r="ACB221" s="18"/>
      <c r="ACC221" s="18"/>
      <c r="ACD221" s="18"/>
      <c r="ACE221" s="18"/>
      <c r="ACF221" s="18"/>
      <c r="ACG221" s="18"/>
      <c r="ACH221" s="18"/>
      <c r="ACI221" s="18"/>
      <c r="ACJ221" s="18"/>
      <c r="ACK221" s="18"/>
      <c r="ACL221" s="18"/>
      <c r="ACM221" s="18"/>
      <c r="ACN221" s="18"/>
      <c r="ACO221" s="18"/>
      <c r="ACP221" s="18"/>
      <c r="ACQ221" s="18"/>
      <c r="ACR221" s="18"/>
      <c r="ACS221" s="18"/>
      <c r="ACT221" s="18"/>
      <c r="ACU221" s="18"/>
      <c r="ACV221" s="18"/>
      <c r="ACW221" s="18"/>
      <c r="ACX221" s="18"/>
      <c r="ACY221" s="18"/>
      <c r="ACZ221" s="18"/>
      <c r="ADA221" s="18"/>
      <c r="ADB221" s="18"/>
      <c r="ADC221" s="18"/>
      <c r="ADD221" s="18"/>
      <c r="ADE221" s="18"/>
      <c r="ADF221" s="18"/>
      <c r="ADG221" s="18"/>
      <c r="ADH221" s="18"/>
      <c r="ADI221" s="18"/>
      <c r="ADJ221" s="18"/>
      <c r="ADK221" s="18"/>
      <c r="ADL221" s="18"/>
      <c r="ADM221" s="18"/>
      <c r="ADN221" s="18"/>
      <c r="ADO221" s="18"/>
      <c r="ADP221" s="18"/>
      <c r="ADQ221" s="18"/>
      <c r="ADR221" s="18"/>
      <c r="ADS221" s="18"/>
      <c r="ADT221" s="18"/>
      <c r="ADU221" s="18"/>
      <c r="ADV221" s="18"/>
      <c r="ADW221" s="18"/>
      <c r="ADX221" s="18"/>
      <c r="ADY221" s="18"/>
      <c r="ADZ221" s="18"/>
      <c r="AEA221" s="18"/>
      <c r="AEB221" s="18"/>
      <c r="AEC221" s="18"/>
      <c r="AED221" s="18"/>
      <c r="AEE221" s="18"/>
      <c r="AEF221" s="18"/>
      <c r="AEG221" s="18"/>
      <c r="AEH221" s="18"/>
      <c r="AEI221" s="18"/>
      <c r="AEJ221" s="18"/>
      <c r="AEK221" s="18"/>
      <c r="AEL221" s="18"/>
      <c r="AEM221" s="18"/>
      <c r="AEN221" s="18"/>
      <c r="AEO221" s="18"/>
      <c r="AEP221" s="18"/>
      <c r="AEQ221" s="18"/>
      <c r="AER221" s="18"/>
      <c r="AES221" s="18"/>
      <c r="AET221" s="18"/>
      <c r="AEU221" s="18"/>
      <c r="AEV221" s="18"/>
      <c r="AEW221" s="18"/>
      <c r="AEX221" s="18"/>
      <c r="AEY221" s="18"/>
      <c r="AEZ221" s="18"/>
      <c r="AFA221" s="18"/>
      <c r="AFB221" s="18"/>
      <c r="AFC221" s="18"/>
      <c r="AFD221" s="18"/>
      <c r="AFE221" s="18"/>
      <c r="AFF221" s="18"/>
      <c r="AFG221" s="18"/>
      <c r="AFH221" s="18"/>
      <c r="AFI221" s="18"/>
      <c r="AFJ221" s="18"/>
      <c r="AFK221" s="18"/>
      <c r="AFL221" s="18"/>
      <c r="AFM221" s="18"/>
      <c r="AFN221" s="18"/>
      <c r="AFO221" s="18"/>
      <c r="AFP221" s="18"/>
      <c r="AFQ221" s="18"/>
      <c r="AFR221" s="18"/>
      <c r="AFS221" s="18"/>
      <c r="AFT221" s="18"/>
      <c r="AFU221" s="18"/>
      <c r="AFV221" s="18"/>
      <c r="AFW221" s="18"/>
      <c r="AFX221" s="18"/>
      <c r="AFY221" s="18"/>
      <c r="AFZ221" s="18"/>
      <c r="AGA221" s="18"/>
      <c r="AGB221" s="18"/>
      <c r="AGC221" s="18"/>
      <c r="AGD221" s="18"/>
      <c r="AGE221" s="18"/>
      <c r="AGF221" s="18"/>
      <c r="AGG221" s="18"/>
      <c r="AGH221" s="18"/>
      <c r="AGI221" s="18"/>
      <c r="AGJ221" s="18"/>
      <c r="AGK221" s="18"/>
      <c r="AGL221" s="18"/>
      <c r="AGM221" s="18"/>
      <c r="AGN221" s="18"/>
      <c r="AGO221" s="18"/>
      <c r="AGP221" s="18"/>
      <c r="AGQ221" s="18"/>
      <c r="AGR221" s="18"/>
      <c r="AGS221" s="18"/>
      <c r="AGT221" s="18"/>
      <c r="AGU221" s="18"/>
      <c r="AGV221" s="18"/>
      <c r="AGW221" s="18"/>
      <c r="AGX221" s="18"/>
      <c r="AGY221" s="18"/>
      <c r="AGZ221" s="18"/>
      <c r="AHA221" s="18"/>
      <c r="AHB221" s="18"/>
      <c r="AHC221" s="18"/>
      <c r="AHD221" s="18"/>
      <c r="AHE221" s="18"/>
      <c r="AHF221" s="18"/>
      <c r="AHG221" s="18"/>
      <c r="AHH221" s="18"/>
      <c r="AHI221" s="18"/>
      <c r="AHJ221" s="18"/>
      <c r="AHK221" s="18"/>
      <c r="AHL221" s="18"/>
      <c r="AHM221" s="18"/>
      <c r="AHN221" s="18"/>
      <c r="AHO221" s="18"/>
      <c r="AHP221" s="18"/>
      <c r="AHQ221" s="18"/>
      <c r="AHR221" s="18"/>
      <c r="AHS221" s="18"/>
      <c r="AHT221" s="18"/>
      <c r="AHU221" s="18"/>
      <c r="AHV221" s="18"/>
      <c r="AHW221" s="18"/>
      <c r="AHX221" s="18"/>
      <c r="AHY221" s="18"/>
      <c r="AHZ221" s="18"/>
      <c r="AIA221" s="18"/>
      <c r="AIB221" s="18"/>
      <c r="AIC221" s="18"/>
      <c r="AID221" s="18"/>
      <c r="AIE221" s="18"/>
      <c r="AIF221" s="18"/>
      <c r="AIG221" s="18"/>
      <c r="AIH221" s="18"/>
      <c r="AII221" s="18"/>
      <c r="AIJ221" s="18"/>
      <c r="AIK221" s="18"/>
      <c r="AIL221" s="18"/>
      <c r="AIM221" s="18"/>
      <c r="AIN221" s="18"/>
      <c r="AIO221" s="18"/>
      <c r="AIP221" s="18"/>
      <c r="AIQ221" s="18"/>
      <c r="AIR221" s="18"/>
      <c r="AIS221" s="18"/>
      <c r="AIT221" s="18"/>
      <c r="AIU221" s="18"/>
      <c r="AIV221" s="18"/>
      <c r="AIW221" s="18"/>
      <c r="AIX221" s="18"/>
      <c r="AIY221" s="18"/>
      <c r="AIZ221" s="18"/>
      <c r="AJA221" s="18"/>
      <c r="AJB221" s="18"/>
      <c r="AJC221" s="18"/>
      <c r="AJD221" s="18"/>
      <c r="AJE221" s="18"/>
      <c r="AJF221" s="18"/>
      <c r="AJG221" s="18"/>
      <c r="AJH221" s="18"/>
      <c r="AJI221" s="18"/>
      <c r="AJJ221" s="18"/>
      <c r="AJK221" s="18"/>
      <c r="AJL221" s="18"/>
      <c r="AJM221" s="18"/>
      <c r="AJN221" s="18"/>
      <c r="AJO221" s="18"/>
      <c r="AJP221" s="18"/>
      <c r="AJQ221" s="18"/>
      <c r="AJR221" s="18"/>
      <c r="AJS221" s="18"/>
      <c r="AJT221" s="18"/>
      <c r="AJU221" s="18"/>
      <c r="AJV221" s="18"/>
      <c r="AJW221" s="18"/>
      <c r="AJX221" s="18"/>
      <c r="AJY221" s="18"/>
      <c r="AJZ221" s="18"/>
      <c r="AKA221" s="18"/>
      <c r="AKB221" s="18"/>
      <c r="AKC221" s="18"/>
      <c r="AKD221" s="18"/>
      <c r="AKE221" s="18"/>
      <c r="AKF221" s="18"/>
      <c r="AKG221" s="18"/>
      <c r="AKH221" s="18"/>
      <c r="AKI221" s="18"/>
      <c r="AKJ221" s="18"/>
      <c r="AKK221" s="18"/>
      <c r="AKL221" s="18"/>
      <c r="AKM221" s="18"/>
      <c r="AKN221" s="18"/>
      <c r="AKO221" s="18"/>
      <c r="AKP221" s="18"/>
      <c r="AKQ221" s="18"/>
      <c r="AKR221" s="18"/>
      <c r="AKS221" s="18"/>
      <c r="AKT221" s="18"/>
      <c r="AKU221" s="18"/>
      <c r="AKV221" s="18"/>
      <c r="AKW221" s="18"/>
      <c r="AKX221" s="18"/>
      <c r="AKY221" s="18"/>
      <c r="AKZ221" s="18"/>
      <c r="ALA221" s="18"/>
      <c r="ALB221" s="18"/>
      <c r="ALC221" s="18"/>
      <c r="ALD221" s="18"/>
      <c r="ALE221" s="18"/>
      <c r="ALF221" s="18"/>
      <c r="ALG221" s="18"/>
      <c r="ALH221" s="18"/>
      <c r="ALI221" s="18"/>
      <c r="ALJ221" s="18"/>
      <c r="ALK221" s="18"/>
      <c r="ALL221" s="18"/>
      <c r="ALM221" s="18"/>
      <c r="ALN221" s="18"/>
      <c r="ALO221" s="18"/>
      <c r="ALP221" s="18"/>
      <c r="ALQ221" s="18"/>
      <c r="ALR221" s="18"/>
      <c r="ALS221" s="18"/>
      <c r="ALT221" s="18"/>
      <c r="ALU221" s="18"/>
      <c r="ALV221" s="18"/>
      <c r="ALW221" s="18"/>
      <c r="ALX221" s="18"/>
      <c r="ALY221" s="18"/>
      <c r="ALZ221" s="18"/>
      <c r="AMA221" s="18"/>
      <c r="AMB221" s="18"/>
      <c r="AMC221" s="18"/>
      <c r="AMD221" s="18"/>
      <c r="AME221" s="18"/>
      <c r="AMF221" s="18"/>
      <c r="AMG221" s="18"/>
      <c r="AMH221" s="18"/>
      <c r="AMI221" s="18"/>
      <c r="AMJ221" s="18"/>
      <c r="AMK221" s="18"/>
      <c r="AML221" s="18"/>
      <c r="AMM221" s="18"/>
      <c r="AMN221" s="18"/>
      <c r="AMO221" s="18"/>
      <c r="AMP221" s="18"/>
      <c r="AMQ221" s="18"/>
      <c r="AMR221" s="18"/>
      <c r="AMS221" s="18"/>
      <c r="AMT221" s="18"/>
      <c r="AMU221" s="18"/>
      <c r="AMV221" s="18"/>
      <c r="AMW221" s="18"/>
      <c r="AMX221" s="18"/>
      <c r="AMY221" s="18"/>
      <c r="AMZ221" s="18"/>
      <c r="ANA221" s="18"/>
      <c r="ANB221" s="18"/>
      <c r="ANC221" s="18"/>
      <c r="AND221" s="18"/>
      <c r="ANE221" s="18"/>
      <c r="ANF221" s="18"/>
      <c r="ANG221" s="18"/>
      <c r="ANH221" s="18"/>
      <c r="ANI221" s="18"/>
      <c r="ANJ221" s="18"/>
      <c r="ANK221" s="18"/>
      <c r="ANL221" s="18"/>
      <c r="ANM221" s="18"/>
      <c r="ANN221" s="18"/>
      <c r="ANO221" s="18"/>
      <c r="ANP221" s="18"/>
      <c r="ANQ221" s="18"/>
      <c r="ANR221" s="18"/>
      <c r="ANS221" s="18"/>
      <c r="ANT221" s="18"/>
      <c r="ANU221" s="18"/>
      <c r="ANV221" s="18"/>
      <c r="ANW221" s="18"/>
      <c r="ANX221" s="18"/>
      <c r="ANY221" s="18"/>
      <c r="ANZ221" s="18"/>
      <c r="AOA221" s="18"/>
      <c r="AOB221" s="18"/>
      <c r="AOC221" s="18"/>
      <c r="AOD221" s="18"/>
      <c r="AOE221" s="18"/>
      <c r="AOF221" s="18"/>
      <c r="AOG221" s="18"/>
      <c r="AOH221" s="18"/>
      <c r="AOI221" s="18"/>
      <c r="AOJ221" s="18"/>
      <c r="AOK221" s="18"/>
      <c r="AOL221" s="18"/>
      <c r="AOM221" s="18"/>
      <c r="AON221" s="18"/>
      <c r="AOO221" s="18"/>
      <c r="AOP221" s="18"/>
      <c r="AOQ221" s="18"/>
      <c r="AOR221" s="18"/>
      <c r="AOS221" s="18"/>
      <c r="AOT221" s="18"/>
      <c r="AOU221" s="18"/>
      <c r="AOV221" s="18"/>
      <c r="AOW221" s="18"/>
      <c r="AOX221" s="18"/>
      <c r="AOY221" s="18"/>
      <c r="AOZ221" s="18"/>
      <c r="APA221" s="18"/>
      <c r="APB221" s="18"/>
      <c r="APC221" s="18"/>
      <c r="APD221" s="18"/>
      <c r="APE221" s="18"/>
      <c r="APF221" s="18"/>
      <c r="APG221" s="18"/>
      <c r="APH221" s="18"/>
      <c r="API221" s="18"/>
      <c r="APJ221" s="18"/>
      <c r="APK221" s="18"/>
      <c r="APL221" s="18"/>
      <c r="APM221" s="18"/>
      <c r="APN221" s="18"/>
      <c r="APO221" s="18"/>
      <c r="APP221" s="18"/>
      <c r="APQ221" s="18"/>
      <c r="APR221" s="18"/>
      <c r="APS221" s="18"/>
      <c r="APT221" s="18"/>
      <c r="APU221" s="18"/>
      <c r="APV221" s="18"/>
      <c r="APW221" s="18"/>
      <c r="APX221" s="18"/>
      <c r="APY221" s="18"/>
      <c r="APZ221" s="18"/>
      <c r="AQA221" s="18"/>
      <c r="AQB221" s="18"/>
      <c r="AQC221" s="18"/>
      <c r="AQD221" s="18"/>
      <c r="AQE221" s="18"/>
      <c r="AQF221" s="18"/>
      <c r="AQG221" s="18"/>
      <c r="AQH221" s="18"/>
      <c r="AQI221" s="18"/>
      <c r="AQJ221" s="18"/>
      <c r="AQK221" s="18"/>
      <c r="AQL221" s="18"/>
      <c r="AQM221" s="18"/>
      <c r="AQN221" s="18"/>
      <c r="AQO221" s="18"/>
      <c r="AQP221" s="18"/>
      <c r="AQQ221" s="18"/>
      <c r="AQR221" s="18"/>
      <c r="AQS221" s="18"/>
      <c r="AQT221" s="18"/>
      <c r="AQU221" s="18"/>
      <c r="AQV221" s="18"/>
      <c r="AQW221" s="18"/>
      <c r="AQX221" s="18"/>
      <c r="AQY221" s="18"/>
      <c r="AQZ221" s="18"/>
      <c r="ARA221" s="18"/>
      <c r="ARB221" s="18"/>
      <c r="ARC221" s="18"/>
      <c r="ARD221" s="18"/>
      <c r="ARE221" s="18"/>
      <c r="ARF221" s="18"/>
      <c r="ARG221" s="18"/>
      <c r="ARH221" s="18"/>
      <c r="ARI221" s="18"/>
      <c r="ARJ221" s="18"/>
      <c r="ARK221" s="18"/>
      <c r="ARL221" s="18"/>
      <c r="ARM221" s="18"/>
      <c r="ARN221" s="18"/>
      <c r="ARO221" s="18"/>
      <c r="ARP221" s="18"/>
      <c r="ARQ221" s="18"/>
      <c r="ARR221" s="18"/>
      <c r="ARS221" s="18"/>
      <c r="ART221" s="18"/>
      <c r="ARU221" s="18"/>
      <c r="ARV221" s="18"/>
      <c r="ARW221" s="18"/>
      <c r="ARX221" s="18"/>
      <c r="ARY221" s="18"/>
      <c r="ARZ221" s="18"/>
      <c r="ASA221" s="18"/>
      <c r="ASB221" s="18"/>
      <c r="ASC221" s="18"/>
      <c r="ASD221" s="18"/>
      <c r="ASE221" s="18"/>
      <c r="ASF221" s="18"/>
      <c r="ASG221" s="18"/>
      <c r="ASH221" s="18"/>
      <c r="ASI221" s="18"/>
      <c r="ASJ221" s="18"/>
      <c r="ASK221" s="18"/>
      <c r="ASL221" s="18"/>
      <c r="ASM221" s="18"/>
      <c r="ASN221" s="18"/>
      <c r="ASO221" s="18"/>
      <c r="ASP221" s="18"/>
      <c r="ASQ221" s="18"/>
      <c r="ASR221" s="18"/>
      <c r="ASS221" s="18"/>
      <c r="AST221" s="18"/>
      <c r="ASU221" s="18"/>
      <c r="ASV221" s="18"/>
      <c r="ASW221" s="18"/>
      <c r="ASX221" s="18"/>
      <c r="ASY221" s="18"/>
      <c r="ASZ221" s="18"/>
      <c r="ATA221" s="18"/>
      <c r="ATB221" s="18"/>
      <c r="ATC221" s="18"/>
      <c r="ATD221" s="18"/>
      <c r="ATE221" s="18"/>
      <c r="ATF221" s="18"/>
      <c r="ATG221" s="18"/>
      <c r="ATH221" s="18"/>
      <c r="ATI221" s="18"/>
      <c r="ATJ221" s="18"/>
      <c r="ATK221" s="18"/>
      <c r="ATL221" s="18"/>
      <c r="ATM221" s="18"/>
      <c r="ATN221" s="18"/>
      <c r="ATO221" s="18"/>
      <c r="ATP221" s="18"/>
      <c r="ATQ221" s="18"/>
      <c r="ATR221" s="18"/>
      <c r="ATS221" s="18"/>
      <c r="ATT221" s="18"/>
      <c r="ATU221" s="18"/>
      <c r="ATV221" s="18"/>
      <c r="ATW221" s="18"/>
      <c r="ATX221" s="18"/>
      <c r="ATY221" s="18"/>
      <c r="ATZ221" s="18"/>
      <c r="AUA221" s="18"/>
      <c r="AUB221" s="18"/>
      <c r="AUC221" s="18"/>
      <c r="AUD221" s="18"/>
      <c r="AUE221" s="18"/>
      <c r="AUF221" s="18"/>
      <c r="AUG221" s="18"/>
      <c r="AUH221" s="18"/>
      <c r="AUI221" s="18"/>
      <c r="AUJ221" s="18"/>
      <c r="AUK221" s="18"/>
      <c r="AUL221" s="18"/>
      <c r="AUM221" s="18"/>
      <c r="AUN221" s="18"/>
      <c r="AUO221" s="18"/>
      <c r="AUP221" s="18"/>
      <c r="AUQ221" s="18"/>
      <c r="AUR221" s="18"/>
      <c r="AUS221" s="18"/>
      <c r="AUT221" s="18"/>
      <c r="AUU221" s="18"/>
      <c r="AUV221" s="18"/>
      <c r="AUW221" s="18"/>
      <c r="AUX221" s="18"/>
      <c r="AUY221" s="18"/>
      <c r="AUZ221" s="18"/>
      <c r="AVA221" s="18"/>
      <c r="AVB221" s="18"/>
      <c r="AVC221" s="18"/>
      <c r="AVD221" s="18"/>
      <c r="AVE221" s="18"/>
      <c r="AVF221" s="18"/>
      <c r="AVG221" s="18"/>
      <c r="AVH221" s="18"/>
      <c r="AVI221" s="18"/>
      <c r="AVJ221" s="18"/>
      <c r="AVK221" s="18"/>
      <c r="AVL221" s="18"/>
      <c r="AVM221" s="18"/>
      <c r="AVN221" s="18"/>
      <c r="AVO221" s="18"/>
      <c r="AVP221" s="18"/>
      <c r="AVQ221" s="18"/>
      <c r="AVR221" s="18"/>
      <c r="AVS221" s="18"/>
      <c r="AVT221" s="18"/>
      <c r="AVU221" s="18"/>
      <c r="AVV221" s="18"/>
      <c r="AVW221" s="18"/>
      <c r="AVX221" s="18"/>
      <c r="AVY221" s="18"/>
      <c r="AVZ221" s="18"/>
      <c r="AWA221" s="18"/>
      <c r="AWB221" s="18"/>
      <c r="AWC221" s="18"/>
      <c r="AWD221" s="18"/>
      <c r="AWE221" s="18"/>
      <c r="AWF221" s="18"/>
      <c r="AWG221" s="18"/>
      <c r="AWH221" s="18"/>
      <c r="AWI221" s="18"/>
      <c r="AWJ221" s="18"/>
      <c r="AWK221" s="18"/>
      <c r="AWL221" s="18"/>
      <c r="AWM221" s="18"/>
      <c r="AWN221" s="18"/>
      <c r="AWO221" s="18"/>
      <c r="AWP221" s="18"/>
      <c r="AWQ221" s="18"/>
      <c r="AWR221" s="18"/>
      <c r="AWS221" s="18"/>
      <c r="AWT221" s="18"/>
      <c r="AWU221" s="18"/>
      <c r="AWV221" s="18"/>
      <c r="AWW221" s="18"/>
      <c r="AWX221" s="18"/>
      <c r="AWY221" s="18"/>
      <c r="AWZ221" s="18"/>
      <c r="AXA221" s="18"/>
      <c r="AXB221" s="18"/>
      <c r="AXC221" s="18"/>
      <c r="AXD221" s="18"/>
      <c r="AXE221" s="18"/>
      <c r="AXF221" s="18"/>
      <c r="AXG221" s="18"/>
      <c r="AXH221" s="18"/>
      <c r="AXI221" s="18"/>
      <c r="AXJ221" s="18"/>
      <c r="AXK221" s="18"/>
      <c r="AXL221" s="18"/>
      <c r="AXM221" s="18"/>
      <c r="AXN221" s="18"/>
      <c r="AXO221" s="18"/>
      <c r="AXP221" s="18"/>
      <c r="AXQ221" s="18"/>
      <c r="AXR221" s="18"/>
      <c r="AXS221" s="18"/>
      <c r="AXT221" s="18"/>
      <c r="AXU221" s="18"/>
      <c r="AXV221" s="18"/>
      <c r="AXW221" s="18"/>
      <c r="AXX221" s="18"/>
      <c r="AXY221" s="18"/>
      <c r="AXZ221" s="18"/>
      <c r="AYA221" s="18"/>
      <c r="AYB221" s="18"/>
      <c r="AYC221" s="18"/>
      <c r="AYD221" s="18"/>
      <c r="AYE221" s="18"/>
      <c r="AYF221" s="18"/>
      <c r="AYG221" s="18"/>
      <c r="AYH221" s="18"/>
      <c r="AYI221" s="18"/>
      <c r="AYJ221" s="18"/>
      <c r="AYK221" s="18"/>
      <c r="AYL221" s="18"/>
      <c r="AYM221" s="18"/>
      <c r="AYN221" s="18"/>
      <c r="AYO221" s="18"/>
      <c r="AYP221" s="18"/>
      <c r="AYQ221" s="18"/>
      <c r="AYR221" s="18"/>
      <c r="AYS221" s="18"/>
      <c r="AYT221" s="18"/>
      <c r="AYU221" s="18"/>
      <c r="AYV221" s="18"/>
      <c r="AYW221" s="18"/>
      <c r="AYX221" s="18"/>
      <c r="AYY221" s="18"/>
      <c r="AYZ221" s="18"/>
      <c r="AZA221" s="18"/>
      <c r="AZB221" s="18"/>
      <c r="AZC221" s="18"/>
      <c r="AZD221" s="18"/>
      <c r="AZE221" s="18"/>
      <c r="AZF221" s="18"/>
      <c r="AZG221" s="18"/>
      <c r="AZH221" s="18"/>
      <c r="AZI221" s="18"/>
      <c r="AZJ221" s="18"/>
      <c r="AZK221" s="18"/>
      <c r="AZL221" s="18"/>
      <c r="AZM221" s="18"/>
      <c r="AZN221" s="18"/>
      <c r="AZO221" s="18"/>
      <c r="AZP221" s="18"/>
      <c r="AZQ221" s="18"/>
      <c r="AZR221" s="18"/>
      <c r="AZS221" s="18"/>
      <c r="AZT221" s="18"/>
      <c r="AZU221" s="18"/>
      <c r="AZV221" s="18"/>
      <c r="AZW221" s="18"/>
      <c r="AZX221" s="18"/>
      <c r="AZY221" s="18"/>
      <c r="AZZ221" s="18"/>
      <c r="BAA221" s="18"/>
      <c r="BAB221" s="18"/>
      <c r="BAC221" s="18"/>
      <c r="BAD221" s="18"/>
      <c r="BAE221" s="18"/>
      <c r="BAF221" s="18"/>
      <c r="BAG221" s="18"/>
      <c r="BAH221" s="18"/>
      <c r="BAI221" s="18"/>
      <c r="BAJ221" s="18"/>
      <c r="BAK221" s="18"/>
      <c r="BAL221" s="18"/>
      <c r="BAM221" s="18"/>
      <c r="BAN221" s="18"/>
      <c r="BAO221" s="18"/>
      <c r="BAP221" s="18"/>
      <c r="BAQ221" s="18"/>
      <c r="BAR221" s="18"/>
      <c r="BAS221" s="18"/>
      <c r="BAT221" s="18"/>
      <c r="BAU221" s="18"/>
      <c r="BAV221" s="18"/>
      <c r="BAW221" s="18"/>
      <c r="BAX221" s="18"/>
      <c r="BAY221" s="18"/>
      <c r="BAZ221" s="18"/>
      <c r="BBA221" s="18"/>
      <c r="BBB221" s="18"/>
      <c r="BBC221" s="18"/>
      <c r="BBD221" s="18"/>
      <c r="BBE221" s="18"/>
      <c r="BBF221" s="18"/>
      <c r="BBG221" s="18"/>
      <c r="BBH221" s="18"/>
      <c r="BBI221" s="18"/>
      <c r="BBJ221" s="18"/>
      <c r="BBK221" s="18"/>
      <c r="BBL221" s="18"/>
      <c r="BBM221" s="18"/>
      <c r="BBN221" s="18"/>
      <c r="BBO221" s="18"/>
      <c r="BBP221" s="18"/>
      <c r="BBQ221" s="18"/>
      <c r="BBR221" s="18"/>
      <c r="BBS221" s="18"/>
      <c r="BBT221" s="18"/>
      <c r="BBU221" s="18"/>
      <c r="BBV221" s="18"/>
      <c r="BBW221" s="18"/>
      <c r="BBX221" s="18"/>
      <c r="BBY221" s="18"/>
      <c r="BBZ221" s="18"/>
      <c r="BCA221" s="18"/>
      <c r="BCB221" s="18"/>
      <c r="BCC221" s="18"/>
      <c r="BCD221" s="18"/>
      <c r="BCE221" s="18"/>
      <c r="BCF221" s="18"/>
      <c r="BCG221" s="18"/>
      <c r="BCH221" s="18"/>
      <c r="BCI221" s="18"/>
      <c r="BCJ221" s="18"/>
      <c r="BCK221" s="18"/>
      <c r="BCL221" s="18"/>
      <c r="BCM221" s="18"/>
      <c r="BCN221" s="18"/>
      <c r="BCO221" s="18"/>
      <c r="BCP221" s="18"/>
      <c r="BCQ221" s="18"/>
      <c r="BCR221" s="18"/>
      <c r="BCS221" s="18"/>
      <c r="BCT221" s="18"/>
      <c r="BCU221" s="18"/>
      <c r="BCV221" s="18"/>
      <c r="BCW221" s="18"/>
      <c r="BCX221" s="18"/>
      <c r="BCY221" s="18"/>
      <c r="BCZ221" s="18"/>
      <c r="BDA221" s="18"/>
      <c r="BDB221" s="18"/>
      <c r="BDC221" s="18"/>
      <c r="BDD221" s="18"/>
      <c r="BDE221" s="18"/>
      <c r="BDF221" s="18"/>
      <c r="BDG221" s="18"/>
      <c r="BDH221" s="18"/>
      <c r="BDI221" s="18"/>
      <c r="BDJ221" s="18"/>
      <c r="BDK221" s="18"/>
      <c r="BDL221" s="18"/>
      <c r="BDM221" s="18"/>
      <c r="BDN221" s="18"/>
      <c r="BDO221" s="18"/>
      <c r="BDP221" s="18"/>
      <c r="BDQ221" s="18"/>
      <c r="BDR221" s="18"/>
      <c r="BDS221" s="18"/>
      <c r="BDT221" s="18"/>
      <c r="BDU221" s="18"/>
      <c r="BDV221" s="18"/>
      <c r="BDW221" s="18"/>
      <c r="BDX221" s="18"/>
      <c r="BDY221" s="18"/>
      <c r="BDZ221" s="18"/>
      <c r="BEA221" s="18"/>
      <c r="BEB221" s="18"/>
      <c r="BEC221" s="18"/>
      <c r="BED221" s="18"/>
      <c r="BEE221" s="18"/>
      <c r="BEF221" s="18"/>
      <c r="BEG221" s="18"/>
      <c r="BEH221" s="18"/>
      <c r="BEI221" s="18"/>
      <c r="BEJ221" s="18"/>
      <c r="BEK221" s="18"/>
      <c r="BEL221" s="18"/>
      <c r="BEM221" s="18"/>
      <c r="BEN221" s="18"/>
      <c r="BEO221" s="18"/>
      <c r="BEP221" s="18"/>
      <c r="BEQ221" s="18"/>
      <c r="BER221" s="18"/>
      <c r="BES221" s="18"/>
      <c r="BET221" s="18"/>
      <c r="BEU221" s="18"/>
      <c r="BEV221" s="18"/>
      <c r="BEW221" s="18"/>
      <c r="BEX221" s="18"/>
      <c r="BEY221" s="18"/>
      <c r="BEZ221" s="18"/>
      <c r="BFA221" s="18"/>
      <c r="BFB221" s="18"/>
      <c r="BFC221" s="18"/>
      <c r="BFD221" s="18"/>
      <c r="BFE221" s="18"/>
      <c r="BFF221" s="18"/>
      <c r="BFG221" s="18"/>
      <c r="BFH221" s="18"/>
      <c r="BFI221" s="18"/>
      <c r="BFJ221" s="18"/>
      <c r="BFK221" s="18"/>
      <c r="BFL221" s="18"/>
      <c r="BFM221" s="18"/>
      <c r="BFN221" s="18"/>
      <c r="BFO221" s="18"/>
      <c r="BFP221" s="18"/>
      <c r="BFQ221" s="18"/>
      <c r="BFR221" s="18"/>
      <c r="BFS221" s="18"/>
      <c r="BFT221" s="18"/>
      <c r="BFU221" s="18"/>
      <c r="BFV221" s="18"/>
      <c r="BFW221" s="18"/>
      <c r="BFX221" s="18"/>
      <c r="BFY221" s="18"/>
      <c r="BFZ221" s="18"/>
      <c r="BGA221" s="18"/>
      <c r="BGB221" s="18"/>
      <c r="BGC221" s="18"/>
      <c r="BGD221" s="18"/>
      <c r="BGE221" s="18"/>
      <c r="BGF221" s="18"/>
      <c r="BGG221" s="18"/>
      <c r="BGH221" s="18"/>
      <c r="BGI221" s="18"/>
      <c r="BGJ221" s="18"/>
      <c r="BGK221" s="18"/>
      <c r="BGL221" s="18"/>
      <c r="BGM221" s="18"/>
      <c r="BGN221" s="18"/>
      <c r="BGO221" s="18"/>
      <c r="BGP221" s="18"/>
      <c r="BGQ221" s="18"/>
      <c r="BGR221" s="18"/>
      <c r="BGS221" s="18"/>
      <c r="BGT221" s="18"/>
      <c r="BGU221" s="18"/>
      <c r="BGV221" s="18"/>
      <c r="BGW221" s="18"/>
      <c r="BGX221" s="18"/>
      <c r="BGY221" s="18"/>
      <c r="BGZ221" s="18"/>
      <c r="BHA221" s="18"/>
      <c r="BHB221" s="18"/>
      <c r="BHC221" s="18"/>
      <c r="BHD221" s="18"/>
      <c r="BHE221" s="18"/>
      <c r="BHF221" s="18"/>
      <c r="BHG221" s="18"/>
      <c r="BHH221" s="18"/>
      <c r="BHI221" s="18"/>
      <c r="BHJ221" s="18"/>
      <c r="BHK221" s="18"/>
      <c r="BHL221" s="18"/>
      <c r="BHM221" s="18"/>
      <c r="BHN221" s="18"/>
      <c r="BHO221" s="18"/>
      <c r="BHP221" s="18"/>
      <c r="BHQ221" s="18"/>
      <c r="BHR221" s="18"/>
      <c r="BHS221" s="18"/>
      <c r="BHT221" s="18"/>
      <c r="BHU221" s="18"/>
      <c r="BHV221" s="18"/>
      <c r="BHW221" s="18"/>
      <c r="BHX221" s="18"/>
      <c r="BHY221" s="18"/>
      <c r="BHZ221" s="18"/>
      <c r="BIA221" s="18"/>
      <c r="BIB221" s="18"/>
      <c r="BIC221" s="18"/>
      <c r="BID221" s="18"/>
      <c r="BIE221" s="18"/>
      <c r="BIF221" s="18"/>
      <c r="BIG221" s="18"/>
      <c r="BIH221" s="18"/>
      <c r="BII221" s="18"/>
      <c r="BIJ221" s="18"/>
      <c r="BIK221" s="18"/>
      <c r="BIL221" s="18"/>
      <c r="BIM221" s="18"/>
      <c r="BIN221" s="18"/>
      <c r="BIO221" s="18"/>
      <c r="BIP221" s="18"/>
      <c r="BIQ221" s="18"/>
      <c r="BIR221" s="18"/>
      <c r="BIS221" s="18"/>
      <c r="BIT221" s="18"/>
      <c r="BIU221" s="18"/>
      <c r="BIV221" s="18"/>
      <c r="BIW221" s="18"/>
      <c r="BIX221" s="18"/>
      <c r="BIY221" s="18"/>
      <c r="BIZ221" s="18"/>
      <c r="BJA221" s="18"/>
      <c r="BJB221" s="18"/>
      <c r="BJC221" s="18"/>
      <c r="BJD221" s="18"/>
      <c r="BJE221" s="18"/>
      <c r="BJF221" s="18"/>
      <c r="BJG221" s="18"/>
      <c r="BJH221" s="18"/>
      <c r="BJI221" s="18"/>
      <c r="BJJ221" s="18"/>
      <c r="BJK221" s="18"/>
      <c r="BJL221" s="18"/>
      <c r="BJM221" s="18"/>
      <c r="BJN221" s="18"/>
      <c r="BJO221" s="18"/>
      <c r="BJP221" s="18"/>
      <c r="BJQ221" s="18"/>
      <c r="BJR221" s="18"/>
      <c r="BJS221" s="18"/>
      <c r="BJT221" s="18"/>
      <c r="BJU221" s="18"/>
      <c r="BJV221" s="18"/>
      <c r="BJW221" s="18"/>
      <c r="BJX221" s="18"/>
      <c r="BJY221" s="18"/>
      <c r="BJZ221" s="18"/>
      <c r="BKA221" s="18"/>
      <c r="BKB221" s="18"/>
      <c r="BKC221" s="18"/>
      <c r="BKD221" s="18"/>
      <c r="BKE221" s="18"/>
      <c r="BKF221" s="18"/>
      <c r="BKG221" s="18"/>
      <c r="BKH221" s="18"/>
      <c r="BKI221" s="18"/>
      <c r="BKJ221" s="18"/>
      <c r="BKK221" s="18"/>
      <c r="BKL221" s="18"/>
      <c r="BKM221" s="18"/>
      <c r="BKN221" s="18"/>
      <c r="BKO221" s="18"/>
      <c r="BKP221" s="18"/>
      <c r="BKQ221" s="18"/>
      <c r="BKR221" s="18"/>
      <c r="BKS221" s="18"/>
      <c r="BKT221" s="18"/>
      <c r="BKU221" s="18"/>
      <c r="BKV221" s="18"/>
      <c r="BKW221" s="18"/>
      <c r="BKX221" s="18"/>
      <c r="BKY221" s="18"/>
      <c r="BKZ221" s="18"/>
      <c r="BLA221" s="18"/>
      <c r="BLB221" s="18"/>
      <c r="BLC221" s="18"/>
      <c r="BLD221" s="18"/>
      <c r="BLE221" s="18"/>
      <c r="BLF221" s="18"/>
      <c r="BLG221" s="18"/>
      <c r="BLH221" s="18"/>
      <c r="BLI221" s="18"/>
      <c r="BLJ221" s="18"/>
      <c r="BLK221" s="18"/>
      <c r="BLL221" s="18"/>
      <c r="BLM221" s="18"/>
      <c r="BLN221" s="18"/>
      <c r="BLO221" s="18"/>
      <c r="BLP221" s="18"/>
      <c r="BLQ221" s="18"/>
      <c r="BLR221" s="18"/>
      <c r="BLS221" s="18"/>
      <c r="BLT221" s="18"/>
      <c r="BLU221" s="18"/>
      <c r="BLV221" s="18"/>
      <c r="BLW221" s="18"/>
      <c r="BLX221" s="18"/>
      <c r="BLY221" s="18"/>
      <c r="BLZ221" s="18"/>
      <c r="BMA221" s="18"/>
      <c r="BMB221" s="18"/>
      <c r="BMC221" s="18"/>
      <c r="BMD221" s="18"/>
      <c r="BME221" s="18"/>
      <c r="BMF221" s="18"/>
      <c r="BMG221" s="18"/>
      <c r="BMH221" s="18"/>
      <c r="BMI221" s="18"/>
      <c r="BMJ221" s="18"/>
      <c r="BMK221" s="18"/>
      <c r="BML221" s="18"/>
      <c r="BMM221" s="18"/>
      <c r="BMN221" s="18"/>
      <c r="BMO221" s="18"/>
      <c r="BMP221" s="18"/>
      <c r="BMQ221" s="18"/>
      <c r="BMR221" s="18"/>
      <c r="BMS221" s="18"/>
      <c r="BMT221" s="18"/>
      <c r="BMU221" s="18"/>
      <c r="BMV221" s="18"/>
      <c r="BMW221" s="18"/>
      <c r="BMX221" s="18"/>
      <c r="BMY221" s="18"/>
      <c r="BMZ221" s="18"/>
      <c r="BNA221" s="18"/>
      <c r="BNB221" s="18"/>
      <c r="BNC221" s="18"/>
      <c r="BND221" s="18"/>
      <c r="BNE221" s="18"/>
      <c r="BNF221" s="18"/>
      <c r="BNG221" s="18"/>
      <c r="BNH221" s="18"/>
      <c r="BNI221" s="18"/>
      <c r="BNJ221" s="18"/>
      <c r="BNK221" s="18"/>
      <c r="BNL221" s="18"/>
      <c r="BNM221" s="18"/>
      <c r="BNN221" s="18"/>
      <c r="BNO221" s="18"/>
      <c r="BNP221" s="18"/>
      <c r="BNQ221" s="18"/>
      <c r="BNR221" s="18"/>
      <c r="BNS221" s="18"/>
      <c r="BNT221" s="18"/>
      <c r="BNU221" s="18"/>
      <c r="BNV221" s="18"/>
      <c r="BNW221" s="18"/>
      <c r="BNX221" s="18"/>
      <c r="BNY221" s="18"/>
      <c r="BNZ221" s="18"/>
      <c r="BOA221" s="18"/>
      <c r="BOB221" s="18"/>
      <c r="BOC221" s="18"/>
      <c r="BOD221" s="18"/>
      <c r="BOE221" s="18"/>
      <c r="BOF221" s="18"/>
      <c r="BOG221" s="18"/>
      <c r="BOH221" s="18"/>
      <c r="BOI221" s="18"/>
      <c r="BOJ221" s="18"/>
      <c r="BOK221" s="18"/>
      <c r="BOL221" s="18"/>
      <c r="BOM221" s="18"/>
      <c r="BON221" s="18"/>
      <c r="BOO221" s="18"/>
      <c r="BOP221" s="18"/>
      <c r="BOQ221" s="18"/>
      <c r="BOR221" s="18"/>
      <c r="BOS221" s="18"/>
      <c r="BOT221" s="18"/>
      <c r="BOU221" s="18"/>
      <c r="BOV221" s="18"/>
      <c r="BOW221" s="18"/>
      <c r="BOX221" s="18"/>
      <c r="BOY221" s="18"/>
      <c r="BOZ221" s="18"/>
      <c r="BPA221" s="18"/>
      <c r="BPB221" s="18"/>
      <c r="BPC221" s="18"/>
      <c r="BPD221" s="18"/>
      <c r="BPE221" s="18"/>
      <c r="BPF221" s="18"/>
      <c r="BPG221" s="18"/>
      <c r="BPH221" s="18"/>
      <c r="BPI221" s="18"/>
      <c r="BPJ221" s="18"/>
      <c r="BPK221" s="18"/>
      <c r="BPL221" s="18"/>
      <c r="BPM221" s="18"/>
      <c r="BPN221" s="18"/>
      <c r="BPO221" s="18"/>
      <c r="BPP221" s="18"/>
      <c r="BPQ221" s="18"/>
      <c r="BPR221" s="18"/>
      <c r="BPS221" s="18"/>
      <c r="BPT221" s="18"/>
      <c r="BPU221" s="18"/>
      <c r="BPV221" s="18"/>
      <c r="BPW221" s="18"/>
      <c r="BPX221" s="18"/>
      <c r="BPY221" s="18"/>
      <c r="BPZ221" s="18"/>
      <c r="BQA221" s="18"/>
      <c r="BQB221" s="18"/>
      <c r="BQC221" s="18"/>
      <c r="BQD221" s="18"/>
      <c r="BQE221" s="18"/>
      <c r="BQF221" s="18"/>
      <c r="BQG221" s="18"/>
      <c r="BQH221" s="18"/>
      <c r="BQI221" s="18"/>
      <c r="BQJ221" s="18"/>
      <c r="BQK221" s="18"/>
      <c r="BQL221" s="18"/>
      <c r="BQM221" s="18"/>
      <c r="BQN221" s="18"/>
      <c r="BQO221" s="18"/>
      <c r="BQP221" s="18"/>
      <c r="BQQ221" s="18"/>
      <c r="BQR221" s="18"/>
      <c r="BQS221" s="18"/>
      <c r="BQT221" s="18"/>
      <c r="BQU221" s="18"/>
      <c r="BQV221" s="18"/>
      <c r="BQW221" s="18"/>
      <c r="BQX221" s="18"/>
      <c r="BQY221" s="18"/>
      <c r="BQZ221" s="18"/>
      <c r="BRA221" s="18"/>
      <c r="BRB221" s="18"/>
      <c r="BRC221" s="18"/>
      <c r="BRD221" s="18"/>
      <c r="BRE221" s="18"/>
      <c r="BRF221" s="18"/>
      <c r="BRG221" s="18"/>
      <c r="BRH221" s="18"/>
      <c r="BRI221" s="18"/>
      <c r="BRJ221" s="18"/>
      <c r="BRK221" s="18"/>
      <c r="BRL221" s="18"/>
      <c r="BRM221" s="18"/>
      <c r="BRN221" s="18"/>
      <c r="BRO221" s="18"/>
      <c r="BRP221" s="18"/>
      <c r="BRQ221" s="18"/>
      <c r="BRR221" s="18"/>
      <c r="BRS221" s="18"/>
      <c r="BRT221" s="18"/>
      <c r="BRU221" s="18"/>
      <c r="BRV221" s="18"/>
      <c r="BRW221" s="18"/>
      <c r="BRX221" s="18"/>
      <c r="BRY221" s="18"/>
      <c r="BRZ221" s="18"/>
      <c r="BSA221" s="18"/>
      <c r="BSB221" s="18"/>
      <c r="BSC221" s="18"/>
      <c r="BSD221" s="18"/>
      <c r="BSE221" s="18"/>
      <c r="BSF221" s="18"/>
      <c r="BSG221" s="18"/>
      <c r="BSH221" s="18"/>
      <c r="BSI221" s="18"/>
      <c r="BSJ221" s="18"/>
      <c r="BSK221" s="18"/>
      <c r="BSL221" s="18"/>
      <c r="BSM221" s="18"/>
      <c r="BSN221" s="18"/>
      <c r="BSO221" s="18"/>
      <c r="BSP221" s="18"/>
      <c r="BSQ221" s="18"/>
      <c r="BSR221" s="18"/>
      <c r="BSS221" s="18"/>
      <c r="BST221" s="18"/>
      <c r="BSU221" s="18"/>
      <c r="BSV221" s="18"/>
      <c r="BSW221" s="18"/>
      <c r="BSX221" s="18"/>
      <c r="BSY221" s="18"/>
      <c r="BSZ221" s="18"/>
      <c r="BTA221" s="18"/>
      <c r="BTB221" s="18"/>
      <c r="BTC221" s="18"/>
      <c r="BTD221" s="18"/>
      <c r="BTE221" s="18"/>
      <c r="BTF221" s="18"/>
      <c r="BTG221" s="18"/>
      <c r="BTH221" s="18"/>
    </row>
    <row r="222" spans="1:1880" s="460" customFormat="1" ht="191.4" customHeight="1" x14ac:dyDescent="0.3">
      <c r="A222" s="100">
        <v>577</v>
      </c>
      <c r="B222" s="461" t="s">
        <v>330</v>
      </c>
      <c r="C222" s="387" t="s">
        <v>299</v>
      </c>
      <c r="D222" s="233" t="s">
        <v>2045</v>
      </c>
      <c r="E222" s="604"/>
      <c r="F222" s="189"/>
      <c r="G222" s="606" t="str">
        <f>IF(F222="Yes","In this cell - Please include the name of the plan, a brief description of the benefit and the population group that received the benefits."," ")</f>
        <v xml:space="preserve"> </v>
      </c>
      <c r="H222" s="17"/>
      <c r="I222" s="458"/>
      <c r="J222" s="180"/>
      <c r="K222" s="18"/>
      <c r="L222"/>
      <c r="M222" s="18"/>
      <c r="N222" s="190"/>
      <c r="O222" s="18"/>
      <c r="P222" s="18"/>
      <c r="Q222" s="18"/>
      <c r="R222" s="18"/>
      <c r="S222" s="18"/>
      <c r="T222" s="18"/>
      <c r="U222" s="18"/>
      <c r="V222" s="18"/>
      <c r="W222" s="18"/>
      <c r="X222" s="18"/>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18"/>
      <c r="JH222" s="18"/>
      <c r="JI222" s="18"/>
      <c r="JJ222" s="18"/>
      <c r="JK222" s="18"/>
      <c r="JL222" s="18"/>
      <c r="JM222" s="18"/>
      <c r="JN222" s="18"/>
      <c r="JO222" s="18"/>
      <c r="JP222" s="18"/>
      <c r="JQ222" s="18"/>
      <c r="JR222" s="18"/>
      <c r="JS222" s="18"/>
      <c r="JT222" s="18"/>
      <c r="JU222" s="18"/>
      <c r="JV222" s="18"/>
      <c r="JW222" s="18"/>
      <c r="JX222" s="18"/>
      <c r="JY222" s="18"/>
      <c r="JZ222" s="18"/>
      <c r="KA222" s="18"/>
      <c r="KB222" s="18"/>
      <c r="KC222" s="18"/>
      <c r="KD222" s="18"/>
      <c r="KE222" s="18"/>
      <c r="KF222" s="18"/>
      <c r="KG222" s="18"/>
      <c r="KH222" s="18"/>
      <c r="KI222" s="18"/>
      <c r="KJ222" s="18"/>
      <c r="KK222" s="18"/>
      <c r="KL222" s="18"/>
      <c r="KM222" s="18"/>
      <c r="KN222" s="18"/>
      <c r="KO222" s="18"/>
      <c r="KP222" s="18"/>
      <c r="KQ222" s="18"/>
      <c r="KR222" s="18"/>
      <c r="KS222" s="18"/>
      <c r="KT222" s="18"/>
      <c r="KU222" s="18"/>
      <c r="KV222" s="18"/>
      <c r="KW222" s="18"/>
      <c r="KX222" s="18"/>
      <c r="KY222" s="18"/>
      <c r="KZ222" s="18"/>
      <c r="LA222" s="18"/>
      <c r="LB222" s="18"/>
      <c r="LC222" s="18"/>
      <c r="LD222" s="18"/>
      <c r="LE222" s="18"/>
      <c r="LF222" s="18"/>
      <c r="LG222" s="18"/>
      <c r="LH222" s="18"/>
      <c r="LI222" s="18"/>
      <c r="LJ222" s="18"/>
      <c r="LK222" s="18"/>
      <c r="LL222" s="18"/>
      <c r="LM222" s="18"/>
      <c r="LN222" s="18"/>
      <c r="LO222" s="18"/>
      <c r="LP222" s="18"/>
      <c r="LQ222" s="18"/>
      <c r="LR222" s="18"/>
      <c r="LS222" s="18"/>
      <c r="LT222" s="18"/>
      <c r="LU222" s="18"/>
      <c r="LV222" s="18"/>
      <c r="LW222" s="18"/>
      <c r="LX222" s="18"/>
      <c r="LY222" s="18"/>
      <c r="LZ222" s="18"/>
      <c r="MA222" s="18"/>
      <c r="MB222" s="18"/>
      <c r="MC222" s="18"/>
      <c r="MD222" s="18"/>
      <c r="ME222" s="18"/>
      <c r="MF222" s="18"/>
      <c r="MG222" s="18"/>
      <c r="MH222" s="18"/>
      <c r="MI222" s="18"/>
      <c r="MJ222" s="18"/>
      <c r="MK222" s="18"/>
      <c r="ML222" s="18"/>
      <c r="MM222" s="18"/>
      <c r="MN222" s="18"/>
      <c r="MO222" s="18"/>
      <c r="MP222" s="18"/>
      <c r="MQ222" s="18"/>
      <c r="MR222" s="18"/>
      <c r="MS222" s="18"/>
      <c r="MT222" s="18"/>
      <c r="MU222" s="18"/>
      <c r="MV222" s="18"/>
      <c r="MW222" s="18"/>
      <c r="MX222" s="18"/>
      <c r="MY222" s="18"/>
      <c r="MZ222" s="18"/>
      <c r="NA222" s="18"/>
      <c r="NB222" s="18"/>
      <c r="NC222" s="18"/>
      <c r="ND222" s="18"/>
      <c r="NE222" s="18"/>
      <c r="NF222" s="18"/>
      <c r="NG222" s="18"/>
      <c r="NH222" s="18"/>
      <c r="NI222" s="18"/>
      <c r="NJ222" s="18"/>
      <c r="NK222" s="18"/>
      <c r="NL222" s="18"/>
      <c r="NM222" s="18"/>
      <c r="NN222" s="18"/>
      <c r="NO222" s="18"/>
      <c r="NP222" s="18"/>
      <c r="NQ222" s="18"/>
      <c r="NR222" s="18"/>
      <c r="NS222" s="18"/>
      <c r="NT222" s="18"/>
      <c r="NU222" s="18"/>
      <c r="NV222" s="18"/>
      <c r="NW222" s="18"/>
      <c r="NX222" s="18"/>
      <c r="NY222" s="18"/>
      <c r="NZ222" s="18"/>
      <c r="OA222" s="18"/>
      <c r="OB222" s="18"/>
      <c r="OC222" s="18"/>
      <c r="OD222" s="18"/>
      <c r="OE222" s="18"/>
      <c r="OF222" s="18"/>
      <c r="OG222" s="18"/>
      <c r="OH222" s="18"/>
      <c r="OI222" s="18"/>
      <c r="OJ222" s="18"/>
      <c r="OK222" s="18"/>
      <c r="OL222" s="18"/>
      <c r="OM222" s="18"/>
      <c r="ON222" s="18"/>
      <c r="OO222" s="18"/>
      <c r="OP222" s="18"/>
      <c r="OQ222" s="18"/>
      <c r="OR222" s="18"/>
      <c r="OS222" s="18"/>
      <c r="OT222" s="18"/>
      <c r="OU222" s="18"/>
      <c r="OV222" s="18"/>
      <c r="OW222" s="18"/>
      <c r="OX222" s="18"/>
      <c r="OY222" s="18"/>
      <c r="OZ222" s="18"/>
      <c r="PA222" s="18"/>
      <c r="PB222" s="18"/>
      <c r="PC222" s="18"/>
      <c r="PD222" s="18"/>
      <c r="PE222" s="18"/>
      <c r="PF222" s="18"/>
      <c r="PG222" s="18"/>
      <c r="PH222" s="18"/>
      <c r="PI222" s="18"/>
      <c r="PJ222" s="18"/>
      <c r="PK222" s="18"/>
      <c r="PL222" s="18"/>
      <c r="PM222" s="18"/>
      <c r="PN222" s="18"/>
      <c r="PO222" s="18"/>
      <c r="PP222" s="18"/>
      <c r="PQ222" s="18"/>
      <c r="PR222" s="18"/>
      <c r="PS222" s="18"/>
      <c r="PT222" s="18"/>
      <c r="PU222" s="18"/>
      <c r="PV222" s="18"/>
      <c r="PW222" s="18"/>
      <c r="PX222" s="18"/>
      <c r="PY222" s="18"/>
      <c r="PZ222" s="18"/>
      <c r="QA222" s="18"/>
      <c r="QB222" s="18"/>
      <c r="QC222" s="18"/>
      <c r="QD222" s="18"/>
      <c r="QE222" s="18"/>
      <c r="QF222" s="18"/>
      <c r="QG222" s="18"/>
      <c r="QH222" s="18"/>
      <c r="QI222" s="18"/>
      <c r="QJ222" s="18"/>
      <c r="QK222" s="18"/>
      <c r="QL222" s="18"/>
      <c r="QM222" s="18"/>
      <c r="QN222" s="18"/>
      <c r="QO222" s="18"/>
      <c r="QP222" s="18"/>
      <c r="QQ222" s="18"/>
      <c r="QR222" s="18"/>
      <c r="QS222" s="18"/>
      <c r="QT222" s="18"/>
      <c r="QU222" s="18"/>
      <c r="QV222" s="18"/>
      <c r="QW222" s="18"/>
      <c r="QX222" s="18"/>
      <c r="QY222" s="18"/>
      <c r="QZ222" s="18"/>
      <c r="RA222" s="18"/>
      <c r="RB222" s="18"/>
      <c r="RC222" s="18"/>
      <c r="RD222" s="18"/>
      <c r="RE222" s="18"/>
      <c r="RF222" s="18"/>
      <c r="RG222" s="18"/>
      <c r="RH222" s="18"/>
      <c r="RI222" s="18"/>
      <c r="RJ222" s="18"/>
      <c r="RK222" s="18"/>
      <c r="RL222" s="18"/>
      <c r="RM222" s="18"/>
      <c r="RN222" s="18"/>
      <c r="RO222" s="18"/>
      <c r="RP222" s="18"/>
      <c r="RQ222" s="18"/>
      <c r="RR222" s="18"/>
      <c r="RS222" s="18"/>
      <c r="RT222" s="18"/>
      <c r="RU222" s="18"/>
      <c r="RV222" s="18"/>
      <c r="RW222" s="18"/>
      <c r="RX222" s="18"/>
      <c r="RY222" s="18"/>
      <c r="RZ222" s="18"/>
      <c r="SA222" s="18"/>
      <c r="SB222" s="18"/>
      <c r="SC222" s="18"/>
      <c r="SD222" s="18"/>
      <c r="SE222" s="18"/>
      <c r="SF222" s="18"/>
      <c r="SG222" s="18"/>
      <c r="SH222" s="18"/>
      <c r="SI222" s="18"/>
      <c r="SJ222" s="18"/>
      <c r="SK222" s="18"/>
      <c r="SL222" s="18"/>
      <c r="SM222" s="18"/>
      <c r="SN222" s="18"/>
      <c r="SO222" s="18"/>
      <c r="SP222" s="18"/>
      <c r="SQ222" s="18"/>
      <c r="SR222" s="18"/>
      <c r="SS222" s="18"/>
      <c r="ST222" s="18"/>
      <c r="SU222" s="18"/>
      <c r="SV222" s="18"/>
      <c r="SW222" s="18"/>
      <c r="SX222" s="18"/>
      <c r="SY222" s="18"/>
      <c r="SZ222" s="18"/>
      <c r="TA222" s="18"/>
      <c r="TB222" s="18"/>
      <c r="TC222" s="18"/>
      <c r="TD222" s="18"/>
      <c r="TE222" s="18"/>
      <c r="TF222" s="18"/>
      <c r="TG222" s="18"/>
      <c r="TH222" s="18"/>
      <c r="TI222" s="18"/>
      <c r="TJ222" s="18"/>
      <c r="TK222" s="18"/>
      <c r="TL222" s="18"/>
      <c r="TM222" s="18"/>
      <c r="TN222" s="18"/>
      <c r="TO222" s="18"/>
      <c r="TP222" s="18"/>
      <c r="TQ222" s="18"/>
      <c r="TR222" s="18"/>
      <c r="TS222" s="18"/>
      <c r="TT222" s="18"/>
      <c r="TU222" s="18"/>
      <c r="TV222" s="18"/>
      <c r="TW222" s="18"/>
      <c r="TX222" s="18"/>
      <c r="TY222" s="18"/>
      <c r="TZ222" s="18"/>
      <c r="UA222" s="18"/>
      <c r="UB222" s="18"/>
      <c r="UC222" s="18"/>
      <c r="UD222" s="18"/>
      <c r="UE222" s="18"/>
      <c r="UF222" s="18"/>
      <c r="UG222" s="18"/>
      <c r="UH222" s="18"/>
      <c r="UI222" s="18"/>
      <c r="UJ222" s="18"/>
      <c r="UK222" s="18"/>
      <c r="UL222" s="18"/>
      <c r="UM222" s="18"/>
      <c r="UN222" s="18"/>
      <c r="UO222" s="18"/>
      <c r="UP222" s="18"/>
      <c r="UQ222" s="18"/>
      <c r="UR222" s="18"/>
      <c r="US222" s="18"/>
      <c r="UT222" s="18"/>
      <c r="UU222" s="18"/>
      <c r="UV222" s="18"/>
      <c r="UW222" s="18"/>
      <c r="UX222" s="18"/>
      <c r="UY222" s="18"/>
      <c r="UZ222" s="18"/>
      <c r="VA222" s="18"/>
      <c r="VB222" s="18"/>
      <c r="VC222" s="18"/>
      <c r="VD222" s="18"/>
      <c r="VE222" s="18"/>
      <c r="VF222" s="18"/>
      <c r="VG222" s="18"/>
      <c r="VH222" s="18"/>
      <c r="VI222" s="18"/>
      <c r="VJ222" s="18"/>
      <c r="VK222" s="18"/>
      <c r="VL222" s="18"/>
      <c r="VM222" s="18"/>
      <c r="VN222" s="18"/>
      <c r="VO222" s="18"/>
      <c r="VP222" s="18"/>
      <c r="VQ222" s="18"/>
      <c r="VR222" s="18"/>
      <c r="VS222" s="18"/>
      <c r="VT222" s="18"/>
      <c r="VU222" s="18"/>
      <c r="VV222" s="18"/>
      <c r="VW222" s="18"/>
      <c r="VX222" s="18"/>
      <c r="VY222" s="18"/>
      <c r="VZ222" s="18"/>
      <c r="WA222" s="18"/>
      <c r="WB222" s="18"/>
      <c r="WC222" s="18"/>
      <c r="WD222" s="18"/>
      <c r="WE222" s="18"/>
      <c r="WF222" s="18"/>
      <c r="WG222" s="18"/>
      <c r="WH222" s="18"/>
      <c r="WI222" s="18"/>
      <c r="WJ222" s="18"/>
      <c r="WK222" s="18"/>
      <c r="WL222" s="18"/>
      <c r="WM222" s="18"/>
      <c r="WN222" s="18"/>
      <c r="WO222" s="18"/>
      <c r="WP222" s="18"/>
      <c r="WQ222" s="18"/>
      <c r="WR222" s="18"/>
      <c r="WS222" s="18"/>
      <c r="WT222" s="18"/>
      <c r="WU222" s="18"/>
      <c r="WV222" s="18"/>
      <c r="WW222" s="18"/>
      <c r="WX222" s="18"/>
      <c r="WY222" s="18"/>
      <c r="WZ222" s="18"/>
      <c r="XA222" s="18"/>
      <c r="XB222" s="18"/>
      <c r="XC222" s="18"/>
      <c r="XD222" s="18"/>
      <c r="XE222" s="18"/>
      <c r="XF222" s="18"/>
      <c r="XG222" s="18"/>
      <c r="XH222" s="18"/>
      <c r="XI222" s="18"/>
      <c r="XJ222" s="18"/>
      <c r="XK222" s="18"/>
      <c r="XL222" s="18"/>
      <c r="XM222" s="18"/>
      <c r="XN222" s="18"/>
      <c r="XO222" s="18"/>
      <c r="XP222" s="18"/>
      <c r="XQ222" s="18"/>
      <c r="XR222" s="18"/>
      <c r="XS222" s="18"/>
      <c r="XT222" s="18"/>
      <c r="XU222" s="18"/>
      <c r="XV222" s="18"/>
      <c r="XW222" s="18"/>
      <c r="XX222" s="18"/>
      <c r="XY222" s="18"/>
      <c r="XZ222" s="18"/>
      <c r="YA222" s="18"/>
      <c r="YB222" s="18"/>
      <c r="YC222" s="18"/>
      <c r="YD222" s="18"/>
      <c r="YE222" s="18"/>
      <c r="YF222" s="18"/>
      <c r="YG222" s="18"/>
      <c r="YH222" s="18"/>
      <c r="YI222" s="18"/>
      <c r="YJ222" s="18"/>
      <c r="YK222" s="18"/>
      <c r="YL222" s="18"/>
      <c r="YM222" s="18"/>
      <c r="YN222" s="18"/>
      <c r="YO222" s="18"/>
      <c r="YP222" s="18"/>
      <c r="YQ222" s="18"/>
      <c r="YR222" s="18"/>
      <c r="YS222" s="18"/>
      <c r="YT222" s="18"/>
      <c r="YU222" s="18"/>
      <c r="YV222" s="18"/>
      <c r="YW222" s="18"/>
      <c r="YX222" s="18"/>
      <c r="YY222" s="18"/>
      <c r="YZ222" s="18"/>
      <c r="ZA222" s="18"/>
      <c r="ZB222" s="18"/>
      <c r="ZC222" s="18"/>
      <c r="ZD222" s="18"/>
      <c r="ZE222" s="18"/>
      <c r="ZF222" s="18"/>
      <c r="ZG222" s="18"/>
      <c r="ZH222" s="18"/>
      <c r="ZI222" s="18"/>
      <c r="ZJ222" s="18"/>
      <c r="ZK222" s="18"/>
      <c r="ZL222" s="18"/>
      <c r="ZM222" s="18"/>
      <c r="ZN222" s="18"/>
      <c r="ZO222" s="18"/>
      <c r="ZP222" s="18"/>
      <c r="ZQ222" s="18"/>
      <c r="ZR222" s="18"/>
      <c r="ZS222" s="18"/>
      <c r="ZT222" s="18"/>
      <c r="ZU222" s="18"/>
      <c r="ZV222" s="18"/>
      <c r="ZW222" s="18"/>
      <c r="ZX222" s="18"/>
      <c r="ZY222" s="18"/>
      <c r="ZZ222" s="18"/>
      <c r="AAA222" s="18"/>
      <c r="AAB222" s="18"/>
      <c r="AAC222" s="18"/>
      <c r="AAD222" s="18"/>
      <c r="AAE222" s="18"/>
      <c r="AAF222" s="18"/>
      <c r="AAG222" s="18"/>
      <c r="AAH222" s="18"/>
      <c r="AAI222" s="18"/>
      <c r="AAJ222" s="18"/>
      <c r="AAK222" s="18"/>
      <c r="AAL222" s="18"/>
      <c r="AAM222" s="18"/>
      <c r="AAN222" s="18"/>
      <c r="AAO222" s="18"/>
      <c r="AAP222" s="18"/>
      <c r="AAQ222" s="18"/>
      <c r="AAR222" s="18"/>
      <c r="AAS222" s="18"/>
      <c r="AAT222" s="18"/>
      <c r="AAU222" s="18"/>
      <c r="AAV222" s="18"/>
      <c r="AAW222" s="18"/>
      <c r="AAX222" s="18"/>
      <c r="AAY222" s="18"/>
      <c r="AAZ222" s="18"/>
      <c r="ABA222" s="18"/>
      <c r="ABB222" s="18"/>
      <c r="ABC222" s="18"/>
      <c r="ABD222" s="18"/>
      <c r="ABE222" s="18"/>
      <c r="ABF222" s="18"/>
      <c r="ABG222" s="18"/>
      <c r="ABH222" s="18"/>
      <c r="ABI222" s="18"/>
      <c r="ABJ222" s="18"/>
      <c r="ABK222" s="18"/>
      <c r="ABL222" s="18"/>
      <c r="ABM222" s="18"/>
      <c r="ABN222" s="18"/>
      <c r="ABO222" s="18"/>
      <c r="ABP222" s="18"/>
      <c r="ABQ222" s="18"/>
      <c r="ABR222" s="18"/>
      <c r="ABS222" s="18"/>
      <c r="ABT222" s="18"/>
      <c r="ABU222" s="18"/>
      <c r="ABV222" s="18"/>
      <c r="ABW222" s="18"/>
      <c r="ABX222" s="18"/>
      <c r="ABY222" s="18"/>
      <c r="ABZ222" s="18"/>
      <c r="ACA222" s="18"/>
      <c r="ACB222" s="18"/>
      <c r="ACC222" s="18"/>
      <c r="ACD222" s="18"/>
      <c r="ACE222" s="18"/>
      <c r="ACF222" s="18"/>
      <c r="ACG222" s="18"/>
      <c r="ACH222" s="18"/>
      <c r="ACI222" s="18"/>
      <c r="ACJ222" s="18"/>
      <c r="ACK222" s="18"/>
      <c r="ACL222" s="18"/>
      <c r="ACM222" s="18"/>
      <c r="ACN222" s="18"/>
      <c r="ACO222" s="18"/>
      <c r="ACP222" s="18"/>
      <c r="ACQ222" s="18"/>
      <c r="ACR222" s="18"/>
      <c r="ACS222" s="18"/>
      <c r="ACT222" s="18"/>
      <c r="ACU222" s="18"/>
      <c r="ACV222" s="18"/>
      <c r="ACW222" s="18"/>
      <c r="ACX222" s="18"/>
      <c r="ACY222" s="18"/>
      <c r="ACZ222" s="18"/>
      <c r="ADA222" s="18"/>
      <c r="ADB222" s="18"/>
      <c r="ADC222" s="18"/>
      <c r="ADD222" s="18"/>
      <c r="ADE222" s="18"/>
      <c r="ADF222" s="18"/>
      <c r="ADG222" s="18"/>
      <c r="ADH222" s="18"/>
      <c r="ADI222" s="18"/>
      <c r="ADJ222" s="18"/>
      <c r="ADK222" s="18"/>
      <c r="ADL222" s="18"/>
      <c r="ADM222" s="18"/>
      <c r="ADN222" s="18"/>
      <c r="ADO222" s="18"/>
      <c r="ADP222" s="18"/>
      <c r="ADQ222" s="18"/>
      <c r="ADR222" s="18"/>
      <c r="ADS222" s="18"/>
      <c r="ADT222" s="18"/>
      <c r="ADU222" s="18"/>
      <c r="ADV222" s="18"/>
      <c r="ADW222" s="18"/>
      <c r="ADX222" s="18"/>
      <c r="ADY222" s="18"/>
      <c r="ADZ222" s="18"/>
      <c r="AEA222" s="18"/>
      <c r="AEB222" s="18"/>
      <c r="AEC222" s="18"/>
      <c r="AED222" s="18"/>
      <c r="AEE222" s="18"/>
      <c r="AEF222" s="18"/>
      <c r="AEG222" s="18"/>
      <c r="AEH222" s="18"/>
      <c r="AEI222" s="18"/>
      <c r="AEJ222" s="18"/>
      <c r="AEK222" s="18"/>
      <c r="AEL222" s="18"/>
      <c r="AEM222" s="18"/>
      <c r="AEN222" s="18"/>
      <c r="AEO222" s="18"/>
      <c r="AEP222" s="18"/>
      <c r="AEQ222" s="18"/>
      <c r="AER222" s="18"/>
      <c r="AES222" s="18"/>
      <c r="AET222" s="18"/>
      <c r="AEU222" s="18"/>
      <c r="AEV222" s="18"/>
      <c r="AEW222" s="18"/>
      <c r="AEX222" s="18"/>
      <c r="AEY222" s="18"/>
      <c r="AEZ222" s="18"/>
      <c r="AFA222" s="18"/>
      <c r="AFB222" s="18"/>
      <c r="AFC222" s="18"/>
      <c r="AFD222" s="18"/>
      <c r="AFE222" s="18"/>
      <c r="AFF222" s="18"/>
      <c r="AFG222" s="18"/>
      <c r="AFH222" s="18"/>
      <c r="AFI222" s="18"/>
      <c r="AFJ222" s="18"/>
      <c r="AFK222" s="18"/>
      <c r="AFL222" s="18"/>
      <c r="AFM222" s="18"/>
      <c r="AFN222" s="18"/>
      <c r="AFO222" s="18"/>
      <c r="AFP222" s="18"/>
      <c r="AFQ222" s="18"/>
      <c r="AFR222" s="18"/>
      <c r="AFS222" s="18"/>
      <c r="AFT222" s="18"/>
      <c r="AFU222" s="18"/>
      <c r="AFV222" s="18"/>
      <c r="AFW222" s="18"/>
      <c r="AFX222" s="18"/>
      <c r="AFY222" s="18"/>
      <c r="AFZ222" s="18"/>
      <c r="AGA222" s="18"/>
      <c r="AGB222" s="18"/>
      <c r="AGC222" s="18"/>
      <c r="AGD222" s="18"/>
      <c r="AGE222" s="18"/>
      <c r="AGF222" s="18"/>
      <c r="AGG222" s="18"/>
      <c r="AGH222" s="18"/>
      <c r="AGI222" s="18"/>
      <c r="AGJ222" s="18"/>
      <c r="AGK222" s="18"/>
      <c r="AGL222" s="18"/>
      <c r="AGM222" s="18"/>
      <c r="AGN222" s="18"/>
      <c r="AGO222" s="18"/>
      <c r="AGP222" s="18"/>
      <c r="AGQ222" s="18"/>
      <c r="AGR222" s="18"/>
      <c r="AGS222" s="18"/>
      <c r="AGT222" s="18"/>
      <c r="AGU222" s="18"/>
      <c r="AGV222" s="18"/>
      <c r="AGW222" s="18"/>
      <c r="AGX222" s="18"/>
      <c r="AGY222" s="18"/>
      <c r="AGZ222" s="18"/>
      <c r="AHA222" s="18"/>
      <c r="AHB222" s="18"/>
      <c r="AHC222" s="18"/>
      <c r="AHD222" s="18"/>
      <c r="AHE222" s="18"/>
      <c r="AHF222" s="18"/>
      <c r="AHG222" s="18"/>
      <c r="AHH222" s="18"/>
      <c r="AHI222" s="18"/>
      <c r="AHJ222" s="18"/>
      <c r="AHK222" s="18"/>
      <c r="AHL222" s="18"/>
      <c r="AHM222" s="18"/>
      <c r="AHN222" s="18"/>
      <c r="AHO222" s="18"/>
      <c r="AHP222" s="18"/>
      <c r="AHQ222" s="18"/>
      <c r="AHR222" s="18"/>
      <c r="AHS222" s="18"/>
      <c r="AHT222" s="18"/>
      <c r="AHU222" s="18"/>
      <c r="AHV222" s="18"/>
      <c r="AHW222" s="18"/>
      <c r="AHX222" s="18"/>
      <c r="AHY222" s="18"/>
      <c r="AHZ222" s="18"/>
      <c r="AIA222" s="18"/>
      <c r="AIB222" s="18"/>
      <c r="AIC222" s="18"/>
      <c r="AID222" s="18"/>
      <c r="AIE222" s="18"/>
      <c r="AIF222" s="18"/>
      <c r="AIG222" s="18"/>
      <c r="AIH222" s="18"/>
      <c r="AII222" s="18"/>
      <c r="AIJ222" s="18"/>
      <c r="AIK222" s="18"/>
      <c r="AIL222" s="18"/>
      <c r="AIM222" s="18"/>
      <c r="AIN222" s="18"/>
      <c r="AIO222" s="18"/>
      <c r="AIP222" s="18"/>
      <c r="AIQ222" s="18"/>
      <c r="AIR222" s="18"/>
      <c r="AIS222" s="18"/>
      <c r="AIT222" s="18"/>
      <c r="AIU222" s="18"/>
      <c r="AIV222" s="18"/>
      <c r="AIW222" s="18"/>
      <c r="AIX222" s="18"/>
      <c r="AIY222" s="18"/>
      <c r="AIZ222" s="18"/>
      <c r="AJA222" s="18"/>
      <c r="AJB222" s="18"/>
      <c r="AJC222" s="18"/>
      <c r="AJD222" s="18"/>
      <c r="AJE222" s="18"/>
      <c r="AJF222" s="18"/>
      <c r="AJG222" s="18"/>
      <c r="AJH222" s="18"/>
      <c r="AJI222" s="18"/>
      <c r="AJJ222" s="18"/>
      <c r="AJK222" s="18"/>
      <c r="AJL222" s="18"/>
      <c r="AJM222" s="18"/>
      <c r="AJN222" s="18"/>
      <c r="AJO222" s="18"/>
      <c r="AJP222" s="18"/>
      <c r="AJQ222" s="18"/>
      <c r="AJR222" s="18"/>
      <c r="AJS222" s="18"/>
      <c r="AJT222" s="18"/>
      <c r="AJU222" s="18"/>
      <c r="AJV222" s="18"/>
      <c r="AJW222" s="18"/>
      <c r="AJX222" s="18"/>
      <c r="AJY222" s="18"/>
      <c r="AJZ222" s="18"/>
      <c r="AKA222" s="18"/>
      <c r="AKB222" s="18"/>
      <c r="AKC222" s="18"/>
      <c r="AKD222" s="18"/>
      <c r="AKE222" s="18"/>
      <c r="AKF222" s="18"/>
      <c r="AKG222" s="18"/>
      <c r="AKH222" s="18"/>
      <c r="AKI222" s="18"/>
      <c r="AKJ222" s="18"/>
      <c r="AKK222" s="18"/>
      <c r="AKL222" s="18"/>
      <c r="AKM222" s="18"/>
      <c r="AKN222" s="18"/>
      <c r="AKO222" s="18"/>
      <c r="AKP222" s="18"/>
      <c r="AKQ222" s="18"/>
      <c r="AKR222" s="18"/>
      <c r="AKS222" s="18"/>
      <c r="AKT222" s="18"/>
      <c r="AKU222" s="18"/>
      <c r="AKV222" s="18"/>
      <c r="AKW222" s="18"/>
      <c r="AKX222" s="18"/>
      <c r="AKY222" s="18"/>
      <c r="AKZ222" s="18"/>
      <c r="ALA222" s="18"/>
      <c r="ALB222" s="18"/>
      <c r="ALC222" s="18"/>
      <c r="ALD222" s="18"/>
      <c r="ALE222" s="18"/>
      <c r="ALF222" s="18"/>
      <c r="ALG222" s="18"/>
      <c r="ALH222" s="18"/>
      <c r="ALI222" s="18"/>
      <c r="ALJ222" s="18"/>
      <c r="ALK222" s="18"/>
      <c r="ALL222" s="18"/>
      <c r="ALM222" s="18"/>
      <c r="ALN222" s="18"/>
      <c r="ALO222" s="18"/>
      <c r="ALP222" s="18"/>
      <c r="ALQ222" s="18"/>
      <c r="ALR222" s="18"/>
      <c r="ALS222" s="18"/>
      <c r="ALT222" s="18"/>
      <c r="ALU222" s="18"/>
      <c r="ALV222" s="18"/>
      <c r="ALW222" s="18"/>
      <c r="ALX222" s="18"/>
      <c r="ALY222" s="18"/>
      <c r="ALZ222" s="18"/>
      <c r="AMA222" s="18"/>
      <c r="AMB222" s="18"/>
      <c r="AMC222" s="18"/>
      <c r="AMD222" s="18"/>
      <c r="AME222" s="18"/>
      <c r="AMF222" s="18"/>
      <c r="AMG222" s="18"/>
      <c r="AMH222" s="18"/>
      <c r="AMI222" s="18"/>
      <c r="AMJ222" s="18"/>
      <c r="AMK222" s="18"/>
      <c r="AML222" s="18"/>
      <c r="AMM222" s="18"/>
      <c r="AMN222" s="18"/>
      <c r="AMO222" s="18"/>
      <c r="AMP222" s="18"/>
      <c r="AMQ222" s="18"/>
      <c r="AMR222" s="18"/>
      <c r="AMS222" s="18"/>
      <c r="AMT222" s="18"/>
      <c r="AMU222" s="18"/>
      <c r="AMV222" s="18"/>
      <c r="AMW222" s="18"/>
      <c r="AMX222" s="18"/>
      <c r="AMY222" s="18"/>
      <c r="AMZ222" s="18"/>
      <c r="ANA222" s="18"/>
      <c r="ANB222" s="18"/>
      <c r="ANC222" s="18"/>
      <c r="AND222" s="18"/>
      <c r="ANE222" s="18"/>
      <c r="ANF222" s="18"/>
      <c r="ANG222" s="18"/>
      <c r="ANH222" s="18"/>
      <c r="ANI222" s="18"/>
      <c r="ANJ222" s="18"/>
      <c r="ANK222" s="18"/>
      <c r="ANL222" s="18"/>
      <c r="ANM222" s="18"/>
      <c r="ANN222" s="18"/>
      <c r="ANO222" s="18"/>
      <c r="ANP222" s="18"/>
      <c r="ANQ222" s="18"/>
      <c r="ANR222" s="18"/>
      <c r="ANS222" s="18"/>
      <c r="ANT222" s="18"/>
      <c r="ANU222" s="18"/>
      <c r="ANV222" s="18"/>
      <c r="ANW222" s="18"/>
      <c r="ANX222" s="18"/>
      <c r="ANY222" s="18"/>
      <c r="ANZ222" s="18"/>
      <c r="AOA222" s="18"/>
      <c r="AOB222" s="18"/>
      <c r="AOC222" s="18"/>
      <c r="AOD222" s="18"/>
      <c r="AOE222" s="18"/>
      <c r="AOF222" s="18"/>
      <c r="AOG222" s="18"/>
      <c r="AOH222" s="18"/>
      <c r="AOI222" s="18"/>
      <c r="AOJ222" s="18"/>
      <c r="AOK222" s="18"/>
      <c r="AOL222" s="18"/>
      <c r="AOM222" s="18"/>
      <c r="AON222" s="18"/>
      <c r="AOO222" s="18"/>
      <c r="AOP222" s="18"/>
      <c r="AOQ222" s="18"/>
      <c r="AOR222" s="18"/>
      <c r="AOS222" s="18"/>
      <c r="AOT222" s="18"/>
      <c r="AOU222" s="18"/>
      <c r="AOV222" s="18"/>
      <c r="AOW222" s="18"/>
      <c r="AOX222" s="18"/>
      <c r="AOY222" s="18"/>
      <c r="AOZ222" s="18"/>
      <c r="APA222" s="18"/>
      <c r="APB222" s="18"/>
      <c r="APC222" s="18"/>
      <c r="APD222" s="18"/>
      <c r="APE222" s="18"/>
      <c r="APF222" s="18"/>
      <c r="APG222" s="18"/>
      <c r="APH222" s="18"/>
      <c r="API222" s="18"/>
      <c r="APJ222" s="18"/>
      <c r="APK222" s="18"/>
      <c r="APL222" s="18"/>
      <c r="APM222" s="18"/>
      <c r="APN222" s="18"/>
      <c r="APO222" s="18"/>
      <c r="APP222" s="18"/>
      <c r="APQ222" s="18"/>
      <c r="APR222" s="18"/>
      <c r="APS222" s="18"/>
      <c r="APT222" s="18"/>
      <c r="APU222" s="18"/>
      <c r="APV222" s="18"/>
      <c r="APW222" s="18"/>
      <c r="APX222" s="18"/>
      <c r="APY222" s="18"/>
      <c r="APZ222" s="18"/>
      <c r="AQA222" s="18"/>
      <c r="AQB222" s="18"/>
      <c r="AQC222" s="18"/>
      <c r="AQD222" s="18"/>
      <c r="AQE222" s="18"/>
      <c r="AQF222" s="18"/>
      <c r="AQG222" s="18"/>
      <c r="AQH222" s="18"/>
      <c r="AQI222" s="18"/>
      <c r="AQJ222" s="18"/>
      <c r="AQK222" s="18"/>
      <c r="AQL222" s="18"/>
      <c r="AQM222" s="18"/>
      <c r="AQN222" s="18"/>
      <c r="AQO222" s="18"/>
      <c r="AQP222" s="18"/>
      <c r="AQQ222" s="18"/>
      <c r="AQR222" s="18"/>
      <c r="AQS222" s="18"/>
      <c r="AQT222" s="18"/>
      <c r="AQU222" s="18"/>
      <c r="AQV222" s="18"/>
      <c r="AQW222" s="18"/>
      <c r="AQX222" s="18"/>
      <c r="AQY222" s="18"/>
      <c r="AQZ222" s="18"/>
      <c r="ARA222" s="18"/>
      <c r="ARB222" s="18"/>
      <c r="ARC222" s="18"/>
      <c r="ARD222" s="18"/>
      <c r="ARE222" s="18"/>
      <c r="ARF222" s="18"/>
      <c r="ARG222" s="18"/>
      <c r="ARH222" s="18"/>
      <c r="ARI222" s="18"/>
      <c r="ARJ222" s="18"/>
      <c r="ARK222" s="18"/>
      <c r="ARL222" s="18"/>
      <c r="ARM222" s="18"/>
      <c r="ARN222" s="18"/>
      <c r="ARO222" s="18"/>
      <c r="ARP222" s="18"/>
      <c r="ARQ222" s="18"/>
      <c r="ARR222" s="18"/>
      <c r="ARS222" s="18"/>
      <c r="ART222" s="18"/>
      <c r="ARU222" s="18"/>
      <c r="ARV222" s="18"/>
      <c r="ARW222" s="18"/>
      <c r="ARX222" s="18"/>
      <c r="ARY222" s="18"/>
      <c r="ARZ222" s="18"/>
      <c r="ASA222" s="18"/>
      <c r="ASB222" s="18"/>
      <c r="ASC222" s="18"/>
      <c r="ASD222" s="18"/>
      <c r="ASE222" s="18"/>
      <c r="ASF222" s="18"/>
      <c r="ASG222" s="18"/>
      <c r="ASH222" s="18"/>
      <c r="ASI222" s="18"/>
      <c r="ASJ222" s="18"/>
      <c r="ASK222" s="18"/>
      <c r="ASL222" s="18"/>
      <c r="ASM222" s="18"/>
      <c r="ASN222" s="18"/>
      <c r="ASO222" s="18"/>
      <c r="ASP222" s="18"/>
      <c r="ASQ222" s="18"/>
      <c r="ASR222" s="18"/>
      <c r="ASS222" s="18"/>
      <c r="AST222" s="18"/>
      <c r="ASU222" s="18"/>
      <c r="ASV222" s="18"/>
      <c r="ASW222" s="18"/>
      <c r="ASX222" s="18"/>
      <c r="ASY222" s="18"/>
      <c r="ASZ222" s="18"/>
      <c r="ATA222" s="18"/>
      <c r="ATB222" s="18"/>
      <c r="ATC222" s="18"/>
      <c r="ATD222" s="18"/>
      <c r="ATE222" s="18"/>
      <c r="ATF222" s="18"/>
      <c r="ATG222" s="18"/>
      <c r="ATH222" s="18"/>
      <c r="ATI222" s="18"/>
      <c r="ATJ222" s="18"/>
      <c r="ATK222" s="18"/>
      <c r="ATL222" s="18"/>
      <c r="ATM222" s="18"/>
      <c r="ATN222" s="18"/>
      <c r="ATO222" s="18"/>
      <c r="ATP222" s="18"/>
      <c r="ATQ222" s="18"/>
      <c r="ATR222" s="18"/>
      <c r="ATS222" s="18"/>
      <c r="ATT222" s="18"/>
      <c r="ATU222" s="18"/>
      <c r="ATV222" s="18"/>
      <c r="ATW222" s="18"/>
      <c r="ATX222" s="18"/>
      <c r="ATY222" s="18"/>
      <c r="ATZ222" s="18"/>
      <c r="AUA222" s="18"/>
      <c r="AUB222" s="18"/>
      <c r="AUC222" s="18"/>
      <c r="AUD222" s="18"/>
      <c r="AUE222" s="18"/>
      <c r="AUF222" s="18"/>
      <c r="AUG222" s="18"/>
      <c r="AUH222" s="18"/>
      <c r="AUI222" s="18"/>
      <c r="AUJ222" s="18"/>
      <c r="AUK222" s="18"/>
      <c r="AUL222" s="18"/>
      <c r="AUM222" s="18"/>
      <c r="AUN222" s="18"/>
      <c r="AUO222" s="18"/>
      <c r="AUP222" s="18"/>
      <c r="AUQ222" s="18"/>
      <c r="AUR222" s="18"/>
      <c r="AUS222" s="18"/>
      <c r="AUT222" s="18"/>
      <c r="AUU222" s="18"/>
      <c r="AUV222" s="18"/>
      <c r="AUW222" s="18"/>
      <c r="AUX222" s="18"/>
      <c r="AUY222" s="18"/>
      <c r="AUZ222" s="18"/>
      <c r="AVA222" s="18"/>
      <c r="AVB222" s="18"/>
      <c r="AVC222" s="18"/>
      <c r="AVD222" s="18"/>
      <c r="AVE222" s="18"/>
      <c r="AVF222" s="18"/>
      <c r="AVG222" s="18"/>
      <c r="AVH222" s="18"/>
      <c r="AVI222" s="18"/>
      <c r="AVJ222" s="18"/>
      <c r="AVK222" s="18"/>
      <c r="AVL222" s="18"/>
      <c r="AVM222" s="18"/>
      <c r="AVN222" s="18"/>
      <c r="AVO222" s="18"/>
      <c r="AVP222" s="18"/>
      <c r="AVQ222" s="18"/>
      <c r="AVR222" s="18"/>
      <c r="AVS222" s="18"/>
      <c r="AVT222" s="18"/>
      <c r="AVU222" s="18"/>
      <c r="AVV222" s="18"/>
      <c r="AVW222" s="18"/>
      <c r="AVX222" s="18"/>
      <c r="AVY222" s="18"/>
      <c r="AVZ222" s="18"/>
      <c r="AWA222" s="18"/>
      <c r="AWB222" s="18"/>
      <c r="AWC222" s="18"/>
      <c r="AWD222" s="18"/>
      <c r="AWE222" s="18"/>
      <c r="AWF222" s="18"/>
      <c r="AWG222" s="18"/>
      <c r="AWH222" s="18"/>
      <c r="AWI222" s="18"/>
      <c r="AWJ222" s="18"/>
      <c r="AWK222" s="18"/>
      <c r="AWL222" s="18"/>
      <c r="AWM222" s="18"/>
      <c r="AWN222" s="18"/>
      <c r="AWO222" s="18"/>
      <c r="AWP222" s="18"/>
      <c r="AWQ222" s="18"/>
      <c r="AWR222" s="18"/>
      <c r="AWS222" s="18"/>
      <c r="AWT222" s="18"/>
      <c r="AWU222" s="18"/>
      <c r="AWV222" s="18"/>
      <c r="AWW222" s="18"/>
      <c r="AWX222" s="18"/>
      <c r="AWY222" s="18"/>
      <c r="AWZ222" s="18"/>
      <c r="AXA222" s="18"/>
      <c r="AXB222" s="18"/>
      <c r="AXC222" s="18"/>
      <c r="AXD222" s="18"/>
      <c r="AXE222" s="18"/>
      <c r="AXF222" s="18"/>
      <c r="AXG222" s="18"/>
      <c r="AXH222" s="18"/>
      <c r="AXI222" s="18"/>
      <c r="AXJ222" s="18"/>
      <c r="AXK222" s="18"/>
      <c r="AXL222" s="18"/>
      <c r="AXM222" s="18"/>
      <c r="AXN222" s="18"/>
      <c r="AXO222" s="18"/>
      <c r="AXP222" s="18"/>
      <c r="AXQ222" s="18"/>
      <c r="AXR222" s="18"/>
      <c r="AXS222" s="18"/>
      <c r="AXT222" s="18"/>
      <c r="AXU222" s="18"/>
      <c r="AXV222" s="18"/>
      <c r="AXW222" s="18"/>
      <c r="AXX222" s="18"/>
      <c r="AXY222" s="18"/>
      <c r="AXZ222" s="18"/>
      <c r="AYA222" s="18"/>
      <c r="AYB222" s="18"/>
      <c r="AYC222" s="18"/>
      <c r="AYD222" s="18"/>
      <c r="AYE222" s="18"/>
      <c r="AYF222" s="18"/>
      <c r="AYG222" s="18"/>
      <c r="AYH222" s="18"/>
      <c r="AYI222" s="18"/>
      <c r="AYJ222" s="18"/>
      <c r="AYK222" s="18"/>
      <c r="AYL222" s="18"/>
      <c r="AYM222" s="18"/>
      <c r="AYN222" s="18"/>
      <c r="AYO222" s="18"/>
      <c r="AYP222" s="18"/>
      <c r="AYQ222" s="18"/>
      <c r="AYR222" s="18"/>
      <c r="AYS222" s="18"/>
      <c r="AYT222" s="18"/>
      <c r="AYU222" s="18"/>
      <c r="AYV222" s="18"/>
      <c r="AYW222" s="18"/>
      <c r="AYX222" s="18"/>
      <c r="AYY222" s="18"/>
      <c r="AYZ222" s="18"/>
      <c r="AZA222" s="18"/>
      <c r="AZB222" s="18"/>
      <c r="AZC222" s="18"/>
      <c r="AZD222" s="18"/>
      <c r="AZE222" s="18"/>
      <c r="AZF222" s="18"/>
      <c r="AZG222" s="18"/>
      <c r="AZH222" s="18"/>
      <c r="AZI222" s="18"/>
      <c r="AZJ222" s="18"/>
      <c r="AZK222" s="18"/>
      <c r="AZL222" s="18"/>
      <c r="AZM222" s="18"/>
      <c r="AZN222" s="18"/>
      <c r="AZO222" s="18"/>
      <c r="AZP222" s="18"/>
      <c r="AZQ222" s="18"/>
      <c r="AZR222" s="18"/>
      <c r="AZS222" s="18"/>
      <c r="AZT222" s="18"/>
      <c r="AZU222" s="18"/>
      <c r="AZV222" s="18"/>
      <c r="AZW222" s="18"/>
      <c r="AZX222" s="18"/>
      <c r="AZY222" s="18"/>
      <c r="AZZ222" s="18"/>
      <c r="BAA222" s="18"/>
      <c r="BAB222" s="18"/>
      <c r="BAC222" s="18"/>
      <c r="BAD222" s="18"/>
      <c r="BAE222" s="18"/>
      <c r="BAF222" s="18"/>
      <c r="BAG222" s="18"/>
      <c r="BAH222" s="18"/>
      <c r="BAI222" s="18"/>
      <c r="BAJ222" s="18"/>
      <c r="BAK222" s="18"/>
      <c r="BAL222" s="18"/>
      <c r="BAM222" s="18"/>
      <c r="BAN222" s="18"/>
      <c r="BAO222" s="18"/>
      <c r="BAP222" s="18"/>
      <c r="BAQ222" s="18"/>
      <c r="BAR222" s="18"/>
      <c r="BAS222" s="18"/>
      <c r="BAT222" s="18"/>
      <c r="BAU222" s="18"/>
      <c r="BAV222" s="18"/>
      <c r="BAW222" s="18"/>
      <c r="BAX222" s="18"/>
      <c r="BAY222" s="18"/>
      <c r="BAZ222" s="18"/>
      <c r="BBA222" s="18"/>
      <c r="BBB222" s="18"/>
      <c r="BBC222" s="18"/>
      <c r="BBD222" s="18"/>
      <c r="BBE222" s="18"/>
      <c r="BBF222" s="18"/>
      <c r="BBG222" s="18"/>
      <c r="BBH222" s="18"/>
      <c r="BBI222" s="18"/>
      <c r="BBJ222" s="18"/>
      <c r="BBK222" s="18"/>
      <c r="BBL222" s="18"/>
      <c r="BBM222" s="18"/>
      <c r="BBN222" s="18"/>
      <c r="BBO222" s="18"/>
      <c r="BBP222" s="18"/>
      <c r="BBQ222" s="18"/>
      <c r="BBR222" s="18"/>
      <c r="BBS222" s="18"/>
      <c r="BBT222" s="18"/>
      <c r="BBU222" s="18"/>
      <c r="BBV222" s="18"/>
      <c r="BBW222" s="18"/>
      <c r="BBX222" s="18"/>
      <c r="BBY222" s="18"/>
      <c r="BBZ222" s="18"/>
      <c r="BCA222" s="18"/>
      <c r="BCB222" s="18"/>
      <c r="BCC222" s="18"/>
      <c r="BCD222" s="18"/>
      <c r="BCE222" s="18"/>
      <c r="BCF222" s="18"/>
      <c r="BCG222" s="18"/>
      <c r="BCH222" s="18"/>
      <c r="BCI222" s="18"/>
      <c r="BCJ222" s="18"/>
      <c r="BCK222" s="18"/>
      <c r="BCL222" s="18"/>
      <c r="BCM222" s="18"/>
      <c r="BCN222" s="18"/>
      <c r="BCO222" s="18"/>
      <c r="BCP222" s="18"/>
      <c r="BCQ222" s="18"/>
      <c r="BCR222" s="18"/>
      <c r="BCS222" s="18"/>
      <c r="BCT222" s="18"/>
      <c r="BCU222" s="18"/>
      <c r="BCV222" s="18"/>
      <c r="BCW222" s="18"/>
      <c r="BCX222" s="18"/>
      <c r="BCY222" s="18"/>
      <c r="BCZ222" s="18"/>
      <c r="BDA222" s="18"/>
      <c r="BDB222" s="18"/>
      <c r="BDC222" s="18"/>
      <c r="BDD222" s="18"/>
      <c r="BDE222" s="18"/>
      <c r="BDF222" s="18"/>
      <c r="BDG222" s="18"/>
      <c r="BDH222" s="18"/>
      <c r="BDI222" s="18"/>
      <c r="BDJ222" s="18"/>
      <c r="BDK222" s="18"/>
      <c r="BDL222" s="18"/>
      <c r="BDM222" s="18"/>
      <c r="BDN222" s="18"/>
      <c r="BDO222" s="18"/>
      <c r="BDP222" s="18"/>
      <c r="BDQ222" s="18"/>
      <c r="BDR222" s="18"/>
      <c r="BDS222" s="18"/>
      <c r="BDT222" s="18"/>
      <c r="BDU222" s="18"/>
      <c r="BDV222" s="18"/>
      <c r="BDW222" s="18"/>
      <c r="BDX222" s="18"/>
      <c r="BDY222" s="18"/>
      <c r="BDZ222" s="18"/>
      <c r="BEA222" s="18"/>
      <c r="BEB222" s="18"/>
      <c r="BEC222" s="18"/>
      <c r="BED222" s="18"/>
      <c r="BEE222" s="18"/>
      <c r="BEF222" s="18"/>
      <c r="BEG222" s="18"/>
      <c r="BEH222" s="18"/>
      <c r="BEI222" s="18"/>
      <c r="BEJ222" s="18"/>
      <c r="BEK222" s="18"/>
      <c r="BEL222" s="18"/>
      <c r="BEM222" s="18"/>
      <c r="BEN222" s="18"/>
      <c r="BEO222" s="18"/>
      <c r="BEP222" s="18"/>
      <c r="BEQ222" s="18"/>
      <c r="BER222" s="18"/>
      <c r="BES222" s="18"/>
      <c r="BET222" s="18"/>
      <c r="BEU222" s="18"/>
      <c r="BEV222" s="18"/>
      <c r="BEW222" s="18"/>
      <c r="BEX222" s="18"/>
      <c r="BEY222" s="18"/>
      <c r="BEZ222" s="18"/>
      <c r="BFA222" s="18"/>
      <c r="BFB222" s="18"/>
      <c r="BFC222" s="18"/>
      <c r="BFD222" s="18"/>
      <c r="BFE222" s="18"/>
      <c r="BFF222" s="18"/>
      <c r="BFG222" s="18"/>
      <c r="BFH222" s="18"/>
      <c r="BFI222" s="18"/>
      <c r="BFJ222" s="18"/>
      <c r="BFK222" s="18"/>
      <c r="BFL222" s="18"/>
      <c r="BFM222" s="18"/>
      <c r="BFN222" s="18"/>
      <c r="BFO222" s="18"/>
      <c r="BFP222" s="18"/>
      <c r="BFQ222" s="18"/>
      <c r="BFR222" s="18"/>
      <c r="BFS222" s="18"/>
      <c r="BFT222" s="18"/>
      <c r="BFU222" s="18"/>
      <c r="BFV222" s="18"/>
      <c r="BFW222" s="18"/>
      <c r="BFX222" s="18"/>
      <c r="BFY222" s="18"/>
      <c r="BFZ222" s="18"/>
      <c r="BGA222" s="18"/>
      <c r="BGB222" s="18"/>
      <c r="BGC222" s="18"/>
      <c r="BGD222" s="18"/>
      <c r="BGE222" s="18"/>
      <c r="BGF222" s="18"/>
      <c r="BGG222" s="18"/>
      <c r="BGH222" s="18"/>
      <c r="BGI222" s="18"/>
      <c r="BGJ222" s="18"/>
      <c r="BGK222" s="18"/>
      <c r="BGL222" s="18"/>
      <c r="BGM222" s="18"/>
      <c r="BGN222" s="18"/>
      <c r="BGO222" s="18"/>
      <c r="BGP222" s="18"/>
      <c r="BGQ222" s="18"/>
      <c r="BGR222" s="18"/>
      <c r="BGS222" s="18"/>
      <c r="BGT222" s="18"/>
      <c r="BGU222" s="18"/>
      <c r="BGV222" s="18"/>
      <c r="BGW222" s="18"/>
      <c r="BGX222" s="18"/>
      <c r="BGY222" s="18"/>
      <c r="BGZ222" s="18"/>
      <c r="BHA222" s="18"/>
      <c r="BHB222" s="18"/>
      <c r="BHC222" s="18"/>
      <c r="BHD222" s="18"/>
      <c r="BHE222" s="18"/>
      <c r="BHF222" s="18"/>
      <c r="BHG222" s="18"/>
      <c r="BHH222" s="18"/>
      <c r="BHI222" s="18"/>
      <c r="BHJ222" s="18"/>
      <c r="BHK222" s="18"/>
      <c r="BHL222" s="18"/>
      <c r="BHM222" s="18"/>
      <c r="BHN222" s="18"/>
      <c r="BHO222" s="18"/>
      <c r="BHP222" s="18"/>
      <c r="BHQ222" s="18"/>
      <c r="BHR222" s="18"/>
      <c r="BHS222" s="18"/>
      <c r="BHT222" s="18"/>
      <c r="BHU222" s="18"/>
      <c r="BHV222" s="18"/>
      <c r="BHW222" s="18"/>
      <c r="BHX222" s="18"/>
      <c r="BHY222" s="18"/>
      <c r="BHZ222" s="18"/>
      <c r="BIA222" s="18"/>
      <c r="BIB222" s="18"/>
      <c r="BIC222" s="18"/>
      <c r="BID222" s="18"/>
      <c r="BIE222" s="18"/>
      <c r="BIF222" s="18"/>
      <c r="BIG222" s="18"/>
      <c r="BIH222" s="18"/>
      <c r="BII222" s="18"/>
      <c r="BIJ222" s="18"/>
      <c r="BIK222" s="18"/>
      <c r="BIL222" s="18"/>
      <c r="BIM222" s="18"/>
      <c r="BIN222" s="18"/>
      <c r="BIO222" s="18"/>
      <c r="BIP222" s="18"/>
      <c r="BIQ222" s="18"/>
      <c r="BIR222" s="18"/>
      <c r="BIS222" s="18"/>
      <c r="BIT222" s="18"/>
      <c r="BIU222" s="18"/>
      <c r="BIV222" s="18"/>
      <c r="BIW222" s="18"/>
      <c r="BIX222" s="18"/>
      <c r="BIY222" s="18"/>
      <c r="BIZ222" s="18"/>
      <c r="BJA222" s="18"/>
      <c r="BJB222" s="18"/>
      <c r="BJC222" s="18"/>
      <c r="BJD222" s="18"/>
      <c r="BJE222" s="18"/>
      <c r="BJF222" s="18"/>
      <c r="BJG222" s="18"/>
      <c r="BJH222" s="18"/>
      <c r="BJI222" s="18"/>
      <c r="BJJ222" s="18"/>
      <c r="BJK222" s="18"/>
      <c r="BJL222" s="18"/>
      <c r="BJM222" s="18"/>
      <c r="BJN222" s="18"/>
      <c r="BJO222" s="18"/>
      <c r="BJP222" s="18"/>
      <c r="BJQ222" s="18"/>
      <c r="BJR222" s="18"/>
      <c r="BJS222" s="18"/>
      <c r="BJT222" s="18"/>
      <c r="BJU222" s="18"/>
      <c r="BJV222" s="18"/>
      <c r="BJW222" s="18"/>
      <c r="BJX222" s="18"/>
      <c r="BJY222" s="18"/>
      <c r="BJZ222" s="18"/>
      <c r="BKA222" s="18"/>
      <c r="BKB222" s="18"/>
      <c r="BKC222" s="18"/>
      <c r="BKD222" s="18"/>
      <c r="BKE222" s="18"/>
      <c r="BKF222" s="18"/>
      <c r="BKG222" s="18"/>
      <c r="BKH222" s="18"/>
      <c r="BKI222" s="18"/>
      <c r="BKJ222" s="18"/>
      <c r="BKK222" s="18"/>
      <c r="BKL222" s="18"/>
      <c r="BKM222" s="18"/>
      <c r="BKN222" s="18"/>
      <c r="BKO222" s="18"/>
      <c r="BKP222" s="18"/>
      <c r="BKQ222" s="18"/>
      <c r="BKR222" s="18"/>
      <c r="BKS222" s="18"/>
      <c r="BKT222" s="18"/>
      <c r="BKU222" s="18"/>
      <c r="BKV222" s="18"/>
      <c r="BKW222" s="18"/>
      <c r="BKX222" s="18"/>
      <c r="BKY222" s="18"/>
      <c r="BKZ222" s="18"/>
      <c r="BLA222" s="18"/>
      <c r="BLB222" s="18"/>
      <c r="BLC222" s="18"/>
      <c r="BLD222" s="18"/>
      <c r="BLE222" s="18"/>
      <c r="BLF222" s="18"/>
      <c r="BLG222" s="18"/>
      <c r="BLH222" s="18"/>
      <c r="BLI222" s="18"/>
      <c r="BLJ222" s="18"/>
      <c r="BLK222" s="18"/>
      <c r="BLL222" s="18"/>
      <c r="BLM222" s="18"/>
      <c r="BLN222" s="18"/>
      <c r="BLO222" s="18"/>
      <c r="BLP222" s="18"/>
      <c r="BLQ222" s="18"/>
      <c r="BLR222" s="18"/>
      <c r="BLS222" s="18"/>
      <c r="BLT222" s="18"/>
      <c r="BLU222" s="18"/>
      <c r="BLV222" s="18"/>
      <c r="BLW222" s="18"/>
      <c r="BLX222" s="18"/>
      <c r="BLY222" s="18"/>
      <c r="BLZ222" s="18"/>
      <c r="BMA222" s="18"/>
      <c r="BMB222" s="18"/>
      <c r="BMC222" s="18"/>
      <c r="BMD222" s="18"/>
      <c r="BME222" s="18"/>
      <c r="BMF222" s="18"/>
      <c r="BMG222" s="18"/>
      <c r="BMH222" s="18"/>
      <c r="BMI222" s="18"/>
      <c r="BMJ222" s="18"/>
      <c r="BMK222" s="18"/>
      <c r="BML222" s="18"/>
      <c r="BMM222" s="18"/>
      <c r="BMN222" s="18"/>
      <c r="BMO222" s="18"/>
      <c r="BMP222" s="18"/>
      <c r="BMQ222" s="18"/>
      <c r="BMR222" s="18"/>
      <c r="BMS222" s="18"/>
      <c r="BMT222" s="18"/>
      <c r="BMU222" s="18"/>
      <c r="BMV222" s="18"/>
      <c r="BMW222" s="18"/>
      <c r="BMX222" s="18"/>
      <c r="BMY222" s="18"/>
      <c r="BMZ222" s="18"/>
      <c r="BNA222" s="18"/>
      <c r="BNB222" s="18"/>
      <c r="BNC222" s="18"/>
      <c r="BND222" s="18"/>
      <c r="BNE222" s="18"/>
      <c r="BNF222" s="18"/>
      <c r="BNG222" s="18"/>
      <c r="BNH222" s="18"/>
      <c r="BNI222" s="18"/>
      <c r="BNJ222" s="18"/>
      <c r="BNK222" s="18"/>
      <c r="BNL222" s="18"/>
      <c r="BNM222" s="18"/>
      <c r="BNN222" s="18"/>
      <c r="BNO222" s="18"/>
      <c r="BNP222" s="18"/>
      <c r="BNQ222" s="18"/>
      <c r="BNR222" s="18"/>
      <c r="BNS222" s="18"/>
      <c r="BNT222" s="18"/>
      <c r="BNU222" s="18"/>
      <c r="BNV222" s="18"/>
      <c r="BNW222" s="18"/>
      <c r="BNX222" s="18"/>
      <c r="BNY222" s="18"/>
      <c r="BNZ222" s="18"/>
      <c r="BOA222" s="18"/>
      <c r="BOB222" s="18"/>
      <c r="BOC222" s="18"/>
      <c r="BOD222" s="18"/>
      <c r="BOE222" s="18"/>
      <c r="BOF222" s="18"/>
      <c r="BOG222" s="18"/>
      <c r="BOH222" s="18"/>
      <c r="BOI222" s="18"/>
      <c r="BOJ222" s="18"/>
      <c r="BOK222" s="18"/>
      <c r="BOL222" s="18"/>
      <c r="BOM222" s="18"/>
      <c r="BON222" s="18"/>
      <c r="BOO222" s="18"/>
      <c r="BOP222" s="18"/>
      <c r="BOQ222" s="18"/>
      <c r="BOR222" s="18"/>
      <c r="BOS222" s="18"/>
      <c r="BOT222" s="18"/>
      <c r="BOU222" s="18"/>
      <c r="BOV222" s="18"/>
      <c r="BOW222" s="18"/>
      <c r="BOX222" s="18"/>
      <c r="BOY222" s="18"/>
      <c r="BOZ222" s="18"/>
      <c r="BPA222" s="18"/>
      <c r="BPB222" s="18"/>
      <c r="BPC222" s="18"/>
      <c r="BPD222" s="18"/>
      <c r="BPE222" s="18"/>
      <c r="BPF222" s="18"/>
      <c r="BPG222" s="18"/>
      <c r="BPH222" s="18"/>
      <c r="BPI222" s="18"/>
      <c r="BPJ222" s="18"/>
      <c r="BPK222" s="18"/>
      <c r="BPL222" s="18"/>
      <c r="BPM222" s="18"/>
      <c r="BPN222" s="18"/>
      <c r="BPO222" s="18"/>
      <c r="BPP222" s="18"/>
      <c r="BPQ222" s="18"/>
      <c r="BPR222" s="18"/>
      <c r="BPS222" s="18"/>
      <c r="BPT222" s="18"/>
      <c r="BPU222" s="18"/>
      <c r="BPV222" s="18"/>
      <c r="BPW222" s="18"/>
      <c r="BPX222" s="18"/>
      <c r="BPY222" s="18"/>
      <c r="BPZ222" s="18"/>
      <c r="BQA222" s="18"/>
      <c r="BQB222" s="18"/>
      <c r="BQC222" s="18"/>
      <c r="BQD222" s="18"/>
      <c r="BQE222" s="18"/>
      <c r="BQF222" s="18"/>
      <c r="BQG222" s="18"/>
      <c r="BQH222" s="18"/>
      <c r="BQI222" s="18"/>
      <c r="BQJ222" s="18"/>
      <c r="BQK222" s="18"/>
      <c r="BQL222" s="18"/>
      <c r="BQM222" s="18"/>
      <c r="BQN222" s="18"/>
      <c r="BQO222" s="18"/>
      <c r="BQP222" s="18"/>
      <c r="BQQ222" s="18"/>
      <c r="BQR222" s="18"/>
      <c r="BQS222" s="18"/>
      <c r="BQT222" s="18"/>
      <c r="BQU222" s="18"/>
      <c r="BQV222" s="18"/>
      <c r="BQW222" s="18"/>
      <c r="BQX222" s="18"/>
      <c r="BQY222" s="18"/>
      <c r="BQZ222" s="18"/>
      <c r="BRA222" s="18"/>
      <c r="BRB222" s="18"/>
      <c r="BRC222" s="18"/>
      <c r="BRD222" s="18"/>
      <c r="BRE222" s="18"/>
      <c r="BRF222" s="18"/>
      <c r="BRG222" s="18"/>
      <c r="BRH222" s="18"/>
      <c r="BRI222" s="18"/>
      <c r="BRJ222" s="18"/>
      <c r="BRK222" s="18"/>
      <c r="BRL222" s="18"/>
      <c r="BRM222" s="18"/>
      <c r="BRN222" s="18"/>
      <c r="BRO222" s="18"/>
      <c r="BRP222" s="18"/>
      <c r="BRQ222" s="18"/>
      <c r="BRR222" s="18"/>
      <c r="BRS222" s="18"/>
      <c r="BRT222" s="18"/>
      <c r="BRU222" s="18"/>
      <c r="BRV222" s="18"/>
      <c r="BRW222" s="18"/>
      <c r="BRX222" s="18"/>
      <c r="BRY222" s="18"/>
      <c r="BRZ222" s="18"/>
      <c r="BSA222" s="18"/>
      <c r="BSB222" s="18"/>
      <c r="BSC222" s="18"/>
      <c r="BSD222" s="18"/>
      <c r="BSE222" s="18"/>
      <c r="BSF222" s="18"/>
      <c r="BSG222" s="18"/>
      <c r="BSH222" s="18"/>
      <c r="BSI222" s="18"/>
      <c r="BSJ222" s="18"/>
      <c r="BSK222" s="18"/>
      <c r="BSL222" s="18"/>
      <c r="BSM222" s="18"/>
      <c r="BSN222" s="18"/>
      <c r="BSO222" s="18"/>
      <c r="BSP222" s="18"/>
      <c r="BSQ222" s="18"/>
      <c r="BSR222" s="18"/>
      <c r="BSS222" s="18"/>
      <c r="BST222" s="18"/>
      <c r="BSU222" s="18"/>
      <c r="BSV222" s="18"/>
      <c r="BSW222" s="18"/>
      <c r="BSX222" s="18"/>
      <c r="BSY222" s="18"/>
      <c r="BSZ222" s="18"/>
      <c r="BTA222" s="18"/>
      <c r="BTB222" s="18"/>
      <c r="BTC222" s="18"/>
      <c r="BTD222" s="18"/>
      <c r="BTE222" s="18"/>
      <c r="BTF222" s="18"/>
      <c r="BTG222" s="18"/>
      <c r="BTH222" s="18"/>
    </row>
    <row r="223" spans="1:1880" s="460" customFormat="1" ht="30.75" customHeight="1" x14ac:dyDescent="0.3">
      <c r="A223" s="100"/>
      <c r="B223" s="942" t="s">
        <v>287</v>
      </c>
      <c r="C223" s="911"/>
      <c r="D223" s="89"/>
      <c r="E223" s="459"/>
      <c r="F223" s="462"/>
      <c r="G223" s="433"/>
      <c r="H223" s="17"/>
      <c r="I223" s="72"/>
      <c r="J223" s="180"/>
      <c r="K223" s="18"/>
      <c r="L223"/>
      <c r="M223" s="18"/>
      <c r="N223" s="190"/>
      <c r="O223" s="18"/>
      <c r="P223" s="18"/>
      <c r="Q223" s="18"/>
      <c r="R223" s="18"/>
      <c r="S223" s="18"/>
      <c r="T223" s="18"/>
      <c r="U223" s="18"/>
      <c r="V223" s="18"/>
      <c r="W223" s="18"/>
      <c r="X223" s="18"/>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18"/>
      <c r="JH223" s="18"/>
      <c r="JI223" s="18"/>
      <c r="JJ223" s="18"/>
      <c r="JK223" s="18"/>
      <c r="JL223" s="18"/>
      <c r="JM223" s="18"/>
      <c r="JN223" s="18"/>
      <c r="JO223" s="18"/>
      <c r="JP223" s="18"/>
      <c r="JQ223" s="18"/>
      <c r="JR223" s="18"/>
      <c r="JS223" s="18"/>
      <c r="JT223" s="18"/>
      <c r="JU223" s="18"/>
      <c r="JV223" s="18"/>
      <c r="JW223" s="18"/>
      <c r="JX223" s="18"/>
      <c r="JY223" s="18"/>
      <c r="JZ223" s="18"/>
      <c r="KA223" s="18"/>
      <c r="KB223" s="18"/>
      <c r="KC223" s="18"/>
      <c r="KD223" s="18"/>
      <c r="KE223" s="18"/>
      <c r="KF223" s="18"/>
      <c r="KG223" s="18"/>
      <c r="KH223" s="18"/>
      <c r="KI223" s="18"/>
      <c r="KJ223" s="18"/>
      <c r="KK223" s="18"/>
      <c r="KL223" s="18"/>
      <c r="KM223" s="18"/>
      <c r="KN223" s="18"/>
      <c r="KO223" s="18"/>
      <c r="KP223" s="18"/>
      <c r="KQ223" s="18"/>
      <c r="KR223" s="18"/>
      <c r="KS223" s="18"/>
      <c r="KT223" s="18"/>
      <c r="KU223" s="18"/>
      <c r="KV223" s="18"/>
      <c r="KW223" s="18"/>
      <c r="KX223" s="18"/>
      <c r="KY223" s="18"/>
      <c r="KZ223" s="18"/>
      <c r="LA223" s="18"/>
      <c r="LB223" s="18"/>
      <c r="LC223" s="18"/>
      <c r="LD223" s="18"/>
      <c r="LE223" s="18"/>
      <c r="LF223" s="18"/>
      <c r="LG223" s="18"/>
      <c r="LH223" s="18"/>
      <c r="LI223" s="18"/>
      <c r="LJ223" s="18"/>
      <c r="LK223" s="18"/>
      <c r="LL223" s="18"/>
      <c r="LM223" s="18"/>
      <c r="LN223" s="18"/>
      <c r="LO223" s="18"/>
      <c r="LP223" s="18"/>
      <c r="LQ223" s="18"/>
      <c r="LR223" s="18"/>
      <c r="LS223" s="18"/>
      <c r="LT223" s="18"/>
      <c r="LU223" s="18"/>
      <c r="LV223" s="18"/>
      <c r="LW223" s="18"/>
      <c r="LX223" s="18"/>
      <c r="LY223" s="18"/>
      <c r="LZ223" s="18"/>
      <c r="MA223" s="18"/>
      <c r="MB223" s="18"/>
      <c r="MC223" s="18"/>
      <c r="MD223" s="18"/>
      <c r="ME223" s="18"/>
      <c r="MF223" s="18"/>
      <c r="MG223" s="18"/>
      <c r="MH223" s="18"/>
      <c r="MI223" s="18"/>
      <c r="MJ223" s="18"/>
      <c r="MK223" s="18"/>
      <c r="ML223" s="18"/>
      <c r="MM223" s="18"/>
      <c r="MN223" s="18"/>
      <c r="MO223" s="18"/>
      <c r="MP223" s="18"/>
      <c r="MQ223" s="18"/>
      <c r="MR223" s="18"/>
      <c r="MS223" s="18"/>
      <c r="MT223" s="18"/>
      <c r="MU223" s="18"/>
      <c r="MV223" s="18"/>
      <c r="MW223" s="18"/>
      <c r="MX223" s="18"/>
      <c r="MY223" s="18"/>
      <c r="MZ223" s="18"/>
      <c r="NA223" s="18"/>
      <c r="NB223" s="18"/>
      <c r="NC223" s="18"/>
      <c r="ND223" s="18"/>
      <c r="NE223" s="18"/>
      <c r="NF223" s="18"/>
      <c r="NG223" s="18"/>
      <c r="NH223" s="18"/>
      <c r="NI223" s="18"/>
      <c r="NJ223" s="18"/>
      <c r="NK223" s="18"/>
      <c r="NL223" s="18"/>
      <c r="NM223" s="18"/>
      <c r="NN223" s="18"/>
      <c r="NO223" s="18"/>
      <c r="NP223" s="18"/>
      <c r="NQ223" s="18"/>
      <c r="NR223" s="18"/>
      <c r="NS223" s="18"/>
      <c r="NT223" s="18"/>
      <c r="NU223" s="18"/>
      <c r="NV223" s="18"/>
      <c r="NW223" s="18"/>
      <c r="NX223" s="18"/>
      <c r="NY223" s="18"/>
      <c r="NZ223" s="18"/>
      <c r="OA223" s="18"/>
      <c r="OB223" s="18"/>
      <c r="OC223" s="18"/>
      <c r="OD223" s="18"/>
      <c r="OE223" s="18"/>
      <c r="OF223" s="18"/>
      <c r="OG223" s="18"/>
      <c r="OH223" s="18"/>
      <c r="OI223" s="18"/>
      <c r="OJ223" s="18"/>
      <c r="OK223" s="18"/>
      <c r="OL223" s="18"/>
      <c r="OM223" s="18"/>
      <c r="ON223" s="18"/>
      <c r="OO223" s="18"/>
      <c r="OP223" s="18"/>
      <c r="OQ223" s="18"/>
      <c r="OR223" s="18"/>
      <c r="OS223" s="18"/>
      <c r="OT223" s="18"/>
      <c r="OU223" s="18"/>
      <c r="OV223" s="18"/>
      <c r="OW223" s="18"/>
      <c r="OX223" s="18"/>
      <c r="OY223" s="18"/>
      <c r="OZ223" s="18"/>
      <c r="PA223" s="18"/>
      <c r="PB223" s="18"/>
      <c r="PC223" s="18"/>
      <c r="PD223" s="18"/>
      <c r="PE223" s="18"/>
      <c r="PF223" s="18"/>
      <c r="PG223" s="18"/>
      <c r="PH223" s="18"/>
      <c r="PI223" s="18"/>
      <c r="PJ223" s="18"/>
      <c r="PK223" s="18"/>
      <c r="PL223" s="18"/>
      <c r="PM223" s="18"/>
      <c r="PN223" s="18"/>
      <c r="PO223" s="18"/>
      <c r="PP223" s="18"/>
      <c r="PQ223" s="18"/>
      <c r="PR223" s="18"/>
      <c r="PS223" s="18"/>
      <c r="PT223" s="18"/>
      <c r="PU223" s="18"/>
      <c r="PV223" s="18"/>
      <c r="PW223" s="18"/>
      <c r="PX223" s="18"/>
      <c r="PY223" s="18"/>
      <c r="PZ223" s="18"/>
      <c r="QA223" s="18"/>
      <c r="QB223" s="18"/>
      <c r="QC223" s="18"/>
      <c r="QD223" s="18"/>
      <c r="QE223" s="18"/>
      <c r="QF223" s="18"/>
      <c r="QG223" s="18"/>
      <c r="QH223" s="18"/>
      <c r="QI223" s="18"/>
      <c r="QJ223" s="18"/>
      <c r="QK223" s="18"/>
      <c r="QL223" s="18"/>
      <c r="QM223" s="18"/>
      <c r="QN223" s="18"/>
      <c r="QO223" s="18"/>
      <c r="QP223" s="18"/>
      <c r="QQ223" s="18"/>
      <c r="QR223" s="18"/>
      <c r="QS223" s="18"/>
      <c r="QT223" s="18"/>
      <c r="QU223" s="18"/>
      <c r="QV223" s="18"/>
      <c r="QW223" s="18"/>
      <c r="QX223" s="18"/>
      <c r="QY223" s="18"/>
      <c r="QZ223" s="18"/>
      <c r="RA223" s="18"/>
      <c r="RB223" s="18"/>
      <c r="RC223" s="18"/>
      <c r="RD223" s="18"/>
      <c r="RE223" s="18"/>
      <c r="RF223" s="18"/>
      <c r="RG223" s="18"/>
      <c r="RH223" s="18"/>
      <c r="RI223" s="18"/>
      <c r="RJ223" s="18"/>
      <c r="RK223" s="18"/>
      <c r="RL223" s="18"/>
      <c r="RM223" s="18"/>
      <c r="RN223" s="18"/>
      <c r="RO223" s="18"/>
      <c r="RP223" s="18"/>
      <c r="RQ223" s="18"/>
      <c r="RR223" s="18"/>
      <c r="RS223" s="18"/>
      <c r="RT223" s="18"/>
      <c r="RU223" s="18"/>
      <c r="RV223" s="18"/>
      <c r="RW223" s="18"/>
      <c r="RX223" s="18"/>
      <c r="RY223" s="18"/>
      <c r="RZ223" s="18"/>
      <c r="SA223" s="18"/>
      <c r="SB223" s="18"/>
      <c r="SC223" s="18"/>
      <c r="SD223" s="18"/>
      <c r="SE223" s="18"/>
      <c r="SF223" s="18"/>
      <c r="SG223" s="18"/>
      <c r="SH223" s="18"/>
      <c r="SI223" s="18"/>
      <c r="SJ223" s="18"/>
      <c r="SK223" s="18"/>
      <c r="SL223" s="18"/>
      <c r="SM223" s="18"/>
      <c r="SN223" s="18"/>
      <c r="SO223" s="18"/>
      <c r="SP223" s="18"/>
      <c r="SQ223" s="18"/>
      <c r="SR223" s="18"/>
      <c r="SS223" s="18"/>
      <c r="ST223" s="18"/>
      <c r="SU223" s="18"/>
      <c r="SV223" s="18"/>
      <c r="SW223" s="18"/>
      <c r="SX223" s="18"/>
      <c r="SY223" s="18"/>
      <c r="SZ223" s="18"/>
      <c r="TA223" s="18"/>
      <c r="TB223" s="18"/>
      <c r="TC223" s="18"/>
      <c r="TD223" s="18"/>
      <c r="TE223" s="18"/>
      <c r="TF223" s="18"/>
      <c r="TG223" s="18"/>
      <c r="TH223" s="18"/>
      <c r="TI223" s="18"/>
      <c r="TJ223" s="18"/>
      <c r="TK223" s="18"/>
      <c r="TL223" s="18"/>
      <c r="TM223" s="18"/>
      <c r="TN223" s="18"/>
      <c r="TO223" s="18"/>
      <c r="TP223" s="18"/>
      <c r="TQ223" s="18"/>
      <c r="TR223" s="18"/>
      <c r="TS223" s="18"/>
      <c r="TT223" s="18"/>
      <c r="TU223" s="18"/>
      <c r="TV223" s="18"/>
      <c r="TW223" s="18"/>
      <c r="TX223" s="18"/>
      <c r="TY223" s="18"/>
      <c r="TZ223" s="18"/>
      <c r="UA223" s="18"/>
      <c r="UB223" s="18"/>
      <c r="UC223" s="18"/>
      <c r="UD223" s="18"/>
      <c r="UE223" s="18"/>
      <c r="UF223" s="18"/>
      <c r="UG223" s="18"/>
      <c r="UH223" s="18"/>
      <c r="UI223" s="18"/>
      <c r="UJ223" s="18"/>
      <c r="UK223" s="18"/>
      <c r="UL223" s="18"/>
      <c r="UM223" s="18"/>
      <c r="UN223" s="18"/>
      <c r="UO223" s="18"/>
      <c r="UP223" s="18"/>
      <c r="UQ223" s="18"/>
      <c r="UR223" s="18"/>
      <c r="US223" s="18"/>
      <c r="UT223" s="18"/>
      <c r="UU223" s="18"/>
      <c r="UV223" s="18"/>
      <c r="UW223" s="18"/>
      <c r="UX223" s="18"/>
      <c r="UY223" s="18"/>
      <c r="UZ223" s="18"/>
      <c r="VA223" s="18"/>
      <c r="VB223" s="18"/>
      <c r="VC223" s="18"/>
      <c r="VD223" s="18"/>
      <c r="VE223" s="18"/>
      <c r="VF223" s="18"/>
      <c r="VG223" s="18"/>
      <c r="VH223" s="18"/>
      <c r="VI223" s="18"/>
      <c r="VJ223" s="18"/>
      <c r="VK223" s="18"/>
      <c r="VL223" s="18"/>
      <c r="VM223" s="18"/>
      <c r="VN223" s="18"/>
      <c r="VO223" s="18"/>
      <c r="VP223" s="18"/>
      <c r="VQ223" s="18"/>
      <c r="VR223" s="18"/>
      <c r="VS223" s="18"/>
      <c r="VT223" s="18"/>
      <c r="VU223" s="18"/>
      <c r="VV223" s="18"/>
      <c r="VW223" s="18"/>
      <c r="VX223" s="18"/>
      <c r="VY223" s="18"/>
      <c r="VZ223" s="18"/>
      <c r="WA223" s="18"/>
      <c r="WB223" s="18"/>
      <c r="WC223" s="18"/>
      <c r="WD223" s="18"/>
      <c r="WE223" s="18"/>
      <c r="WF223" s="18"/>
      <c r="WG223" s="18"/>
      <c r="WH223" s="18"/>
      <c r="WI223" s="18"/>
      <c r="WJ223" s="18"/>
      <c r="WK223" s="18"/>
      <c r="WL223" s="18"/>
      <c r="WM223" s="18"/>
      <c r="WN223" s="18"/>
      <c r="WO223" s="18"/>
      <c r="WP223" s="18"/>
      <c r="WQ223" s="18"/>
      <c r="WR223" s="18"/>
      <c r="WS223" s="18"/>
      <c r="WT223" s="18"/>
      <c r="WU223" s="18"/>
      <c r="WV223" s="18"/>
      <c r="WW223" s="18"/>
      <c r="WX223" s="18"/>
      <c r="WY223" s="18"/>
      <c r="WZ223" s="18"/>
      <c r="XA223" s="18"/>
      <c r="XB223" s="18"/>
      <c r="XC223" s="18"/>
      <c r="XD223" s="18"/>
      <c r="XE223" s="18"/>
      <c r="XF223" s="18"/>
      <c r="XG223" s="18"/>
      <c r="XH223" s="18"/>
      <c r="XI223" s="18"/>
      <c r="XJ223" s="18"/>
      <c r="XK223" s="18"/>
      <c r="XL223" s="18"/>
      <c r="XM223" s="18"/>
      <c r="XN223" s="18"/>
      <c r="XO223" s="18"/>
      <c r="XP223" s="18"/>
      <c r="XQ223" s="18"/>
      <c r="XR223" s="18"/>
      <c r="XS223" s="18"/>
      <c r="XT223" s="18"/>
      <c r="XU223" s="18"/>
      <c r="XV223" s="18"/>
      <c r="XW223" s="18"/>
      <c r="XX223" s="18"/>
      <c r="XY223" s="18"/>
      <c r="XZ223" s="18"/>
      <c r="YA223" s="18"/>
      <c r="YB223" s="18"/>
      <c r="YC223" s="18"/>
      <c r="YD223" s="18"/>
      <c r="YE223" s="18"/>
      <c r="YF223" s="18"/>
      <c r="YG223" s="18"/>
      <c r="YH223" s="18"/>
      <c r="YI223" s="18"/>
      <c r="YJ223" s="18"/>
      <c r="YK223" s="18"/>
      <c r="YL223" s="18"/>
      <c r="YM223" s="18"/>
      <c r="YN223" s="18"/>
      <c r="YO223" s="18"/>
      <c r="YP223" s="18"/>
      <c r="YQ223" s="18"/>
      <c r="YR223" s="18"/>
      <c r="YS223" s="18"/>
      <c r="YT223" s="18"/>
      <c r="YU223" s="18"/>
      <c r="YV223" s="18"/>
      <c r="YW223" s="18"/>
      <c r="YX223" s="18"/>
      <c r="YY223" s="18"/>
      <c r="YZ223" s="18"/>
      <c r="ZA223" s="18"/>
      <c r="ZB223" s="18"/>
      <c r="ZC223" s="18"/>
      <c r="ZD223" s="18"/>
      <c r="ZE223" s="18"/>
      <c r="ZF223" s="18"/>
      <c r="ZG223" s="18"/>
      <c r="ZH223" s="18"/>
      <c r="ZI223" s="18"/>
      <c r="ZJ223" s="18"/>
      <c r="ZK223" s="18"/>
      <c r="ZL223" s="18"/>
      <c r="ZM223" s="18"/>
      <c r="ZN223" s="18"/>
      <c r="ZO223" s="18"/>
      <c r="ZP223" s="18"/>
      <c r="ZQ223" s="18"/>
      <c r="ZR223" s="18"/>
      <c r="ZS223" s="18"/>
      <c r="ZT223" s="18"/>
      <c r="ZU223" s="18"/>
      <c r="ZV223" s="18"/>
      <c r="ZW223" s="18"/>
      <c r="ZX223" s="18"/>
      <c r="ZY223" s="18"/>
      <c r="ZZ223" s="18"/>
      <c r="AAA223" s="18"/>
      <c r="AAB223" s="18"/>
      <c r="AAC223" s="18"/>
      <c r="AAD223" s="18"/>
      <c r="AAE223" s="18"/>
      <c r="AAF223" s="18"/>
      <c r="AAG223" s="18"/>
      <c r="AAH223" s="18"/>
      <c r="AAI223" s="18"/>
      <c r="AAJ223" s="18"/>
      <c r="AAK223" s="18"/>
      <c r="AAL223" s="18"/>
      <c r="AAM223" s="18"/>
      <c r="AAN223" s="18"/>
      <c r="AAO223" s="18"/>
      <c r="AAP223" s="18"/>
      <c r="AAQ223" s="18"/>
      <c r="AAR223" s="18"/>
      <c r="AAS223" s="18"/>
      <c r="AAT223" s="18"/>
      <c r="AAU223" s="18"/>
      <c r="AAV223" s="18"/>
      <c r="AAW223" s="18"/>
      <c r="AAX223" s="18"/>
      <c r="AAY223" s="18"/>
      <c r="AAZ223" s="18"/>
      <c r="ABA223" s="18"/>
      <c r="ABB223" s="18"/>
      <c r="ABC223" s="18"/>
      <c r="ABD223" s="18"/>
      <c r="ABE223" s="18"/>
      <c r="ABF223" s="18"/>
      <c r="ABG223" s="18"/>
      <c r="ABH223" s="18"/>
      <c r="ABI223" s="18"/>
      <c r="ABJ223" s="18"/>
      <c r="ABK223" s="18"/>
      <c r="ABL223" s="18"/>
      <c r="ABM223" s="18"/>
      <c r="ABN223" s="18"/>
      <c r="ABO223" s="18"/>
      <c r="ABP223" s="18"/>
      <c r="ABQ223" s="18"/>
      <c r="ABR223" s="18"/>
      <c r="ABS223" s="18"/>
      <c r="ABT223" s="18"/>
      <c r="ABU223" s="18"/>
      <c r="ABV223" s="18"/>
      <c r="ABW223" s="18"/>
      <c r="ABX223" s="18"/>
      <c r="ABY223" s="18"/>
      <c r="ABZ223" s="18"/>
      <c r="ACA223" s="18"/>
      <c r="ACB223" s="18"/>
      <c r="ACC223" s="18"/>
      <c r="ACD223" s="18"/>
      <c r="ACE223" s="18"/>
      <c r="ACF223" s="18"/>
      <c r="ACG223" s="18"/>
      <c r="ACH223" s="18"/>
      <c r="ACI223" s="18"/>
      <c r="ACJ223" s="18"/>
      <c r="ACK223" s="18"/>
      <c r="ACL223" s="18"/>
      <c r="ACM223" s="18"/>
      <c r="ACN223" s="18"/>
      <c r="ACO223" s="18"/>
      <c r="ACP223" s="18"/>
      <c r="ACQ223" s="18"/>
      <c r="ACR223" s="18"/>
      <c r="ACS223" s="18"/>
      <c r="ACT223" s="18"/>
      <c r="ACU223" s="18"/>
      <c r="ACV223" s="18"/>
      <c r="ACW223" s="18"/>
      <c r="ACX223" s="18"/>
      <c r="ACY223" s="18"/>
      <c r="ACZ223" s="18"/>
      <c r="ADA223" s="18"/>
      <c r="ADB223" s="18"/>
      <c r="ADC223" s="18"/>
      <c r="ADD223" s="18"/>
      <c r="ADE223" s="18"/>
      <c r="ADF223" s="18"/>
      <c r="ADG223" s="18"/>
      <c r="ADH223" s="18"/>
      <c r="ADI223" s="18"/>
      <c r="ADJ223" s="18"/>
      <c r="ADK223" s="18"/>
      <c r="ADL223" s="18"/>
      <c r="ADM223" s="18"/>
      <c r="ADN223" s="18"/>
      <c r="ADO223" s="18"/>
      <c r="ADP223" s="18"/>
      <c r="ADQ223" s="18"/>
      <c r="ADR223" s="18"/>
      <c r="ADS223" s="18"/>
      <c r="ADT223" s="18"/>
      <c r="ADU223" s="18"/>
      <c r="ADV223" s="18"/>
      <c r="ADW223" s="18"/>
      <c r="ADX223" s="18"/>
      <c r="ADY223" s="18"/>
      <c r="ADZ223" s="18"/>
      <c r="AEA223" s="18"/>
      <c r="AEB223" s="18"/>
      <c r="AEC223" s="18"/>
      <c r="AED223" s="18"/>
      <c r="AEE223" s="18"/>
      <c r="AEF223" s="18"/>
      <c r="AEG223" s="18"/>
      <c r="AEH223" s="18"/>
      <c r="AEI223" s="18"/>
      <c r="AEJ223" s="18"/>
      <c r="AEK223" s="18"/>
      <c r="AEL223" s="18"/>
      <c r="AEM223" s="18"/>
      <c r="AEN223" s="18"/>
      <c r="AEO223" s="18"/>
      <c r="AEP223" s="18"/>
      <c r="AEQ223" s="18"/>
      <c r="AER223" s="18"/>
      <c r="AES223" s="18"/>
      <c r="AET223" s="18"/>
      <c r="AEU223" s="18"/>
      <c r="AEV223" s="18"/>
      <c r="AEW223" s="18"/>
      <c r="AEX223" s="18"/>
      <c r="AEY223" s="18"/>
      <c r="AEZ223" s="18"/>
      <c r="AFA223" s="18"/>
      <c r="AFB223" s="18"/>
      <c r="AFC223" s="18"/>
      <c r="AFD223" s="18"/>
      <c r="AFE223" s="18"/>
      <c r="AFF223" s="18"/>
      <c r="AFG223" s="18"/>
      <c r="AFH223" s="18"/>
      <c r="AFI223" s="18"/>
      <c r="AFJ223" s="18"/>
      <c r="AFK223" s="18"/>
      <c r="AFL223" s="18"/>
      <c r="AFM223" s="18"/>
      <c r="AFN223" s="18"/>
      <c r="AFO223" s="18"/>
      <c r="AFP223" s="18"/>
      <c r="AFQ223" s="18"/>
      <c r="AFR223" s="18"/>
      <c r="AFS223" s="18"/>
      <c r="AFT223" s="18"/>
      <c r="AFU223" s="18"/>
      <c r="AFV223" s="18"/>
      <c r="AFW223" s="18"/>
      <c r="AFX223" s="18"/>
      <c r="AFY223" s="18"/>
      <c r="AFZ223" s="18"/>
      <c r="AGA223" s="18"/>
      <c r="AGB223" s="18"/>
      <c r="AGC223" s="18"/>
      <c r="AGD223" s="18"/>
      <c r="AGE223" s="18"/>
      <c r="AGF223" s="18"/>
      <c r="AGG223" s="18"/>
      <c r="AGH223" s="18"/>
      <c r="AGI223" s="18"/>
      <c r="AGJ223" s="18"/>
      <c r="AGK223" s="18"/>
      <c r="AGL223" s="18"/>
      <c r="AGM223" s="18"/>
      <c r="AGN223" s="18"/>
      <c r="AGO223" s="18"/>
      <c r="AGP223" s="18"/>
      <c r="AGQ223" s="18"/>
      <c r="AGR223" s="18"/>
      <c r="AGS223" s="18"/>
      <c r="AGT223" s="18"/>
      <c r="AGU223" s="18"/>
      <c r="AGV223" s="18"/>
      <c r="AGW223" s="18"/>
      <c r="AGX223" s="18"/>
      <c r="AGY223" s="18"/>
      <c r="AGZ223" s="18"/>
      <c r="AHA223" s="18"/>
      <c r="AHB223" s="18"/>
      <c r="AHC223" s="18"/>
      <c r="AHD223" s="18"/>
      <c r="AHE223" s="18"/>
      <c r="AHF223" s="18"/>
      <c r="AHG223" s="18"/>
      <c r="AHH223" s="18"/>
      <c r="AHI223" s="18"/>
      <c r="AHJ223" s="18"/>
      <c r="AHK223" s="18"/>
      <c r="AHL223" s="18"/>
      <c r="AHM223" s="18"/>
      <c r="AHN223" s="18"/>
      <c r="AHO223" s="18"/>
      <c r="AHP223" s="18"/>
      <c r="AHQ223" s="18"/>
      <c r="AHR223" s="18"/>
      <c r="AHS223" s="18"/>
      <c r="AHT223" s="18"/>
      <c r="AHU223" s="18"/>
      <c r="AHV223" s="18"/>
      <c r="AHW223" s="18"/>
      <c r="AHX223" s="18"/>
      <c r="AHY223" s="18"/>
      <c r="AHZ223" s="18"/>
      <c r="AIA223" s="18"/>
      <c r="AIB223" s="18"/>
      <c r="AIC223" s="18"/>
      <c r="AID223" s="18"/>
      <c r="AIE223" s="18"/>
      <c r="AIF223" s="18"/>
      <c r="AIG223" s="18"/>
      <c r="AIH223" s="18"/>
      <c r="AII223" s="18"/>
      <c r="AIJ223" s="18"/>
      <c r="AIK223" s="18"/>
      <c r="AIL223" s="18"/>
      <c r="AIM223" s="18"/>
      <c r="AIN223" s="18"/>
      <c r="AIO223" s="18"/>
      <c r="AIP223" s="18"/>
      <c r="AIQ223" s="18"/>
      <c r="AIR223" s="18"/>
      <c r="AIS223" s="18"/>
      <c r="AIT223" s="18"/>
      <c r="AIU223" s="18"/>
      <c r="AIV223" s="18"/>
      <c r="AIW223" s="18"/>
      <c r="AIX223" s="18"/>
      <c r="AIY223" s="18"/>
      <c r="AIZ223" s="18"/>
      <c r="AJA223" s="18"/>
      <c r="AJB223" s="18"/>
      <c r="AJC223" s="18"/>
      <c r="AJD223" s="18"/>
      <c r="AJE223" s="18"/>
      <c r="AJF223" s="18"/>
      <c r="AJG223" s="18"/>
      <c r="AJH223" s="18"/>
      <c r="AJI223" s="18"/>
      <c r="AJJ223" s="18"/>
      <c r="AJK223" s="18"/>
      <c r="AJL223" s="18"/>
      <c r="AJM223" s="18"/>
      <c r="AJN223" s="18"/>
      <c r="AJO223" s="18"/>
      <c r="AJP223" s="18"/>
      <c r="AJQ223" s="18"/>
      <c r="AJR223" s="18"/>
      <c r="AJS223" s="18"/>
      <c r="AJT223" s="18"/>
      <c r="AJU223" s="18"/>
      <c r="AJV223" s="18"/>
      <c r="AJW223" s="18"/>
      <c r="AJX223" s="18"/>
      <c r="AJY223" s="18"/>
      <c r="AJZ223" s="18"/>
      <c r="AKA223" s="18"/>
      <c r="AKB223" s="18"/>
      <c r="AKC223" s="18"/>
      <c r="AKD223" s="18"/>
      <c r="AKE223" s="18"/>
      <c r="AKF223" s="18"/>
      <c r="AKG223" s="18"/>
      <c r="AKH223" s="18"/>
      <c r="AKI223" s="18"/>
      <c r="AKJ223" s="18"/>
      <c r="AKK223" s="18"/>
      <c r="AKL223" s="18"/>
      <c r="AKM223" s="18"/>
      <c r="AKN223" s="18"/>
      <c r="AKO223" s="18"/>
      <c r="AKP223" s="18"/>
      <c r="AKQ223" s="18"/>
      <c r="AKR223" s="18"/>
      <c r="AKS223" s="18"/>
      <c r="AKT223" s="18"/>
      <c r="AKU223" s="18"/>
      <c r="AKV223" s="18"/>
      <c r="AKW223" s="18"/>
      <c r="AKX223" s="18"/>
      <c r="AKY223" s="18"/>
      <c r="AKZ223" s="18"/>
      <c r="ALA223" s="18"/>
      <c r="ALB223" s="18"/>
      <c r="ALC223" s="18"/>
      <c r="ALD223" s="18"/>
      <c r="ALE223" s="18"/>
      <c r="ALF223" s="18"/>
      <c r="ALG223" s="18"/>
      <c r="ALH223" s="18"/>
      <c r="ALI223" s="18"/>
      <c r="ALJ223" s="18"/>
      <c r="ALK223" s="18"/>
      <c r="ALL223" s="18"/>
      <c r="ALM223" s="18"/>
      <c r="ALN223" s="18"/>
      <c r="ALO223" s="18"/>
      <c r="ALP223" s="18"/>
      <c r="ALQ223" s="18"/>
      <c r="ALR223" s="18"/>
      <c r="ALS223" s="18"/>
      <c r="ALT223" s="18"/>
      <c r="ALU223" s="18"/>
      <c r="ALV223" s="18"/>
      <c r="ALW223" s="18"/>
      <c r="ALX223" s="18"/>
      <c r="ALY223" s="18"/>
      <c r="ALZ223" s="18"/>
      <c r="AMA223" s="18"/>
      <c r="AMB223" s="18"/>
      <c r="AMC223" s="18"/>
      <c r="AMD223" s="18"/>
      <c r="AME223" s="18"/>
      <c r="AMF223" s="18"/>
      <c r="AMG223" s="18"/>
      <c r="AMH223" s="18"/>
      <c r="AMI223" s="18"/>
      <c r="AMJ223" s="18"/>
      <c r="AMK223" s="18"/>
      <c r="AML223" s="18"/>
      <c r="AMM223" s="18"/>
      <c r="AMN223" s="18"/>
      <c r="AMO223" s="18"/>
      <c r="AMP223" s="18"/>
      <c r="AMQ223" s="18"/>
      <c r="AMR223" s="18"/>
      <c r="AMS223" s="18"/>
      <c r="AMT223" s="18"/>
      <c r="AMU223" s="18"/>
      <c r="AMV223" s="18"/>
      <c r="AMW223" s="18"/>
      <c r="AMX223" s="18"/>
      <c r="AMY223" s="18"/>
      <c r="AMZ223" s="18"/>
      <c r="ANA223" s="18"/>
      <c r="ANB223" s="18"/>
      <c r="ANC223" s="18"/>
      <c r="AND223" s="18"/>
      <c r="ANE223" s="18"/>
      <c r="ANF223" s="18"/>
      <c r="ANG223" s="18"/>
      <c r="ANH223" s="18"/>
      <c r="ANI223" s="18"/>
      <c r="ANJ223" s="18"/>
      <c r="ANK223" s="18"/>
      <c r="ANL223" s="18"/>
      <c r="ANM223" s="18"/>
      <c r="ANN223" s="18"/>
      <c r="ANO223" s="18"/>
      <c r="ANP223" s="18"/>
      <c r="ANQ223" s="18"/>
      <c r="ANR223" s="18"/>
      <c r="ANS223" s="18"/>
      <c r="ANT223" s="18"/>
      <c r="ANU223" s="18"/>
      <c r="ANV223" s="18"/>
      <c r="ANW223" s="18"/>
      <c r="ANX223" s="18"/>
      <c r="ANY223" s="18"/>
      <c r="ANZ223" s="18"/>
      <c r="AOA223" s="18"/>
      <c r="AOB223" s="18"/>
      <c r="AOC223" s="18"/>
      <c r="AOD223" s="18"/>
      <c r="AOE223" s="18"/>
      <c r="AOF223" s="18"/>
      <c r="AOG223" s="18"/>
      <c r="AOH223" s="18"/>
      <c r="AOI223" s="18"/>
      <c r="AOJ223" s="18"/>
      <c r="AOK223" s="18"/>
      <c r="AOL223" s="18"/>
      <c r="AOM223" s="18"/>
      <c r="AON223" s="18"/>
      <c r="AOO223" s="18"/>
      <c r="AOP223" s="18"/>
      <c r="AOQ223" s="18"/>
      <c r="AOR223" s="18"/>
      <c r="AOS223" s="18"/>
      <c r="AOT223" s="18"/>
      <c r="AOU223" s="18"/>
      <c r="AOV223" s="18"/>
      <c r="AOW223" s="18"/>
      <c r="AOX223" s="18"/>
      <c r="AOY223" s="18"/>
      <c r="AOZ223" s="18"/>
      <c r="APA223" s="18"/>
      <c r="APB223" s="18"/>
      <c r="APC223" s="18"/>
      <c r="APD223" s="18"/>
      <c r="APE223" s="18"/>
      <c r="APF223" s="18"/>
      <c r="APG223" s="18"/>
      <c r="APH223" s="18"/>
      <c r="API223" s="18"/>
      <c r="APJ223" s="18"/>
      <c r="APK223" s="18"/>
      <c r="APL223" s="18"/>
      <c r="APM223" s="18"/>
      <c r="APN223" s="18"/>
      <c r="APO223" s="18"/>
      <c r="APP223" s="18"/>
      <c r="APQ223" s="18"/>
      <c r="APR223" s="18"/>
      <c r="APS223" s="18"/>
      <c r="APT223" s="18"/>
      <c r="APU223" s="18"/>
      <c r="APV223" s="18"/>
      <c r="APW223" s="18"/>
      <c r="APX223" s="18"/>
      <c r="APY223" s="18"/>
      <c r="APZ223" s="18"/>
      <c r="AQA223" s="18"/>
      <c r="AQB223" s="18"/>
      <c r="AQC223" s="18"/>
      <c r="AQD223" s="18"/>
      <c r="AQE223" s="18"/>
      <c r="AQF223" s="18"/>
      <c r="AQG223" s="18"/>
      <c r="AQH223" s="18"/>
      <c r="AQI223" s="18"/>
      <c r="AQJ223" s="18"/>
      <c r="AQK223" s="18"/>
      <c r="AQL223" s="18"/>
      <c r="AQM223" s="18"/>
      <c r="AQN223" s="18"/>
      <c r="AQO223" s="18"/>
      <c r="AQP223" s="18"/>
      <c r="AQQ223" s="18"/>
      <c r="AQR223" s="18"/>
      <c r="AQS223" s="18"/>
      <c r="AQT223" s="18"/>
      <c r="AQU223" s="18"/>
      <c r="AQV223" s="18"/>
      <c r="AQW223" s="18"/>
      <c r="AQX223" s="18"/>
      <c r="AQY223" s="18"/>
      <c r="AQZ223" s="18"/>
      <c r="ARA223" s="18"/>
      <c r="ARB223" s="18"/>
      <c r="ARC223" s="18"/>
      <c r="ARD223" s="18"/>
      <c r="ARE223" s="18"/>
      <c r="ARF223" s="18"/>
      <c r="ARG223" s="18"/>
      <c r="ARH223" s="18"/>
      <c r="ARI223" s="18"/>
      <c r="ARJ223" s="18"/>
      <c r="ARK223" s="18"/>
      <c r="ARL223" s="18"/>
      <c r="ARM223" s="18"/>
      <c r="ARN223" s="18"/>
      <c r="ARO223" s="18"/>
      <c r="ARP223" s="18"/>
      <c r="ARQ223" s="18"/>
      <c r="ARR223" s="18"/>
      <c r="ARS223" s="18"/>
      <c r="ART223" s="18"/>
      <c r="ARU223" s="18"/>
      <c r="ARV223" s="18"/>
      <c r="ARW223" s="18"/>
      <c r="ARX223" s="18"/>
      <c r="ARY223" s="18"/>
      <c r="ARZ223" s="18"/>
      <c r="ASA223" s="18"/>
      <c r="ASB223" s="18"/>
      <c r="ASC223" s="18"/>
      <c r="ASD223" s="18"/>
      <c r="ASE223" s="18"/>
      <c r="ASF223" s="18"/>
      <c r="ASG223" s="18"/>
      <c r="ASH223" s="18"/>
      <c r="ASI223" s="18"/>
      <c r="ASJ223" s="18"/>
      <c r="ASK223" s="18"/>
      <c r="ASL223" s="18"/>
      <c r="ASM223" s="18"/>
      <c r="ASN223" s="18"/>
      <c r="ASO223" s="18"/>
      <c r="ASP223" s="18"/>
      <c r="ASQ223" s="18"/>
      <c r="ASR223" s="18"/>
      <c r="ASS223" s="18"/>
      <c r="AST223" s="18"/>
      <c r="ASU223" s="18"/>
      <c r="ASV223" s="18"/>
      <c r="ASW223" s="18"/>
      <c r="ASX223" s="18"/>
      <c r="ASY223" s="18"/>
      <c r="ASZ223" s="18"/>
      <c r="ATA223" s="18"/>
      <c r="ATB223" s="18"/>
      <c r="ATC223" s="18"/>
      <c r="ATD223" s="18"/>
      <c r="ATE223" s="18"/>
      <c r="ATF223" s="18"/>
      <c r="ATG223" s="18"/>
      <c r="ATH223" s="18"/>
      <c r="ATI223" s="18"/>
      <c r="ATJ223" s="18"/>
      <c r="ATK223" s="18"/>
      <c r="ATL223" s="18"/>
      <c r="ATM223" s="18"/>
      <c r="ATN223" s="18"/>
      <c r="ATO223" s="18"/>
      <c r="ATP223" s="18"/>
      <c r="ATQ223" s="18"/>
      <c r="ATR223" s="18"/>
      <c r="ATS223" s="18"/>
      <c r="ATT223" s="18"/>
      <c r="ATU223" s="18"/>
      <c r="ATV223" s="18"/>
      <c r="ATW223" s="18"/>
      <c r="ATX223" s="18"/>
      <c r="ATY223" s="18"/>
      <c r="ATZ223" s="18"/>
      <c r="AUA223" s="18"/>
      <c r="AUB223" s="18"/>
      <c r="AUC223" s="18"/>
      <c r="AUD223" s="18"/>
      <c r="AUE223" s="18"/>
      <c r="AUF223" s="18"/>
      <c r="AUG223" s="18"/>
      <c r="AUH223" s="18"/>
      <c r="AUI223" s="18"/>
      <c r="AUJ223" s="18"/>
      <c r="AUK223" s="18"/>
      <c r="AUL223" s="18"/>
      <c r="AUM223" s="18"/>
      <c r="AUN223" s="18"/>
      <c r="AUO223" s="18"/>
      <c r="AUP223" s="18"/>
      <c r="AUQ223" s="18"/>
      <c r="AUR223" s="18"/>
      <c r="AUS223" s="18"/>
      <c r="AUT223" s="18"/>
      <c r="AUU223" s="18"/>
      <c r="AUV223" s="18"/>
      <c r="AUW223" s="18"/>
      <c r="AUX223" s="18"/>
      <c r="AUY223" s="18"/>
      <c r="AUZ223" s="18"/>
      <c r="AVA223" s="18"/>
      <c r="AVB223" s="18"/>
      <c r="AVC223" s="18"/>
      <c r="AVD223" s="18"/>
      <c r="AVE223" s="18"/>
      <c r="AVF223" s="18"/>
      <c r="AVG223" s="18"/>
      <c r="AVH223" s="18"/>
      <c r="AVI223" s="18"/>
      <c r="AVJ223" s="18"/>
      <c r="AVK223" s="18"/>
      <c r="AVL223" s="18"/>
      <c r="AVM223" s="18"/>
      <c r="AVN223" s="18"/>
      <c r="AVO223" s="18"/>
      <c r="AVP223" s="18"/>
      <c r="AVQ223" s="18"/>
      <c r="AVR223" s="18"/>
      <c r="AVS223" s="18"/>
      <c r="AVT223" s="18"/>
      <c r="AVU223" s="18"/>
      <c r="AVV223" s="18"/>
      <c r="AVW223" s="18"/>
      <c r="AVX223" s="18"/>
      <c r="AVY223" s="18"/>
      <c r="AVZ223" s="18"/>
      <c r="AWA223" s="18"/>
      <c r="AWB223" s="18"/>
      <c r="AWC223" s="18"/>
      <c r="AWD223" s="18"/>
      <c r="AWE223" s="18"/>
      <c r="AWF223" s="18"/>
      <c r="AWG223" s="18"/>
      <c r="AWH223" s="18"/>
      <c r="AWI223" s="18"/>
      <c r="AWJ223" s="18"/>
      <c r="AWK223" s="18"/>
      <c r="AWL223" s="18"/>
      <c r="AWM223" s="18"/>
      <c r="AWN223" s="18"/>
      <c r="AWO223" s="18"/>
      <c r="AWP223" s="18"/>
      <c r="AWQ223" s="18"/>
      <c r="AWR223" s="18"/>
      <c r="AWS223" s="18"/>
      <c r="AWT223" s="18"/>
      <c r="AWU223" s="18"/>
      <c r="AWV223" s="18"/>
      <c r="AWW223" s="18"/>
      <c r="AWX223" s="18"/>
      <c r="AWY223" s="18"/>
      <c r="AWZ223" s="18"/>
      <c r="AXA223" s="18"/>
      <c r="AXB223" s="18"/>
      <c r="AXC223" s="18"/>
      <c r="AXD223" s="18"/>
      <c r="AXE223" s="18"/>
      <c r="AXF223" s="18"/>
      <c r="AXG223" s="18"/>
      <c r="AXH223" s="18"/>
      <c r="AXI223" s="18"/>
      <c r="AXJ223" s="18"/>
      <c r="AXK223" s="18"/>
      <c r="AXL223" s="18"/>
      <c r="AXM223" s="18"/>
      <c r="AXN223" s="18"/>
      <c r="AXO223" s="18"/>
      <c r="AXP223" s="18"/>
      <c r="AXQ223" s="18"/>
      <c r="AXR223" s="18"/>
      <c r="AXS223" s="18"/>
      <c r="AXT223" s="18"/>
      <c r="AXU223" s="18"/>
      <c r="AXV223" s="18"/>
      <c r="AXW223" s="18"/>
      <c r="AXX223" s="18"/>
      <c r="AXY223" s="18"/>
      <c r="AXZ223" s="18"/>
      <c r="AYA223" s="18"/>
      <c r="AYB223" s="18"/>
      <c r="AYC223" s="18"/>
      <c r="AYD223" s="18"/>
      <c r="AYE223" s="18"/>
      <c r="AYF223" s="18"/>
      <c r="AYG223" s="18"/>
      <c r="AYH223" s="18"/>
      <c r="AYI223" s="18"/>
      <c r="AYJ223" s="18"/>
      <c r="AYK223" s="18"/>
      <c r="AYL223" s="18"/>
      <c r="AYM223" s="18"/>
      <c r="AYN223" s="18"/>
      <c r="AYO223" s="18"/>
      <c r="AYP223" s="18"/>
      <c r="AYQ223" s="18"/>
      <c r="AYR223" s="18"/>
      <c r="AYS223" s="18"/>
      <c r="AYT223" s="18"/>
      <c r="AYU223" s="18"/>
      <c r="AYV223" s="18"/>
      <c r="AYW223" s="18"/>
      <c r="AYX223" s="18"/>
      <c r="AYY223" s="18"/>
      <c r="AYZ223" s="18"/>
      <c r="AZA223" s="18"/>
      <c r="AZB223" s="18"/>
      <c r="AZC223" s="18"/>
      <c r="AZD223" s="18"/>
      <c r="AZE223" s="18"/>
      <c r="AZF223" s="18"/>
      <c r="AZG223" s="18"/>
      <c r="AZH223" s="18"/>
      <c r="AZI223" s="18"/>
      <c r="AZJ223" s="18"/>
      <c r="AZK223" s="18"/>
      <c r="AZL223" s="18"/>
      <c r="AZM223" s="18"/>
      <c r="AZN223" s="18"/>
      <c r="AZO223" s="18"/>
      <c r="AZP223" s="18"/>
      <c r="AZQ223" s="18"/>
      <c r="AZR223" s="18"/>
      <c r="AZS223" s="18"/>
      <c r="AZT223" s="18"/>
      <c r="AZU223" s="18"/>
      <c r="AZV223" s="18"/>
      <c r="AZW223" s="18"/>
      <c r="AZX223" s="18"/>
      <c r="AZY223" s="18"/>
      <c r="AZZ223" s="18"/>
      <c r="BAA223" s="18"/>
      <c r="BAB223" s="18"/>
      <c r="BAC223" s="18"/>
      <c r="BAD223" s="18"/>
      <c r="BAE223" s="18"/>
      <c r="BAF223" s="18"/>
      <c r="BAG223" s="18"/>
      <c r="BAH223" s="18"/>
      <c r="BAI223" s="18"/>
      <c r="BAJ223" s="18"/>
      <c r="BAK223" s="18"/>
      <c r="BAL223" s="18"/>
      <c r="BAM223" s="18"/>
      <c r="BAN223" s="18"/>
      <c r="BAO223" s="18"/>
      <c r="BAP223" s="18"/>
      <c r="BAQ223" s="18"/>
      <c r="BAR223" s="18"/>
      <c r="BAS223" s="18"/>
      <c r="BAT223" s="18"/>
      <c r="BAU223" s="18"/>
      <c r="BAV223" s="18"/>
      <c r="BAW223" s="18"/>
      <c r="BAX223" s="18"/>
      <c r="BAY223" s="18"/>
      <c r="BAZ223" s="18"/>
      <c r="BBA223" s="18"/>
      <c r="BBB223" s="18"/>
      <c r="BBC223" s="18"/>
      <c r="BBD223" s="18"/>
      <c r="BBE223" s="18"/>
      <c r="BBF223" s="18"/>
      <c r="BBG223" s="18"/>
      <c r="BBH223" s="18"/>
      <c r="BBI223" s="18"/>
      <c r="BBJ223" s="18"/>
      <c r="BBK223" s="18"/>
      <c r="BBL223" s="18"/>
      <c r="BBM223" s="18"/>
      <c r="BBN223" s="18"/>
      <c r="BBO223" s="18"/>
      <c r="BBP223" s="18"/>
      <c r="BBQ223" s="18"/>
      <c r="BBR223" s="18"/>
      <c r="BBS223" s="18"/>
      <c r="BBT223" s="18"/>
      <c r="BBU223" s="18"/>
      <c r="BBV223" s="18"/>
      <c r="BBW223" s="18"/>
      <c r="BBX223" s="18"/>
      <c r="BBY223" s="18"/>
      <c r="BBZ223" s="18"/>
      <c r="BCA223" s="18"/>
      <c r="BCB223" s="18"/>
      <c r="BCC223" s="18"/>
      <c r="BCD223" s="18"/>
      <c r="BCE223" s="18"/>
      <c r="BCF223" s="18"/>
      <c r="BCG223" s="18"/>
      <c r="BCH223" s="18"/>
      <c r="BCI223" s="18"/>
      <c r="BCJ223" s="18"/>
      <c r="BCK223" s="18"/>
      <c r="BCL223" s="18"/>
      <c r="BCM223" s="18"/>
      <c r="BCN223" s="18"/>
      <c r="BCO223" s="18"/>
      <c r="BCP223" s="18"/>
      <c r="BCQ223" s="18"/>
      <c r="BCR223" s="18"/>
      <c r="BCS223" s="18"/>
      <c r="BCT223" s="18"/>
      <c r="BCU223" s="18"/>
      <c r="BCV223" s="18"/>
      <c r="BCW223" s="18"/>
      <c r="BCX223" s="18"/>
      <c r="BCY223" s="18"/>
      <c r="BCZ223" s="18"/>
      <c r="BDA223" s="18"/>
      <c r="BDB223" s="18"/>
      <c r="BDC223" s="18"/>
      <c r="BDD223" s="18"/>
      <c r="BDE223" s="18"/>
      <c r="BDF223" s="18"/>
      <c r="BDG223" s="18"/>
      <c r="BDH223" s="18"/>
      <c r="BDI223" s="18"/>
      <c r="BDJ223" s="18"/>
      <c r="BDK223" s="18"/>
      <c r="BDL223" s="18"/>
      <c r="BDM223" s="18"/>
      <c r="BDN223" s="18"/>
      <c r="BDO223" s="18"/>
      <c r="BDP223" s="18"/>
      <c r="BDQ223" s="18"/>
      <c r="BDR223" s="18"/>
      <c r="BDS223" s="18"/>
      <c r="BDT223" s="18"/>
      <c r="BDU223" s="18"/>
      <c r="BDV223" s="18"/>
      <c r="BDW223" s="18"/>
      <c r="BDX223" s="18"/>
      <c r="BDY223" s="18"/>
      <c r="BDZ223" s="18"/>
      <c r="BEA223" s="18"/>
      <c r="BEB223" s="18"/>
      <c r="BEC223" s="18"/>
      <c r="BED223" s="18"/>
      <c r="BEE223" s="18"/>
      <c r="BEF223" s="18"/>
      <c r="BEG223" s="18"/>
      <c r="BEH223" s="18"/>
      <c r="BEI223" s="18"/>
      <c r="BEJ223" s="18"/>
      <c r="BEK223" s="18"/>
      <c r="BEL223" s="18"/>
      <c r="BEM223" s="18"/>
      <c r="BEN223" s="18"/>
      <c r="BEO223" s="18"/>
      <c r="BEP223" s="18"/>
      <c r="BEQ223" s="18"/>
      <c r="BER223" s="18"/>
      <c r="BES223" s="18"/>
      <c r="BET223" s="18"/>
      <c r="BEU223" s="18"/>
      <c r="BEV223" s="18"/>
      <c r="BEW223" s="18"/>
      <c r="BEX223" s="18"/>
      <c r="BEY223" s="18"/>
      <c r="BEZ223" s="18"/>
      <c r="BFA223" s="18"/>
      <c r="BFB223" s="18"/>
      <c r="BFC223" s="18"/>
      <c r="BFD223" s="18"/>
      <c r="BFE223" s="18"/>
      <c r="BFF223" s="18"/>
      <c r="BFG223" s="18"/>
      <c r="BFH223" s="18"/>
      <c r="BFI223" s="18"/>
      <c r="BFJ223" s="18"/>
      <c r="BFK223" s="18"/>
      <c r="BFL223" s="18"/>
      <c r="BFM223" s="18"/>
      <c r="BFN223" s="18"/>
      <c r="BFO223" s="18"/>
      <c r="BFP223" s="18"/>
      <c r="BFQ223" s="18"/>
      <c r="BFR223" s="18"/>
      <c r="BFS223" s="18"/>
      <c r="BFT223" s="18"/>
      <c r="BFU223" s="18"/>
      <c r="BFV223" s="18"/>
      <c r="BFW223" s="18"/>
      <c r="BFX223" s="18"/>
      <c r="BFY223" s="18"/>
      <c r="BFZ223" s="18"/>
      <c r="BGA223" s="18"/>
      <c r="BGB223" s="18"/>
      <c r="BGC223" s="18"/>
      <c r="BGD223" s="18"/>
      <c r="BGE223" s="18"/>
      <c r="BGF223" s="18"/>
      <c r="BGG223" s="18"/>
      <c r="BGH223" s="18"/>
      <c r="BGI223" s="18"/>
      <c r="BGJ223" s="18"/>
      <c r="BGK223" s="18"/>
      <c r="BGL223" s="18"/>
      <c r="BGM223" s="18"/>
      <c r="BGN223" s="18"/>
      <c r="BGO223" s="18"/>
      <c r="BGP223" s="18"/>
      <c r="BGQ223" s="18"/>
      <c r="BGR223" s="18"/>
      <c r="BGS223" s="18"/>
      <c r="BGT223" s="18"/>
      <c r="BGU223" s="18"/>
      <c r="BGV223" s="18"/>
      <c r="BGW223" s="18"/>
      <c r="BGX223" s="18"/>
      <c r="BGY223" s="18"/>
      <c r="BGZ223" s="18"/>
      <c r="BHA223" s="18"/>
      <c r="BHB223" s="18"/>
      <c r="BHC223" s="18"/>
      <c r="BHD223" s="18"/>
      <c r="BHE223" s="18"/>
      <c r="BHF223" s="18"/>
      <c r="BHG223" s="18"/>
      <c r="BHH223" s="18"/>
      <c r="BHI223" s="18"/>
      <c r="BHJ223" s="18"/>
      <c r="BHK223" s="18"/>
      <c r="BHL223" s="18"/>
      <c r="BHM223" s="18"/>
      <c r="BHN223" s="18"/>
      <c r="BHO223" s="18"/>
      <c r="BHP223" s="18"/>
      <c r="BHQ223" s="18"/>
      <c r="BHR223" s="18"/>
      <c r="BHS223" s="18"/>
      <c r="BHT223" s="18"/>
      <c r="BHU223" s="18"/>
      <c r="BHV223" s="18"/>
      <c r="BHW223" s="18"/>
      <c r="BHX223" s="18"/>
      <c r="BHY223" s="18"/>
      <c r="BHZ223" s="18"/>
      <c r="BIA223" s="18"/>
      <c r="BIB223" s="18"/>
      <c r="BIC223" s="18"/>
      <c r="BID223" s="18"/>
      <c r="BIE223" s="18"/>
      <c r="BIF223" s="18"/>
      <c r="BIG223" s="18"/>
      <c r="BIH223" s="18"/>
      <c r="BII223" s="18"/>
      <c r="BIJ223" s="18"/>
      <c r="BIK223" s="18"/>
      <c r="BIL223" s="18"/>
      <c r="BIM223" s="18"/>
      <c r="BIN223" s="18"/>
      <c r="BIO223" s="18"/>
      <c r="BIP223" s="18"/>
      <c r="BIQ223" s="18"/>
      <c r="BIR223" s="18"/>
      <c r="BIS223" s="18"/>
      <c r="BIT223" s="18"/>
      <c r="BIU223" s="18"/>
      <c r="BIV223" s="18"/>
      <c r="BIW223" s="18"/>
      <c r="BIX223" s="18"/>
      <c r="BIY223" s="18"/>
      <c r="BIZ223" s="18"/>
      <c r="BJA223" s="18"/>
      <c r="BJB223" s="18"/>
      <c r="BJC223" s="18"/>
      <c r="BJD223" s="18"/>
      <c r="BJE223" s="18"/>
      <c r="BJF223" s="18"/>
      <c r="BJG223" s="18"/>
      <c r="BJH223" s="18"/>
      <c r="BJI223" s="18"/>
      <c r="BJJ223" s="18"/>
      <c r="BJK223" s="18"/>
      <c r="BJL223" s="18"/>
      <c r="BJM223" s="18"/>
      <c r="BJN223" s="18"/>
      <c r="BJO223" s="18"/>
      <c r="BJP223" s="18"/>
      <c r="BJQ223" s="18"/>
      <c r="BJR223" s="18"/>
      <c r="BJS223" s="18"/>
      <c r="BJT223" s="18"/>
      <c r="BJU223" s="18"/>
      <c r="BJV223" s="18"/>
      <c r="BJW223" s="18"/>
      <c r="BJX223" s="18"/>
      <c r="BJY223" s="18"/>
      <c r="BJZ223" s="18"/>
      <c r="BKA223" s="18"/>
      <c r="BKB223" s="18"/>
      <c r="BKC223" s="18"/>
      <c r="BKD223" s="18"/>
      <c r="BKE223" s="18"/>
      <c r="BKF223" s="18"/>
      <c r="BKG223" s="18"/>
      <c r="BKH223" s="18"/>
      <c r="BKI223" s="18"/>
      <c r="BKJ223" s="18"/>
      <c r="BKK223" s="18"/>
      <c r="BKL223" s="18"/>
      <c r="BKM223" s="18"/>
      <c r="BKN223" s="18"/>
      <c r="BKO223" s="18"/>
      <c r="BKP223" s="18"/>
      <c r="BKQ223" s="18"/>
      <c r="BKR223" s="18"/>
      <c r="BKS223" s="18"/>
      <c r="BKT223" s="18"/>
      <c r="BKU223" s="18"/>
      <c r="BKV223" s="18"/>
      <c r="BKW223" s="18"/>
      <c r="BKX223" s="18"/>
      <c r="BKY223" s="18"/>
      <c r="BKZ223" s="18"/>
      <c r="BLA223" s="18"/>
      <c r="BLB223" s="18"/>
      <c r="BLC223" s="18"/>
      <c r="BLD223" s="18"/>
      <c r="BLE223" s="18"/>
      <c r="BLF223" s="18"/>
      <c r="BLG223" s="18"/>
      <c r="BLH223" s="18"/>
      <c r="BLI223" s="18"/>
      <c r="BLJ223" s="18"/>
      <c r="BLK223" s="18"/>
      <c r="BLL223" s="18"/>
      <c r="BLM223" s="18"/>
      <c r="BLN223" s="18"/>
      <c r="BLO223" s="18"/>
      <c r="BLP223" s="18"/>
      <c r="BLQ223" s="18"/>
      <c r="BLR223" s="18"/>
      <c r="BLS223" s="18"/>
      <c r="BLT223" s="18"/>
      <c r="BLU223" s="18"/>
      <c r="BLV223" s="18"/>
      <c r="BLW223" s="18"/>
      <c r="BLX223" s="18"/>
      <c r="BLY223" s="18"/>
      <c r="BLZ223" s="18"/>
      <c r="BMA223" s="18"/>
      <c r="BMB223" s="18"/>
      <c r="BMC223" s="18"/>
      <c r="BMD223" s="18"/>
      <c r="BME223" s="18"/>
      <c r="BMF223" s="18"/>
      <c r="BMG223" s="18"/>
      <c r="BMH223" s="18"/>
      <c r="BMI223" s="18"/>
      <c r="BMJ223" s="18"/>
      <c r="BMK223" s="18"/>
      <c r="BML223" s="18"/>
      <c r="BMM223" s="18"/>
      <c r="BMN223" s="18"/>
      <c r="BMO223" s="18"/>
      <c r="BMP223" s="18"/>
      <c r="BMQ223" s="18"/>
      <c r="BMR223" s="18"/>
      <c r="BMS223" s="18"/>
      <c r="BMT223" s="18"/>
      <c r="BMU223" s="18"/>
      <c r="BMV223" s="18"/>
      <c r="BMW223" s="18"/>
      <c r="BMX223" s="18"/>
      <c r="BMY223" s="18"/>
      <c r="BMZ223" s="18"/>
      <c r="BNA223" s="18"/>
      <c r="BNB223" s="18"/>
      <c r="BNC223" s="18"/>
      <c r="BND223" s="18"/>
      <c r="BNE223" s="18"/>
      <c r="BNF223" s="18"/>
      <c r="BNG223" s="18"/>
      <c r="BNH223" s="18"/>
      <c r="BNI223" s="18"/>
      <c r="BNJ223" s="18"/>
      <c r="BNK223" s="18"/>
      <c r="BNL223" s="18"/>
      <c r="BNM223" s="18"/>
      <c r="BNN223" s="18"/>
      <c r="BNO223" s="18"/>
      <c r="BNP223" s="18"/>
      <c r="BNQ223" s="18"/>
      <c r="BNR223" s="18"/>
      <c r="BNS223" s="18"/>
      <c r="BNT223" s="18"/>
      <c r="BNU223" s="18"/>
      <c r="BNV223" s="18"/>
      <c r="BNW223" s="18"/>
      <c r="BNX223" s="18"/>
      <c r="BNY223" s="18"/>
      <c r="BNZ223" s="18"/>
      <c r="BOA223" s="18"/>
      <c r="BOB223" s="18"/>
      <c r="BOC223" s="18"/>
      <c r="BOD223" s="18"/>
      <c r="BOE223" s="18"/>
      <c r="BOF223" s="18"/>
      <c r="BOG223" s="18"/>
      <c r="BOH223" s="18"/>
      <c r="BOI223" s="18"/>
      <c r="BOJ223" s="18"/>
      <c r="BOK223" s="18"/>
      <c r="BOL223" s="18"/>
      <c r="BOM223" s="18"/>
      <c r="BON223" s="18"/>
      <c r="BOO223" s="18"/>
      <c r="BOP223" s="18"/>
      <c r="BOQ223" s="18"/>
      <c r="BOR223" s="18"/>
      <c r="BOS223" s="18"/>
      <c r="BOT223" s="18"/>
      <c r="BOU223" s="18"/>
      <c r="BOV223" s="18"/>
      <c r="BOW223" s="18"/>
      <c r="BOX223" s="18"/>
      <c r="BOY223" s="18"/>
      <c r="BOZ223" s="18"/>
      <c r="BPA223" s="18"/>
      <c r="BPB223" s="18"/>
      <c r="BPC223" s="18"/>
      <c r="BPD223" s="18"/>
      <c r="BPE223" s="18"/>
      <c r="BPF223" s="18"/>
      <c r="BPG223" s="18"/>
      <c r="BPH223" s="18"/>
      <c r="BPI223" s="18"/>
      <c r="BPJ223" s="18"/>
      <c r="BPK223" s="18"/>
      <c r="BPL223" s="18"/>
      <c r="BPM223" s="18"/>
      <c r="BPN223" s="18"/>
      <c r="BPO223" s="18"/>
      <c r="BPP223" s="18"/>
      <c r="BPQ223" s="18"/>
      <c r="BPR223" s="18"/>
      <c r="BPS223" s="18"/>
      <c r="BPT223" s="18"/>
      <c r="BPU223" s="18"/>
      <c r="BPV223" s="18"/>
      <c r="BPW223" s="18"/>
      <c r="BPX223" s="18"/>
      <c r="BPY223" s="18"/>
      <c r="BPZ223" s="18"/>
      <c r="BQA223" s="18"/>
      <c r="BQB223" s="18"/>
      <c r="BQC223" s="18"/>
      <c r="BQD223" s="18"/>
      <c r="BQE223" s="18"/>
      <c r="BQF223" s="18"/>
      <c r="BQG223" s="18"/>
      <c r="BQH223" s="18"/>
      <c r="BQI223" s="18"/>
      <c r="BQJ223" s="18"/>
      <c r="BQK223" s="18"/>
      <c r="BQL223" s="18"/>
      <c r="BQM223" s="18"/>
      <c r="BQN223" s="18"/>
      <c r="BQO223" s="18"/>
      <c r="BQP223" s="18"/>
      <c r="BQQ223" s="18"/>
      <c r="BQR223" s="18"/>
      <c r="BQS223" s="18"/>
      <c r="BQT223" s="18"/>
      <c r="BQU223" s="18"/>
      <c r="BQV223" s="18"/>
      <c r="BQW223" s="18"/>
      <c r="BQX223" s="18"/>
      <c r="BQY223" s="18"/>
      <c r="BQZ223" s="18"/>
      <c r="BRA223" s="18"/>
      <c r="BRB223" s="18"/>
      <c r="BRC223" s="18"/>
      <c r="BRD223" s="18"/>
      <c r="BRE223" s="18"/>
      <c r="BRF223" s="18"/>
      <c r="BRG223" s="18"/>
      <c r="BRH223" s="18"/>
      <c r="BRI223" s="18"/>
      <c r="BRJ223" s="18"/>
      <c r="BRK223" s="18"/>
      <c r="BRL223" s="18"/>
      <c r="BRM223" s="18"/>
      <c r="BRN223" s="18"/>
      <c r="BRO223" s="18"/>
      <c r="BRP223" s="18"/>
      <c r="BRQ223" s="18"/>
      <c r="BRR223" s="18"/>
      <c r="BRS223" s="18"/>
      <c r="BRT223" s="18"/>
      <c r="BRU223" s="18"/>
      <c r="BRV223" s="18"/>
      <c r="BRW223" s="18"/>
      <c r="BRX223" s="18"/>
      <c r="BRY223" s="18"/>
      <c r="BRZ223" s="18"/>
      <c r="BSA223" s="18"/>
      <c r="BSB223" s="18"/>
      <c r="BSC223" s="18"/>
      <c r="BSD223" s="18"/>
      <c r="BSE223" s="18"/>
      <c r="BSF223" s="18"/>
      <c r="BSG223" s="18"/>
      <c r="BSH223" s="18"/>
      <c r="BSI223" s="18"/>
      <c r="BSJ223" s="18"/>
      <c r="BSK223" s="18"/>
      <c r="BSL223" s="18"/>
      <c r="BSM223" s="18"/>
      <c r="BSN223" s="18"/>
      <c r="BSO223" s="18"/>
      <c r="BSP223" s="18"/>
      <c r="BSQ223" s="18"/>
      <c r="BSR223" s="18"/>
      <c r="BSS223" s="18"/>
      <c r="BST223" s="18"/>
      <c r="BSU223" s="18"/>
      <c r="BSV223" s="18"/>
      <c r="BSW223" s="18"/>
      <c r="BSX223" s="18"/>
      <c r="BSY223" s="18"/>
      <c r="BSZ223" s="18"/>
      <c r="BTA223" s="18"/>
      <c r="BTB223" s="18"/>
      <c r="BTC223" s="18"/>
      <c r="BTD223" s="18"/>
      <c r="BTE223" s="18"/>
      <c r="BTF223" s="18"/>
      <c r="BTG223" s="18"/>
      <c r="BTH223" s="18"/>
    </row>
    <row r="224" spans="1:1880" s="460" customFormat="1" ht="81.75" customHeight="1" x14ac:dyDescent="0.3">
      <c r="A224" s="100">
        <v>598</v>
      </c>
      <c r="B224" s="387" t="s">
        <v>58</v>
      </c>
      <c r="C224" s="387" t="s">
        <v>288</v>
      </c>
      <c r="D224" s="414" t="s">
        <v>341</v>
      </c>
      <c r="E224" s="385" t="e">
        <f>INDEX('2021 Unit Data'!$A$1:$CZ$258,MATCH('Unit Data from Audit Worksheet'!$A224,'2021 Unit Data'!$A$1:$A$258,0),MATCH('Unit Data from Audit Worksheet'!$D$2,'2021 Unit Data'!$A$1:$CZ$1,0))</f>
        <v>#N/A</v>
      </c>
      <c r="F224" s="189">
        <v>0</v>
      </c>
      <c r="G224" s="841">
        <f>IF(F224&lt;0,"Error: Enter as positive.",)</f>
        <v>0</v>
      </c>
      <c r="H224" s="434"/>
      <c r="I224" s="458"/>
      <c r="J224" s="971"/>
      <c r="K224" s="18"/>
      <c r="L224"/>
      <c r="M224" s="18"/>
      <c r="N224" s="190"/>
      <c r="O224" s="18"/>
      <c r="P224" s="18"/>
      <c r="Q224" s="18"/>
      <c r="R224" s="18"/>
      <c r="S224" s="18"/>
      <c r="T224" s="18"/>
      <c r="U224" s="18"/>
      <c r="V224" s="18"/>
      <c r="W224" s="18"/>
      <c r="X224" s="18"/>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18"/>
      <c r="JH224" s="18"/>
      <c r="JI224" s="18"/>
      <c r="JJ224" s="18"/>
      <c r="JK224" s="18"/>
      <c r="JL224" s="18"/>
      <c r="JM224" s="18"/>
      <c r="JN224" s="18"/>
      <c r="JO224" s="18"/>
      <c r="JP224" s="18"/>
      <c r="JQ224" s="18"/>
      <c r="JR224" s="18"/>
      <c r="JS224" s="18"/>
      <c r="JT224" s="18"/>
      <c r="JU224" s="18"/>
      <c r="JV224" s="18"/>
      <c r="JW224" s="18"/>
      <c r="JX224" s="18"/>
      <c r="JY224" s="18"/>
      <c r="JZ224" s="18"/>
      <c r="KA224" s="18"/>
      <c r="KB224" s="18"/>
      <c r="KC224" s="18"/>
      <c r="KD224" s="18"/>
      <c r="KE224" s="18"/>
      <c r="KF224" s="18"/>
      <c r="KG224" s="18"/>
      <c r="KH224" s="18"/>
      <c r="KI224" s="18"/>
      <c r="KJ224" s="18"/>
      <c r="KK224" s="18"/>
      <c r="KL224" s="18"/>
      <c r="KM224" s="18"/>
      <c r="KN224" s="18"/>
      <c r="KO224" s="18"/>
      <c r="KP224" s="18"/>
      <c r="KQ224" s="18"/>
      <c r="KR224" s="18"/>
      <c r="KS224" s="18"/>
      <c r="KT224" s="18"/>
      <c r="KU224" s="18"/>
      <c r="KV224" s="18"/>
      <c r="KW224" s="18"/>
      <c r="KX224" s="18"/>
      <c r="KY224" s="18"/>
      <c r="KZ224" s="18"/>
      <c r="LA224" s="18"/>
      <c r="LB224" s="18"/>
      <c r="LC224" s="18"/>
      <c r="LD224" s="18"/>
      <c r="LE224" s="18"/>
      <c r="LF224" s="18"/>
      <c r="LG224" s="18"/>
      <c r="LH224" s="18"/>
      <c r="LI224" s="18"/>
      <c r="LJ224" s="18"/>
      <c r="LK224" s="18"/>
      <c r="LL224" s="18"/>
      <c r="LM224" s="18"/>
      <c r="LN224" s="18"/>
      <c r="LO224" s="18"/>
      <c r="LP224" s="18"/>
      <c r="LQ224" s="18"/>
      <c r="LR224" s="18"/>
      <c r="LS224" s="18"/>
      <c r="LT224" s="18"/>
      <c r="LU224" s="18"/>
      <c r="LV224" s="18"/>
      <c r="LW224" s="18"/>
      <c r="LX224" s="18"/>
      <c r="LY224" s="18"/>
      <c r="LZ224" s="18"/>
      <c r="MA224" s="18"/>
      <c r="MB224" s="18"/>
      <c r="MC224" s="18"/>
      <c r="MD224" s="18"/>
      <c r="ME224" s="18"/>
      <c r="MF224" s="18"/>
      <c r="MG224" s="18"/>
      <c r="MH224" s="18"/>
      <c r="MI224" s="18"/>
      <c r="MJ224" s="18"/>
      <c r="MK224" s="18"/>
      <c r="ML224" s="18"/>
      <c r="MM224" s="18"/>
      <c r="MN224" s="18"/>
      <c r="MO224" s="18"/>
      <c r="MP224" s="18"/>
      <c r="MQ224" s="18"/>
      <c r="MR224" s="18"/>
      <c r="MS224" s="18"/>
      <c r="MT224" s="18"/>
      <c r="MU224" s="18"/>
      <c r="MV224" s="18"/>
      <c r="MW224" s="18"/>
      <c r="MX224" s="18"/>
      <c r="MY224" s="18"/>
      <c r="MZ224" s="18"/>
      <c r="NA224" s="18"/>
      <c r="NB224" s="18"/>
      <c r="NC224" s="18"/>
      <c r="ND224" s="18"/>
      <c r="NE224" s="18"/>
      <c r="NF224" s="18"/>
      <c r="NG224" s="18"/>
      <c r="NH224" s="18"/>
      <c r="NI224" s="18"/>
      <c r="NJ224" s="18"/>
      <c r="NK224" s="18"/>
      <c r="NL224" s="18"/>
      <c r="NM224" s="18"/>
      <c r="NN224" s="18"/>
      <c r="NO224" s="18"/>
      <c r="NP224" s="18"/>
      <c r="NQ224" s="18"/>
      <c r="NR224" s="18"/>
      <c r="NS224" s="18"/>
      <c r="NT224" s="18"/>
      <c r="NU224" s="18"/>
      <c r="NV224" s="18"/>
      <c r="NW224" s="18"/>
      <c r="NX224" s="18"/>
      <c r="NY224" s="18"/>
      <c r="NZ224" s="18"/>
      <c r="OA224" s="18"/>
      <c r="OB224" s="18"/>
      <c r="OC224" s="18"/>
      <c r="OD224" s="18"/>
      <c r="OE224" s="18"/>
      <c r="OF224" s="18"/>
      <c r="OG224" s="18"/>
      <c r="OH224" s="18"/>
      <c r="OI224" s="18"/>
      <c r="OJ224" s="18"/>
      <c r="OK224" s="18"/>
      <c r="OL224" s="18"/>
      <c r="OM224" s="18"/>
      <c r="ON224" s="18"/>
      <c r="OO224" s="18"/>
      <c r="OP224" s="18"/>
      <c r="OQ224" s="18"/>
      <c r="OR224" s="18"/>
      <c r="OS224" s="18"/>
      <c r="OT224" s="18"/>
      <c r="OU224" s="18"/>
      <c r="OV224" s="18"/>
      <c r="OW224" s="18"/>
      <c r="OX224" s="18"/>
      <c r="OY224" s="18"/>
      <c r="OZ224" s="18"/>
      <c r="PA224" s="18"/>
      <c r="PB224" s="18"/>
      <c r="PC224" s="18"/>
      <c r="PD224" s="18"/>
      <c r="PE224" s="18"/>
      <c r="PF224" s="18"/>
      <c r="PG224" s="18"/>
      <c r="PH224" s="18"/>
      <c r="PI224" s="18"/>
      <c r="PJ224" s="18"/>
      <c r="PK224" s="18"/>
      <c r="PL224" s="18"/>
      <c r="PM224" s="18"/>
      <c r="PN224" s="18"/>
      <c r="PO224" s="18"/>
      <c r="PP224" s="18"/>
      <c r="PQ224" s="18"/>
      <c r="PR224" s="18"/>
      <c r="PS224" s="18"/>
      <c r="PT224" s="18"/>
      <c r="PU224" s="18"/>
      <c r="PV224" s="18"/>
      <c r="PW224" s="18"/>
      <c r="PX224" s="18"/>
      <c r="PY224" s="18"/>
      <c r="PZ224" s="18"/>
      <c r="QA224" s="18"/>
      <c r="QB224" s="18"/>
      <c r="QC224" s="18"/>
      <c r="QD224" s="18"/>
      <c r="QE224" s="18"/>
      <c r="QF224" s="18"/>
      <c r="QG224" s="18"/>
      <c r="QH224" s="18"/>
      <c r="QI224" s="18"/>
      <c r="QJ224" s="18"/>
      <c r="QK224" s="18"/>
      <c r="QL224" s="18"/>
      <c r="QM224" s="18"/>
      <c r="QN224" s="18"/>
      <c r="QO224" s="18"/>
      <c r="QP224" s="18"/>
      <c r="QQ224" s="18"/>
      <c r="QR224" s="18"/>
      <c r="QS224" s="18"/>
      <c r="QT224" s="18"/>
      <c r="QU224" s="18"/>
      <c r="QV224" s="18"/>
      <c r="QW224" s="18"/>
      <c r="QX224" s="18"/>
      <c r="QY224" s="18"/>
      <c r="QZ224" s="18"/>
      <c r="RA224" s="18"/>
      <c r="RB224" s="18"/>
      <c r="RC224" s="18"/>
      <c r="RD224" s="18"/>
      <c r="RE224" s="18"/>
      <c r="RF224" s="18"/>
      <c r="RG224" s="18"/>
      <c r="RH224" s="18"/>
      <c r="RI224" s="18"/>
      <c r="RJ224" s="18"/>
      <c r="RK224" s="18"/>
      <c r="RL224" s="18"/>
      <c r="RM224" s="18"/>
      <c r="RN224" s="18"/>
      <c r="RO224" s="18"/>
      <c r="RP224" s="18"/>
      <c r="RQ224" s="18"/>
      <c r="RR224" s="18"/>
      <c r="RS224" s="18"/>
      <c r="RT224" s="18"/>
      <c r="RU224" s="18"/>
      <c r="RV224" s="18"/>
      <c r="RW224" s="18"/>
      <c r="RX224" s="18"/>
      <c r="RY224" s="18"/>
      <c r="RZ224" s="18"/>
      <c r="SA224" s="18"/>
      <c r="SB224" s="18"/>
      <c r="SC224" s="18"/>
      <c r="SD224" s="18"/>
      <c r="SE224" s="18"/>
      <c r="SF224" s="18"/>
      <c r="SG224" s="18"/>
      <c r="SH224" s="18"/>
      <c r="SI224" s="18"/>
      <c r="SJ224" s="18"/>
      <c r="SK224" s="18"/>
      <c r="SL224" s="18"/>
      <c r="SM224" s="18"/>
      <c r="SN224" s="18"/>
      <c r="SO224" s="18"/>
      <c r="SP224" s="18"/>
      <c r="SQ224" s="18"/>
      <c r="SR224" s="18"/>
      <c r="SS224" s="18"/>
      <c r="ST224" s="18"/>
      <c r="SU224" s="18"/>
      <c r="SV224" s="18"/>
      <c r="SW224" s="18"/>
      <c r="SX224" s="18"/>
      <c r="SY224" s="18"/>
      <c r="SZ224" s="18"/>
      <c r="TA224" s="18"/>
      <c r="TB224" s="18"/>
      <c r="TC224" s="18"/>
      <c r="TD224" s="18"/>
      <c r="TE224" s="18"/>
      <c r="TF224" s="18"/>
      <c r="TG224" s="18"/>
      <c r="TH224" s="18"/>
      <c r="TI224" s="18"/>
      <c r="TJ224" s="18"/>
      <c r="TK224" s="18"/>
      <c r="TL224" s="18"/>
      <c r="TM224" s="18"/>
      <c r="TN224" s="18"/>
      <c r="TO224" s="18"/>
      <c r="TP224" s="18"/>
      <c r="TQ224" s="18"/>
      <c r="TR224" s="18"/>
      <c r="TS224" s="18"/>
      <c r="TT224" s="18"/>
      <c r="TU224" s="18"/>
      <c r="TV224" s="18"/>
      <c r="TW224" s="18"/>
      <c r="TX224" s="18"/>
      <c r="TY224" s="18"/>
      <c r="TZ224" s="18"/>
      <c r="UA224" s="18"/>
      <c r="UB224" s="18"/>
      <c r="UC224" s="18"/>
      <c r="UD224" s="18"/>
      <c r="UE224" s="18"/>
      <c r="UF224" s="18"/>
      <c r="UG224" s="18"/>
      <c r="UH224" s="18"/>
      <c r="UI224" s="18"/>
      <c r="UJ224" s="18"/>
      <c r="UK224" s="18"/>
      <c r="UL224" s="18"/>
      <c r="UM224" s="18"/>
      <c r="UN224" s="18"/>
      <c r="UO224" s="18"/>
      <c r="UP224" s="18"/>
      <c r="UQ224" s="18"/>
      <c r="UR224" s="18"/>
      <c r="US224" s="18"/>
      <c r="UT224" s="18"/>
      <c r="UU224" s="18"/>
      <c r="UV224" s="18"/>
      <c r="UW224" s="18"/>
      <c r="UX224" s="18"/>
      <c r="UY224" s="18"/>
      <c r="UZ224" s="18"/>
      <c r="VA224" s="18"/>
      <c r="VB224" s="18"/>
      <c r="VC224" s="18"/>
      <c r="VD224" s="18"/>
      <c r="VE224" s="18"/>
      <c r="VF224" s="18"/>
      <c r="VG224" s="18"/>
      <c r="VH224" s="18"/>
      <c r="VI224" s="18"/>
      <c r="VJ224" s="18"/>
      <c r="VK224" s="18"/>
      <c r="VL224" s="18"/>
      <c r="VM224" s="18"/>
      <c r="VN224" s="18"/>
      <c r="VO224" s="18"/>
      <c r="VP224" s="18"/>
      <c r="VQ224" s="18"/>
      <c r="VR224" s="18"/>
      <c r="VS224" s="18"/>
      <c r="VT224" s="18"/>
      <c r="VU224" s="18"/>
      <c r="VV224" s="18"/>
      <c r="VW224" s="18"/>
      <c r="VX224" s="18"/>
      <c r="VY224" s="18"/>
      <c r="VZ224" s="18"/>
      <c r="WA224" s="18"/>
      <c r="WB224" s="18"/>
      <c r="WC224" s="18"/>
      <c r="WD224" s="18"/>
      <c r="WE224" s="18"/>
      <c r="WF224" s="18"/>
      <c r="WG224" s="18"/>
      <c r="WH224" s="18"/>
      <c r="WI224" s="18"/>
      <c r="WJ224" s="18"/>
      <c r="WK224" s="18"/>
      <c r="WL224" s="18"/>
      <c r="WM224" s="18"/>
      <c r="WN224" s="18"/>
      <c r="WO224" s="18"/>
      <c r="WP224" s="18"/>
      <c r="WQ224" s="18"/>
      <c r="WR224" s="18"/>
      <c r="WS224" s="18"/>
      <c r="WT224" s="18"/>
      <c r="WU224" s="18"/>
      <c r="WV224" s="18"/>
      <c r="WW224" s="18"/>
      <c r="WX224" s="18"/>
      <c r="WY224" s="18"/>
      <c r="WZ224" s="18"/>
      <c r="XA224" s="18"/>
      <c r="XB224" s="18"/>
      <c r="XC224" s="18"/>
      <c r="XD224" s="18"/>
      <c r="XE224" s="18"/>
      <c r="XF224" s="18"/>
      <c r="XG224" s="18"/>
      <c r="XH224" s="18"/>
      <c r="XI224" s="18"/>
      <c r="XJ224" s="18"/>
      <c r="XK224" s="18"/>
      <c r="XL224" s="18"/>
      <c r="XM224" s="18"/>
      <c r="XN224" s="18"/>
      <c r="XO224" s="18"/>
      <c r="XP224" s="18"/>
      <c r="XQ224" s="18"/>
      <c r="XR224" s="18"/>
      <c r="XS224" s="18"/>
      <c r="XT224" s="18"/>
      <c r="XU224" s="18"/>
      <c r="XV224" s="18"/>
      <c r="XW224" s="18"/>
      <c r="XX224" s="18"/>
      <c r="XY224" s="18"/>
      <c r="XZ224" s="18"/>
      <c r="YA224" s="18"/>
      <c r="YB224" s="18"/>
      <c r="YC224" s="18"/>
      <c r="YD224" s="18"/>
      <c r="YE224" s="18"/>
      <c r="YF224" s="18"/>
      <c r="YG224" s="18"/>
      <c r="YH224" s="18"/>
      <c r="YI224" s="18"/>
      <c r="YJ224" s="18"/>
      <c r="YK224" s="18"/>
      <c r="YL224" s="18"/>
      <c r="YM224" s="18"/>
      <c r="YN224" s="18"/>
      <c r="YO224" s="18"/>
      <c r="YP224" s="18"/>
      <c r="YQ224" s="18"/>
      <c r="YR224" s="18"/>
      <c r="YS224" s="18"/>
      <c r="YT224" s="18"/>
      <c r="YU224" s="18"/>
      <c r="YV224" s="18"/>
      <c r="YW224" s="18"/>
      <c r="YX224" s="18"/>
      <c r="YY224" s="18"/>
      <c r="YZ224" s="18"/>
      <c r="ZA224" s="18"/>
      <c r="ZB224" s="18"/>
      <c r="ZC224" s="18"/>
      <c r="ZD224" s="18"/>
      <c r="ZE224" s="18"/>
      <c r="ZF224" s="18"/>
      <c r="ZG224" s="18"/>
      <c r="ZH224" s="18"/>
      <c r="ZI224" s="18"/>
      <c r="ZJ224" s="18"/>
      <c r="ZK224" s="18"/>
      <c r="ZL224" s="18"/>
      <c r="ZM224" s="18"/>
      <c r="ZN224" s="18"/>
      <c r="ZO224" s="18"/>
      <c r="ZP224" s="18"/>
      <c r="ZQ224" s="18"/>
      <c r="ZR224" s="18"/>
      <c r="ZS224" s="18"/>
      <c r="ZT224" s="18"/>
      <c r="ZU224" s="18"/>
      <c r="ZV224" s="18"/>
      <c r="ZW224" s="18"/>
      <c r="ZX224" s="18"/>
      <c r="ZY224" s="18"/>
      <c r="ZZ224" s="18"/>
      <c r="AAA224" s="18"/>
      <c r="AAB224" s="18"/>
      <c r="AAC224" s="18"/>
      <c r="AAD224" s="18"/>
      <c r="AAE224" s="18"/>
      <c r="AAF224" s="18"/>
      <c r="AAG224" s="18"/>
      <c r="AAH224" s="18"/>
      <c r="AAI224" s="18"/>
      <c r="AAJ224" s="18"/>
      <c r="AAK224" s="18"/>
      <c r="AAL224" s="18"/>
      <c r="AAM224" s="18"/>
      <c r="AAN224" s="18"/>
      <c r="AAO224" s="18"/>
      <c r="AAP224" s="18"/>
      <c r="AAQ224" s="18"/>
      <c r="AAR224" s="18"/>
      <c r="AAS224" s="18"/>
      <c r="AAT224" s="18"/>
      <c r="AAU224" s="18"/>
      <c r="AAV224" s="18"/>
      <c r="AAW224" s="18"/>
      <c r="AAX224" s="18"/>
      <c r="AAY224" s="18"/>
      <c r="AAZ224" s="18"/>
      <c r="ABA224" s="18"/>
      <c r="ABB224" s="18"/>
      <c r="ABC224" s="18"/>
      <c r="ABD224" s="18"/>
      <c r="ABE224" s="18"/>
      <c r="ABF224" s="18"/>
      <c r="ABG224" s="18"/>
      <c r="ABH224" s="18"/>
      <c r="ABI224" s="18"/>
      <c r="ABJ224" s="18"/>
      <c r="ABK224" s="18"/>
      <c r="ABL224" s="18"/>
      <c r="ABM224" s="18"/>
      <c r="ABN224" s="18"/>
      <c r="ABO224" s="18"/>
      <c r="ABP224" s="18"/>
      <c r="ABQ224" s="18"/>
      <c r="ABR224" s="18"/>
      <c r="ABS224" s="18"/>
      <c r="ABT224" s="18"/>
      <c r="ABU224" s="18"/>
      <c r="ABV224" s="18"/>
      <c r="ABW224" s="18"/>
      <c r="ABX224" s="18"/>
      <c r="ABY224" s="18"/>
      <c r="ABZ224" s="18"/>
      <c r="ACA224" s="18"/>
      <c r="ACB224" s="18"/>
      <c r="ACC224" s="18"/>
      <c r="ACD224" s="18"/>
      <c r="ACE224" s="18"/>
      <c r="ACF224" s="18"/>
      <c r="ACG224" s="18"/>
      <c r="ACH224" s="18"/>
      <c r="ACI224" s="18"/>
      <c r="ACJ224" s="18"/>
      <c r="ACK224" s="18"/>
      <c r="ACL224" s="18"/>
      <c r="ACM224" s="18"/>
      <c r="ACN224" s="18"/>
      <c r="ACO224" s="18"/>
      <c r="ACP224" s="18"/>
      <c r="ACQ224" s="18"/>
      <c r="ACR224" s="18"/>
      <c r="ACS224" s="18"/>
      <c r="ACT224" s="18"/>
      <c r="ACU224" s="18"/>
      <c r="ACV224" s="18"/>
      <c r="ACW224" s="18"/>
      <c r="ACX224" s="18"/>
      <c r="ACY224" s="18"/>
      <c r="ACZ224" s="18"/>
      <c r="ADA224" s="18"/>
      <c r="ADB224" s="18"/>
      <c r="ADC224" s="18"/>
      <c r="ADD224" s="18"/>
      <c r="ADE224" s="18"/>
      <c r="ADF224" s="18"/>
      <c r="ADG224" s="18"/>
      <c r="ADH224" s="18"/>
      <c r="ADI224" s="18"/>
      <c r="ADJ224" s="18"/>
      <c r="ADK224" s="18"/>
      <c r="ADL224" s="18"/>
      <c r="ADM224" s="18"/>
      <c r="ADN224" s="18"/>
      <c r="ADO224" s="18"/>
      <c r="ADP224" s="18"/>
      <c r="ADQ224" s="18"/>
      <c r="ADR224" s="18"/>
      <c r="ADS224" s="18"/>
      <c r="ADT224" s="18"/>
      <c r="ADU224" s="18"/>
      <c r="ADV224" s="18"/>
      <c r="ADW224" s="18"/>
      <c r="ADX224" s="18"/>
      <c r="ADY224" s="18"/>
      <c r="ADZ224" s="18"/>
      <c r="AEA224" s="18"/>
      <c r="AEB224" s="18"/>
      <c r="AEC224" s="18"/>
      <c r="AED224" s="18"/>
      <c r="AEE224" s="18"/>
      <c r="AEF224" s="18"/>
      <c r="AEG224" s="18"/>
      <c r="AEH224" s="18"/>
      <c r="AEI224" s="18"/>
      <c r="AEJ224" s="18"/>
      <c r="AEK224" s="18"/>
      <c r="AEL224" s="18"/>
      <c r="AEM224" s="18"/>
      <c r="AEN224" s="18"/>
      <c r="AEO224" s="18"/>
      <c r="AEP224" s="18"/>
      <c r="AEQ224" s="18"/>
      <c r="AER224" s="18"/>
      <c r="AES224" s="18"/>
      <c r="AET224" s="18"/>
      <c r="AEU224" s="18"/>
      <c r="AEV224" s="18"/>
      <c r="AEW224" s="18"/>
      <c r="AEX224" s="18"/>
      <c r="AEY224" s="18"/>
      <c r="AEZ224" s="18"/>
      <c r="AFA224" s="18"/>
      <c r="AFB224" s="18"/>
      <c r="AFC224" s="18"/>
      <c r="AFD224" s="18"/>
      <c r="AFE224" s="18"/>
      <c r="AFF224" s="18"/>
      <c r="AFG224" s="18"/>
      <c r="AFH224" s="18"/>
      <c r="AFI224" s="18"/>
      <c r="AFJ224" s="18"/>
      <c r="AFK224" s="18"/>
      <c r="AFL224" s="18"/>
      <c r="AFM224" s="18"/>
      <c r="AFN224" s="18"/>
      <c r="AFO224" s="18"/>
      <c r="AFP224" s="18"/>
      <c r="AFQ224" s="18"/>
      <c r="AFR224" s="18"/>
      <c r="AFS224" s="18"/>
      <c r="AFT224" s="18"/>
      <c r="AFU224" s="18"/>
      <c r="AFV224" s="18"/>
      <c r="AFW224" s="18"/>
      <c r="AFX224" s="18"/>
      <c r="AFY224" s="18"/>
      <c r="AFZ224" s="18"/>
      <c r="AGA224" s="18"/>
      <c r="AGB224" s="18"/>
      <c r="AGC224" s="18"/>
      <c r="AGD224" s="18"/>
      <c r="AGE224" s="18"/>
      <c r="AGF224" s="18"/>
      <c r="AGG224" s="18"/>
      <c r="AGH224" s="18"/>
      <c r="AGI224" s="18"/>
      <c r="AGJ224" s="18"/>
      <c r="AGK224" s="18"/>
      <c r="AGL224" s="18"/>
      <c r="AGM224" s="18"/>
      <c r="AGN224" s="18"/>
      <c r="AGO224" s="18"/>
      <c r="AGP224" s="18"/>
      <c r="AGQ224" s="18"/>
      <c r="AGR224" s="18"/>
      <c r="AGS224" s="18"/>
      <c r="AGT224" s="18"/>
      <c r="AGU224" s="18"/>
      <c r="AGV224" s="18"/>
      <c r="AGW224" s="18"/>
      <c r="AGX224" s="18"/>
      <c r="AGY224" s="18"/>
      <c r="AGZ224" s="18"/>
      <c r="AHA224" s="18"/>
      <c r="AHB224" s="18"/>
      <c r="AHC224" s="18"/>
      <c r="AHD224" s="18"/>
      <c r="AHE224" s="18"/>
      <c r="AHF224" s="18"/>
      <c r="AHG224" s="18"/>
      <c r="AHH224" s="18"/>
      <c r="AHI224" s="18"/>
      <c r="AHJ224" s="18"/>
      <c r="AHK224" s="18"/>
      <c r="AHL224" s="18"/>
      <c r="AHM224" s="18"/>
      <c r="AHN224" s="18"/>
      <c r="AHO224" s="18"/>
      <c r="AHP224" s="18"/>
      <c r="AHQ224" s="18"/>
      <c r="AHR224" s="18"/>
      <c r="AHS224" s="18"/>
      <c r="AHT224" s="18"/>
      <c r="AHU224" s="18"/>
      <c r="AHV224" s="18"/>
      <c r="AHW224" s="18"/>
      <c r="AHX224" s="18"/>
      <c r="AHY224" s="18"/>
      <c r="AHZ224" s="18"/>
      <c r="AIA224" s="18"/>
      <c r="AIB224" s="18"/>
      <c r="AIC224" s="18"/>
      <c r="AID224" s="18"/>
      <c r="AIE224" s="18"/>
      <c r="AIF224" s="18"/>
      <c r="AIG224" s="18"/>
      <c r="AIH224" s="18"/>
      <c r="AII224" s="18"/>
      <c r="AIJ224" s="18"/>
      <c r="AIK224" s="18"/>
      <c r="AIL224" s="18"/>
      <c r="AIM224" s="18"/>
      <c r="AIN224" s="18"/>
      <c r="AIO224" s="18"/>
      <c r="AIP224" s="18"/>
      <c r="AIQ224" s="18"/>
      <c r="AIR224" s="18"/>
      <c r="AIS224" s="18"/>
      <c r="AIT224" s="18"/>
      <c r="AIU224" s="18"/>
      <c r="AIV224" s="18"/>
      <c r="AIW224" s="18"/>
      <c r="AIX224" s="18"/>
      <c r="AIY224" s="18"/>
      <c r="AIZ224" s="18"/>
      <c r="AJA224" s="18"/>
      <c r="AJB224" s="18"/>
      <c r="AJC224" s="18"/>
      <c r="AJD224" s="18"/>
      <c r="AJE224" s="18"/>
      <c r="AJF224" s="18"/>
      <c r="AJG224" s="18"/>
      <c r="AJH224" s="18"/>
      <c r="AJI224" s="18"/>
      <c r="AJJ224" s="18"/>
      <c r="AJK224" s="18"/>
      <c r="AJL224" s="18"/>
      <c r="AJM224" s="18"/>
      <c r="AJN224" s="18"/>
      <c r="AJO224" s="18"/>
      <c r="AJP224" s="18"/>
      <c r="AJQ224" s="18"/>
      <c r="AJR224" s="18"/>
      <c r="AJS224" s="18"/>
      <c r="AJT224" s="18"/>
      <c r="AJU224" s="18"/>
      <c r="AJV224" s="18"/>
      <c r="AJW224" s="18"/>
      <c r="AJX224" s="18"/>
      <c r="AJY224" s="18"/>
      <c r="AJZ224" s="18"/>
      <c r="AKA224" s="18"/>
      <c r="AKB224" s="18"/>
      <c r="AKC224" s="18"/>
      <c r="AKD224" s="18"/>
      <c r="AKE224" s="18"/>
      <c r="AKF224" s="18"/>
      <c r="AKG224" s="18"/>
      <c r="AKH224" s="18"/>
      <c r="AKI224" s="18"/>
      <c r="AKJ224" s="18"/>
      <c r="AKK224" s="18"/>
      <c r="AKL224" s="18"/>
      <c r="AKM224" s="18"/>
      <c r="AKN224" s="18"/>
      <c r="AKO224" s="18"/>
      <c r="AKP224" s="18"/>
      <c r="AKQ224" s="18"/>
      <c r="AKR224" s="18"/>
      <c r="AKS224" s="18"/>
      <c r="AKT224" s="18"/>
      <c r="AKU224" s="18"/>
      <c r="AKV224" s="18"/>
      <c r="AKW224" s="18"/>
      <c r="AKX224" s="18"/>
      <c r="AKY224" s="18"/>
      <c r="AKZ224" s="18"/>
      <c r="ALA224" s="18"/>
      <c r="ALB224" s="18"/>
      <c r="ALC224" s="18"/>
      <c r="ALD224" s="18"/>
      <c r="ALE224" s="18"/>
      <c r="ALF224" s="18"/>
      <c r="ALG224" s="18"/>
      <c r="ALH224" s="18"/>
      <c r="ALI224" s="18"/>
      <c r="ALJ224" s="18"/>
      <c r="ALK224" s="18"/>
      <c r="ALL224" s="18"/>
      <c r="ALM224" s="18"/>
      <c r="ALN224" s="18"/>
      <c r="ALO224" s="18"/>
      <c r="ALP224" s="18"/>
      <c r="ALQ224" s="18"/>
      <c r="ALR224" s="18"/>
      <c r="ALS224" s="18"/>
      <c r="ALT224" s="18"/>
      <c r="ALU224" s="18"/>
      <c r="ALV224" s="18"/>
      <c r="ALW224" s="18"/>
      <c r="ALX224" s="18"/>
      <c r="ALY224" s="18"/>
      <c r="ALZ224" s="18"/>
      <c r="AMA224" s="18"/>
      <c r="AMB224" s="18"/>
      <c r="AMC224" s="18"/>
      <c r="AMD224" s="18"/>
      <c r="AME224" s="18"/>
      <c r="AMF224" s="18"/>
      <c r="AMG224" s="18"/>
      <c r="AMH224" s="18"/>
      <c r="AMI224" s="18"/>
      <c r="AMJ224" s="18"/>
      <c r="AMK224" s="18"/>
      <c r="AML224" s="18"/>
      <c r="AMM224" s="18"/>
      <c r="AMN224" s="18"/>
      <c r="AMO224" s="18"/>
      <c r="AMP224" s="18"/>
      <c r="AMQ224" s="18"/>
      <c r="AMR224" s="18"/>
      <c r="AMS224" s="18"/>
      <c r="AMT224" s="18"/>
      <c r="AMU224" s="18"/>
      <c r="AMV224" s="18"/>
      <c r="AMW224" s="18"/>
      <c r="AMX224" s="18"/>
      <c r="AMY224" s="18"/>
      <c r="AMZ224" s="18"/>
      <c r="ANA224" s="18"/>
      <c r="ANB224" s="18"/>
      <c r="ANC224" s="18"/>
      <c r="AND224" s="18"/>
      <c r="ANE224" s="18"/>
      <c r="ANF224" s="18"/>
      <c r="ANG224" s="18"/>
      <c r="ANH224" s="18"/>
      <c r="ANI224" s="18"/>
      <c r="ANJ224" s="18"/>
      <c r="ANK224" s="18"/>
      <c r="ANL224" s="18"/>
      <c r="ANM224" s="18"/>
      <c r="ANN224" s="18"/>
      <c r="ANO224" s="18"/>
      <c r="ANP224" s="18"/>
      <c r="ANQ224" s="18"/>
      <c r="ANR224" s="18"/>
      <c r="ANS224" s="18"/>
      <c r="ANT224" s="18"/>
      <c r="ANU224" s="18"/>
      <c r="ANV224" s="18"/>
      <c r="ANW224" s="18"/>
      <c r="ANX224" s="18"/>
      <c r="ANY224" s="18"/>
      <c r="ANZ224" s="18"/>
      <c r="AOA224" s="18"/>
      <c r="AOB224" s="18"/>
      <c r="AOC224" s="18"/>
      <c r="AOD224" s="18"/>
      <c r="AOE224" s="18"/>
      <c r="AOF224" s="18"/>
      <c r="AOG224" s="18"/>
      <c r="AOH224" s="18"/>
      <c r="AOI224" s="18"/>
      <c r="AOJ224" s="18"/>
      <c r="AOK224" s="18"/>
      <c r="AOL224" s="18"/>
      <c r="AOM224" s="18"/>
      <c r="AON224" s="18"/>
      <c r="AOO224" s="18"/>
      <c r="AOP224" s="18"/>
      <c r="AOQ224" s="18"/>
      <c r="AOR224" s="18"/>
      <c r="AOS224" s="18"/>
      <c r="AOT224" s="18"/>
      <c r="AOU224" s="18"/>
      <c r="AOV224" s="18"/>
      <c r="AOW224" s="18"/>
      <c r="AOX224" s="18"/>
      <c r="AOY224" s="18"/>
      <c r="AOZ224" s="18"/>
      <c r="APA224" s="18"/>
      <c r="APB224" s="18"/>
      <c r="APC224" s="18"/>
      <c r="APD224" s="18"/>
      <c r="APE224" s="18"/>
      <c r="APF224" s="18"/>
      <c r="APG224" s="18"/>
      <c r="APH224" s="18"/>
      <c r="API224" s="18"/>
      <c r="APJ224" s="18"/>
      <c r="APK224" s="18"/>
      <c r="APL224" s="18"/>
      <c r="APM224" s="18"/>
      <c r="APN224" s="18"/>
      <c r="APO224" s="18"/>
      <c r="APP224" s="18"/>
      <c r="APQ224" s="18"/>
      <c r="APR224" s="18"/>
      <c r="APS224" s="18"/>
      <c r="APT224" s="18"/>
      <c r="APU224" s="18"/>
      <c r="APV224" s="18"/>
      <c r="APW224" s="18"/>
      <c r="APX224" s="18"/>
      <c r="APY224" s="18"/>
      <c r="APZ224" s="18"/>
      <c r="AQA224" s="18"/>
      <c r="AQB224" s="18"/>
      <c r="AQC224" s="18"/>
      <c r="AQD224" s="18"/>
      <c r="AQE224" s="18"/>
      <c r="AQF224" s="18"/>
      <c r="AQG224" s="18"/>
      <c r="AQH224" s="18"/>
      <c r="AQI224" s="18"/>
      <c r="AQJ224" s="18"/>
      <c r="AQK224" s="18"/>
      <c r="AQL224" s="18"/>
      <c r="AQM224" s="18"/>
      <c r="AQN224" s="18"/>
      <c r="AQO224" s="18"/>
      <c r="AQP224" s="18"/>
      <c r="AQQ224" s="18"/>
      <c r="AQR224" s="18"/>
      <c r="AQS224" s="18"/>
      <c r="AQT224" s="18"/>
      <c r="AQU224" s="18"/>
      <c r="AQV224" s="18"/>
      <c r="AQW224" s="18"/>
      <c r="AQX224" s="18"/>
      <c r="AQY224" s="18"/>
      <c r="AQZ224" s="18"/>
      <c r="ARA224" s="18"/>
      <c r="ARB224" s="18"/>
      <c r="ARC224" s="18"/>
      <c r="ARD224" s="18"/>
      <c r="ARE224" s="18"/>
      <c r="ARF224" s="18"/>
      <c r="ARG224" s="18"/>
      <c r="ARH224" s="18"/>
      <c r="ARI224" s="18"/>
      <c r="ARJ224" s="18"/>
      <c r="ARK224" s="18"/>
      <c r="ARL224" s="18"/>
      <c r="ARM224" s="18"/>
      <c r="ARN224" s="18"/>
      <c r="ARO224" s="18"/>
      <c r="ARP224" s="18"/>
      <c r="ARQ224" s="18"/>
      <c r="ARR224" s="18"/>
      <c r="ARS224" s="18"/>
      <c r="ART224" s="18"/>
      <c r="ARU224" s="18"/>
      <c r="ARV224" s="18"/>
      <c r="ARW224" s="18"/>
      <c r="ARX224" s="18"/>
      <c r="ARY224" s="18"/>
      <c r="ARZ224" s="18"/>
      <c r="ASA224" s="18"/>
      <c r="ASB224" s="18"/>
      <c r="ASC224" s="18"/>
      <c r="ASD224" s="18"/>
      <c r="ASE224" s="18"/>
      <c r="ASF224" s="18"/>
      <c r="ASG224" s="18"/>
      <c r="ASH224" s="18"/>
      <c r="ASI224" s="18"/>
      <c r="ASJ224" s="18"/>
      <c r="ASK224" s="18"/>
      <c r="ASL224" s="18"/>
      <c r="ASM224" s="18"/>
      <c r="ASN224" s="18"/>
      <c r="ASO224" s="18"/>
      <c r="ASP224" s="18"/>
      <c r="ASQ224" s="18"/>
      <c r="ASR224" s="18"/>
      <c r="ASS224" s="18"/>
      <c r="AST224" s="18"/>
      <c r="ASU224" s="18"/>
      <c r="ASV224" s="18"/>
      <c r="ASW224" s="18"/>
      <c r="ASX224" s="18"/>
      <c r="ASY224" s="18"/>
      <c r="ASZ224" s="18"/>
      <c r="ATA224" s="18"/>
      <c r="ATB224" s="18"/>
      <c r="ATC224" s="18"/>
      <c r="ATD224" s="18"/>
      <c r="ATE224" s="18"/>
      <c r="ATF224" s="18"/>
      <c r="ATG224" s="18"/>
      <c r="ATH224" s="18"/>
      <c r="ATI224" s="18"/>
      <c r="ATJ224" s="18"/>
      <c r="ATK224" s="18"/>
      <c r="ATL224" s="18"/>
      <c r="ATM224" s="18"/>
      <c r="ATN224" s="18"/>
      <c r="ATO224" s="18"/>
      <c r="ATP224" s="18"/>
      <c r="ATQ224" s="18"/>
      <c r="ATR224" s="18"/>
      <c r="ATS224" s="18"/>
      <c r="ATT224" s="18"/>
      <c r="ATU224" s="18"/>
      <c r="ATV224" s="18"/>
      <c r="ATW224" s="18"/>
      <c r="ATX224" s="18"/>
      <c r="ATY224" s="18"/>
      <c r="ATZ224" s="18"/>
      <c r="AUA224" s="18"/>
      <c r="AUB224" s="18"/>
      <c r="AUC224" s="18"/>
      <c r="AUD224" s="18"/>
      <c r="AUE224" s="18"/>
      <c r="AUF224" s="18"/>
      <c r="AUG224" s="18"/>
      <c r="AUH224" s="18"/>
      <c r="AUI224" s="18"/>
      <c r="AUJ224" s="18"/>
      <c r="AUK224" s="18"/>
      <c r="AUL224" s="18"/>
      <c r="AUM224" s="18"/>
      <c r="AUN224" s="18"/>
      <c r="AUO224" s="18"/>
      <c r="AUP224" s="18"/>
      <c r="AUQ224" s="18"/>
      <c r="AUR224" s="18"/>
      <c r="AUS224" s="18"/>
      <c r="AUT224" s="18"/>
      <c r="AUU224" s="18"/>
      <c r="AUV224" s="18"/>
      <c r="AUW224" s="18"/>
      <c r="AUX224" s="18"/>
      <c r="AUY224" s="18"/>
      <c r="AUZ224" s="18"/>
      <c r="AVA224" s="18"/>
      <c r="AVB224" s="18"/>
      <c r="AVC224" s="18"/>
      <c r="AVD224" s="18"/>
      <c r="AVE224" s="18"/>
      <c r="AVF224" s="18"/>
      <c r="AVG224" s="18"/>
      <c r="AVH224" s="18"/>
      <c r="AVI224" s="18"/>
      <c r="AVJ224" s="18"/>
      <c r="AVK224" s="18"/>
      <c r="AVL224" s="18"/>
      <c r="AVM224" s="18"/>
      <c r="AVN224" s="18"/>
      <c r="AVO224" s="18"/>
      <c r="AVP224" s="18"/>
      <c r="AVQ224" s="18"/>
      <c r="AVR224" s="18"/>
      <c r="AVS224" s="18"/>
      <c r="AVT224" s="18"/>
      <c r="AVU224" s="18"/>
      <c r="AVV224" s="18"/>
      <c r="AVW224" s="18"/>
      <c r="AVX224" s="18"/>
      <c r="AVY224" s="18"/>
      <c r="AVZ224" s="18"/>
      <c r="AWA224" s="18"/>
      <c r="AWB224" s="18"/>
      <c r="AWC224" s="18"/>
      <c r="AWD224" s="18"/>
      <c r="AWE224" s="18"/>
      <c r="AWF224" s="18"/>
      <c r="AWG224" s="18"/>
      <c r="AWH224" s="18"/>
      <c r="AWI224" s="18"/>
      <c r="AWJ224" s="18"/>
      <c r="AWK224" s="18"/>
      <c r="AWL224" s="18"/>
      <c r="AWM224" s="18"/>
      <c r="AWN224" s="18"/>
      <c r="AWO224" s="18"/>
      <c r="AWP224" s="18"/>
      <c r="AWQ224" s="18"/>
      <c r="AWR224" s="18"/>
      <c r="AWS224" s="18"/>
      <c r="AWT224" s="18"/>
      <c r="AWU224" s="18"/>
      <c r="AWV224" s="18"/>
      <c r="AWW224" s="18"/>
      <c r="AWX224" s="18"/>
      <c r="AWY224" s="18"/>
      <c r="AWZ224" s="18"/>
      <c r="AXA224" s="18"/>
      <c r="AXB224" s="18"/>
      <c r="AXC224" s="18"/>
      <c r="AXD224" s="18"/>
      <c r="AXE224" s="18"/>
      <c r="AXF224" s="18"/>
      <c r="AXG224" s="18"/>
      <c r="AXH224" s="18"/>
      <c r="AXI224" s="18"/>
      <c r="AXJ224" s="18"/>
      <c r="AXK224" s="18"/>
      <c r="AXL224" s="18"/>
      <c r="AXM224" s="18"/>
      <c r="AXN224" s="18"/>
      <c r="AXO224" s="18"/>
      <c r="AXP224" s="18"/>
      <c r="AXQ224" s="18"/>
      <c r="AXR224" s="18"/>
      <c r="AXS224" s="18"/>
      <c r="AXT224" s="18"/>
      <c r="AXU224" s="18"/>
      <c r="AXV224" s="18"/>
      <c r="AXW224" s="18"/>
      <c r="AXX224" s="18"/>
      <c r="AXY224" s="18"/>
      <c r="AXZ224" s="18"/>
      <c r="AYA224" s="18"/>
      <c r="AYB224" s="18"/>
      <c r="AYC224" s="18"/>
      <c r="AYD224" s="18"/>
      <c r="AYE224" s="18"/>
      <c r="AYF224" s="18"/>
      <c r="AYG224" s="18"/>
      <c r="AYH224" s="18"/>
      <c r="AYI224" s="18"/>
      <c r="AYJ224" s="18"/>
      <c r="AYK224" s="18"/>
      <c r="AYL224" s="18"/>
      <c r="AYM224" s="18"/>
      <c r="AYN224" s="18"/>
      <c r="AYO224" s="18"/>
      <c r="AYP224" s="18"/>
      <c r="AYQ224" s="18"/>
      <c r="AYR224" s="18"/>
      <c r="AYS224" s="18"/>
      <c r="AYT224" s="18"/>
      <c r="AYU224" s="18"/>
      <c r="AYV224" s="18"/>
      <c r="AYW224" s="18"/>
      <c r="AYX224" s="18"/>
      <c r="AYY224" s="18"/>
      <c r="AYZ224" s="18"/>
      <c r="AZA224" s="18"/>
      <c r="AZB224" s="18"/>
      <c r="AZC224" s="18"/>
      <c r="AZD224" s="18"/>
      <c r="AZE224" s="18"/>
      <c r="AZF224" s="18"/>
      <c r="AZG224" s="18"/>
      <c r="AZH224" s="18"/>
      <c r="AZI224" s="18"/>
      <c r="AZJ224" s="18"/>
      <c r="AZK224" s="18"/>
      <c r="AZL224" s="18"/>
      <c r="AZM224" s="18"/>
      <c r="AZN224" s="18"/>
      <c r="AZO224" s="18"/>
      <c r="AZP224" s="18"/>
      <c r="AZQ224" s="18"/>
      <c r="AZR224" s="18"/>
      <c r="AZS224" s="18"/>
      <c r="AZT224" s="18"/>
      <c r="AZU224" s="18"/>
      <c r="AZV224" s="18"/>
      <c r="AZW224" s="18"/>
      <c r="AZX224" s="18"/>
      <c r="AZY224" s="18"/>
      <c r="AZZ224" s="18"/>
      <c r="BAA224" s="18"/>
      <c r="BAB224" s="18"/>
      <c r="BAC224" s="18"/>
      <c r="BAD224" s="18"/>
      <c r="BAE224" s="18"/>
      <c r="BAF224" s="18"/>
      <c r="BAG224" s="18"/>
      <c r="BAH224" s="18"/>
      <c r="BAI224" s="18"/>
      <c r="BAJ224" s="18"/>
      <c r="BAK224" s="18"/>
      <c r="BAL224" s="18"/>
      <c r="BAM224" s="18"/>
      <c r="BAN224" s="18"/>
      <c r="BAO224" s="18"/>
      <c r="BAP224" s="18"/>
      <c r="BAQ224" s="18"/>
      <c r="BAR224" s="18"/>
      <c r="BAS224" s="18"/>
      <c r="BAT224" s="18"/>
      <c r="BAU224" s="18"/>
      <c r="BAV224" s="18"/>
      <c r="BAW224" s="18"/>
      <c r="BAX224" s="18"/>
      <c r="BAY224" s="18"/>
      <c r="BAZ224" s="18"/>
      <c r="BBA224" s="18"/>
      <c r="BBB224" s="18"/>
      <c r="BBC224" s="18"/>
      <c r="BBD224" s="18"/>
      <c r="BBE224" s="18"/>
      <c r="BBF224" s="18"/>
      <c r="BBG224" s="18"/>
      <c r="BBH224" s="18"/>
      <c r="BBI224" s="18"/>
      <c r="BBJ224" s="18"/>
      <c r="BBK224" s="18"/>
      <c r="BBL224" s="18"/>
      <c r="BBM224" s="18"/>
      <c r="BBN224" s="18"/>
      <c r="BBO224" s="18"/>
      <c r="BBP224" s="18"/>
      <c r="BBQ224" s="18"/>
      <c r="BBR224" s="18"/>
      <c r="BBS224" s="18"/>
      <c r="BBT224" s="18"/>
      <c r="BBU224" s="18"/>
      <c r="BBV224" s="18"/>
      <c r="BBW224" s="18"/>
      <c r="BBX224" s="18"/>
      <c r="BBY224" s="18"/>
      <c r="BBZ224" s="18"/>
      <c r="BCA224" s="18"/>
      <c r="BCB224" s="18"/>
      <c r="BCC224" s="18"/>
      <c r="BCD224" s="18"/>
      <c r="BCE224" s="18"/>
      <c r="BCF224" s="18"/>
      <c r="BCG224" s="18"/>
      <c r="BCH224" s="18"/>
      <c r="BCI224" s="18"/>
      <c r="BCJ224" s="18"/>
      <c r="BCK224" s="18"/>
      <c r="BCL224" s="18"/>
      <c r="BCM224" s="18"/>
      <c r="BCN224" s="18"/>
      <c r="BCO224" s="18"/>
      <c r="BCP224" s="18"/>
      <c r="BCQ224" s="18"/>
      <c r="BCR224" s="18"/>
      <c r="BCS224" s="18"/>
      <c r="BCT224" s="18"/>
      <c r="BCU224" s="18"/>
      <c r="BCV224" s="18"/>
      <c r="BCW224" s="18"/>
      <c r="BCX224" s="18"/>
      <c r="BCY224" s="18"/>
      <c r="BCZ224" s="18"/>
      <c r="BDA224" s="18"/>
      <c r="BDB224" s="18"/>
      <c r="BDC224" s="18"/>
      <c r="BDD224" s="18"/>
      <c r="BDE224" s="18"/>
      <c r="BDF224" s="18"/>
      <c r="BDG224" s="18"/>
      <c r="BDH224" s="18"/>
      <c r="BDI224" s="18"/>
      <c r="BDJ224" s="18"/>
      <c r="BDK224" s="18"/>
      <c r="BDL224" s="18"/>
      <c r="BDM224" s="18"/>
      <c r="BDN224" s="18"/>
      <c r="BDO224" s="18"/>
      <c r="BDP224" s="18"/>
      <c r="BDQ224" s="18"/>
      <c r="BDR224" s="18"/>
      <c r="BDS224" s="18"/>
      <c r="BDT224" s="18"/>
      <c r="BDU224" s="18"/>
      <c r="BDV224" s="18"/>
      <c r="BDW224" s="18"/>
      <c r="BDX224" s="18"/>
      <c r="BDY224" s="18"/>
      <c r="BDZ224" s="18"/>
      <c r="BEA224" s="18"/>
      <c r="BEB224" s="18"/>
      <c r="BEC224" s="18"/>
      <c r="BED224" s="18"/>
      <c r="BEE224" s="18"/>
      <c r="BEF224" s="18"/>
      <c r="BEG224" s="18"/>
      <c r="BEH224" s="18"/>
      <c r="BEI224" s="18"/>
      <c r="BEJ224" s="18"/>
      <c r="BEK224" s="18"/>
      <c r="BEL224" s="18"/>
      <c r="BEM224" s="18"/>
      <c r="BEN224" s="18"/>
      <c r="BEO224" s="18"/>
      <c r="BEP224" s="18"/>
      <c r="BEQ224" s="18"/>
      <c r="BER224" s="18"/>
      <c r="BES224" s="18"/>
      <c r="BET224" s="18"/>
      <c r="BEU224" s="18"/>
      <c r="BEV224" s="18"/>
      <c r="BEW224" s="18"/>
      <c r="BEX224" s="18"/>
      <c r="BEY224" s="18"/>
      <c r="BEZ224" s="18"/>
      <c r="BFA224" s="18"/>
      <c r="BFB224" s="18"/>
      <c r="BFC224" s="18"/>
      <c r="BFD224" s="18"/>
      <c r="BFE224" s="18"/>
      <c r="BFF224" s="18"/>
      <c r="BFG224" s="18"/>
      <c r="BFH224" s="18"/>
      <c r="BFI224" s="18"/>
      <c r="BFJ224" s="18"/>
      <c r="BFK224" s="18"/>
      <c r="BFL224" s="18"/>
      <c r="BFM224" s="18"/>
      <c r="BFN224" s="18"/>
      <c r="BFO224" s="18"/>
      <c r="BFP224" s="18"/>
      <c r="BFQ224" s="18"/>
      <c r="BFR224" s="18"/>
      <c r="BFS224" s="18"/>
      <c r="BFT224" s="18"/>
      <c r="BFU224" s="18"/>
      <c r="BFV224" s="18"/>
      <c r="BFW224" s="18"/>
      <c r="BFX224" s="18"/>
      <c r="BFY224" s="18"/>
      <c r="BFZ224" s="18"/>
      <c r="BGA224" s="18"/>
      <c r="BGB224" s="18"/>
      <c r="BGC224" s="18"/>
      <c r="BGD224" s="18"/>
      <c r="BGE224" s="18"/>
      <c r="BGF224" s="18"/>
      <c r="BGG224" s="18"/>
      <c r="BGH224" s="18"/>
      <c r="BGI224" s="18"/>
      <c r="BGJ224" s="18"/>
      <c r="BGK224" s="18"/>
      <c r="BGL224" s="18"/>
      <c r="BGM224" s="18"/>
      <c r="BGN224" s="18"/>
      <c r="BGO224" s="18"/>
      <c r="BGP224" s="18"/>
      <c r="BGQ224" s="18"/>
      <c r="BGR224" s="18"/>
      <c r="BGS224" s="18"/>
      <c r="BGT224" s="18"/>
      <c r="BGU224" s="18"/>
      <c r="BGV224" s="18"/>
      <c r="BGW224" s="18"/>
      <c r="BGX224" s="18"/>
      <c r="BGY224" s="18"/>
      <c r="BGZ224" s="18"/>
      <c r="BHA224" s="18"/>
      <c r="BHB224" s="18"/>
      <c r="BHC224" s="18"/>
      <c r="BHD224" s="18"/>
      <c r="BHE224" s="18"/>
      <c r="BHF224" s="18"/>
      <c r="BHG224" s="18"/>
      <c r="BHH224" s="18"/>
      <c r="BHI224" s="18"/>
      <c r="BHJ224" s="18"/>
      <c r="BHK224" s="18"/>
      <c r="BHL224" s="18"/>
      <c r="BHM224" s="18"/>
      <c r="BHN224" s="18"/>
      <c r="BHO224" s="18"/>
      <c r="BHP224" s="18"/>
      <c r="BHQ224" s="18"/>
      <c r="BHR224" s="18"/>
      <c r="BHS224" s="18"/>
      <c r="BHT224" s="18"/>
      <c r="BHU224" s="18"/>
      <c r="BHV224" s="18"/>
      <c r="BHW224" s="18"/>
      <c r="BHX224" s="18"/>
      <c r="BHY224" s="18"/>
      <c r="BHZ224" s="18"/>
      <c r="BIA224" s="18"/>
      <c r="BIB224" s="18"/>
      <c r="BIC224" s="18"/>
      <c r="BID224" s="18"/>
      <c r="BIE224" s="18"/>
      <c r="BIF224" s="18"/>
      <c r="BIG224" s="18"/>
      <c r="BIH224" s="18"/>
      <c r="BII224" s="18"/>
      <c r="BIJ224" s="18"/>
      <c r="BIK224" s="18"/>
      <c r="BIL224" s="18"/>
      <c r="BIM224" s="18"/>
      <c r="BIN224" s="18"/>
      <c r="BIO224" s="18"/>
      <c r="BIP224" s="18"/>
      <c r="BIQ224" s="18"/>
      <c r="BIR224" s="18"/>
      <c r="BIS224" s="18"/>
      <c r="BIT224" s="18"/>
      <c r="BIU224" s="18"/>
      <c r="BIV224" s="18"/>
      <c r="BIW224" s="18"/>
      <c r="BIX224" s="18"/>
      <c r="BIY224" s="18"/>
      <c r="BIZ224" s="18"/>
      <c r="BJA224" s="18"/>
      <c r="BJB224" s="18"/>
      <c r="BJC224" s="18"/>
      <c r="BJD224" s="18"/>
      <c r="BJE224" s="18"/>
      <c r="BJF224" s="18"/>
      <c r="BJG224" s="18"/>
      <c r="BJH224" s="18"/>
      <c r="BJI224" s="18"/>
      <c r="BJJ224" s="18"/>
      <c r="BJK224" s="18"/>
      <c r="BJL224" s="18"/>
      <c r="BJM224" s="18"/>
      <c r="BJN224" s="18"/>
      <c r="BJO224" s="18"/>
      <c r="BJP224" s="18"/>
      <c r="BJQ224" s="18"/>
      <c r="BJR224" s="18"/>
      <c r="BJS224" s="18"/>
      <c r="BJT224" s="18"/>
      <c r="BJU224" s="18"/>
      <c r="BJV224" s="18"/>
      <c r="BJW224" s="18"/>
      <c r="BJX224" s="18"/>
      <c r="BJY224" s="18"/>
      <c r="BJZ224" s="18"/>
      <c r="BKA224" s="18"/>
      <c r="BKB224" s="18"/>
      <c r="BKC224" s="18"/>
      <c r="BKD224" s="18"/>
      <c r="BKE224" s="18"/>
      <c r="BKF224" s="18"/>
      <c r="BKG224" s="18"/>
      <c r="BKH224" s="18"/>
      <c r="BKI224" s="18"/>
      <c r="BKJ224" s="18"/>
      <c r="BKK224" s="18"/>
      <c r="BKL224" s="18"/>
      <c r="BKM224" s="18"/>
      <c r="BKN224" s="18"/>
      <c r="BKO224" s="18"/>
      <c r="BKP224" s="18"/>
      <c r="BKQ224" s="18"/>
      <c r="BKR224" s="18"/>
      <c r="BKS224" s="18"/>
      <c r="BKT224" s="18"/>
      <c r="BKU224" s="18"/>
      <c r="BKV224" s="18"/>
      <c r="BKW224" s="18"/>
      <c r="BKX224" s="18"/>
      <c r="BKY224" s="18"/>
      <c r="BKZ224" s="18"/>
      <c r="BLA224" s="18"/>
      <c r="BLB224" s="18"/>
      <c r="BLC224" s="18"/>
      <c r="BLD224" s="18"/>
      <c r="BLE224" s="18"/>
      <c r="BLF224" s="18"/>
      <c r="BLG224" s="18"/>
      <c r="BLH224" s="18"/>
      <c r="BLI224" s="18"/>
      <c r="BLJ224" s="18"/>
      <c r="BLK224" s="18"/>
      <c r="BLL224" s="18"/>
      <c r="BLM224" s="18"/>
      <c r="BLN224" s="18"/>
      <c r="BLO224" s="18"/>
      <c r="BLP224" s="18"/>
      <c r="BLQ224" s="18"/>
      <c r="BLR224" s="18"/>
      <c r="BLS224" s="18"/>
      <c r="BLT224" s="18"/>
      <c r="BLU224" s="18"/>
      <c r="BLV224" s="18"/>
      <c r="BLW224" s="18"/>
      <c r="BLX224" s="18"/>
      <c r="BLY224" s="18"/>
      <c r="BLZ224" s="18"/>
      <c r="BMA224" s="18"/>
      <c r="BMB224" s="18"/>
      <c r="BMC224" s="18"/>
      <c r="BMD224" s="18"/>
      <c r="BME224" s="18"/>
      <c r="BMF224" s="18"/>
      <c r="BMG224" s="18"/>
      <c r="BMH224" s="18"/>
      <c r="BMI224" s="18"/>
      <c r="BMJ224" s="18"/>
      <c r="BMK224" s="18"/>
      <c r="BML224" s="18"/>
      <c r="BMM224" s="18"/>
      <c r="BMN224" s="18"/>
      <c r="BMO224" s="18"/>
      <c r="BMP224" s="18"/>
      <c r="BMQ224" s="18"/>
      <c r="BMR224" s="18"/>
      <c r="BMS224" s="18"/>
      <c r="BMT224" s="18"/>
      <c r="BMU224" s="18"/>
      <c r="BMV224" s="18"/>
      <c r="BMW224" s="18"/>
      <c r="BMX224" s="18"/>
      <c r="BMY224" s="18"/>
      <c r="BMZ224" s="18"/>
      <c r="BNA224" s="18"/>
      <c r="BNB224" s="18"/>
      <c r="BNC224" s="18"/>
      <c r="BND224" s="18"/>
      <c r="BNE224" s="18"/>
      <c r="BNF224" s="18"/>
      <c r="BNG224" s="18"/>
      <c r="BNH224" s="18"/>
      <c r="BNI224" s="18"/>
      <c r="BNJ224" s="18"/>
      <c r="BNK224" s="18"/>
      <c r="BNL224" s="18"/>
      <c r="BNM224" s="18"/>
      <c r="BNN224" s="18"/>
      <c r="BNO224" s="18"/>
      <c r="BNP224" s="18"/>
      <c r="BNQ224" s="18"/>
      <c r="BNR224" s="18"/>
      <c r="BNS224" s="18"/>
      <c r="BNT224" s="18"/>
      <c r="BNU224" s="18"/>
      <c r="BNV224" s="18"/>
      <c r="BNW224" s="18"/>
      <c r="BNX224" s="18"/>
      <c r="BNY224" s="18"/>
      <c r="BNZ224" s="18"/>
      <c r="BOA224" s="18"/>
      <c r="BOB224" s="18"/>
      <c r="BOC224" s="18"/>
      <c r="BOD224" s="18"/>
      <c r="BOE224" s="18"/>
      <c r="BOF224" s="18"/>
      <c r="BOG224" s="18"/>
      <c r="BOH224" s="18"/>
      <c r="BOI224" s="18"/>
      <c r="BOJ224" s="18"/>
      <c r="BOK224" s="18"/>
      <c r="BOL224" s="18"/>
      <c r="BOM224" s="18"/>
      <c r="BON224" s="18"/>
      <c r="BOO224" s="18"/>
      <c r="BOP224" s="18"/>
      <c r="BOQ224" s="18"/>
      <c r="BOR224" s="18"/>
      <c r="BOS224" s="18"/>
      <c r="BOT224" s="18"/>
      <c r="BOU224" s="18"/>
      <c r="BOV224" s="18"/>
      <c r="BOW224" s="18"/>
      <c r="BOX224" s="18"/>
      <c r="BOY224" s="18"/>
      <c r="BOZ224" s="18"/>
      <c r="BPA224" s="18"/>
      <c r="BPB224" s="18"/>
      <c r="BPC224" s="18"/>
      <c r="BPD224" s="18"/>
      <c r="BPE224" s="18"/>
      <c r="BPF224" s="18"/>
      <c r="BPG224" s="18"/>
      <c r="BPH224" s="18"/>
      <c r="BPI224" s="18"/>
      <c r="BPJ224" s="18"/>
      <c r="BPK224" s="18"/>
      <c r="BPL224" s="18"/>
      <c r="BPM224" s="18"/>
      <c r="BPN224" s="18"/>
      <c r="BPO224" s="18"/>
      <c r="BPP224" s="18"/>
      <c r="BPQ224" s="18"/>
      <c r="BPR224" s="18"/>
      <c r="BPS224" s="18"/>
      <c r="BPT224" s="18"/>
      <c r="BPU224" s="18"/>
      <c r="BPV224" s="18"/>
      <c r="BPW224" s="18"/>
      <c r="BPX224" s="18"/>
      <c r="BPY224" s="18"/>
      <c r="BPZ224" s="18"/>
      <c r="BQA224" s="18"/>
      <c r="BQB224" s="18"/>
      <c r="BQC224" s="18"/>
      <c r="BQD224" s="18"/>
      <c r="BQE224" s="18"/>
      <c r="BQF224" s="18"/>
      <c r="BQG224" s="18"/>
      <c r="BQH224" s="18"/>
      <c r="BQI224" s="18"/>
      <c r="BQJ224" s="18"/>
      <c r="BQK224" s="18"/>
      <c r="BQL224" s="18"/>
      <c r="BQM224" s="18"/>
      <c r="BQN224" s="18"/>
      <c r="BQO224" s="18"/>
      <c r="BQP224" s="18"/>
      <c r="BQQ224" s="18"/>
      <c r="BQR224" s="18"/>
      <c r="BQS224" s="18"/>
      <c r="BQT224" s="18"/>
      <c r="BQU224" s="18"/>
      <c r="BQV224" s="18"/>
      <c r="BQW224" s="18"/>
      <c r="BQX224" s="18"/>
      <c r="BQY224" s="18"/>
      <c r="BQZ224" s="18"/>
      <c r="BRA224" s="18"/>
      <c r="BRB224" s="18"/>
      <c r="BRC224" s="18"/>
      <c r="BRD224" s="18"/>
      <c r="BRE224" s="18"/>
      <c r="BRF224" s="18"/>
      <c r="BRG224" s="18"/>
      <c r="BRH224" s="18"/>
      <c r="BRI224" s="18"/>
      <c r="BRJ224" s="18"/>
      <c r="BRK224" s="18"/>
      <c r="BRL224" s="18"/>
      <c r="BRM224" s="18"/>
      <c r="BRN224" s="18"/>
      <c r="BRO224" s="18"/>
      <c r="BRP224" s="18"/>
      <c r="BRQ224" s="18"/>
      <c r="BRR224" s="18"/>
      <c r="BRS224" s="18"/>
      <c r="BRT224" s="18"/>
      <c r="BRU224" s="18"/>
      <c r="BRV224" s="18"/>
      <c r="BRW224" s="18"/>
      <c r="BRX224" s="18"/>
      <c r="BRY224" s="18"/>
      <c r="BRZ224" s="18"/>
      <c r="BSA224" s="18"/>
      <c r="BSB224" s="18"/>
      <c r="BSC224" s="18"/>
      <c r="BSD224" s="18"/>
      <c r="BSE224" s="18"/>
      <c r="BSF224" s="18"/>
      <c r="BSG224" s="18"/>
      <c r="BSH224" s="18"/>
      <c r="BSI224" s="18"/>
      <c r="BSJ224" s="18"/>
      <c r="BSK224" s="18"/>
      <c r="BSL224" s="18"/>
      <c r="BSM224" s="18"/>
      <c r="BSN224" s="18"/>
      <c r="BSO224" s="18"/>
      <c r="BSP224" s="18"/>
      <c r="BSQ224" s="18"/>
      <c r="BSR224" s="18"/>
      <c r="BSS224" s="18"/>
      <c r="BST224" s="18"/>
      <c r="BSU224" s="18"/>
      <c r="BSV224" s="18"/>
      <c r="BSW224" s="18"/>
      <c r="BSX224" s="18"/>
      <c r="BSY224" s="18"/>
      <c r="BSZ224" s="18"/>
      <c r="BTA224" s="18"/>
      <c r="BTB224" s="18"/>
      <c r="BTC224" s="18"/>
      <c r="BTD224" s="18"/>
      <c r="BTE224" s="18"/>
      <c r="BTF224" s="18"/>
      <c r="BTG224" s="18"/>
      <c r="BTH224" s="18"/>
    </row>
    <row r="225" spans="1:1880" s="460" customFormat="1" ht="53.25" customHeight="1" x14ac:dyDescent="0.3">
      <c r="A225" s="100">
        <v>599</v>
      </c>
      <c r="B225" s="387" t="s">
        <v>58</v>
      </c>
      <c r="C225" s="387" t="s">
        <v>288</v>
      </c>
      <c r="D225" s="26" t="s">
        <v>342</v>
      </c>
      <c r="E225" s="385" t="e">
        <f>INDEX('2021 Unit Data'!$A$1:$CZ$258,MATCH('Unit Data from Audit Worksheet'!$A225,'2021 Unit Data'!$A$1:$A$258,0),MATCH('Unit Data from Audit Worksheet'!$D$2,'2021 Unit Data'!$A$1:$CZ$1,0))</f>
        <v>#N/A</v>
      </c>
      <c r="F225" s="189">
        <v>0</v>
      </c>
      <c r="G225" s="843" t="str">
        <f>IF(ISBLANK(F225),"Please do not leave blank","")</f>
        <v/>
      </c>
      <c r="H225" s="841">
        <f>IF(F225&lt;0,"Error: Enter as positive.",)</f>
        <v>0</v>
      </c>
      <c r="I225" s="72"/>
      <c r="J225" s="180"/>
      <c r="K225" s="18"/>
      <c r="L225"/>
      <c r="M225" s="18"/>
      <c r="N225" s="190"/>
      <c r="O225" s="18"/>
      <c r="P225" s="18"/>
      <c r="Q225" s="18"/>
      <c r="R225" s="18"/>
      <c r="S225" s="18"/>
      <c r="T225" s="18"/>
      <c r="U225" s="18"/>
      <c r="V225" s="18"/>
      <c r="W225" s="18"/>
      <c r="X225" s="18"/>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c r="IW225" s="18"/>
      <c r="IX225" s="18"/>
      <c r="IY225" s="18"/>
      <c r="IZ225" s="18"/>
      <c r="JA225" s="18"/>
      <c r="JB225" s="18"/>
      <c r="JC225" s="18"/>
      <c r="JD225" s="18"/>
      <c r="JE225" s="18"/>
      <c r="JF225" s="18"/>
      <c r="JG225" s="18"/>
      <c r="JH225" s="18"/>
      <c r="JI225" s="18"/>
      <c r="JJ225" s="18"/>
      <c r="JK225" s="18"/>
      <c r="JL225" s="18"/>
      <c r="JM225" s="18"/>
      <c r="JN225" s="18"/>
      <c r="JO225" s="18"/>
      <c r="JP225" s="18"/>
      <c r="JQ225" s="18"/>
      <c r="JR225" s="18"/>
      <c r="JS225" s="18"/>
      <c r="JT225" s="18"/>
      <c r="JU225" s="18"/>
      <c r="JV225" s="18"/>
      <c r="JW225" s="18"/>
      <c r="JX225" s="18"/>
      <c r="JY225" s="18"/>
      <c r="JZ225" s="18"/>
      <c r="KA225" s="18"/>
      <c r="KB225" s="18"/>
      <c r="KC225" s="18"/>
      <c r="KD225" s="18"/>
      <c r="KE225" s="18"/>
      <c r="KF225" s="18"/>
      <c r="KG225" s="18"/>
      <c r="KH225" s="18"/>
      <c r="KI225" s="18"/>
      <c r="KJ225" s="18"/>
      <c r="KK225" s="18"/>
      <c r="KL225" s="18"/>
      <c r="KM225" s="18"/>
      <c r="KN225" s="18"/>
      <c r="KO225" s="18"/>
      <c r="KP225" s="18"/>
      <c r="KQ225" s="18"/>
      <c r="KR225" s="18"/>
      <c r="KS225" s="18"/>
      <c r="KT225" s="18"/>
      <c r="KU225" s="18"/>
      <c r="KV225" s="18"/>
      <c r="KW225" s="18"/>
      <c r="KX225" s="18"/>
      <c r="KY225" s="18"/>
      <c r="KZ225" s="18"/>
      <c r="LA225" s="18"/>
      <c r="LB225" s="18"/>
      <c r="LC225" s="18"/>
      <c r="LD225" s="18"/>
      <c r="LE225" s="18"/>
      <c r="LF225" s="18"/>
      <c r="LG225" s="18"/>
      <c r="LH225" s="18"/>
      <c r="LI225" s="18"/>
      <c r="LJ225" s="18"/>
      <c r="LK225" s="18"/>
      <c r="LL225" s="18"/>
      <c r="LM225" s="18"/>
      <c r="LN225" s="18"/>
      <c r="LO225" s="18"/>
      <c r="LP225" s="18"/>
      <c r="LQ225" s="18"/>
      <c r="LR225" s="18"/>
      <c r="LS225" s="18"/>
      <c r="LT225" s="18"/>
      <c r="LU225" s="18"/>
      <c r="LV225" s="18"/>
      <c r="LW225" s="18"/>
      <c r="LX225" s="18"/>
      <c r="LY225" s="18"/>
      <c r="LZ225" s="18"/>
      <c r="MA225" s="18"/>
      <c r="MB225" s="18"/>
      <c r="MC225" s="18"/>
      <c r="MD225" s="18"/>
      <c r="ME225" s="18"/>
      <c r="MF225" s="18"/>
      <c r="MG225" s="18"/>
      <c r="MH225" s="18"/>
      <c r="MI225" s="18"/>
      <c r="MJ225" s="18"/>
      <c r="MK225" s="18"/>
      <c r="ML225" s="18"/>
      <c r="MM225" s="18"/>
      <c r="MN225" s="18"/>
      <c r="MO225" s="18"/>
      <c r="MP225" s="18"/>
      <c r="MQ225" s="18"/>
      <c r="MR225" s="18"/>
      <c r="MS225" s="18"/>
      <c r="MT225" s="18"/>
      <c r="MU225" s="18"/>
      <c r="MV225" s="18"/>
      <c r="MW225" s="18"/>
      <c r="MX225" s="18"/>
      <c r="MY225" s="18"/>
      <c r="MZ225" s="18"/>
      <c r="NA225" s="18"/>
      <c r="NB225" s="18"/>
      <c r="NC225" s="18"/>
      <c r="ND225" s="18"/>
      <c r="NE225" s="18"/>
      <c r="NF225" s="18"/>
      <c r="NG225" s="18"/>
      <c r="NH225" s="18"/>
      <c r="NI225" s="18"/>
      <c r="NJ225" s="18"/>
      <c r="NK225" s="18"/>
      <c r="NL225" s="18"/>
      <c r="NM225" s="18"/>
      <c r="NN225" s="18"/>
      <c r="NO225" s="18"/>
      <c r="NP225" s="18"/>
      <c r="NQ225" s="18"/>
      <c r="NR225" s="18"/>
      <c r="NS225" s="18"/>
      <c r="NT225" s="18"/>
      <c r="NU225" s="18"/>
      <c r="NV225" s="18"/>
      <c r="NW225" s="18"/>
      <c r="NX225" s="18"/>
      <c r="NY225" s="18"/>
      <c r="NZ225" s="18"/>
      <c r="OA225" s="18"/>
      <c r="OB225" s="18"/>
      <c r="OC225" s="18"/>
      <c r="OD225" s="18"/>
      <c r="OE225" s="18"/>
      <c r="OF225" s="18"/>
      <c r="OG225" s="18"/>
      <c r="OH225" s="18"/>
      <c r="OI225" s="18"/>
      <c r="OJ225" s="18"/>
      <c r="OK225" s="18"/>
      <c r="OL225" s="18"/>
      <c r="OM225" s="18"/>
      <c r="ON225" s="18"/>
      <c r="OO225" s="18"/>
      <c r="OP225" s="18"/>
      <c r="OQ225" s="18"/>
      <c r="OR225" s="18"/>
      <c r="OS225" s="18"/>
      <c r="OT225" s="18"/>
      <c r="OU225" s="18"/>
      <c r="OV225" s="18"/>
      <c r="OW225" s="18"/>
      <c r="OX225" s="18"/>
      <c r="OY225" s="18"/>
      <c r="OZ225" s="18"/>
      <c r="PA225" s="18"/>
      <c r="PB225" s="18"/>
      <c r="PC225" s="18"/>
      <c r="PD225" s="18"/>
      <c r="PE225" s="18"/>
      <c r="PF225" s="18"/>
      <c r="PG225" s="18"/>
      <c r="PH225" s="18"/>
      <c r="PI225" s="18"/>
      <c r="PJ225" s="18"/>
      <c r="PK225" s="18"/>
      <c r="PL225" s="18"/>
      <c r="PM225" s="18"/>
      <c r="PN225" s="18"/>
      <c r="PO225" s="18"/>
      <c r="PP225" s="18"/>
      <c r="PQ225" s="18"/>
      <c r="PR225" s="18"/>
      <c r="PS225" s="18"/>
      <c r="PT225" s="18"/>
      <c r="PU225" s="18"/>
      <c r="PV225" s="18"/>
      <c r="PW225" s="18"/>
      <c r="PX225" s="18"/>
      <c r="PY225" s="18"/>
      <c r="PZ225" s="18"/>
      <c r="QA225" s="18"/>
      <c r="QB225" s="18"/>
      <c r="QC225" s="18"/>
      <c r="QD225" s="18"/>
      <c r="QE225" s="18"/>
      <c r="QF225" s="18"/>
      <c r="QG225" s="18"/>
      <c r="QH225" s="18"/>
      <c r="QI225" s="18"/>
      <c r="QJ225" s="18"/>
      <c r="QK225" s="18"/>
      <c r="QL225" s="18"/>
      <c r="QM225" s="18"/>
      <c r="QN225" s="18"/>
      <c r="QO225" s="18"/>
      <c r="QP225" s="18"/>
      <c r="QQ225" s="18"/>
      <c r="QR225" s="18"/>
      <c r="QS225" s="18"/>
      <c r="QT225" s="18"/>
      <c r="QU225" s="18"/>
      <c r="QV225" s="18"/>
      <c r="QW225" s="18"/>
      <c r="QX225" s="18"/>
      <c r="QY225" s="18"/>
      <c r="QZ225" s="18"/>
      <c r="RA225" s="18"/>
      <c r="RB225" s="18"/>
      <c r="RC225" s="18"/>
      <c r="RD225" s="18"/>
      <c r="RE225" s="18"/>
      <c r="RF225" s="18"/>
      <c r="RG225" s="18"/>
      <c r="RH225" s="18"/>
      <c r="RI225" s="18"/>
      <c r="RJ225" s="18"/>
      <c r="RK225" s="18"/>
      <c r="RL225" s="18"/>
      <c r="RM225" s="18"/>
      <c r="RN225" s="18"/>
      <c r="RO225" s="18"/>
      <c r="RP225" s="18"/>
      <c r="RQ225" s="18"/>
      <c r="RR225" s="18"/>
      <c r="RS225" s="18"/>
      <c r="RT225" s="18"/>
      <c r="RU225" s="18"/>
      <c r="RV225" s="18"/>
      <c r="RW225" s="18"/>
      <c r="RX225" s="18"/>
      <c r="RY225" s="18"/>
      <c r="RZ225" s="18"/>
      <c r="SA225" s="18"/>
      <c r="SB225" s="18"/>
      <c r="SC225" s="18"/>
      <c r="SD225" s="18"/>
      <c r="SE225" s="18"/>
      <c r="SF225" s="18"/>
      <c r="SG225" s="18"/>
      <c r="SH225" s="18"/>
      <c r="SI225" s="18"/>
      <c r="SJ225" s="18"/>
      <c r="SK225" s="18"/>
      <c r="SL225" s="18"/>
      <c r="SM225" s="18"/>
      <c r="SN225" s="18"/>
      <c r="SO225" s="18"/>
      <c r="SP225" s="18"/>
      <c r="SQ225" s="18"/>
      <c r="SR225" s="18"/>
      <c r="SS225" s="18"/>
      <c r="ST225" s="18"/>
      <c r="SU225" s="18"/>
      <c r="SV225" s="18"/>
      <c r="SW225" s="18"/>
      <c r="SX225" s="18"/>
      <c r="SY225" s="18"/>
      <c r="SZ225" s="18"/>
      <c r="TA225" s="18"/>
      <c r="TB225" s="18"/>
      <c r="TC225" s="18"/>
      <c r="TD225" s="18"/>
      <c r="TE225" s="18"/>
      <c r="TF225" s="18"/>
      <c r="TG225" s="18"/>
      <c r="TH225" s="18"/>
      <c r="TI225" s="18"/>
      <c r="TJ225" s="18"/>
      <c r="TK225" s="18"/>
      <c r="TL225" s="18"/>
      <c r="TM225" s="18"/>
      <c r="TN225" s="18"/>
      <c r="TO225" s="18"/>
      <c r="TP225" s="18"/>
      <c r="TQ225" s="18"/>
      <c r="TR225" s="18"/>
      <c r="TS225" s="18"/>
      <c r="TT225" s="18"/>
      <c r="TU225" s="18"/>
      <c r="TV225" s="18"/>
      <c r="TW225" s="18"/>
      <c r="TX225" s="18"/>
      <c r="TY225" s="18"/>
      <c r="TZ225" s="18"/>
      <c r="UA225" s="18"/>
      <c r="UB225" s="18"/>
      <c r="UC225" s="18"/>
      <c r="UD225" s="18"/>
      <c r="UE225" s="18"/>
      <c r="UF225" s="18"/>
      <c r="UG225" s="18"/>
      <c r="UH225" s="18"/>
      <c r="UI225" s="18"/>
      <c r="UJ225" s="18"/>
      <c r="UK225" s="18"/>
      <c r="UL225" s="18"/>
      <c r="UM225" s="18"/>
      <c r="UN225" s="18"/>
      <c r="UO225" s="18"/>
      <c r="UP225" s="18"/>
      <c r="UQ225" s="18"/>
      <c r="UR225" s="18"/>
      <c r="US225" s="18"/>
      <c r="UT225" s="18"/>
      <c r="UU225" s="18"/>
      <c r="UV225" s="18"/>
      <c r="UW225" s="18"/>
      <c r="UX225" s="18"/>
      <c r="UY225" s="18"/>
      <c r="UZ225" s="18"/>
      <c r="VA225" s="18"/>
      <c r="VB225" s="18"/>
      <c r="VC225" s="18"/>
      <c r="VD225" s="18"/>
      <c r="VE225" s="18"/>
      <c r="VF225" s="18"/>
      <c r="VG225" s="18"/>
      <c r="VH225" s="18"/>
      <c r="VI225" s="18"/>
      <c r="VJ225" s="18"/>
      <c r="VK225" s="18"/>
      <c r="VL225" s="18"/>
      <c r="VM225" s="18"/>
      <c r="VN225" s="18"/>
      <c r="VO225" s="18"/>
      <c r="VP225" s="18"/>
      <c r="VQ225" s="18"/>
      <c r="VR225" s="18"/>
      <c r="VS225" s="18"/>
      <c r="VT225" s="18"/>
      <c r="VU225" s="18"/>
      <c r="VV225" s="18"/>
      <c r="VW225" s="18"/>
      <c r="VX225" s="18"/>
      <c r="VY225" s="18"/>
      <c r="VZ225" s="18"/>
      <c r="WA225" s="18"/>
      <c r="WB225" s="18"/>
      <c r="WC225" s="18"/>
      <c r="WD225" s="18"/>
      <c r="WE225" s="18"/>
      <c r="WF225" s="18"/>
      <c r="WG225" s="18"/>
      <c r="WH225" s="18"/>
      <c r="WI225" s="18"/>
      <c r="WJ225" s="18"/>
      <c r="WK225" s="18"/>
      <c r="WL225" s="18"/>
      <c r="WM225" s="18"/>
      <c r="WN225" s="18"/>
      <c r="WO225" s="18"/>
      <c r="WP225" s="18"/>
      <c r="WQ225" s="18"/>
      <c r="WR225" s="18"/>
      <c r="WS225" s="18"/>
      <c r="WT225" s="18"/>
      <c r="WU225" s="18"/>
      <c r="WV225" s="18"/>
      <c r="WW225" s="18"/>
      <c r="WX225" s="18"/>
      <c r="WY225" s="18"/>
      <c r="WZ225" s="18"/>
      <c r="XA225" s="18"/>
      <c r="XB225" s="18"/>
      <c r="XC225" s="18"/>
      <c r="XD225" s="18"/>
      <c r="XE225" s="18"/>
      <c r="XF225" s="18"/>
      <c r="XG225" s="18"/>
      <c r="XH225" s="18"/>
      <c r="XI225" s="18"/>
      <c r="XJ225" s="18"/>
      <c r="XK225" s="18"/>
      <c r="XL225" s="18"/>
      <c r="XM225" s="18"/>
      <c r="XN225" s="18"/>
      <c r="XO225" s="18"/>
      <c r="XP225" s="18"/>
      <c r="XQ225" s="18"/>
      <c r="XR225" s="18"/>
      <c r="XS225" s="18"/>
      <c r="XT225" s="18"/>
      <c r="XU225" s="18"/>
      <c r="XV225" s="18"/>
      <c r="XW225" s="18"/>
      <c r="XX225" s="18"/>
      <c r="XY225" s="18"/>
      <c r="XZ225" s="18"/>
      <c r="YA225" s="18"/>
      <c r="YB225" s="18"/>
      <c r="YC225" s="18"/>
      <c r="YD225" s="18"/>
      <c r="YE225" s="18"/>
      <c r="YF225" s="18"/>
      <c r="YG225" s="18"/>
      <c r="YH225" s="18"/>
      <c r="YI225" s="18"/>
      <c r="YJ225" s="18"/>
      <c r="YK225" s="18"/>
      <c r="YL225" s="18"/>
      <c r="YM225" s="18"/>
      <c r="YN225" s="18"/>
      <c r="YO225" s="18"/>
      <c r="YP225" s="18"/>
      <c r="YQ225" s="18"/>
      <c r="YR225" s="18"/>
      <c r="YS225" s="18"/>
      <c r="YT225" s="18"/>
      <c r="YU225" s="18"/>
      <c r="YV225" s="18"/>
      <c r="YW225" s="18"/>
      <c r="YX225" s="18"/>
      <c r="YY225" s="18"/>
      <c r="YZ225" s="18"/>
      <c r="ZA225" s="18"/>
      <c r="ZB225" s="18"/>
      <c r="ZC225" s="18"/>
      <c r="ZD225" s="18"/>
      <c r="ZE225" s="18"/>
      <c r="ZF225" s="18"/>
      <c r="ZG225" s="18"/>
      <c r="ZH225" s="18"/>
      <c r="ZI225" s="18"/>
      <c r="ZJ225" s="18"/>
      <c r="ZK225" s="18"/>
      <c r="ZL225" s="18"/>
      <c r="ZM225" s="18"/>
      <c r="ZN225" s="18"/>
      <c r="ZO225" s="18"/>
      <c r="ZP225" s="18"/>
      <c r="ZQ225" s="18"/>
      <c r="ZR225" s="18"/>
      <c r="ZS225" s="18"/>
      <c r="ZT225" s="18"/>
      <c r="ZU225" s="18"/>
      <c r="ZV225" s="18"/>
      <c r="ZW225" s="18"/>
      <c r="ZX225" s="18"/>
      <c r="ZY225" s="18"/>
      <c r="ZZ225" s="18"/>
      <c r="AAA225" s="18"/>
      <c r="AAB225" s="18"/>
      <c r="AAC225" s="18"/>
      <c r="AAD225" s="18"/>
      <c r="AAE225" s="18"/>
      <c r="AAF225" s="18"/>
      <c r="AAG225" s="18"/>
      <c r="AAH225" s="18"/>
      <c r="AAI225" s="18"/>
      <c r="AAJ225" s="18"/>
      <c r="AAK225" s="18"/>
      <c r="AAL225" s="18"/>
      <c r="AAM225" s="18"/>
      <c r="AAN225" s="18"/>
      <c r="AAO225" s="18"/>
      <c r="AAP225" s="18"/>
      <c r="AAQ225" s="18"/>
      <c r="AAR225" s="18"/>
      <c r="AAS225" s="18"/>
      <c r="AAT225" s="18"/>
      <c r="AAU225" s="18"/>
      <c r="AAV225" s="18"/>
      <c r="AAW225" s="18"/>
      <c r="AAX225" s="18"/>
      <c r="AAY225" s="18"/>
      <c r="AAZ225" s="18"/>
      <c r="ABA225" s="18"/>
      <c r="ABB225" s="18"/>
      <c r="ABC225" s="18"/>
      <c r="ABD225" s="18"/>
      <c r="ABE225" s="18"/>
      <c r="ABF225" s="18"/>
      <c r="ABG225" s="18"/>
      <c r="ABH225" s="18"/>
      <c r="ABI225" s="18"/>
      <c r="ABJ225" s="18"/>
      <c r="ABK225" s="18"/>
      <c r="ABL225" s="18"/>
      <c r="ABM225" s="18"/>
      <c r="ABN225" s="18"/>
      <c r="ABO225" s="18"/>
      <c r="ABP225" s="18"/>
      <c r="ABQ225" s="18"/>
      <c r="ABR225" s="18"/>
      <c r="ABS225" s="18"/>
      <c r="ABT225" s="18"/>
      <c r="ABU225" s="18"/>
      <c r="ABV225" s="18"/>
      <c r="ABW225" s="18"/>
      <c r="ABX225" s="18"/>
      <c r="ABY225" s="18"/>
      <c r="ABZ225" s="18"/>
      <c r="ACA225" s="18"/>
      <c r="ACB225" s="18"/>
      <c r="ACC225" s="18"/>
      <c r="ACD225" s="18"/>
      <c r="ACE225" s="18"/>
      <c r="ACF225" s="18"/>
      <c r="ACG225" s="18"/>
      <c r="ACH225" s="18"/>
      <c r="ACI225" s="18"/>
      <c r="ACJ225" s="18"/>
      <c r="ACK225" s="18"/>
      <c r="ACL225" s="18"/>
      <c r="ACM225" s="18"/>
      <c r="ACN225" s="18"/>
      <c r="ACO225" s="18"/>
      <c r="ACP225" s="18"/>
      <c r="ACQ225" s="18"/>
      <c r="ACR225" s="18"/>
      <c r="ACS225" s="18"/>
      <c r="ACT225" s="18"/>
      <c r="ACU225" s="18"/>
      <c r="ACV225" s="18"/>
      <c r="ACW225" s="18"/>
      <c r="ACX225" s="18"/>
      <c r="ACY225" s="18"/>
      <c r="ACZ225" s="18"/>
      <c r="ADA225" s="18"/>
      <c r="ADB225" s="18"/>
      <c r="ADC225" s="18"/>
      <c r="ADD225" s="18"/>
      <c r="ADE225" s="18"/>
      <c r="ADF225" s="18"/>
      <c r="ADG225" s="18"/>
      <c r="ADH225" s="18"/>
      <c r="ADI225" s="18"/>
      <c r="ADJ225" s="18"/>
      <c r="ADK225" s="18"/>
      <c r="ADL225" s="18"/>
      <c r="ADM225" s="18"/>
      <c r="ADN225" s="18"/>
      <c r="ADO225" s="18"/>
      <c r="ADP225" s="18"/>
      <c r="ADQ225" s="18"/>
      <c r="ADR225" s="18"/>
      <c r="ADS225" s="18"/>
      <c r="ADT225" s="18"/>
      <c r="ADU225" s="18"/>
      <c r="ADV225" s="18"/>
      <c r="ADW225" s="18"/>
      <c r="ADX225" s="18"/>
      <c r="ADY225" s="18"/>
      <c r="ADZ225" s="18"/>
      <c r="AEA225" s="18"/>
      <c r="AEB225" s="18"/>
      <c r="AEC225" s="18"/>
      <c r="AED225" s="18"/>
      <c r="AEE225" s="18"/>
      <c r="AEF225" s="18"/>
      <c r="AEG225" s="18"/>
      <c r="AEH225" s="18"/>
      <c r="AEI225" s="18"/>
      <c r="AEJ225" s="18"/>
      <c r="AEK225" s="18"/>
      <c r="AEL225" s="18"/>
      <c r="AEM225" s="18"/>
      <c r="AEN225" s="18"/>
      <c r="AEO225" s="18"/>
      <c r="AEP225" s="18"/>
      <c r="AEQ225" s="18"/>
      <c r="AER225" s="18"/>
      <c r="AES225" s="18"/>
      <c r="AET225" s="18"/>
      <c r="AEU225" s="18"/>
      <c r="AEV225" s="18"/>
      <c r="AEW225" s="18"/>
      <c r="AEX225" s="18"/>
      <c r="AEY225" s="18"/>
      <c r="AEZ225" s="18"/>
      <c r="AFA225" s="18"/>
      <c r="AFB225" s="18"/>
      <c r="AFC225" s="18"/>
      <c r="AFD225" s="18"/>
      <c r="AFE225" s="18"/>
      <c r="AFF225" s="18"/>
      <c r="AFG225" s="18"/>
      <c r="AFH225" s="18"/>
      <c r="AFI225" s="18"/>
      <c r="AFJ225" s="18"/>
      <c r="AFK225" s="18"/>
      <c r="AFL225" s="18"/>
      <c r="AFM225" s="18"/>
      <c r="AFN225" s="18"/>
      <c r="AFO225" s="18"/>
      <c r="AFP225" s="18"/>
      <c r="AFQ225" s="18"/>
      <c r="AFR225" s="18"/>
      <c r="AFS225" s="18"/>
      <c r="AFT225" s="18"/>
      <c r="AFU225" s="18"/>
      <c r="AFV225" s="18"/>
      <c r="AFW225" s="18"/>
      <c r="AFX225" s="18"/>
      <c r="AFY225" s="18"/>
      <c r="AFZ225" s="18"/>
      <c r="AGA225" s="18"/>
      <c r="AGB225" s="18"/>
      <c r="AGC225" s="18"/>
      <c r="AGD225" s="18"/>
      <c r="AGE225" s="18"/>
      <c r="AGF225" s="18"/>
      <c r="AGG225" s="18"/>
      <c r="AGH225" s="18"/>
      <c r="AGI225" s="18"/>
      <c r="AGJ225" s="18"/>
      <c r="AGK225" s="18"/>
      <c r="AGL225" s="18"/>
      <c r="AGM225" s="18"/>
      <c r="AGN225" s="18"/>
      <c r="AGO225" s="18"/>
      <c r="AGP225" s="18"/>
      <c r="AGQ225" s="18"/>
      <c r="AGR225" s="18"/>
      <c r="AGS225" s="18"/>
      <c r="AGT225" s="18"/>
      <c r="AGU225" s="18"/>
      <c r="AGV225" s="18"/>
      <c r="AGW225" s="18"/>
      <c r="AGX225" s="18"/>
      <c r="AGY225" s="18"/>
      <c r="AGZ225" s="18"/>
      <c r="AHA225" s="18"/>
      <c r="AHB225" s="18"/>
      <c r="AHC225" s="18"/>
      <c r="AHD225" s="18"/>
      <c r="AHE225" s="18"/>
      <c r="AHF225" s="18"/>
      <c r="AHG225" s="18"/>
      <c r="AHH225" s="18"/>
      <c r="AHI225" s="18"/>
      <c r="AHJ225" s="18"/>
      <c r="AHK225" s="18"/>
      <c r="AHL225" s="18"/>
      <c r="AHM225" s="18"/>
      <c r="AHN225" s="18"/>
      <c r="AHO225" s="18"/>
      <c r="AHP225" s="18"/>
      <c r="AHQ225" s="18"/>
      <c r="AHR225" s="18"/>
      <c r="AHS225" s="18"/>
      <c r="AHT225" s="18"/>
      <c r="AHU225" s="18"/>
      <c r="AHV225" s="18"/>
      <c r="AHW225" s="18"/>
      <c r="AHX225" s="18"/>
      <c r="AHY225" s="18"/>
      <c r="AHZ225" s="18"/>
      <c r="AIA225" s="18"/>
      <c r="AIB225" s="18"/>
      <c r="AIC225" s="18"/>
      <c r="AID225" s="18"/>
      <c r="AIE225" s="18"/>
      <c r="AIF225" s="18"/>
      <c r="AIG225" s="18"/>
      <c r="AIH225" s="18"/>
      <c r="AII225" s="18"/>
      <c r="AIJ225" s="18"/>
      <c r="AIK225" s="18"/>
      <c r="AIL225" s="18"/>
      <c r="AIM225" s="18"/>
      <c r="AIN225" s="18"/>
      <c r="AIO225" s="18"/>
      <c r="AIP225" s="18"/>
      <c r="AIQ225" s="18"/>
      <c r="AIR225" s="18"/>
      <c r="AIS225" s="18"/>
      <c r="AIT225" s="18"/>
      <c r="AIU225" s="18"/>
      <c r="AIV225" s="18"/>
      <c r="AIW225" s="18"/>
      <c r="AIX225" s="18"/>
      <c r="AIY225" s="18"/>
      <c r="AIZ225" s="18"/>
      <c r="AJA225" s="18"/>
      <c r="AJB225" s="18"/>
      <c r="AJC225" s="18"/>
      <c r="AJD225" s="18"/>
      <c r="AJE225" s="18"/>
      <c r="AJF225" s="18"/>
      <c r="AJG225" s="18"/>
      <c r="AJH225" s="18"/>
      <c r="AJI225" s="18"/>
      <c r="AJJ225" s="18"/>
      <c r="AJK225" s="18"/>
      <c r="AJL225" s="18"/>
      <c r="AJM225" s="18"/>
      <c r="AJN225" s="18"/>
      <c r="AJO225" s="18"/>
      <c r="AJP225" s="18"/>
      <c r="AJQ225" s="18"/>
      <c r="AJR225" s="18"/>
      <c r="AJS225" s="18"/>
      <c r="AJT225" s="18"/>
      <c r="AJU225" s="18"/>
      <c r="AJV225" s="18"/>
      <c r="AJW225" s="18"/>
      <c r="AJX225" s="18"/>
      <c r="AJY225" s="18"/>
      <c r="AJZ225" s="18"/>
      <c r="AKA225" s="18"/>
      <c r="AKB225" s="18"/>
      <c r="AKC225" s="18"/>
      <c r="AKD225" s="18"/>
      <c r="AKE225" s="18"/>
      <c r="AKF225" s="18"/>
      <c r="AKG225" s="18"/>
      <c r="AKH225" s="18"/>
      <c r="AKI225" s="18"/>
      <c r="AKJ225" s="18"/>
      <c r="AKK225" s="18"/>
      <c r="AKL225" s="18"/>
      <c r="AKM225" s="18"/>
      <c r="AKN225" s="18"/>
      <c r="AKO225" s="18"/>
      <c r="AKP225" s="18"/>
      <c r="AKQ225" s="18"/>
      <c r="AKR225" s="18"/>
      <c r="AKS225" s="18"/>
      <c r="AKT225" s="18"/>
      <c r="AKU225" s="18"/>
      <c r="AKV225" s="18"/>
      <c r="AKW225" s="18"/>
      <c r="AKX225" s="18"/>
      <c r="AKY225" s="18"/>
      <c r="AKZ225" s="18"/>
      <c r="ALA225" s="18"/>
      <c r="ALB225" s="18"/>
      <c r="ALC225" s="18"/>
      <c r="ALD225" s="18"/>
      <c r="ALE225" s="18"/>
      <c r="ALF225" s="18"/>
      <c r="ALG225" s="18"/>
      <c r="ALH225" s="18"/>
      <c r="ALI225" s="18"/>
      <c r="ALJ225" s="18"/>
      <c r="ALK225" s="18"/>
      <c r="ALL225" s="18"/>
      <c r="ALM225" s="18"/>
      <c r="ALN225" s="18"/>
      <c r="ALO225" s="18"/>
      <c r="ALP225" s="18"/>
      <c r="ALQ225" s="18"/>
      <c r="ALR225" s="18"/>
      <c r="ALS225" s="18"/>
      <c r="ALT225" s="18"/>
      <c r="ALU225" s="18"/>
      <c r="ALV225" s="18"/>
      <c r="ALW225" s="18"/>
      <c r="ALX225" s="18"/>
      <c r="ALY225" s="18"/>
      <c r="ALZ225" s="18"/>
      <c r="AMA225" s="18"/>
      <c r="AMB225" s="18"/>
      <c r="AMC225" s="18"/>
      <c r="AMD225" s="18"/>
      <c r="AME225" s="18"/>
      <c r="AMF225" s="18"/>
      <c r="AMG225" s="18"/>
      <c r="AMH225" s="18"/>
      <c r="AMI225" s="18"/>
      <c r="AMJ225" s="18"/>
      <c r="AMK225" s="18"/>
      <c r="AML225" s="18"/>
      <c r="AMM225" s="18"/>
      <c r="AMN225" s="18"/>
      <c r="AMO225" s="18"/>
      <c r="AMP225" s="18"/>
      <c r="AMQ225" s="18"/>
      <c r="AMR225" s="18"/>
      <c r="AMS225" s="18"/>
      <c r="AMT225" s="18"/>
      <c r="AMU225" s="18"/>
      <c r="AMV225" s="18"/>
      <c r="AMW225" s="18"/>
      <c r="AMX225" s="18"/>
      <c r="AMY225" s="18"/>
      <c r="AMZ225" s="18"/>
      <c r="ANA225" s="18"/>
      <c r="ANB225" s="18"/>
      <c r="ANC225" s="18"/>
      <c r="AND225" s="18"/>
      <c r="ANE225" s="18"/>
      <c r="ANF225" s="18"/>
      <c r="ANG225" s="18"/>
      <c r="ANH225" s="18"/>
      <c r="ANI225" s="18"/>
      <c r="ANJ225" s="18"/>
      <c r="ANK225" s="18"/>
      <c r="ANL225" s="18"/>
      <c r="ANM225" s="18"/>
      <c r="ANN225" s="18"/>
      <c r="ANO225" s="18"/>
      <c r="ANP225" s="18"/>
      <c r="ANQ225" s="18"/>
      <c r="ANR225" s="18"/>
      <c r="ANS225" s="18"/>
      <c r="ANT225" s="18"/>
      <c r="ANU225" s="18"/>
      <c r="ANV225" s="18"/>
      <c r="ANW225" s="18"/>
      <c r="ANX225" s="18"/>
      <c r="ANY225" s="18"/>
      <c r="ANZ225" s="18"/>
      <c r="AOA225" s="18"/>
      <c r="AOB225" s="18"/>
      <c r="AOC225" s="18"/>
      <c r="AOD225" s="18"/>
      <c r="AOE225" s="18"/>
      <c r="AOF225" s="18"/>
      <c r="AOG225" s="18"/>
      <c r="AOH225" s="18"/>
      <c r="AOI225" s="18"/>
      <c r="AOJ225" s="18"/>
      <c r="AOK225" s="18"/>
      <c r="AOL225" s="18"/>
      <c r="AOM225" s="18"/>
      <c r="AON225" s="18"/>
      <c r="AOO225" s="18"/>
      <c r="AOP225" s="18"/>
      <c r="AOQ225" s="18"/>
      <c r="AOR225" s="18"/>
      <c r="AOS225" s="18"/>
      <c r="AOT225" s="18"/>
      <c r="AOU225" s="18"/>
      <c r="AOV225" s="18"/>
      <c r="AOW225" s="18"/>
      <c r="AOX225" s="18"/>
      <c r="AOY225" s="18"/>
      <c r="AOZ225" s="18"/>
      <c r="APA225" s="18"/>
      <c r="APB225" s="18"/>
      <c r="APC225" s="18"/>
      <c r="APD225" s="18"/>
      <c r="APE225" s="18"/>
      <c r="APF225" s="18"/>
      <c r="APG225" s="18"/>
      <c r="APH225" s="18"/>
      <c r="API225" s="18"/>
      <c r="APJ225" s="18"/>
      <c r="APK225" s="18"/>
      <c r="APL225" s="18"/>
      <c r="APM225" s="18"/>
      <c r="APN225" s="18"/>
      <c r="APO225" s="18"/>
      <c r="APP225" s="18"/>
      <c r="APQ225" s="18"/>
      <c r="APR225" s="18"/>
      <c r="APS225" s="18"/>
      <c r="APT225" s="18"/>
      <c r="APU225" s="18"/>
      <c r="APV225" s="18"/>
      <c r="APW225" s="18"/>
      <c r="APX225" s="18"/>
      <c r="APY225" s="18"/>
      <c r="APZ225" s="18"/>
      <c r="AQA225" s="18"/>
      <c r="AQB225" s="18"/>
      <c r="AQC225" s="18"/>
      <c r="AQD225" s="18"/>
      <c r="AQE225" s="18"/>
      <c r="AQF225" s="18"/>
      <c r="AQG225" s="18"/>
      <c r="AQH225" s="18"/>
      <c r="AQI225" s="18"/>
      <c r="AQJ225" s="18"/>
      <c r="AQK225" s="18"/>
      <c r="AQL225" s="18"/>
      <c r="AQM225" s="18"/>
      <c r="AQN225" s="18"/>
      <c r="AQO225" s="18"/>
      <c r="AQP225" s="18"/>
      <c r="AQQ225" s="18"/>
      <c r="AQR225" s="18"/>
      <c r="AQS225" s="18"/>
      <c r="AQT225" s="18"/>
      <c r="AQU225" s="18"/>
      <c r="AQV225" s="18"/>
      <c r="AQW225" s="18"/>
      <c r="AQX225" s="18"/>
      <c r="AQY225" s="18"/>
      <c r="AQZ225" s="18"/>
      <c r="ARA225" s="18"/>
      <c r="ARB225" s="18"/>
      <c r="ARC225" s="18"/>
      <c r="ARD225" s="18"/>
      <c r="ARE225" s="18"/>
      <c r="ARF225" s="18"/>
      <c r="ARG225" s="18"/>
      <c r="ARH225" s="18"/>
      <c r="ARI225" s="18"/>
      <c r="ARJ225" s="18"/>
      <c r="ARK225" s="18"/>
      <c r="ARL225" s="18"/>
      <c r="ARM225" s="18"/>
      <c r="ARN225" s="18"/>
      <c r="ARO225" s="18"/>
      <c r="ARP225" s="18"/>
      <c r="ARQ225" s="18"/>
      <c r="ARR225" s="18"/>
      <c r="ARS225" s="18"/>
      <c r="ART225" s="18"/>
      <c r="ARU225" s="18"/>
      <c r="ARV225" s="18"/>
      <c r="ARW225" s="18"/>
      <c r="ARX225" s="18"/>
      <c r="ARY225" s="18"/>
      <c r="ARZ225" s="18"/>
      <c r="ASA225" s="18"/>
      <c r="ASB225" s="18"/>
      <c r="ASC225" s="18"/>
      <c r="ASD225" s="18"/>
      <c r="ASE225" s="18"/>
      <c r="ASF225" s="18"/>
      <c r="ASG225" s="18"/>
      <c r="ASH225" s="18"/>
      <c r="ASI225" s="18"/>
      <c r="ASJ225" s="18"/>
      <c r="ASK225" s="18"/>
      <c r="ASL225" s="18"/>
      <c r="ASM225" s="18"/>
      <c r="ASN225" s="18"/>
      <c r="ASO225" s="18"/>
      <c r="ASP225" s="18"/>
      <c r="ASQ225" s="18"/>
      <c r="ASR225" s="18"/>
      <c r="ASS225" s="18"/>
      <c r="AST225" s="18"/>
      <c r="ASU225" s="18"/>
      <c r="ASV225" s="18"/>
      <c r="ASW225" s="18"/>
      <c r="ASX225" s="18"/>
      <c r="ASY225" s="18"/>
      <c r="ASZ225" s="18"/>
      <c r="ATA225" s="18"/>
      <c r="ATB225" s="18"/>
      <c r="ATC225" s="18"/>
      <c r="ATD225" s="18"/>
      <c r="ATE225" s="18"/>
      <c r="ATF225" s="18"/>
      <c r="ATG225" s="18"/>
      <c r="ATH225" s="18"/>
      <c r="ATI225" s="18"/>
      <c r="ATJ225" s="18"/>
      <c r="ATK225" s="18"/>
      <c r="ATL225" s="18"/>
      <c r="ATM225" s="18"/>
      <c r="ATN225" s="18"/>
      <c r="ATO225" s="18"/>
      <c r="ATP225" s="18"/>
      <c r="ATQ225" s="18"/>
      <c r="ATR225" s="18"/>
      <c r="ATS225" s="18"/>
      <c r="ATT225" s="18"/>
      <c r="ATU225" s="18"/>
      <c r="ATV225" s="18"/>
      <c r="ATW225" s="18"/>
      <c r="ATX225" s="18"/>
      <c r="ATY225" s="18"/>
      <c r="ATZ225" s="18"/>
      <c r="AUA225" s="18"/>
      <c r="AUB225" s="18"/>
      <c r="AUC225" s="18"/>
      <c r="AUD225" s="18"/>
      <c r="AUE225" s="18"/>
      <c r="AUF225" s="18"/>
      <c r="AUG225" s="18"/>
      <c r="AUH225" s="18"/>
      <c r="AUI225" s="18"/>
      <c r="AUJ225" s="18"/>
      <c r="AUK225" s="18"/>
      <c r="AUL225" s="18"/>
      <c r="AUM225" s="18"/>
      <c r="AUN225" s="18"/>
      <c r="AUO225" s="18"/>
      <c r="AUP225" s="18"/>
      <c r="AUQ225" s="18"/>
      <c r="AUR225" s="18"/>
      <c r="AUS225" s="18"/>
      <c r="AUT225" s="18"/>
      <c r="AUU225" s="18"/>
      <c r="AUV225" s="18"/>
      <c r="AUW225" s="18"/>
      <c r="AUX225" s="18"/>
      <c r="AUY225" s="18"/>
      <c r="AUZ225" s="18"/>
      <c r="AVA225" s="18"/>
      <c r="AVB225" s="18"/>
      <c r="AVC225" s="18"/>
      <c r="AVD225" s="18"/>
      <c r="AVE225" s="18"/>
      <c r="AVF225" s="18"/>
      <c r="AVG225" s="18"/>
      <c r="AVH225" s="18"/>
      <c r="AVI225" s="18"/>
      <c r="AVJ225" s="18"/>
      <c r="AVK225" s="18"/>
      <c r="AVL225" s="18"/>
      <c r="AVM225" s="18"/>
      <c r="AVN225" s="18"/>
      <c r="AVO225" s="18"/>
      <c r="AVP225" s="18"/>
      <c r="AVQ225" s="18"/>
      <c r="AVR225" s="18"/>
      <c r="AVS225" s="18"/>
      <c r="AVT225" s="18"/>
      <c r="AVU225" s="18"/>
      <c r="AVV225" s="18"/>
      <c r="AVW225" s="18"/>
      <c r="AVX225" s="18"/>
      <c r="AVY225" s="18"/>
      <c r="AVZ225" s="18"/>
      <c r="AWA225" s="18"/>
      <c r="AWB225" s="18"/>
      <c r="AWC225" s="18"/>
      <c r="AWD225" s="18"/>
      <c r="AWE225" s="18"/>
      <c r="AWF225" s="18"/>
      <c r="AWG225" s="18"/>
      <c r="AWH225" s="18"/>
      <c r="AWI225" s="18"/>
      <c r="AWJ225" s="18"/>
      <c r="AWK225" s="18"/>
      <c r="AWL225" s="18"/>
      <c r="AWM225" s="18"/>
      <c r="AWN225" s="18"/>
      <c r="AWO225" s="18"/>
      <c r="AWP225" s="18"/>
      <c r="AWQ225" s="18"/>
      <c r="AWR225" s="18"/>
      <c r="AWS225" s="18"/>
      <c r="AWT225" s="18"/>
      <c r="AWU225" s="18"/>
      <c r="AWV225" s="18"/>
      <c r="AWW225" s="18"/>
      <c r="AWX225" s="18"/>
      <c r="AWY225" s="18"/>
      <c r="AWZ225" s="18"/>
      <c r="AXA225" s="18"/>
      <c r="AXB225" s="18"/>
      <c r="AXC225" s="18"/>
      <c r="AXD225" s="18"/>
      <c r="AXE225" s="18"/>
      <c r="AXF225" s="18"/>
      <c r="AXG225" s="18"/>
      <c r="AXH225" s="18"/>
      <c r="AXI225" s="18"/>
      <c r="AXJ225" s="18"/>
      <c r="AXK225" s="18"/>
      <c r="AXL225" s="18"/>
      <c r="AXM225" s="18"/>
      <c r="AXN225" s="18"/>
      <c r="AXO225" s="18"/>
      <c r="AXP225" s="18"/>
      <c r="AXQ225" s="18"/>
      <c r="AXR225" s="18"/>
      <c r="AXS225" s="18"/>
      <c r="AXT225" s="18"/>
      <c r="AXU225" s="18"/>
      <c r="AXV225" s="18"/>
      <c r="AXW225" s="18"/>
      <c r="AXX225" s="18"/>
      <c r="AXY225" s="18"/>
      <c r="AXZ225" s="18"/>
      <c r="AYA225" s="18"/>
      <c r="AYB225" s="18"/>
      <c r="AYC225" s="18"/>
      <c r="AYD225" s="18"/>
      <c r="AYE225" s="18"/>
      <c r="AYF225" s="18"/>
      <c r="AYG225" s="18"/>
      <c r="AYH225" s="18"/>
      <c r="AYI225" s="18"/>
      <c r="AYJ225" s="18"/>
      <c r="AYK225" s="18"/>
      <c r="AYL225" s="18"/>
      <c r="AYM225" s="18"/>
      <c r="AYN225" s="18"/>
      <c r="AYO225" s="18"/>
      <c r="AYP225" s="18"/>
      <c r="AYQ225" s="18"/>
      <c r="AYR225" s="18"/>
      <c r="AYS225" s="18"/>
      <c r="AYT225" s="18"/>
      <c r="AYU225" s="18"/>
      <c r="AYV225" s="18"/>
      <c r="AYW225" s="18"/>
      <c r="AYX225" s="18"/>
      <c r="AYY225" s="18"/>
      <c r="AYZ225" s="18"/>
      <c r="AZA225" s="18"/>
      <c r="AZB225" s="18"/>
      <c r="AZC225" s="18"/>
      <c r="AZD225" s="18"/>
      <c r="AZE225" s="18"/>
      <c r="AZF225" s="18"/>
      <c r="AZG225" s="18"/>
      <c r="AZH225" s="18"/>
      <c r="AZI225" s="18"/>
      <c r="AZJ225" s="18"/>
      <c r="AZK225" s="18"/>
      <c r="AZL225" s="18"/>
      <c r="AZM225" s="18"/>
      <c r="AZN225" s="18"/>
      <c r="AZO225" s="18"/>
      <c r="AZP225" s="18"/>
      <c r="AZQ225" s="18"/>
      <c r="AZR225" s="18"/>
      <c r="AZS225" s="18"/>
      <c r="AZT225" s="18"/>
      <c r="AZU225" s="18"/>
      <c r="AZV225" s="18"/>
      <c r="AZW225" s="18"/>
      <c r="AZX225" s="18"/>
      <c r="AZY225" s="18"/>
      <c r="AZZ225" s="18"/>
      <c r="BAA225" s="18"/>
      <c r="BAB225" s="18"/>
      <c r="BAC225" s="18"/>
      <c r="BAD225" s="18"/>
      <c r="BAE225" s="18"/>
      <c r="BAF225" s="18"/>
      <c r="BAG225" s="18"/>
      <c r="BAH225" s="18"/>
      <c r="BAI225" s="18"/>
      <c r="BAJ225" s="18"/>
      <c r="BAK225" s="18"/>
      <c r="BAL225" s="18"/>
      <c r="BAM225" s="18"/>
      <c r="BAN225" s="18"/>
      <c r="BAO225" s="18"/>
      <c r="BAP225" s="18"/>
      <c r="BAQ225" s="18"/>
      <c r="BAR225" s="18"/>
      <c r="BAS225" s="18"/>
      <c r="BAT225" s="18"/>
      <c r="BAU225" s="18"/>
      <c r="BAV225" s="18"/>
      <c r="BAW225" s="18"/>
      <c r="BAX225" s="18"/>
      <c r="BAY225" s="18"/>
      <c r="BAZ225" s="18"/>
      <c r="BBA225" s="18"/>
      <c r="BBB225" s="18"/>
      <c r="BBC225" s="18"/>
      <c r="BBD225" s="18"/>
      <c r="BBE225" s="18"/>
      <c r="BBF225" s="18"/>
      <c r="BBG225" s="18"/>
      <c r="BBH225" s="18"/>
      <c r="BBI225" s="18"/>
      <c r="BBJ225" s="18"/>
      <c r="BBK225" s="18"/>
      <c r="BBL225" s="18"/>
      <c r="BBM225" s="18"/>
      <c r="BBN225" s="18"/>
      <c r="BBO225" s="18"/>
      <c r="BBP225" s="18"/>
      <c r="BBQ225" s="18"/>
      <c r="BBR225" s="18"/>
      <c r="BBS225" s="18"/>
      <c r="BBT225" s="18"/>
      <c r="BBU225" s="18"/>
      <c r="BBV225" s="18"/>
      <c r="BBW225" s="18"/>
      <c r="BBX225" s="18"/>
      <c r="BBY225" s="18"/>
      <c r="BBZ225" s="18"/>
      <c r="BCA225" s="18"/>
      <c r="BCB225" s="18"/>
      <c r="BCC225" s="18"/>
      <c r="BCD225" s="18"/>
      <c r="BCE225" s="18"/>
      <c r="BCF225" s="18"/>
      <c r="BCG225" s="18"/>
      <c r="BCH225" s="18"/>
      <c r="BCI225" s="18"/>
      <c r="BCJ225" s="18"/>
      <c r="BCK225" s="18"/>
      <c r="BCL225" s="18"/>
      <c r="BCM225" s="18"/>
      <c r="BCN225" s="18"/>
      <c r="BCO225" s="18"/>
      <c r="BCP225" s="18"/>
      <c r="BCQ225" s="18"/>
      <c r="BCR225" s="18"/>
      <c r="BCS225" s="18"/>
      <c r="BCT225" s="18"/>
      <c r="BCU225" s="18"/>
      <c r="BCV225" s="18"/>
      <c r="BCW225" s="18"/>
      <c r="BCX225" s="18"/>
      <c r="BCY225" s="18"/>
      <c r="BCZ225" s="18"/>
      <c r="BDA225" s="18"/>
      <c r="BDB225" s="18"/>
      <c r="BDC225" s="18"/>
      <c r="BDD225" s="18"/>
      <c r="BDE225" s="18"/>
      <c r="BDF225" s="18"/>
      <c r="BDG225" s="18"/>
      <c r="BDH225" s="18"/>
      <c r="BDI225" s="18"/>
      <c r="BDJ225" s="18"/>
      <c r="BDK225" s="18"/>
      <c r="BDL225" s="18"/>
      <c r="BDM225" s="18"/>
      <c r="BDN225" s="18"/>
      <c r="BDO225" s="18"/>
      <c r="BDP225" s="18"/>
      <c r="BDQ225" s="18"/>
      <c r="BDR225" s="18"/>
      <c r="BDS225" s="18"/>
      <c r="BDT225" s="18"/>
      <c r="BDU225" s="18"/>
      <c r="BDV225" s="18"/>
      <c r="BDW225" s="18"/>
      <c r="BDX225" s="18"/>
      <c r="BDY225" s="18"/>
      <c r="BDZ225" s="18"/>
      <c r="BEA225" s="18"/>
      <c r="BEB225" s="18"/>
      <c r="BEC225" s="18"/>
      <c r="BED225" s="18"/>
      <c r="BEE225" s="18"/>
      <c r="BEF225" s="18"/>
      <c r="BEG225" s="18"/>
      <c r="BEH225" s="18"/>
      <c r="BEI225" s="18"/>
      <c r="BEJ225" s="18"/>
      <c r="BEK225" s="18"/>
      <c r="BEL225" s="18"/>
      <c r="BEM225" s="18"/>
      <c r="BEN225" s="18"/>
      <c r="BEO225" s="18"/>
      <c r="BEP225" s="18"/>
      <c r="BEQ225" s="18"/>
      <c r="BER225" s="18"/>
      <c r="BES225" s="18"/>
      <c r="BET225" s="18"/>
      <c r="BEU225" s="18"/>
      <c r="BEV225" s="18"/>
      <c r="BEW225" s="18"/>
      <c r="BEX225" s="18"/>
      <c r="BEY225" s="18"/>
      <c r="BEZ225" s="18"/>
      <c r="BFA225" s="18"/>
      <c r="BFB225" s="18"/>
      <c r="BFC225" s="18"/>
      <c r="BFD225" s="18"/>
      <c r="BFE225" s="18"/>
      <c r="BFF225" s="18"/>
      <c r="BFG225" s="18"/>
      <c r="BFH225" s="18"/>
      <c r="BFI225" s="18"/>
      <c r="BFJ225" s="18"/>
      <c r="BFK225" s="18"/>
      <c r="BFL225" s="18"/>
      <c r="BFM225" s="18"/>
      <c r="BFN225" s="18"/>
      <c r="BFO225" s="18"/>
      <c r="BFP225" s="18"/>
      <c r="BFQ225" s="18"/>
      <c r="BFR225" s="18"/>
      <c r="BFS225" s="18"/>
      <c r="BFT225" s="18"/>
      <c r="BFU225" s="18"/>
      <c r="BFV225" s="18"/>
      <c r="BFW225" s="18"/>
      <c r="BFX225" s="18"/>
      <c r="BFY225" s="18"/>
      <c r="BFZ225" s="18"/>
      <c r="BGA225" s="18"/>
      <c r="BGB225" s="18"/>
      <c r="BGC225" s="18"/>
      <c r="BGD225" s="18"/>
      <c r="BGE225" s="18"/>
      <c r="BGF225" s="18"/>
      <c r="BGG225" s="18"/>
      <c r="BGH225" s="18"/>
      <c r="BGI225" s="18"/>
      <c r="BGJ225" s="18"/>
      <c r="BGK225" s="18"/>
      <c r="BGL225" s="18"/>
      <c r="BGM225" s="18"/>
      <c r="BGN225" s="18"/>
      <c r="BGO225" s="18"/>
      <c r="BGP225" s="18"/>
      <c r="BGQ225" s="18"/>
      <c r="BGR225" s="18"/>
      <c r="BGS225" s="18"/>
      <c r="BGT225" s="18"/>
      <c r="BGU225" s="18"/>
      <c r="BGV225" s="18"/>
      <c r="BGW225" s="18"/>
      <c r="BGX225" s="18"/>
      <c r="BGY225" s="18"/>
      <c r="BGZ225" s="18"/>
      <c r="BHA225" s="18"/>
      <c r="BHB225" s="18"/>
      <c r="BHC225" s="18"/>
      <c r="BHD225" s="18"/>
      <c r="BHE225" s="18"/>
      <c r="BHF225" s="18"/>
      <c r="BHG225" s="18"/>
      <c r="BHH225" s="18"/>
      <c r="BHI225" s="18"/>
      <c r="BHJ225" s="18"/>
      <c r="BHK225" s="18"/>
      <c r="BHL225" s="18"/>
      <c r="BHM225" s="18"/>
      <c r="BHN225" s="18"/>
      <c r="BHO225" s="18"/>
      <c r="BHP225" s="18"/>
      <c r="BHQ225" s="18"/>
      <c r="BHR225" s="18"/>
      <c r="BHS225" s="18"/>
      <c r="BHT225" s="18"/>
      <c r="BHU225" s="18"/>
      <c r="BHV225" s="18"/>
      <c r="BHW225" s="18"/>
      <c r="BHX225" s="18"/>
      <c r="BHY225" s="18"/>
      <c r="BHZ225" s="18"/>
      <c r="BIA225" s="18"/>
      <c r="BIB225" s="18"/>
      <c r="BIC225" s="18"/>
      <c r="BID225" s="18"/>
      <c r="BIE225" s="18"/>
      <c r="BIF225" s="18"/>
      <c r="BIG225" s="18"/>
      <c r="BIH225" s="18"/>
      <c r="BII225" s="18"/>
      <c r="BIJ225" s="18"/>
      <c r="BIK225" s="18"/>
      <c r="BIL225" s="18"/>
      <c r="BIM225" s="18"/>
      <c r="BIN225" s="18"/>
      <c r="BIO225" s="18"/>
      <c r="BIP225" s="18"/>
      <c r="BIQ225" s="18"/>
      <c r="BIR225" s="18"/>
      <c r="BIS225" s="18"/>
      <c r="BIT225" s="18"/>
      <c r="BIU225" s="18"/>
      <c r="BIV225" s="18"/>
      <c r="BIW225" s="18"/>
      <c r="BIX225" s="18"/>
      <c r="BIY225" s="18"/>
      <c r="BIZ225" s="18"/>
      <c r="BJA225" s="18"/>
      <c r="BJB225" s="18"/>
      <c r="BJC225" s="18"/>
      <c r="BJD225" s="18"/>
      <c r="BJE225" s="18"/>
      <c r="BJF225" s="18"/>
      <c r="BJG225" s="18"/>
      <c r="BJH225" s="18"/>
      <c r="BJI225" s="18"/>
      <c r="BJJ225" s="18"/>
      <c r="BJK225" s="18"/>
      <c r="BJL225" s="18"/>
      <c r="BJM225" s="18"/>
      <c r="BJN225" s="18"/>
      <c r="BJO225" s="18"/>
      <c r="BJP225" s="18"/>
      <c r="BJQ225" s="18"/>
      <c r="BJR225" s="18"/>
      <c r="BJS225" s="18"/>
      <c r="BJT225" s="18"/>
      <c r="BJU225" s="18"/>
      <c r="BJV225" s="18"/>
      <c r="BJW225" s="18"/>
      <c r="BJX225" s="18"/>
      <c r="BJY225" s="18"/>
      <c r="BJZ225" s="18"/>
      <c r="BKA225" s="18"/>
      <c r="BKB225" s="18"/>
      <c r="BKC225" s="18"/>
      <c r="BKD225" s="18"/>
      <c r="BKE225" s="18"/>
      <c r="BKF225" s="18"/>
      <c r="BKG225" s="18"/>
      <c r="BKH225" s="18"/>
      <c r="BKI225" s="18"/>
      <c r="BKJ225" s="18"/>
      <c r="BKK225" s="18"/>
      <c r="BKL225" s="18"/>
      <c r="BKM225" s="18"/>
      <c r="BKN225" s="18"/>
      <c r="BKO225" s="18"/>
      <c r="BKP225" s="18"/>
      <c r="BKQ225" s="18"/>
      <c r="BKR225" s="18"/>
      <c r="BKS225" s="18"/>
      <c r="BKT225" s="18"/>
      <c r="BKU225" s="18"/>
      <c r="BKV225" s="18"/>
      <c r="BKW225" s="18"/>
      <c r="BKX225" s="18"/>
      <c r="BKY225" s="18"/>
      <c r="BKZ225" s="18"/>
      <c r="BLA225" s="18"/>
      <c r="BLB225" s="18"/>
      <c r="BLC225" s="18"/>
      <c r="BLD225" s="18"/>
      <c r="BLE225" s="18"/>
      <c r="BLF225" s="18"/>
      <c r="BLG225" s="18"/>
      <c r="BLH225" s="18"/>
      <c r="BLI225" s="18"/>
      <c r="BLJ225" s="18"/>
      <c r="BLK225" s="18"/>
      <c r="BLL225" s="18"/>
      <c r="BLM225" s="18"/>
      <c r="BLN225" s="18"/>
      <c r="BLO225" s="18"/>
      <c r="BLP225" s="18"/>
      <c r="BLQ225" s="18"/>
      <c r="BLR225" s="18"/>
      <c r="BLS225" s="18"/>
      <c r="BLT225" s="18"/>
      <c r="BLU225" s="18"/>
      <c r="BLV225" s="18"/>
      <c r="BLW225" s="18"/>
      <c r="BLX225" s="18"/>
      <c r="BLY225" s="18"/>
      <c r="BLZ225" s="18"/>
      <c r="BMA225" s="18"/>
      <c r="BMB225" s="18"/>
      <c r="BMC225" s="18"/>
      <c r="BMD225" s="18"/>
      <c r="BME225" s="18"/>
      <c r="BMF225" s="18"/>
      <c r="BMG225" s="18"/>
      <c r="BMH225" s="18"/>
      <c r="BMI225" s="18"/>
      <c r="BMJ225" s="18"/>
      <c r="BMK225" s="18"/>
      <c r="BML225" s="18"/>
      <c r="BMM225" s="18"/>
      <c r="BMN225" s="18"/>
      <c r="BMO225" s="18"/>
      <c r="BMP225" s="18"/>
      <c r="BMQ225" s="18"/>
      <c r="BMR225" s="18"/>
      <c r="BMS225" s="18"/>
      <c r="BMT225" s="18"/>
      <c r="BMU225" s="18"/>
      <c r="BMV225" s="18"/>
      <c r="BMW225" s="18"/>
      <c r="BMX225" s="18"/>
      <c r="BMY225" s="18"/>
      <c r="BMZ225" s="18"/>
      <c r="BNA225" s="18"/>
      <c r="BNB225" s="18"/>
      <c r="BNC225" s="18"/>
      <c r="BND225" s="18"/>
      <c r="BNE225" s="18"/>
      <c r="BNF225" s="18"/>
      <c r="BNG225" s="18"/>
      <c r="BNH225" s="18"/>
      <c r="BNI225" s="18"/>
      <c r="BNJ225" s="18"/>
      <c r="BNK225" s="18"/>
      <c r="BNL225" s="18"/>
      <c r="BNM225" s="18"/>
      <c r="BNN225" s="18"/>
      <c r="BNO225" s="18"/>
      <c r="BNP225" s="18"/>
      <c r="BNQ225" s="18"/>
      <c r="BNR225" s="18"/>
      <c r="BNS225" s="18"/>
      <c r="BNT225" s="18"/>
      <c r="BNU225" s="18"/>
      <c r="BNV225" s="18"/>
      <c r="BNW225" s="18"/>
      <c r="BNX225" s="18"/>
      <c r="BNY225" s="18"/>
      <c r="BNZ225" s="18"/>
      <c r="BOA225" s="18"/>
      <c r="BOB225" s="18"/>
      <c r="BOC225" s="18"/>
      <c r="BOD225" s="18"/>
      <c r="BOE225" s="18"/>
      <c r="BOF225" s="18"/>
      <c r="BOG225" s="18"/>
      <c r="BOH225" s="18"/>
      <c r="BOI225" s="18"/>
      <c r="BOJ225" s="18"/>
      <c r="BOK225" s="18"/>
      <c r="BOL225" s="18"/>
      <c r="BOM225" s="18"/>
      <c r="BON225" s="18"/>
      <c r="BOO225" s="18"/>
      <c r="BOP225" s="18"/>
      <c r="BOQ225" s="18"/>
      <c r="BOR225" s="18"/>
      <c r="BOS225" s="18"/>
      <c r="BOT225" s="18"/>
      <c r="BOU225" s="18"/>
      <c r="BOV225" s="18"/>
      <c r="BOW225" s="18"/>
      <c r="BOX225" s="18"/>
      <c r="BOY225" s="18"/>
      <c r="BOZ225" s="18"/>
      <c r="BPA225" s="18"/>
      <c r="BPB225" s="18"/>
      <c r="BPC225" s="18"/>
      <c r="BPD225" s="18"/>
      <c r="BPE225" s="18"/>
      <c r="BPF225" s="18"/>
      <c r="BPG225" s="18"/>
      <c r="BPH225" s="18"/>
      <c r="BPI225" s="18"/>
      <c r="BPJ225" s="18"/>
      <c r="BPK225" s="18"/>
      <c r="BPL225" s="18"/>
      <c r="BPM225" s="18"/>
      <c r="BPN225" s="18"/>
      <c r="BPO225" s="18"/>
      <c r="BPP225" s="18"/>
      <c r="BPQ225" s="18"/>
      <c r="BPR225" s="18"/>
      <c r="BPS225" s="18"/>
      <c r="BPT225" s="18"/>
      <c r="BPU225" s="18"/>
      <c r="BPV225" s="18"/>
      <c r="BPW225" s="18"/>
      <c r="BPX225" s="18"/>
      <c r="BPY225" s="18"/>
      <c r="BPZ225" s="18"/>
      <c r="BQA225" s="18"/>
      <c r="BQB225" s="18"/>
      <c r="BQC225" s="18"/>
      <c r="BQD225" s="18"/>
      <c r="BQE225" s="18"/>
      <c r="BQF225" s="18"/>
      <c r="BQG225" s="18"/>
      <c r="BQH225" s="18"/>
      <c r="BQI225" s="18"/>
      <c r="BQJ225" s="18"/>
      <c r="BQK225" s="18"/>
      <c r="BQL225" s="18"/>
      <c r="BQM225" s="18"/>
      <c r="BQN225" s="18"/>
      <c r="BQO225" s="18"/>
      <c r="BQP225" s="18"/>
      <c r="BQQ225" s="18"/>
      <c r="BQR225" s="18"/>
      <c r="BQS225" s="18"/>
      <c r="BQT225" s="18"/>
      <c r="BQU225" s="18"/>
      <c r="BQV225" s="18"/>
      <c r="BQW225" s="18"/>
      <c r="BQX225" s="18"/>
      <c r="BQY225" s="18"/>
      <c r="BQZ225" s="18"/>
      <c r="BRA225" s="18"/>
      <c r="BRB225" s="18"/>
      <c r="BRC225" s="18"/>
      <c r="BRD225" s="18"/>
      <c r="BRE225" s="18"/>
      <c r="BRF225" s="18"/>
      <c r="BRG225" s="18"/>
      <c r="BRH225" s="18"/>
      <c r="BRI225" s="18"/>
      <c r="BRJ225" s="18"/>
      <c r="BRK225" s="18"/>
      <c r="BRL225" s="18"/>
      <c r="BRM225" s="18"/>
      <c r="BRN225" s="18"/>
      <c r="BRO225" s="18"/>
      <c r="BRP225" s="18"/>
      <c r="BRQ225" s="18"/>
      <c r="BRR225" s="18"/>
      <c r="BRS225" s="18"/>
      <c r="BRT225" s="18"/>
      <c r="BRU225" s="18"/>
      <c r="BRV225" s="18"/>
      <c r="BRW225" s="18"/>
      <c r="BRX225" s="18"/>
      <c r="BRY225" s="18"/>
      <c r="BRZ225" s="18"/>
      <c r="BSA225" s="18"/>
      <c r="BSB225" s="18"/>
      <c r="BSC225" s="18"/>
      <c r="BSD225" s="18"/>
      <c r="BSE225" s="18"/>
      <c r="BSF225" s="18"/>
      <c r="BSG225" s="18"/>
      <c r="BSH225" s="18"/>
      <c r="BSI225" s="18"/>
      <c r="BSJ225" s="18"/>
      <c r="BSK225" s="18"/>
      <c r="BSL225" s="18"/>
      <c r="BSM225" s="18"/>
      <c r="BSN225" s="18"/>
      <c r="BSO225" s="18"/>
      <c r="BSP225" s="18"/>
      <c r="BSQ225" s="18"/>
      <c r="BSR225" s="18"/>
      <c r="BSS225" s="18"/>
      <c r="BST225" s="18"/>
      <c r="BSU225" s="18"/>
      <c r="BSV225" s="18"/>
      <c r="BSW225" s="18"/>
      <c r="BSX225" s="18"/>
      <c r="BSY225" s="18"/>
      <c r="BSZ225" s="18"/>
      <c r="BTA225" s="18"/>
      <c r="BTB225" s="18"/>
      <c r="BTC225" s="18"/>
      <c r="BTD225" s="18"/>
      <c r="BTE225" s="18"/>
      <c r="BTF225" s="18"/>
      <c r="BTG225" s="18"/>
      <c r="BTH225" s="18"/>
    </row>
    <row r="226" spans="1:1880" s="460" customFormat="1" ht="78.75" customHeight="1" x14ac:dyDescent="0.3">
      <c r="A226" s="100">
        <v>602</v>
      </c>
      <c r="B226" s="387" t="s">
        <v>58</v>
      </c>
      <c r="C226" s="387" t="s">
        <v>288</v>
      </c>
      <c r="D226" s="99" t="s">
        <v>346</v>
      </c>
      <c r="E226" s="385" t="e">
        <f>INDEX('2021 Unit Data'!$A$1:$CZ$258,MATCH('Unit Data from Audit Worksheet'!$A226,'2021 Unit Data'!$A$1:$A$258,0),MATCH('Unit Data from Audit Worksheet'!$D$2,'2021 Unit Data'!$A$1:$CZ$1,0))</f>
        <v>#N/A</v>
      </c>
      <c r="F226" s="189">
        <v>0</v>
      </c>
      <c r="G226" s="843" t="str">
        <f>IF(ISBLANK(F226),"Please do not leave blank","")</f>
        <v/>
      </c>
      <c r="H226" s="841">
        <f>IF(F226&lt;0,"Note: Number is normally positive.",)</f>
        <v>0</v>
      </c>
      <c r="I226" s="72"/>
      <c r="J226" s="180"/>
      <c r="K226" s="18"/>
      <c r="L226"/>
      <c r="M226" s="18"/>
      <c r="N226" s="190"/>
      <c r="O226" s="18"/>
      <c r="P226" s="18"/>
      <c r="Q226" s="18"/>
      <c r="R226" s="18"/>
      <c r="S226" s="18"/>
      <c r="T226" s="18"/>
      <c r="U226" s="18"/>
      <c r="V226" s="18"/>
      <c r="W226" s="18"/>
      <c r="X226" s="18"/>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18"/>
      <c r="JH226" s="18"/>
      <c r="JI226" s="18"/>
      <c r="JJ226" s="18"/>
      <c r="JK226" s="18"/>
      <c r="JL226" s="18"/>
      <c r="JM226" s="18"/>
      <c r="JN226" s="18"/>
      <c r="JO226" s="18"/>
      <c r="JP226" s="18"/>
      <c r="JQ226" s="18"/>
      <c r="JR226" s="18"/>
      <c r="JS226" s="18"/>
      <c r="JT226" s="18"/>
      <c r="JU226" s="18"/>
      <c r="JV226" s="18"/>
      <c r="JW226" s="18"/>
      <c r="JX226" s="18"/>
      <c r="JY226" s="18"/>
      <c r="JZ226" s="18"/>
      <c r="KA226" s="18"/>
      <c r="KB226" s="18"/>
      <c r="KC226" s="18"/>
      <c r="KD226" s="18"/>
      <c r="KE226" s="18"/>
      <c r="KF226" s="18"/>
      <c r="KG226" s="18"/>
      <c r="KH226" s="18"/>
      <c r="KI226" s="18"/>
      <c r="KJ226" s="18"/>
      <c r="KK226" s="18"/>
      <c r="KL226" s="18"/>
      <c r="KM226" s="18"/>
      <c r="KN226" s="18"/>
      <c r="KO226" s="18"/>
      <c r="KP226" s="18"/>
      <c r="KQ226" s="18"/>
      <c r="KR226" s="18"/>
      <c r="KS226" s="18"/>
      <c r="KT226" s="18"/>
      <c r="KU226" s="18"/>
      <c r="KV226" s="18"/>
      <c r="KW226" s="18"/>
      <c r="KX226" s="18"/>
      <c r="KY226" s="18"/>
      <c r="KZ226" s="18"/>
      <c r="LA226" s="18"/>
      <c r="LB226" s="18"/>
      <c r="LC226" s="18"/>
      <c r="LD226" s="18"/>
      <c r="LE226" s="18"/>
      <c r="LF226" s="18"/>
      <c r="LG226" s="18"/>
      <c r="LH226" s="18"/>
      <c r="LI226" s="18"/>
      <c r="LJ226" s="18"/>
      <c r="LK226" s="18"/>
      <c r="LL226" s="18"/>
      <c r="LM226" s="18"/>
      <c r="LN226" s="18"/>
      <c r="LO226" s="18"/>
      <c r="LP226" s="18"/>
      <c r="LQ226" s="18"/>
      <c r="LR226" s="18"/>
      <c r="LS226" s="18"/>
      <c r="LT226" s="18"/>
      <c r="LU226" s="18"/>
      <c r="LV226" s="18"/>
      <c r="LW226" s="18"/>
      <c r="LX226" s="18"/>
      <c r="LY226" s="18"/>
      <c r="LZ226" s="18"/>
      <c r="MA226" s="18"/>
      <c r="MB226" s="18"/>
      <c r="MC226" s="18"/>
      <c r="MD226" s="18"/>
      <c r="ME226" s="18"/>
      <c r="MF226" s="18"/>
      <c r="MG226" s="18"/>
      <c r="MH226" s="18"/>
      <c r="MI226" s="18"/>
      <c r="MJ226" s="18"/>
      <c r="MK226" s="18"/>
      <c r="ML226" s="18"/>
      <c r="MM226" s="18"/>
      <c r="MN226" s="18"/>
      <c r="MO226" s="18"/>
      <c r="MP226" s="18"/>
      <c r="MQ226" s="18"/>
      <c r="MR226" s="18"/>
      <c r="MS226" s="18"/>
      <c r="MT226" s="18"/>
      <c r="MU226" s="18"/>
      <c r="MV226" s="18"/>
      <c r="MW226" s="18"/>
      <c r="MX226" s="18"/>
      <c r="MY226" s="18"/>
      <c r="MZ226" s="18"/>
      <c r="NA226" s="18"/>
      <c r="NB226" s="18"/>
      <c r="NC226" s="18"/>
      <c r="ND226" s="18"/>
      <c r="NE226" s="18"/>
      <c r="NF226" s="18"/>
      <c r="NG226" s="18"/>
      <c r="NH226" s="18"/>
      <c r="NI226" s="18"/>
      <c r="NJ226" s="18"/>
      <c r="NK226" s="18"/>
      <c r="NL226" s="18"/>
      <c r="NM226" s="18"/>
      <c r="NN226" s="18"/>
      <c r="NO226" s="18"/>
      <c r="NP226" s="18"/>
      <c r="NQ226" s="18"/>
      <c r="NR226" s="18"/>
      <c r="NS226" s="18"/>
      <c r="NT226" s="18"/>
      <c r="NU226" s="18"/>
      <c r="NV226" s="18"/>
      <c r="NW226" s="18"/>
      <c r="NX226" s="18"/>
      <c r="NY226" s="18"/>
      <c r="NZ226" s="18"/>
      <c r="OA226" s="18"/>
      <c r="OB226" s="18"/>
      <c r="OC226" s="18"/>
      <c r="OD226" s="18"/>
      <c r="OE226" s="18"/>
      <c r="OF226" s="18"/>
      <c r="OG226" s="18"/>
      <c r="OH226" s="18"/>
      <c r="OI226" s="18"/>
      <c r="OJ226" s="18"/>
      <c r="OK226" s="18"/>
      <c r="OL226" s="18"/>
      <c r="OM226" s="18"/>
      <c r="ON226" s="18"/>
      <c r="OO226" s="18"/>
      <c r="OP226" s="18"/>
      <c r="OQ226" s="18"/>
      <c r="OR226" s="18"/>
      <c r="OS226" s="18"/>
      <c r="OT226" s="18"/>
      <c r="OU226" s="18"/>
      <c r="OV226" s="18"/>
      <c r="OW226" s="18"/>
      <c r="OX226" s="18"/>
      <c r="OY226" s="18"/>
      <c r="OZ226" s="18"/>
      <c r="PA226" s="18"/>
      <c r="PB226" s="18"/>
      <c r="PC226" s="18"/>
      <c r="PD226" s="18"/>
      <c r="PE226" s="18"/>
      <c r="PF226" s="18"/>
      <c r="PG226" s="18"/>
      <c r="PH226" s="18"/>
      <c r="PI226" s="18"/>
      <c r="PJ226" s="18"/>
      <c r="PK226" s="18"/>
      <c r="PL226" s="18"/>
      <c r="PM226" s="18"/>
      <c r="PN226" s="18"/>
      <c r="PO226" s="18"/>
      <c r="PP226" s="18"/>
      <c r="PQ226" s="18"/>
      <c r="PR226" s="18"/>
      <c r="PS226" s="18"/>
      <c r="PT226" s="18"/>
      <c r="PU226" s="18"/>
      <c r="PV226" s="18"/>
      <c r="PW226" s="18"/>
      <c r="PX226" s="18"/>
      <c r="PY226" s="18"/>
      <c r="PZ226" s="18"/>
      <c r="QA226" s="18"/>
      <c r="QB226" s="18"/>
      <c r="QC226" s="18"/>
      <c r="QD226" s="18"/>
      <c r="QE226" s="18"/>
      <c r="QF226" s="18"/>
      <c r="QG226" s="18"/>
      <c r="QH226" s="18"/>
      <c r="QI226" s="18"/>
      <c r="QJ226" s="18"/>
      <c r="QK226" s="18"/>
      <c r="QL226" s="18"/>
      <c r="QM226" s="18"/>
      <c r="QN226" s="18"/>
      <c r="QO226" s="18"/>
      <c r="QP226" s="18"/>
      <c r="QQ226" s="18"/>
      <c r="QR226" s="18"/>
      <c r="QS226" s="18"/>
      <c r="QT226" s="18"/>
      <c r="QU226" s="18"/>
      <c r="QV226" s="18"/>
      <c r="QW226" s="18"/>
      <c r="QX226" s="18"/>
      <c r="QY226" s="18"/>
      <c r="QZ226" s="18"/>
      <c r="RA226" s="18"/>
      <c r="RB226" s="18"/>
      <c r="RC226" s="18"/>
      <c r="RD226" s="18"/>
      <c r="RE226" s="18"/>
      <c r="RF226" s="18"/>
      <c r="RG226" s="18"/>
      <c r="RH226" s="18"/>
      <c r="RI226" s="18"/>
      <c r="RJ226" s="18"/>
      <c r="RK226" s="18"/>
      <c r="RL226" s="18"/>
      <c r="RM226" s="18"/>
      <c r="RN226" s="18"/>
      <c r="RO226" s="18"/>
      <c r="RP226" s="18"/>
      <c r="RQ226" s="18"/>
      <c r="RR226" s="18"/>
      <c r="RS226" s="18"/>
      <c r="RT226" s="18"/>
      <c r="RU226" s="18"/>
      <c r="RV226" s="18"/>
      <c r="RW226" s="18"/>
      <c r="RX226" s="18"/>
      <c r="RY226" s="18"/>
      <c r="RZ226" s="18"/>
      <c r="SA226" s="18"/>
      <c r="SB226" s="18"/>
      <c r="SC226" s="18"/>
      <c r="SD226" s="18"/>
      <c r="SE226" s="18"/>
      <c r="SF226" s="18"/>
      <c r="SG226" s="18"/>
      <c r="SH226" s="18"/>
      <c r="SI226" s="18"/>
      <c r="SJ226" s="18"/>
      <c r="SK226" s="18"/>
      <c r="SL226" s="18"/>
      <c r="SM226" s="18"/>
      <c r="SN226" s="18"/>
      <c r="SO226" s="18"/>
      <c r="SP226" s="18"/>
      <c r="SQ226" s="18"/>
      <c r="SR226" s="18"/>
      <c r="SS226" s="18"/>
      <c r="ST226" s="18"/>
      <c r="SU226" s="18"/>
      <c r="SV226" s="18"/>
      <c r="SW226" s="18"/>
      <c r="SX226" s="18"/>
      <c r="SY226" s="18"/>
      <c r="SZ226" s="18"/>
      <c r="TA226" s="18"/>
      <c r="TB226" s="18"/>
      <c r="TC226" s="18"/>
      <c r="TD226" s="18"/>
      <c r="TE226" s="18"/>
      <c r="TF226" s="18"/>
      <c r="TG226" s="18"/>
      <c r="TH226" s="18"/>
      <c r="TI226" s="18"/>
      <c r="TJ226" s="18"/>
      <c r="TK226" s="18"/>
      <c r="TL226" s="18"/>
      <c r="TM226" s="18"/>
      <c r="TN226" s="18"/>
      <c r="TO226" s="18"/>
      <c r="TP226" s="18"/>
      <c r="TQ226" s="18"/>
      <c r="TR226" s="18"/>
      <c r="TS226" s="18"/>
      <c r="TT226" s="18"/>
      <c r="TU226" s="18"/>
      <c r="TV226" s="18"/>
      <c r="TW226" s="18"/>
      <c r="TX226" s="18"/>
      <c r="TY226" s="18"/>
      <c r="TZ226" s="18"/>
      <c r="UA226" s="18"/>
      <c r="UB226" s="18"/>
      <c r="UC226" s="18"/>
      <c r="UD226" s="18"/>
      <c r="UE226" s="18"/>
      <c r="UF226" s="18"/>
      <c r="UG226" s="18"/>
      <c r="UH226" s="18"/>
      <c r="UI226" s="18"/>
      <c r="UJ226" s="18"/>
      <c r="UK226" s="18"/>
      <c r="UL226" s="18"/>
      <c r="UM226" s="18"/>
      <c r="UN226" s="18"/>
      <c r="UO226" s="18"/>
      <c r="UP226" s="18"/>
      <c r="UQ226" s="18"/>
      <c r="UR226" s="18"/>
      <c r="US226" s="18"/>
      <c r="UT226" s="18"/>
      <c r="UU226" s="18"/>
      <c r="UV226" s="18"/>
      <c r="UW226" s="18"/>
      <c r="UX226" s="18"/>
      <c r="UY226" s="18"/>
      <c r="UZ226" s="18"/>
      <c r="VA226" s="18"/>
      <c r="VB226" s="18"/>
      <c r="VC226" s="18"/>
      <c r="VD226" s="18"/>
      <c r="VE226" s="18"/>
      <c r="VF226" s="18"/>
      <c r="VG226" s="18"/>
      <c r="VH226" s="18"/>
      <c r="VI226" s="18"/>
      <c r="VJ226" s="18"/>
      <c r="VK226" s="18"/>
      <c r="VL226" s="18"/>
      <c r="VM226" s="18"/>
      <c r="VN226" s="18"/>
      <c r="VO226" s="18"/>
      <c r="VP226" s="18"/>
      <c r="VQ226" s="18"/>
      <c r="VR226" s="18"/>
      <c r="VS226" s="18"/>
      <c r="VT226" s="18"/>
      <c r="VU226" s="18"/>
      <c r="VV226" s="18"/>
      <c r="VW226" s="18"/>
      <c r="VX226" s="18"/>
      <c r="VY226" s="18"/>
      <c r="VZ226" s="18"/>
      <c r="WA226" s="18"/>
      <c r="WB226" s="18"/>
      <c r="WC226" s="18"/>
      <c r="WD226" s="18"/>
      <c r="WE226" s="18"/>
      <c r="WF226" s="18"/>
      <c r="WG226" s="18"/>
      <c r="WH226" s="18"/>
      <c r="WI226" s="18"/>
      <c r="WJ226" s="18"/>
      <c r="WK226" s="18"/>
      <c r="WL226" s="18"/>
      <c r="WM226" s="18"/>
      <c r="WN226" s="18"/>
      <c r="WO226" s="18"/>
      <c r="WP226" s="18"/>
      <c r="WQ226" s="18"/>
      <c r="WR226" s="18"/>
      <c r="WS226" s="18"/>
      <c r="WT226" s="18"/>
      <c r="WU226" s="18"/>
      <c r="WV226" s="18"/>
      <c r="WW226" s="18"/>
      <c r="WX226" s="18"/>
      <c r="WY226" s="18"/>
      <c r="WZ226" s="18"/>
      <c r="XA226" s="18"/>
      <c r="XB226" s="18"/>
      <c r="XC226" s="18"/>
      <c r="XD226" s="18"/>
      <c r="XE226" s="18"/>
      <c r="XF226" s="18"/>
      <c r="XG226" s="18"/>
      <c r="XH226" s="18"/>
      <c r="XI226" s="18"/>
      <c r="XJ226" s="18"/>
      <c r="XK226" s="18"/>
      <c r="XL226" s="18"/>
      <c r="XM226" s="18"/>
      <c r="XN226" s="18"/>
      <c r="XO226" s="18"/>
      <c r="XP226" s="18"/>
      <c r="XQ226" s="18"/>
      <c r="XR226" s="18"/>
      <c r="XS226" s="18"/>
      <c r="XT226" s="18"/>
      <c r="XU226" s="18"/>
      <c r="XV226" s="18"/>
      <c r="XW226" s="18"/>
      <c r="XX226" s="18"/>
      <c r="XY226" s="18"/>
      <c r="XZ226" s="18"/>
      <c r="YA226" s="18"/>
      <c r="YB226" s="18"/>
      <c r="YC226" s="18"/>
      <c r="YD226" s="18"/>
      <c r="YE226" s="18"/>
      <c r="YF226" s="18"/>
      <c r="YG226" s="18"/>
      <c r="YH226" s="18"/>
      <c r="YI226" s="18"/>
      <c r="YJ226" s="18"/>
      <c r="YK226" s="18"/>
      <c r="YL226" s="18"/>
      <c r="YM226" s="18"/>
      <c r="YN226" s="18"/>
      <c r="YO226" s="18"/>
      <c r="YP226" s="18"/>
      <c r="YQ226" s="18"/>
      <c r="YR226" s="18"/>
      <c r="YS226" s="18"/>
      <c r="YT226" s="18"/>
      <c r="YU226" s="18"/>
      <c r="YV226" s="18"/>
      <c r="YW226" s="18"/>
      <c r="YX226" s="18"/>
      <c r="YY226" s="18"/>
      <c r="YZ226" s="18"/>
      <c r="ZA226" s="18"/>
      <c r="ZB226" s="18"/>
      <c r="ZC226" s="18"/>
      <c r="ZD226" s="18"/>
      <c r="ZE226" s="18"/>
      <c r="ZF226" s="18"/>
      <c r="ZG226" s="18"/>
      <c r="ZH226" s="18"/>
      <c r="ZI226" s="18"/>
      <c r="ZJ226" s="18"/>
      <c r="ZK226" s="18"/>
      <c r="ZL226" s="18"/>
      <c r="ZM226" s="18"/>
      <c r="ZN226" s="18"/>
      <c r="ZO226" s="18"/>
      <c r="ZP226" s="18"/>
      <c r="ZQ226" s="18"/>
      <c r="ZR226" s="18"/>
      <c r="ZS226" s="18"/>
      <c r="ZT226" s="18"/>
      <c r="ZU226" s="18"/>
      <c r="ZV226" s="18"/>
      <c r="ZW226" s="18"/>
      <c r="ZX226" s="18"/>
      <c r="ZY226" s="18"/>
      <c r="ZZ226" s="18"/>
      <c r="AAA226" s="18"/>
      <c r="AAB226" s="18"/>
      <c r="AAC226" s="18"/>
      <c r="AAD226" s="18"/>
      <c r="AAE226" s="18"/>
      <c r="AAF226" s="18"/>
      <c r="AAG226" s="18"/>
      <c r="AAH226" s="18"/>
      <c r="AAI226" s="18"/>
      <c r="AAJ226" s="18"/>
      <c r="AAK226" s="18"/>
      <c r="AAL226" s="18"/>
      <c r="AAM226" s="18"/>
      <c r="AAN226" s="18"/>
      <c r="AAO226" s="18"/>
      <c r="AAP226" s="18"/>
      <c r="AAQ226" s="18"/>
      <c r="AAR226" s="18"/>
      <c r="AAS226" s="18"/>
      <c r="AAT226" s="18"/>
      <c r="AAU226" s="18"/>
      <c r="AAV226" s="18"/>
      <c r="AAW226" s="18"/>
      <c r="AAX226" s="18"/>
      <c r="AAY226" s="18"/>
      <c r="AAZ226" s="18"/>
      <c r="ABA226" s="18"/>
      <c r="ABB226" s="18"/>
      <c r="ABC226" s="18"/>
      <c r="ABD226" s="18"/>
      <c r="ABE226" s="18"/>
      <c r="ABF226" s="18"/>
      <c r="ABG226" s="18"/>
      <c r="ABH226" s="18"/>
      <c r="ABI226" s="18"/>
      <c r="ABJ226" s="18"/>
      <c r="ABK226" s="18"/>
      <c r="ABL226" s="18"/>
      <c r="ABM226" s="18"/>
      <c r="ABN226" s="18"/>
      <c r="ABO226" s="18"/>
      <c r="ABP226" s="18"/>
      <c r="ABQ226" s="18"/>
      <c r="ABR226" s="18"/>
      <c r="ABS226" s="18"/>
      <c r="ABT226" s="18"/>
      <c r="ABU226" s="18"/>
      <c r="ABV226" s="18"/>
      <c r="ABW226" s="18"/>
      <c r="ABX226" s="18"/>
      <c r="ABY226" s="18"/>
      <c r="ABZ226" s="18"/>
      <c r="ACA226" s="18"/>
      <c r="ACB226" s="18"/>
      <c r="ACC226" s="18"/>
      <c r="ACD226" s="18"/>
      <c r="ACE226" s="18"/>
      <c r="ACF226" s="18"/>
      <c r="ACG226" s="18"/>
      <c r="ACH226" s="18"/>
      <c r="ACI226" s="18"/>
      <c r="ACJ226" s="18"/>
      <c r="ACK226" s="18"/>
      <c r="ACL226" s="18"/>
      <c r="ACM226" s="18"/>
      <c r="ACN226" s="18"/>
      <c r="ACO226" s="18"/>
      <c r="ACP226" s="18"/>
      <c r="ACQ226" s="18"/>
      <c r="ACR226" s="18"/>
      <c r="ACS226" s="18"/>
      <c r="ACT226" s="18"/>
      <c r="ACU226" s="18"/>
      <c r="ACV226" s="18"/>
      <c r="ACW226" s="18"/>
      <c r="ACX226" s="18"/>
      <c r="ACY226" s="18"/>
      <c r="ACZ226" s="18"/>
      <c r="ADA226" s="18"/>
      <c r="ADB226" s="18"/>
      <c r="ADC226" s="18"/>
      <c r="ADD226" s="18"/>
      <c r="ADE226" s="18"/>
      <c r="ADF226" s="18"/>
      <c r="ADG226" s="18"/>
      <c r="ADH226" s="18"/>
      <c r="ADI226" s="18"/>
      <c r="ADJ226" s="18"/>
      <c r="ADK226" s="18"/>
      <c r="ADL226" s="18"/>
      <c r="ADM226" s="18"/>
      <c r="ADN226" s="18"/>
      <c r="ADO226" s="18"/>
      <c r="ADP226" s="18"/>
      <c r="ADQ226" s="18"/>
      <c r="ADR226" s="18"/>
      <c r="ADS226" s="18"/>
      <c r="ADT226" s="18"/>
      <c r="ADU226" s="18"/>
      <c r="ADV226" s="18"/>
      <c r="ADW226" s="18"/>
      <c r="ADX226" s="18"/>
      <c r="ADY226" s="18"/>
      <c r="ADZ226" s="18"/>
      <c r="AEA226" s="18"/>
      <c r="AEB226" s="18"/>
      <c r="AEC226" s="18"/>
      <c r="AED226" s="18"/>
      <c r="AEE226" s="18"/>
      <c r="AEF226" s="18"/>
      <c r="AEG226" s="18"/>
      <c r="AEH226" s="18"/>
      <c r="AEI226" s="18"/>
      <c r="AEJ226" s="18"/>
      <c r="AEK226" s="18"/>
      <c r="AEL226" s="18"/>
      <c r="AEM226" s="18"/>
      <c r="AEN226" s="18"/>
      <c r="AEO226" s="18"/>
      <c r="AEP226" s="18"/>
      <c r="AEQ226" s="18"/>
      <c r="AER226" s="18"/>
      <c r="AES226" s="18"/>
      <c r="AET226" s="18"/>
      <c r="AEU226" s="18"/>
      <c r="AEV226" s="18"/>
      <c r="AEW226" s="18"/>
      <c r="AEX226" s="18"/>
      <c r="AEY226" s="18"/>
      <c r="AEZ226" s="18"/>
      <c r="AFA226" s="18"/>
      <c r="AFB226" s="18"/>
      <c r="AFC226" s="18"/>
      <c r="AFD226" s="18"/>
      <c r="AFE226" s="18"/>
      <c r="AFF226" s="18"/>
      <c r="AFG226" s="18"/>
      <c r="AFH226" s="18"/>
      <c r="AFI226" s="18"/>
      <c r="AFJ226" s="18"/>
      <c r="AFK226" s="18"/>
      <c r="AFL226" s="18"/>
      <c r="AFM226" s="18"/>
      <c r="AFN226" s="18"/>
      <c r="AFO226" s="18"/>
      <c r="AFP226" s="18"/>
      <c r="AFQ226" s="18"/>
      <c r="AFR226" s="18"/>
      <c r="AFS226" s="18"/>
      <c r="AFT226" s="18"/>
      <c r="AFU226" s="18"/>
      <c r="AFV226" s="18"/>
      <c r="AFW226" s="18"/>
      <c r="AFX226" s="18"/>
      <c r="AFY226" s="18"/>
      <c r="AFZ226" s="18"/>
      <c r="AGA226" s="18"/>
      <c r="AGB226" s="18"/>
      <c r="AGC226" s="18"/>
      <c r="AGD226" s="18"/>
      <c r="AGE226" s="18"/>
      <c r="AGF226" s="18"/>
      <c r="AGG226" s="18"/>
      <c r="AGH226" s="18"/>
      <c r="AGI226" s="18"/>
      <c r="AGJ226" s="18"/>
      <c r="AGK226" s="18"/>
      <c r="AGL226" s="18"/>
      <c r="AGM226" s="18"/>
      <c r="AGN226" s="18"/>
      <c r="AGO226" s="18"/>
      <c r="AGP226" s="18"/>
      <c r="AGQ226" s="18"/>
      <c r="AGR226" s="18"/>
      <c r="AGS226" s="18"/>
      <c r="AGT226" s="18"/>
      <c r="AGU226" s="18"/>
      <c r="AGV226" s="18"/>
      <c r="AGW226" s="18"/>
      <c r="AGX226" s="18"/>
      <c r="AGY226" s="18"/>
      <c r="AGZ226" s="18"/>
      <c r="AHA226" s="18"/>
      <c r="AHB226" s="18"/>
      <c r="AHC226" s="18"/>
      <c r="AHD226" s="18"/>
      <c r="AHE226" s="18"/>
      <c r="AHF226" s="18"/>
      <c r="AHG226" s="18"/>
      <c r="AHH226" s="18"/>
      <c r="AHI226" s="18"/>
      <c r="AHJ226" s="18"/>
      <c r="AHK226" s="18"/>
      <c r="AHL226" s="18"/>
      <c r="AHM226" s="18"/>
      <c r="AHN226" s="18"/>
      <c r="AHO226" s="18"/>
      <c r="AHP226" s="18"/>
      <c r="AHQ226" s="18"/>
      <c r="AHR226" s="18"/>
      <c r="AHS226" s="18"/>
      <c r="AHT226" s="18"/>
      <c r="AHU226" s="18"/>
      <c r="AHV226" s="18"/>
      <c r="AHW226" s="18"/>
      <c r="AHX226" s="18"/>
      <c r="AHY226" s="18"/>
      <c r="AHZ226" s="18"/>
      <c r="AIA226" s="18"/>
      <c r="AIB226" s="18"/>
      <c r="AIC226" s="18"/>
      <c r="AID226" s="18"/>
      <c r="AIE226" s="18"/>
      <c r="AIF226" s="18"/>
      <c r="AIG226" s="18"/>
      <c r="AIH226" s="18"/>
      <c r="AII226" s="18"/>
      <c r="AIJ226" s="18"/>
      <c r="AIK226" s="18"/>
      <c r="AIL226" s="18"/>
      <c r="AIM226" s="18"/>
      <c r="AIN226" s="18"/>
      <c r="AIO226" s="18"/>
      <c r="AIP226" s="18"/>
      <c r="AIQ226" s="18"/>
      <c r="AIR226" s="18"/>
      <c r="AIS226" s="18"/>
      <c r="AIT226" s="18"/>
      <c r="AIU226" s="18"/>
      <c r="AIV226" s="18"/>
      <c r="AIW226" s="18"/>
      <c r="AIX226" s="18"/>
      <c r="AIY226" s="18"/>
      <c r="AIZ226" s="18"/>
      <c r="AJA226" s="18"/>
      <c r="AJB226" s="18"/>
      <c r="AJC226" s="18"/>
      <c r="AJD226" s="18"/>
      <c r="AJE226" s="18"/>
      <c r="AJF226" s="18"/>
      <c r="AJG226" s="18"/>
      <c r="AJH226" s="18"/>
      <c r="AJI226" s="18"/>
      <c r="AJJ226" s="18"/>
      <c r="AJK226" s="18"/>
      <c r="AJL226" s="18"/>
      <c r="AJM226" s="18"/>
      <c r="AJN226" s="18"/>
      <c r="AJO226" s="18"/>
      <c r="AJP226" s="18"/>
      <c r="AJQ226" s="18"/>
      <c r="AJR226" s="18"/>
      <c r="AJS226" s="18"/>
      <c r="AJT226" s="18"/>
      <c r="AJU226" s="18"/>
      <c r="AJV226" s="18"/>
      <c r="AJW226" s="18"/>
      <c r="AJX226" s="18"/>
      <c r="AJY226" s="18"/>
      <c r="AJZ226" s="18"/>
      <c r="AKA226" s="18"/>
      <c r="AKB226" s="18"/>
      <c r="AKC226" s="18"/>
      <c r="AKD226" s="18"/>
      <c r="AKE226" s="18"/>
      <c r="AKF226" s="18"/>
      <c r="AKG226" s="18"/>
      <c r="AKH226" s="18"/>
      <c r="AKI226" s="18"/>
      <c r="AKJ226" s="18"/>
      <c r="AKK226" s="18"/>
      <c r="AKL226" s="18"/>
      <c r="AKM226" s="18"/>
      <c r="AKN226" s="18"/>
      <c r="AKO226" s="18"/>
      <c r="AKP226" s="18"/>
      <c r="AKQ226" s="18"/>
      <c r="AKR226" s="18"/>
      <c r="AKS226" s="18"/>
      <c r="AKT226" s="18"/>
      <c r="AKU226" s="18"/>
      <c r="AKV226" s="18"/>
      <c r="AKW226" s="18"/>
      <c r="AKX226" s="18"/>
      <c r="AKY226" s="18"/>
      <c r="AKZ226" s="18"/>
      <c r="ALA226" s="18"/>
      <c r="ALB226" s="18"/>
      <c r="ALC226" s="18"/>
      <c r="ALD226" s="18"/>
      <c r="ALE226" s="18"/>
      <c r="ALF226" s="18"/>
      <c r="ALG226" s="18"/>
      <c r="ALH226" s="18"/>
      <c r="ALI226" s="18"/>
      <c r="ALJ226" s="18"/>
      <c r="ALK226" s="18"/>
      <c r="ALL226" s="18"/>
      <c r="ALM226" s="18"/>
      <c r="ALN226" s="18"/>
      <c r="ALO226" s="18"/>
      <c r="ALP226" s="18"/>
      <c r="ALQ226" s="18"/>
      <c r="ALR226" s="18"/>
      <c r="ALS226" s="18"/>
      <c r="ALT226" s="18"/>
      <c r="ALU226" s="18"/>
      <c r="ALV226" s="18"/>
      <c r="ALW226" s="18"/>
      <c r="ALX226" s="18"/>
      <c r="ALY226" s="18"/>
      <c r="ALZ226" s="18"/>
      <c r="AMA226" s="18"/>
      <c r="AMB226" s="18"/>
      <c r="AMC226" s="18"/>
      <c r="AMD226" s="18"/>
      <c r="AME226" s="18"/>
      <c r="AMF226" s="18"/>
      <c r="AMG226" s="18"/>
      <c r="AMH226" s="18"/>
      <c r="AMI226" s="18"/>
      <c r="AMJ226" s="18"/>
      <c r="AMK226" s="18"/>
      <c r="AML226" s="18"/>
      <c r="AMM226" s="18"/>
      <c r="AMN226" s="18"/>
      <c r="AMO226" s="18"/>
      <c r="AMP226" s="18"/>
      <c r="AMQ226" s="18"/>
      <c r="AMR226" s="18"/>
      <c r="AMS226" s="18"/>
      <c r="AMT226" s="18"/>
      <c r="AMU226" s="18"/>
      <c r="AMV226" s="18"/>
      <c r="AMW226" s="18"/>
      <c r="AMX226" s="18"/>
      <c r="AMY226" s="18"/>
      <c r="AMZ226" s="18"/>
      <c r="ANA226" s="18"/>
      <c r="ANB226" s="18"/>
      <c r="ANC226" s="18"/>
      <c r="AND226" s="18"/>
      <c r="ANE226" s="18"/>
      <c r="ANF226" s="18"/>
      <c r="ANG226" s="18"/>
      <c r="ANH226" s="18"/>
      <c r="ANI226" s="18"/>
      <c r="ANJ226" s="18"/>
      <c r="ANK226" s="18"/>
      <c r="ANL226" s="18"/>
      <c r="ANM226" s="18"/>
      <c r="ANN226" s="18"/>
      <c r="ANO226" s="18"/>
      <c r="ANP226" s="18"/>
      <c r="ANQ226" s="18"/>
      <c r="ANR226" s="18"/>
      <c r="ANS226" s="18"/>
      <c r="ANT226" s="18"/>
      <c r="ANU226" s="18"/>
      <c r="ANV226" s="18"/>
      <c r="ANW226" s="18"/>
      <c r="ANX226" s="18"/>
      <c r="ANY226" s="18"/>
      <c r="ANZ226" s="18"/>
      <c r="AOA226" s="18"/>
      <c r="AOB226" s="18"/>
      <c r="AOC226" s="18"/>
      <c r="AOD226" s="18"/>
      <c r="AOE226" s="18"/>
      <c r="AOF226" s="18"/>
      <c r="AOG226" s="18"/>
      <c r="AOH226" s="18"/>
      <c r="AOI226" s="18"/>
      <c r="AOJ226" s="18"/>
      <c r="AOK226" s="18"/>
      <c r="AOL226" s="18"/>
      <c r="AOM226" s="18"/>
      <c r="AON226" s="18"/>
      <c r="AOO226" s="18"/>
      <c r="AOP226" s="18"/>
      <c r="AOQ226" s="18"/>
      <c r="AOR226" s="18"/>
      <c r="AOS226" s="18"/>
      <c r="AOT226" s="18"/>
      <c r="AOU226" s="18"/>
      <c r="AOV226" s="18"/>
      <c r="AOW226" s="18"/>
      <c r="AOX226" s="18"/>
      <c r="AOY226" s="18"/>
      <c r="AOZ226" s="18"/>
      <c r="APA226" s="18"/>
      <c r="APB226" s="18"/>
      <c r="APC226" s="18"/>
      <c r="APD226" s="18"/>
      <c r="APE226" s="18"/>
      <c r="APF226" s="18"/>
      <c r="APG226" s="18"/>
      <c r="APH226" s="18"/>
      <c r="API226" s="18"/>
      <c r="APJ226" s="18"/>
      <c r="APK226" s="18"/>
      <c r="APL226" s="18"/>
      <c r="APM226" s="18"/>
      <c r="APN226" s="18"/>
      <c r="APO226" s="18"/>
      <c r="APP226" s="18"/>
      <c r="APQ226" s="18"/>
      <c r="APR226" s="18"/>
      <c r="APS226" s="18"/>
      <c r="APT226" s="18"/>
      <c r="APU226" s="18"/>
      <c r="APV226" s="18"/>
      <c r="APW226" s="18"/>
      <c r="APX226" s="18"/>
      <c r="APY226" s="18"/>
      <c r="APZ226" s="18"/>
      <c r="AQA226" s="18"/>
      <c r="AQB226" s="18"/>
      <c r="AQC226" s="18"/>
      <c r="AQD226" s="18"/>
      <c r="AQE226" s="18"/>
      <c r="AQF226" s="18"/>
      <c r="AQG226" s="18"/>
      <c r="AQH226" s="18"/>
      <c r="AQI226" s="18"/>
      <c r="AQJ226" s="18"/>
      <c r="AQK226" s="18"/>
      <c r="AQL226" s="18"/>
      <c r="AQM226" s="18"/>
      <c r="AQN226" s="18"/>
      <c r="AQO226" s="18"/>
      <c r="AQP226" s="18"/>
      <c r="AQQ226" s="18"/>
      <c r="AQR226" s="18"/>
      <c r="AQS226" s="18"/>
      <c r="AQT226" s="18"/>
      <c r="AQU226" s="18"/>
      <c r="AQV226" s="18"/>
      <c r="AQW226" s="18"/>
      <c r="AQX226" s="18"/>
      <c r="AQY226" s="18"/>
      <c r="AQZ226" s="18"/>
      <c r="ARA226" s="18"/>
      <c r="ARB226" s="18"/>
      <c r="ARC226" s="18"/>
      <c r="ARD226" s="18"/>
      <c r="ARE226" s="18"/>
      <c r="ARF226" s="18"/>
      <c r="ARG226" s="18"/>
      <c r="ARH226" s="18"/>
      <c r="ARI226" s="18"/>
      <c r="ARJ226" s="18"/>
      <c r="ARK226" s="18"/>
      <c r="ARL226" s="18"/>
      <c r="ARM226" s="18"/>
      <c r="ARN226" s="18"/>
      <c r="ARO226" s="18"/>
      <c r="ARP226" s="18"/>
      <c r="ARQ226" s="18"/>
      <c r="ARR226" s="18"/>
      <c r="ARS226" s="18"/>
      <c r="ART226" s="18"/>
      <c r="ARU226" s="18"/>
      <c r="ARV226" s="18"/>
      <c r="ARW226" s="18"/>
      <c r="ARX226" s="18"/>
      <c r="ARY226" s="18"/>
      <c r="ARZ226" s="18"/>
      <c r="ASA226" s="18"/>
      <c r="ASB226" s="18"/>
      <c r="ASC226" s="18"/>
      <c r="ASD226" s="18"/>
      <c r="ASE226" s="18"/>
      <c r="ASF226" s="18"/>
      <c r="ASG226" s="18"/>
      <c r="ASH226" s="18"/>
      <c r="ASI226" s="18"/>
      <c r="ASJ226" s="18"/>
      <c r="ASK226" s="18"/>
      <c r="ASL226" s="18"/>
      <c r="ASM226" s="18"/>
      <c r="ASN226" s="18"/>
      <c r="ASO226" s="18"/>
      <c r="ASP226" s="18"/>
      <c r="ASQ226" s="18"/>
      <c r="ASR226" s="18"/>
      <c r="ASS226" s="18"/>
      <c r="AST226" s="18"/>
      <c r="ASU226" s="18"/>
      <c r="ASV226" s="18"/>
      <c r="ASW226" s="18"/>
      <c r="ASX226" s="18"/>
      <c r="ASY226" s="18"/>
      <c r="ASZ226" s="18"/>
      <c r="ATA226" s="18"/>
      <c r="ATB226" s="18"/>
      <c r="ATC226" s="18"/>
      <c r="ATD226" s="18"/>
      <c r="ATE226" s="18"/>
      <c r="ATF226" s="18"/>
      <c r="ATG226" s="18"/>
      <c r="ATH226" s="18"/>
      <c r="ATI226" s="18"/>
      <c r="ATJ226" s="18"/>
      <c r="ATK226" s="18"/>
      <c r="ATL226" s="18"/>
      <c r="ATM226" s="18"/>
      <c r="ATN226" s="18"/>
      <c r="ATO226" s="18"/>
      <c r="ATP226" s="18"/>
      <c r="ATQ226" s="18"/>
      <c r="ATR226" s="18"/>
      <c r="ATS226" s="18"/>
      <c r="ATT226" s="18"/>
      <c r="ATU226" s="18"/>
      <c r="ATV226" s="18"/>
      <c r="ATW226" s="18"/>
      <c r="ATX226" s="18"/>
      <c r="ATY226" s="18"/>
      <c r="ATZ226" s="18"/>
      <c r="AUA226" s="18"/>
      <c r="AUB226" s="18"/>
      <c r="AUC226" s="18"/>
      <c r="AUD226" s="18"/>
      <c r="AUE226" s="18"/>
      <c r="AUF226" s="18"/>
      <c r="AUG226" s="18"/>
      <c r="AUH226" s="18"/>
      <c r="AUI226" s="18"/>
      <c r="AUJ226" s="18"/>
      <c r="AUK226" s="18"/>
      <c r="AUL226" s="18"/>
      <c r="AUM226" s="18"/>
      <c r="AUN226" s="18"/>
      <c r="AUO226" s="18"/>
      <c r="AUP226" s="18"/>
      <c r="AUQ226" s="18"/>
      <c r="AUR226" s="18"/>
      <c r="AUS226" s="18"/>
      <c r="AUT226" s="18"/>
      <c r="AUU226" s="18"/>
      <c r="AUV226" s="18"/>
      <c r="AUW226" s="18"/>
      <c r="AUX226" s="18"/>
      <c r="AUY226" s="18"/>
      <c r="AUZ226" s="18"/>
      <c r="AVA226" s="18"/>
      <c r="AVB226" s="18"/>
      <c r="AVC226" s="18"/>
      <c r="AVD226" s="18"/>
      <c r="AVE226" s="18"/>
      <c r="AVF226" s="18"/>
      <c r="AVG226" s="18"/>
      <c r="AVH226" s="18"/>
      <c r="AVI226" s="18"/>
      <c r="AVJ226" s="18"/>
      <c r="AVK226" s="18"/>
      <c r="AVL226" s="18"/>
      <c r="AVM226" s="18"/>
      <c r="AVN226" s="18"/>
      <c r="AVO226" s="18"/>
      <c r="AVP226" s="18"/>
      <c r="AVQ226" s="18"/>
      <c r="AVR226" s="18"/>
      <c r="AVS226" s="18"/>
      <c r="AVT226" s="18"/>
      <c r="AVU226" s="18"/>
      <c r="AVV226" s="18"/>
      <c r="AVW226" s="18"/>
      <c r="AVX226" s="18"/>
      <c r="AVY226" s="18"/>
      <c r="AVZ226" s="18"/>
      <c r="AWA226" s="18"/>
      <c r="AWB226" s="18"/>
      <c r="AWC226" s="18"/>
      <c r="AWD226" s="18"/>
      <c r="AWE226" s="18"/>
      <c r="AWF226" s="18"/>
      <c r="AWG226" s="18"/>
      <c r="AWH226" s="18"/>
      <c r="AWI226" s="18"/>
      <c r="AWJ226" s="18"/>
      <c r="AWK226" s="18"/>
      <c r="AWL226" s="18"/>
      <c r="AWM226" s="18"/>
      <c r="AWN226" s="18"/>
      <c r="AWO226" s="18"/>
      <c r="AWP226" s="18"/>
      <c r="AWQ226" s="18"/>
      <c r="AWR226" s="18"/>
      <c r="AWS226" s="18"/>
      <c r="AWT226" s="18"/>
      <c r="AWU226" s="18"/>
      <c r="AWV226" s="18"/>
      <c r="AWW226" s="18"/>
      <c r="AWX226" s="18"/>
      <c r="AWY226" s="18"/>
      <c r="AWZ226" s="18"/>
      <c r="AXA226" s="18"/>
      <c r="AXB226" s="18"/>
      <c r="AXC226" s="18"/>
      <c r="AXD226" s="18"/>
      <c r="AXE226" s="18"/>
      <c r="AXF226" s="18"/>
      <c r="AXG226" s="18"/>
      <c r="AXH226" s="18"/>
      <c r="AXI226" s="18"/>
      <c r="AXJ226" s="18"/>
      <c r="AXK226" s="18"/>
      <c r="AXL226" s="18"/>
      <c r="AXM226" s="18"/>
      <c r="AXN226" s="18"/>
      <c r="AXO226" s="18"/>
      <c r="AXP226" s="18"/>
      <c r="AXQ226" s="18"/>
      <c r="AXR226" s="18"/>
      <c r="AXS226" s="18"/>
      <c r="AXT226" s="18"/>
      <c r="AXU226" s="18"/>
      <c r="AXV226" s="18"/>
      <c r="AXW226" s="18"/>
      <c r="AXX226" s="18"/>
      <c r="AXY226" s="18"/>
      <c r="AXZ226" s="18"/>
      <c r="AYA226" s="18"/>
      <c r="AYB226" s="18"/>
      <c r="AYC226" s="18"/>
      <c r="AYD226" s="18"/>
      <c r="AYE226" s="18"/>
      <c r="AYF226" s="18"/>
      <c r="AYG226" s="18"/>
      <c r="AYH226" s="18"/>
      <c r="AYI226" s="18"/>
      <c r="AYJ226" s="18"/>
      <c r="AYK226" s="18"/>
      <c r="AYL226" s="18"/>
      <c r="AYM226" s="18"/>
      <c r="AYN226" s="18"/>
      <c r="AYO226" s="18"/>
      <c r="AYP226" s="18"/>
      <c r="AYQ226" s="18"/>
      <c r="AYR226" s="18"/>
      <c r="AYS226" s="18"/>
      <c r="AYT226" s="18"/>
      <c r="AYU226" s="18"/>
      <c r="AYV226" s="18"/>
      <c r="AYW226" s="18"/>
      <c r="AYX226" s="18"/>
      <c r="AYY226" s="18"/>
      <c r="AYZ226" s="18"/>
      <c r="AZA226" s="18"/>
      <c r="AZB226" s="18"/>
      <c r="AZC226" s="18"/>
      <c r="AZD226" s="18"/>
      <c r="AZE226" s="18"/>
      <c r="AZF226" s="18"/>
      <c r="AZG226" s="18"/>
      <c r="AZH226" s="18"/>
      <c r="AZI226" s="18"/>
      <c r="AZJ226" s="18"/>
      <c r="AZK226" s="18"/>
      <c r="AZL226" s="18"/>
      <c r="AZM226" s="18"/>
      <c r="AZN226" s="18"/>
      <c r="AZO226" s="18"/>
      <c r="AZP226" s="18"/>
      <c r="AZQ226" s="18"/>
      <c r="AZR226" s="18"/>
      <c r="AZS226" s="18"/>
      <c r="AZT226" s="18"/>
      <c r="AZU226" s="18"/>
      <c r="AZV226" s="18"/>
      <c r="AZW226" s="18"/>
      <c r="AZX226" s="18"/>
      <c r="AZY226" s="18"/>
      <c r="AZZ226" s="18"/>
      <c r="BAA226" s="18"/>
      <c r="BAB226" s="18"/>
      <c r="BAC226" s="18"/>
      <c r="BAD226" s="18"/>
      <c r="BAE226" s="18"/>
      <c r="BAF226" s="18"/>
      <c r="BAG226" s="18"/>
      <c r="BAH226" s="18"/>
      <c r="BAI226" s="18"/>
      <c r="BAJ226" s="18"/>
      <c r="BAK226" s="18"/>
      <c r="BAL226" s="18"/>
      <c r="BAM226" s="18"/>
      <c r="BAN226" s="18"/>
      <c r="BAO226" s="18"/>
      <c r="BAP226" s="18"/>
      <c r="BAQ226" s="18"/>
      <c r="BAR226" s="18"/>
      <c r="BAS226" s="18"/>
      <c r="BAT226" s="18"/>
      <c r="BAU226" s="18"/>
      <c r="BAV226" s="18"/>
      <c r="BAW226" s="18"/>
      <c r="BAX226" s="18"/>
      <c r="BAY226" s="18"/>
      <c r="BAZ226" s="18"/>
      <c r="BBA226" s="18"/>
      <c r="BBB226" s="18"/>
      <c r="BBC226" s="18"/>
      <c r="BBD226" s="18"/>
      <c r="BBE226" s="18"/>
      <c r="BBF226" s="18"/>
      <c r="BBG226" s="18"/>
      <c r="BBH226" s="18"/>
      <c r="BBI226" s="18"/>
      <c r="BBJ226" s="18"/>
      <c r="BBK226" s="18"/>
      <c r="BBL226" s="18"/>
      <c r="BBM226" s="18"/>
      <c r="BBN226" s="18"/>
      <c r="BBO226" s="18"/>
      <c r="BBP226" s="18"/>
      <c r="BBQ226" s="18"/>
      <c r="BBR226" s="18"/>
      <c r="BBS226" s="18"/>
      <c r="BBT226" s="18"/>
      <c r="BBU226" s="18"/>
      <c r="BBV226" s="18"/>
      <c r="BBW226" s="18"/>
      <c r="BBX226" s="18"/>
      <c r="BBY226" s="18"/>
      <c r="BBZ226" s="18"/>
      <c r="BCA226" s="18"/>
      <c r="BCB226" s="18"/>
      <c r="BCC226" s="18"/>
      <c r="BCD226" s="18"/>
      <c r="BCE226" s="18"/>
      <c r="BCF226" s="18"/>
      <c r="BCG226" s="18"/>
      <c r="BCH226" s="18"/>
      <c r="BCI226" s="18"/>
      <c r="BCJ226" s="18"/>
      <c r="BCK226" s="18"/>
      <c r="BCL226" s="18"/>
      <c r="BCM226" s="18"/>
      <c r="BCN226" s="18"/>
      <c r="BCO226" s="18"/>
      <c r="BCP226" s="18"/>
      <c r="BCQ226" s="18"/>
      <c r="BCR226" s="18"/>
      <c r="BCS226" s="18"/>
      <c r="BCT226" s="18"/>
      <c r="BCU226" s="18"/>
      <c r="BCV226" s="18"/>
      <c r="BCW226" s="18"/>
      <c r="BCX226" s="18"/>
      <c r="BCY226" s="18"/>
      <c r="BCZ226" s="18"/>
      <c r="BDA226" s="18"/>
      <c r="BDB226" s="18"/>
      <c r="BDC226" s="18"/>
      <c r="BDD226" s="18"/>
      <c r="BDE226" s="18"/>
      <c r="BDF226" s="18"/>
      <c r="BDG226" s="18"/>
      <c r="BDH226" s="18"/>
      <c r="BDI226" s="18"/>
      <c r="BDJ226" s="18"/>
      <c r="BDK226" s="18"/>
      <c r="BDL226" s="18"/>
      <c r="BDM226" s="18"/>
      <c r="BDN226" s="18"/>
      <c r="BDO226" s="18"/>
      <c r="BDP226" s="18"/>
      <c r="BDQ226" s="18"/>
      <c r="BDR226" s="18"/>
      <c r="BDS226" s="18"/>
      <c r="BDT226" s="18"/>
      <c r="BDU226" s="18"/>
      <c r="BDV226" s="18"/>
      <c r="BDW226" s="18"/>
      <c r="BDX226" s="18"/>
      <c r="BDY226" s="18"/>
      <c r="BDZ226" s="18"/>
      <c r="BEA226" s="18"/>
      <c r="BEB226" s="18"/>
      <c r="BEC226" s="18"/>
      <c r="BED226" s="18"/>
      <c r="BEE226" s="18"/>
      <c r="BEF226" s="18"/>
      <c r="BEG226" s="18"/>
      <c r="BEH226" s="18"/>
      <c r="BEI226" s="18"/>
      <c r="BEJ226" s="18"/>
      <c r="BEK226" s="18"/>
      <c r="BEL226" s="18"/>
      <c r="BEM226" s="18"/>
      <c r="BEN226" s="18"/>
      <c r="BEO226" s="18"/>
      <c r="BEP226" s="18"/>
      <c r="BEQ226" s="18"/>
      <c r="BER226" s="18"/>
      <c r="BES226" s="18"/>
      <c r="BET226" s="18"/>
      <c r="BEU226" s="18"/>
      <c r="BEV226" s="18"/>
      <c r="BEW226" s="18"/>
      <c r="BEX226" s="18"/>
      <c r="BEY226" s="18"/>
      <c r="BEZ226" s="18"/>
      <c r="BFA226" s="18"/>
      <c r="BFB226" s="18"/>
      <c r="BFC226" s="18"/>
      <c r="BFD226" s="18"/>
      <c r="BFE226" s="18"/>
      <c r="BFF226" s="18"/>
      <c r="BFG226" s="18"/>
      <c r="BFH226" s="18"/>
      <c r="BFI226" s="18"/>
      <c r="BFJ226" s="18"/>
      <c r="BFK226" s="18"/>
      <c r="BFL226" s="18"/>
      <c r="BFM226" s="18"/>
      <c r="BFN226" s="18"/>
      <c r="BFO226" s="18"/>
      <c r="BFP226" s="18"/>
      <c r="BFQ226" s="18"/>
      <c r="BFR226" s="18"/>
      <c r="BFS226" s="18"/>
      <c r="BFT226" s="18"/>
      <c r="BFU226" s="18"/>
      <c r="BFV226" s="18"/>
      <c r="BFW226" s="18"/>
      <c r="BFX226" s="18"/>
      <c r="BFY226" s="18"/>
      <c r="BFZ226" s="18"/>
      <c r="BGA226" s="18"/>
      <c r="BGB226" s="18"/>
      <c r="BGC226" s="18"/>
      <c r="BGD226" s="18"/>
      <c r="BGE226" s="18"/>
      <c r="BGF226" s="18"/>
      <c r="BGG226" s="18"/>
      <c r="BGH226" s="18"/>
      <c r="BGI226" s="18"/>
      <c r="BGJ226" s="18"/>
      <c r="BGK226" s="18"/>
      <c r="BGL226" s="18"/>
      <c r="BGM226" s="18"/>
      <c r="BGN226" s="18"/>
      <c r="BGO226" s="18"/>
      <c r="BGP226" s="18"/>
      <c r="BGQ226" s="18"/>
      <c r="BGR226" s="18"/>
      <c r="BGS226" s="18"/>
      <c r="BGT226" s="18"/>
      <c r="BGU226" s="18"/>
      <c r="BGV226" s="18"/>
      <c r="BGW226" s="18"/>
      <c r="BGX226" s="18"/>
      <c r="BGY226" s="18"/>
      <c r="BGZ226" s="18"/>
      <c r="BHA226" s="18"/>
      <c r="BHB226" s="18"/>
      <c r="BHC226" s="18"/>
      <c r="BHD226" s="18"/>
      <c r="BHE226" s="18"/>
      <c r="BHF226" s="18"/>
      <c r="BHG226" s="18"/>
      <c r="BHH226" s="18"/>
      <c r="BHI226" s="18"/>
      <c r="BHJ226" s="18"/>
      <c r="BHK226" s="18"/>
      <c r="BHL226" s="18"/>
      <c r="BHM226" s="18"/>
      <c r="BHN226" s="18"/>
      <c r="BHO226" s="18"/>
      <c r="BHP226" s="18"/>
      <c r="BHQ226" s="18"/>
      <c r="BHR226" s="18"/>
      <c r="BHS226" s="18"/>
      <c r="BHT226" s="18"/>
      <c r="BHU226" s="18"/>
      <c r="BHV226" s="18"/>
      <c r="BHW226" s="18"/>
      <c r="BHX226" s="18"/>
      <c r="BHY226" s="18"/>
      <c r="BHZ226" s="18"/>
      <c r="BIA226" s="18"/>
      <c r="BIB226" s="18"/>
      <c r="BIC226" s="18"/>
      <c r="BID226" s="18"/>
      <c r="BIE226" s="18"/>
      <c r="BIF226" s="18"/>
      <c r="BIG226" s="18"/>
      <c r="BIH226" s="18"/>
      <c r="BII226" s="18"/>
      <c r="BIJ226" s="18"/>
      <c r="BIK226" s="18"/>
      <c r="BIL226" s="18"/>
      <c r="BIM226" s="18"/>
      <c r="BIN226" s="18"/>
      <c r="BIO226" s="18"/>
      <c r="BIP226" s="18"/>
      <c r="BIQ226" s="18"/>
      <c r="BIR226" s="18"/>
      <c r="BIS226" s="18"/>
      <c r="BIT226" s="18"/>
      <c r="BIU226" s="18"/>
      <c r="BIV226" s="18"/>
      <c r="BIW226" s="18"/>
      <c r="BIX226" s="18"/>
      <c r="BIY226" s="18"/>
      <c r="BIZ226" s="18"/>
      <c r="BJA226" s="18"/>
      <c r="BJB226" s="18"/>
      <c r="BJC226" s="18"/>
      <c r="BJD226" s="18"/>
      <c r="BJE226" s="18"/>
      <c r="BJF226" s="18"/>
      <c r="BJG226" s="18"/>
      <c r="BJH226" s="18"/>
      <c r="BJI226" s="18"/>
      <c r="BJJ226" s="18"/>
      <c r="BJK226" s="18"/>
      <c r="BJL226" s="18"/>
      <c r="BJM226" s="18"/>
      <c r="BJN226" s="18"/>
      <c r="BJO226" s="18"/>
      <c r="BJP226" s="18"/>
      <c r="BJQ226" s="18"/>
      <c r="BJR226" s="18"/>
      <c r="BJS226" s="18"/>
      <c r="BJT226" s="18"/>
      <c r="BJU226" s="18"/>
      <c r="BJV226" s="18"/>
      <c r="BJW226" s="18"/>
      <c r="BJX226" s="18"/>
      <c r="BJY226" s="18"/>
      <c r="BJZ226" s="18"/>
      <c r="BKA226" s="18"/>
      <c r="BKB226" s="18"/>
      <c r="BKC226" s="18"/>
      <c r="BKD226" s="18"/>
      <c r="BKE226" s="18"/>
      <c r="BKF226" s="18"/>
      <c r="BKG226" s="18"/>
      <c r="BKH226" s="18"/>
      <c r="BKI226" s="18"/>
      <c r="BKJ226" s="18"/>
      <c r="BKK226" s="18"/>
      <c r="BKL226" s="18"/>
      <c r="BKM226" s="18"/>
      <c r="BKN226" s="18"/>
      <c r="BKO226" s="18"/>
      <c r="BKP226" s="18"/>
      <c r="BKQ226" s="18"/>
      <c r="BKR226" s="18"/>
      <c r="BKS226" s="18"/>
      <c r="BKT226" s="18"/>
      <c r="BKU226" s="18"/>
      <c r="BKV226" s="18"/>
      <c r="BKW226" s="18"/>
      <c r="BKX226" s="18"/>
      <c r="BKY226" s="18"/>
      <c r="BKZ226" s="18"/>
      <c r="BLA226" s="18"/>
      <c r="BLB226" s="18"/>
      <c r="BLC226" s="18"/>
      <c r="BLD226" s="18"/>
      <c r="BLE226" s="18"/>
      <c r="BLF226" s="18"/>
      <c r="BLG226" s="18"/>
      <c r="BLH226" s="18"/>
      <c r="BLI226" s="18"/>
      <c r="BLJ226" s="18"/>
      <c r="BLK226" s="18"/>
      <c r="BLL226" s="18"/>
      <c r="BLM226" s="18"/>
      <c r="BLN226" s="18"/>
      <c r="BLO226" s="18"/>
      <c r="BLP226" s="18"/>
      <c r="BLQ226" s="18"/>
      <c r="BLR226" s="18"/>
      <c r="BLS226" s="18"/>
      <c r="BLT226" s="18"/>
      <c r="BLU226" s="18"/>
      <c r="BLV226" s="18"/>
      <c r="BLW226" s="18"/>
      <c r="BLX226" s="18"/>
      <c r="BLY226" s="18"/>
      <c r="BLZ226" s="18"/>
      <c r="BMA226" s="18"/>
      <c r="BMB226" s="18"/>
      <c r="BMC226" s="18"/>
      <c r="BMD226" s="18"/>
      <c r="BME226" s="18"/>
      <c r="BMF226" s="18"/>
      <c r="BMG226" s="18"/>
      <c r="BMH226" s="18"/>
      <c r="BMI226" s="18"/>
      <c r="BMJ226" s="18"/>
      <c r="BMK226" s="18"/>
      <c r="BML226" s="18"/>
      <c r="BMM226" s="18"/>
      <c r="BMN226" s="18"/>
      <c r="BMO226" s="18"/>
      <c r="BMP226" s="18"/>
      <c r="BMQ226" s="18"/>
      <c r="BMR226" s="18"/>
      <c r="BMS226" s="18"/>
      <c r="BMT226" s="18"/>
      <c r="BMU226" s="18"/>
      <c r="BMV226" s="18"/>
      <c r="BMW226" s="18"/>
      <c r="BMX226" s="18"/>
      <c r="BMY226" s="18"/>
      <c r="BMZ226" s="18"/>
      <c r="BNA226" s="18"/>
      <c r="BNB226" s="18"/>
      <c r="BNC226" s="18"/>
      <c r="BND226" s="18"/>
      <c r="BNE226" s="18"/>
      <c r="BNF226" s="18"/>
      <c r="BNG226" s="18"/>
      <c r="BNH226" s="18"/>
      <c r="BNI226" s="18"/>
      <c r="BNJ226" s="18"/>
      <c r="BNK226" s="18"/>
      <c r="BNL226" s="18"/>
      <c r="BNM226" s="18"/>
      <c r="BNN226" s="18"/>
      <c r="BNO226" s="18"/>
      <c r="BNP226" s="18"/>
      <c r="BNQ226" s="18"/>
      <c r="BNR226" s="18"/>
      <c r="BNS226" s="18"/>
      <c r="BNT226" s="18"/>
      <c r="BNU226" s="18"/>
      <c r="BNV226" s="18"/>
      <c r="BNW226" s="18"/>
      <c r="BNX226" s="18"/>
      <c r="BNY226" s="18"/>
      <c r="BNZ226" s="18"/>
      <c r="BOA226" s="18"/>
      <c r="BOB226" s="18"/>
      <c r="BOC226" s="18"/>
      <c r="BOD226" s="18"/>
      <c r="BOE226" s="18"/>
      <c r="BOF226" s="18"/>
      <c r="BOG226" s="18"/>
      <c r="BOH226" s="18"/>
      <c r="BOI226" s="18"/>
      <c r="BOJ226" s="18"/>
      <c r="BOK226" s="18"/>
      <c r="BOL226" s="18"/>
      <c r="BOM226" s="18"/>
      <c r="BON226" s="18"/>
      <c r="BOO226" s="18"/>
      <c r="BOP226" s="18"/>
      <c r="BOQ226" s="18"/>
      <c r="BOR226" s="18"/>
      <c r="BOS226" s="18"/>
      <c r="BOT226" s="18"/>
      <c r="BOU226" s="18"/>
      <c r="BOV226" s="18"/>
      <c r="BOW226" s="18"/>
      <c r="BOX226" s="18"/>
      <c r="BOY226" s="18"/>
      <c r="BOZ226" s="18"/>
      <c r="BPA226" s="18"/>
      <c r="BPB226" s="18"/>
      <c r="BPC226" s="18"/>
      <c r="BPD226" s="18"/>
      <c r="BPE226" s="18"/>
      <c r="BPF226" s="18"/>
      <c r="BPG226" s="18"/>
      <c r="BPH226" s="18"/>
      <c r="BPI226" s="18"/>
      <c r="BPJ226" s="18"/>
      <c r="BPK226" s="18"/>
      <c r="BPL226" s="18"/>
      <c r="BPM226" s="18"/>
      <c r="BPN226" s="18"/>
      <c r="BPO226" s="18"/>
      <c r="BPP226" s="18"/>
      <c r="BPQ226" s="18"/>
      <c r="BPR226" s="18"/>
      <c r="BPS226" s="18"/>
      <c r="BPT226" s="18"/>
      <c r="BPU226" s="18"/>
      <c r="BPV226" s="18"/>
      <c r="BPW226" s="18"/>
      <c r="BPX226" s="18"/>
      <c r="BPY226" s="18"/>
      <c r="BPZ226" s="18"/>
      <c r="BQA226" s="18"/>
      <c r="BQB226" s="18"/>
      <c r="BQC226" s="18"/>
      <c r="BQD226" s="18"/>
      <c r="BQE226" s="18"/>
      <c r="BQF226" s="18"/>
      <c r="BQG226" s="18"/>
      <c r="BQH226" s="18"/>
      <c r="BQI226" s="18"/>
      <c r="BQJ226" s="18"/>
      <c r="BQK226" s="18"/>
      <c r="BQL226" s="18"/>
      <c r="BQM226" s="18"/>
      <c r="BQN226" s="18"/>
      <c r="BQO226" s="18"/>
      <c r="BQP226" s="18"/>
      <c r="BQQ226" s="18"/>
      <c r="BQR226" s="18"/>
      <c r="BQS226" s="18"/>
      <c r="BQT226" s="18"/>
      <c r="BQU226" s="18"/>
      <c r="BQV226" s="18"/>
      <c r="BQW226" s="18"/>
      <c r="BQX226" s="18"/>
      <c r="BQY226" s="18"/>
      <c r="BQZ226" s="18"/>
      <c r="BRA226" s="18"/>
      <c r="BRB226" s="18"/>
      <c r="BRC226" s="18"/>
      <c r="BRD226" s="18"/>
      <c r="BRE226" s="18"/>
      <c r="BRF226" s="18"/>
      <c r="BRG226" s="18"/>
      <c r="BRH226" s="18"/>
      <c r="BRI226" s="18"/>
      <c r="BRJ226" s="18"/>
      <c r="BRK226" s="18"/>
      <c r="BRL226" s="18"/>
      <c r="BRM226" s="18"/>
      <c r="BRN226" s="18"/>
      <c r="BRO226" s="18"/>
      <c r="BRP226" s="18"/>
      <c r="BRQ226" s="18"/>
      <c r="BRR226" s="18"/>
      <c r="BRS226" s="18"/>
      <c r="BRT226" s="18"/>
      <c r="BRU226" s="18"/>
      <c r="BRV226" s="18"/>
      <c r="BRW226" s="18"/>
      <c r="BRX226" s="18"/>
      <c r="BRY226" s="18"/>
      <c r="BRZ226" s="18"/>
      <c r="BSA226" s="18"/>
      <c r="BSB226" s="18"/>
      <c r="BSC226" s="18"/>
      <c r="BSD226" s="18"/>
      <c r="BSE226" s="18"/>
      <c r="BSF226" s="18"/>
      <c r="BSG226" s="18"/>
      <c r="BSH226" s="18"/>
      <c r="BSI226" s="18"/>
      <c r="BSJ226" s="18"/>
      <c r="BSK226" s="18"/>
      <c r="BSL226" s="18"/>
      <c r="BSM226" s="18"/>
      <c r="BSN226" s="18"/>
      <c r="BSO226" s="18"/>
      <c r="BSP226" s="18"/>
      <c r="BSQ226" s="18"/>
      <c r="BSR226" s="18"/>
      <c r="BSS226" s="18"/>
      <c r="BST226" s="18"/>
      <c r="BSU226" s="18"/>
      <c r="BSV226" s="18"/>
      <c r="BSW226" s="18"/>
      <c r="BSX226" s="18"/>
      <c r="BSY226" s="18"/>
      <c r="BSZ226" s="18"/>
      <c r="BTA226" s="18"/>
      <c r="BTB226" s="18"/>
      <c r="BTC226" s="18"/>
      <c r="BTD226" s="18"/>
      <c r="BTE226" s="18"/>
      <c r="BTF226" s="18"/>
      <c r="BTG226" s="18"/>
      <c r="BTH226" s="18"/>
    </row>
    <row r="227" spans="1:1880" s="460" customFormat="1" ht="90" customHeight="1" x14ac:dyDescent="0.3">
      <c r="A227" s="100">
        <v>619</v>
      </c>
      <c r="B227" s="387" t="s">
        <v>58</v>
      </c>
      <c r="C227" s="387" t="s">
        <v>350</v>
      </c>
      <c r="D227" s="87" t="s">
        <v>353</v>
      </c>
      <c r="E227" s="822" t="e">
        <f>INDEX('2021 Unit Data'!$A$1:$CZ$258,MATCH('Unit Data from Audit Worksheet'!$A227,'2021 Unit Data'!$A$1:$A$258,0),MATCH('Unit Data from Audit Worksheet'!$D$2,'2021 Unit Data'!$A$1:$CZ$1,0))</f>
        <v>#N/A</v>
      </c>
      <c r="F227" s="901">
        <v>0</v>
      </c>
      <c r="G227" s="843" t="str">
        <f>IF(ISBLANK(F227),"Please do not leave blank ",IF(F227=H227,"","Please review percentage"))</f>
        <v/>
      </c>
      <c r="H227" s="902">
        <f>ROUND(IFERROR((F226/F225)*100,0),1)</f>
        <v>0</v>
      </c>
      <c r="I227" s="190"/>
      <c r="J227" s="180"/>
      <c r="K227" s="18"/>
      <c r="L227"/>
      <c r="M227" s="18"/>
      <c r="N227" s="190"/>
      <c r="O227" s="18"/>
      <c r="P227" s="18"/>
      <c r="Q227" s="18"/>
      <c r="R227" s="18"/>
      <c r="S227" s="18"/>
      <c r="T227" s="18"/>
      <c r="U227" s="18"/>
      <c r="V227" s="18"/>
      <c r="W227" s="18"/>
      <c r="X227" s="18"/>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c r="IW227" s="18"/>
      <c r="IX227" s="18"/>
      <c r="IY227" s="18"/>
      <c r="IZ227" s="18"/>
      <c r="JA227" s="18"/>
      <c r="JB227" s="18"/>
      <c r="JC227" s="18"/>
      <c r="JD227" s="18"/>
      <c r="JE227" s="18"/>
      <c r="JF227" s="18"/>
      <c r="JG227" s="18"/>
      <c r="JH227" s="18"/>
      <c r="JI227" s="18"/>
      <c r="JJ227" s="18"/>
      <c r="JK227" s="18"/>
      <c r="JL227" s="18"/>
      <c r="JM227" s="18"/>
      <c r="JN227" s="18"/>
      <c r="JO227" s="18"/>
      <c r="JP227" s="18"/>
      <c r="JQ227" s="18"/>
      <c r="JR227" s="18"/>
      <c r="JS227" s="18"/>
      <c r="JT227" s="18"/>
      <c r="JU227" s="18"/>
      <c r="JV227" s="18"/>
      <c r="JW227" s="18"/>
      <c r="JX227" s="18"/>
      <c r="JY227" s="18"/>
      <c r="JZ227" s="18"/>
      <c r="KA227" s="18"/>
      <c r="KB227" s="18"/>
      <c r="KC227" s="18"/>
      <c r="KD227" s="18"/>
      <c r="KE227" s="18"/>
      <c r="KF227" s="18"/>
      <c r="KG227" s="18"/>
      <c r="KH227" s="18"/>
      <c r="KI227" s="18"/>
      <c r="KJ227" s="18"/>
      <c r="KK227" s="18"/>
      <c r="KL227" s="18"/>
      <c r="KM227" s="18"/>
      <c r="KN227" s="18"/>
      <c r="KO227" s="18"/>
      <c r="KP227" s="18"/>
      <c r="KQ227" s="18"/>
      <c r="KR227" s="18"/>
      <c r="KS227" s="18"/>
      <c r="KT227" s="18"/>
      <c r="KU227" s="18"/>
      <c r="KV227" s="18"/>
      <c r="KW227" s="18"/>
      <c r="KX227" s="18"/>
      <c r="KY227" s="18"/>
      <c r="KZ227" s="18"/>
      <c r="LA227" s="18"/>
      <c r="LB227" s="18"/>
      <c r="LC227" s="18"/>
      <c r="LD227" s="18"/>
      <c r="LE227" s="18"/>
      <c r="LF227" s="18"/>
      <c r="LG227" s="18"/>
      <c r="LH227" s="18"/>
      <c r="LI227" s="18"/>
      <c r="LJ227" s="18"/>
      <c r="LK227" s="18"/>
      <c r="LL227" s="18"/>
      <c r="LM227" s="18"/>
      <c r="LN227" s="18"/>
      <c r="LO227" s="18"/>
      <c r="LP227" s="18"/>
      <c r="LQ227" s="18"/>
      <c r="LR227" s="18"/>
      <c r="LS227" s="18"/>
      <c r="LT227" s="18"/>
      <c r="LU227" s="18"/>
      <c r="LV227" s="18"/>
      <c r="LW227" s="18"/>
      <c r="LX227" s="18"/>
      <c r="LY227" s="18"/>
      <c r="LZ227" s="18"/>
      <c r="MA227" s="18"/>
      <c r="MB227" s="18"/>
      <c r="MC227" s="18"/>
      <c r="MD227" s="18"/>
      <c r="ME227" s="18"/>
      <c r="MF227" s="18"/>
      <c r="MG227" s="18"/>
      <c r="MH227" s="18"/>
      <c r="MI227" s="18"/>
      <c r="MJ227" s="18"/>
      <c r="MK227" s="18"/>
      <c r="ML227" s="18"/>
      <c r="MM227" s="18"/>
      <c r="MN227" s="18"/>
      <c r="MO227" s="18"/>
      <c r="MP227" s="18"/>
      <c r="MQ227" s="18"/>
      <c r="MR227" s="18"/>
      <c r="MS227" s="18"/>
      <c r="MT227" s="18"/>
      <c r="MU227" s="18"/>
      <c r="MV227" s="18"/>
      <c r="MW227" s="18"/>
      <c r="MX227" s="18"/>
      <c r="MY227" s="18"/>
      <c r="MZ227" s="18"/>
      <c r="NA227" s="18"/>
      <c r="NB227" s="18"/>
      <c r="NC227" s="18"/>
      <c r="ND227" s="18"/>
      <c r="NE227" s="18"/>
      <c r="NF227" s="18"/>
      <c r="NG227" s="18"/>
      <c r="NH227" s="18"/>
      <c r="NI227" s="18"/>
      <c r="NJ227" s="18"/>
      <c r="NK227" s="18"/>
      <c r="NL227" s="18"/>
      <c r="NM227" s="18"/>
      <c r="NN227" s="18"/>
      <c r="NO227" s="18"/>
      <c r="NP227" s="18"/>
      <c r="NQ227" s="18"/>
      <c r="NR227" s="18"/>
      <c r="NS227" s="18"/>
      <c r="NT227" s="18"/>
      <c r="NU227" s="18"/>
      <c r="NV227" s="18"/>
      <c r="NW227" s="18"/>
      <c r="NX227" s="18"/>
      <c r="NY227" s="18"/>
      <c r="NZ227" s="18"/>
      <c r="OA227" s="18"/>
      <c r="OB227" s="18"/>
      <c r="OC227" s="18"/>
      <c r="OD227" s="18"/>
      <c r="OE227" s="18"/>
      <c r="OF227" s="18"/>
      <c r="OG227" s="18"/>
      <c r="OH227" s="18"/>
      <c r="OI227" s="18"/>
      <c r="OJ227" s="18"/>
      <c r="OK227" s="18"/>
      <c r="OL227" s="18"/>
      <c r="OM227" s="18"/>
      <c r="ON227" s="18"/>
      <c r="OO227" s="18"/>
      <c r="OP227" s="18"/>
      <c r="OQ227" s="18"/>
      <c r="OR227" s="18"/>
      <c r="OS227" s="18"/>
      <c r="OT227" s="18"/>
      <c r="OU227" s="18"/>
      <c r="OV227" s="18"/>
      <c r="OW227" s="18"/>
      <c r="OX227" s="18"/>
      <c r="OY227" s="18"/>
      <c r="OZ227" s="18"/>
      <c r="PA227" s="18"/>
      <c r="PB227" s="18"/>
      <c r="PC227" s="18"/>
      <c r="PD227" s="18"/>
      <c r="PE227" s="18"/>
      <c r="PF227" s="18"/>
      <c r="PG227" s="18"/>
      <c r="PH227" s="18"/>
      <c r="PI227" s="18"/>
      <c r="PJ227" s="18"/>
      <c r="PK227" s="18"/>
      <c r="PL227" s="18"/>
      <c r="PM227" s="18"/>
      <c r="PN227" s="18"/>
      <c r="PO227" s="18"/>
      <c r="PP227" s="18"/>
      <c r="PQ227" s="18"/>
      <c r="PR227" s="18"/>
      <c r="PS227" s="18"/>
      <c r="PT227" s="18"/>
      <c r="PU227" s="18"/>
      <c r="PV227" s="18"/>
      <c r="PW227" s="18"/>
      <c r="PX227" s="18"/>
      <c r="PY227" s="18"/>
      <c r="PZ227" s="18"/>
      <c r="QA227" s="18"/>
      <c r="QB227" s="18"/>
      <c r="QC227" s="18"/>
      <c r="QD227" s="18"/>
      <c r="QE227" s="18"/>
      <c r="QF227" s="18"/>
      <c r="QG227" s="18"/>
      <c r="QH227" s="18"/>
      <c r="QI227" s="18"/>
      <c r="QJ227" s="18"/>
      <c r="QK227" s="18"/>
      <c r="QL227" s="18"/>
      <c r="QM227" s="18"/>
      <c r="QN227" s="18"/>
      <c r="QO227" s="18"/>
      <c r="QP227" s="18"/>
      <c r="QQ227" s="18"/>
      <c r="QR227" s="18"/>
      <c r="QS227" s="18"/>
      <c r="QT227" s="18"/>
      <c r="QU227" s="18"/>
      <c r="QV227" s="18"/>
      <c r="QW227" s="18"/>
      <c r="QX227" s="18"/>
      <c r="QY227" s="18"/>
      <c r="QZ227" s="18"/>
      <c r="RA227" s="18"/>
      <c r="RB227" s="18"/>
      <c r="RC227" s="18"/>
      <c r="RD227" s="18"/>
      <c r="RE227" s="18"/>
      <c r="RF227" s="18"/>
      <c r="RG227" s="18"/>
      <c r="RH227" s="18"/>
      <c r="RI227" s="18"/>
      <c r="RJ227" s="18"/>
      <c r="RK227" s="18"/>
      <c r="RL227" s="18"/>
      <c r="RM227" s="18"/>
      <c r="RN227" s="18"/>
      <c r="RO227" s="18"/>
      <c r="RP227" s="18"/>
      <c r="RQ227" s="18"/>
      <c r="RR227" s="18"/>
      <c r="RS227" s="18"/>
      <c r="RT227" s="18"/>
      <c r="RU227" s="18"/>
      <c r="RV227" s="18"/>
      <c r="RW227" s="18"/>
      <c r="RX227" s="18"/>
      <c r="RY227" s="18"/>
      <c r="RZ227" s="18"/>
      <c r="SA227" s="18"/>
      <c r="SB227" s="18"/>
      <c r="SC227" s="18"/>
      <c r="SD227" s="18"/>
      <c r="SE227" s="18"/>
      <c r="SF227" s="18"/>
      <c r="SG227" s="18"/>
      <c r="SH227" s="18"/>
      <c r="SI227" s="18"/>
      <c r="SJ227" s="18"/>
      <c r="SK227" s="18"/>
      <c r="SL227" s="18"/>
      <c r="SM227" s="18"/>
      <c r="SN227" s="18"/>
      <c r="SO227" s="18"/>
      <c r="SP227" s="18"/>
      <c r="SQ227" s="18"/>
      <c r="SR227" s="18"/>
      <c r="SS227" s="18"/>
      <c r="ST227" s="18"/>
      <c r="SU227" s="18"/>
      <c r="SV227" s="18"/>
      <c r="SW227" s="18"/>
      <c r="SX227" s="18"/>
      <c r="SY227" s="18"/>
      <c r="SZ227" s="18"/>
      <c r="TA227" s="18"/>
      <c r="TB227" s="18"/>
      <c r="TC227" s="18"/>
      <c r="TD227" s="18"/>
      <c r="TE227" s="18"/>
      <c r="TF227" s="18"/>
      <c r="TG227" s="18"/>
      <c r="TH227" s="18"/>
      <c r="TI227" s="18"/>
      <c r="TJ227" s="18"/>
      <c r="TK227" s="18"/>
      <c r="TL227" s="18"/>
      <c r="TM227" s="18"/>
      <c r="TN227" s="18"/>
      <c r="TO227" s="18"/>
      <c r="TP227" s="18"/>
      <c r="TQ227" s="18"/>
      <c r="TR227" s="18"/>
      <c r="TS227" s="18"/>
      <c r="TT227" s="18"/>
      <c r="TU227" s="18"/>
      <c r="TV227" s="18"/>
      <c r="TW227" s="18"/>
      <c r="TX227" s="18"/>
      <c r="TY227" s="18"/>
      <c r="TZ227" s="18"/>
      <c r="UA227" s="18"/>
      <c r="UB227" s="18"/>
      <c r="UC227" s="18"/>
      <c r="UD227" s="18"/>
      <c r="UE227" s="18"/>
      <c r="UF227" s="18"/>
      <c r="UG227" s="18"/>
      <c r="UH227" s="18"/>
      <c r="UI227" s="18"/>
      <c r="UJ227" s="18"/>
      <c r="UK227" s="18"/>
      <c r="UL227" s="18"/>
      <c r="UM227" s="18"/>
      <c r="UN227" s="18"/>
      <c r="UO227" s="18"/>
      <c r="UP227" s="18"/>
      <c r="UQ227" s="18"/>
      <c r="UR227" s="18"/>
      <c r="US227" s="18"/>
      <c r="UT227" s="18"/>
      <c r="UU227" s="18"/>
      <c r="UV227" s="18"/>
      <c r="UW227" s="18"/>
      <c r="UX227" s="18"/>
      <c r="UY227" s="18"/>
      <c r="UZ227" s="18"/>
      <c r="VA227" s="18"/>
      <c r="VB227" s="18"/>
      <c r="VC227" s="18"/>
      <c r="VD227" s="18"/>
      <c r="VE227" s="18"/>
      <c r="VF227" s="18"/>
      <c r="VG227" s="18"/>
      <c r="VH227" s="18"/>
      <c r="VI227" s="18"/>
      <c r="VJ227" s="18"/>
      <c r="VK227" s="18"/>
      <c r="VL227" s="18"/>
      <c r="VM227" s="18"/>
      <c r="VN227" s="18"/>
      <c r="VO227" s="18"/>
      <c r="VP227" s="18"/>
      <c r="VQ227" s="18"/>
      <c r="VR227" s="18"/>
      <c r="VS227" s="18"/>
      <c r="VT227" s="18"/>
      <c r="VU227" s="18"/>
      <c r="VV227" s="18"/>
      <c r="VW227" s="18"/>
      <c r="VX227" s="18"/>
      <c r="VY227" s="18"/>
      <c r="VZ227" s="18"/>
      <c r="WA227" s="18"/>
      <c r="WB227" s="18"/>
      <c r="WC227" s="18"/>
      <c r="WD227" s="18"/>
      <c r="WE227" s="18"/>
      <c r="WF227" s="18"/>
      <c r="WG227" s="18"/>
      <c r="WH227" s="18"/>
      <c r="WI227" s="18"/>
      <c r="WJ227" s="18"/>
      <c r="WK227" s="18"/>
      <c r="WL227" s="18"/>
      <c r="WM227" s="18"/>
      <c r="WN227" s="18"/>
      <c r="WO227" s="18"/>
      <c r="WP227" s="18"/>
      <c r="WQ227" s="18"/>
      <c r="WR227" s="18"/>
      <c r="WS227" s="18"/>
      <c r="WT227" s="18"/>
      <c r="WU227" s="18"/>
      <c r="WV227" s="18"/>
      <c r="WW227" s="18"/>
      <c r="WX227" s="18"/>
      <c r="WY227" s="18"/>
      <c r="WZ227" s="18"/>
      <c r="XA227" s="18"/>
      <c r="XB227" s="18"/>
      <c r="XC227" s="18"/>
      <c r="XD227" s="18"/>
      <c r="XE227" s="18"/>
      <c r="XF227" s="18"/>
      <c r="XG227" s="18"/>
      <c r="XH227" s="18"/>
      <c r="XI227" s="18"/>
      <c r="XJ227" s="18"/>
      <c r="XK227" s="18"/>
      <c r="XL227" s="18"/>
      <c r="XM227" s="18"/>
      <c r="XN227" s="18"/>
      <c r="XO227" s="18"/>
      <c r="XP227" s="18"/>
      <c r="XQ227" s="18"/>
      <c r="XR227" s="18"/>
      <c r="XS227" s="18"/>
      <c r="XT227" s="18"/>
      <c r="XU227" s="18"/>
      <c r="XV227" s="18"/>
      <c r="XW227" s="18"/>
      <c r="XX227" s="18"/>
      <c r="XY227" s="18"/>
      <c r="XZ227" s="18"/>
      <c r="YA227" s="18"/>
      <c r="YB227" s="18"/>
      <c r="YC227" s="18"/>
      <c r="YD227" s="18"/>
      <c r="YE227" s="18"/>
      <c r="YF227" s="18"/>
      <c r="YG227" s="18"/>
      <c r="YH227" s="18"/>
      <c r="YI227" s="18"/>
      <c r="YJ227" s="18"/>
      <c r="YK227" s="18"/>
      <c r="YL227" s="18"/>
      <c r="YM227" s="18"/>
      <c r="YN227" s="18"/>
      <c r="YO227" s="18"/>
      <c r="YP227" s="18"/>
      <c r="YQ227" s="18"/>
      <c r="YR227" s="18"/>
      <c r="YS227" s="18"/>
      <c r="YT227" s="18"/>
      <c r="YU227" s="18"/>
      <c r="YV227" s="18"/>
      <c r="YW227" s="18"/>
      <c r="YX227" s="18"/>
      <c r="YY227" s="18"/>
      <c r="YZ227" s="18"/>
      <c r="ZA227" s="18"/>
      <c r="ZB227" s="18"/>
      <c r="ZC227" s="18"/>
      <c r="ZD227" s="18"/>
      <c r="ZE227" s="18"/>
      <c r="ZF227" s="18"/>
      <c r="ZG227" s="18"/>
      <c r="ZH227" s="18"/>
      <c r="ZI227" s="18"/>
      <c r="ZJ227" s="18"/>
      <c r="ZK227" s="18"/>
      <c r="ZL227" s="18"/>
      <c r="ZM227" s="18"/>
      <c r="ZN227" s="18"/>
      <c r="ZO227" s="18"/>
      <c r="ZP227" s="18"/>
      <c r="ZQ227" s="18"/>
      <c r="ZR227" s="18"/>
      <c r="ZS227" s="18"/>
      <c r="ZT227" s="18"/>
      <c r="ZU227" s="18"/>
      <c r="ZV227" s="18"/>
      <c r="ZW227" s="18"/>
      <c r="ZX227" s="18"/>
      <c r="ZY227" s="18"/>
      <c r="ZZ227" s="18"/>
      <c r="AAA227" s="18"/>
      <c r="AAB227" s="18"/>
      <c r="AAC227" s="18"/>
      <c r="AAD227" s="18"/>
      <c r="AAE227" s="18"/>
      <c r="AAF227" s="18"/>
      <c r="AAG227" s="18"/>
      <c r="AAH227" s="18"/>
      <c r="AAI227" s="18"/>
      <c r="AAJ227" s="18"/>
      <c r="AAK227" s="18"/>
      <c r="AAL227" s="18"/>
      <c r="AAM227" s="18"/>
      <c r="AAN227" s="18"/>
      <c r="AAO227" s="18"/>
      <c r="AAP227" s="18"/>
      <c r="AAQ227" s="18"/>
      <c r="AAR227" s="18"/>
      <c r="AAS227" s="18"/>
      <c r="AAT227" s="18"/>
      <c r="AAU227" s="18"/>
      <c r="AAV227" s="18"/>
      <c r="AAW227" s="18"/>
      <c r="AAX227" s="18"/>
      <c r="AAY227" s="18"/>
      <c r="AAZ227" s="18"/>
      <c r="ABA227" s="18"/>
      <c r="ABB227" s="18"/>
      <c r="ABC227" s="18"/>
      <c r="ABD227" s="18"/>
      <c r="ABE227" s="18"/>
      <c r="ABF227" s="18"/>
      <c r="ABG227" s="18"/>
      <c r="ABH227" s="18"/>
      <c r="ABI227" s="18"/>
      <c r="ABJ227" s="18"/>
      <c r="ABK227" s="18"/>
      <c r="ABL227" s="18"/>
      <c r="ABM227" s="18"/>
      <c r="ABN227" s="18"/>
      <c r="ABO227" s="18"/>
      <c r="ABP227" s="18"/>
      <c r="ABQ227" s="18"/>
      <c r="ABR227" s="18"/>
      <c r="ABS227" s="18"/>
      <c r="ABT227" s="18"/>
      <c r="ABU227" s="18"/>
      <c r="ABV227" s="18"/>
      <c r="ABW227" s="18"/>
      <c r="ABX227" s="18"/>
      <c r="ABY227" s="18"/>
      <c r="ABZ227" s="18"/>
      <c r="ACA227" s="18"/>
      <c r="ACB227" s="18"/>
      <c r="ACC227" s="18"/>
      <c r="ACD227" s="18"/>
      <c r="ACE227" s="18"/>
      <c r="ACF227" s="18"/>
      <c r="ACG227" s="18"/>
      <c r="ACH227" s="18"/>
      <c r="ACI227" s="18"/>
      <c r="ACJ227" s="18"/>
      <c r="ACK227" s="18"/>
      <c r="ACL227" s="18"/>
      <c r="ACM227" s="18"/>
      <c r="ACN227" s="18"/>
      <c r="ACO227" s="18"/>
      <c r="ACP227" s="18"/>
      <c r="ACQ227" s="18"/>
      <c r="ACR227" s="18"/>
      <c r="ACS227" s="18"/>
      <c r="ACT227" s="18"/>
      <c r="ACU227" s="18"/>
      <c r="ACV227" s="18"/>
      <c r="ACW227" s="18"/>
      <c r="ACX227" s="18"/>
      <c r="ACY227" s="18"/>
      <c r="ACZ227" s="18"/>
      <c r="ADA227" s="18"/>
      <c r="ADB227" s="18"/>
      <c r="ADC227" s="18"/>
      <c r="ADD227" s="18"/>
      <c r="ADE227" s="18"/>
      <c r="ADF227" s="18"/>
      <c r="ADG227" s="18"/>
      <c r="ADH227" s="18"/>
      <c r="ADI227" s="18"/>
      <c r="ADJ227" s="18"/>
      <c r="ADK227" s="18"/>
      <c r="ADL227" s="18"/>
      <c r="ADM227" s="18"/>
      <c r="ADN227" s="18"/>
      <c r="ADO227" s="18"/>
      <c r="ADP227" s="18"/>
      <c r="ADQ227" s="18"/>
      <c r="ADR227" s="18"/>
      <c r="ADS227" s="18"/>
      <c r="ADT227" s="18"/>
      <c r="ADU227" s="18"/>
      <c r="ADV227" s="18"/>
      <c r="ADW227" s="18"/>
      <c r="ADX227" s="18"/>
      <c r="ADY227" s="18"/>
      <c r="ADZ227" s="18"/>
      <c r="AEA227" s="18"/>
      <c r="AEB227" s="18"/>
      <c r="AEC227" s="18"/>
      <c r="AED227" s="18"/>
      <c r="AEE227" s="18"/>
      <c r="AEF227" s="18"/>
      <c r="AEG227" s="18"/>
      <c r="AEH227" s="18"/>
      <c r="AEI227" s="18"/>
      <c r="AEJ227" s="18"/>
      <c r="AEK227" s="18"/>
      <c r="AEL227" s="18"/>
      <c r="AEM227" s="18"/>
      <c r="AEN227" s="18"/>
      <c r="AEO227" s="18"/>
      <c r="AEP227" s="18"/>
      <c r="AEQ227" s="18"/>
      <c r="AER227" s="18"/>
      <c r="AES227" s="18"/>
      <c r="AET227" s="18"/>
      <c r="AEU227" s="18"/>
      <c r="AEV227" s="18"/>
      <c r="AEW227" s="18"/>
      <c r="AEX227" s="18"/>
      <c r="AEY227" s="18"/>
      <c r="AEZ227" s="18"/>
      <c r="AFA227" s="18"/>
      <c r="AFB227" s="18"/>
      <c r="AFC227" s="18"/>
      <c r="AFD227" s="18"/>
      <c r="AFE227" s="18"/>
      <c r="AFF227" s="18"/>
      <c r="AFG227" s="18"/>
      <c r="AFH227" s="18"/>
      <c r="AFI227" s="18"/>
      <c r="AFJ227" s="18"/>
      <c r="AFK227" s="18"/>
      <c r="AFL227" s="18"/>
      <c r="AFM227" s="18"/>
      <c r="AFN227" s="18"/>
      <c r="AFO227" s="18"/>
      <c r="AFP227" s="18"/>
      <c r="AFQ227" s="18"/>
      <c r="AFR227" s="18"/>
      <c r="AFS227" s="18"/>
      <c r="AFT227" s="18"/>
      <c r="AFU227" s="18"/>
      <c r="AFV227" s="18"/>
      <c r="AFW227" s="18"/>
      <c r="AFX227" s="18"/>
      <c r="AFY227" s="18"/>
      <c r="AFZ227" s="18"/>
      <c r="AGA227" s="18"/>
      <c r="AGB227" s="18"/>
      <c r="AGC227" s="18"/>
      <c r="AGD227" s="18"/>
      <c r="AGE227" s="18"/>
      <c r="AGF227" s="18"/>
      <c r="AGG227" s="18"/>
      <c r="AGH227" s="18"/>
      <c r="AGI227" s="18"/>
      <c r="AGJ227" s="18"/>
      <c r="AGK227" s="18"/>
      <c r="AGL227" s="18"/>
      <c r="AGM227" s="18"/>
      <c r="AGN227" s="18"/>
      <c r="AGO227" s="18"/>
      <c r="AGP227" s="18"/>
      <c r="AGQ227" s="18"/>
      <c r="AGR227" s="18"/>
      <c r="AGS227" s="18"/>
      <c r="AGT227" s="18"/>
      <c r="AGU227" s="18"/>
      <c r="AGV227" s="18"/>
      <c r="AGW227" s="18"/>
      <c r="AGX227" s="18"/>
      <c r="AGY227" s="18"/>
      <c r="AGZ227" s="18"/>
      <c r="AHA227" s="18"/>
      <c r="AHB227" s="18"/>
      <c r="AHC227" s="18"/>
      <c r="AHD227" s="18"/>
      <c r="AHE227" s="18"/>
      <c r="AHF227" s="18"/>
      <c r="AHG227" s="18"/>
      <c r="AHH227" s="18"/>
      <c r="AHI227" s="18"/>
      <c r="AHJ227" s="18"/>
      <c r="AHK227" s="18"/>
      <c r="AHL227" s="18"/>
      <c r="AHM227" s="18"/>
      <c r="AHN227" s="18"/>
      <c r="AHO227" s="18"/>
      <c r="AHP227" s="18"/>
      <c r="AHQ227" s="18"/>
      <c r="AHR227" s="18"/>
      <c r="AHS227" s="18"/>
      <c r="AHT227" s="18"/>
      <c r="AHU227" s="18"/>
      <c r="AHV227" s="18"/>
      <c r="AHW227" s="18"/>
      <c r="AHX227" s="18"/>
      <c r="AHY227" s="18"/>
      <c r="AHZ227" s="18"/>
      <c r="AIA227" s="18"/>
      <c r="AIB227" s="18"/>
      <c r="AIC227" s="18"/>
      <c r="AID227" s="18"/>
      <c r="AIE227" s="18"/>
      <c r="AIF227" s="18"/>
      <c r="AIG227" s="18"/>
      <c r="AIH227" s="18"/>
      <c r="AII227" s="18"/>
      <c r="AIJ227" s="18"/>
      <c r="AIK227" s="18"/>
      <c r="AIL227" s="18"/>
      <c r="AIM227" s="18"/>
      <c r="AIN227" s="18"/>
      <c r="AIO227" s="18"/>
      <c r="AIP227" s="18"/>
      <c r="AIQ227" s="18"/>
      <c r="AIR227" s="18"/>
      <c r="AIS227" s="18"/>
      <c r="AIT227" s="18"/>
      <c r="AIU227" s="18"/>
      <c r="AIV227" s="18"/>
      <c r="AIW227" s="18"/>
      <c r="AIX227" s="18"/>
      <c r="AIY227" s="18"/>
      <c r="AIZ227" s="18"/>
      <c r="AJA227" s="18"/>
      <c r="AJB227" s="18"/>
      <c r="AJC227" s="18"/>
      <c r="AJD227" s="18"/>
      <c r="AJE227" s="18"/>
      <c r="AJF227" s="18"/>
      <c r="AJG227" s="18"/>
      <c r="AJH227" s="18"/>
      <c r="AJI227" s="18"/>
      <c r="AJJ227" s="18"/>
      <c r="AJK227" s="18"/>
      <c r="AJL227" s="18"/>
      <c r="AJM227" s="18"/>
      <c r="AJN227" s="18"/>
      <c r="AJO227" s="18"/>
      <c r="AJP227" s="18"/>
      <c r="AJQ227" s="18"/>
      <c r="AJR227" s="18"/>
      <c r="AJS227" s="18"/>
      <c r="AJT227" s="18"/>
      <c r="AJU227" s="18"/>
      <c r="AJV227" s="18"/>
      <c r="AJW227" s="18"/>
      <c r="AJX227" s="18"/>
      <c r="AJY227" s="18"/>
      <c r="AJZ227" s="18"/>
      <c r="AKA227" s="18"/>
      <c r="AKB227" s="18"/>
      <c r="AKC227" s="18"/>
      <c r="AKD227" s="18"/>
      <c r="AKE227" s="18"/>
      <c r="AKF227" s="18"/>
      <c r="AKG227" s="18"/>
      <c r="AKH227" s="18"/>
      <c r="AKI227" s="18"/>
      <c r="AKJ227" s="18"/>
      <c r="AKK227" s="18"/>
      <c r="AKL227" s="18"/>
      <c r="AKM227" s="18"/>
      <c r="AKN227" s="18"/>
      <c r="AKO227" s="18"/>
      <c r="AKP227" s="18"/>
      <c r="AKQ227" s="18"/>
      <c r="AKR227" s="18"/>
      <c r="AKS227" s="18"/>
      <c r="AKT227" s="18"/>
      <c r="AKU227" s="18"/>
      <c r="AKV227" s="18"/>
      <c r="AKW227" s="18"/>
      <c r="AKX227" s="18"/>
      <c r="AKY227" s="18"/>
      <c r="AKZ227" s="18"/>
      <c r="ALA227" s="18"/>
      <c r="ALB227" s="18"/>
      <c r="ALC227" s="18"/>
      <c r="ALD227" s="18"/>
      <c r="ALE227" s="18"/>
      <c r="ALF227" s="18"/>
      <c r="ALG227" s="18"/>
      <c r="ALH227" s="18"/>
      <c r="ALI227" s="18"/>
      <c r="ALJ227" s="18"/>
      <c r="ALK227" s="18"/>
      <c r="ALL227" s="18"/>
      <c r="ALM227" s="18"/>
      <c r="ALN227" s="18"/>
      <c r="ALO227" s="18"/>
      <c r="ALP227" s="18"/>
      <c r="ALQ227" s="18"/>
      <c r="ALR227" s="18"/>
      <c r="ALS227" s="18"/>
      <c r="ALT227" s="18"/>
      <c r="ALU227" s="18"/>
      <c r="ALV227" s="18"/>
      <c r="ALW227" s="18"/>
      <c r="ALX227" s="18"/>
      <c r="ALY227" s="18"/>
      <c r="ALZ227" s="18"/>
      <c r="AMA227" s="18"/>
      <c r="AMB227" s="18"/>
      <c r="AMC227" s="18"/>
      <c r="AMD227" s="18"/>
      <c r="AME227" s="18"/>
      <c r="AMF227" s="18"/>
      <c r="AMG227" s="18"/>
      <c r="AMH227" s="18"/>
      <c r="AMI227" s="18"/>
      <c r="AMJ227" s="18"/>
      <c r="AMK227" s="18"/>
      <c r="AML227" s="18"/>
      <c r="AMM227" s="18"/>
      <c r="AMN227" s="18"/>
      <c r="AMO227" s="18"/>
      <c r="AMP227" s="18"/>
      <c r="AMQ227" s="18"/>
      <c r="AMR227" s="18"/>
      <c r="AMS227" s="18"/>
      <c r="AMT227" s="18"/>
      <c r="AMU227" s="18"/>
      <c r="AMV227" s="18"/>
      <c r="AMW227" s="18"/>
      <c r="AMX227" s="18"/>
      <c r="AMY227" s="18"/>
      <c r="AMZ227" s="18"/>
      <c r="ANA227" s="18"/>
      <c r="ANB227" s="18"/>
      <c r="ANC227" s="18"/>
      <c r="AND227" s="18"/>
      <c r="ANE227" s="18"/>
      <c r="ANF227" s="18"/>
      <c r="ANG227" s="18"/>
      <c r="ANH227" s="18"/>
      <c r="ANI227" s="18"/>
      <c r="ANJ227" s="18"/>
      <c r="ANK227" s="18"/>
      <c r="ANL227" s="18"/>
      <c r="ANM227" s="18"/>
      <c r="ANN227" s="18"/>
      <c r="ANO227" s="18"/>
      <c r="ANP227" s="18"/>
      <c r="ANQ227" s="18"/>
      <c r="ANR227" s="18"/>
      <c r="ANS227" s="18"/>
      <c r="ANT227" s="18"/>
      <c r="ANU227" s="18"/>
      <c r="ANV227" s="18"/>
      <c r="ANW227" s="18"/>
      <c r="ANX227" s="18"/>
      <c r="ANY227" s="18"/>
      <c r="ANZ227" s="18"/>
      <c r="AOA227" s="18"/>
      <c r="AOB227" s="18"/>
      <c r="AOC227" s="18"/>
      <c r="AOD227" s="18"/>
      <c r="AOE227" s="18"/>
      <c r="AOF227" s="18"/>
      <c r="AOG227" s="18"/>
      <c r="AOH227" s="18"/>
      <c r="AOI227" s="18"/>
      <c r="AOJ227" s="18"/>
      <c r="AOK227" s="18"/>
      <c r="AOL227" s="18"/>
      <c r="AOM227" s="18"/>
      <c r="AON227" s="18"/>
      <c r="AOO227" s="18"/>
      <c r="AOP227" s="18"/>
      <c r="AOQ227" s="18"/>
      <c r="AOR227" s="18"/>
      <c r="AOS227" s="18"/>
      <c r="AOT227" s="18"/>
      <c r="AOU227" s="18"/>
      <c r="AOV227" s="18"/>
      <c r="AOW227" s="18"/>
      <c r="AOX227" s="18"/>
      <c r="AOY227" s="18"/>
      <c r="AOZ227" s="18"/>
      <c r="APA227" s="18"/>
      <c r="APB227" s="18"/>
      <c r="APC227" s="18"/>
      <c r="APD227" s="18"/>
      <c r="APE227" s="18"/>
      <c r="APF227" s="18"/>
      <c r="APG227" s="18"/>
      <c r="APH227" s="18"/>
      <c r="API227" s="18"/>
      <c r="APJ227" s="18"/>
      <c r="APK227" s="18"/>
      <c r="APL227" s="18"/>
      <c r="APM227" s="18"/>
      <c r="APN227" s="18"/>
      <c r="APO227" s="18"/>
      <c r="APP227" s="18"/>
      <c r="APQ227" s="18"/>
      <c r="APR227" s="18"/>
      <c r="APS227" s="18"/>
      <c r="APT227" s="18"/>
      <c r="APU227" s="18"/>
      <c r="APV227" s="18"/>
      <c r="APW227" s="18"/>
      <c r="APX227" s="18"/>
      <c r="APY227" s="18"/>
      <c r="APZ227" s="18"/>
      <c r="AQA227" s="18"/>
      <c r="AQB227" s="18"/>
      <c r="AQC227" s="18"/>
      <c r="AQD227" s="18"/>
      <c r="AQE227" s="18"/>
      <c r="AQF227" s="18"/>
      <c r="AQG227" s="18"/>
      <c r="AQH227" s="18"/>
      <c r="AQI227" s="18"/>
      <c r="AQJ227" s="18"/>
      <c r="AQK227" s="18"/>
      <c r="AQL227" s="18"/>
      <c r="AQM227" s="18"/>
      <c r="AQN227" s="18"/>
      <c r="AQO227" s="18"/>
      <c r="AQP227" s="18"/>
      <c r="AQQ227" s="18"/>
      <c r="AQR227" s="18"/>
      <c r="AQS227" s="18"/>
      <c r="AQT227" s="18"/>
      <c r="AQU227" s="18"/>
      <c r="AQV227" s="18"/>
      <c r="AQW227" s="18"/>
      <c r="AQX227" s="18"/>
      <c r="AQY227" s="18"/>
      <c r="AQZ227" s="18"/>
      <c r="ARA227" s="18"/>
      <c r="ARB227" s="18"/>
      <c r="ARC227" s="18"/>
      <c r="ARD227" s="18"/>
      <c r="ARE227" s="18"/>
      <c r="ARF227" s="18"/>
      <c r="ARG227" s="18"/>
      <c r="ARH227" s="18"/>
      <c r="ARI227" s="18"/>
      <c r="ARJ227" s="18"/>
      <c r="ARK227" s="18"/>
      <c r="ARL227" s="18"/>
      <c r="ARM227" s="18"/>
      <c r="ARN227" s="18"/>
      <c r="ARO227" s="18"/>
      <c r="ARP227" s="18"/>
      <c r="ARQ227" s="18"/>
      <c r="ARR227" s="18"/>
      <c r="ARS227" s="18"/>
      <c r="ART227" s="18"/>
      <c r="ARU227" s="18"/>
      <c r="ARV227" s="18"/>
      <c r="ARW227" s="18"/>
      <c r="ARX227" s="18"/>
      <c r="ARY227" s="18"/>
      <c r="ARZ227" s="18"/>
      <c r="ASA227" s="18"/>
      <c r="ASB227" s="18"/>
      <c r="ASC227" s="18"/>
      <c r="ASD227" s="18"/>
      <c r="ASE227" s="18"/>
      <c r="ASF227" s="18"/>
      <c r="ASG227" s="18"/>
      <c r="ASH227" s="18"/>
      <c r="ASI227" s="18"/>
      <c r="ASJ227" s="18"/>
      <c r="ASK227" s="18"/>
      <c r="ASL227" s="18"/>
      <c r="ASM227" s="18"/>
      <c r="ASN227" s="18"/>
      <c r="ASO227" s="18"/>
      <c r="ASP227" s="18"/>
      <c r="ASQ227" s="18"/>
      <c r="ASR227" s="18"/>
      <c r="ASS227" s="18"/>
      <c r="AST227" s="18"/>
      <c r="ASU227" s="18"/>
      <c r="ASV227" s="18"/>
      <c r="ASW227" s="18"/>
      <c r="ASX227" s="18"/>
      <c r="ASY227" s="18"/>
      <c r="ASZ227" s="18"/>
      <c r="ATA227" s="18"/>
      <c r="ATB227" s="18"/>
      <c r="ATC227" s="18"/>
      <c r="ATD227" s="18"/>
      <c r="ATE227" s="18"/>
      <c r="ATF227" s="18"/>
      <c r="ATG227" s="18"/>
      <c r="ATH227" s="18"/>
      <c r="ATI227" s="18"/>
      <c r="ATJ227" s="18"/>
      <c r="ATK227" s="18"/>
      <c r="ATL227" s="18"/>
      <c r="ATM227" s="18"/>
      <c r="ATN227" s="18"/>
      <c r="ATO227" s="18"/>
      <c r="ATP227" s="18"/>
      <c r="ATQ227" s="18"/>
      <c r="ATR227" s="18"/>
      <c r="ATS227" s="18"/>
      <c r="ATT227" s="18"/>
      <c r="ATU227" s="18"/>
      <c r="ATV227" s="18"/>
      <c r="ATW227" s="18"/>
      <c r="ATX227" s="18"/>
      <c r="ATY227" s="18"/>
      <c r="ATZ227" s="18"/>
      <c r="AUA227" s="18"/>
      <c r="AUB227" s="18"/>
      <c r="AUC227" s="18"/>
      <c r="AUD227" s="18"/>
      <c r="AUE227" s="18"/>
      <c r="AUF227" s="18"/>
      <c r="AUG227" s="18"/>
      <c r="AUH227" s="18"/>
      <c r="AUI227" s="18"/>
      <c r="AUJ227" s="18"/>
      <c r="AUK227" s="18"/>
      <c r="AUL227" s="18"/>
      <c r="AUM227" s="18"/>
      <c r="AUN227" s="18"/>
      <c r="AUO227" s="18"/>
      <c r="AUP227" s="18"/>
      <c r="AUQ227" s="18"/>
      <c r="AUR227" s="18"/>
      <c r="AUS227" s="18"/>
      <c r="AUT227" s="18"/>
      <c r="AUU227" s="18"/>
      <c r="AUV227" s="18"/>
      <c r="AUW227" s="18"/>
      <c r="AUX227" s="18"/>
      <c r="AUY227" s="18"/>
      <c r="AUZ227" s="18"/>
      <c r="AVA227" s="18"/>
      <c r="AVB227" s="18"/>
      <c r="AVC227" s="18"/>
      <c r="AVD227" s="18"/>
      <c r="AVE227" s="18"/>
      <c r="AVF227" s="18"/>
      <c r="AVG227" s="18"/>
      <c r="AVH227" s="18"/>
      <c r="AVI227" s="18"/>
      <c r="AVJ227" s="18"/>
      <c r="AVK227" s="18"/>
      <c r="AVL227" s="18"/>
      <c r="AVM227" s="18"/>
      <c r="AVN227" s="18"/>
      <c r="AVO227" s="18"/>
      <c r="AVP227" s="18"/>
      <c r="AVQ227" s="18"/>
      <c r="AVR227" s="18"/>
      <c r="AVS227" s="18"/>
      <c r="AVT227" s="18"/>
      <c r="AVU227" s="18"/>
      <c r="AVV227" s="18"/>
      <c r="AVW227" s="18"/>
      <c r="AVX227" s="18"/>
      <c r="AVY227" s="18"/>
      <c r="AVZ227" s="18"/>
      <c r="AWA227" s="18"/>
      <c r="AWB227" s="18"/>
      <c r="AWC227" s="18"/>
      <c r="AWD227" s="18"/>
      <c r="AWE227" s="18"/>
      <c r="AWF227" s="18"/>
      <c r="AWG227" s="18"/>
      <c r="AWH227" s="18"/>
      <c r="AWI227" s="18"/>
      <c r="AWJ227" s="18"/>
      <c r="AWK227" s="18"/>
      <c r="AWL227" s="18"/>
      <c r="AWM227" s="18"/>
      <c r="AWN227" s="18"/>
      <c r="AWO227" s="18"/>
      <c r="AWP227" s="18"/>
      <c r="AWQ227" s="18"/>
      <c r="AWR227" s="18"/>
      <c r="AWS227" s="18"/>
      <c r="AWT227" s="18"/>
      <c r="AWU227" s="18"/>
      <c r="AWV227" s="18"/>
      <c r="AWW227" s="18"/>
      <c r="AWX227" s="18"/>
      <c r="AWY227" s="18"/>
      <c r="AWZ227" s="18"/>
      <c r="AXA227" s="18"/>
      <c r="AXB227" s="18"/>
      <c r="AXC227" s="18"/>
      <c r="AXD227" s="18"/>
      <c r="AXE227" s="18"/>
      <c r="AXF227" s="18"/>
      <c r="AXG227" s="18"/>
      <c r="AXH227" s="18"/>
      <c r="AXI227" s="18"/>
      <c r="AXJ227" s="18"/>
      <c r="AXK227" s="18"/>
      <c r="AXL227" s="18"/>
      <c r="AXM227" s="18"/>
      <c r="AXN227" s="18"/>
      <c r="AXO227" s="18"/>
      <c r="AXP227" s="18"/>
      <c r="AXQ227" s="18"/>
      <c r="AXR227" s="18"/>
      <c r="AXS227" s="18"/>
      <c r="AXT227" s="18"/>
      <c r="AXU227" s="18"/>
      <c r="AXV227" s="18"/>
      <c r="AXW227" s="18"/>
      <c r="AXX227" s="18"/>
      <c r="AXY227" s="18"/>
      <c r="AXZ227" s="18"/>
      <c r="AYA227" s="18"/>
      <c r="AYB227" s="18"/>
      <c r="AYC227" s="18"/>
      <c r="AYD227" s="18"/>
      <c r="AYE227" s="18"/>
      <c r="AYF227" s="18"/>
      <c r="AYG227" s="18"/>
      <c r="AYH227" s="18"/>
      <c r="AYI227" s="18"/>
      <c r="AYJ227" s="18"/>
      <c r="AYK227" s="18"/>
      <c r="AYL227" s="18"/>
      <c r="AYM227" s="18"/>
      <c r="AYN227" s="18"/>
      <c r="AYO227" s="18"/>
      <c r="AYP227" s="18"/>
      <c r="AYQ227" s="18"/>
      <c r="AYR227" s="18"/>
      <c r="AYS227" s="18"/>
      <c r="AYT227" s="18"/>
      <c r="AYU227" s="18"/>
      <c r="AYV227" s="18"/>
      <c r="AYW227" s="18"/>
      <c r="AYX227" s="18"/>
      <c r="AYY227" s="18"/>
      <c r="AYZ227" s="18"/>
      <c r="AZA227" s="18"/>
      <c r="AZB227" s="18"/>
      <c r="AZC227" s="18"/>
      <c r="AZD227" s="18"/>
      <c r="AZE227" s="18"/>
      <c r="AZF227" s="18"/>
      <c r="AZG227" s="18"/>
      <c r="AZH227" s="18"/>
      <c r="AZI227" s="18"/>
      <c r="AZJ227" s="18"/>
      <c r="AZK227" s="18"/>
      <c r="AZL227" s="18"/>
      <c r="AZM227" s="18"/>
      <c r="AZN227" s="18"/>
      <c r="AZO227" s="18"/>
      <c r="AZP227" s="18"/>
      <c r="AZQ227" s="18"/>
      <c r="AZR227" s="18"/>
      <c r="AZS227" s="18"/>
      <c r="AZT227" s="18"/>
      <c r="AZU227" s="18"/>
      <c r="AZV227" s="18"/>
      <c r="AZW227" s="18"/>
      <c r="AZX227" s="18"/>
      <c r="AZY227" s="18"/>
      <c r="AZZ227" s="18"/>
      <c r="BAA227" s="18"/>
      <c r="BAB227" s="18"/>
      <c r="BAC227" s="18"/>
      <c r="BAD227" s="18"/>
      <c r="BAE227" s="18"/>
      <c r="BAF227" s="18"/>
      <c r="BAG227" s="18"/>
      <c r="BAH227" s="18"/>
      <c r="BAI227" s="18"/>
      <c r="BAJ227" s="18"/>
      <c r="BAK227" s="18"/>
      <c r="BAL227" s="18"/>
      <c r="BAM227" s="18"/>
      <c r="BAN227" s="18"/>
      <c r="BAO227" s="18"/>
      <c r="BAP227" s="18"/>
      <c r="BAQ227" s="18"/>
      <c r="BAR227" s="18"/>
      <c r="BAS227" s="18"/>
      <c r="BAT227" s="18"/>
      <c r="BAU227" s="18"/>
      <c r="BAV227" s="18"/>
      <c r="BAW227" s="18"/>
      <c r="BAX227" s="18"/>
      <c r="BAY227" s="18"/>
      <c r="BAZ227" s="18"/>
      <c r="BBA227" s="18"/>
      <c r="BBB227" s="18"/>
      <c r="BBC227" s="18"/>
      <c r="BBD227" s="18"/>
      <c r="BBE227" s="18"/>
      <c r="BBF227" s="18"/>
      <c r="BBG227" s="18"/>
      <c r="BBH227" s="18"/>
      <c r="BBI227" s="18"/>
      <c r="BBJ227" s="18"/>
      <c r="BBK227" s="18"/>
      <c r="BBL227" s="18"/>
      <c r="BBM227" s="18"/>
      <c r="BBN227" s="18"/>
      <c r="BBO227" s="18"/>
      <c r="BBP227" s="18"/>
      <c r="BBQ227" s="18"/>
      <c r="BBR227" s="18"/>
      <c r="BBS227" s="18"/>
      <c r="BBT227" s="18"/>
      <c r="BBU227" s="18"/>
      <c r="BBV227" s="18"/>
      <c r="BBW227" s="18"/>
      <c r="BBX227" s="18"/>
      <c r="BBY227" s="18"/>
      <c r="BBZ227" s="18"/>
      <c r="BCA227" s="18"/>
      <c r="BCB227" s="18"/>
      <c r="BCC227" s="18"/>
      <c r="BCD227" s="18"/>
      <c r="BCE227" s="18"/>
      <c r="BCF227" s="18"/>
      <c r="BCG227" s="18"/>
      <c r="BCH227" s="18"/>
      <c r="BCI227" s="18"/>
      <c r="BCJ227" s="18"/>
      <c r="BCK227" s="18"/>
      <c r="BCL227" s="18"/>
      <c r="BCM227" s="18"/>
      <c r="BCN227" s="18"/>
      <c r="BCO227" s="18"/>
      <c r="BCP227" s="18"/>
      <c r="BCQ227" s="18"/>
      <c r="BCR227" s="18"/>
      <c r="BCS227" s="18"/>
      <c r="BCT227" s="18"/>
      <c r="BCU227" s="18"/>
      <c r="BCV227" s="18"/>
      <c r="BCW227" s="18"/>
      <c r="BCX227" s="18"/>
      <c r="BCY227" s="18"/>
      <c r="BCZ227" s="18"/>
      <c r="BDA227" s="18"/>
      <c r="BDB227" s="18"/>
      <c r="BDC227" s="18"/>
      <c r="BDD227" s="18"/>
      <c r="BDE227" s="18"/>
      <c r="BDF227" s="18"/>
      <c r="BDG227" s="18"/>
      <c r="BDH227" s="18"/>
      <c r="BDI227" s="18"/>
      <c r="BDJ227" s="18"/>
      <c r="BDK227" s="18"/>
      <c r="BDL227" s="18"/>
      <c r="BDM227" s="18"/>
      <c r="BDN227" s="18"/>
      <c r="BDO227" s="18"/>
      <c r="BDP227" s="18"/>
      <c r="BDQ227" s="18"/>
      <c r="BDR227" s="18"/>
      <c r="BDS227" s="18"/>
      <c r="BDT227" s="18"/>
      <c r="BDU227" s="18"/>
      <c r="BDV227" s="18"/>
      <c r="BDW227" s="18"/>
      <c r="BDX227" s="18"/>
      <c r="BDY227" s="18"/>
      <c r="BDZ227" s="18"/>
      <c r="BEA227" s="18"/>
      <c r="BEB227" s="18"/>
      <c r="BEC227" s="18"/>
      <c r="BED227" s="18"/>
      <c r="BEE227" s="18"/>
      <c r="BEF227" s="18"/>
      <c r="BEG227" s="18"/>
      <c r="BEH227" s="18"/>
      <c r="BEI227" s="18"/>
      <c r="BEJ227" s="18"/>
      <c r="BEK227" s="18"/>
      <c r="BEL227" s="18"/>
      <c r="BEM227" s="18"/>
      <c r="BEN227" s="18"/>
      <c r="BEO227" s="18"/>
      <c r="BEP227" s="18"/>
      <c r="BEQ227" s="18"/>
      <c r="BER227" s="18"/>
      <c r="BES227" s="18"/>
      <c r="BET227" s="18"/>
      <c r="BEU227" s="18"/>
      <c r="BEV227" s="18"/>
      <c r="BEW227" s="18"/>
      <c r="BEX227" s="18"/>
      <c r="BEY227" s="18"/>
      <c r="BEZ227" s="18"/>
      <c r="BFA227" s="18"/>
      <c r="BFB227" s="18"/>
      <c r="BFC227" s="18"/>
      <c r="BFD227" s="18"/>
      <c r="BFE227" s="18"/>
      <c r="BFF227" s="18"/>
      <c r="BFG227" s="18"/>
      <c r="BFH227" s="18"/>
      <c r="BFI227" s="18"/>
      <c r="BFJ227" s="18"/>
      <c r="BFK227" s="18"/>
      <c r="BFL227" s="18"/>
      <c r="BFM227" s="18"/>
      <c r="BFN227" s="18"/>
      <c r="BFO227" s="18"/>
      <c r="BFP227" s="18"/>
      <c r="BFQ227" s="18"/>
      <c r="BFR227" s="18"/>
      <c r="BFS227" s="18"/>
      <c r="BFT227" s="18"/>
      <c r="BFU227" s="18"/>
      <c r="BFV227" s="18"/>
      <c r="BFW227" s="18"/>
      <c r="BFX227" s="18"/>
      <c r="BFY227" s="18"/>
      <c r="BFZ227" s="18"/>
      <c r="BGA227" s="18"/>
      <c r="BGB227" s="18"/>
      <c r="BGC227" s="18"/>
      <c r="BGD227" s="18"/>
      <c r="BGE227" s="18"/>
      <c r="BGF227" s="18"/>
      <c r="BGG227" s="18"/>
      <c r="BGH227" s="18"/>
      <c r="BGI227" s="18"/>
      <c r="BGJ227" s="18"/>
      <c r="BGK227" s="18"/>
      <c r="BGL227" s="18"/>
      <c r="BGM227" s="18"/>
      <c r="BGN227" s="18"/>
      <c r="BGO227" s="18"/>
      <c r="BGP227" s="18"/>
      <c r="BGQ227" s="18"/>
      <c r="BGR227" s="18"/>
      <c r="BGS227" s="18"/>
      <c r="BGT227" s="18"/>
      <c r="BGU227" s="18"/>
      <c r="BGV227" s="18"/>
      <c r="BGW227" s="18"/>
      <c r="BGX227" s="18"/>
      <c r="BGY227" s="18"/>
      <c r="BGZ227" s="18"/>
      <c r="BHA227" s="18"/>
      <c r="BHB227" s="18"/>
      <c r="BHC227" s="18"/>
      <c r="BHD227" s="18"/>
      <c r="BHE227" s="18"/>
      <c r="BHF227" s="18"/>
      <c r="BHG227" s="18"/>
      <c r="BHH227" s="18"/>
      <c r="BHI227" s="18"/>
      <c r="BHJ227" s="18"/>
      <c r="BHK227" s="18"/>
      <c r="BHL227" s="18"/>
      <c r="BHM227" s="18"/>
      <c r="BHN227" s="18"/>
      <c r="BHO227" s="18"/>
      <c r="BHP227" s="18"/>
      <c r="BHQ227" s="18"/>
      <c r="BHR227" s="18"/>
      <c r="BHS227" s="18"/>
      <c r="BHT227" s="18"/>
      <c r="BHU227" s="18"/>
      <c r="BHV227" s="18"/>
      <c r="BHW227" s="18"/>
      <c r="BHX227" s="18"/>
      <c r="BHY227" s="18"/>
      <c r="BHZ227" s="18"/>
      <c r="BIA227" s="18"/>
      <c r="BIB227" s="18"/>
      <c r="BIC227" s="18"/>
      <c r="BID227" s="18"/>
      <c r="BIE227" s="18"/>
      <c r="BIF227" s="18"/>
      <c r="BIG227" s="18"/>
      <c r="BIH227" s="18"/>
      <c r="BII227" s="18"/>
      <c r="BIJ227" s="18"/>
      <c r="BIK227" s="18"/>
      <c r="BIL227" s="18"/>
      <c r="BIM227" s="18"/>
      <c r="BIN227" s="18"/>
      <c r="BIO227" s="18"/>
      <c r="BIP227" s="18"/>
      <c r="BIQ227" s="18"/>
      <c r="BIR227" s="18"/>
      <c r="BIS227" s="18"/>
      <c r="BIT227" s="18"/>
      <c r="BIU227" s="18"/>
      <c r="BIV227" s="18"/>
      <c r="BIW227" s="18"/>
      <c r="BIX227" s="18"/>
      <c r="BIY227" s="18"/>
      <c r="BIZ227" s="18"/>
      <c r="BJA227" s="18"/>
      <c r="BJB227" s="18"/>
      <c r="BJC227" s="18"/>
      <c r="BJD227" s="18"/>
      <c r="BJE227" s="18"/>
      <c r="BJF227" s="18"/>
      <c r="BJG227" s="18"/>
      <c r="BJH227" s="18"/>
      <c r="BJI227" s="18"/>
      <c r="BJJ227" s="18"/>
      <c r="BJK227" s="18"/>
      <c r="BJL227" s="18"/>
      <c r="BJM227" s="18"/>
      <c r="BJN227" s="18"/>
      <c r="BJO227" s="18"/>
      <c r="BJP227" s="18"/>
      <c r="BJQ227" s="18"/>
      <c r="BJR227" s="18"/>
      <c r="BJS227" s="18"/>
      <c r="BJT227" s="18"/>
      <c r="BJU227" s="18"/>
      <c r="BJV227" s="18"/>
      <c r="BJW227" s="18"/>
      <c r="BJX227" s="18"/>
      <c r="BJY227" s="18"/>
      <c r="BJZ227" s="18"/>
      <c r="BKA227" s="18"/>
      <c r="BKB227" s="18"/>
      <c r="BKC227" s="18"/>
      <c r="BKD227" s="18"/>
      <c r="BKE227" s="18"/>
      <c r="BKF227" s="18"/>
      <c r="BKG227" s="18"/>
      <c r="BKH227" s="18"/>
      <c r="BKI227" s="18"/>
      <c r="BKJ227" s="18"/>
      <c r="BKK227" s="18"/>
      <c r="BKL227" s="18"/>
      <c r="BKM227" s="18"/>
      <c r="BKN227" s="18"/>
      <c r="BKO227" s="18"/>
      <c r="BKP227" s="18"/>
      <c r="BKQ227" s="18"/>
      <c r="BKR227" s="18"/>
      <c r="BKS227" s="18"/>
      <c r="BKT227" s="18"/>
      <c r="BKU227" s="18"/>
      <c r="BKV227" s="18"/>
      <c r="BKW227" s="18"/>
      <c r="BKX227" s="18"/>
      <c r="BKY227" s="18"/>
      <c r="BKZ227" s="18"/>
      <c r="BLA227" s="18"/>
      <c r="BLB227" s="18"/>
      <c r="BLC227" s="18"/>
      <c r="BLD227" s="18"/>
      <c r="BLE227" s="18"/>
      <c r="BLF227" s="18"/>
      <c r="BLG227" s="18"/>
      <c r="BLH227" s="18"/>
      <c r="BLI227" s="18"/>
      <c r="BLJ227" s="18"/>
      <c r="BLK227" s="18"/>
      <c r="BLL227" s="18"/>
      <c r="BLM227" s="18"/>
      <c r="BLN227" s="18"/>
      <c r="BLO227" s="18"/>
      <c r="BLP227" s="18"/>
      <c r="BLQ227" s="18"/>
      <c r="BLR227" s="18"/>
      <c r="BLS227" s="18"/>
      <c r="BLT227" s="18"/>
      <c r="BLU227" s="18"/>
      <c r="BLV227" s="18"/>
      <c r="BLW227" s="18"/>
      <c r="BLX227" s="18"/>
      <c r="BLY227" s="18"/>
      <c r="BLZ227" s="18"/>
      <c r="BMA227" s="18"/>
      <c r="BMB227" s="18"/>
      <c r="BMC227" s="18"/>
      <c r="BMD227" s="18"/>
      <c r="BME227" s="18"/>
      <c r="BMF227" s="18"/>
      <c r="BMG227" s="18"/>
      <c r="BMH227" s="18"/>
      <c r="BMI227" s="18"/>
      <c r="BMJ227" s="18"/>
      <c r="BMK227" s="18"/>
      <c r="BML227" s="18"/>
      <c r="BMM227" s="18"/>
      <c r="BMN227" s="18"/>
      <c r="BMO227" s="18"/>
      <c r="BMP227" s="18"/>
      <c r="BMQ227" s="18"/>
      <c r="BMR227" s="18"/>
      <c r="BMS227" s="18"/>
      <c r="BMT227" s="18"/>
      <c r="BMU227" s="18"/>
      <c r="BMV227" s="18"/>
      <c r="BMW227" s="18"/>
      <c r="BMX227" s="18"/>
      <c r="BMY227" s="18"/>
      <c r="BMZ227" s="18"/>
      <c r="BNA227" s="18"/>
      <c r="BNB227" s="18"/>
      <c r="BNC227" s="18"/>
      <c r="BND227" s="18"/>
      <c r="BNE227" s="18"/>
      <c r="BNF227" s="18"/>
      <c r="BNG227" s="18"/>
      <c r="BNH227" s="18"/>
      <c r="BNI227" s="18"/>
      <c r="BNJ227" s="18"/>
      <c r="BNK227" s="18"/>
      <c r="BNL227" s="18"/>
      <c r="BNM227" s="18"/>
      <c r="BNN227" s="18"/>
      <c r="BNO227" s="18"/>
      <c r="BNP227" s="18"/>
      <c r="BNQ227" s="18"/>
      <c r="BNR227" s="18"/>
      <c r="BNS227" s="18"/>
      <c r="BNT227" s="18"/>
      <c r="BNU227" s="18"/>
      <c r="BNV227" s="18"/>
      <c r="BNW227" s="18"/>
      <c r="BNX227" s="18"/>
      <c r="BNY227" s="18"/>
      <c r="BNZ227" s="18"/>
      <c r="BOA227" s="18"/>
      <c r="BOB227" s="18"/>
      <c r="BOC227" s="18"/>
      <c r="BOD227" s="18"/>
      <c r="BOE227" s="18"/>
      <c r="BOF227" s="18"/>
      <c r="BOG227" s="18"/>
      <c r="BOH227" s="18"/>
      <c r="BOI227" s="18"/>
      <c r="BOJ227" s="18"/>
      <c r="BOK227" s="18"/>
      <c r="BOL227" s="18"/>
      <c r="BOM227" s="18"/>
      <c r="BON227" s="18"/>
      <c r="BOO227" s="18"/>
      <c r="BOP227" s="18"/>
      <c r="BOQ227" s="18"/>
      <c r="BOR227" s="18"/>
      <c r="BOS227" s="18"/>
      <c r="BOT227" s="18"/>
      <c r="BOU227" s="18"/>
      <c r="BOV227" s="18"/>
      <c r="BOW227" s="18"/>
      <c r="BOX227" s="18"/>
      <c r="BOY227" s="18"/>
      <c r="BOZ227" s="18"/>
      <c r="BPA227" s="18"/>
      <c r="BPB227" s="18"/>
      <c r="BPC227" s="18"/>
      <c r="BPD227" s="18"/>
      <c r="BPE227" s="18"/>
      <c r="BPF227" s="18"/>
      <c r="BPG227" s="18"/>
      <c r="BPH227" s="18"/>
      <c r="BPI227" s="18"/>
      <c r="BPJ227" s="18"/>
      <c r="BPK227" s="18"/>
      <c r="BPL227" s="18"/>
      <c r="BPM227" s="18"/>
      <c r="BPN227" s="18"/>
      <c r="BPO227" s="18"/>
      <c r="BPP227" s="18"/>
      <c r="BPQ227" s="18"/>
      <c r="BPR227" s="18"/>
      <c r="BPS227" s="18"/>
      <c r="BPT227" s="18"/>
      <c r="BPU227" s="18"/>
      <c r="BPV227" s="18"/>
      <c r="BPW227" s="18"/>
      <c r="BPX227" s="18"/>
      <c r="BPY227" s="18"/>
      <c r="BPZ227" s="18"/>
      <c r="BQA227" s="18"/>
      <c r="BQB227" s="18"/>
      <c r="BQC227" s="18"/>
      <c r="BQD227" s="18"/>
      <c r="BQE227" s="18"/>
      <c r="BQF227" s="18"/>
      <c r="BQG227" s="18"/>
      <c r="BQH227" s="18"/>
      <c r="BQI227" s="18"/>
      <c r="BQJ227" s="18"/>
      <c r="BQK227" s="18"/>
      <c r="BQL227" s="18"/>
      <c r="BQM227" s="18"/>
      <c r="BQN227" s="18"/>
      <c r="BQO227" s="18"/>
      <c r="BQP227" s="18"/>
      <c r="BQQ227" s="18"/>
      <c r="BQR227" s="18"/>
      <c r="BQS227" s="18"/>
      <c r="BQT227" s="18"/>
      <c r="BQU227" s="18"/>
      <c r="BQV227" s="18"/>
      <c r="BQW227" s="18"/>
      <c r="BQX227" s="18"/>
      <c r="BQY227" s="18"/>
      <c r="BQZ227" s="18"/>
      <c r="BRA227" s="18"/>
      <c r="BRB227" s="18"/>
      <c r="BRC227" s="18"/>
      <c r="BRD227" s="18"/>
      <c r="BRE227" s="18"/>
      <c r="BRF227" s="18"/>
      <c r="BRG227" s="18"/>
      <c r="BRH227" s="18"/>
      <c r="BRI227" s="18"/>
      <c r="BRJ227" s="18"/>
      <c r="BRK227" s="18"/>
      <c r="BRL227" s="18"/>
      <c r="BRM227" s="18"/>
      <c r="BRN227" s="18"/>
      <c r="BRO227" s="18"/>
      <c r="BRP227" s="18"/>
      <c r="BRQ227" s="18"/>
      <c r="BRR227" s="18"/>
      <c r="BRS227" s="18"/>
      <c r="BRT227" s="18"/>
      <c r="BRU227" s="18"/>
      <c r="BRV227" s="18"/>
      <c r="BRW227" s="18"/>
      <c r="BRX227" s="18"/>
      <c r="BRY227" s="18"/>
      <c r="BRZ227" s="18"/>
      <c r="BSA227" s="18"/>
      <c r="BSB227" s="18"/>
      <c r="BSC227" s="18"/>
      <c r="BSD227" s="18"/>
      <c r="BSE227" s="18"/>
      <c r="BSF227" s="18"/>
      <c r="BSG227" s="18"/>
      <c r="BSH227" s="18"/>
      <c r="BSI227" s="18"/>
      <c r="BSJ227" s="18"/>
      <c r="BSK227" s="18"/>
      <c r="BSL227" s="18"/>
      <c r="BSM227" s="18"/>
      <c r="BSN227" s="18"/>
      <c r="BSO227" s="18"/>
      <c r="BSP227" s="18"/>
      <c r="BSQ227" s="18"/>
      <c r="BSR227" s="18"/>
      <c r="BSS227" s="18"/>
      <c r="BST227" s="18"/>
      <c r="BSU227" s="18"/>
      <c r="BSV227" s="18"/>
      <c r="BSW227" s="18"/>
      <c r="BSX227" s="18"/>
      <c r="BSY227" s="18"/>
      <c r="BSZ227" s="18"/>
      <c r="BTA227" s="18"/>
      <c r="BTB227" s="18"/>
      <c r="BTC227" s="18"/>
      <c r="BTD227" s="18"/>
      <c r="BTE227" s="18"/>
      <c r="BTF227" s="18"/>
      <c r="BTG227" s="18"/>
      <c r="BTH227" s="18"/>
    </row>
    <row r="228" spans="1:1880" ht="35.25" customHeight="1" x14ac:dyDescent="0.3">
      <c r="A228" s="100"/>
      <c r="B228" s="529" t="s">
        <v>25</v>
      </c>
      <c r="C228" s="539"/>
      <c r="D228" s="532"/>
      <c r="E228" s="532"/>
      <c r="F228" s="546"/>
      <c r="G228" s="514"/>
      <c r="H228" s="17"/>
      <c r="I228" s="72"/>
      <c r="J228" s="180"/>
    </row>
    <row r="229" spans="1:1880" ht="151.19999999999999" customHeight="1" x14ac:dyDescent="0.3">
      <c r="A229" s="117">
        <v>621</v>
      </c>
      <c r="B229" s="117" t="s">
        <v>330</v>
      </c>
      <c r="C229" s="117" t="s">
        <v>357</v>
      </c>
      <c r="D229" s="116" t="s">
        <v>798</v>
      </c>
      <c r="E229" s="385" t="e">
        <f>INDEX('2021 Unit Data'!$A$1:$CZ$258,MATCH('Unit Data from Audit Worksheet'!$A229,'2021 Unit Data'!$A$1:$A$258,0),MATCH('Unit Data from Audit Worksheet'!$D$2,'2021 Unit Data'!$A$1:$CZ$1,0))</f>
        <v>#N/A</v>
      </c>
      <c r="F229" s="188">
        <v>0</v>
      </c>
      <c r="G229" s="464" t="s">
        <v>799</v>
      </c>
      <c r="J229" s="180"/>
    </row>
    <row r="230" spans="1:1880" ht="178.2" customHeight="1" x14ac:dyDescent="0.3">
      <c r="A230" s="100">
        <v>547</v>
      </c>
      <c r="B230" s="387"/>
      <c r="C230" s="387" t="s">
        <v>159</v>
      </c>
      <c r="D230" s="944" t="s">
        <v>2171</v>
      </c>
      <c r="E230" s="385" t="e">
        <f>INDEX('2021 Unit Data'!$A$1:$CZ$258,MATCH('Unit Data from Audit Worksheet'!$A230,'2021 Unit Data'!$A$1:$A$258,0),MATCH('Unit Data from Audit Worksheet'!$D$2,'2021 Unit Data'!$A$1:$CZ$1,0))</f>
        <v>#N/A</v>
      </c>
      <c r="F230" s="903"/>
      <c r="G230" s="463" t="str">
        <f>IF(F230&lt;1,"Please answer this question","")</f>
        <v>Please answer this question</v>
      </c>
      <c r="H230" s="435"/>
      <c r="I230" s="436"/>
      <c r="J230" s="180"/>
    </row>
    <row r="231" spans="1:1880" s="18" customFormat="1" ht="120" customHeight="1" x14ac:dyDescent="0.3">
      <c r="A231" s="195">
        <v>659</v>
      </c>
      <c r="B231" s="496" t="s">
        <v>58</v>
      </c>
      <c r="C231" s="496" t="s">
        <v>347</v>
      </c>
      <c r="D231" s="198" t="s">
        <v>800</v>
      </c>
      <c r="E231" s="385" t="e">
        <f>INDEX('2021 Unit Data'!$A$1:$CZ$258,MATCH('Unit Data from Audit Worksheet'!$A231,'2021 Unit Data'!$A$1:$A$258,0),MATCH('Unit Data from Audit Worksheet'!$D$2,'2021 Unit Data'!$A$1:$CZ$1,0))</f>
        <v>#N/A</v>
      </c>
      <c r="F231" s="189">
        <v>0</v>
      </c>
      <c r="G231" s="464" t="s">
        <v>801</v>
      </c>
      <c r="H231" s="434">
        <f>IF(F228&lt;0,"Error: Enter as positive.",)</f>
        <v>0</v>
      </c>
      <c r="I231" s="251"/>
      <c r="J231" s="971"/>
      <c r="L231"/>
      <c r="N231" s="190"/>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row>
    <row r="232" spans="1:1880" ht="65.25" customHeight="1" x14ac:dyDescent="0.3">
      <c r="A232" s="195">
        <v>660</v>
      </c>
      <c r="B232" s="496" t="s">
        <v>58</v>
      </c>
      <c r="C232" s="496" t="s">
        <v>347</v>
      </c>
      <c r="D232" s="198" t="s">
        <v>802</v>
      </c>
      <c r="E232" s="385" t="e">
        <f>INDEX('2021 Unit Data'!$A$1:$CZ$258,MATCH('Unit Data from Audit Worksheet'!$A232,'2021 Unit Data'!$A$1:$A$258,0),MATCH('Unit Data from Audit Worksheet'!$D$2,'2021 Unit Data'!$A$1:$CZ$1,0))</f>
        <v>#N/A</v>
      </c>
      <c r="F232" s="189">
        <v>0</v>
      </c>
      <c r="G232" s="464" t="str">
        <f>IF(ISBLANK(F232),"Please do not leave blank","")</f>
        <v/>
      </c>
      <c r="H232" s="434">
        <f>IF(F229&lt;0,"Note: Number is normally positive.",)</f>
        <v>0</v>
      </c>
      <c r="I232" s="17"/>
      <c r="J232" s="971"/>
    </row>
    <row r="233" spans="1:1880" ht="94.5" customHeight="1" x14ac:dyDescent="0.3">
      <c r="A233" s="195">
        <v>661</v>
      </c>
      <c r="B233" s="496" t="s">
        <v>58</v>
      </c>
      <c r="C233" s="496" t="s">
        <v>349</v>
      </c>
      <c r="D233" s="354" t="s">
        <v>803</v>
      </c>
      <c r="E233" s="822" t="e">
        <f>INDEX('2021 Unit Data'!$A$1:$CZ$258,MATCH('Unit Data from Audit Worksheet'!$A233,'2021 Unit Data'!$A$1:$A$258,0),MATCH('Unit Data from Audit Worksheet'!$D$2,'2021 Unit Data'!$A$1:$CZ$1,0))</f>
        <v>#N/A</v>
      </c>
      <c r="F233" s="181">
        <v>0</v>
      </c>
      <c r="G233" s="464" t="str">
        <f>IF(ISBLANK(F233),"Please do not leave blank ",IF(F233=H233,"","Please review percentage"))</f>
        <v/>
      </c>
      <c r="H233" s="932">
        <f>ROUND(IFERROR((F232/F231)*100,0),1)</f>
        <v>0</v>
      </c>
      <c r="I233" s="465"/>
      <c r="J233" s="180"/>
    </row>
    <row r="234" spans="1:1880" ht="111.75" customHeight="1" x14ac:dyDescent="0.3">
      <c r="A234" s="100"/>
      <c r="B234" s="387"/>
      <c r="C234" s="387"/>
      <c r="D234" s="24" t="s">
        <v>26</v>
      </c>
      <c r="E234" s="385"/>
      <c r="F234" s="389"/>
      <c r="G234" s="464"/>
      <c r="H234" s="465"/>
      <c r="I234" s="466"/>
      <c r="J234" s="180"/>
    </row>
    <row r="235" spans="1:1880" ht="32.25" customHeight="1" x14ac:dyDescent="0.3">
      <c r="A235" s="100"/>
      <c r="B235" s="529" t="s">
        <v>27</v>
      </c>
      <c r="C235" s="539"/>
      <c r="D235" s="532"/>
      <c r="E235" s="545"/>
      <c r="F235" s="545"/>
      <c r="G235" s="514"/>
      <c r="H235" s="17"/>
      <c r="I235" s="72"/>
      <c r="J235" s="180"/>
    </row>
    <row r="236" spans="1:1880" ht="63.75" customHeight="1" x14ac:dyDescent="0.3">
      <c r="A236" s="30">
        <v>371</v>
      </c>
      <c r="B236" s="4" t="s">
        <v>55</v>
      </c>
      <c r="C236" s="4" t="s">
        <v>160</v>
      </c>
      <c r="D236" s="21" t="s">
        <v>897</v>
      </c>
      <c r="E236" s="385" t="e">
        <f>INDEX('2021 Unit Data'!$A$1:$CZ$258,MATCH('Unit Data from Audit Worksheet'!$A236,'2021 Unit Data'!$A$1:$A$258,0),MATCH('Unit Data from Audit Worksheet'!$D$2,'2021 Unit Data'!$A$1:$CZ$1,0))</f>
        <v>#N/A</v>
      </c>
      <c r="F236" s="189">
        <v>0</v>
      </c>
      <c r="G236" s="434">
        <f>IF(F236&lt;0,"Error: Enter as positive.",)</f>
        <v>0</v>
      </c>
      <c r="H236" s="17"/>
      <c r="I236" s="72"/>
      <c r="J236" s="971"/>
    </row>
    <row r="237" spans="1:1880" ht="70.5" customHeight="1" x14ac:dyDescent="0.3">
      <c r="A237" s="100">
        <v>513</v>
      </c>
      <c r="B237" s="494" t="s">
        <v>57</v>
      </c>
      <c r="C237" s="4" t="s">
        <v>160</v>
      </c>
      <c r="D237" s="21" t="s">
        <v>898</v>
      </c>
      <c r="E237" s="385" t="e">
        <f>INDEX('2021 Unit Data'!$A$1:$CZ$258,MATCH('Unit Data from Audit Worksheet'!$A237,'2021 Unit Data'!$A$1:$A$258,0),MATCH('Unit Data from Audit Worksheet'!$D$2,'2021 Unit Data'!$A$1:$CZ$1,0))</f>
        <v>#N/A</v>
      </c>
      <c r="F237" s="189">
        <v>0</v>
      </c>
      <c r="G237" s="434">
        <f>IF(F237&lt;0,"Error: Enter as positive.",)</f>
        <v>0</v>
      </c>
      <c r="H237" s="435"/>
      <c r="I237" s="436"/>
      <c r="J237" s="180"/>
    </row>
    <row r="238" spans="1:1880" ht="80.25" customHeight="1" x14ac:dyDescent="0.3">
      <c r="A238" s="100">
        <v>514</v>
      </c>
      <c r="B238" s="494" t="s">
        <v>57</v>
      </c>
      <c r="C238" s="4" t="s">
        <v>160</v>
      </c>
      <c r="D238" s="21" t="s">
        <v>899</v>
      </c>
      <c r="E238" s="385" t="e">
        <f>INDEX('2021 Unit Data'!$A$1:$CZ$258,MATCH('Unit Data from Audit Worksheet'!$A238,'2021 Unit Data'!$A$1:$A$258,0),MATCH('Unit Data from Audit Worksheet'!$D$2,'2021 Unit Data'!$A$1:$CZ$1,0))</f>
        <v>#N/A</v>
      </c>
      <c r="F238" s="189">
        <v>0</v>
      </c>
      <c r="G238" s="434">
        <f>IF(F238&lt;0,"Error: Enter as positive.",)</f>
        <v>0</v>
      </c>
      <c r="H238" s="17"/>
      <c r="I238" s="436"/>
      <c r="J238" s="180"/>
    </row>
    <row r="239" spans="1:1880" ht="80.25" customHeight="1" x14ac:dyDescent="0.3">
      <c r="A239" s="100">
        <v>990</v>
      </c>
      <c r="B239" s="494" t="s">
        <v>593</v>
      </c>
      <c r="C239" s="387" t="s">
        <v>160</v>
      </c>
      <c r="D239" s="21" t="s">
        <v>2012</v>
      </c>
      <c r="E239" s="385" t="e">
        <f>INDEX('2021 Unit Data'!$A$1:$CZ$258,MATCH('Unit Data from Audit Worksheet'!$A239,'2021 Unit Data'!$A$1:$A$258,0),MATCH('Unit Data from Audit Worksheet'!$D$2,'2021 Unit Data'!$A$1:$CZ$1,0))</f>
        <v>#N/A</v>
      </c>
      <c r="F239" s="189">
        <v>0</v>
      </c>
      <c r="G239" s="434">
        <f>IF(F239&lt;0,"Error: Enter as positive.",)</f>
        <v>0</v>
      </c>
      <c r="H239" s="17"/>
      <c r="I239" s="436"/>
      <c r="J239" s="180"/>
    </row>
    <row r="240" spans="1:1880" ht="96" customHeight="1" x14ac:dyDescent="0.3">
      <c r="A240" s="498">
        <v>1051</v>
      </c>
      <c r="B240" s="814" t="s">
        <v>599</v>
      </c>
      <c r="C240" s="912" t="s">
        <v>2020</v>
      </c>
      <c r="D240" s="815" t="s">
        <v>2008</v>
      </c>
      <c r="E240" s="785" t="s">
        <v>2018</v>
      </c>
      <c r="F240" s="189">
        <v>0</v>
      </c>
      <c r="G240" s="434">
        <f>IF(F240&lt;0,"Error: Enter as positive.",)</f>
        <v>0</v>
      </c>
      <c r="H240" s="17"/>
      <c r="I240" s="436"/>
      <c r="J240" s="180"/>
      <c r="L240" s="180"/>
      <c r="Y240" s="180"/>
      <c r="Z240" s="180"/>
      <c r="AA240" s="180"/>
      <c r="AB240" s="180"/>
      <c r="AC240" s="180"/>
      <c r="AD240" s="180"/>
      <c r="AE240" s="180"/>
      <c r="AF240" s="180"/>
      <c r="AG240" s="180"/>
      <c r="AH240" s="180"/>
      <c r="AI240" s="180"/>
      <c r="AJ240" s="180"/>
      <c r="AK240" s="180"/>
      <c r="AL240" s="180"/>
      <c r="AM240" s="180"/>
      <c r="AN240" s="180"/>
      <c r="AO240" s="180"/>
      <c r="AP240" s="180"/>
      <c r="AQ240" s="180"/>
      <c r="AR240" s="180"/>
      <c r="AS240" s="180"/>
      <c r="AT240" s="180"/>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80"/>
      <c r="CZ240" s="180"/>
      <c r="DA240" s="180"/>
      <c r="DB240" s="180"/>
      <c r="DC240" s="180"/>
      <c r="DD240" s="180"/>
      <c r="DE240" s="180"/>
      <c r="DF240" s="180"/>
      <c r="DG240" s="180"/>
      <c r="DH240" s="180"/>
      <c r="DI240" s="180"/>
      <c r="DJ240" s="180"/>
      <c r="DK240" s="180"/>
      <c r="DL240" s="180"/>
      <c r="DM240" s="180"/>
      <c r="DN240" s="180"/>
      <c r="DO240" s="180"/>
      <c r="DP240" s="180"/>
      <c r="DQ240" s="180"/>
      <c r="DR240" s="180"/>
    </row>
    <row r="241" spans="1:13" ht="32.25" customHeight="1" x14ac:dyDescent="0.3">
      <c r="A241" s="100"/>
      <c r="B241" s="529" t="s">
        <v>28</v>
      </c>
      <c r="C241" s="539"/>
      <c r="D241" s="532"/>
      <c r="E241" s="545"/>
      <c r="F241" s="514"/>
      <c r="G241" s="514"/>
      <c r="H241" s="17"/>
      <c r="I241" s="72"/>
      <c r="J241" s="971"/>
    </row>
    <row r="242" spans="1:13" ht="68.25" customHeight="1" x14ac:dyDescent="0.3">
      <c r="A242" s="100">
        <v>6</v>
      </c>
      <c r="B242" s="4" t="s">
        <v>54</v>
      </c>
      <c r="C242" s="4" t="s">
        <v>161</v>
      </c>
      <c r="D242" s="21" t="s">
        <v>900</v>
      </c>
      <c r="E242" s="385" t="e">
        <f>INDEX('2021 Unit Data'!$A$1:$CZ$258,MATCH('Unit Data from Audit Worksheet'!$A242,'2021 Unit Data'!$A$1:$A$258,0),MATCH('Unit Data from Audit Worksheet'!$D$2,'2021 Unit Data'!$A$1:$CZ$1,0))</f>
        <v>#N/A</v>
      </c>
      <c r="F242" s="189">
        <v>0</v>
      </c>
      <c r="G242" s="434">
        <f>IF(F242&lt;0,"Error: Enter as positive.",)</f>
        <v>0</v>
      </c>
      <c r="H242" s="17"/>
      <c r="I242" s="72"/>
      <c r="J242" s="971"/>
    </row>
    <row r="243" spans="1:13" ht="33" customHeight="1" x14ac:dyDescent="0.3">
      <c r="A243" s="100"/>
      <c r="B243" s="529" t="s">
        <v>172</v>
      </c>
      <c r="C243" s="539"/>
      <c r="D243" s="532"/>
      <c r="E243" s="547"/>
      <c r="F243" s="524"/>
      <c r="G243" s="524"/>
      <c r="H243" s="435"/>
      <c r="I243" s="436"/>
      <c r="J243" s="971"/>
    </row>
    <row r="244" spans="1:13" ht="141" customHeight="1" x14ac:dyDescent="0.3">
      <c r="A244" s="100">
        <v>541</v>
      </c>
      <c r="B244" s="387" t="s">
        <v>58</v>
      </c>
      <c r="C244" s="387" t="s">
        <v>901</v>
      </c>
      <c r="D244" s="384" t="s">
        <v>902</v>
      </c>
      <c r="E244" s="385" t="e">
        <f>INDEX('2021 Unit Data'!$A$1:$CZ$258,MATCH('Unit Data from Audit Worksheet'!$A244,'2021 Unit Data'!$A$1:$A$258,0),MATCH('Unit Data from Audit Worksheet'!$D$2,'2021 Unit Data'!$A$1:$CZ$1,0))</f>
        <v>#N/A</v>
      </c>
      <c r="F244" s="189">
        <v>0</v>
      </c>
      <c r="G244" s="434"/>
      <c r="H244" s="435"/>
      <c r="I244" s="436"/>
      <c r="J244" s="180"/>
    </row>
    <row r="245" spans="1:13" ht="28.5" customHeight="1" x14ac:dyDescent="0.3">
      <c r="A245" s="100"/>
      <c r="B245" s="529" t="s">
        <v>49</v>
      </c>
      <c r="C245" s="539"/>
      <c r="D245" s="532"/>
      <c r="E245" s="547"/>
      <c r="F245" s="543"/>
      <c r="G245" s="543"/>
      <c r="H245" s="435"/>
      <c r="I245" s="436"/>
      <c r="J245" s="180"/>
    </row>
    <row r="246" spans="1:13" ht="91.95" customHeight="1" x14ac:dyDescent="0.3">
      <c r="A246" s="100">
        <v>542</v>
      </c>
      <c r="B246" s="387" t="s">
        <v>58</v>
      </c>
      <c r="C246" s="501" t="s">
        <v>903</v>
      </c>
      <c r="D246" s="26" t="s">
        <v>162</v>
      </c>
      <c r="E246" s="385" t="e">
        <f>INDEX('2021 Unit Data'!$A$1:$CZ$258,MATCH('Unit Data from Audit Worksheet'!$A246,'2021 Unit Data'!$A$1:$A$258,0),MATCH('Unit Data from Audit Worksheet'!$D$2,'2021 Unit Data'!$A$1:$CZ$1,0))</f>
        <v>#N/A</v>
      </c>
      <c r="F246" s="189">
        <v>0</v>
      </c>
      <c r="G246" s="434"/>
      <c r="H246" s="435"/>
      <c r="I246" s="467"/>
      <c r="J246" s="180"/>
    </row>
    <row r="247" spans="1:13" ht="21.6" customHeight="1" x14ac:dyDescent="0.3">
      <c r="A247" s="100"/>
      <c r="B247" s="529" t="s">
        <v>904</v>
      </c>
      <c r="C247" s="905"/>
      <c r="D247" s="506"/>
      <c r="E247" s="507"/>
      <c r="F247" s="526"/>
      <c r="G247" s="526"/>
      <c r="H247" s="17"/>
      <c r="I247" s="72"/>
      <c r="J247" s="180"/>
    </row>
    <row r="248" spans="1:13" ht="12.6" customHeight="1" x14ac:dyDescent="0.3">
      <c r="A248" s="100"/>
      <c r="B248" s="943" t="s">
        <v>12</v>
      </c>
      <c r="C248" s="913"/>
      <c r="D248" s="506"/>
      <c r="E248" s="507"/>
      <c r="F248" s="548"/>
      <c r="G248" s="526"/>
      <c r="H248" s="17"/>
      <c r="I248" s="72"/>
      <c r="J248" s="180"/>
    </row>
    <row r="249" spans="1:13" ht="77.25" customHeight="1" x14ac:dyDescent="0.3">
      <c r="A249" s="100">
        <v>528</v>
      </c>
      <c r="B249" s="387" t="s">
        <v>54</v>
      </c>
      <c r="C249" s="4" t="s">
        <v>163</v>
      </c>
      <c r="D249" s="331" t="s">
        <v>932</v>
      </c>
      <c r="E249" s="385" t="e">
        <f>INDEX('2021 Unit Data'!$A$1:$CZ$258,MATCH('Unit Data from Audit Worksheet'!$A249,'2021 Unit Data'!$A$1:$A$258,0),MATCH('Unit Data from Audit Worksheet'!$D$2,'2021 Unit Data'!$A$1:$CZ$1,0))</f>
        <v>#N/A</v>
      </c>
      <c r="F249" s="189">
        <v>0</v>
      </c>
      <c r="G249" s="434">
        <f>IF(F249="","Error: Unit must enter this information if they levy taxes.",)</f>
        <v>0</v>
      </c>
      <c r="H249" s="468"/>
      <c r="I249" s="72"/>
      <c r="J249" s="180"/>
    </row>
    <row r="250" spans="1:13" ht="69" customHeight="1" x14ac:dyDescent="0.3">
      <c r="A250" s="100">
        <v>529</v>
      </c>
      <c r="B250" s="387" t="s">
        <v>54</v>
      </c>
      <c r="C250" s="4" t="s">
        <v>163</v>
      </c>
      <c r="D250" s="331" t="s">
        <v>905</v>
      </c>
      <c r="E250" s="385" t="e">
        <f>INDEX('2021 Unit Data'!$A$1:$CZ$258,MATCH('Unit Data from Audit Worksheet'!$A250,'2021 Unit Data'!$A$1:$A$258,0),MATCH('Unit Data from Audit Worksheet'!$D$2,'2021 Unit Data'!$A$1:$CZ$1,0))</f>
        <v>#N/A</v>
      </c>
      <c r="F250" s="189">
        <v>0</v>
      </c>
      <c r="G250" s="434">
        <f>IF(F250="","Error: Unit must enter this information if they levy taxes.",)</f>
        <v>0</v>
      </c>
      <c r="H250" s="17"/>
      <c r="I250" s="72"/>
      <c r="J250" s="180"/>
    </row>
    <row r="251" spans="1:13" ht="69" customHeight="1" x14ac:dyDescent="0.3">
      <c r="A251" s="100">
        <v>530</v>
      </c>
      <c r="B251" s="387" t="s">
        <v>54</v>
      </c>
      <c r="C251" s="4" t="s">
        <v>163</v>
      </c>
      <c r="D251" s="502" t="s">
        <v>906</v>
      </c>
      <c r="E251" s="385" t="e">
        <f>INDEX('2021 Unit Data'!$A$1:$CZ$258,MATCH('Unit Data from Audit Worksheet'!$A251,'2021 Unit Data'!$A$1:$A$258,0),MATCH('Unit Data from Audit Worksheet'!$D$2,'2021 Unit Data'!$A$1:$CZ$1,0))</f>
        <v>#N/A</v>
      </c>
      <c r="F251" s="189">
        <v>0</v>
      </c>
      <c r="G251" s="434">
        <f>IF(F251="","Error: Unit must enter this information if they levy taxes.",)</f>
        <v>0</v>
      </c>
      <c r="H251" s="17"/>
      <c r="I251" s="72"/>
      <c r="J251" s="180"/>
    </row>
    <row r="252" spans="1:13" ht="55.5" customHeight="1" x14ac:dyDescent="0.3">
      <c r="A252" s="100">
        <v>531</v>
      </c>
      <c r="B252" s="387" t="s">
        <v>54</v>
      </c>
      <c r="C252" s="4" t="s">
        <v>163</v>
      </c>
      <c r="D252" s="502" t="s">
        <v>907</v>
      </c>
      <c r="E252" s="385" t="e">
        <f>INDEX('2021 Unit Data'!$A$1:$CZ$258,MATCH('Unit Data from Audit Worksheet'!$A252,'2021 Unit Data'!$A$1:$A$258,0),MATCH('Unit Data from Audit Worksheet'!$D$2,'2021 Unit Data'!$A$1:$CZ$1,0))</f>
        <v>#N/A</v>
      </c>
      <c r="F252" s="189">
        <v>0</v>
      </c>
      <c r="G252" s="434">
        <f>IF(F252="","Error: Unit must enter this information if they levy taxes.",)</f>
        <v>0</v>
      </c>
      <c r="H252" s="17"/>
      <c r="I252" s="72"/>
      <c r="J252" s="180"/>
    </row>
    <row r="253" spans="1:13" ht="69" customHeight="1" x14ac:dyDescent="0.3">
      <c r="A253" s="100">
        <v>61</v>
      </c>
      <c r="B253" s="4" t="s">
        <v>58</v>
      </c>
      <c r="C253" s="4" t="s">
        <v>163</v>
      </c>
      <c r="D253" s="26" t="s">
        <v>908</v>
      </c>
      <c r="E253" s="822" t="e">
        <f>INDEX('2021 Unit Data'!$A$1:$CZ$258,MATCH('Unit Data from Audit Worksheet'!$A253,'2021 Unit Data'!$A$1:$A$258,0),MATCH('Unit Data from Audit Worksheet'!$D$2,'2021 Unit Data'!$A$1:$CZ$1,0))</f>
        <v>#N/A</v>
      </c>
      <c r="F253" s="186">
        <v>0</v>
      </c>
      <c r="G253" s="434" t="e">
        <f>IF(F253=H253," ","Please check values in account 528, 529, 530 and  531.")</f>
        <v>#DIV/0!</v>
      </c>
      <c r="H253" s="469" t="e">
        <f>ROUND((F249+F250-F251-F252)/(F249+F250)*100,2)</f>
        <v>#DIV/0!</v>
      </c>
      <c r="I253" s="72"/>
      <c r="J253" s="180"/>
    </row>
    <row r="254" spans="1:13" ht="69" customHeight="1" x14ac:dyDescent="0.3">
      <c r="A254" s="100">
        <v>102</v>
      </c>
      <c r="B254" s="4" t="s">
        <v>58</v>
      </c>
      <c r="C254" s="4" t="s">
        <v>163</v>
      </c>
      <c r="D254" s="53" t="s">
        <v>909</v>
      </c>
      <c r="E254" s="822" t="e">
        <f>INDEX('2021 Unit Data'!$A$1:$CZ$258,MATCH('Unit Data from Audit Worksheet'!$A254,'2021 Unit Data'!$A$1:$A$258,0),MATCH('Unit Data from Audit Worksheet'!$D$2,'2021 Unit Data'!$A$1:$CZ$1,0))</f>
        <v>#N/A</v>
      </c>
      <c r="F254" s="186">
        <v>0</v>
      </c>
      <c r="G254" s="434" t="e">
        <f>IF(F254=H254," ","Please check values in account 528 and 530.")</f>
        <v>#DIV/0!</v>
      </c>
      <c r="H254" s="469" t="e">
        <f>ROUND((F249-F251)/(F249)*100,2)</f>
        <v>#DIV/0!</v>
      </c>
      <c r="I254" s="72"/>
      <c r="J254" s="180"/>
    </row>
    <row r="255" spans="1:13" ht="63.75" customHeight="1" x14ac:dyDescent="0.3">
      <c r="A255" s="100">
        <v>103</v>
      </c>
      <c r="B255" s="4" t="s">
        <v>58</v>
      </c>
      <c r="C255" s="4" t="s">
        <v>163</v>
      </c>
      <c r="D255" s="26" t="s">
        <v>910</v>
      </c>
      <c r="E255" s="822" t="e">
        <f>INDEX('2021 Unit Data'!$A$1:$CZ$258,MATCH('Unit Data from Audit Worksheet'!$A255,'2021 Unit Data'!$A$1:$A$258,0),MATCH('Unit Data from Audit Worksheet'!$D$2,'2021 Unit Data'!$A$1:$CZ$1,0))</f>
        <v>#N/A</v>
      </c>
      <c r="F255" s="186">
        <v>0</v>
      </c>
      <c r="G255" s="434" t="e">
        <f>IF(F255=H255," ","Please check values in account 529 and 531.")</f>
        <v>#DIV/0!</v>
      </c>
      <c r="H255" s="469" t="e">
        <f>ROUND((F250-F252)/F250*100,2)</f>
        <v>#DIV/0!</v>
      </c>
      <c r="I255" s="72"/>
      <c r="J255" s="180"/>
      <c r="M255" s="18" t="s">
        <v>572</v>
      </c>
    </row>
    <row r="256" spans="1:13" ht="72" customHeight="1" x14ac:dyDescent="0.3">
      <c r="A256" s="100">
        <v>544</v>
      </c>
      <c r="B256" s="387" t="s">
        <v>58</v>
      </c>
      <c r="C256" s="387" t="s">
        <v>163</v>
      </c>
      <c r="D256" s="21" t="s">
        <v>911</v>
      </c>
      <c r="E256" s="840" t="e">
        <f>INDEX('2021 Unit Data'!$A$1:$CZ$258,MATCH('Unit Data from Audit Worksheet'!$A256,'2021 Unit Data'!$A$1:$A$258,0),MATCH('Unit Data from Audit Worksheet'!$D$2,'2021 Unit Data'!$A$1:$CZ$1,0))</f>
        <v>#N/A</v>
      </c>
      <c r="F256" s="242">
        <v>0</v>
      </c>
      <c r="G256" s="434"/>
      <c r="H256" s="17"/>
      <c r="I256" s="100"/>
      <c r="J256" s="180"/>
      <c r="M256" s="18" t="s">
        <v>50</v>
      </c>
    </row>
    <row r="257" spans="1:15" ht="73.5" customHeight="1" x14ac:dyDescent="0.3">
      <c r="A257" s="100">
        <v>545</v>
      </c>
      <c r="B257" s="387" t="s">
        <v>58</v>
      </c>
      <c r="C257" s="387" t="s">
        <v>163</v>
      </c>
      <c r="D257" s="21" t="s">
        <v>912</v>
      </c>
      <c r="E257" s="605"/>
      <c r="F257" s="242">
        <v>0</v>
      </c>
      <c r="G257" s="434"/>
      <c r="H257" s="17"/>
      <c r="I257" s="127"/>
      <c r="J257" s="180"/>
      <c r="M257" s="18" t="s">
        <v>51</v>
      </c>
    </row>
    <row r="258" spans="1:15" ht="66" customHeight="1" x14ac:dyDescent="0.3">
      <c r="A258" s="117">
        <v>624</v>
      </c>
      <c r="B258" s="117" t="s">
        <v>58</v>
      </c>
      <c r="C258" s="117"/>
      <c r="D258" s="116" t="s">
        <v>358</v>
      </c>
      <c r="E258" s="605"/>
      <c r="F258" s="904"/>
      <c r="G258" s="463" t="str">
        <f>IF(+F258&lt;1,"Please answer this question","")</f>
        <v>Please answer this question</v>
      </c>
      <c r="H258" s="17"/>
      <c r="I258" s="100"/>
      <c r="J258" s="180"/>
      <c r="M258" s="18" t="s">
        <v>573</v>
      </c>
    </row>
    <row r="259" spans="1:15" ht="70.5" customHeight="1" x14ac:dyDescent="0.3">
      <c r="A259" s="117">
        <v>648</v>
      </c>
      <c r="B259" s="117" t="s">
        <v>2036</v>
      </c>
      <c r="C259" s="117" t="s">
        <v>163</v>
      </c>
      <c r="D259" s="116" t="s">
        <v>796</v>
      </c>
      <c r="E259" s="840" t="e">
        <f>INDEX('2021 Unit Data'!$A$1:$CZ$258,MATCH('Unit Data from Audit Worksheet'!$A259,'2021 Unit Data'!$A$1:$A$258,0),MATCH('Unit Data from Audit Worksheet'!$D$2,'2021 Unit Data'!$A$1:$CZ$1,0))</f>
        <v>#N/A</v>
      </c>
      <c r="F259" s="242">
        <v>0</v>
      </c>
      <c r="G259" s="463"/>
      <c r="H259" s="17"/>
      <c r="I259" s="100"/>
      <c r="J259" s="180"/>
    </row>
    <row r="260" spans="1:15" ht="180" customHeight="1" x14ac:dyDescent="0.3">
      <c r="A260" s="117">
        <v>991</v>
      </c>
      <c r="B260" s="117" t="s">
        <v>599</v>
      </c>
      <c r="C260" s="117"/>
      <c r="D260" s="946" t="s">
        <v>2172</v>
      </c>
      <c r="E260" s="385" t="e">
        <f>INDEX('2021 Unit Data'!$A$1:$CZ$258,MATCH('Unit Data from Audit Worksheet'!$A260,'2021 Unit Data'!$A$1:$A$258,0),MATCH('Unit Data from Audit Worksheet'!$D$2,'2021 Unit Data'!$A$1:$CZ$1,0))</f>
        <v>#N/A</v>
      </c>
      <c r="F260" s="904"/>
      <c r="G260" s="463"/>
      <c r="H260" s="823" t="s">
        <v>2080</v>
      </c>
      <c r="I260" s="179"/>
      <c r="J260" s="180"/>
      <c r="M260" s="18" t="s">
        <v>596</v>
      </c>
    </row>
    <row r="261" spans="1:15" ht="27.75" customHeight="1" x14ac:dyDescent="0.3">
      <c r="A261" s="100"/>
      <c r="B261" s="529" t="s">
        <v>351</v>
      </c>
      <c r="C261" s="529"/>
      <c r="D261" s="529"/>
      <c r="E261" s="549"/>
      <c r="F261" s="549"/>
      <c r="G261" s="550"/>
      <c r="H261" s="17"/>
      <c r="I261" s="100"/>
      <c r="J261" s="180"/>
      <c r="M261" s="18" t="s">
        <v>597</v>
      </c>
    </row>
    <row r="262" spans="1:15" ht="84.6" customHeight="1" x14ac:dyDescent="0.3">
      <c r="A262" s="100">
        <v>620</v>
      </c>
      <c r="B262" s="387" t="s">
        <v>58</v>
      </c>
      <c r="C262" s="387"/>
      <c r="D262" s="944" t="s">
        <v>2173</v>
      </c>
      <c r="E262" s="563"/>
      <c r="F262" s="904"/>
      <c r="G262" s="463" t="str">
        <f>IF(F262&lt;1,"Please answer this question","")</f>
        <v>Please answer this question</v>
      </c>
      <c r="H262" s="17"/>
      <c r="I262" s="100"/>
      <c r="J262" s="180"/>
      <c r="M262" s="18" t="s">
        <v>598</v>
      </c>
    </row>
    <row r="263" spans="1:15" ht="123.75" customHeight="1" x14ac:dyDescent="0.3">
      <c r="A263" s="907"/>
      <c r="B263" s="991" t="s">
        <v>468</v>
      </c>
      <c r="C263" s="991"/>
      <c r="D263" s="991"/>
      <c r="E263" s="560"/>
      <c r="F263" s="560"/>
      <c r="G263" s="560"/>
      <c r="H263" s="17"/>
      <c r="I263" s="100"/>
      <c r="J263" s="180"/>
      <c r="M263" s="18" t="s">
        <v>471</v>
      </c>
    </row>
    <row r="264" spans="1:15" ht="63" customHeight="1" x14ac:dyDescent="0.3">
      <c r="A264" s="195">
        <v>947</v>
      </c>
      <c r="B264" s="496"/>
      <c r="C264" s="496"/>
      <c r="D264" s="354" t="s">
        <v>425</v>
      </c>
      <c r="E264" s="648"/>
      <c r="F264" s="962"/>
      <c r="G264" s="463" t="str">
        <f>IF(ISBLANK(F264),"Please do not leave blank","")</f>
        <v>Please do not leave blank</v>
      </c>
      <c r="H264" s="17"/>
      <c r="I264" s="190"/>
      <c r="J264" s="180"/>
      <c r="K264" s="190"/>
      <c r="M264" s="190"/>
      <c r="O264" s="190"/>
    </row>
    <row r="265" spans="1:15" ht="65.25" customHeight="1" x14ac:dyDescent="0.3">
      <c r="A265" s="195">
        <v>948</v>
      </c>
      <c r="B265" s="496"/>
      <c r="C265" s="496"/>
      <c r="D265" s="354" t="s">
        <v>426</v>
      </c>
      <c r="E265" s="648"/>
      <c r="F265" s="962"/>
      <c r="G265" s="463" t="str">
        <f t="shared" ref="G265:G271" si="4">IF(ISBLANK(F265),"Please do not leave blank","")</f>
        <v>Please do not leave blank</v>
      </c>
      <c r="H265" s="17"/>
      <c r="I265" s="190"/>
      <c r="J265" s="180"/>
      <c r="K265" s="190"/>
      <c r="M265" s="190"/>
      <c r="O265" s="190"/>
    </row>
    <row r="266" spans="1:15" ht="76.5" customHeight="1" x14ac:dyDescent="0.3">
      <c r="A266" s="195">
        <v>949</v>
      </c>
      <c r="B266" s="496"/>
      <c r="C266" s="496"/>
      <c r="D266" s="354" t="s">
        <v>427</v>
      </c>
      <c r="E266" s="648"/>
      <c r="F266" s="962"/>
      <c r="G266" s="463" t="str">
        <f t="shared" si="4"/>
        <v>Please do not leave blank</v>
      </c>
      <c r="H266" s="17"/>
      <c r="I266" s="190"/>
      <c r="J266" s="180"/>
      <c r="K266" s="190"/>
      <c r="M266" s="190"/>
      <c r="O266" s="190"/>
    </row>
    <row r="267" spans="1:15" ht="60" customHeight="1" x14ac:dyDescent="0.3">
      <c r="A267" s="195">
        <v>950</v>
      </c>
      <c r="B267" s="496"/>
      <c r="C267" s="496"/>
      <c r="D267" s="354" t="s">
        <v>412</v>
      </c>
      <c r="E267" s="648"/>
      <c r="F267" s="962"/>
      <c r="G267" s="463" t="str">
        <f t="shared" si="4"/>
        <v>Please do not leave blank</v>
      </c>
      <c r="H267" s="17"/>
      <c r="I267" s="190"/>
      <c r="J267" s="180"/>
      <c r="K267" s="190"/>
      <c r="M267" s="190"/>
      <c r="O267" s="190"/>
    </row>
    <row r="268" spans="1:15" ht="80.400000000000006" customHeight="1" x14ac:dyDescent="0.3">
      <c r="A268" s="195">
        <v>952</v>
      </c>
      <c r="B268" s="496"/>
      <c r="C268" s="496"/>
      <c r="D268" s="448" t="s">
        <v>2168</v>
      </c>
      <c r="E268" s="648"/>
      <c r="F268" s="963"/>
      <c r="G268" s="463" t="s">
        <v>933</v>
      </c>
      <c r="H268" s="17"/>
      <c r="I268" s="470"/>
      <c r="J268" s="180"/>
      <c r="K268" s="190"/>
      <c r="M268" s="190"/>
      <c r="O268" s="190"/>
    </row>
    <row r="269" spans="1:15" ht="93" customHeight="1" x14ac:dyDescent="0.3">
      <c r="A269" s="195">
        <v>954</v>
      </c>
      <c r="B269" s="496"/>
      <c r="C269" s="496"/>
      <c r="D269" s="448" t="s">
        <v>413</v>
      </c>
      <c r="E269" s="648"/>
      <c r="F269" s="962"/>
      <c r="G269" s="463" t="str">
        <f t="shared" si="4"/>
        <v>Please do not leave blank</v>
      </c>
      <c r="H269" s="17"/>
      <c r="I269" s="190"/>
      <c r="J269" s="180"/>
      <c r="K269" s="190"/>
      <c r="M269" s="190"/>
      <c r="O269" s="190"/>
    </row>
    <row r="270" spans="1:15" ht="98.25" customHeight="1" x14ac:dyDescent="0.3">
      <c r="A270" s="195">
        <v>956</v>
      </c>
      <c r="B270" s="496"/>
      <c r="C270" s="496"/>
      <c r="D270" s="448" t="s">
        <v>414</v>
      </c>
      <c r="E270" s="648"/>
      <c r="F270" s="962"/>
      <c r="G270" s="463" t="str">
        <f t="shared" si="4"/>
        <v>Please do not leave blank</v>
      </c>
      <c r="H270" s="17"/>
      <c r="I270" s="190"/>
      <c r="J270" s="180"/>
      <c r="K270" s="190"/>
      <c r="M270" s="190"/>
      <c r="O270" s="190"/>
    </row>
    <row r="271" spans="1:15" ht="218.25" customHeight="1" x14ac:dyDescent="0.3">
      <c r="A271" s="195">
        <v>958</v>
      </c>
      <c r="B271" s="496"/>
      <c r="C271" s="496"/>
      <c r="D271" s="944" t="s">
        <v>2167</v>
      </c>
      <c r="E271" s="648"/>
      <c r="F271" s="962"/>
      <c r="G271" s="463" t="str">
        <f t="shared" si="4"/>
        <v>Please do not leave blank</v>
      </c>
      <c r="H271" s="17"/>
      <c r="I271" s="190"/>
      <c r="J271" s="180"/>
      <c r="K271" s="190"/>
      <c r="M271" s="190"/>
      <c r="O271" s="190"/>
    </row>
    <row r="272" spans="1:15" ht="33" customHeight="1" thickBot="1" x14ac:dyDescent="0.35">
      <c r="A272" s="100"/>
      <c r="B272" s="551"/>
      <c r="C272" s="552"/>
      <c r="D272" s="553" t="s">
        <v>416</v>
      </c>
      <c r="E272" s="538"/>
      <c r="F272" s="554"/>
      <c r="G272" s="555"/>
      <c r="H272" s="556"/>
      <c r="I272" s="190"/>
      <c r="J272" s="180"/>
      <c r="K272" s="190"/>
      <c r="M272" s="190"/>
      <c r="O272" s="190"/>
    </row>
    <row r="273" spans="1:10" ht="15" thickBot="1" x14ac:dyDescent="0.35">
      <c r="B273" s="988" t="s">
        <v>469</v>
      </c>
      <c r="C273" s="989"/>
      <c r="D273" s="989"/>
      <c r="E273" s="990"/>
      <c r="F273" s="72"/>
      <c r="G273" s="463"/>
      <c r="H273" s="17"/>
      <c r="I273" s="100"/>
      <c r="J273" s="180"/>
    </row>
    <row r="274" spans="1:10" ht="75.75" customHeight="1" x14ac:dyDescent="0.3">
      <c r="B274" s="974" t="s">
        <v>470</v>
      </c>
      <c r="C274" s="974"/>
      <c r="D274" s="974"/>
      <c r="E274" s="974"/>
      <c r="F274" s="72"/>
      <c r="G274" s="463"/>
      <c r="H274" s="17"/>
      <c r="I274" s="100"/>
      <c r="J274" s="180"/>
    </row>
    <row r="275" spans="1:10" ht="15" thickBot="1" x14ac:dyDescent="0.35">
      <c r="A275" s="909"/>
      <c r="B275" s="471"/>
      <c r="C275" s="471"/>
      <c r="D275" s="472"/>
      <c r="E275" s="385"/>
      <c r="F275" s="72"/>
      <c r="G275" s="463"/>
      <c r="H275" s="17"/>
      <c r="I275" s="100"/>
      <c r="J275" s="180"/>
    </row>
    <row r="276" spans="1:10" ht="15" thickBot="1" x14ac:dyDescent="0.35">
      <c r="B276" s="149" t="s">
        <v>404</v>
      </c>
      <c r="C276" s="150" t="s">
        <v>405</v>
      </c>
      <c r="D276" s="473"/>
      <c r="E276" s="474"/>
      <c r="F276" s="92"/>
      <c r="G276" s="463"/>
      <c r="H276" s="17"/>
      <c r="I276" s="100"/>
      <c r="J276" s="180"/>
    </row>
    <row r="277" spans="1:10" ht="44.25" customHeight="1" thickBot="1" x14ac:dyDescent="0.35">
      <c r="B277" s="153" t="s">
        <v>430</v>
      </c>
      <c r="C277" s="152"/>
      <c r="D277" s="151"/>
      <c r="E277" s="388"/>
      <c r="F277" s="475"/>
      <c r="G277" s="463"/>
      <c r="H277" s="17"/>
      <c r="I277" s="100"/>
      <c r="J277" s="180"/>
    </row>
    <row r="278" spans="1:10" ht="44.25" customHeight="1" thickBot="1" x14ac:dyDescent="0.35">
      <c r="B278" s="153"/>
      <c r="C278" s="159"/>
      <c r="D278" s="476" t="s">
        <v>458</v>
      </c>
      <c r="E278" s="477"/>
      <c r="F278" s="478"/>
      <c r="G278" s="478"/>
      <c r="H278" s="17"/>
      <c r="I278" s="100"/>
      <c r="J278" s="180"/>
    </row>
    <row r="279" spans="1:10" ht="32.4" customHeight="1" thickBot="1" x14ac:dyDescent="0.35">
      <c r="A279" s="286">
        <v>960</v>
      </c>
      <c r="B279" s="981" t="s">
        <v>431</v>
      </c>
      <c r="C279" s="982"/>
      <c r="D279" s="479"/>
      <c r="E279" s="810" t="str">
        <f>IF(ISBLANK($D279),"&lt;&lt;&lt;&lt;&lt;&lt;&lt;&lt;&lt;&lt;&lt;&lt;&lt;&lt;&lt;","")</f>
        <v>&lt;&lt;&lt;&lt;&lt;&lt;&lt;&lt;&lt;&lt;&lt;&lt;&lt;&lt;&lt;</v>
      </c>
      <c r="F279" s="811" t="str">
        <f>IF(ISBLANK($D279),"Required","")</f>
        <v>Required</v>
      </c>
      <c r="G279" s="561"/>
      <c r="H279" s="435"/>
      <c r="I279" s="100"/>
      <c r="J279" s="180"/>
    </row>
    <row r="280" spans="1:10" ht="32.4" customHeight="1" thickBot="1" x14ac:dyDescent="0.35">
      <c r="A280" s="286">
        <v>962</v>
      </c>
      <c r="B280" s="979" t="s">
        <v>406</v>
      </c>
      <c r="C280" s="980"/>
      <c r="D280" s="479"/>
      <c r="E280" s="810" t="str">
        <f>IF(ISBLANK($D280),"&lt;&lt;&lt;&lt;&lt;&lt;&lt;&lt;&lt;&lt;&lt;&lt;&lt;&lt;&lt;","")</f>
        <v>&lt;&lt;&lt;&lt;&lt;&lt;&lt;&lt;&lt;&lt;&lt;&lt;&lt;&lt;&lt;</v>
      </c>
      <c r="F280" s="811" t="str">
        <f>IF(ISBLANK($D280),"Required","")</f>
        <v>Required</v>
      </c>
      <c r="H280" s="17"/>
      <c r="I280" s="100"/>
    </row>
    <row r="281" spans="1:10" ht="32.4" customHeight="1" thickBot="1" x14ac:dyDescent="0.35">
      <c r="A281" s="286">
        <v>964</v>
      </c>
      <c r="B281" s="979" t="s">
        <v>407</v>
      </c>
      <c r="C281" s="980"/>
      <c r="D281" s="480"/>
      <c r="E281" s="810" t="str">
        <f>IF(ISBLANK($D281),"&lt;&lt;&lt;&lt;&lt;&lt;&lt;&lt;&lt;&lt;&lt;&lt;&lt;&lt;&lt;","")</f>
        <v>&lt;&lt;&lt;&lt;&lt;&lt;&lt;&lt;&lt;&lt;&lt;&lt;&lt;&lt;&lt;</v>
      </c>
      <c r="F281" s="811" t="str">
        <f>IF(ISBLANK($D281),"Required","")</f>
        <v>Required</v>
      </c>
      <c r="H281" s="17"/>
      <c r="I281" s="243"/>
    </row>
    <row r="282" spans="1:10" ht="32.4" customHeight="1" thickBot="1" x14ac:dyDescent="0.35">
      <c r="A282" s="809">
        <v>966</v>
      </c>
      <c r="B282" s="975" t="s">
        <v>2165</v>
      </c>
      <c r="C282" s="976"/>
      <c r="D282" s="657"/>
      <c r="E282" s="810" t="str">
        <f>IF(ISBLANK($D282),"&lt;&lt;&lt;&lt;&lt;&lt;&lt;&lt;&lt;&lt;&lt;&lt;&lt;&lt;&lt;","")</f>
        <v>&lt;&lt;&lt;&lt;&lt;&lt;&lt;&lt;&lt;&lt;&lt;&lt;&lt;&lt;&lt;</v>
      </c>
      <c r="F282" s="811" t="str">
        <f>IF(ISBLANK($D282),"Required","")</f>
        <v>Required</v>
      </c>
      <c r="G282"/>
      <c r="H282" s="17"/>
      <c r="I282" s="100"/>
    </row>
    <row r="283" spans="1:10" ht="32.4" customHeight="1" thickBot="1" x14ac:dyDescent="0.35">
      <c r="A283" s="809"/>
      <c r="B283" s="975" t="s">
        <v>2166</v>
      </c>
      <c r="C283" s="976"/>
      <c r="D283" s="479"/>
      <c r="E283" s="812"/>
      <c r="F283" s="811"/>
      <c r="G283"/>
      <c r="H283" s="17"/>
      <c r="I283" s="100"/>
    </row>
    <row r="284" spans="1:10" ht="32.4" customHeight="1" thickBot="1" x14ac:dyDescent="0.35">
      <c r="A284" s="286">
        <v>968</v>
      </c>
      <c r="B284" s="977" t="s">
        <v>409</v>
      </c>
      <c r="C284" s="978"/>
      <c r="D284" s="650"/>
      <c r="E284" s="813" t="str">
        <f>IF(ISBLANK($D284),"&lt;&lt;&lt;&lt;&lt;&lt;&lt;&lt;&lt;&lt;&lt;&lt;&lt;&lt;&lt;","")</f>
        <v>&lt;&lt;&lt;&lt;&lt;&lt;&lt;&lt;&lt;&lt;&lt;&lt;&lt;&lt;&lt;</v>
      </c>
      <c r="F284" s="811" t="str">
        <f>IF(ISBLANK($D284),"Required","")</f>
        <v>Required</v>
      </c>
      <c r="H284" s="17"/>
      <c r="I284" s="100"/>
    </row>
    <row r="285" spans="1:10" ht="17.399999999999999" customHeight="1" x14ac:dyDescent="0.3">
      <c r="A285" s="100"/>
      <c r="B285" s="557"/>
      <c r="C285" s="557"/>
      <c r="D285" s="562" t="s">
        <v>45</v>
      </c>
      <c r="E285" s="558"/>
      <c r="F285" s="558"/>
      <c r="G285" s="558"/>
      <c r="H285" s="559"/>
      <c r="I285" s="100"/>
    </row>
    <row r="286" spans="1:10" x14ac:dyDescent="0.3">
      <c r="A286" s="100"/>
      <c r="B286" s="387"/>
      <c r="C286" s="387"/>
      <c r="D286" s="157"/>
      <c r="E286" s="191"/>
      <c r="F286" s="481"/>
      <c r="G286" s="481"/>
      <c r="H286" s="17"/>
      <c r="I286" s="100"/>
    </row>
    <row r="287" spans="1:10" x14ac:dyDescent="0.3">
      <c r="A287" s="100"/>
      <c r="B287" s="387"/>
      <c r="C287" s="387"/>
      <c r="D287" s="21"/>
      <c r="E287" s="385"/>
      <c r="F287" s="481"/>
      <c r="G287" s="481"/>
      <c r="H287" s="17"/>
      <c r="I287" s="100"/>
    </row>
    <row r="288" spans="1:10" x14ac:dyDescent="0.3">
      <c r="A288" s="910">
        <f>SUBTOTAL(109,A7:A284)</f>
        <v>106240</v>
      </c>
      <c r="E288" s="623"/>
    </row>
    <row r="289" spans="1:122" x14ac:dyDescent="0.3">
      <c r="A289" s="100"/>
      <c r="B289" s="503"/>
      <c r="C289" s="503"/>
      <c r="D289" s="482"/>
      <c r="E289" s="970"/>
      <c r="F289" s="18"/>
      <c r="G289" s="483"/>
      <c r="H289" s="17"/>
      <c r="I289" s="100"/>
    </row>
    <row r="290" spans="1:122" x14ac:dyDescent="0.3">
      <c r="A290" s="100"/>
      <c r="B290" s="503"/>
      <c r="C290" s="503"/>
      <c r="D290" s="482"/>
      <c r="E290" s="970"/>
      <c r="F290" s="18"/>
      <c r="G290" s="483"/>
      <c r="H290" s="17"/>
      <c r="I290" s="100"/>
      <c r="L290" s="180"/>
      <c r="Y290" s="180"/>
      <c r="Z290" s="180"/>
      <c r="AA290" s="180"/>
      <c r="AB290" s="180"/>
      <c r="AC290" s="180"/>
      <c r="AD290" s="180"/>
      <c r="AE290" s="180"/>
      <c r="AF290" s="180"/>
      <c r="AG290" s="180"/>
      <c r="AH290" s="180"/>
      <c r="AI290" s="180"/>
      <c r="AJ290" s="180"/>
      <c r="AK290" s="180"/>
      <c r="AL290" s="180"/>
      <c r="AM290" s="180"/>
      <c r="AN290" s="180"/>
      <c r="AO290" s="180"/>
      <c r="AP290" s="180"/>
      <c r="AQ290" s="180"/>
      <c r="AR290" s="180"/>
      <c r="AS290" s="180"/>
      <c r="AT290" s="180"/>
      <c r="AU290" s="180"/>
      <c r="AV290" s="180"/>
      <c r="AW290" s="180"/>
      <c r="AX290" s="180"/>
      <c r="AY290" s="180"/>
      <c r="AZ290" s="180"/>
      <c r="BA290" s="180"/>
      <c r="BB290" s="180"/>
      <c r="BC290" s="180"/>
      <c r="BD290" s="180"/>
      <c r="BE290" s="180"/>
      <c r="BF290" s="180"/>
      <c r="BG290" s="180"/>
      <c r="BH290" s="180"/>
      <c r="BI290" s="180"/>
      <c r="BJ290" s="180"/>
      <c r="BK290" s="180"/>
      <c r="BL290" s="180"/>
      <c r="BM290" s="180"/>
      <c r="BN290" s="180"/>
      <c r="BO290" s="180"/>
      <c r="BP290" s="180"/>
      <c r="BQ290" s="180"/>
      <c r="BR290" s="180"/>
      <c r="BS290" s="180"/>
      <c r="BT290" s="180"/>
      <c r="BU290" s="180"/>
      <c r="BV290" s="180"/>
      <c r="BW290" s="180"/>
      <c r="BX290" s="180"/>
      <c r="BY290" s="180"/>
      <c r="BZ290" s="180"/>
      <c r="CA290" s="180"/>
      <c r="CB290" s="180"/>
      <c r="CC290" s="180"/>
      <c r="CD290" s="180"/>
      <c r="CE290" s="180"/>
      <c r="CF290" s="180"/>
      <c r="CG290" s="180"/>
      <c r="CH290" s="180"/>
      <c r="CI290" s="180"/>
      <c r="CJ290" s="180"/>
      <c r="CK290" s="180"/>
      <c r="CL290" s="180"/>
      <c r="CM290" s="180"/>
      <c r="CN290" s="180"/>
      <c r="CO290" s="180"/>
      <c r="CP290" s="180"/>
      <c r="CQ290" s="180"/>
      <c r="CR290" s="180"/>
      <c r="CS290" s="180"/>
      <c r="CT290" s="180"/>
      <c r="CU290" s="180"/>
      <c r="CV290" s="180"/>
      <c r="CW290" s="180"/>
      <c r="CX290" s="180"/>
      <c r="CY290" s="180"/>
      <c r="CZ290" s="180"/>
      <c r="DA290" s="180"/>
      <c r="DB290" s="180"/>
      <c r="DC290" s="180"/>
      <c r="DD290" s="180"/>
      <c r="DE290" s="180"/>
      <c r="DF290" s="180"/>
      <c r="DG290" s="180"/>
      <c r="DH290" s="180"/>
      <c r="DI290" s="180"/>
      <c r="DJ290" s="180"/>
      <c r="DK290" s="180"/>
      <c r="DL290" s="180"/>
      <c r="DM290" s="180"/>
      <c r="DN290" s="180"/>
      <c r="DO290" s="180"/>
      <c r="DP290" s="180"/>
      <c r="DQ290" s="180"/>
      <c r="DR290" s="180"/>
    </row>
    <row r="291" spans="1:122" x14ac:dyDescent="0.3">
      <c r="B291" s="286"/>
      <c r="C291" s="286"/>
      <c r="D291" s="482"/>
      <c r="E291" s="970"/>
      <c r="F291" s="190"/>
      <c r="G291" s="483"/>
      <c r="H291" s="17"/>
      <c r="I291" s="100"/>
    </row>
    <row r="292" spans="1:122" x14ac:dyDescent="0.3">
      <c r="B292" s="286"/>
      <c r="C292" s="286"/>
      <c r="D292" s="484"/>
      <c r="E292" s="970"/>
      <c r="F292" s="190"/>
      <c r="G292" s="483"/>
      <c r="H292" s="17"/>
      <c r="I292" s="100"/>
    </row>
    <row r="293" spans="1:122" x14ac:dyDescent="0.3">
      <c r="B293" s="286"/>
      <c r="C293" s="286"/>
      <c r="D293" s="484"/>
      <c r="E293" s="970"/>
      <c r="F293" s="190"/>
      <c r="G293" s="483"/>
      <c r="H293" s="17"/>
      <c r="I293" s="100"/>
    </row>
    <row r="294" spans="1:122" x14ac:dyDescent="0.3">
      <c r="B294" s="286"/>
      <c r="C294" s="286"/>
      <c r="D294" s="484"/>
      <c r="E294" s="970"/>
      <c r="F294" s="190"/>
      <c r="G294" s="483"/>
      <c r="H294" s="17"/>
      <c r="I294" s="100"/>
    </row>
    <row r="295" spans="1:122" x14ac:dyDescent="0.3">
      <c r="B295" s="286"/>
      <c r="C295" s="286"/>
      <c r="D295" s="484"/>
      <c r="E295" s="970"/>
      <c r="F295" s="190"/>
      <c r="G295" s="483"/>
      <c r="H295" s="17"/>
      <c r="I295" s="100"/>
    </row>
    <row r="296" spans="1:122" x14ac:dyDescent="0.3">
      <c r="D296" s="323"/>
      <c r="F296" s="190"/>
      <c r="H296" s="17"/>
      <c r="I296" s="100"/>
    </row>
    <row r="297" spans="1:122" x14ac:dyDescent="0.3">
      <c r="D297" s="323"/>
      <c r="E297" s="260"/>
      <c r="F297" s="190"/>
      <c r="H297" s="17"/>
      <c r="I297" s="100"/>
    </row>
    <row r="298" spans="1:122" x14ac:dyDescent="0.3">
      <c r="D298" s="323"/>
      <c r="E298" s="259"/>
      <c r="F298" s="190"/>
      <c r="H298" s="17"/>
      <c r="I298" s="100"/>
    </row>
    <row r="299" spans="1:122" x14ac:dyDescent="0.3">
      <c r="D299" s="323"/>
      <c r="E299" s="191"/>
      <c r="F299" s="190"/>
      <c r="I299" s="100"/>
    </row>
    <row r="300" spans="1:122" x14ac:dyDescent="0.3">
      <c r="E300" s="258"/>
      <c r="F300" s="190"/>
      <c r="G300" s="486"/>
      <c r="I300" s="100"/>
    </row>
    <row r="301" spans="1:122" x14ac:dyDescent="0.3">
      <c r="E301" s="191"/>
      <c r="F301" s="190"/>
      <c r="I301" s="100"/>
    </row>
    <row r="302" spans="1:122" x14ac:dyDescent="0.3">
      <c r="E302" s="191"/>
      <c r="F302" s="190"/>
      <c r="I302" s="100"/>
    </row>
    <row r="303" spans="1:122" x14ac:dyDescent="0.3">
      <c r="E303" s="191"/>
      <c r="F303" s="190"/>
      <c r="I303" s="100"/>
    </row>
    <row r="304" spans="1:122" x14ac:dyDescent="0.3">
      <c r="I304" s="100"/>
    </row>
    <row r="305" spans="9:11" x14ac:dyDescent="0.3">
      <c r="I305" s="100"/>
    </row>
    <row r="306" spans="9:11" x14ac:dyDescent="0.3">
      <c r="I306" s="100"/>
    </row>
    <row r="307" spans="9:11" x14ac:dyDescent="0.3">
      <c r="I307" s="100"/>
    </row>
    <row r="308" spans="9:11" x14ac:dyDescent="0.3">
      <c r="I308" s="100"/>
    </row>
    <row r="309" spans="9:11" x14ac:dyDescent="0.3">
      <c r="I309" s="100"/>
    </row>
    <row r="310" spans="9:11" x14ac:dyDescent="0.3">
      <c r="I310" s="100"/>
    </row>
    <row r="311" spans="9:11" x14ac:dyDescent="0.3">
      <c r="I311" s="190"/>
    </row>
    <row r="312" spans="9:11" x14ac:dyDescent="0.3">
      <c r="I312" s="190"/>
      <c r="K312" s="191"/>
    </row>
    <row r="313" spans="9:11" x14ac:dyDescent="0.3">
      <c r="I313" s="190"/>
      <c r="K313" s="191"/>
    </row>
    <row r="314" spans="9:11" x14ac:dyDescent="0.3">
      <c r="I314" s="190"/>
      <c r="K314" s="191"/>
    </row>
    <row r="315" spans="9:11" x14ac:dyDescent="0.3">
      <c r="I315" s="190"/>
      <c r="K315" s="191"/>
    </row>
    <row r="316" spans="9:11" x14ac:dyDescent="0.3">
      <c r="I316" s="190"/>
      <c r="K316" s="191"/>
    </row>
    <row r="317" spans="9:11" x14ac:dyDescent="0.3">
      <c r="I317" s="190"/>
      <c r="K317" s="191"/>
    </row>
    <row r="318" spans="9:11" x14ac:dyDescent="0.3">
      <c r="I318" s="100"/>
      <c r="K318" s="191"/>
    </row>
    <row r="319" spans="9:11" x14ac:dyDescent="0.3">
      <c r="I319" s="100"/>
      <c r="K319" s="191"/>
    </row>
    <row r="320" spans="9:11" x14ac:dyDescent="0.3">
      <c r="I320" s="100"/>
      <c r="K320" s="191"/>
    </row>
    <row r="321" spans="9:11" x14ac:dyDescent="0.3">
      <c r="I321" s="100"/>
      <c r="J321" s="191"/>
      <c r="K321" s="191"/>
    </row>
    <row r="322" spans="9:11" x14ac:dyDescent="0.3">
      <c r="I322" s="100"/>
      <c r="J322" s="191"/>
      <c r="K322" s="191"/>
    </row>
    <row r="323" spans="9:11" x14ac:dyDescent="0.3">
      <c r="I323" s="100"/>
      <c r="J323" s="191"/>
      <c r="K323" s="191"/>
    </row>
    <row r="324" spans="9:11" x14ac:dyDescent="0.3">
      <c r="I324" s="100"/>
      <c r="J324" s="191"/>
      <c r="K324" s="191"/>
    </row>
    <row r="325" spans="9:11" x14ac:dyDescent="0.3">
      <c r="I325" s="100"/>
      <c r="J325" s="191"/>
      <c r="K325" s="191"/>
    </row>
    <row r="326" spans="9:11" x14ac:dyDescent="0.3">
      <c r="I326" s="100"/>
      <c r="J326" s="191"/>
      <c r="K326" s="191"/>
    </row>
    <row r="327" spans="9:11" x14ac:dyDescent="0.3">
      <c r="I327" s="190"/>
      <c r="J327" s="191"/>
      <c r="K327" s="191"/>
    </row>
    <row r="328" spans="9:11" x14ac:dyDescent="0.3">
      <c r="I328" s="190"/>
      <c r="J328" s="191"/>
      <c r="K328" s="191"/>
    </row>
    <row r="329" spans="9:11" x14ac:dyDescent="0.3">
      <c r="I329" s="190"/>
      <c r="J329" s="191"/>
      <c r="K329" s="191"/>
    </row>
    <row r="330" spans="9:11" x14ac:dyDescent="0.3">
      <c r="I330" s="190"/>
      <c r="J330" s="191"/>
      <c r="K330" s="191"/>
    </row>
    <row r="331" spans="9:11" x14ac:dyDescent="0.3">
      <c r="I331" s="190"/>
      <c r="J331" s="191"/>
      <c r="K331" s="191"/>
    </row>
    <row r="332" spans="9:11" x14ac:dyDescent="0.3">
      <c r="I332" s="190"/>
      <c r="J332" s="191"/>
      <c r="K332" s="191"/>
    </row>
    <row r="333" spans="9:11" x14ac:dyDescent="0.3">
      <c r="I333" s="190"/>
      <c r="J333" s="191"/>
      <c r="K333" s="191"/>
    </row>
    <row r="334" spans="9:11" x14ac:dyDescent="0.3">
      <c r="I334" s="190"/>
      <c r="J334" s="191"/>
      <c r="K334" s="191"/>
    </row>
    <row r="335" spans="9:11" x14ac:dyDescent="0.3">
      <c r="I335" s="190"/>
      <c r="J335" s="191"/>
      <c r="K335" s="191"/>
    </row>
    <row r="336" spans="9:11" x14ac:dyDescent="0.3">
      <c r="I336" s="190"/>
      <c r="J336" s="191"/>
      <c r="K336" s="191"/>
    </row>
    <row r="337" spans="9:11" x14ac:dyDescent="0.3">
      <c r="I337" s="190"/>
      <c r="J337" s="191"/>
      <c r="K337" s="191"/>
    </row>
    <row r="338" spans="9:11" x14ac:dyDescent="0.3">
      <c r="I338" s="190"/>
      <c r="J338" s="191"/>
      <c r="K338" s="191"/>
    </row>
    <row r="339" spans="9:11" x14ac:dyDescent="0.3">
      <c r="I339" s="190"/>
      <c r="J339" s="191"/>
      <c r="K339" s="191"/>
    </row>
    <row r="340" spans="9:11" x14ac:dyDescent="0.3">
      <c r="I340" s="190"/>
      <c r="J340" s="191"/>
      <c r="K340" s="191"/>
    </row>
    <row r="341" spans="9:11" x14ac:dyDescent="0.3">
      <c r="I341" s="190"/>
      <c r="J341" s="191"/>
      <c r="K341" s="191"/>
    </row>
    <row r="342" spans="9:11" x14ac:dyDescent="0.3">
      <c r="I342" s="190"/>
      <c r="J342" s="191"/>
      <c r="K342" s="191"/>
    </row>
    <row r="343" spans="9:11" x14ac:dyDescent="0.3">
      <c r="I343" s="190"/>
      <c r="J343" s="191"/>
      <c r="K343" s="191"/>
    </row>
    <row r="344" spans="9:11" x14ac:dyDescent="0.3">
      <c r="I344" s="190"/>
      <c r="J344" s="191"/>
      <c r="K344" s="191"/>
    </row>
    <row r="345" spans="9:11" x14ac:dyDescent="0.3">
      <c r="I345" s="190"/>
      <c r="J345" s="191"/>
      <c r="K345" s="191"/>
    </row>
    <row r="346" spans="9:11" x14ac:dyDescent="0.3">
      <c r="I346" s="190"/>
      <c r="J346" s="191"/>
      <c r="K346" s="191"/>
    </row>
    <row r="347" spans="9:11" x14ac:dyDescent="0.3">
      <c r="I347" s="190"/>
      <c r="J347" s="191"/>
      <c r="K347" s="191"/>
    </row>
    <row r="348" spans="9:11" x14ac:dyDescent="0.3">
      <c r="I348" s="190"/>
      <c r="J348" s="191"/>
      <c r="K348" s="191"/>
    </row>
    <row r="349" spans="9:11" x14ac:dyDescent="0.3">
      <c r="I349" s="190"/>
      <c r="J349" s="191"/>
      <c r="K349" s="191"/>
    </row>
    <row r="350" spans="9:11" x14ac:dyDescent="0.3">
      <c r="I350" s="190"/>
      <c r="J350" s="191"/>
      <c r="K350" s="191"/>
    </row>
    <row r="351" spans="9:11" x14ac:dyDescent="0.3">
      <c r="I351" s="190"/>
      <c r="J351" s="191"/>
      <c r="K351" s="191"/>
    </row>
    <row r="352" spans="9:11" x14ac:dyDescent="0.3">
      <c r="I352" s="190"/>
      <c r="J352" s="191"/>
      <c r="K352" s="191"/>
    </row>
    <row r="353" spans="9:11" x14ac:dyDescent="0.3">
      <c r="I353" s="190"/>
      <c r="J353" s="191"/>
      <c r="K353" s="191"/>
    </row>
    <row r="354" spans="9:11" x14ac:dyDescent="0.3">
      <c r="I354" s="190"/>
      <c r="J354" s="191"/>
      <c r="K354" s="191"/>
    </row>
    <row r="355" spans="9:11" x14ac:dyDescent="0.3">
      <c r="I355" s="190"/>
      <c r="J355" s="191"/>
      <c r="K355" s="191"/>
    </row>
    <row r="356" spans="9:11" x14ac:dyDescent="0.3">
      <c r="I356" s="190"/>
      <c r="J356" s="191"/>
      <c r="K356" s="191"/>
    </row>
    <row r="357" spans="9:11" x14ac:dyDescent="0.3">
      <c r="I357" s="190"/>
      <c r="J357" s="191"/>
      <c r="K357" s="191"/>
    </row>
    <row r="358" spans="9:11" x14ac:dyDescent="0.3">
      <c r="I358" s="190"/>
      <c r="J358" s="191"/>
      <c r="K358" s="191"/>
    </row>
    <row r="359" spans="9:11" x14ac:dyDescent="0.3">
      <c r="I359" s="190"/>
      <c r="J359" s="191"/>
      <c r="K359" s="191"/>
    </row>
    <row r="360" spans="9:11" x14ac:dyDescent="0.3">
      <c r="I360" s="190"/>
      <c r="J360" s="191"/>
      <c r="K360" s="191"/>
    </row>
    <row r="361" spans="9:11" x14ac:dyDescent="0.3">
      <c r="I361" s="190"/>
      <c r="J361" s="191"/>
      <c r="K361" s="191"/>
    </row>
    <row r="362" spans="9:11" x14ac:dyDescent="0.3">
      <c r="I362" s="190"/>
      <c r="J362" s="191"/>
      <c r="K362" s="191"/>
    </row>
    <row r="363" spans="9:11" x14ac:dyDescent="0.3">
      <c r="I363" s="190"/>
      <c r="J363" s="191"/>
      <c r="K363" s="191"/>
    </row>
    <row r="364" spans="9:11" x14ac:dyDescent="0.3">
      <c r="I364" s="190"/>
      <c r="J364" s="191"/>
      <c r="K364" s="191"/>
    </row>
    <row r="365" spans="9:11" x14ac:dyDescent="0.3">
      <c r="I365" s="190"/>
      <c r="J365" s="191"/>
      <c r="K365" s="191"/>
    </row>
    <row r="366" spans="9:11" x14ac:dyDescent="0.3">
      <c r="I366" s="190"/>
      <c r="J366" s="191"/>
      <c r="K366" s="191"/>
    </row>
    <row r="367" spans="9:11" x14ac:dyDescent="0.3">
      <c r="I367" s="190"/>
      <c r="J367" s="191"/>
      <c r="K367" s="191"/>
    </row>
    <row r="368" spans="9:11" x14ac:dyDescent="0.3">
      <c r="I368" s="190"/>
      <c r="J368" s="191"/>
      <c r="K368" s="191"/>
    </row>
    <row r="369" spans="9:11" x14ac:dyDescent="0.3">
      <c r="I369" s="190"/>
      <c r="J369" s="191"/>
      <c r="K369" s="191"/>
    </row>
    <row r="370" spans="9:11" x14ac:dyDescent="0.3">
      <c r="I370" s="190"/>
      <c r="J370" s="191"/>
      <c r="K370" s="191"/>
    </row>
    <row r="371" spans="9:11" x14ac:dyDescent="0.3">
      <c r="I371" s="190"/>
      <c r="J371" s="191"/>
      <c r="K371" s="191"/>
    </row>
    <row r="372" spans="9:11" x14ac:dyDescent="0.3">
      <c r="I372" s="190"/>
      <c r="J372" s="191"/>
      <c r="K372" s="191"/>
    </row>
    <row r="373" spans="9:11" x14ac:dyDescent="0.3">
      <c r="I373" s="190"/>
      <c r="J373" s="191"/>
      <c r="K373" s="191"/>
    </row>
    <row r="374" spans="9:11" x14ac:dyDescent="0.3">
      <c r="I374" s="190"/>
      <c r="J374" s="191"/>
      <c r="K374" s="191"/>
    </row>
    <row r="375" spans="9:11" x14ac:dyDescent="0.3">
      <c r="I375" s="190"/>
      <c r="J375" s="191"/>
      <c r="K375" s="191"/>
    </row>
    <row r="376" spans="9:11" x14ac:dyDescent="0.3">
      <c r="I376" s="190"/>
      <c r="J376" s="191"/>
      <c r="K376" s="191"/>
    </row>
    <row r="377" spans="9:11" x14ac:dyDescent="0.3">
      <c r="I377" s="190"/>
      <c r="J377" s="191"/>
      <c r="K377" s="191"/>
    </row>
    <row r="378" spans="9:11" x14ac:dyDescent="0.3">
      <c r="I378" s="190"/>
      <c r="J378" s="191"/>
      <c r="K378" s="191"/>
    </row>
    <row r="379" spans="9:11" x14ac:dyDescent="0.3">
      <c r="I379" s="190"/>
      <c r="J379" s="191"/>
      <c r="K379" s="191"/>
    </row>
    <row r="380" spans="9:11" x14ac:dyDescent="0.3">
      <c r="I380" s="190"/>
      <c r="J380" s="191"/>
      <c r="K380" s="191"/>
    </row>
    <row r="381" spans="9:11" x14ac:dyDescent="0.3">
      <c r="I381" s="190"/>
      <c r="J381" s="191"/>
    </row>
    <row r="382" spans="9:11" x14ac:dyDescent="0.3">
      <c r="I382" s="190"/>
      <c r="J382" s="191"/>
    </row>
    <row r="383" spans="9:11" x14ac:dyDescent="0.3">
      <c r="I383" s="190"/>
      <c r="J383" s="191"/>
    </row>
    <row r="384" spans="9:11" x14ac:dyDescent="0.3">
      <c r="I384" s="190"/>
      <c r="J384" s="191"/>
    </row>
    <row r="385" spans="9:10" x14ac:dyDescent="0.3">
      <c r="I385" s="190"/>
      <c r="J385" s="191"/>
    </row>
    <row r="386" spans="9:10" x14ac:dyDescent="0.3">
      <c r="I386" s="190"/>
      <c r="J386" s="191"/>
    </row>
    <row r="387" spans="9:10" x14ac:dyDescent="0.3">
      <c r="I387" s="190"/>
      <c r="J387" s="191"/>
    </row>
    <row r="388" spans="9:10" x14ac:dyDescent="0.3">
      <c r="I388" s="190"/>
      <c r="J388" s="191"/>
    </row>
    <row r="389" spans="9:10" x14ac:dyDescent="0.3">
      <c r="I389" s="190"/>
      <c r="J389" s="191"/>
    </row>
    <row r="390" spans="9:10" x14ac:dyDescent="0.3">
      <c r="I390" s="190"/>
    </row>
    <row r="391" spans="9:10" x14ac:dyDescent="0.3">
      <c r="I391" s="190"/>
    </row>
    <row r="392" spans="9:10" x14ac:dyDescent="0.3">
      <c r="I392" s="190"/>
    </row>
    <row r="393" spans="9:10" x14ac:dyDescent="0.3">
      <c r="I393" s="190"/>
    </row>
    <row r="394" spans="9:10" x14ac:dyDescent="0.3">
      <c r="I394" s="190"/>
    </row>
    <row r="395" spans="9:10" x14ac:dyDescent="0.3">
      <c r="I395" s="190"/>
    </row>
    <row r="396" spans="9:10" x14ac:dyDescent="0.3">
      <c r="I396" s="100"/>
    </row>
    <row r="397" spans="9:10" x14ac:dyDescent="0.3">
      <c r="I397" s="100"/>
    </row>
    <row r="398" spans="9:10" x14ac:dyDescent="0.3">
      <c r="I398" s="100"/>
    </row>
    <row r="399" spans="9:10" x14ac:dyDescent="0.3">
      <c r="I399" s="100"/>
    </row>
    <row r="400" spans="9:10" x14ac:dyDescent="0.3">
      <c r="I400" s="100"/>
    </row>
    <row r="401" spans="9:9" x14ac:dyDescent="0.3">
      <c r="I401" s="100"/>
    </row>
    <row r="402" spans="9:9" x14ac:dyDescent="0.3">
      <c r="I402" s="100"/>
    </row>
    <row r="403" spans="9:9" x14ac:dyDescent="0.3">
      <c r="I403" s="100"/>
    </row>
    <row r="404" spans="9:9" x14ac:dyDescent="0.3">
      <c r="I404" s="100"/>
    </row>
    <row r="405" spans="9:9" x14ac:dyDescent="0.3">
      <c r="I405" s="100"/>
    </row>
  </sheetData>
  <sheetProtection algorithmName="SHA-512" hashValue="iHoBG+2TJQC5sEKnlJ3wsxL29IuoQt5Gst2r/kko2B32seBEw4246uGHkl+dLGTwfbXxWCjhBOpcRaN2D2jzpg==" saltValue="Eb8syK77dU3Y/tAPhRL+Rg==" spinCount="100000" sheet="1" formatCells="0"/>
  <dataConsolidate link="1"/>
  <mergeCells count="12">
    <mergeCell ref="E2:G2"/>
    <mergeCell ref="B2:C2"/>
    <mergeCell ref="B122:D122"/>
    <mergeCell ref="B273:E273"/>
    <mergeCell ref="B263:D263"/>
    <mergeCell ref="B274:E274"/>
    <mergeCell ref="B282:C282"/>
    <mergeCell ref="B284:C284"/>
    <mergeCell ref="B281:C281"/>
    <mergeCell ref="B279:C279"/>
    <mergeCell ref="B280:C280"/>
    <mergeCell ref="B283:C283"/>
  </mergeCells>
  <phoneticPr fontId="54" type="noConversion"/>
  <conditionalFormatting sqref="H152 H74:H77">
    <cfRule type="cellIs" dxfId="90" priority="107" stopIfTrue="1" operator="notEqual">
      <formula>0</formula>
    </cfRule>
  </conditionalFormatting>
  <conditionalFormatting sqref="H153">
    <cfRule type="cellIs" dxfId="89" priority="105" stopIfTrue="1" operator="notEqual">
      <formula>0</formula>
    </cfRule>
  </conditionalFormatting>
  <conditionalFormatting sqref="G249:G252 G256:G257">
    <cfRule type="cellIs" dxfId="88" priority="104" stopIfTrue="1" operator="notEqual">
      <formula>0</formula>
    </cfRule>
  </conditionalFormatting>
  <conditionalFormatting sqref="H23">
    <cfRule type="cellIs" dxfId="87" priority="103" stopIfTrue="1" operator="notEqual">
      <formula>0</formula>
    </cfRule>
  </conditionalFormatting>
  <conditionalFormatting sqref="H37:H38">
    <cfRule type="cellIs" dxfId="86" priority="102" stopIfTrue="1" operator="notEqual">
      <formula>0</formula>
    </cfRule>
  </conditionalFormatting>
  <conditionalFormatting sqref="H57">
    <cfRule type="cellIs" dxfId="85" priority="101" stopIfTrue="1" operator="notEqual">
      <formula>0</formula>
    </cfRule>
  </conditionalFormatting>
  <conditionalFormatting sqref="H101">
    <cfRule type="cellIs" dxfId="84" priority="99" stopIfTrue="1" operator="notEqual">
      <formula>0</formula>
    </cfRule>
  </conditionalFormatting>
  <conditionalFormatting sqref="H120">
    <cfRule type="cellIs" dxfId="83" priority="98" stopIfTrue="1" operator="notEqual">
      <formula>0</formula>
    </cfRule>
  </conditionalFormatting>
  <conditionalFormatting sqref="H135">
    <cfRule type="cellIs" dxfId="82" priority="97" stopIfTrue="1" operator="notEqual">
      <formula>0</formula>
    </cfRule>
  </conditionalFormatting>
  <conditionalFormatting sqref="H136">
    <cfRule type="cellIs" dxfId="81" priority="96" stopIfTrue="1" operator="notEqual">
      <formula>0</formula>
    </cfRule>
  </conditionalFormatting>
  <conditionalFormatting sqref="G234">
    <cfRule type="cellIs" priority="68" stopIfTrue="1" operator="equal">
      <formula>";;;"</formula>
    </cfRule>
  </conditionalFormatting>
  <conditionalFormatting sqref="G234">
    <cfRule type="cellIs" dxfId="80" priority="67" stopIfTrue="1" operator="equal">
      <formula>0</formula>
    </cfRule>
  </conditionalFormatting>
  <conditionalFormatting sqref="G233">
    <cfRule type="cellIs" priority="65" stopIfTrue="1" operator="equal">
      <formula>";;;"</formula>
    </cfRule>
  </conditionalFormatting>
  <conditionalFormatting sqref="G233">
    <cfRule type="cellIs" dxfId="79" priority="64" stopIfTrue="1" operator="equal">
      <formula>0</formula>
    </cfRule>
  </conditionalFormatting>
  <conditionalFormatting sqref="G233">
    <cfRule type="cellIs" dxfId="78" priority="63" stopIfTrue="1" operator="equal">
      <formula>0</formula>
    </cfRule>
  </conditionalFormatting>
  <conditionalFormatting sqref="G232">
    <cfRule type="cellIs" priority="53" stopIfTrue="1" operator="equal">
      <formula>";;;"</formula>
    </cfRule>
  </conditionalFormatting>
  <conditionalFormatting sqref="G232">
    <cfRule type="cellIs" dxfId="77" priority="52" stopIfTrue="1" operator="equal">
      <formula>0</formula>
    </cfRule>
  </conditionalFormatting>
  <conditionalFormatting sqref="G232">
    <cfRule type="cellIs" dxfId="76" priority="51" stopIfTrue="1" operator="equal">
      <formula>0</formula>
    </cfRule>
  </conditionalFormatting>
  <conditionalFormatting sqref="G227">
    <cfRule type="cellIs" priority="20" stopIfTrue="1" operator="equal">
      <formula>";;;"</formula>
    </cfRule>
  </conditionalFormatting>
  <conditionalFormatting sqref="G227">
    <cfRule type="cellIs" dxfId="75" priority="19" stopIfTrue="1" operator="equal">
      <formula>0</formula>
    </cfRule>
  </conditionalFormatting>
  <conditionalFormatting sqref="G227">
    <cfRule type="cellIs" dxfId="74" priority="18" stopIfTrue="1" operator="equal">
      <formula>0</formula>
    </cfRule>
  </conditionalFormatting>
  <conditionalFormatting sqref="G225">
    <cfRule type="cellIs" priority="17" stopIfTrue="1" operator="equal">
      <formula>";;;"</formula>
    </cfRule>
  </conditionalFormatting>
  <conditionalFormatting sqref="G225">
    <cfRule type="cellIs" dxfId="73" priority="16" stopIfTrue="1" operator="equal">
      <formula>0</formula>
    </cfRule>
  </conditionalFormatting>
  <conditionalFormatting sqref="G225">
    <cfRule type="cellIs" dxfId="72" priority="15" stopIfTrue="1" operator="equal">
      <formula>0</formula>
    </cfRule>
  </conditionalFormatting>
  <conditionalFormatting sqref="G226">
    <cfRule type="cellIs" priority="14" stopIfTrue="1" operator="equal">
      <formula>";;;"</formula>
    </cfRule>
  </conditionalFormatting>
  <conditionalFormatting sqref="G226">
    <cfRule type="cellIs" dxfId="71" priority="13" stopIfTrue="1" operator="equal">
      <formula>0</formula>
    </cfRule>
  </conditionalFormatting>
  <conditionalFormatting sqref="G226">
    <cfRule type="cellIs" dxfId="70" priority="12" stopIfTrue="1" operator="equal">
      <formula>0</formula>
    </cfRule>
  </conditionalFormatting>
  <conditionalFormatting sqref="G229">
    <cfRule type="cellIs" priority="11" stopIfTrue="1" operator="equal">
      <formula>";;;"</formula>
    </cfRule>
  </conditionalFormatting>
  <conditionalFormatting sqref="G229">
    <cfRule type="cellIs" dxfId="69" priority="10" stopIfTrue="1" operator="equal">
      <formula>0</formula>
    </cfRule>
  </conditionalFormatting>
  <conditionalFormatting sqref="G229">
    <cfRule type="cellIs" dxfId="68" priority="9" stopIfTrue="1" operator="equal">
      <formula>0</formula>
    </cfRule>
  </conditionalFormatting>
  <conditionalFormatting sqref="G231">
    <cfRule type="cellIs" priority="3" stopIfTrue="1" operator="equal">
      <formula>";;;"</formula>
    </cfRule>
  </conditionalFormatting>
  <conditionalFormatting sqref="G231">
    <cfRule type="cellIs" dxfId="67" priority="2" stopIfTrue="1" operator="equal">
      <formula>0</formula>
    </cfRule>
  </conditionalFormatting>
  <conditionalFormatting sqref="G231">
    <cfRule type="cellIs" dxfId="66" priority="1" stopIfTrue="1" operator="equal">
      <formula>0</formula>
    </cfRule>
  </conditionalFormatting>
  <dataValidations xWindow="829" yWindow="690" count="18">
    <dataValidation type="list" allowBlank="1" showInputMessage="1" showErrorMessage="1" prompt="Please select your answer from the drop-down list." sqref="F83" xr:uid="{00000000-0002-0000-0100-000005000000}">
      <formula1>$N$2:$N$4</formula1>
    </dataValidation>
    <dataValidation type="list" allowBlank="1" showErrorMessage="1" prompt="Please select your answer  from the drop down list." sqref="F75" xr:uid="{A85FF889-D99F-45B3-A284-6701B76512B6}">
      <formula1>$M$4:$M$5</formula1>
    </dataValidation>
    <dataValidation type="list" allowBlank="1" showInputMessage="1" showErrorMessage="1" sqref="F269:F271 F267" xr:uid="{9CC5535C-800A-4D03-A86E-273A5BC3EBB6}">
      <formula1>$M$1:$M$2</formula1>
    </dataValidation>
    <dataValidation type="list" allowBlank="1" showErrorMessage="1" prompt="Please select your answer from the drop down list." sqref="F262 F222 F258" xr:uid="{FCE57F22-20D9-4CFA-AFE5-1751E216D3C1}">
      <formula1>$O$1:$O$2</formula1>
    </dataValidation>
    <dataValidation type="list" allowBlank="1" showErrorMessage="1" prompt="Please select your answer from the drop down list." sqref="F230" xr:uid="{2CD3BDAD-30EF-425F-BB01-D3FF43CDAA81}">
      <formula1>$O$1:$O$4</formula1>
    </dataValidation>
    <dataValidation type="list" allowBlank="1" showInputMessage="1" showErrorMessage="1" sqref="F266" xr:uid="{DB0EB8F5-2DE0-4833-AFDF-F7BB7A8D56E1}">
      <formula1>$M$6:$M$8</formula1>
    </dataValidation>
    <dataValidation type="list" allowBlank="1" showInputMessage="1" showErrorMessage="1" prompt="Please select your answer from the drop down list." sqref="F260" xr:uid="{7FCE12A8-B6A0-48F9-9BA0-C3D89D188CEE}">
      <formula1>"20,21,22,23"</formula1>
    </dataValidation>
    <dataValidation type="list" operator="greaterThan" allowBlank="1" showErrorMessage="1" prompt="Please select appropriate answer from drop down list." sqref="F183"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175 F171 F155 F28:F39 F41:F42 F44:F59 F61:F74 F25:F26 F84:F101 F103:F120 F123:F136 F140:F153 F79 F179:F181 F18:F23 F76:F77 F158:F16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192:F195 F198:F201 F204:F207 F212:F214 F216:F217 F219" xr:uid="{DA17F63A-7740-447E-B0DD-1FD94F0BE4C8}">
      <formula1>ISNUMBER(F192)</formula1>
    </dataValidation>
    <dataValidation type="custom" allowBlank="1" showErrorMessage="1" error="Please enter a numeric value.  If this data is not applicable to your unit of government, the cell should be populated with zero." sqref="F259 F249:F257 F246 F244 F236:F240 F242 F231:F233 F224:F227" xr:uid="{6656F482-2030-43E8-B669-24F0F4187CE8}">
      <formula1>ISNUMBER(F224)</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28" xr:uid="{8DAFED68-C7CC-4E4B-B0DE-1B3BA6E17585}">
      <formula1>-ISNUMBER(221)</formula1>
    </dataValidation>
    <dataValidation type="list" allowBlank="1" showErrorMessage="1" prompt="Please select appropriate answer from drop down list." sqref="F182" xr:uid="{15C60609-2D17-4E28-A2AB-41834F9A09EE}">
      <formula1>"1,2"</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list" allowBlank="1" showErrorMessage="1" prompt="Please select your answer from drop down list." sqref="F173 F137:F138" xr:uid="{B28A4ED8-9280-4348-99A1-3B99F5248D33}">
      <formula1>$O$1:$O$2</formula1>
    </dataValidation>
    <dataValidation type="custom" allowBlank="1" showErrorMessage="1" error="Please enter a numeric value.  If this data is not applicable to your unit of government, the cell should be populated wih zero." sqref="F229" xr:uid="{EE3DADAD-5656-406D-A714-9D6C22BCD542}">
      <formula1>ISNUMBER(F229)</formula1>
    </dataValidation>
    <dataValidation type="list" allowBlank="1" showErrorMessage="1" error="Please enter a numeric value.  If this data is not applicable to your unit of government, the cell should be populated with zero." prompt="Please select your answer from the drop down list._x000a_" sqref="F169" xr:uid="{D5C6965D-2887-4BB7-9AAD-B150E1F049E6}">
      <formula1>"Yes, No, N/A"</formula1>
    </dataValidation>
    <dataValidation type="list" allowBlank="1" showErrorMessage="1" error="Please enter a numeric value.  If this data is not applicable to your unit of government, the cell should be populated with zero." prompt="Please select your answer from the drop down list." sqref="F168" xr:uid="{CB2C6E7F-7BC8-4064-AC01-4376819B3BBA}">
      <formula1>"Yes, No, N/A"</formula1>
    </dataValidation>
  </dataValidations>
  <printOptions headings="1" gridLines="1"/>
  <pageMargins left="0.25" right="0.25" top="0.25" bottom="0.75" header="0.3" footer="0.3"/>
  <pageSetup scale="76" fitToHeight="0" orientation="portrait" r:id="rId1"/>
  <headerFooter>
    <oddFooter>&amp;LPage &amp;P&amp;R&amp;Z&amp;F</oddFooter>
  </headerFooter>
  <ignoredErrors>
    <ignoredError sqref="H253:H25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Names(H)'!$A$1:$A$80</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AA13C-5D22-435B-9291-386DC30896F3}">
  <dimension ref="A1:CZ365"/>
  <sheetViews>
    <sheetView workbookViewId="0">
      <pane xSplit="3" topLeftCell="BS1" activePane="topRight" state="frozen"/>
      <selection pane="topRight" activeCell="B1" sqref="B1"/>
    </sheetView>
  </sheetViews>
  <sheetFormatPr defaultRowHeight="14.4" x14ac:dyDescent="0.3"/>
  <cols>
    <col min="1" max="1" width="29.33203125" style="155" customWidth="1"/>
    <col min="2" max="2" width="72.6640625" style="180" customWidth="1"/>
    <col min="3" max="3" width="54.33203125" style="180" customWidth="1"/>
    <col min="4" max="97" width="20.6640625" style="180" customWidth="1"/>
    <col min="98" max="16384" width="8.88671875" style="180"/>
  </cols>
  <sheetData>
    <row r="1" spans="1:82" ht="15.6" x14ac:dyDescent="0.3">
      <c r="A1" s="629" t="s">
        <v>2151</v>
      </c>
      <c r="B1" s="180" t="s">
        <v>352</v>
      </c>
      <c r="C1" s="180" t="s">
        <v>352</v>
      </c>
      <c r="D1" s="180" t="s">
        <v>516</v>
      </c>
      <c r="E1" s="180" t="s">
        <v>517</v>
      </c>
      <c r="F1" s="180" t="s">
        <v>1772</v>
      </c>
      <c r="G1" s="180" t="s">
        <v>1773</v>
      </c>
      <c r="H1" s="180" t="s">
        <v>1774</v>
      </c>
      <c r="I1" s="180" t="s">
        <v>1775</v>
      </c>
      <c r="J1" s="180" t="s">
        <v>1776</v>
      </c>
      <c r="K1" s="180" t="s">
        <v>1777</v>
      </c>
      <c r="L1" s="180" t="s">
        <v>1778</v>
      </c>
      <c r="M1" s="180" t="s">
        <v>1779</v>
      </c>
      <c r="N1" s="180" t="s">
        <v>1780</v>
      </c>
      <c r="O1" s="180" t="s">
        <v>1781</v>
      </c>
      <c r="P1" s="180" t="s">
        <v>518</v>
      </c>
      <c r="Q1" s="180" t="s">
        <v>1782</v>
      </c>
      <c r="R1" s="180" t="s">
        <v>1783</v>
      </c>
      <c r="S1" s="180" t="s">
        <v>1784</v>
      </c>
      <c r="T1" s="180" t="s">
        <v>519</v>
      </c>
      <c r="U1" s="180" t="s">
        <v>1785</v>
      </c>
      <c r="V1" s="180" t="s">
        <v>1786</v>
      </c>
      <c r="W1" s="180" t="s">
        <v>1787</v>
      </c>
      <c r="X1" s="180" t="s">
        <v>520</v>
      </c>
      <c r="Y1" s="180" t="s">
        <v>521</v>
      </c>
      <c r="Z1" s="180" t="s">
        <v>1788</v>
      </c>
      <c r="AA1" s="180" t="s">
        <v>1789</v>
      </c>
      <c r="AB1" s="180" t="s">
        <v>1790</v>
      </c>
      <c r="AC1" s="180" t="s">
        <v>1791</v>
      </c>
      <c r="AD1" s="180" t="s">
        <v>1792</v>
      </c>
      <c r="AE1" s="180" t="s">
        <v>391</v>
      </c>
      <c r="AF1" s="180" t="s">
        <v>1793</v>
      </c>
      <c r="AG1" s="180" t="s">
        <v>1794</v>
      </c>
      <c r="AH1" s="180" t="s">
        <v>958</v>
      </c>
      <c r="AI1" s="180" t="s">
        <v>1795</v>
      </c>
      <c r="AJ1" s="180" t="s">
        <v>522</v>
      </c>
      <c r="AK1" s="180" t="s">
        <v>1796</v>
      </c>
      <c r="AL1" s="180" t="s">
        <v>523</v>
      </c>
      <c r="AM1" s="180" t="s">
        <v>1797</v>
      </c>
      <c r="AN1" s="180" t="s">
        <v>1310</v>
      </c>
      <c r="AO1" s="180" t="s">
        <v>1798</v>
      </c>
      <c r="AP1" s="180" t="s">
        <v>1799</v>
      </c>
      <c r="AQ1" s="180" t="s">
        <v>1800</v>
      </c>
      <c r="AR1" s="180" t="s">
        <v>1801</v>
      </c>
      <c r="AS1" s="180" t="s">
        <v>959</v>
      </c>
      <c r="AT1" s="180" t="s">
        <v>524</v>
      </c>
      <c r="AU1" s="180" t="s">
        <v>397</v>
      </c>
      <c r="AV1" s="180" t="s">
        <v>398</v>
      </c>
      <c r="AW1" s="180" t="s">
        <v>1802</v>
      </c>
      <c r="AX1" s="180" t="s">
        <v>1803</v>
      </c>
      <c r="AY1" s="180" t="s">
        <v>525</v>
      </c>
      <c r="AZ1" s="180" t="s">
        <v>526</v>
      </c>
      <c r="BA1" s="180" t="s">
        <v>527</v>
      </c>
      <c r="BB1" s="180" t="s">
        <v>528</v>
      </c>
      <c r="BC1" s="180" t="s">
        <v>1804</v>
      </c>
      <c r="BD1" s="180" t="s">
        <v>1805</v>
      </c>
      <c r="BE1" s="180" t="s">
        <v>1806</v>
      </c>
      <c r="BF1" s="180" t="s">
        <v>1807</v>
      </c>
      <c r="BG1" s="180" t="s">
        <v>960</v>
      </c>
      <c r="BH1" s="180" t="s">
        <v>1808</v>
      </c>
      <c r="BI1" s="180" t="s">
        <v>961</v>
      </c>
      <c r="BJ1" s="180" t="s">
        <v>1809</v>
      </c>
      <c r="BK1" s="180" t="s">
        <v>1810</v>
      </c>
      <c r="BL1" s="180" t="s">
        <v>392</v>
      </c>
      <c r="BM1" s="180" t="s">
        <v>1811</v>
      </c>
      <c r="BN1" s="180" t="s">
        <v>962</v>
      </c>
      <c r="BO1" s="180" t="s">
        <v>1812</v>
      </c>
      <c r="BP1" s="180" t="s">
        <v>399</v>
      </c>
      <c r="BQ1" s="180" t="s">
        <v>1813</v>
      </c>
      <c r="BR1" s="180" t="s">
        <v>1814</v>
      </c>
      <c r="BS1" s="180" t="s">
        <v>1815</v>
      </c>
      <c r="BT1" s="180" t="s">
        <v>1816</v>
      </c>
      <c r="BU1" s="180" t="s">
        <v>1817</v>
      </c>
      <c r="BV1" s="180" t="s">
        <v>529</v>
      </c>
      <c r="BW1" s="180" t="s">
        <v>1818</v>
      </c>
      <c r="BX1" s="180" t="s">
        <v>530</v>
      </c>
      <c r="BY1" s="180" t="s">
        <v>1819</v>
      </c>
      <c r="BZ1" s="180" t="s">
        <v>531</v>
      </c>
      <c r="CA1" s="180" t="s">
        <v>1820</v>
      </c>
      <c r="CB1" s="180" t="s">
        <v>1821</v>
      </c>
      <c r="CC1" s="180" t="s">
        <v>1311</v>
      </c>
      <c r="CD1" s="180" t="s">
        <v>1822</v>
      </c>
    </row>
    <row r="2" spans="1:82" x14ac:dyDescent="0.3">
      <c r="A2" s="155" t="s">
        <v>1028</v>
      </c>
      <c r="B2" s="180" t="s">
        <v>41</v>
      </c>
      <c r="C2" s="180" t="s">
        <v>13</v>
      </c>
      <c r="D2" s="180">
        <v>50129</v>
      </c>
      <c r="E2" s="180">
        <v>50130</v>
      </c>
      <c r="F2" s="180">
        <v>50560</v>
      </c>
      <c r="G2" s="180">
        <v>50131</v>
      </c>
      <c r="H2" s="180">
        <v>50132</v>
      </c>
      <c r="I2" s="180">
        <v>50133</v>
      </c>
      <c r="J2" s="180">
        <v>50134</v>
      </c>
      <c r="K2" s="180">
        <v>50473</v>
      </c>
      <c r="L2" s="180">
        <v>50135</v>
      </c>
      <c r="M2" s="180">
        <v>50136</v>
      </c>
      <c r="N2" s="180">
        <v>50514</v>
      </c>
      <c r="O2" s="180">
        <v>50515</v>
      </c>
      <c r="P2" s="180">
        <v>50570</v>
      </c>
      <c r="Q2" s="180">
        <v>50137</v>
      </c>
      <c r="R2" s="180">
        <v>50549</v>
      </c>
      <c r="S2" s="180">
        <v>50138</v>
      </c>
      <c r="T2" s="180">
        <v>50139</v>
      </c>
      <c r="U2" s="180">
        <v>50474</v>
      </c>
      <c r="V2" s="180">
        <v>50140</v>
      </c>
      <c r="W2" s="180">
        <v>50141</v>
      </c>
      <c r="X2" s="180">
        <v>50142</v>
      </c>
      <c r="Y2" s="180">
        <v>50143</v>
      </c>
      <c r="Z2" s="180">
        <v>50144</v>
      </c>
      <c r="AA2" s="180">
        <v>50492</v>
      </c>
      <c r="AB2" s="180">
        <v>50145</v>
      </c>
      <c r="AC2" s="180">
        <v>50146</v>
      </c>
      <c r="AD2" s="180">
        <v>50147</v>
      </c>
      <c r="AE2" s="180">
        <v>50148</v>
      </c>
      <c r="AF2" s="180">
        <v>50149</v>
      </c>
      <c r="AG2" s="180">
        <v>50150</v>
      </c>
      <c r="AH2" s="180">
        <v>50151</v>
      </c>
      <c r="AI2" s="180">
        <v>50152</v>
      </c>
      <c r="AJ2" s="180">
        <v>50153</v>
      </c>
      <c r="AK2" s="180">
        <v>50475</v>
      </c>
      <c r="AL2" s="180">
        <v>50154</v>
      </c>
      <c r="AM2" s="180">
        <v>50155</v>
      </c>
      <c r="AN2" s="180">
        <v>50156</v>
      </c>
      <c r="AO2" s="180">
        <v>50516</v>
      </c>
      <c r="AP2" s="180">
        <v>50157</v>
      </c>
      <c r="AQ2" s="180">
        <v>50158</v>
      </c>
      <c r="AR2" s="180">
        <v>50545</v>
      </c>
      <c r="AS2" s="180">
        <v>50517</v>
      </c>
      <c r="AT2" s="180">
        <v>50448</v>
      </c>
      <c r="AU2" s="180">
        <v>50159</v>
      </c>
      <c r="AV2" s="180">
        <v>50160</v>
      </c>
      <c r="AW2" s="180">
        <v>50161</v>
      </c>
      <c r="AX2" s="180">
        <v>50162</v>
      </c>
      <c r="AY2" s="180">
        <v>50163</v>
      </c>
      <c r="AZ2" s="180">
        <v>50165</v>
      </c>
      <c r="BA2" s="180">
        <v>50166</v>
      </c>
      <c r="BB2" s="180">
        <v>50167</v>
      </c>
      <c r="BC2" s="180">
        <v>50168</v>
      </c>
      <c r="BD2" s="180">
        <v>50169</v>
      </c>
      <c r="BE2" s="180">
        <v>50170</v>
      </c>
      <c r="BF2" s="180">
        <v>50451</v>
      </c>
      <c r="BG2" s="180">
        <v>50171</v>
      </c>
      <c r="BH2" s="180">
        <v>50172</v>
      </c>
      <c r="BI2" s="180">
        <v>50440</v>
      </c>
      <c r="BJ2" s="180">
        <v>50173</v>
      </c>
      <c r="BK2" s="180">
        <v>50547</v>
      </c>
      <c r="BL2" s="180">
        <v>50175</v>
      </c>
      <c r="BM2" s="180">
        <v>50176</v>
      </c>
      <c r="BN2" s="180">
        <v>50177</v>
      </c>
      <c r="BO2" s="180">
        <v>50178</v>
      </c>
      <c r="BP2" s="180">
        <v>50180</v>
      </c>
      <c r="BQ2" s="180">
        <v>50447</v>
      </c>
      <c r="BR2" s="180">
        <v>50179</v>
      </c>
      <c r="BS2" s="180">
        <v>50462</v>
      </c>
      <c r="BT2" s="180">
        <v>50181</v>
      </c>
      <c r="BU2" s="180">
        <v>50182</v>
      </c>
      <c r="BV2" s="180">
        <v>50183</v>
      </c>
      <c r="BW2" s="180">
        <v>50446</v>
      </c>
      <c r="BX2" s="180">
        <v>50184</v>
      </c>
      <c r="BY2" s="180">
        <v>50185</v>
      </c>
      <c r="BZ2" s="180">
        <v>50186</v>
      </c>
      <c r="CA2" s="180">
        <v>50187</v>
      </c>
      <c r="CB2" s="180">
        <v>50188</v>
      </c>
      <c r="CC2" s="180">
        <v>50189</v>
      </c>
      <c r="CD2" s="180">
        <v>50190</v>
      </c>
    </row>
    <row r="3" spans="1:82" x14ac:dyDescent="0.3">
      <c r="A3" s="155">
        <v>4</v>
      </c>
      <c r="B3" s="180" t="s">
        <v>111</v>
      </c>
      <c r="D3" s="180">
        <v>407540</v>
      </c>
      <c r="E3" s="180">
        <v>37421</v>
      </c>
      <c r="F3" s="180">
        <v>22641</v>
      </c>
      <c r="G3" s="180">
        <v>51717</v>
      </c>
      <c r="H3" s="180">
        <v>129259</v>
      </c>
      <c r="I3" s="180">
        <v>3679</v>
      </c>
      <c r="J3" s="180">
        <v>467</v>
      </c>
      <c r="K3" s="180">
        <v>205</v>
      </c>
      <c r="L3" s="180">
        <v>460481</v>
      </c>
      <c r="M3" s="180">
        <v>13072530</v>
      </c>
      <c r="N3" s="180">
        <v>38570</v>
      </c>
      <c r="O3" s="180">
        <v>58163</v>
      </c>
      <c r="P3" s="180">
        <v>3200</v>
      </c>
      <c r="Q3" s="180">
        <v>637826</v>
      </c>
      <c r="R3" s="180">
        <v>4320</v>
      </c>
      <c r="S3" s="180">
        <v>5700</v>
      </c>
      <c r="T3" s="180">
        <v>40231</v>
      </c>
      <c r="U3" s="180">
        <v>30264</v>
      </c>
      <c r="V3" s="180">
        <v>235220</v>
      </c>
      <c r="Y3" s="180">
        <v>216253</v>
      </c>
      <c r="Z3" s="180">
        <v>2164680</v>
      </c>
      <c r="AA3" s="180">
        <v>2871</v>
      </c>
      <c r="AB3" s="180">
        <v>11983</v>
      </c>
      <c r="AC3" s="180">
        <v>2193230</v>
      </c>
      <c r="AD3" s="180">
        <v>12722</v>
      </c>
      <c r="AF3" s="180">
        <v>4078890</v>
      </c>
      <c r="AG3" s="180">
        <v>11484</v>
      </c>
      <c r="AH3" s="180">
        <v>4954</v>
      </c>
      <c r="AI3" s="180">
        <v>237641</v>
      </c>
      <c r="AJ3" s="180">
        <v>31225</v>
      </c>
      <c r="AK3" s="180">
        <v>3298</v>
      </c>
      <c r="AM3" s="180">
        <v>0</v>
      </c>
      <c r="AN3" s="180">
        <v>757216</v>
      </c>
      <c r="AO3" s="180">
        <v>150</v>
      </c>
      <c r="AP3" s="180">
        <v>103969</v>
      </c>
      <c r="AQ3" s="180">
        <v>31682</v>
      </c>
      <c r="AR3" s="180">
        <v>1005</v>
      </c>
      <c r="AT3" s="180">
        <v>11323</v>
      </c>
      <c r="AU3" s="180">
        <v>11009152</v>
      </c>
      <c r="AV3" s="180">
        <v>3532039</v>
      </c>
      <c r="AW3" s="180">
        <v>32000</v>
      </c>
      <c r="AX3" s="180">
        <v>9005</v>
      </c>
      <c r="AY3" s="180">
        <v>11666</v>
      </c>
      <c r="AZ3" s="180">
        <v>4093</v>
      </c>
      <c r="BB3" s="180">
        <v>83438</v>
      </c>
      <c r="BC3" s="180">
        <v>7136</v>
      </c>
      <c r="BD3" s="180">
        <v>6029</v>
      </c>
      <c r="BE3" s="180">
        <v>2748</v>
      </c>
      <c r="BF3" s="180">
        <v>611575</v>
      </c>
      <c r="BG3" s="180">
        <v>0</v>
      </c>
      <c r="BH3" s="180">
        <v>271991</v>
      </c>
      <c r="BI3" s="180">
        <v>40781</v>
      </c>
      <c r="BJ3" s="180">
        <v>11464</v>
      </c>
      <c r="BK3" s="180">
        <v>479</v>
      </c>
      <c r="BL3" s="180">
        <v>1220458</v>
      </c>
      <c r="BM3" s="180">
        <v>947267</v>
      </c>
      <c r="BN3" s="180">
        <v>317573</v>
      </c>
      <c r="BO3" s="180">
        <v>4112498</v>
      </c>
      <c r="BP3" s="180">
        <v>7856833</v>
      </c>
      <c r="BQ3" s="180">
        <v>11516</v>
      </c>
      <c r="BR3" s="180">
        <v>193214</v>
      </c>
      <c r="BS3" s="180">
        <v>62796</v>
      </c>
      <c r="BU3" s="180">
        <v>5241</v>
      </c>
      <c r="BV3" s="180">
        <v>7898</v>
      </c>
      <c r="BW3" s="180">
        <v>42977</v>
      </c>
      <c r="BX3" s="180">
        <v>154166</v>
      </c>
      <c r="BY3" s="180">
        <v>5093996</v>
      </c>
      <c r="BZ3" s="180">
        <v>372224</v>
      </c>
      <c r="CA3" s="180">
        <v>612357</v>
      </c>
      <c r="CB3" s="180">
        <v>16634</v>
      </c>
      <c r="CC3" s="180">
        <v>172858</v>
      </c>
      <c r="CD3" s="180">
        <v>6123035</v>
      </c>
    </row>
    <row r="4" spans="1:82" x14ac:dyDescent="0.3">
      <c r="A4" s="155">
        <v>5</v>
      </c>
      <c r="B4" s="180" t="s">
        <v>112</v>
      </c>
      <c r="D4" s="180">
        <v>45548</v>
      </c>
      <c r="E4" s="180">
        <v>0</v>
      </c>
      <c r="F4" s="180">
        <v>6</v>
      </c>
      <c r="G4" s="180">
        <v>0</v>
      </c>
      <c r="H4" s="180">
        <v>0</v>
      </c>
      <c r="I4" s="180">
        <v>0</v>
      </c>
      <c r="J4" s="180">
        <v>0</v>
      </c>
      <c r="K4" s="180">
        <v>0</v>
      </c>
      <c r="L4" s="180">
        <v>0</v>
      </c>
      <c r="M4" s="180">
        <v>26269</v>
      </c>
      <c r="N4" s="180">
        <v>0</v>
      </c>
      <c r="O4" s="180">
        <v>0</v>
      </c>
      <c r="P4" s="180">
        <v>0</v>
      </c>
      <c r="Q4" s="180">
        <v>6000</v>
      </c>
      <c r="R4" s="180">
        <v>0</v>
      </c>
      <c r="S4" s="180">
        <v>0</v>
      </c>
      <c r="T4" s="180">
        <v>4221</v>
      </c>
      <c r="U4" s="180">
        <v>1145</v>
      </c>
      <c r="V4" s="180">
        <v>3483</v>
      </c>
      <c r="Y4" s="180">
        <v>0</v>
      </c>
      <c r="Z4" s="180">
        <v>6891</v>
      </c>
      <c r="AA4" s="180">
        <v>0</v>
      </c>
      <c r="AB4" s="180">
        <v>0</v>
      </c>
      <c r="AC4" s="180">
        <v>45443</v>
      </c>
      <c r="AD4" s="180">
        <v>0</v>
      </c>
      <c r="AF4" s="180">
        <v>0</v>
      </c>
      <c r="AG4" s="180">
        <v>0</v>
      </c>
      <c r="AH4" s="180">
        <v>0</v>
      </c>
      <c r="AI4" s="180">
        <v>2340</v>
      </c>
      <c r="AJ4" s="180">
        <v>0</v>
      </c>
      <c r="AK4" s="180">
        <v>0</v>
      </c>
      <c r="AM4" s="180">
        <v>1800</v>
      </c>
      <c r="AN4" s="180">
        <v>268971</v>
      </c>
      <c r="AO4" s="180">
        <v>0</v>
      </c>
      <c r="AP4" s="180">
        <v>2726</v>
      </c>
      <c r="AQ4" s="180">
        <v>0</v>
      </c>
      <c r="AR4" s="180">
        <v>0</v>
      </c>
      <c r="AT4" s="180">
        <v>0</v>
      </c>
      <c r="AU4" s="180">
        <v>104889</v>
      </c>
      <c r="AV4" s="180">
        <v>0</v>
      </c>
      <c r="AW4" s="180">
        <v>0</v>
      </c>
      <c r="AX4" s="180">
        <v>0</v>
      </c>
      <c r="AY4" s="180">
        <v>0</v>
      </c>
      <c r="AZ4" s="180">
        <v>0</v>
      </c>
      <c r="BB4" s="180">
        <v>11113</v>
      </c>
      <c r="BC4" s="180">
        <v>0</v>
      </c>
      <c r="BD4" s="180">
        <v>1995</v>
      </c>
      <c r="BE4" s="180">
        <v>0</v>
      </c>
      <c r="BF4" s="180">
        <v>4052</v>
      </c>
      <c r="BG4" s="180">
        <v>3957</v>
      </c>
      <c r="BH4" s="180">
        <v>28039</v>
      </c>
      <c r="BI4" s="180">
        <v>0</v>
      </c>
      <c r="BJ4" s="180">
        <v>0</v>
      </c>
      <c r="BK4" s="180">
        <v>0</v>
      </c>
      <c r="BL4" s="180">
        <v>1057</v>
      </c>
      <c r="BM4" s="180">
        <v>1231</v>
      </c>
      <c r="BN4" s="180">
        <v>290</v>
      </c>
      <c r="BO4" s="180">
        <v>8790</v>
      </c>
      <c r="BP4" s="180">
        <v>12596</v>
      </c>
      <c r="BQ4" s="180">
        <v>0</v>
      </c>
      <c r="BR4" s="180">
        <v>0</v>
      </c>
      <c r="BS4" s="180">
        <v>0</v>
      </c>
      <c r="BU4" s="180">
        <v>0</v>
      </c>
      <c r="BV4" s="180">
        <v>0</v>
      </c>
      <c r="BW4" s="180">
        <v>0</v>
      </c>
      <c r="BX4" s="180">
        <v>36627</v>
      </c>
      <c r="BY4" s="180">
        <v>58766</v>
      </c>
      <c r="BZ4" s="180">
        <v>0</v>
      </c>
      <c r="CA4" s="180">
        <v>0</v>
      </c>
      <c r="CB4" s="180">
        <v>1600</v>
      </c>
      <c r="CC4" s="180">
        <v>0</v>
      </c>
      <c r="CD4" s="180">
        <v>37082</v>
      </c>
    </row>
    <row r="5" spans="1:82" x14ac:dyDescent="0.3">
      <c r="A5" s="155">
        <v>6</v>
      </c>
      <c r="B5" s="180" t="s">
        <v>251</v>
      </c>
      <c r="D5" s="180">
        <v>0</v>
      </c>
      <c r="E5" s="180">
        <v>0</v>
      </c>
      <c r="F5" s="180">
        <v>0</v>
      </c>
      <c r="G5" s="180">
        <v>0</v>
      </c>
      <c r="H5" s="180">
        <v>0</v>
      </c>
      <c r="I5" s="180">
        <v>0</v>
      </c>
      <c r="J5" s="180">
        <v>0</v>
      </c>
      <c r="K5" s="180">
        <v>0</v>
      </c>
      <c r="L5" s="180">
        <v>0</v>
      </c>
      <c r="M5" s="180">
        <v>4039507</v>
      </c>
      <c r="N5" s="180">
        <v>0</v>
      </c>
      <c r="O5" s="180">
        <v>0</v>
      </c>
      <c r="P5" s="180">
        <v>0</v>
      </c>
      <c r="Q5" s="180">
        <v>0</v>
      </c>
      <c r="R5" s="180">
        <v>0</v>
      </c>
      <c r="S5" s="180">
        <v>0</v>
      </c>
      <c r="T5" s="180">
        <v>0</v>
      </c>
      <c r="U5" s="180">
        <v>0</v>
      </c>
      <c r="V5" s="180">
        <v>0</v>
      </c>
      <c r="Y5" s="180">
        <v>0</v>
      </c>
      <c r="Z5" s="180">
        <v>0</v>
      </c>
      <c r="AA5" s="180">
        <v>0</v>
      </c>
      <c r="AB5" s="180">
        <v>0</v>
      </c>
      <c r="AC5" s="180">
        <v>1649594</v>
      </c>
      <c r="AD5" s="180">
        <v>0</v>
      </c>
      <c r="AF5" s="180">
        <v>1325651</v>
      </c>
      <c r="AG5" s="180">
        <v>0</v>
      </c>
      <c r="AH5" s="180">
        <v>0</v>
      </c>
      <c r="AI5" s="180">
        <v>0</v>
      </c>
      <c r="AJ5" s="180">
        <v>0</v>
      </c>
      <c r="AK5" s="180">
        <v>0</v>
      </c>
      <c r="AM5" s="180">
        <v>0</v>
      </c>
      <c r="AN5" s="180">
        <v>0</v>
      </c>
      <c r="AO5" s="180">
        <v>0</v>
      </c>
      <c r="AP5" s="180">
        <v>0</v>
      </c>
      <c r="AQ5" s="180">
        <v>0</v>
      </c>
      <c r="AR5" s="180">
        <v>0</v>
      </c>
      <c r="AT5" s="180">
        <v>0</v>
      </c>
      <c r="AU5" s="180">
        <v>5409307</v>
      </c>
      <c r="AV5" s="180">
        <v>1980174</v>
      </c>
      <c r="AW5" s="180">
        <v>0</v>
      </c>
      <c r="AX5" s="180">
        <v>0</v>
      </c>
      <c r="AY5" s="180">
        <v>0</v>
      </c>
      <c r="AZ5" s="180">
        <v>0</v>
      </c>
      <c r="BB5" s="180">
        <v>0</v>
      </c>
      <c r="BC5" s="180">
        <v>0</v>
      </c>
      <c r="BD5" s="180">
        <v>0</v>
      </c>
      <c r="BE5" s="180">
        <v>0</v>
      </c>
      <c r="BF5" s="180">
        <v>341045</v>
      </c>
      <c r="BG5" s="180">
        <v>0</v>
      </c>
      <c r="BH5" s="180">
        <v>922200</v>
      </c>
      <c r="BI5" s="180">
        <v>0</v>
      </c>
      <c r="BJ5" s="180">
        <v>0</v>
      </c>
      <c r="BK5" s="180">
        <v>0</v>
      </c>
      <c r="BL5" s="180">
        <v>0</v>
      </c>
      <c r="BM5" s="180">
        <v>0</v>
      </c>
      <c r="BN5" s="180">
        <v>0</v>
      </c>
      <c r="BO5" s="180">
        <v>4103275</v>
      </c>
      <c r="BP5" s="180">
        <v>3389146</v>
      </c>
      <c r="BQ5" s="180">
        <v>0</v>
      </c>
      <c r="BR5" s="180">
        <v>0</v>
      </c>
      <c r="BS5" s="180">
        <v>0</v>
      </c>
      <c r="BU5" s="180">
        <v>0</v>
      </c>
      <c r="BV5" s="180">
        <v>0</v>
      </c>
      <c r="BW5" s="180">
        <v>0</v>
      </c>
      <c r="BX5" s="180">
        <v>0</v>
      </c>
      <c r="BY5" s="180">
        <v>1588003</v>
      </c>
      <c r="BZ5" s="180">
        <v>0</v>
      </c>
      <c r="CA5" s="180">
        <v>44609</v>
      </c>
      <c r="CB5" s="180">
        <v>0</v>
      </c>
      <c r="CC5" s="180">
        <v>0</v>
      </c>
      <c r="CD5" s="180">
        <v>3237518</v>
      </c>
    </row>
    <row r="6" spans="1:82" x14ac:dyDescent="0.3">
      <c r="A6" s="155">
        <v>7</v>
      </c>
      <c r="B6" s="180" t="s">
        <v>193</v>
      </c>
      <c r="D6" s="180">
        <v>0</v>
      </c>
      <c r="E6" s="180">
        <v>0</v>
      </c>
      <c r="F6" s="180">
        <v>3186</v>
      </c>
      <c r="G6" s="180">
        <v>0</v>
      </c>
      <c r="H6" s="180">
        <v>4238</v>
      </c>
      <c r="I6" s="180">
        <v>0</v>
      </c>
      <c r="J6" s="180">
        <v>3070</v>
      </c>
      <c r="K6" s="180">
        <v>5801</v>
      </c>
      <c r="L6" s="180">
        <v>15849</v>
      </c>
      <c r="M6" s="180">
        <v>2048090</v>
      </c>
      <c r="N6" s="180">
        <v>0</v>
      </c>
      <c r="O6" s="180">
        <v>27088</v>
      </c>
      <c r="P6" s="180">
        <v>2034</v>
      </c>
      <c r="Q6" s="180">
        <v>85375</v>
      </c>
      <c r="R6" s="180">
        <v>1707</v>
      </c>
      <c r="S6" s="180">
        <v>9737</v>
      </c>
      <c r="T6" s="180">
        <v>0</v>
      </c>
      <c r="U6" s="180">
        <v>2662</v>
      </c>
      <c r="V6" s="180">
        <v>80239</v>
      </c>
      <c r="Y6" s="180">
        <v>0</v>
      </c>
      <c r="Z6" s="180">
        <v>0</v>
      </c>
      <c r="AA6" s="180">
        <v>0</v>
      </c>
      <c r="AB6" s="180">
        <v>0</v>
      </c>
      <c r="AC6" s="180">
        <v>81970</v>
      </c>
      <c r="AD6" s="180">
        <v>0</v>
      </c>
      <c r="AF6" s="180">
        <v>743112</v>
      </c>
      <c r="AG6" s="180">
        <v>7782</v>
      </c>
      <c r="AH6" s="180">
        <v>0</v>
      </c>
      <c r="AI6" s="180">
        <v>95856</v>
      </c>
      <c r="AJ6" s="180">
        <v>0</v>
      </c>
      <c r="AK6" s="180">
        <v>0</v>
      </c>
      <c r="AM6" s="180">
        <v>0</v>
      </c>
      <c r="AN6" s="180">
        <v>0</v>
      </c>
      <c r="AO6" s="180">
        <v>0</v>
      </c>
      <c r="AP6" s="180">
        <v>27157</v>
      </c>
      <c r="AQ6" s="180">
        <v>0</v>
      </c>
      <c r="AR6" s="180">
        <v>0</v>
      </c>
      <c r="AT6" s="180">
        <v>0</v>
      </c>
      <c r="AU6" s="180">
        <v>1491193</v>
      </c>
      <c r="AV6" s="180">
        <v>56241</v>
      </c>
      <c r="AW6" s="180">
        <v>32361</v>
      </c>
      <c r="AX6" s="180">
        <v>0</v>
      </c>
      <c r="AY6" s="180">
        <v>0</v>
      </c>
      <c r="AZ6" s="180">
        <v>0</v>
      </c>
      <c r="BB6" s="180">
        <v>0</v>
      </c>
      <c r="BC6" s="180">
        <v>11266</v>
      </c>
      <c r="BD6" s="180">
        <v>0</v>
      </c>
      <c r="BE6" s="180">
        <v>0</v>
      </c>
      <c r="BF6" s="180">
        <v>126539</v>
      </c>
      <c r="BG6" s="180">
        <v>0</v>
      </c>
      <c r="BH6" s="180">
        <v>12621</v>
      </c>
      <c r="BI6" s="180">
        <v>0</v>
      </c>
      <c r="BJ6" s="180">
        <v>0</v>
      </c>
      <c r="BK6" s="180">
        <v>0</v>
      </c>
      <c r="BL6" s="180">
        <v>0</v>
      </c>
      <c r="BM6" s="180">
        <v>83644</v>
      </c>
      <c r="BN6" s="180">
        <v>0</v>
      </c>
      <c r="BO6" s="180">
        <v>2733563</v>
      </c>
      <c r="BP6" s="180">
        <v>448083</v>
      </c>
      <c r="BQ6" s="180">
        <v>0</v>
      </c>
      <c r="BR6" s="180">
        <v>25157</v>
      </c>
      <c r="BS6" s="180">
        <v>0</v>
      </c>
      <c r="BU6" s="180">
        <v>0</v>
      </c>
      <c r="BV6" s="180">
        <v>600</v>
      </c>
      <c r="BW6" s="180">
        <v>0</v>
      </c>
      <c r="BX6" s="180">
        <v>0</v>
      </c>
      <c r="BY6" s="180">
        <v>253630</v>
      </c>
      <c r="BZ6" s="180">
        <v>0</v>
      </c>
      <c r="CA6" s="180">
        <v>21979</v>
      </c>
      <c r="CB6" s="180">
        <v>7742</v>
      </c>
      <c r="CC6" s="180">
        <v>31247</v>
      </c>
      <c r="CD6" s="180">
        <v>169807</v>
      </c>
    </row>
    <row r="7" spans="1:82" x14ac:dyDescent="0.3">
      <c r="A7" s="155">
        <v>9</v>
      </c>
      <c r="B7" s="180" t="s">
        <v>195</v>
      </c>
      <c r="D7" s="180">
        <v>554705</v>
      </c>
      <c r="E7" s="180">
        <v>1193285</v>
      </c>
      <c r="F7" s="180">
        <v>411908</v>
      </c>
      <c r="G7" s="180">
        <v>1255568</v>
      </c>
      <c r="H7" s="180">
        <v>990755</v>
      </c>
      <c r="I7" s="180">
        <v>181940</v>
      </c>
      <c r="J7" s="180">
        <v>133465</v>
      </c>
      <c r="K7" s="180">
        <v>591306</v>
      </c>
      <c r="L7" s="180">
        <v>2935861</v>
      </c>
      <c r="M7" s="180">
        <v>93088870</v>
      </c>
      <c r="N7" s="180">
        <v>2951971</v>
      </c>
      <c r="O7" s="180">
        <v>6572553</v>
      </c>
      <c r="P7" s="180">
        <v>186542</v>
      </c>
      <c r="Q7" s="180">
        <v>4978564</v>
      </c>
      <c r="R7" s="180">
        <v>157508</v>
      </c>
      <c r="S7" s="180">
        <v>611106</v>
      </c>
      <c r="T7" s="180">
        <v>1102095</v>
      </c>
      <c r="U7" s="180">
        <v>1667196</v>
      </c>
      <c r="V7" s="180">
        <v>4946774</v>
      </c>
      <c r="Y7" s="180">
        <v>183505</v>
      </c>
      <c r="Z7" s="180">
        <v>32573976</v>
      </c>
      <c r="AA7" s="180">
        <v>8037479</v>
      </c>
      <c r="AB7" s="180">
        <v>1157157</v>
      </c>
      <c r="AC7" s="180">
        <v>29664422</v>
      </c>
      <c r="AD7" s="180">
        <v>768111</v>
      </c>
      <c r="AF7" s="180">
        <v>42781221</v>
      </c>
      <c r="AG7" s="180">
        <v>988539</v>
      </c>
      <c r="AH7" s="180">
        <v>297913</v>
      </c>
      <c r="AI7" s="180">
        <v>2894147</v>
      </c>
      <c r="AJ7" s="180">
        <v>1151914</v>
      </c>
      <c r="AK7" s="180">
        <v>86335</v>
      </c>
      <c r="AM7" s="180">
        <v>517069</v>
      </c>
      <c r="AN7" s="180">
        <v>12219643</v>
      </c>
      <c r="AO7" s="180">
        <v>72009</v>
      </c>
      <c r="AP7" s="180">
        <v>4700193</v>
      </c>
      <c r="AQ7" s="180">
        <v>2164961</v>
      </c>
      <c r="AR7" s="180">
        <v>247544</v>
      </c>
      <c r="AT7" s="180">
        <v>866682</v>
      </c>
      <c r="AU7" s="180">
        <v>92406730</v>
      </c>
      <c r="AV7" s="180">
        <v>26674407</v>
      </c>
      <c r="AW7" s="180">
        <v>1302405</v>
      </c>
      <c r="AX7" s="180">
        <v>287166</v>
      </c>
      <c r="AY7" s="180">
        <v>435627</v>
      </c>
      <c r="AZ7" s="180">
        <v>231055</v>
      </c>
      <c r="BB7" s="180">
        <v>4111236</v>
      </c>
      <c r="BC7" s="180">
        <v>1268558</v>
      </c>
      <c r="BD7" s="180">
        <v>242248</v>
      </c>
      <c r="BE7" s="180">
        <v>136181</v>
      </c>
      <c r="BF7" s="180">
        <v>7824773</v>
      </c>
      <c r="BG7" s="180">
        <v>93025</v>
      </c>
      <c r="BH7" s="180">
        <v>14664514</v>
      </c>
      <c r="BI7" s="180">
        <v>1160617</v>
      </c>
      <c r="BJ7" s="180">
        <v>567819</v>
      </c>
      <c r="BK7" s="180">
        <v>545614</v>
      </c>
      <c r="BL7" s="180">
        <v>12511079</v>
      </c>
      <c r="BM7" s="180">
        <v>9636447</v>
      </c>
      <c r="BN7" s="180">
        <v>1307253</v>
      </c>
      <c r="BO7" s="180">
        <v>37412642</v>
      </c>
      <c r="BP7" s="180">
        <v>34091310</v>
      </c>
      <c r="BQ7" s="180">
        <v>315277</v>
      </c>
      <c r="BR7" s="180">
        <v>4403836</v>
      </c>
      <c r="BS7" s="180">
        <v>3173226</v>
      </c>
      <c r="BU7" s="180">
        <v>332337</v>
      </c>
      <c r="BV7" s="180">
        <v>828553</v>
      </c>
      <c r="BW7" s="180">
        <v>4012372</v>
      </c>
      <c r="BX7" s="180">
        <v>2816960</v>
      </c>
      <c r="BY7" s="180">
        <v>24508646</v>
      </c>
      <c r="BZ7" s="180">
        <v>402414</v>
      </c>
      <c r="CA7" s="180">
        <v>7762606</v>
      </c>
      <c r="CB7" s="180">
        <v>762134</v>
      </c>
      <c r="CC7" s="180">
        <v>2208972</v>
      </c>
      <c r="CD7" s="180">
        <v>58467724</v>
      </c>
    </row>
    <row r="8" spans="1:82" x14ac:dyDescent="0.3">
      <c r="A8" s="155">
        <v>11</v>
      </c>
      <c r="B8" s="180" t="s">
        <v>194</v>
      </c>
      <c r="D8" s="180">
        <v>0</v>
      </c>
      <c r="E8" s="180">
        <v>113558</v>
      </c>
      <c r="F8" s="180">
        <v>0</v>
      </c>
      <c r="G8" s="180">
        <v>13715</v>
      </c>
      <c r="H8" s="180">
        <v>154657</v>
      </c>
      <c r="I8" s="180">
        <v>17397</v>
      </c>
      <c r="J8" s="180">
        <v>20767</v>
      </c>
      <c r="K8" s="180">
        <v>100113</v>
      </c>
      <c r="L8" s="180">
        <v>491082</v>
      </c>
      <c r="M8" s="180">
        <v>0</v>
      </c>
      <c r="N8" s="180">
        <v>0</v>
      </c>
      <c r="O8" s="180">
        <v>613434</v>
      </c>
      <c r="P8" s="180">
        <v>24814</v>
      </c>
      <c r="Q8" s="180">
        <v>408026</v>
      </c>
      <c r="R8" s="180">
        <v>4498</v>
      </c>
      <c r="S8" s="180">
        <v>50522</v>
      </c>
      <c r="T8" s="180">
        <v>14552</v>
      </c>
      <c r="U8" s="180">
        <v>247000</v>
      </c>
      <c r="V8" s="180">
        <v>476836</v>
      </c>
      <c r="Y8" s="180">
        <v>13256</v>
      </c>
      <c r="Z8" s="180">
        <v>2184813</v>
      </c>
      <c r="AA8" s="180">
        <v>0</v>
      </c>
      <c r="AB8" s="180">
        <v>11676</v>
      </c>
      <c r="AC8" s="180">
        <v>0</v>
      </c>
      <c r="AD8" s="180">
        <v>21508</v>
      </c>
      <c r="AF8" s="180">
        <v>265310</v>
      </c>
      <c r="AG8" s="180">
        <v>24886</v>
      </c>
      <c r="AH8" s="180">
        <v>28167</v>
      </c>
      <c r="AI8" s="180">
        <v>287278</v>
      </c>
      <c r="AJ8" s="180">
        <v>66189</v>
      </c>
      <c r="AK8" s="180">
        <v>27059</v>
      </c>
      <c r="AM8" s="180">
        <v>53692</v>
      </c>
      <c r="AN8" s="180">
        <v>0</v>
      </c>
      <c r="AO8" s="180">
        <v>0</v>
      </c>
      <c r="AP8" s="180">
        <v>138034</v>
      </c>
      <c r="AQ8" s="180">
        <v>18761</v>
      </c>
      <c r="AR8" s="180">
        <v>0</v>
      </c>
      <c r="AT8" s="180">
        <v>89998</v>
      </c>
      <c r="AU8" s="180">
        <v>0</v>
      </c>
      <c r="AV8" s="180">
        <v>76486</v>
      </c>
      <c r="AW8" s="180">
        <v>0</v>
      </c>
      <c r="AX8" s="180">
        <v>3105</v>
      </c>
      <c r="AY8" s="180">
        <v>55058</v>
      </c>
      <c r="AZ8" s="180">
        <v>0</v>
      </c>
      <c r="BB8" s="180">
        <v>51666</v>
      </c>
      <c r="BC8" s="180">
        <v>0</v>
      </c>
      <c r="BD8" s="180">
        <v>3204</v>
      </c>
      <c r="BE8" s="180">
        <v>11362</v>
      </c>
      <c r="BF8" s="180">
        <v>88410</v>
      </c>
      <c r="BG8" s="180">
        <v>33214</v>
      </c>
      <c r="BH8" s="180">
        <v>800990</v>
      </c>
      <c r="BI8" s="180">
        <v>143338</v>
      </c>
      <c r="BJ8" s="180">
        <v>71674</v>
      </c>
      <c r="BK8" s="180">
        <v>0</v>
      </c>
      <c r="BL8" s="180">
        <v>1178349</v>
      </c>
      <c r="BM8" s="180">
        <v>0</v>
      </c>
      <c r="BN8" s="180">
        <v>68300</v>
      </c>
      <c r="BO8" s="180">
        <v>0</v>
      </c>
      <c r="BP8" s="180">
        <v>0</v>
      </c>
      <c r="BQ8" s="180">
        <v>42543</v>
      </c>
      <c r="BR8" s="180">
        <v>122982</v>
      </c>
      <c r="BS8" s="180">
        <v>60231</v>
      </c>
      <c r="BU8" s="180">
        <v>71783</v>
      </c>
      <c r="BV8" s="180">
        <v>120049</v>
      </c>
      <c r="BW8" s="180">
        <v>0</v>
      </c>
      <c r="BX8" s="180">
        <v>17887</v>
      </c>
      <c r="BY8" s="180">
        <v>1300736</v>
      </c>
      <c r="BZ8" s="180">
        <v>26327</v>
      </c>
      <c r="CA8" s="180">
        <v>91159</v>
      </c>
      <c r="CB8" s="180">
        <v>45143</v>
      </c>
      <c r="CC8" s="180">
        <v>129314</v>
      </c>
      <c r="CD8" s="180">
        <v>2722292</v>
      </c>
    </row>
    <row r="9" spans="1:82" x14ac:dyDescent="0.3">
      <c r="A9" s="155">
        <v>13</v>
      </c>
      <c r="B9" s="180" t="s">
        <v>1029</v>
      </c>
      <c r="D9" s="180">
        <v>0</v>
      </c>
      <c r="E9" s="180">
        <v>0</v>
      </c>
      <c r="F9" s="180">
        <v>0</v>
      </c>
      <c r="G9" s="180">
        <v>0</v>
      </c>
      <c r="H9" s="180">
        <v>0</v>
      </c>
      <c r="I9" s="180">
        <v>0</v>
      </c>
      <c r="J9" s="180">
        <v>0</v>
      </c>
      <c r="K9" s="180">
        <v>0</v>
      </c>
      <c r="L9" s="180">
        <v>0</v>
      </c>
      <c r="M9" s="180">
        <v>0</v>
      </c>
      <c r="N9" s="180">
        <v>0</v>
      </c>
      <c r="O9" s="180">
        <v>0</v>
      </c>
      <c r="P9" s="180">
        <v>0</v>
      </c>
      <c r="Q9" s="180">
        <v>0</v>
      </c>
      <c r="R9" s="180">
        <v>0</v>
      </c>
      <c r="S9" s="180">
        <v>0</v>
      </c>
      <c r="T9" s="180">
        <v>0</v>
      </c>
      <c r="U9" s="180">
        <v>0</v>
      </c>
      <c r="V9" s="180">
        <v>0</v>
      </c>
      <c r="Y9" s="180">
        <v>0</v>
      </c>
      <c r="Z9" s="180">
        <v>0</v>
      </c>
      <c r="AA9" s="180">
        <v>0</v>
      </c>
      <c r="AB9" s="180">
        <v>0</v>
      </c>
      <c r="AC9" s="180">
        <v>0</v>
      </c>
      <c r="AD9" s="180">
        <v>0</v>
      </c>
      <c r="AF9" s="180">
        <v>0</v>
      </c>
      <c r="AG9" s="180">
        <v>0</v>
      </c>
      <c r="AH9" s="180">
        <v>0</v>
      </c>
      <c r="AI9" s="180">
        <v>0</v>
      </c>
      <c r="AJ9" s="180">
        <v>0</v>
      </c>
      <c r="AK9" s="180">
        <v>0</v>
      </c>
      <c r="AM9" s="180">
        <v>0</v>
      </c>
      <c r="AN9" s="180">
        <v>0</v>
      </c>
      <c r="AO9" s="180">
        <v>0</v>
      </c>
      <c r="AP9" s="180">
        <v>0</v>
      </c>
      <c r="AQ9" s="180">
        <v>0</v>
      </c>
      <c r="AR9" s="180">
        <v>0</v>
      </c>
      <c r="AT9" s="180">
        <v>0</v>
      </c>
      <c r="AU9" s="180">
        <v>0</v>
      </c>
      <c r="AV9" s="180">
        <v>0</v>
      </c>
      <c r="AW9" s="180">
        <v>0</v>
      </c>
      <c r="AX9" s="180">
        <v>0</v>
      </c>
      <c r="AY9" s="180">
        <v>0</v>
      </c>
      <c r="AZ9" s="180">
        <v>0</v>
      </c>
      <c r="BB9" s="180">
        <v>0</v>
      </c>
      <c r="BC9" s="180">
        <v>0</v>
      </c>
      <c r="BD9" s="180">
        <v>0</v>
      </c>
      <c r="BE9" s="180">
        <v>0</v>
      </c>
      <c r="BF9" s="180">
        <v>0</v>
      </c>
      <c r="BG9" s="180">
        <v>0</v>
      </c>
      <c r="BH9" s="180">
        <v>0</v>
      </c>
      <c r="BI9" s="180">
        <v>0</v>
      </c>
      <c r="BJ9" s="180">
        <v>0</v>
      </c>
      <c r="BK9" s="180">
        <v>0</v>
      </c>
      <c r="BL9" s="180">
        <v>0</v>
      </c>
      <c r="BM9" s="180">
        <v>0</v>
      </c>
      <c r="BN9" s="180">
        <v>0</v>
      </c>
      <c r="BO9" s="180">
        <v>0</v>
      </c>
      <c r="BP9" s="180">
        <v>0</v>
      </c>
      <c r="BQ9" s="180">
        <v>0</v>
      </c>
      <c r="BR9" s="180">
        <v>0</v>
      </c>
      <c r="BS9" s="180">
        <v>0</v>
      </c>
      <c r="BU9" s="180">
        <v>0</v>
      </c>
      <c r="BV9" s="180">
        <v>0</v>
      </c>
      <c r="BW9" s="180">
        <v>0</v>
      </c>
      <c r="BX9" s="180">
        <v>0</v>
      </c>
      <c r="BY9" s="180">
        <v>0</v>
      </c>
      <c r="BZ9" s="180">
        <v>0</v>
      </c>
      <c r="CA9" s="180">
        <v>0</v>
      </c>
      <c r="CB9" s="180">
        <v>0</v>
      </c>
      <c r="CC9" s="180">
        <v>0</v>
      </c>
      <c r="CD9" s="180">
        <v>0</v>
      </c>
    </row>
    <row r="10" spans="1:82" x14ac:dyDescent="0.3">
      <c r="A10" s="155">
        <v>14</v>
      </c>
      <c r="B10" s="180" t="s">
        <v>1030</v>
      </c>
      <c r="D10" s="180">
        <v>0</v>
      </c>
      <c r="E10" s="180">
        <v>0</v>
      </c>
      <c r="F10" s="180">
        <v>0</v>
      </c>
      <c r="G10" s="180">
        <v>0</v>
      </c>
      <c r="H10" s="180">
        <v>0</v>
      </c>
      <c r="I10" s="180">
        <v>0</v>
      </c>
      <c r="J10" s="180">
        <v>0</v>
      </c>
      <c r="K10" s="180">
        <v>0</v>
      </c>
      <c r="L10" s="180">
        <v>0</v>
      </c>
      <c r="M10" s="180">
        <v>0</v>
      </c>
      <c r="N10" s="180">
        <v>0</v>
      </c>
      <c r="O10" s="180">
        <v>0</v>
      </c>
      <c r="P10" s="180">
        <v>0</v>
      </c>
      <c r="Q10" s="180">
        <v>0</v>
      </c>
      <c r="R10" s="180">
        <v>0</v>
      </c>
      <c r="S10" s="180">
        <v>0</v>
      </c>
      <c r="T10" s="180">
        <v>0</v>
      </c>
      <c r="U10" s="180">
        <v>0</v>
      </c>
      <c r="V10" s="180">
        <v>0</v>
      </c>
      <c r="Y10" s="180">
        <v>0</v>
      </c>
      <c r="Z10" s="180">
        <v>0</v>
      </c>
      <c r="AA10" s="180">
        <v>0</v>
      </c>
      <c r="AB10" s="180">
        <v>0</v>
      </c>
      <c r="AC10" s="180">
        <v>0</v>
      </c>
      <c r="AD10" s="180">
        <v>0</v>
      </c>
      <c r="AF10" s="180">
        <v>0</v>
      </c>
      <c r="AG10" s="180">
        <v>0</v>
      </c>
      <c r="AH10" s="180">
        <v>0</v>
      </c>
      <c r="AI10" s="180">
        <v>0</v>
      </c>
      <c r="AJ10" s="180">
        <v>0</v>
      </c>
      <c r="AK10" s="180">
        <v>0</v>
      </c>
      <c r="AM10" s="180">
        <v>0</v>
      </c>
      <c r="AN10" s="180">
        <v>0</v>
      </c>
      <c r="AO10" s="180">
        <v>0</v>
      </c>
      <c r="AP10" s="180">
        <v>0</v>
      </c>
      <c r="AQ10" s="180">
        <v>0</v>
      </c>
      <c r="AR10" s="180">
        <v>0</v>
      </c>
      <c r="AT10" s="180">
        <v>0</v>
      </c>
      <c r="AU10" s="180">
        <v>0</v>
      </c>
      <c r="AV10" s="180">
        <v>0</v>
      </c>
      <c r="AW10" s="180">
        <v>0</v>
      </c>
      <c r="AX10" s="180">
        <v>0</v>
      </c>
      <c r="AY10" s="180">
        <v>0</v>
      </c>
      <c r="AZ10" s="180">
        <v>0</v>
      </c>
      <c r="BB10" s="180">
        <v>0</v>
      </c>
      <c r="BC10" s="180">
        <v>0</v>
      </c>
      <c r="BD10" s="180">
        <v>0</v>
      </c>
      <c r="BE10" s="180">
        <v>0</v>
      </c>
      <c r="BF10" s="180">
        <v>0</v>
      </c>
      <c r="BG10" s="180">
        <v>0</v>
      </c>
      <c r="BH10" s="180">
        <v>0</v>
      </c>
      <c r="BI10" s="180">
        <v>0</v>
      </c>
      <c r="BJ10" s="180">
        <v>0</v>
      </c>
      <c r="BK10" s="180">
        <v>0</v>
      </c>
      <c r="BL10" s="180">
        <v>0</v>
      </c>
      <c r="BM10" s="180">
        <v>0</v>
      </c>
      <c r="BN10" s="180">
        <v>0</v>
      </c>
      <c r="BO10" s="180">
        <v>0</v>
      </c>
      <c r="BP10" s="180">
        <v>0</v>
      </c>
      <c r="BQ10" s="180">
        <v>0</v>
      </c>
      <c r="BR10" s="180">
        <v>0</v>
      </c>
      <c r="BS10" s="180">
        <v>0</v>
      </c>
      <c r="BU10" s="180">
        <v>0</v>
      </c>
      <c r="BV10" s="180">
        <v>0</v>
      </c>
      <c r="BW10" s="180">
        <v>0</v>
      </c>
      <c r="BX10" s="180">
        <v>0</v>
      </c>
      <c r="BY10" s="180">
        <v>0</v>
      </c>
      <c r="BZ10" s="180">
        <v>0</v>
      </c>
      <c r="CA10" s="180">
        <v>0</v>
      </c>
      <c r="CB10" s="180">
        <v>0</v>
      </c>
      <c r="CC10" s="180">
        <v>0</v>
      </c>
      <c r="CD10" s="180">
        <v>0</v>
      </c>
    </row>
    <row r="11" spans="1:82" x14ac:dyDescent="0.3">
      <c r="A11" s="155">
        <v>16</v>
      </c>
      <c r="B11" s="180" t="s">
        <v>197</v>
      </c>
      <c r="D11" s="180">
        <v>2230047</v>
      </c>
      <c r="E11" s="180">
        <v>2395806</v>
      </c>
      <c r="F11" s="180">
        <v>324103</v>
      </c>
      <c r="G11" s="180">
        <v>924930</v>
      </c>
      <c r="H11" s="180">
        <v>762688</v>
      </c>
      <c r="I11" s="180">
        <v>239545</v>
      </c>
      <c r="J11" s="180">
        <v>55497</v>
      </c>
      <c r="K11" s="180">
        <v>96828</v>
      </c>
      <c r="L11" s="180">
        <v>4845568</v>
      </c>
      <c r="M11" s="180">
        <v>176436353</v>
      </c>
      <c r="N11" s="180">
        <v>2144161</v>
      </c>
      <c r="O11" s="180">
        <v>8612218</v>
      </c>
      <c r="P11" s="180">
        <v>144294</v>
      </c>
      <c r="Q11" s="180">
        <v>11895864</v>
      </c>
      <c r="R11" s="180">
        <v>85079</v>
      </c>
      <c r="S11" s="180">
        <v>350757</v>
      </c>
      <c r="T11" s="180">
        <v>2253924</v>
      </c>
      <c r="U11" s="180">
        <v>1296348</v>
      </c>
      <c r="V11" s="180">
        <v>5461620</v>
      </c>
      <c r="Y11" s="180">
        <v>945129</v>
      </c>
      <c r="Z11" s="180">
        <v>38898124</v>
      </c>
      <c r="AA11" s="180">
        <v>1285912</v>
      </c>
      <c r="AB11" s="180">
        <v>664222</v>
      </c>
      <c r="AC11" s="180">
        <v>40012836</v>
      </c>
      <c r="AD11" s="180">
        <v>1106762</v>
      </c>
      <c r="AF11" s="180">
        <v>75170339</v>
      </c>
      <c r="AG11" s="180">
        <v>214605</v>
      </c>
      <c r="AH11" s="180">
        <v>291510</v>
      </c>
      <c r="AI11" s="180">
        <v>7014818</v>
      </c>
      <c r="AJ11" s="180">
        <v>1030029</v>
      </c>
      <c r="AK11" s="180">
        <v>90904</v>
      </c>
      <c r="AM11" s="180">
        <v>206352</v>
      </c>
      <c r="AN11" s="180">
        <v>14586368</v>
      </c>
      <c r="AO11" s="180">
        <v>65675</v>
      </c>
      <c r="AP11" s="180">
        <v>4782673</v>
      </c>
      <c r="AQ11" s="180">
        <v>2678365</v>
      </c>
      <c r="AR11" s="180">
        <v>73172</v>
      </c>
      <c r="AT11" s="180">
        <v>334456</v>
      </c>
      <c r="AU11" s="180">
        <v>313873266</v>
      </c>
      <c r="AV11" s="180">
        <v>82472384</v>
      </c>
      <c r="AW11" s="180">
        <v>2011698</v>
      </c>
      <c r="AX11" s="180">
        <v>427751</v>
      </c>
      <c r="AY11" s="180">
        <v>371812</v>
      </c>
      <c r="AZ11" s="180">
        <v>208056</v>
      </c>
      <c r="BB11" s="180">
        <v>5720318</v>
      </c>
      <c r="BC11" s="180">
        <v>301783</v>
      </c>
      <c r="BD11" s="180">
        <v>169124</v>
      </c>
      <c r="BE11" s="180">
        <v>62923</v>
      </c>
      <c r="BF11" s="180">
        <v>17687028</v>
      </c>
      <c r="BG11" s="180">
        <v>21552</v>
      </c>
      <c r="BH11" s="180">
        <v>12982559</v>
      </c>
      <c r="BI11" s="180">
        <v>2422635</v>
      </c>
      <c r="BJ11" s="180">
        <v>236380</v>
      </c>
      <c r="BK11" s="180">
        <v>77504</v>
      </c>
      <c r="BL11" s="180">
        <v>16583193</v>
      </c>
      <c r="BM11" s="180">
        <v>18330100</v>
      </c>
      <c r="BN11" s="180">
        <v>2098480</v>
      </c>
      <c r="BO11" s="180">
        <v>55029547</v>
      </c>
      <c r="BP11" s="180">
        <v>114477238</v>
      </c>
      <c r="BQ11" s="180">
        <v>351320</v>
      </c>
      <c r="BR11" s="180">
        <v>6372651</v>
      </c>
      <c r="BS11" s="180">
        <v>1208593</v>
      </c>
      <c r="BU11" s="180">
        <v>203343</v>
      </c>
      <c r="BV11" s="180">
        <v>195139</v>
      </c>
      <c r="BW11" s="180">
        <v>3872422</v>
      </c>
      <c r="BX11" s="180">
        <v>3604225</v>
      </c>
      <c r="BY11" s="180">
        <v>43804916</v>
      </c>
      <c r="BZ11" s="180">
        <v>506758</v>
      </c>
      <c r="CA11" s="180">
        <v>14324707</v>
      </c>
      <c r="CB11" s="180">
        <v>690861</v>
      </c>
      <c r="CC11" s="180">
        <v>3362749</v>
      </c>
      <c r="CD11" s="180">
        <v>48609757</v>
      </c>
    </row>
    <row r="12" spans="1:82" x14ac:dyDescent="0.3">
      <c r="A12" s="155">
        <v>17</v>
      </c>
      <c r="B12" s="180" t="s">
        <v>200</v>
      </c>
      <c r="D12" s="180">
        <v>0</v>
      </c>
      <c r="E12" s="180">
        <v>0</v>
      </c>
      <c r="F12" s="180">
        <v>0</v>
      </c>
      <c r="G12" s="180">
        <v>0</v>
      </c>
      <c r="H12" s="180">
        <v>0</v>
      </c>
      <c r="I12" s="180">
        <v>0</v>
      </c>
      <c r="J12" s="180">
        <v>0</v>
      </c>
      <c r="K12" s="180">
        <v>0</v>
      </c>
      <c r="L12" s="180">
        <v>660895</v>
      </c>
      <c r="M12" s="180">
        <v>735000</v>
      </c>
      <c r="N12" s="180">
        <v>34986</v>
      </c>
      <c r="O12" s="180">
        <v>30054</v>
      </c>
      <c r="P12" s="180">
        <v>0</v>
      </c>
      <c r="Q12" s="180">
        <v>3216490</v>
      </c>
      <c r="R12" s="180">
        <v>0</v>
      </c>
      <c r="S12" s="180">
        <v>0</v>
      </c>
      <c r="T12" s="180">
        <v>0</v>
      </c>
      <c r="U12" s="180">
        <v>0</v>
      </c>
      <c r="V12" s="180">
        <v>0</v>
      </c>
      <c r="Y12" s="180">
        <v>27228</v>
      </c>
      <c r="Z12" s="180">
        <v>1628150</v>
      </c>
      <c r="AA12" s="180">
        <v>0</v>
      </c>
      <c r="AB12" s="180">
        <v>0</v>
      </c>
      <c r="AC12" s="180">
        <v>0</v>
      </c>
      <c r="AD12" s="180">
        <v>0</v>
      </c>
      <c r="AF12" s="180">
        <v>2040000</v>
      </c>
      <c r="AG12" s="180">
        <v>0</v>
      </c>
      <c r="AH12" s="180">
        <v>0</v>
      </c>
      <c r="AI12" s="180">
        <v>63682</v>
      </c>
      <c r="AJ12" s="180">
        <v>0</v>
      </c>
      <c r="AK12" s="180">
        <v>0</v>
      </c>
      <c r="AM12" s="180">
        <v>0</v>
      </c>
      <c r="AN12" s="180">
        <v>0</v>
      </c>
      <c r="AO12" s="180">
        <v>0</v>
      </c>
      <c r="AP12" s="180">
        <v>0</v>
      </c>
      <c r="AQ12" s="180">
        <v>0</v>
      </c>
      <c r="AR12" s="180">
        <v>0</v>
      </c>
      <c r="AT12" s="180">
        <v>0</v>
      </c>
      <c r="AU12" s="180">
        <v>6110744</v>
      </c>
      <c r="AV12" s="180">
        <v>6565310</v>
      </c>
      <c r="AW12" s="180">
        <v>0</v>
      </c>
      <c r="AX12" s="180">
        <v>3000</v>
      </c>
      <c r="AY12" s="180">
        <v>0</v>
      </c>
      <c r="AZ12" s="180">
        <v>0</v>
      </c>
      <c r="BB12" s="180">
        <v>0</v>
      </c>
      <c r="BC12" s="180">
        <v>0</v>
      </c>
      <c r="BD12" s="180">
        <v>0</v>
      </c>
      <c r="BE12" s="180">
        <v>0</v>
      </c>
      <c r="BF12" s="180">
        <v>1061687</v>
      </c>
      <c r="BG12" s="180">
        <v>0</v>
      </c>
      <c r="BH12" s="180">
        <v>325257</v>
      </c>
      <c r="BI12" s="180">
        <v>0</v>
      </c>
      <c r="BJ12" s="180">
        <v>0</v>
      </c>
      <c r="BK12" s="180">
        <v>0</v>
      </c>
      <c r="BL12" s="180">
        <v>0</v>
      </c>
      <c r="BM12" s="180">
        <v>0</v>
      </c>
      <c r="BN12" s="180">
        <v>84000</v>
      </c>
      <c r="BO12" s="180">
        <v>4213693</v>
      </c>
      <c r="BP12" s="180">
        <v>2100922</v>
      </c>
      <c r="BQ12" s="180">
        <v>12500</v>
      </c>
      <c r="BR12" s="180">
        <v>0</v>
      </c>
      <c r="BS12" s="180">
        <v>0</v>
      </c>
      <c r="BU12" s="180">
        <v>7000</v>
      </c>
      <c r="BV12" s="180">
        <v>41021</v>
      </c>
      <c r="BW12" s="180">
        <v>0</v>
      </c>
      <c r="BX12" s="180">
        <v>0</v>
      </c>
      <c r="BY12" s="180">
        <v>469763</v>
      </c>
      <c r="BZ12" s="180">
        <v>22530</v>
      </c>
      <c r="CA12" s="180">
        <v>0</v>
      </c>
      <c r="CB12" s="180">
        <v>0</v>
      </c>
      <c r="CC12" s="180">
        <v>0</v>
      </c>
      <c r="CD12" s="180">
        <v>8994</v>
      </c>
    </row>
    <row r="13" spans="1:82" x14ac:dyDescent="0.3">
      <c r="A13" s="155">
        <v>20</v>
      </c>
      <c r="B13" s="180" t="s">
        <v>201</v>
      </c>
      <c r="D13" s="180">
        <v>0</v>
      </c>
      <c r="E13" s="180">
        <v>60000</v>
      </c>
      <c r="F13" s="180">
        <v>0</v>
      </c>
      <c r="G13" s="180">
        <v>0</v>
      </c>
      <c r="H13" s="180">
        <v>0</v>
      </c>
      <c r="I13" s="180">
        <v>0</v>
      </c>
      <c r="J13" s="180">
        <v>0</v>
      </c>
      <c r="K13" s="180">
        <v>0</v>
      </c>
      <c r="L13" s="180">
        <v>0</v>
      </c>
      <c r="M13" s="180">
        <v>18033090</v>
      </c>
      <c r="N13" s="180">
        <v>74000</v>
      </c>
      <c r="O13" s="180">
        <v>127879</v>
      </c>
      <c r="P13" s="180">
        <v>0</v>
      </c>
      <c r="Q13" s="180">
        <v>0</v>
      </c>
      <c r="R13" s="180">
        <v>0</v>
      </c>
      <c r="S13" s="180">
        <v>0</v>
      </c>
      <c r="T13" s="180">
        <v>0</v>
      </c>
      <c r="U13" s="180">
        <v>0</v>
      </c>
      <c r="V13" s="180">
        <v>0</v>
      </c>
      <c r="Y13" s="180">
        <v>0</v>
      </c>
      <c r="Z13" s="180">
        <v>7005720</v>
      </c>
      <c r="AA13" s="180">
        <v>24068</v>
      </c>
      <c r="AB13" s="180">
        <v>0</v>
      </c>
      <c r="AC13" s="180">
        <v>200000</v>
      </c>
      <c r="AD13" s="180">
        <v>0</v>
      </c>
      <c r="AF13" s="180">
        <v>7063936</v>
      </c>
      <c r="AG13" s="180">
        <v>0</v>
      </c>
      <c r="AH13" s="180">
        <v>0</v>
      </c>
      <c r="AI13" s="180">
        <v>0</v>
      </c>
      <c r="AJ13" s="180">
        <v>2500</v>
      </c>
      <c r="AK13" s="180">
        <v>0</v>
      </c>
      <c r="AM13" s="180">
        <v>1115</v>
      </c>
      <c r="AN13" s="180">
        <v>49078</v>
      </c>
      <c r="AO13" s="180">
        <v>0</v>
      </c>
      <c r="AP13" s="180">
        <v>64063</v>
      </c>
      <c r="AQ13" s="180">
        <v>86029</v>
      </c>
      <c r="AR13" s="180">
        <v>0</v>
      </c>
      <c r="AT13" s="180">
        <v>0</v>
      </c>
      <c r="AU13" s="180">
        <v>39025002</v>
      </c>
      <c r="AV13" s="180">
        <v>17065754</v>
      </c>
      <c r="AW13" s="180">
        <v>0</v>
      </c>
      <c r="AX13" s="180">
        <v>0</v>
      </c>
      <c r="AY13" s="180">
        <v>77926</v>
      </c>
      <c r="AZ13" s="180">
        <v>0</v>
      </c>
      <c r="BB13" s="180">
        <v>0</v>
      </c>
      <c r="BC13" s="180">
        <v>0</v>
      </c>
      <c r="BD13" s="180">
        <v>0</v>
      </c>
      <c r="BE13" s="180">
        <v>0</v>
      </c>
      <c r="BF13" s="180">
        <v>3308110</v>
      </c>
      <c r="BG13" s="180">
        <v>0</v>
      </c>
      <c r="BH13" s="180">
        <v>194832</v>
      </c>
      <c r="BI13" s="180">
        <v>0</v>
      </c>
      <c r="BJ13" s="180">
        <v>0</v>
      </c>
      <c r="BK13" s="180">
        <v>0</v>
      </c>
      <c r="BL13" s="180">
        <v>152519</v>
      </c>
      <c r="BM13" s="180">
        <v>798166</v>
      </c>
      <c r="BN13" s="180">
        <v>51000</v>
      </c>
      <c r="BO13" s="180">
        <v>9589316</v>
      </c>
      <c r="BP13" s="180">
        <v>6558503</v>
      </c>
      <c r="BQ13" s="180">
        <v>0</v>
      </c>
      <c r="BR13" s="180">
        <v>476510</v>
      </c>
      <c r="BS13" s="180">
        <v>0</v>
      </c>
      <c r="BU13" s="180">
        <v>0</v>
      </c>
      <c r="BV13" s="180">
        <v>61255</v>
      </c>
      <c r="BW13" s="180">
        <v>0</v>
      </c>
      <c r="BX13" s="180">
        <v>0</v>
      </c>
      <c r="BY13" s="180">
        <v>3215980</v>
      </c>
      <c r="BZ13" s="180">
        <v>0</v>
      </c>
      <c r="CA13" s="180">
        <v>0</v>
      </c>
      <c r="CB13" s="180">
        <v>0</v>
      </c>
      <c r="CC13" s="180">
        <v>0</v>
      </c>
      <c r="CD13" s="180">
        <v>0</v>
      </c>
    </row>
    <row r="14" spans="1:82" x14ac:dyDescent="0.3">
      <c r="A14" s="155">
        <v>22</v>
      </c>
      <c r="B14" s="180" t="s">
        <v>203</v>
      </c>
      <c r="D14" s="180">
        <v>0</v>
      </c>
      <c r="E14" s="180">
        <v>0</v>
      </c>
      <c r="F14" s="180">
        <v>100</v>
      </c>
      <c r="G14" s="180">
        <v>0</v>
      </c>
      <c r="H14" s="180">
        <v>0</v>
      </c>
      <c r="I14" s="180">
        <v>900</v>
      </c>
      <c r="J14" s="180">
        <v>0</v>
      </c>
      <c r="K14" s="180">
        <v>0</v>
      </c>
      <c r="L14" s="180">
        <v>0</v>
      </c>
      <c r="M14" s="180">
        <v>696088</v>
      </c>
      <c r="N14" s="180">
        <v>0</v>
      </c>
      <c r="O14" s="180">
        <v>14761</v>
      </c>
      <c r="P14" s="180">
        <v>0</v>
      </c>
      <c r="Q14" s="180">
        <v>38323</v>
      </c>
      <c r="R14" s="180">
        <v>0</v>
      </c>
      <c r="S14" s="180">
        <v>0</v>
      </c>
      <c r="T14" s="180">
        <v>24492</v>
      </c>
      <c r="U14" s="180">
        <v>0</v>
      </c>
      <c r="V14" s="180">
        <v>780</v>
      </c>
      <c r="Y14" s="180">
        <v>0</v>
      </c>
      <c r="Z14" s="180">
        <v>0</v>
      </c>
      <c r="AA14" s="180">
        <v>0</v>
      </c>
      <c r="AB14" s="180">
        <v>0</v>
      </c>
      <c r="AC14" s="180">
        <v>66255</v>
      </c>
      <c r="AD14" s="180">
        <v>0</v>
      </c>
      <c r="AF14" s="180">
        <v>0</v>
      </c>
      <c r="AG14" s="180">
        <v>0</v>
      </c>
      <c r="AH14" s="180">
        <v>0</v>
      </c>
      <c r="AI14" s="180">
        <v>25606</v>
      </c>
      <c r="AJ14" s="180">
        <v>0</v>
      </c>
      <c r="AK14" s="180">
        <v>0</v>
      </c>
      <c r="AM14" s="180">
        <v>0</v>
      </c>
      <c r="AN14" s="180">
        <v>0</v>
      </c>
      <c r="AO14" s="180">
        <v>0</v>
      </c>
      <c r="AP14" s="180">
        <v>0</v>
      </c>
      <c r="AQ14" s="180">
        <v>0</v>
      </c>
      <c r="AR14" s="180">
        <v>0</v>
      </c>
      <c r="AT14" s="180">
        <v>0</v>
      </c>
      <c r="AU14" s="180">
        <v>0</v>
      </c>
      <c r="AV14" s="180">
        <v>0</v>
      </c>
      <c r="AW14" s="180">
        <v>18001</v>
      </c>
      <c r="AX14" s="180">
        <v>0</v>
      </c>
      <c r="AY14" s="180">
        <v>160</v>
      </c>
      <c r="AZ14" s="180">
        <v>0</v>
      </c>
      <c r="BB14" s="180">
        <v>0</v>
      </c>
      <c r="BC14" s="180">
        <v>10677</v>
      </c>
      <c r="BD14" s="180">
        <v>0</v>
      </c>
      <c r="BE14" s="180">
        <v>0</v>
      </c>
      <c r="BF14" s="180">
        <v>0</v>
      </c>
      <c r="BG14" s="180">
        <v>0</v>
      </c>
      <c r="BH14" s="180">
        <v>0</v>
      </c>
      <c r="BI14" s="180">
        <v>2024</v>
      </c>
      <c r="BJ14" s="180">
        <v>0</v>
      </c>
      <c r="BK14" s="180">
        <v>0</v>
      </c>
      <c r="BL14" s="180">
        <v>0</v>
      </c>
      <c r="BM14" s="180">
        <v>61930</v>
      </c>
      <c r="BN14" s="180">
        <v>0</v>
      </c>
      <c r="BO14" s="180">
        <v>0</v>
      </c>
      <c r="BP14" s="180">
        <v>0</v>
      </c>
      <c r="BQ14" s="180">
        <v>0</v>
      </c>
      <c r="BR14" s="180">
        <v>0</v>
      </c>
      <c r="BS14" s="180">
        <v>0</v>
      </c>
      <c r="BU14" s="180">
        <v>0</v>
      </c>
      <c r="BV14" s="180">
        <v>0</v>
      </c>
      <c r="BW14" s="180">
        <v>11715</v>
      </c>
      <c r="BX14" s="180">
        <v>0</v>
      </c>
      <c r="BY14" s="180">
        <v>0</v>
      </c>
      <c r="BZ14" s="180">
        <v>292249</v>
      </c>
      <c r="CA14" s="180">
        <v>391419</v>
      </c>
      <c r="CB14" s="180">
        <v>1000</v>
      </c>
      <c r="CC14" s="180">
        <v>0</v>
      </c>
      <c r="CD14" s="180">
        <v>0</v>
      </c>
    </row>
    <row r="15" spans="1:82" x14ac:dyDescent="0.3">
      <c r="A15" s="155">
        <v>23</v>
      </c>
      <c r="B15" s="180" t="s">
        <v>206</v>
      </c>
      <c r="D15" s="180">
        <v>-193126</v>
      </c>
      <c r="E15" s="180">
        <v>78127</v>
      </c>
      <c r="F15" s="180">
        <v>10166</v>
      </c>
      <c r="G15" s="180">
        <v>124051</v>
      </c>
      <c r="H15" s="180">
        <v>155245</v>
      </c>
      <c r="I15" s="180">
        <v>70509</v>
      </c>
      <c r="J15" s="180">
        <v>1374</v>
      </c>
      <c r="K15" s="180">
        <v>-35122</v>
      </c>
      <c r="L15" s="180">
        <v>-378683</v>
      </c>
      <c r="M15" s="180">
        <v>10511931</v>
      </c>
      <c r="N15" s="180">
        <v>218347</v>
      </c>
      <c r="O15" s="180">
        <v>1585444</v>
      </c>
      <c r="P15" s="180">
        <v>20041</v>
      </c>
      <c r="Q15" s="180">
        <v>-426351</v>
      </c>
      <c r="R15" s="180">
        <v>18639</v>
      </c>
      <c r="S15" s="180">
        <v>103205</v>
      </c>
      <c r="T15" s="180">
        <v>324596</v>
      </c>
      <c r="U15" s="180">
        <v>394284</v>
      </c>
      <c r="V15" s="180">
        <v>651016</v>
      </c>
      <c r="Y15" s="180">
        <v>-88948</v>
      </c>
      <c r="Z15" s="180">
        <v>5323226</v>
      </c>
      <c r="AA15" s="180">
        <v>659499</v>
      </c>
      <c r="AB15" s="180">
        <v>235621</v>
      </c>
      <c r="AC15" s="180">
        <v>482184</v>
      </c>
      <c r="AD15" s="180">
        <v>264810</v>
      </c>
      <c r="AF15" s="180">
        <v>7185663</v>
      </c>
      <c r="AG15" s="180">
        <v>63810</v>
      </c>
      <c r="AH15" s="180">
        <v>12354</v>
      </c>
      <c r="AI15" s="180">
        <v>26710</v>
      </c>
      <c r="AJ15" s="180">
        <v>199007</v>
      </c>
      <c r="AK15" s="180">
        <v>15267</v>
      </c>
      <c r="AM15" s="180">
        <v>-160929</v>
      </c>
      <c r="AN15" s="180">
        <v>767671</v>
      </c>
      <c r="AO15" s="180">
        <v>26809</v>
      </c>
      <c r="AP15" s="180">
        <v>1074639</v>
      </c>
      <c r="AQ15" s="180">
        <v>95531</v>
      </c>
      <c r="AR15" s="180">
        <v>22812</v>
      </c>
      <c r="AT15" s="180">
        <v>164712</v>
      </c>
      <c r="AU15" s="180">
        <v>20359867</v>
      </c>
      <c r="AV15" s="180">
        <v>909645</v>
      </c>
      <c r="AW15" s="180">
        <v>374053</v>
      </c>
      <c r="AX15" s="180">
        <v>85488</v>
      </c>
      <c r="AY15" s="180">
        <v>33319</v>
      </c>
      <c r="AZ15" s="180">
        <v>35062</v>
      </c>
      <c r="BB15" s="180">
        <v>1023491</v>
      </c>
      <c r="BC15" s="180">
        <v>94743</v>
      </c>
      <c r="BD15" s="180">
        <v>-17926</v>
      </c>
      <c r="BE15" s="180">
        <v>1175</v>
      </c>
      <c r="BF15" s="180">
        <v>903015</v>
      </c>
      <c r="BG15" s="180">
        <v>5408</v>
      </c>
      <c r="BH15" s="180">
        <v>1435820</v>
      </c>
      <c r="BI15" s="180">
        <v>-162521</v>
      </c>
      <c r="BJ15" s="180">
        <v>55685</v>
      </c>
      <c r="BK15" s="180">
        <v>27818</v>
      </c>
      <c r="BL15" s="180">
        <v>930638</v>
      </c>
      <c r="BM15" s="180">
        <v>1083878</v>
      </c>
      <c r="BN15" s="180">
        <v>243122</v>
      </c>
      <c r="BO15" s="180">
        <v>311520</v>
      </c>
      <c r="BP15" s="180">
        <v>6085784</v>
      </c>
      <c r="BQ15" s="180">
        <v>80098</v>
      </c>
      <c r="BR15" s="180">
        <v>203569</v>
      </c>
      <c r="BS15" s="180">
        <v>282691</v>
      </c>
      <c r="BU15" s="180">
        <v>44426</v>
      </c>
      <c r="BV15" s="180">
        <v>-72545</v>
      </c>
      <c r="BW15" s="180">
        <v>782675</v>
      </c>
      <c r="BX15" s="180">
        <v>564618</v>
      </c>
      <c r="BY15" s="180">
        <v>7943546</v>
      </c>
      <c r="BZ15" s="180">
        <v>170972</v>
      </c>
      <c r="CA15" s="180">
        <v>434140</v>
      </c>
      <c r="CB15" s="180">
        <v>210782</v>
      </c>
      <c r="CC15" s="180">
        <v>399666</v>
      </c>
      <c r="CD15" s="180">
        <v>-1622573</v>
      </c>
    </row>
    <row r="16" spans="1:82" x14ac:dyDescent="0.3">
      <c r="A16" s="155">
        <v>31</v>
      </c>
      <c r="B16" s="180" t="s">
        <v>1031</v>
      </c>
      <c r="D16" s="180">
        <v>0</v>
      </c>
      <c r="E16" s="180">
        <v>0</v>
      </c>
      <c r="F16" s="180">
        <v>0</v>
      </c>
      <c r="G16" s="180">
        <v>0</v>
      </c>
      <c r="H16" s="180">
        <v>0</v>
      </c>
      <c r="I16" s="180">
        <v>0</v>
      </c>
      <c r="J16" s="180">
        <v>0</v>
      </c>
      <c r="K16" s="180">
        <v>0</v>
      </c>
      <c r="L16" s="180">
        <v>0</v>
      </c>
      <c r="M16" s="180">
        <v>0</v>
      </c>
      <c r="N16" s="180">
        <v>0</v>
      </c>
      <c r="O16" s="180">
        <v>0</v>
      </c>
      <c r="P16" s="180">
        <v>0</v>
      </c>
      <c r="Q16" s="180">
        <v>0</v>
      </c>
      <c r="R16" s="180">
        <v>0</v>
      </c>
      <c r="S16" s="180">
        <v>0</v>
      </c>
      <c r="T16" s="180">
        <v>0</v>
      </c>
      <c r="U16" s="180">
        <v>0</v>
      </c>
      <c r="V16" s="180">
        <v>0</v>
      </c>
      <c r="Y16" s="180">
        <v>0</v>
      </c>
      <c r="Z16" s="180">
        <v>0</v>
      </c>
      <c r="AA16" s="180">
        <v>0</v>
      </c>
      <c r="AB16" s="180">
        <v>0</v>
      </c>
      <c r="AC16" s="180">
        <v>0</v>
      </c>
      <c r="AD16" s="180">
        <v>0</v>
      </c>
      <c r="AF16" s="180">
        <v>0</v>
      </c>
      <c r="AG16" s="180">
        <v>0</v>
      </c>
      <c r="AH16" s="180">
        <v>0</v>
      </c>
      <c r="AI16" s="180">
        <v>0</v>
      </c>
      <c r="AJ16" s="180">
        <v>0</v>
      </c>
      <c r="AK16" s="180">
        <v>0</v>
      </c>
      <c r="AM16" s="180">
        <v>0</v>
      </c>
      <c r="AN16" s="180">
        <v>0</v>
      </c>
      <c r="AO16" s="180">
        <v>0</v>
      </c>
      <c r="AP16" s="180">
        <v>0</v>
      </c>
      <c r="AQ16" s="180">
        <v>0</v>
      </c>
      <c r="AR16" s="180">
        <v>0</v>
      </c>
      <c r="AT16" s="180">
        <v>0</v>
      </c>
      <c r="AU16" s="180">
        <v>0</v>
      </c>
      <c r="AV16" s="180">
        <v>0</v>
      </c>
      <c r="AW16" s="180">
        <v>0</v>
      </c>
      <c r="AX16" s="180">
        <v>0</v>
      </c>
      <c r="AY16" s="180">
        <v>0</v>
      </c>
      <c r="AZ16" s="180">
        <v>0</v>
      </c>
      <c r="BB16" s="180">
        <v>0</v>
      </c>
      <c r="BC16" s="180">
        <v>0</v>
      </c>
      <c r="BD16" s="180">
        <v>0</v>
      </c>
      <c r="BE16" s="180">
        <v>0</v>
      </c>
      <c r="BF16" s="180">
        <v>0</v>
      </c>
      <c r="BG16" s="180">
        <v>0</v>
      </c>
      <c r="BH16" s="180">
        <v>0</v>
      </c>
      <c r="BI16" s="180">
        <v>0</v>
      </c>
      <c r="BJ16" s="180">
        <v>0</v>
      </c>
      <c r="BK16" s="180">
        <v>0</v>
      </c>
      <c r="BL16" s="180">
        <v>0</v>
      </c>
      <c r="BM16" s="180">
        <v>0</v>
      </c>
      <c r="BN16" s="180">
        <v>0</v>
      </c>
      <c r="BO16" s="180">
        <v>0</v>
      </c>
      <c r="BP16" s="180">
        <v>0</v>
      </c>
      <c r="BQ16" s="180">
        <v>0</v>
      </c>
      <c r="BR16" s="180">
        <v>0</v>
      </c>
      <c r="BS16" s="180">
        <v>0</v>
      </c>
      <c r="BU16" s="180">
        <v>0</v>
      </c>
      <c r="BV16" s="180">
        <v>0</v>
      </c>
      <c r="BW16" s="180">
        <v>0</v>
      </c>
      <c r="BX16" s="180">
        <v>0</v>
      </c>
      <c r="BY16" s="180">
        <v>0</v>
      </c>
      <c r="BZ16" s="180">
        <v>0</v>
      </c>
      <c r="CA16" s="180">
        <v>0</v>
      </c>
      <c r="CB16" s="180">
        <v>0</v>
      </c>
      <c r="CC16" s="180">
        <v>0</v>
      </c>
      <c r="CD16" s="180">
        <v>0</v>
      </c>
    </row>
    <row r="17" spans="1:82" x14ac:dyDescent="0.3">
      <c r="A17" s="155">
        <v>32</v>
      </c>
      <c r="B17" s="180" t="s">
        <v>1032</v>
      </c>
      <c r="D17" s="180">
        <v>0</v>
      </c>
      <c r="E17" s="180">
        <v>0</v>
      </c>
      <c r="F17" s="180">
        <v>0</v>
      </c>
      <c r="G17" s="180">
        <v>0</v>
      </c>
      <c r="H17" s="180">
        <v>0</v>
      </c>
      <c r="I17" s="180">
        <v>0</v>
      </c>
      <c r="J17" s="180">
        <v>0</v>
      </c>
      <c r="K17" s="180">
        <v>0</v>
      </c>
      <c r="L17" s="180">
        <v>0</v>
      </c>
      <c r="M17" s="180">
        <v>0</v>
      </c>
      <c r="N17" s="180">
        <v>0</v>
      </c>
      <c r="O17" s="180">
        <v>0</v>
      </c>
      <c r="P17" s="180">
        <v>0</v>
      </c>
      <c r="Q17" s="180">
        <v>0</v>
      </c>
      <c r="R17" s="180">
        <v>0</v>
      </c>
      <c r="S17" s="180">
        <v>0</v>
      </c>
      <c r="T17" s="180">
        <v>0</v>
      </c>
      <c r="U17" s="180">
        <v>0</v>
      </c>
      <c r="V17" s="180">
        <v>0</v>
      </c>
      <c r="Y17" s="180">
        <v>0</v>
      </c>
      <c r="Z17" s="180">
        <v>0</v>
      </c>
      <c r="AA17" s="180">
        <v>0</v>
      </c>
      <c r="AB17" s="180">
        <v>0</v>
      </c>
      <c r="AC17" s="180">
        <v>0</v>
      </c>
      <c r="AD17" s="180">
        <v>0</v>
      </c>
      <c r="AF17" s="180">
        <v>0</v>
      </c>
      <c r="AG17" s="180">
        <v>0</v>
      </c>
      <c r="AH17" s="180">
        <v>0</v>
      </c>
      <c r="AI17" s="180">
        <v>0</v>
      </c>
      <c r="AJ17" s="180">
        <v>0</v>
      </c>
      <c r="AK17" s="180">
        <v>0</v>
      </c>
      <c r="AM17" s="180">
        <v>0</v>
      </c>
      <c r="AN17" s="180">
        <v>0</v>
      </c>
      <c r="AO17" s="180">
        <v>0</v>
      </c>
      <c r="AP17" s="180">
        <v>0</v>
      </c>
      <c r="AQ17" s="180">
        <v>0</v>
      </c>
      <c r="AR17" s="180">
        <v>0</v>
      </c>
      <c r="AT17" s="180">
        <v>0</v>
      </c>
      <c r="AU17" s="180">
        <v>0</v>
      </c>
      <c r="AV17" s="180">
        <v>0</v>
      </c>
      <c r="AW17" s="180">
        <v>0</v>
      </c>
      <c r="AX17" s="180">
        <v>0</v>
      </c>
      <c r="AY17" s="180">
        <v>0</v>
      </c>
      <c r="AZ17" s="180">
        <v>0</v>
      </c>
      <c r="BB17" s="180">
        <v>0</v>
      </c>
      <c r="BC17" s="180">
        <v>0</v>
      </c>
      <c r="BD17" s="180">
        <v>0</v>
      </c>
      <c r="BE17" s="180">
        <v>0</v>
      </c>
      <c r="BF17" s="180">
        <v>0</v>
      </c>
      <c r="BG17" s="180">
        <v>0</v>
      </c>
      <c r="BH17" s="180">
        <v>0</v>
      </c>
      <c r="BI17" s="180">
        <v>0</v>
      </c>
      <c r="BJ17" s="180">
        <v>0</v>
      </c>
      <c r="BK17" s="180">
        <v>0</v>
      </c>
      <c r="BL17" s="180">
        <v>0</v>
      </c>
      <c r="BM17" s="180">
        <v>0</v>
      </c>
      <c r="BN17" s="180">
        <v>0</v>
      </c>
      <c r="BO17" s="180">
        <v>0</v>
      </c>
      <c r="BP17" s="180">
        <v>0</v>
      </c>
      <c r="BQ17" s="180">
        <v>0</v>
      </c>
      <c r="BR17" s="180">
        <v>0</v>
      </c>
      <c r="BS17" s="180">
        <v>0</v>
      </c>
      <c r="BU17" s="180">
        <v>0</v>
      </c>
      <c r="BV17" s="180">
        <v>0</v>
      </c>
      <c r="BW17" s="180">
        <v>0</v>
      </c>
      <c r="BX17" s="180">
        <v>0</v>
      </c>
      <c r="BY17" s="180">
        <v>0</v>
      </c>
      <c r="BZ17" s="180">
        <v>0</v>
      </c>
      <c r="CA17" s="180">
        <v>0</v>
      </c>
      <c r="CB17" s="180">
        <v>0</v>
      </c>
      <c r="CC17" s="180">
        <v>0</v>
      </c>
      <c r="CD17" s="180">
        <v>0</v>
      </c>
    </row>
    <row r="18" spans="1:82" x14ac:dyDescent="0.3">
      <c r="A18" s="155">
        <v>33</v>
      </c>
      <c r="B18" s="180" t="s">
        <v>282</v>
      </c>
      <c r="D18" s="180">
        <v>0</v>
      </c>
      <c r="E18" s="180">
        <v>0</v>
      </c>
      <c r="F18" s="180">
        <v>0</v>
      </c>
      <c r="G18" s="180">
        <v>0</v>
      </c>
      <c r="H18" s="180">
        <v>0</v>
      </c>
      <c r="I18" s="180">
        <v>0</v>
      </c>
      <c r="J18" s="180">
        <v>0</v>
      </c>
      <c r="K18" s="180">
        <v>0</v>
      </c>
      <c r="L18" s="180">
        <v>0</v>
      </c>
      <c r="M18" s="180">
        <v>0</v>
      </c>
      <c r="N18" s="180">
        <v>0</v>
      </c>
      <c r="O18" s="180">
        <v>0</v>
      </c>
      <c r="P18" s="180">
        <v>0</v>
      </c>
      <c r="Q18" s="180">
        <v>0</v>
      </c>
      <c r="R18" s="180">
        <v>0</v>
      </c>
      <c r="S18" s="180">
        <v>0</v>
      </c>
      <c r="T18" s="180">
        <v>0</v>
      </c>
      <c r="U18" s="180">
        <v>0</v>
      </c>
      <c r="V18" s="180">
        <v>0</v>
      </c>
      <c r="Y18" s="180">
        <v>0</v>
      </c>
      <c r="Z18" s="180">
        <v>0</v>
      </c>
      <c r="AA18" s="180">
        <v>0</v>
      </c>
      <c r="AB18" s="180">
        <v>0</v>
      </c>
      <c r="AC18" s="180">
        <v>0</v>
      </c>
      <c r="AD18" s="180">
        <v>0</v>
      </c>
      <c r="AF18" s="180">
        <v>0</v>
      </c>
      <c r="AG18" s="180">
        <v>0</v>
      </c>
      <c r="AH18" s="180">
        <v>0</v>
      </c>
      <c r="AI18" s="180">
        <v>0</v>
      </c>
      <c r="AJ18" s="180">
        <v>0</v>
      </c>
      <c r="AK18" s="180">
        <v>0</v>
      </c>
      <c r="AM18" s="180">
        <v>0</v>
      </c>
      <c r="AN18" s="180">
        <v>0</v>
      </c>
      <c r="AO18" s="180">
        <v>0</v>
      </c>
      <c r="AP18" s="180">
        <v>0</v>
      </c>
      <c r="AQ18" s="180">
        <v>0</v>
      </c>
      <c r="AR18" s="180">
        <v>0</v>
      </c>
      <c r="AT18" s="180">
        <v>0</v>
      </c>
      <c r="AU18" s="180">
        <v>0</v>
      </c>
      <c r="AV18" s="180">
        <v>0</v>
      </c>
      <c r="AW18" s="180">
        <v>0</v>
      </c>
      <c r="AX18" s="180">
        <v>0</v>
      </c>
      <c r="AY18" s="180">
        <v>0</v>
      </c>
      <c r="AZ18" s="180">
        <v>0</v>
      </c>
      <c r="BB18" s="180">
        <v>0</v>
      </c>
      <c r="BC18" s="180">
        <v>0</v>
      </c>
      <c r="BD18" s="180">
        <v>0</v>
      </c>
      <c r="BE18" s="180">
        <v>0</v>
      </c>
      <c r="BF18" s="180">
        <v>0</v>
      </c>
      <c r="BG18" s="180">
        <v>0</v>
      </c>
      <c r="BH18" s="180">
        <v>0</v>
      </c>
      <c r="BI18" s="180">
        <v>0</v>
      </c>
      <c r="BJ18" s="180">
        <v>0</v>
      </c>
      <c r="BK18" s="180">
        <v>0</v>
      </c>
      <c r="BL18" s="180">
        <v>0</v>
      </c>
      <c r="BM18" s="180">
        <v>0</v>
      </c>
      <c r="BN18" s="180">
        <v>0</v>
      </c>
      <c r="BO18" s="180">
        <v>0</v>
      </c>
      <c r="BP18" s="180">
        <v>0</v>
      </c>
      <c r="BQ18" s="180">
        <v>0</v>
      </c>
      <c r="BR18" s="180">
        <v>0</v>
      </c>
      <c r="BS18" s="180">
        <v>0</v>
      </c>
      <c r="BU18" s="180">
        <v>0</v>
      </c>
      <c r="BV18" s="180">
        <v>0</v>
      </c>
      <c r="BW18" s="180">
        <v>0</v>
      </c>
      <c r="BX18" s="180">
        <v>0</v>
      </c>
      <c r="BY18" s="180">
        <v>0</v>
      </c>
      <c r="BZ18" s="180">
        <v>0</v>
      </c>
      <c r="CA18" s="180">
        <v>0</v>
      </c>
      <c r="CB18" s="180">
        <v>0</v>
      </c>
      <c r="CC18" s="180">
        <v>0</v>
      </c>
      <c r="CD18" s="180">
        <v>0</v>
      </c>
    </row>
    <row r="19" spans="1:82" x14ac:dyDescent="0.3">
      <c r="A19" s="155">
        <v>34</v>
      </c>
      <c r="B19" s="180" t="s">
        <v>1033</v>
      </c>
      <c r="D19" s="180">
        <v>0</v>
      </c>
      <c r="E19" s="180">
        <v>0</v>
      </c>
      <c r="F19" s="180">
        <v>0</v>
      </c>
      <c r="G19" s="180">
        <v>0</v>
      </c>
      <c r="H19" s="180">
        <v>0</v>
      </c>
      <c r="I19" s="180">
        <v>0</v>
      </c>
      <c r="J19" s="180">
        <v>0</v>
      </c>
      <c r="K19" s="180">
        <v>0</v>
      </c>
      <c r="L19" s="180">
        <v>0</v>
      </c>
      <c r="M19" s="180">
        <v>0</v>
      </c>
      <c r="N19" s="180">
        <v>0</v>
      </c>
      <c r="O19" s="180">
        <v>0</v>
      </c>
      <c r="P19" s="180">
        <v>0</v>
      </c>
      <c r="Q19" s="180">
        <v>0</v>
      </c>
      <c r="R19" s="180">
        <v>0</v>
      </c>
      <c r="S19" s="180">
        <v>0</v>
      </c>
      <c r="T19" s="180">
        <v>0</v>
      </c>
      <c r="U19" s="180">
        <v>0</v>
      </c>
      <c r="V19" s="180">
        <v>0</v>
      </c>
      <c r="Y19" s="180">
        <v>0</v>
      </c>
      <c r="Z19" s="180">
        <v>0</v>
      </c>
      <c r="AA19" s="180">
        <v>0</v>
      </c>
      <c r="AB19" s="180">
        <v>0</v>
      </c>
      <c r="AC19" s="180">
        <v>0</v>
      </c>
      <c r="AD19" s="180">
        <v>0</v>
      </c>
      <c r="AF19" s="180">
        <v>0</v>
      </c>
      <c r="AG19" s="180">
        <v>0</v>
      </c>
      <c r="AH19" s="180">
        <v>0</v>
      </c>
      <c r="AI19" s="180">
        <v>0</v>
      </c>
      <c r="AJ19" s="180">
        <v>0</v>
      </c>
      <c r="AK19" s="180">
        <v>0</v>
      </c>
      <c r="AM19" s="180">
        <v>0</v>
      </c>
      <c r="AN19" s="180">
        <v>0</v>
      </c>
      <c r="AO19" s="180">
        <v>0</v>
      </c>
      <c r="AP19" s="180">
        <v>0</v>
      </c>
      <c r="AQ19" s="180">
        <v>0</v>
      </c>
      <c r="AR19" s="180">
        <v>0</v>
      </c>
      <c r="AT19" s="180">
        <v>0</v>
      </c>
      <c r="AU19" s="180">
        <v>0</v>
      </c>
      <c r="AV19" s="180">
        <v>0</v>
      </c>
      <c r="AW19" s="180">
        <v>0</v>
      </c>
      <c r="AX19" s="180">
        <v>0</v>
      </c>
      <c r="AY19" s="180">
        <v>0</v>
      </c>
      <c r="AZ19" s="180">
        <v>0</v>
      </c>
      <c r="BB19" s="180">
        <v>0</v>
      </c>
      <c r="BC19" s="180">
        <v>0</v>
      </c>
      <c r="BD19" s="180">
        <v>0</v>
      </c>
      <c r="BE19" s="180">
        <v>0</v>
      </c>
      <c r="BF19" s="180">
        <v>0</v>
      </c>
      <c r="BG19" s="180">
        <v>0</v>
      </c>
      <c r="BH19" s="180">
        <v>0</v>
      </c>
      <c r="BI19" s="180">
        <v>0</v>
      </c>
      <c r="BJ19" s="180">
        <v>0</v>
      </c>
      <c r="BK19" s="180">
        <v>0</v>
      </c>
      <c r="BL19" s="180">
        <v>0</v>
      </c>
      <c r="BM19" s="180">
        <v>0</v>
      </c>
      <c r="BN19" s="180">
        <v>0</v>
      </c>
      <c r="BO19" s="180">
        <v>0</v>
      </c>
      <c r="BP19" s="180">
        <v>0</v>
      </c>
      <c r="BQ19" s="180">
        <v>0</v>
      </c>
      <c r="BR19" s="180">
        <v>0</v>
      </c>
      <c r="BS19" s="180">
        <v>0</v>
      </c>
      <c r="BU19" s="180">
        <v>0</v>
      </c>
      <c r="BV19" s="180">
        <v>0</v>
      </c>
      <c r="BW19" s="180">
        <v>0</v>
      </c>
      <c r="BX19" s="180">
        <v>0</v>
      </c>
      <c r="BY19" s="180">
        <v>0</v>
      </c>
      <c r="BZ19" s="180">
        <v>0</v>
      </c>
      <c r="CA19" s="180">
        <v>0</v>
      </c>
      <c r="CB19" s="180">
        <v>0</v>
      </c>
      <c r="CC19" s="180">
        <v>0</v>
      </c>
      <c r="CD19" s="180">
        <v>0</v>
      </c>
    </row>
    <row r="20" spans="1:82" x14ac:dyDescent="0.3">
      <c r="A20" s="155">
        <v>35</v>
      </c>
      <c r="B20" s="180" t="s">
        <v>1034</v>
      </c>
      <c r="D20" s="180">
        <v>0</v>
      </c>
      <c r="E20" s="180">
        <v>0</v>
      </c>
      <c r="F20" s="180">
        <v>0</v>
      </c>
      <c r="G20" s="180">
        <v>0</v>
      </c>
      <c r="H20" s="180">
        <v>0</v>
      </c>
      <c r="I20" s="180">
        <v>0</v>
      </c>
      <c r="J20" s="180">
        <v>0</v>
      </c>
      <c r="K20" s="180">
        <v>0</v>
      </c>
      <c r="L20" s="180">
        <v>0</v>
      </c>
      <c r="M20" s="180">
        <v>0</v>
      </c>
      <c r="N20" s="180">
        <v>0</v>
      </c>
      <c r="O20" s="180">
        <v>0</v>
      </c>
      <c r="P20" s="180">
        <v>0</v>
      </c>
      <c r="Q20" s="180">
        <v>0</v>
      </c>
      <c r="R20" s="180">
        <v>0</v>
      </c>
      <c r="S20" s="180">
        <v>0</v>
      </c>
      <c r="T20" s="180">
        <v>0</v>
      </c>
      <c r="U20" s="180">
        <v>0</v>
      </c>
      <c r="V20" s="180">
        <v>0</v>
      </c>
      <c r="Y20" s="180">
        <v>0</v>
      </c>
      <c r="Z20" s="180">
        <v>0</v>
      </c>
      <c r="AA20" s="180">
        <v>0</v>
      </c>
      <c r="AB20" s="180">
        <v>0</v>
      </c>
      <c r="AC20" s="180">
        <v>0</v>
      </c>
      <c r="AD20" s="180">
        <v>0</v>
      </c>
      <c r="AF20" s="180">
        <v>0</v>
      </c>
      <c r="AG20" s="180">
        <v>0</v>
      </c>
      <c r="AH20" s="180">
        <v>0</v>
      </c>
      <c r="AI20" s="180">
        <v>0</v>
      </c>
      <c r="AJ20" s="180">
        <v>0</v>
      </c>
      <c r="AK20" s="180">
        <v>0</v>
      </c>
      <c r="AM20" s="180">
        <v>0</v>
      </c>
      <c r="AN20" s="180">
        <v>0</v>
      </c>
      <c r="AO20" s="180">
        <v>0</v>
      </c>
      <c r="AP20" s="180">
        <v>0</v>
      </c>
      <c r="AQ20" s="180">
        <v>0</v>
      </c>
      <c r="AR20" s="180">
        <v>0</v>
      </c>
      <c r="AT20" s="180">
        <v>0</v>
      </c>
      <c r="AU20" s="180">
        <v>0</v>
      </c>
      <c r="AV20" s="180">
        <v>0</v>
      </c>
      <c r="AW20" s="180">
        <v>0</v>
      </c>
      <c r="AX20" s="180">
        <v>0</v>
      </c>
      <c r="AY20" s="180">
        <v>0</v>
      </c>
      <c r="AZ20" s="180">
        <v>0</v>
      </c>
      <c r="BB20" s="180">
        <v>0</v>
      </c>
      <c r="BC20" s="180">
        <v>0</v>
      </c>
      <c r="BD20" s="180">
        <v>0</v>
      </c>
      <c r="BE20" s="180">
        <v>0</v>
      </c>
      <c r="BF20" s="180">
        <v>0</v>
      </c>
      <c r="BG20" s="180">
        <v>0</v>
      </c>
      <c r="BH20" s="180">
        <v>0</v>
      </c>
      <c r="BI20" s="180">
        <v>0</v>
      </c>
      <c r="BJ20" s="180">
        <v>0</v>
      </c>
      <c r="BK20" s="180">
        <v>0</v>
      </c>
      <c r="BL20" s="180">
        <v>0</v>
      </c>
      <c r="BM20" s="180">
        <v>0</v>
      </c>
      <c r="BN20" s="180">
        <v>0</v>
      </c>
      <c r="BO20" s="180">
        <v>0</v>
      </c>
      <c r="BP20" s="180">
        <v>0</v>
      </c>
      <c r="BQ20" s="180">
        <v>0</v>
      </c>
      <c r="BR20" s="180">
        <v>0</v>
      </c>
      <c r="BS20" s="180">
        <v>0</v>
      </c>
      <c r="BU20" s="180">
        <v>0</v>
      </c>
      <c r="BV20" s="180">
        <v>0</v>
      </c>
      <c r="BW20" s="180">
        <v>0</v>
      </c>
      <c r="BX20" s="180">
        <v>0</v>
      </c>
      <c r="BY20" s="180">
        <v>0</v>
      </c>
      <c r="BZ20" s="180">
        <v>0</v>
      </c>
      <c r="CA20" s="180">
        <v>0</v>
      </c>
      <c r="CB20" s="180">
        <v>0</v>
      </c>
      <c r="CC20" s="180">
        <v>0</v>
      </c>
      <c r="CD20" s="180">
        <v>0</v>
      </c>
    </row>
    <row r="21" spans="1:82" x14ac:dyDescent="0.3">
      <c r="A21" s="155">
        <v>36</v>
      </c>
      <c r="B21" s="180" t="s">
        <v>1035</v>
      </c>
      <c r="D21" s="180">
        <v>0</v>
      </c>
      <c r="E21" s="180">
        <v>0</v>
      </c>
      <c r="F21" s="180">
        <v>0</v>
      </c>
      <c r="G21" s="180">
        <v>0</v>
      </c>
      <c r="H21" s="180">
        <v>0</v>
      </c>
      <c r="I21" s="180">
        <v>0</v>
      </c>
      <c r="J21" s="180">
        <v>0</v>
      </c>
      <c r="K21" s="180">
        <v>0</v>
      </c>
      <c r="L21" s="180">
        <v>0</v>
      </c>
      <c r="M21" s="180">
        <v>0</v>
      </c>
      <c r="N21" s="180">
        <v>0</v>
      </c>
      <c r="O21" s="180">
        <v>0</v>
      </c>
      <c r="P21" s="180">
        <v>0</v>
      </c>
      <c r="Q21" s="180">
        <v>0</v>
      </c>
      <c r="R21" s="180">
        <v>0</v>
      </c>
      <c r="S21" s="180">
        <v>0</v>
      </c>
      <c r="T21" s="180">
        <v>0</v>
      </c>
      <c r="U21" s="180">
        <v>0</v>
      </c>
      <c r="V21" s="180">
        <v>0</v>
      </c>
      <c r="Y21" s="180">
        <v>0</v>
      </c>
      <c r="Z21" s="180">
        <v>0</v>
      </c>
      <c r="AA21" s="180">
        <v>0</v>
      </c>
      <c r="AB21" s="180">
        <v>0</v>
      </c>
      <c r="AC21" s="180">
        <v>0</v>
      </c>
      <c r="AD21" s="180">
        <v>0</v>
      </c>
      <c r="AF21" s="180">
        <v>0</v>
      </c>
      <c r="AG21" s="180">
        <v>0</v>
      </c>
      <c r="AH21" s="180">
        <v>0</v>
      </c>
      <c r="AI21" s="180">
        <v>0</v>
      </c>
      <c r="AJ21" s="180">
        <v>0</v>
      </c>
      <c r="AK21" s="180">
        <v>0</v>
      </c>
      <c r="AM21" s="180">
        <v>0</v>
      </c>
      <c r="AN21" s="180">
        <v>0</v>
      </c>
      <c r="AO21" s="180">
        <v>0</v>
      </c>
      <c r="AP21" s="180">
        <v>0</v>
      </c>
      <c r="AQ21" s="180">
        <v>0</v>
      </c>
      <c r="AR21" s="180">
        <v>0</v>
      </c>
      <c r="AT21" s="180">
        <v>0</v>
      </c>
      <c r="AU21" s="180">
        <v>0</v>
      </c>
      <c r="AV21" s="180">
        <v>0</v>
      </c>
      <c r="AW21" s="180">
        <v>0</v>
      </c>
      <c r="AX21" s="180">
        <v>0</v>
      </c>
      <c r="AY21" s="180">
        <v>0</v>
      </c>
      <c r="AZ21" s="180">
        <v>0</v>
      </c>
      <c r="BB21" s="180">
        <v>0</v>
      </c>
      <c r="BC21" s="180">
        <v>0</v>
      </c>
      <c r="BD21" s="180">
        <v>0</v>
      </c>
      <c r="BE21" s="180">
        <v>0</v>
      </c>
      <c r="BF21" s="180">
        <v>0</v>
      </c>
      <c r="BG21" s="180">
        <v>0</v>
      </c>
      <c r="BH21" s="180">
        <v>0</v>
      </c>
      <c r="BI21" s="180">
        <v>0</v>
      </c>
      <c r="BJ21" s="180">
        <v>0</v>
      </c>
      <c r="BK21" s="180">
        <v>0</v>
      </c>
      <c r="BL21" s="180">
        <v>0</v>
      </c>
      <c r="BM21" s="180">
        <v>0</v>
      </c>
      <c r="BN21" s="180">
        <v>0</v>
      </c>
      <c r="BO21" s="180">
        <v>0</v>
      </c>
      <c r="BP21" s="180">
        <v>0</v>
      </c>
      <c r="BQ21" s="180">
        <v>0</v>
      </c>
      <c r="BR21" s="180">
        <v>0</v>
      </c>
      <c r="BS21" s="180">
        <v>0</v>
      </c>
      <c r="BU21" s="180">
        <v>0</v>
      </c>
      <c r="BV21" s="180">
        <v>0</v>
      </c>
      <c r="BW21" s="180">
        <v>0</v>
      </c>
      <c r="BX21" s="180">
        <v>0</v>
      </c>
      <c r="BY21" s="180">
        <v>0</v>
      </c>
      <c r="BZ21" s="180">
        <v>0</v>
      </c>
      <c r="CA21" s="180">
        <v>0</v>
      </c>
      <c r="CB21" s="180">
        <v>0</v>
      </c>
      <c r="CC21" s="180">
        <v>0</v>
      </c>
      <c r="CD21" s="180">
        <v>0</v>
      </c>
    </row>
    <row r="22" spans="1:82" x14ac:dyDescent="0.3">
      <c r="A22" s="155">
        <v>37</v>
      </c>
      <c r="B22" s="180" t="s">
        <v>1036</v>
      </c>
      <c r="D22" s="180">
        <v>0</v>
      </c>
      <c r="E22" s="180">
        <v>0</v>
      </c>
      <c r="F22" s="180">
        <v>0</v>
      </c>
      <c r="G22" s="180">
        <v>0</v>
      </c>
      <c r="H22" s="180">
        <v>0</v>
      </c>
      <c r="I22" s="180">
        <v>0</v>
      </c>
      <c r="J22" s="180">
        <v>0</v>
      </c>
      <c r="K22" s="180">
        <v>0</v>
      </c>
      <c r="L22" s="180">
        <v>0</v>
      </c>
      <c r="M22" s="180">
        <v>0</v>
      </c>
      <c r="N22" s="180">
        <v>0</v>
      </c>
      <c r="O22" s="180">
        <v>0</v>
      </c>
      <c r="P22" s="180">
        <v>0</v>
      </c>
      <c r="Q22" s="180">
        <v>0</v>
      </c>
      <c r="R22" s="180">
        <v>0</v>
      </c>
      <c r="S22" s="180">
        <v>0</v>
      </c>
      <c r="T22" s="180">
        <v>0</v>
      </c>
      <c r="U22" s="180">
        <v>0</v>
      </c>
      <c r="V22" s="180">
        <v>0</v>
      </c>
      <c r="Y22" s="180">
        <v>0</v>
      </c>
      <c r="Z22" s="180">
        <v>0</v>
      </c>
      <c r="AA22" s="180">
        <v>0</v>
      </c>
      <c r="AB22" s="180">
        <v>0</v>
      </c>
      <c r="AC22" s="180">
        <v>0</v>
      </c>
      <c r="AD22" s="180">
        <v>0</v>
      </c>
      <c r="AF22" s="180">
        <v>0</v>
      </c>
      <c r="AG22" s="180">
        <v>0</v>
      </c>
      <c r="AH22" s="180">
        <v>0</v>
      </c>
      <c r="AI22" s="180">
        <v>0</v>
      </c>
      <c r="AJ22" s="180">
        <v>0</v>
      </c>
      <c r="AK22" s="180">
        <v>0</v>
      </c>
      <c r="AM22" s="180">
        <v>0</v>
      </c>
      <c r="AN22" s="180">
        <v>0</v>
      </c>
      <c r="AO22" s="180">
        <v>0</v>
      </c>
      <c r="AP22" s="180">
        <v>0</v>
      </c>
      <c r="AQ22" s="180">
        <v>0</v>
      </c>
      <c r="AR22" s="180">
        <v>0</v>
      </c>
      <c r="AT22" s="180">
        <v>0</v>
      </c>
      <c r="AU22" s="180">
        <v>0</v>
      </c>
      <c r="AV22" s="180">
        <v>0</v>
      </c>
      <c r="AW22" s="180">
        <v>0</v>
      </c>
      <c r="AX22" s="180">
        <v>0</v>
      </c>
      <c r="AY22" s="180">
        <v>0</v>
      </c>
      <c r="AZ22" s="180">
        <v>0</v>
      </c>
      <c r="BB22" s="180">
        <v>0</v>
      </c>
      <c r="BC22" s="180">
        <v>0</v>
      </c>
      <c r="BD22" s="180">
        <v>0</v>
      </c>
      <c r="BE22" s="180">
        <v>0</v>
      </c>
      <c r="BF22" s="180">
        <v>0</v>
      </c>
      <c r="BG22" s="180">
        <v>0</v>
      </c>
      <c r="BH22" s="180">
        <v>0</v>
      </c>
      <c r="BI22" s="180">
        <v>0</v>
      </c>
      <c r="BJ22" s="180">
        <v>0</v>
      </c>
      <c r="BK22" s="180">
        <v>0</v>
      </c>
      <c r="BL22" s="180">
        <v>0</v>
      </c>
      <c r="BM22" s="180">
        <v>0</v>
      </c>
      <c r="BN22" s="180">
        <v>0</v>
      </c>
      <c r="BO22" s="180">
        <v>0</v>
      </c>
      <c r="BP22" s="180">
        <v>0</v>
      </c>
      <c r="BQ22" s="180">
        <v>0</v>
      </c>
      <c r="BR22" s="180">
        <v>0</v>
      </c>
      <c r="BS22" s="180">
        <v>0</v>
      </c>
      <c r="BU22" s="180">
        <v>0</v>
      </c>
      <c r="BV22" s="180">
        <v>0</v>
      </c>
      <c r="BW22" s="180">
        <v>0</v>
      </c>
      <c r="BX22" s="180">
        <v>0</v>
      </c>
      <c r="BY22" s="180">
        <v>0</v>
      </c>
      <c r="BZ22" s="180">
        <v>0</v>
      </c>
      <c r="CA22" s="180">
        <v>0</v>
      </c>
      <c r="CB22" s="180">
        <v>0</v>
      </c>
      <c r="CC22" s="180">
        <v>0</v>
      </c>
      <c r="CD22" s="180">
        <v>0</v>
      </c>
    </row>
    <row r="23" spans="1:82" x14ac:dyDescent="0.3">
      <c r="A23" s="155">
        <v>38</v>
      </c>
      <c r="B23" s="180" t="s">
        <v>1037</v>
      </c>
      <c r="D23" s="180">
        <v>0</v>
      </c>
      <c r="E23" s="180">
        <v>0</v>
      </c>
      <c r="F23" s="180">
        <v>0</v>
      </c>
      <c r="G23" s="180">
        <v>0</v>
      </c>
      <c r="H23" s="180">
        <v>0</v>
      </c>
      <c r="I23" s="180">
        <v>0</v>
      </c>
      <c r="J23" s="180">
        <v>0</v>
      </c>
      <c r="K23" s="180">
        <v>0</v>
      </c>
      <c r="L23" s="180">
        <v>0</v>
      </c>
      <c r="M23" s="180">
        <v>0</v>
      </c>
      <c r="N23" s="180">
        <v>0</v>
      </c>
      <c r="O23" s="180">
        <v>0</v>
      </c>
      <c r="P23" s="180">
        <v>0</v>
      </c>
      <c r="Q23" s="180">
        <v>0</v>
      </c>
      <c r="R23" s="180">
        <v>0</v>
      </c>
      <c r="S23" s="180">
        <v>0</v>
      </c>
      <c r="T23" s="180">
        <v>0</v>
      </c>
      <c r="U23" s="180">
        <v>0</v>
      </c>
      <c r="V23" s="180">
        <v>0</v>
      </c>
      <c r="Y23" s="180">
        <v>0</v>
      </c>
      <c r="Z23" s="180">
        <v>0</v>
      </c>
      <c r="AA23" s="180">
        <v>0</v>
      </c>
      <c r="AB23" s="180">
        <v>0</v>
      </c>
      <c r="AC23" s="180">
        <v>0</v>
      </c>
      <c r="AD23" s="180">
        <v>0</v>
      </c>
      <c r="AF23" s="180">
        <v>0</v>
      </c>
      <c r="AG23" s="180">
        <v>0</v>
      </c>
      <c r="AH23" s="180">
        <v>0</v>
      </c>
      <c r="AI23" s="180">
        <v>0</v>
      </c>
      <c r="AJ23" s="180">
        <v>0</v>
      </c>
      <c r="AK23" s="180">
        <v>0</v>
      </c>
      <c r="AM23" s="180">
        <v>0</v>
      </c>
      <c r="AN23" s="180">
        <v>0</v>
      </c>
      <c r="AO23" s="180">
        <v>0</v>
      </c>
      <c r="AP23" s="180">
        <v>0</v>
      </c>
      <c r="AQ23" s="180">
        <v>0</v>
      </c>
      <c r="AR23" s="180">
        <v>0</v>
      </c>
      <c r="AT23" s="180">
        <v>0</v>
      </c>
      <c r="AU23" s="180">
        <v>0</v>
      </c>
      <c r="AV23" s="180">
        <v>0</v>
      </c>
      <c r="AW23" s="180">
        <v>0</v>
      </c>
      <c r="AX23" s="180">
        <v>0</v>
      </c>
      <c r="AY23" s="180">
        <v>0</v>
      </c>
      <c r="AZ23" s="180">
        <v>0</v>
      </c>
      <c r="BB23" s="180">
        <v>0</v>
      </c>
      <c r="BC23" s="180">
        <v>0</v>
      </c>
      <c r="BD23" s="180">
        <v>0</v>
      </c>
      <c r="BE23" s="180">
        <v>0</v>
      </c>
      <c r="BF23" s="180">
        <v>0</v>
      </c>
      <c r="BG23" s="180">
        <v>0</v>
      </c>
      <c r="BH23" s="180">
        <v>0</v>
      </c>
      <c r="BI23" s="180">
        <v>0</v>
      </c>
      <c r="BJ23" s="180">
        <v>0</v>
      </c>
      <c r="BK23" s="180">
        <v>0</v>
      </c>
      <c r="BL23" s="180">
        <v>0</v>
      </c>
      <c r="BM23" s="180">
        <v>0</v>
      </c>
      <c r="BN23" s="180">
        <v>0</v>
      </c>
      <c r="BO23" s="180">
        <v>0</v>
      </c>
      <c r="BP23" s="180">
        <v>0</v>
      </c>
      <c r="BQ23" s="180">
        <v>0</v>
      </c>
      <c r="BR23" s="180">
        <v>0</v>
      </c>
      <c r="BS23" s="180">
        <v>0</v>
      </c>
      <c r="BU23" s="180">
        <v>0</v>
      </c>
      <c r="BV23" s="180">
        <v>0</v>
      </c>
      <c r="BW23" s="180">
        <v>0</v>
      </c>
      <c r="BX23" s="180">
        <v>0</v>
      </c>
      <c r="BY23" s="180">
        <v>0</v>
      </c>
      <c r="BZ23" s="180">
        <v>0</v>
      </c>
      <c r="CA23" s="180">
        <v>0</v>
      </c>
      <c r="CB23" s="180">
        <v>0</v>
      </c>
      <c r="CC23" s="180">
        <v>0</v>
      </c>
      <c r="CD23" s="180">
        <v>0</v>
      </c>
    </row>
    <row r="24" spans="1:82" x14ac:dyDescent="0.3">
      <c r="A24" s="155">
        <v>39</v>
      </c>
      <c r="B24" s="180" t="s">
        <v>1038</v>
      </c>
      <c r="D24" s="180">
        <v>0</v>
      </c>
      <c r="E24" s="180">
        <v>0</v>
      </c>
      <c r="F24" s="180">
        <v>0</v>
      </c>
      <c r="G24" s="180">
        <v>0</v>
      </c>
      <c r="H24" s="180">
        <v>0</v>
      </c>
      <c r="I24" s="180">
        <v>0</v>
      </c>
      <c r="J24" s="180">
        <v>0</v>
      </c>
      <c r="K24" s="180">
        <v>0</v>
      </c>
      <c r="L24" s="180">
        <v>0</v>
      </c>
      <c r="M24" s="180">
        <v>0</v>
      </c>
      <c r="N24" s="180">
        <v>0</v>
      </c>
      <c r="O24" s="180">
        <v>0</v>
      </c>
      <c r="P24" s="180">
        <v>0</v>
      </c>
      <c r="Q24" s="180">
        <v>0</v>
      </c>
      <c r="R24" s="180">
        <v>0</v>
      </c>
      <c r="S24" s="180">
        <v>0</v>
      </c>
      <c r="T24" s="180">
        <v>0</v>
      </c>
      <c r="U24" s="180">
        <v>0</v>
      </c>
      <c r="V24" s="180">
        <v>0</v>
      </c>
      <c r="Y24" s="180">
        <v>0</v>
      </c>
      <c r="Z24" s="180">
        <v>0</v>
      </c>
      <c r="AA24" s="180">
        <v>0</v>
      </c>
      <c r="AB24" s="180">
        <v>0</v>
      </c>
      <c r="AC24" s="180">
        <v>0</v>
      </c>
      <c r="AD24" s="180">
        <v>0</v>
      </c>
      <c r="AF24" s="180">
        <v>0</v>
      </c>
      <c r="AG24" s="180">
        <v>0</v>
      </c>
      <c r="AH24" s="180">
        <v>0</v>
      </c>
      <c r="AI24" s="180">
        <v>0</v>
      </c>
      <c r="AJ24" s="180">
        <v>0</v>
      </c>
      <c r="AK24" s="180">
        <v>0</v>
      </c>
      <c r="AM24" s="180">
        <v>0</v>
      </c>
      <c r="AN24" s="180">
        <v>0</v>
      </c>
      <c r="AO24" s="180">
        <v>0</v>
      </c>
      <c r="AP24" s="180">
        <v>0</v>
      </c>
      <c r="AQ24" s="180">
        <v>0</v>
      </c>
      <c r="AR24" s="180">
        <v>0</v>
      </c>
      <c r="AT24" s="180">
        <v>0</v>
      </c>
      <c r="AU24" s="180">
        <v>0</v>
      </c>
      <c r="AV24" s="180">
        <v>0</v>
      </c>
      <c r="AW24" s="180">
        <v>0</v>
      </c>
      <c r="AX24" s="180">
        <v>0</v>
      </c>
      <c r="AY24" s="180">
        <v>0</v>
      </c>
      <c r="AZ24" s="180">
        <v>0</v>
      </c>
      <c r="BB24" s="180">
        <v>0</v>
      </c>
      <c r="BC24" s="180">
        <v>0</v>
      </c>
      <c r="BD24" s="180">
        <v>0</v>
      </c>
      <c r="BE24" s="180">
        <v>0</v>
      </c>
      <c r="BF24" s="180">
        <v>0</v>
      </c>
      <c r="BG24" s="180">
        <v>0</v>
      </c>
      <c r="BH24" s="180">
        <v>0</v>
      </c>
      <c r="BI24" s="180">
        <v>0</v>
      </c>
      <c r="BJ24" s="180">
        <v>0</v>
      </c>
      <c r="BK24" s="180">
        <v>0</v>
      </c>
      <c r="BL24" s="180">
        <v>0</v>
      </c>
      <c r="BM24" s="180">
        <v>0</v>
      </c>
      <c r="BN24" s="180">
        <v>0</v>
      </c>
      <c r="BO24" s="180">
        <v>0</v>
      </c>
      <c r="BP24" s="180">
        <v>0</v>
      </c>
      <c r="BQ24" s="180">
        <v>0</v>
      </c>
      <c r="BR24" s="180">
        <v>0</v>
      </c>
      <c r="BS24" s="180">
        <v>0</v>
      </c>
      <c r="BU24" s="180">
        <v>0</v>
      </c>
      <c r="BV24" s="180">
        <v>0</v>
      </c>
      <c r="BW24" s="180">
        <v>0</v>
      </c>
      <c r="BX24" s="180">
        <v>0</v>
      </c>
      <c r="BY24" s="180">
        <v>0</v>
      </c>
      <c r="BZ24" s="180">
        <v>0</v>
      </c>
      <c r="CA24" s="180">
        <v>0</v>
      </c>
      <c r="CB24" s="180">
        <v>0</v>
      </c>
      <c r="CC24" s="180">
        <v>0</v>
      </c>
      <c r="CD24" s="180">
        <v>0</v>
      </c>
    </row>
    <row r="25" spans="1:82" x14ac:dyDescent="0.3">
      <c r="A25" s="155">
        <v>40</v>
      </c>
      <c r="B25" s="180" t="s">
        <v>1039</v>
      </c>
      <c r="D25" s="180">
        <v>0</v>
      </c>
      <c r="E25" s="180">
        <v>0</v>
      </c>
      <c r="F25" s="180">
        <v>0</v>
      </c>
      <c r="G25" s="180">
        <v>0</v>
      </c>
      <c r="H25" s="180">
        <v>0</v>
      </c>
      <c r="I25" s="180">
        <v>0</v>
      </c>
      <c r="J25" s="180">
        <v>0</v>
      </c>
      <c r="K25" s="180">
        <v>0</v>
      </c>
      <c r="L25" s="180">
        <v>0</v>
      </c>
      <c r="M25" s="180">
        <v>0</v>
      </c>
      <c r="N25" s="180">
        <v>0</v>
      </c>
      <c r="O25" s="180">
        <v>0</v>
      </c>
      <c r="P25" s="180">
        <v>0</v>
      </c>
      <c r="Q25" s="180">
        <v>0</v>
      </c>
      <c r="R25" s="180">
        <v>0</v>
      </c>
      <c r="S25" s="180">
        <v>0</v>
      </c>
      <c r="T25" s="180">
        <v>0</v>
      </c>
      <c r="U25" s="180">
        <v>0</v>
      </c>
      <c r="V25" s="180">
        <v>0</v>
      </c>
      <c r="Y25" s="180">
        <v>0</v>
      </c>
      <c r="Z25" s="180">
        <v>0</v>
      </c>
      <c r="AA25" s="180">
        <v>0</v>
      </c>
      <c r="AB25" s="180">
        <v>0</v>
      </c>
      <c r="AC25" s="180">
        <v>0</v>
      </c>
      <c r="AD25" s="180">
        <v>0</v>
      </c>
      <c r="AF25" s="180">
        <v>0</v>
      </c>
      <c r="AG25" s="180">
        <v>0</v>
      </c>
      <c r="AH25" s="180">
        <v>0</v>
      </c>
      <c r="AI25" s="180">
        <v>0</v>
      </c>
      <c r="AJ25" s="180">
        <v>0</v>
      </c>
      <c r="AK25" s="180">
        <v>0</v>
      </c>
      <c r="AM25" s="180">
        <v>0</v>
      </c>
      <c r="AN25" s="180">
        <v>0</v>
      </c>
      <c r="AO25" s="180">
        <v>0</v>
      </c>
      <c r="AP25" s="180">
        <v>0</v>
      </c>
      <c r="AQ25" s="180">
        <v>0</v>
      </c>
      <c r="AR25" s="180">
        <v>0</v>
      </c>
      <c r="AT25" s="180">
        <v>0</v>
      </c>
      <c r="AU25" s="180">
        <v>0</v>
      </c>
      <c r="AV25" s="180">
        <v>0</v>
      </c>
      <c r="AW25" s="180">
        <v>0</v>
      </c>
      <c r="AX25" s="180">
        <v>0</v>
      </c>
      <c r="AY25" s="180">
        <v>0</v>
      </c>
      <c r="AZ25" s="180">
        <v>0</v>
      </c>
      <c r="BB25" s="180">
        <v>0</v>
      </c>
      <c r="BC25" s="180">
        <v>0</v>
      </c>
      <c r="BD25" s="180">
        <v>0</v>
      </c>
      <c r="BE25" s="180">
        <v>0</v>
      </c>
      <c r="BF25" s="180">
        <v>0</v>
      </c>
      <c r="BG25" s="180">
        <v>0</v>
      </c>
      <c r="BH25" s="180">
        <v>0</v>
      </c>
      <c r="BI25" s="180">
        <v>0</v>
      </c>
      <c r="BJ25" s="180">
        <v>0</v>
      </c>
      <c r="BK25" s="180">
        <v>0</v>
      </c>
      <c r="BL25" s="180">
        <v>0</v>
      </c>
      <c r="BM25" s="180">
        <v>0</v>
      </c>
      <c r="BN25" s="180">
        <v>0</v>
      </c>
      <c r="BO25" s="180">
        <v>0</v>
      </c>
      <c r="BP25" s="180">
        <v>0</v>
      </c>
      <c r="BQ25" s="180">
        <v>0</v>
      </c>
      <c r="BR25" s="180">
        <v>0</v>
      </c>
      <c r="BS25" s="180">
        <v>0</v>
      </c>
      <c r="BU25" s="180">
        <v>0</v>
      </c>
      <c r="BV25" s="180">
        <v>0</v>
      </c>
      <c r="BW25" s="180">
        <v>0</v>
      </c>
      <c r="BX25" s="180">
        <v>0</v>
      </c>
      <c r="BY25" s="180">
        <v>0</v>
      </c>
      <c r="BZ25" s="180">
        <v>0</v>
      </c>
      <c r="CA25" s="180">
        <v>0</v>
      </c>
      <c r="CB25" s="180">
        <v>0</v>
      </c>
      <c r="CC25" s="180">
        <v>0</v>
      </c>
      <c r="CD25" s="180">
        <v>0</v>
      </c>
    </row>
    <row r="26" spans="1:82" x14ac:dyDescent="0.3">
      <c r="A26" s="155">
        <v>41</v>
      </c>
      <c r="B26" s="180" t="s">
        <v>1040</v>
      </c>
      <c r="D26" s="180">
        <v>0</v>
      </c>
      <c r="E26" s="180">
        <v>0</v>
      </c>
      <c r="F26" s="180">
        <v>0</v>
      </c>
      <c r="G26" s="180">
        <v>0</v>
      </c>
      <c r="H26" s="180">
        <v>0</v>
      </c>
      <c r="I26" s="180">
        <v>0</v>
      </c>
      <c r="J26" s="180">
        <v>0</v>
      </c>
      <c r="K26" s="180">
        <v>0</v>
      </c>
      <c r="L26" s="180">
        <v>0</v>
      </c>
      <c r="M26" s="180">
        <v>0</v>
      </c>
      <c r="N26" s="180">
        <v>0</v>
      </c>
      <c r="O26" s="180">
        <v>0</v>
      </c>
      <c r="P26" s="180">
        <v>0</v>
      </c>
      <c r="Q26" s="180">
        <v>0</v>
      </c>
      <c r="R26" s="180">
        <v>0</v>
      </c>
      <c r="S26" s="180">
        <v>0</v>
      </c>
      <c r="T26" s="180">
        <v>0</v>
      </c>
      <c r="U26" s="180">
        <v>0</v>
      </c>
      <c r="V26" s="180">
        <v>0</v>
      </c>
      <c r="Y26" s="180">
        <v>0</v>
      </c>
      <c r="Z26" s="180">
        <v>0</v>
      </c>
      <c r="AA26" s="180">
        <v>0</v>
      </c>
      <c r="AB26" s="180">
        <v>0</v>
      </c>
      <c r="AC26" s="180">
        <v>0</v>
      </c>
      <c r="AD26" s="180">
        <v>0</v>
      </c>
      <c r="AF26" s="180">
        <v>0</v>
      </c>
      <c r="AG26" s="180">
        <v>0</v>
      </c>
      <c r="AH26" s="180">
        <v>0</v>
      </c>
      <c r="AI26" s="180">
        <v>0</v>
      </c>
      <c r="AJ26" s="180">
        <v>0</v>
      </c>
      <c r="AK26" s="180">
        <v>0</v>
      </c>
      <c r="AM26" s="180">
        <v>0</v>
      </c>
      <c r="AN26" s="180">
        <v>0</v>
      </c>
      <c r="AO26" s="180">
        <v>0</v>
      </c>
      <c r="AP26" s="180">
        <v>0</v>
      </c>
      <c r="AQ26" s="180">
        <v>0</v>
      </c>
      <c r="AR26" s="180">
        <v>0</v>
      </c>
      <c r="AT26" s="180">
        <v>0</v>
      </c>
      <c r="AU26" s="180">
        <v>0</v>
      </c>
      <c r="AV26" s="180">
        <v>0</v>
      </c>
      <c r="AW26" s="180">
        <v>0</v>
      </c>
      <c r="AX26" s="180">
        <v>0</v>
      </c>
      <c r="AY26" s="180">
        <v>0</v>
      </c>
      <c r="AZ26" s="180">
        <v>0</v>
      </c>
      <c r="BB26" s="180">
        <v>0</v>
      </c>
      <c r="BC26" s="180">
        <v>0</v>
      </c>
      <c r="BD26" s="180">
        <v>0</v>
      </c>
      <c r="BE26" s="180">
        <v>0</v>
      </c>
      <c r="BF26" s="180">
        <v>0</v>
      </c>
      <c r="BG26" s="180">
        <v>0</v>
      </c>
      <c r="BH26" s="180">
        <v>0</v>
      </c>
      <c r="BI26" s="180">
        <v>0</v>
      </c>
      <c r="BJ26" s="180">
        <v>0</v>
      </c>
      <c r="BK26" s="180">
        <v>0</v>
      </c>
      <c r="BL26" s="180">
        <v>0</v>
      </c>
      <c r="BM26" s="180">
        <v>0</v>
      </c>
      <c r="BN26" s="180">
        <v>0</v>
      </c>
      <c r="BO26" s="180">
        <v>0</v>
      </c>
      <c r="BP26" s="180">
        <v>0</v>
      </c>
      <c r="BQ26" s="180">
        <v>0</v>
      </c>
      <c r="BR26" s="180">
        <v>0</v>
      </c>
      <c r="BS26" s="180">
        <v>0</v>
      </c>
      <c r="BU26" s="180">
        <v>0</v>
      </c>
      <c r="BV26" s="180">
        <v>0</v>
      </c>
      <c r="BW26" s="180">
        <v>0</v>
      </c>
      <c r="BX26" s="180">
        <v>0</v>
      </c>
      <c r="BY26" s="180">
        <v>0</v>
      </c>
      <c r="BZ26" s="180">
        <v>0</v>
      </c>
      <c r="CA26" s="180">
        <v>0</v>
      </c>
      <c r="CB26" s="180">
        <v>0</v>
      </c>
      <c r="CC26" s="180">
        <v>0</v>
      </c>
      <c r="CD26" s="180">
        <v>0</v>
      </c>
    </row>
    <row r="27" spans="1:82" s="635" customFormat="1" x14ac:dyDescent="0.3">
      <c r="A27" s="634">
        <v>44</v>
      </c>
      <c r="B27" s="635" t="s">
        <v>1041</v>
      </c>
      <c r="D27" s="635">
        <v>242011</v>
      </c>
      <c r="E27" s="635">
        <v>480426</v>
      </c>
      <c r="F27" s="635">
        <v>0</v>
      </c>
      <c r="G27" s="635">
        <v>1068906</v>
      </c>
      <c r="H27" s="635">
        <v>578028</v>
      </c>
      <c r="I27" s="635">
        <v>141419</v>
      </c>
      <c r="J27" s="635">
        <v>0</v>
      </c>
      <c r="K27" s="635">
        <v>223441</v>
      </c>
      <c r="L27" s="635">
        <v>3751389</v>
      </c>
      <c r="M27" s="635">
        <v>0</v>
      </c>
      <c r="N27" s="635">
        <v>0</v>
      </c>
      <c r="O27" s="635">
        <v>0</v>
      </c>
      <c r="P27" s="635">
        <v>16734</v>
      </c>
      <c r="Q27" s="635">
        <v>7256766</v>
      </c>
      <c r="R27" s="635">
        <v>0</v>
      </c>
      <c r="S27" s="635">
        <v>353214</v>
      </c>
      <c r="T27" s="635">
        <v>1281293</v>
      </c>
      <c r="U27" s="635">
        <v>1060160</v>
      </c>
      <c r="V27" s="635">
        <v>7396089</v>
      </c>
      <c r="Y27" s="635">
        <v>338708</v>
      </c>
      <c r="Z27" s="635">
        <v>34793636</v>
      </c>
      <c r="AA27" s="635">
        <v>28398</v>
      </c>
      <c r="AB27" s="635">
        <v>632987</v>
      </c>
      <c r="AC27" s="635">
        <v>0</v>
      </c>
      <c r="AD27" s="635">
        <v>0</v>
      </c>
      <c r="AF27" s="635">
        <v>31458651</v>
      </c>
      <c r="AG27" s="635">
        <v>386</v>
      </c>
      <c r="AH27" s="635">
        <v>128821</v>
      </c>
      <c r="AI27" s="635">
        <v>2478550</v>
      </c>
      <c r="AJ27" s="635">
        <v>94809</v>
      </c>
      <c r="AK27" s="635">
        <v>52036</v>
      </c>
      <c r="AM27" s="635">
        <v>302613</v>
      </c>
      <c r="AN27" s="635">
        <v>13169317</v>
      </c>
      <c r="AO27" s="635">
        <v>0</v>
      </c>
      <c r="AP27" s="635">
        <v>2868359</v>
      </c>
      <c r="AQ27" s="635">
        <v>0</v>
      </c>
      <c r="AR27" s="635">
        <v>0</v>
      </c>
      <c r="AT27" s="635">
        <v>114809</v>
      </c>
      <c r="AU27" s="635">
        <v>63695831</v>
      </c>
      <c r="AV27" s="635">
        <v>30462949</v>
      </c>
      <c r="AW27" s="635">
        <v>739255</v>
      </c>
      <c r="AX27" s="635">
        <v>109121</v>
      </c>
      <c r="AY27" s="635">
        <v>154030</v>
      </c>
      <c r="AZ27" s="635">
        <v>44362</v>
      </c>
      <c r="BB27" s="635">
        <v>4606456</v>
      </c>
      <c r="BC27" s="635">
        <v>460253</v>
      </c>
      <c r="BD27" s="635">
        <v>0</v>
      </c>
      <c r="BE27" s="635">
        <v>150913</v>
      </c>
      <c r="BF27" s="635">
        <v>9495962</v>
      </c>
      <c r="BG27" s="635">
        <v>0</v>
      </c>
      <c r="BH27" s="635">
        <v>10113267</v>
      </c>
      <c r="BI27" s="635">
        <v>833456</v>
      </c>
      <c r="BJ27" s="635">
        <v>0</v>
      </c>
      <c r="BK27" s="635">
        <v>0</v>
      </c>
      <c r="BL27" s="635">
        <v>35661945</v>
      </c>
      <c r="BM27" s="635">
        <v>11524530</v>
      </c>
      <c r="BN27" s="635">
        <v>772499</v>
      </c>
      <c r="BO27" s="635">
        <v>38332781</v>
      </c>
      <c r="BP27" s="635">
        <v>45767095</v>
      </c>
      <c r="BQ27" s="635">
        <v>263305</v>
      </c>
      <c r="BR27" s="635">
        <v>2568907</v>
      </c>
      <c r="BS27" s="635">
        <v>0</v>
      </c>
      <c r="BU27" s="635">
        <v>300715</v>
      </c>
      <c r="BV27" s="635">
        <v>40037</v>
      </c>
      <c r="BW27" s="635">
        <v>636597</v>
      </c>
      <c r="BX27" s="635">
        <v>0</v>
      </c>
      <c r="BY27" s="635">
        <v>41928418</v>
      </c>
      <c r="BZ27" s="635">
        <v>509727</v>
      </c>
      <c r="CA27" s="635">
        <v>0</v>
      </c>
      <c r="CB27" s="635">
        <v>434011</v>
      </c>
      <c r="CC27" s="635">
        <v>0</v>
      </c>
      <c r="CD27" s="635">
        <v>0</v>
      </c>
    </row>
    <row r="28" spans="1:82" s="635" customFormat="1" x14ac:dyDescent="0.3">
      <c r="A28" s="634">
        <v>45</v>
      </c>
      <c r="B28" s="635" t="s">
        <v>1042</v>
      </c>
      <c r="D28" s="635">
        <v>110117</v>
      </c>
      <c r="E28" s="635">
        <v>193020</v>
      </c>
      <c r="F28" s="635">
        <v>0</v>
      </c>
      <c r="G28" s="635">
        <v>35782</v>
      </c>
      <c r="H28" s="635">
        <v>163137</v>
      </c>
      <c r="I28" s="635">
        <v>32828</v>
      </c>
      <c r="J28" s="635">
        <v>0</v>
      </c>
      <c r="K28" s="635">
        <v>40524</v>
      </c>
      <c r="L28" s="635">
        <v>1034871</v>
      </c>
      <c r="M28" s="635">
        <v>0</v>
      </c>
      <c r="N28" s="635">
        <v>0</v>
      </c>
      <c r="O28" s="635">
        <v>0</v>
      </c>
      <c r="P28" s="635">
        <v>8760</v>
      </c>
      <c r="Q28" s="635">
        <v>162150</v>
      </c>
      <c r="R28" s="635">
        <v>0</v>
      </c>
      <c r="S28" s="635">
        <v>34255</v>
      </c>
      <c r="T28" s="635">
        <v>0</v>
      </c>
      <c r="U28" s="635">
        <v>33484</v>
      </c>
      <c r="V28" s="635">
        <v>1113211</v>
      </c>
      <c r="Y28" s="635">
        <v>161426</v>
      </c>
      <c r="Z28" s="635">
        <v>3788154</v>
      </c>
      <c r="AA28" s="635">
        <v>0</v>
      </c>
      <c r="AB28" s="635">
        <v>18314</v>
      </c>
      <c r="AC28" s="635">
        <v>0</v>
      </c>
      <c r="AD28" s="635">
        <v>0</v>
      </c>
      <c r="AF28" s="635">
        <v>6479416</v>
      </c>
      <c r="AG28" s="635">
        <v>1959</v>
      </c>
      <c r="AH28" s="635">
        <v>3632</v>
      </c>
      <c r="AI28" s="635">
        <v>793266</v>
      </c>
      <c r="AJ28" s="635">
        <v>0</v>
      </c>
      <c r="AK28" s="635">
        <v>8018</v>
      </c>
      <c r="AM28" s="635">
        <v>50000</v>
      </c>
      <c r="AN28" s="635">
        <v>1155311</v>
      </c>
      <c r="AO28" s="635">
        <v>0</v>
      </c>
      <c r="AP28" s="635">
        <v>265973</v>
      </c>
      <c r="AQ28" s="635">
        <v>0</v>
      </c>
      <c r="AR28" s="635">
        <v>0</v>
      </c>
      <c r="AT28" s="635">
        <v>299819</v>
      </c>
      <c r="AU28" s="635">
        <v>28328930</v>
      </c>
      <c r="AV28" s="635">
        <v>10898080</v>
      </c>
      <c r="AW28" s="635">
        <v>205266</v>
      </c>
      <c r="AX28" s="635">
        <v>47363</v>
      </c>
      <c r="AY28" s="635">
        <v>67101</v>
      </c>
      <c r="AZ28" s="635">
        <v>140593</v>
      </c>
      <c r="BB28" s="635">
        <v>250079</v>
      </c>
      <c r="BC28" s="635">
        <v>10430</v>
      </c>
      <c r="BD28" s="635">
        <v>0</v>
      </c>
      <c r="BE28" s="635">
        <v>14284</v>
      </c>
      <c r="BF28" s="635">
        <v>2451782</v>
      </c>
      <c r="BG28" s="635">
        <v>0</v>
      </c>
      <c r="BH28" s="635">
        <v>1153399</v>
      </c>
      <c r="BI28" s="635">
        <v>136941</v>
      </c>
      <c r="BJ28" s="635">
        <v>0</v>
      </c>
      <c r="BK28" s="635">
        <v>0</v>
      </c>
      <c r="BL28" s="635">
        <v>1935131</v>
      </c>
      <c r="BM28" s="635">
        <v>4327649</v>
      </c>
      <c r="BN28" s="635">
        <v>524785</v>
      </c>
      <c r="BO28" s="635">
        <v>5199092</v>
      </c>
      <c r="BP28" s="635">
        <v>13277591</v>
      </c>
      <c r="BQ28" s="635">
        <v>10968</v>
      </c>
      <c r="BR28" s="635">
        <v>190686</v>
      </c>
      <c r="BS28" s="635">
        <v>0</v>
      </c>
      <c r="BU28" s="635">
        <v>21815</v>
      </c>
      <c r="BV28" s="635">
        <v>33108</v>
      </c>
      <c r="BW28" s="635">
        <v>157673</v>
      </c>
      <c r="BX28" s="635">
        <v>0</v>
      </c>
      <c r="BY28" s="635">
        <v>5817613</v>
      </c>
      <c r="BZ28" s="635">
        <v>75637</v>
      </c>
      <c r="CA28" s="635">
        <v>0</v>
      </c>
      <c r="CB28" s="635">
        <v>185179</v>
      </c>
      <c r="CC28" s="635">
        <v>0</v>
      </c>
      <c r="CD28" s="635">
        <v>0</v>
      </c>
    </row>
    <row r="29" spans="1:82" s="635" customFormat="1" x14ac:dyDescent="0.3">
      <c r="A29" s="634">
        <v>47</v>
      </c>
      <c r="B29" s="635" t="s">
        <v>1043</v>
      </c>
      <c r="D29" s="635">
        <v>0</v>
      </c>
      <c r="E29" s="635">
        <v>0</v>
      </c>
      <c r="F29" s="635">
        <v>0</v>
      </c>
      <c r="G29" s="635">
        <v>0</v>
      </c>
      <c r="H29" s="635">
        <v>0</v>
      </c>
      <c r="I29" s="635">
        <v>0</v>
      </c>
      <c r="J29" s="635">
        <v>0</v>
      </c>
      <c r="K29" s="635">
        <v>0</v>
      </c>
      <c r="L29" s="635">
        <v>1548327</v>
      </c>
      <c r="M29" s="635">
        <v>0</v>
      </c>
      <c r="N29" s="635">
        <v>0</v>
      </c>
      <c r="O29" s="635">
        <v>0</v>
      </c>
      <c r="P29" s="635">
        <v>0</v>
      </c>
      <c r="Q29" s="635">
        <v>6934107</v>
      </c>
      <c r="R29" s="635">
        <v>0</v>
      </c>
      <c r="S29" s="635">
        <v>1090655</v>
      </c>
      <c r="T29" s="635">
        <v>0</v>
      </c>
      <c r="U29" s="635">
        <v>0</v>
      </c>
      <c r="V29" s="635">
        <v>0</v>
      </c>
      <c r="Y29" s="635">
        <v>536126</v>
      </c>
      <c r="Z29" s="635">
        <v>0</v>
      </c>
      <c r="AA29" s="635">
        <v>0</v>
      </c>
      <c r="AB29" s="635">
        <v>0</v>
      </c>
      <c r="AC29" s="635">
        <v>0</v>
      </c>
      <c r="AD29" s="635">
        <v>0</v>
      </c>
      <c r="AF29" s="635">
        <v>58105301</v>
      </c>
      <c r="AG29" s="635">
        <v>0</v>
      </c>
      <c r="AH29" s="635">
        <v>0</v>
      </c>
      <c r="AI29" s="635">
        <v>0</v>
      </c>
      <c r="AJ29" s="635">
        <v>0</v>
      </c>
      <c r="AK29" s="635">
        <v>0</v>
      </c>
      <c r="AM29" s="635">
        <v>0</v>
      </c>
      <c r="AN29" s="635">
        <v>0</v>
      </c>
      <c r="AO29" s="635">
        <v>0</v>
      </c>
      <c r="AP29" s="635">
        <v>7435551</v>
      </c>
      <c r="AQ29" s="635">
        <v>0</v>
      </c>
      <c r="AR29" s="635">
        <v>0</v>
      </c>
      <c r="AT29" s="635">
        <v>0</v>
      </c>
      <c r="AU29" s="635">
        <v>0</v>
      </c>
      <c r="AV29" s="635">
        <v>77194139</v>
      </c>
      <c r="AW29" s="635">
        <v>0</v>
      </c>
      <c r="AX29" s="635">
        <v>0</v>
      </c>
      <c r="AY29" s="635">
        <v>0</v>
      </c>
      <c r="AZ29" s="635">
        <v>0</v>
      </c>
      <c r="BB29" s="635">
        <v>0</v>
      </c>
      <c r="BC29" s="635">
        <v>0</v>
      </c>
      <c r="BD29" s="635">
        <v>0</v>
      </c>
      <c r="BE29" s="635">
        <v>0</v>
      </c>
      <c r="BF29" s="635">
        <v>0</v>
      </c>
      <c r="BG29" s="635">
        <v>0</v>
      </c>
      <c r="BH29" s="635">
        <v>0</v>
      </c>
      <c r="BI29" s="635">
        <v>0</v>
      </c>
      <c r="BJ29" s="635">
        <v>0</v>
      </c>
      <c r="BK29" s="635">
        <v>0</v>
      </c>
      <c r="BL29" s="635">
        <v>0</v>
      </c>
      <c r="BM29" s="635">
        <v>0</v>
      </c>
      <c r="BN29" s="635">
        <v>1684348</v>
      </c>
      <c r="BO29" s="635">
        <v>0</v>
      </c>
      <c r="BP29" s="635">
        <v>80844607</v>
      </c>
      <c r="BQ29" s="635">
        <v>0</v>
      </c>
      <c r="BR29" s="635">
        <v>7476126</v>
      </c>
      <c r="BS29" s="635">
        <v>0</v>
      </c>
      <c r="BU29" s="635">
        <v>422014</v>
      </c>
      <c r="BV29" s="635">
        <v>0</v>
      </c>
      <c r="BW29" s="635">
        <v>0</v>
      </c>
      <c r="BX29" s="635">
        <v>0</v>
      </c>
      <c r="BY29" s="635">
        <v>0</v>
      </c>
      <c r="BZ29" s="635">
        <v>360115</v>
      </c>
      <c r="CA29" s="635">
        <v>0</v>
      </c>
      <c r="CB29" s="635">
        <v>0</v>
      </c>
      <c r="CC29" s="635">
        <v>0</v>
      </c>
      <c r="CD29" s="635">
        <v>10186386</v>
      </c>
    </row>
    <row r="30" spans="1:82" s="635" customFormat="1" ht="13.95" customHeight="1" x14ac:dyDescent="0.3">
      <c r="A30" s="634">
        <v>48</v>
      </c>
      <c r="B30" s="635" t="s">
        <v>115</v>
      </c>
      <c r="D30" s="635">
        <v>0</v>
      </c>
      <c r="E30" s="635">
        <v>0</v>
      </c>
      <c r="F30" s="635">
        <v>0</v>
      </c>
      <c r="G30" s="635">
        <v>0</v>
      </c>
      <c r="H30" s="635">
        <v>0</v>
      </c>
      <c r="I30" s="635">
        <v>0</v>
      </c>
      <c r="J30" s="635">
        <v>0</v>
      </c>
      <c r="K30" s="635">
        <v>0</v>
      </c>
      <c r="L30" s="635">
        <v>667348</v>
      </c>
      <c r="M30" s="635">
        <v>0</v>
      </c>
      <c r="N30" s="635">
        <v>0</v>
      </c>
      <c r="O30" s="635">
        <v>0</v>
      </c>
      <c r="P30" s="635">
        <v>0</v>
      </c>
      <c r="Q30" s="635">
        <v>114226</v>
      </c>
      <c r="R30" s="635">
        <v>0</v>
      </c>
      <c r="S30" s="635">
        <v>98003</v>
      </c>
      <c r="T30" s="635">
        <v>0</v>
      </c>
      <c r="U30" s="635">
        <v>0</v>
      </c>
      <c r="V30" s="635">
        <v>0</v>
      </c>
      <c r="Y30" s="635">
        <v>96197</v>
      </c>
      <c r="Z30" s="635">
        <v>0</v>
      </c>
      <c r="AA30" s="635">
        <v>0</v>
      </c>
      <c r="AB30" s="635">
        <v>0</v>
      </c>
      <c r="AC30" s="635">
        <v>0</v>
      </c>
      <c r="AD30" s="635">
        <v>0</v>
      </c>
      <c r="AF30" s="635">
        <v>7078154</v>
      </c>
      <c r="AG30" s="635">
        <v>0</v>
      </c>
      <c r="AH30" s="635">
        <v>0</v>
      </c>
      <c r="AI30" s="635">
        <v>0</v>
      </c>
      <c r="AJ30" s="635">
        <v>0</v>
      </c>
      <c r="AK30" s="635">
        <v>0</v>
      </c>
      <c r="AM30" s="635">
        <v>0</v>
      </c>
      <c r="AN30" s="635">
        <v>0</v>
      </c>
      <c r="AO30" s="635">
        <v>0</v>
      </c>
      <c r="AP30" s="635">
        <v>487615</v>
      </c>
      <c r="AQ30" s="635">
        <v>0</v>
      </c>
      <c r="AR30" s="635">
        <v>0</v>
      </c>
      <c r="AT30" s="635">
        <v>0</v>
      </c>
      <c r="AU30" s="635">
        <v>0</v>
      </c>
      <c r="AV30" s="635">
        <v>21492066</v>
      </c>
      <c r="AW30" s="635">
        <v>0</v>
      </c>
      <c r="AX30" s="635">
        <v>0</v>
      </c>
      <c r="AY30" s="635">
        <v>0</v>
      </c>
      <c r="AZ30" s="635">
        <v>0</v>
      </c>
      <c r="BB30" s="635">
        <v>0</v>
      </c>
      <c r="BC30" s="635">
        <v>0</v>
      </c>
      <c r="BD30" s="635">
        <v>0</v>
      </c>
      <c r="BE30" s="635">
        <v>0</v>
      </c>
      <c r="BF30" s="635">
        <v>0</v>
      </c>
      <c r="BG30" s="635">
        <v>0</v>
      </c>
      <c r="BH30" s="635">
        <v>0</v>
      </c>
      <c r="BI30" s="635">
        <v>0</v>
      </c>
      <c r="BJ30" s="635">
        <v>0</v>
      </c>
      <c r="BK30" s="635">
        <v>0</v>
      </c>
      <c r="BL30" s="635">
        <v>0</v>
      </c>
      <c r="BM30" s="635">
        <v>0</v>
      </c>
      <c r="BN30" s="635">
        <v>421449</v>
      </c>
      <c r="BO30" s="635">
        <v>0</v>
      </c>
      <c r="BP30" s="635">
        <v>10816057</v>
      </c>
      <c r="BQ30" s="635">
        <v>0</v>
      </c>
      <c r="BR30" s="635">
        <v>255815</v>
      </c>
      <c r="BS30" s="635">
        <v>0</v>
      </c>
      <c r="BU30" s="635">
        <v>92609</v>
      </c>
      <c r="BV30" s="635">
        <v>0</v>
      </c>
      <c r="BW30" s="635">
        <v>0</v>
      </c>
      <c r="BX30" s="635">
        <v>0</v>
      </c>
      <c r="BY30" s="635">
        <v>0</v>
      </c>
      <c r="BZ30" s="635">
        <v>57455</v>
      </c>
      <c r="CA30" s="635">
        <v>0</v>
      </c>
      <c r="CB30" s="635">
        <v>0</v>
      </c>
      <c r="CC30" s="635">
        <v>0</v>
      </c>
      <c r="CD30" s="635">
        <v>2503645</v>
      </c>
    </row>
    <row r="31" spans="1:82" x14ac:dyDescent="0.3">
      <c r="A31" s="155">
        <v>49</v>
      </c>
      <c r="B31" s="180" t="s">
        <v>219</v>
      </c>
      <c r="D31" s="180">
        <v>187281</v>
      </c>
      <c r="E31" s="180">
        <v>311235</v>
      </c>
      <c r="F31" s="180">
        <v>0</v>
      </c>
      <c r="G31" s="180">
        <v>355726</v>
      </c>
      <c r="H31" s="180">
        <v>197664</v>
      </c>
      <c r="I31" s="180">
        <v>16381</v>
      </c>
      <c r="J31" s="180">
        <v>0</v>
      </c>
      <c r="K31" s="180">
        <v>151355</v>
      </c>
      <c r="L31" s="180">
        <v>1167936</v>
      </c>
      <c r="M31" s="180">
        <v>0</v>
      </c>
      <c r="N31" s="180">
        <v>0</v>
      </c>
      <c r="O31" s="180">
        <v>0</v>
      </c>
      <c r="P31" s="180">
        <v>118754</v>
      </c>
      <c r="Q31" s="180">
        <v>1390108</v>
      </c>
      <c r="R31" s="180">
        <v>0</v>
      </c>
      <c r="S31" s="180">
        <v>132491</v>
      </c>
      <c r="T31" s="180">
        <v>111363</v>
      </c>
      <c r="U31" s="180">
        <v>58962</v>
      </c>
      <c r="V31" s="180">
        <v>697499</v>
      </c>
      <c r="Y31" s="180">
        <v>286947</v>
      </c>
      <c r="Z31" s="180">
        <v>4641719</v>
      </c>
      <c r="AA31" s="180">
        <v>69505</v>
      </c>
      <c r="AB31" s="180">
        <v>89076</v>
      </c>
      <c r="AC31" s="180">
        <v>0</v>
      </c>
      <c r="AD31" s="180">
        <v>0</v>
      </c>
      <c r="AF31" s="180">
        <v>8309907</v>
      </c>
      <c r="AG31" s="180">
        <v>0</v>
      </c>
      <c r="AH31" s="180">
        <v>45727</v>
      </c>
      <c r="AI31" s="180">
        <v>95836</v>
      </c>
      <c r="AJ31" s="180">
        <v>71782</v>
      </c>
      <c r="AK31" s="180">
        <v>5375</v>
      </c>
      <c r="AM31" s="180">
        <v>190993</v>
      </c>
      <c r="AN31" s="180">
        <v>1032422</v>
      </c>
      <c r="AO31" s="180">
        <v>0</v>
      </c>
      <c r="AP31" s="180">
        <v>691523</v>
      </c>
      <c r="AQ31" s="180">
        <v>0</v>
      </c>
      <c r="AR31" s="180">
        <v>0</v>
      </c>
      <c r="AT31" s="180">
        <v>102454</v>
      </c>
      <c r="AU31" s="180">
        <v>32218889</v>
      </c>
      <c r="AV31" s="180">
        <v>11486167</v>
      </c>
      <c r="AW31" s="180">
        <v>164020</v>
      </c>
      <c r="AX31" s="180">
        <v>160771</v>
      </c>
      <c r="AY31" s="180">
        <v>83240</v>
      </c>
      <c r="AZ31" s="180">
        <v>101461</v>
      </c>
      <c r="BB31" s="180">
        <v>624814</v>
      </c>
      <c r="BC31" s="180">
        <v>141442</v>
      </c>
      <c r="BD31" s="180">
        <v>0</v>
      </c>
      <c r="BE31" s="180">
        <v>39172</v>
      </c>
      <c r="BF31" s="180">
        <v>1665329</v>
      </c>
      <c r="BG31" s="180">
        <v>0</v>
      </c>
      <c r="BH31" s="180">
        <v>1259667</v>
      </c>
      <c r="BI31" s="180">
        <v>201392</v>
      </c>
      <c r="BJ31" s="180">
        <v>0</v>
      </c>
      <c r="BK31" s="180">
        <v>0</v>
      </c>
      <c r="BL31" s="180">
        <v>2280071</v>
      </c>
      <c r="BM31" s="180">
        <v>3651468</v>
      </c>
      <c r="BN31" s="180">
        <v>773322</v>
      </c>
      <c r="BO31" s="180">
        <v>5461352</v>
      </c>
      <c r="BP31" s="180">
        <v>13108287</v>
      </c>
      <c r="BQ31" s="180">
        <v>90959</v>
      </c>
      <c r="BR31" s="180">
        <v>921481</v>
      </c>
      <c r="BS31" s="180">
        <v>0</v>
      </c>
      <c r="BU31" s="180">
        <v>136559</v>
      </c>
      <c r="BV31" s="180">
        <v>28838</v>
      </c>
      <c r="BW31" s="180">
        <v>564067</v>
      </c>
      <c r="BX31" s="180">
        <v>0</v>
      </c>
      <c r="BY31" s="180">
        <v>4281733</v>
      </c>
      <c r="BZ31" s="180">
        <v>35473</v>
      </c>
      <c r="CA31" s="180">
        <v>0</v>
      </c>
      <c r="CB31" s="180">
        <v>34598</v>
      </c>
      <c r="CC31" s="180">
        <v>0</v>
      </c>
      <c r="CD31" s="180">
        <v>0</v>
      </c>
    </row>
    <row r="32" spans="1:82" x14ac:dyDescent="0.3">
      <c r="A32" s="155">
        <v>50</v>
      </c>
      <c r="B32" s="180" t="s">
        <v>92</v>
      </c>
      <c r="D32" s="180">
        <v>2140633</v>
      </c>
      <c r="E32" s="180">
        <v>-172632</v>
      </c>
      <c r="F32" s="180">
        <v>0</v>
      </c>
      <c r="G32" s="180">
        <v>817820</v>
      </c>
      <c r="H32" s="180">
        <v>-74757</v>
      </c>
      <c r="I32" s="180">
        <v>-13545</v>
      </c>
      <c r="J32" s="180">
        <v>0</v>
      </c>
      <c r="K32" s="180">
        <v>-95534</v>
      </c>
      <c r="L32" s="180">
        <v>218053</v>
      </c>
      <c r="M32" s="180">
        <v>0</v>
      </c>
      <c r="N32" s="180">
        <v>0</v>
      </c>
      <c r="O32" s="180">
        <v>0</v>
      </c>
      <c r="P32" s="180">
        <v>-106972</v>
      </c>
      <c r="Q32" s="180">
        <v>859929</v>
      </c>
      <c r="R32" s="180">
        <v>0</v>
      </c>
      <c r="S32" s="180">
        <v>389798</v>
      </c>
      <c r="T32" s="180">
        <v>92627</v>
      </c>
      <c r="U32" s="180">
        <v>119033</v>
      </c>
      <c r="V32" s="180">
        <v>1195908</v>
      </c>
      <c r="Y32" s="180">
        <v>19727</v>
      </c>
      <c r="Z32" s="180">
        <v>15886388</v>
      </c>
      <c r="AA32" s="180">
        <v>-56976</v>
      </c>
      <c r="AB32" s="180">
        <v>954631</v>
      </c>
      <c r="AC32" s="180">
        <v>0</v>
      </c>
      <c r="AD32" s="180">
        <v>0</v>
      </c>
      <c r="AF32" s="180">
        <v>8283195</v>
      </c>
      <c r="AG32" s="180">
        <v>-267</v>
      </c>
      <c r="AH32" s="180">
        <v>-107893</v>
      </c>
      <c r="AI32" s="180">
        <v>157531</v>
      </c>
      <c r="AJ32" s="180">
        <v>-71840</v>
      </c>
      <c r="AK32" s="180">
        <v>19677</v>
      </c>
      <c r="AM32" s="180">
        <v>-5901</v>
      </c>
      <c r="AN32" s="180">
        <v>2542568</v>
      </c>
      <c r="AO32" s="180">
        <v>0</v>
      </c>
      <c r="AP32" s="180">
        <v>-281145</v>
      </c>
      <c r="AQ32" s="180">
        <v>0</v>
      </c>
      <c r="AR32" s="180">
        <v>0</v>
      </c>
      <c r="AT32" s="180">
        <v>238730</v>
      </c>
      <c r="AU32" s="180">
        <v>17483185</v>
      </c>
      <c r="AV32" s="180">
        <v>1579835</v>
      </c>
      <c r="AW32" s="180">
        <v>51846</v>
      </c>
      <c r="AX32" s="180">
        <v>-183631</v>
      </c>
      <c r="AY32" s="180">
        <v>-49562</v>
      </c>
      <c r="AZ32" s="180">
        <v>-166918</v>
      </c>
      <c r="BB32" s="180">
        <v>-419769</v>
      </c>
      <c r="BC32" s="180">
        <v>-198923</v>
      </c>
      <c r="BD32" s="180">
        <v>0</v>
      </c>
      <c r="BE32" s="180">
        <v>-8491</v>
      </c>
      <c r="BF32" s="180">
        <v>1417779</v>
      </c>
      <c r="BG32" s="180">
        <v>0</v>
      </c>
      <c r="BH32" s="180">
        <v>257071</v>
      </c>
      <c r="BI32" s="180">
        <v>-308341</v>
      </c>
      <c r="BJ32" s="180">
        <v>0</v>
      </c>
      <c r="BK32" s="180">
        <v>0</v>
      </c>
      <c r="BL32" s="180">
        <v>3624483</v>
      </c>
      <c r="BM32" s="180">
        <v>1336538</v>
      </c>
      <c r="BN32" s="180">
        <v>-157258</v>
      </c>
      <c r="BO32" s="180">
        <v>-469377</v>
      </c>
      <c r="BP32" s="180">
        <v>9483725</v>
      </c>
      <c r="BQ32" s="180">
        <v>21305</v>
      </c>
      <c r="BR32" s="180">
        <v>-403483</v>
      </c>
      <c r="BS32" s="180">
        <v>0</v>
      </c>
      <c r="BU32" s="180">
        <v>-110927</v>
      </c>
      <c r="BV32" s="180">
        <v>424707</v>
      </c>
      <c r="BW32" s="180">
        <v>29310</v>
      </c>
      <c r="BX32" s="180">
        <v>0</v>
      </c>
      <c r="BY32" s="180">
        <v>10086852</v>
      </c>
      <c r="BZ32" s="180">
        <v>46414</v>
      </c>
      <c r="CA32" s="180">
        <v>0</v>
      </c>
      <c r="CB32" s="180">
        <v>553591</v>
      </c>
      <c r="CC32" s="180">
        <v>0</v>
      </c>
      <c r="CD32" s="180">
        <v>0</v>
      </c>
    </row>
    <row r="33" spans="1:82" x14ac:dyDescent="0.3">
      <c r="A33" s="155">
        <v>51</v>
      </c>
      <c r="B33" s="180" t="s">
        <v>237</v>
      </c>
      <c r="D33" s="180">
        <v>-68087</v>
      </c>
      <c r="E33" s="180">
        <v>95244</v>
      </c>
      <c r="F33" s="180">
        <v>0</v>
      </c>
      <c r="G33" s="180">
        <v>95665</v>
      </c>
      <c r="H33" s="180">
        <v>192904</v>
      </c>
      <c r="I33" s="180">
        <v>3052</v>
      </c>
      <c r="J33" s="180">
        <v>0</v>
      </c>
      <c r="K33" s="180">
        <v>67487</v>
      </c>
      <c r="L33" s="180">
        <v>1444767</v>
      </c>
      <c r="M33" s="180">
        <v>0</v>
      </c>
      <c r="N33" s="180">
        <v>0</v>
      </c>
      <c r="O33" s="180">
        <v>0</v>
      </c>
      <c r="P33" s="180">
        <v>22489</v>
      </c>
      <c r="Q33" s="180">
        <v>1791565</v>
      </c>
      <c r="R33" s="180">
        <v>0</v>
      </c>
      <c r="S33" s="180">
        <v>92145</v>
      </c>
      <c r="T33" s="180">
        <v>306987</v>
      </c>
      <c r="U33" s="180">
        <v>165382</v>
      </c>
      <c r="V33" s="180">
        <v>1856783</v>
      </c>
      <c r="Y33" s="180">
        <v>17296</v>
      </c>
      <c r="Z33" s="180">
        <v>4982424</v>
      </c>
      <c r="AA33" s="180">
        <v>-13600</v>
      </c>
      <c r="AB33" s="180">
        <v>125581</v>
      </c>
      <c r="AC33" s="180">
        <v>0</v>
      </c>
      <c r="AD33" s="180">
        <v>0</v>
      </c>
      <c r="AF33" s="180">
        <v>13072959</v>
      </c>
      <c r="AG33" s="180">
        <v>-267</v>
      </c>
      <c r="AH33" s="180">
        <v>-61842</v>
      </c>
      <c r="AI33" s="180">
        <v>715070</v>
      </c>
      <c r="AJ33" s="180">
        <v>-3911</v>
      </c>
      <c r="AK33" s="180">
        <v>24653</v>
      </c>
      <c r="AM33" s="180">
        <v>6878</v>
      </c>
      <c r="AN33" s="180">
        <v>2024032</v>
      </c>
      <c r="AO33" s="180">
        <v>0</v>
      </c>
      <c r="AP33" s="180">
        <v>213486</v>
      </c>
      <c r="AQ33" s="180">
        <v>0</v>
      </c>
      <c r="AR33" s="180">
        <v>0</v>
      </c>
      <c r="AT33" s="180">
        <v>277377</v>
      </c>
      <c r="AU33" s="180">
        <v>55695177</v>
      </c>
      <c r="AV33" s="180">
        <v>15935984</v>
      </c>
      <c r="AW33" s="180">
        <v>169144</v>
      </c>
      <c r="AX33" s="180">
        <v>-6993</v>
      </c>
      <c r="AY33" s="180">
        <v>17768</v>
      </c>
      <c r="AZ33" s="180">
        <v>-61782</v>
      </c>
      <c r="BB33" s="180">
        <v>462807</v>
      </c>
      <c r="BC33" s="180">
        <v>-45819</v>
      </c>
      <c r="BD33" s="180">
        <v>0</v>
      </c>
      <c r="BE33" s="180">
        <v>49395</v>
      </c>
      <c r="BF33" s="180">
        <v>3155897</v>
      </c>
      <c r="BG33" s="180">
        <v>0</v>
      </c>
      <c r="BH33" s="180">
        <v>2915995</v>
      </c>
      <c r="BI33" s="180">
        <v>-57778</v>
      </c>
      <c r="BJ33" s="180">
        <v>0</v>
      </c>
      <c r="BK33" s="180">
        <v>0</v>
      </c>
      <c r="BL33" s="180">
        <v>0</v>
      </c>
      <c r="BM33" s="180">
        <v>4063472</v>
      </c>
      <c r="BN33" s="180">
        <v>708558</v>
      </c>
      <c r="BO33" s="180">
        <v>9565289</v>
      </c>
      <c r="BP33" s="180">
        <v>27175134</v>
      </c>
      <c r="BQ33" s="180">
        <v>65640</v>
      </c>
      <c r="BR33" s="180">
        <v>342991</v>
      </c>
      <c r="BS33" s="180">
        <v>0</v>
      </c>
      <c r="BU33" s="180">
        <v>18422</v>
      </c>
      <c r="BV33" s="180">
        <v>-18576</v>
      </c>
      <c r="BW33" s="180">
        <v>406786</v>
      </c>
      <c r="BX33" s="180">
        <v>0</v>
      </c>
      <c r="BY33" s="180">
        <v>4157814</v>
      </c>
      <c r="BZ33" s="180">
        <v>43044</v>
      </c>
      <c r="CA33" s="180">
        <v>0</v>
      </c>
      <c r="CB33" s="180">
        <v>250714</v>
      </c>
      <c r="CC33" s="180">
        <v>0</v>
      </c>
      <c r="CD33" s="180">
        <v>0</v>
      </c>
    </row>
    <row r="34" spans="1:82" x14ac:dyDescent="0.3">
      <c r="A34" s="155">
        <v>52</v>
      </c>
      <c r="B34" s="180" t="s">
        <v>230</v>
      </c>
      <c r="D34" s="180">
        <v>0</v>
      </c>
      <c r="E34" s="180">
        <v>0</v>
      </c>
      <c r="F34" s="180">
        <v>0</v>
      </c>
      <c r="G34" s="180">
        <v>0</v>
      </c>
      <c r="H34" s="180">
        <v>0</v>
      </c>
      <c r="I34" s="180">
        <v>0</v>
      </c>
      <c r="J34" s="180">
        <v>0</v>
      </c>
      <c r="K34" s="180">
        <v>0</v>
      </c>
      <c r="L34" s="180">
        <v>208636</v>
      </c>
      <c r="M34" s="180">
        <v>0</v>
      </c>
      <c r="N34" s="180">
        <v>0</v>
      </c>
      <c r="O34" s="180">
        <v>0</v>
      </c>
      <c r="P34" s="180">
        <v>0</v>
      </c>
      <c r="Q34" s="180">
        <v>315599</v>
      </c>
      <c r="R34" s="180">
        <v>0</v>
      </c>
      <c r="S34" s="180">
        <v>14683</v>
      </c>
      <c r="T34" s="180">
        <v>0</v>
      </c>
      <c r="U34" s="180">
        <v>0</v>
      </c>
      <c r="V34" s="180">
        <v>0</v>
      </c>
      <c r="Y34" s="180">
        <v>4181</v>
      </c>
      <c r="Z34" s="180">
        <v>0</v>
      </c>
      <c r="AA34" s="180">
        <v>0</v>
      </c>
      <c r="AB34" s="180">
        <v>0</v>
      </c>
      <c r="AC34" s="180">
        <v>0</v>
      </c>
      <c r="AD34" s="180">
        <v>0</v>
      </c>
      <c r="AF34" s="180">
        <v>2123993</v>
      </c>
      <c r="AG34" s="180">
        <v>0</v>
      </c>
      <c r="AH34" s="180">
        <v>0</v>
      </c>
      <c r="AI34" s="180">
        <v>0</v>
      </c>
      <c r="AJ34" s="180">
        <v>0</v>
      </c>
      <c r="AK34" s="180">
        <v>0</v>
      </c>
      <c r="AM34" s="180">
        <v>0</v>
      </c>
      <c r="AN34" s="180">
        <v>0</v>
      </c>
      <c r="AO34" s="180">
        <v>0</v>
      </c>
      <c r="AP34" s="180">
        <v>285751</v>
      </c>
      <c r="AQ34" s="180">
        <v>0</v>
      </c>
      <c r="AR34" s="180">
        <v>0</v>
      </c>
      <c r="AT34" s="180">
        <v>0</v>
      </c>
      <c r="AU34" s="180">
        <v>0</v>
      </c>
      <c r="AV34" s="180">
        <v>11998783</v>
      </c>
      <c r="AW34" s="180">
        <v>0</v>
      </c>
      <c r="AX34" s="180">
        <v>0</v>
      </c>
      <c r="AY34" s="180">
        <v>0</v>
      </c>
      <c r="AZ34" s="180">
        <v>0</v>
      </c>
      <c r="BB34" s="180">
        <v>0</v>
      </c>
      <c r="BC34" s="180">
        <v>0</v>
      </c>
      <c r="BD34" s="180">
        <v>0</v>
      </c>
      <c r="BE34" s="180">
        <v>0</v>
      </c>
      <c r="BF34" s="180">
        <v>0</v>
      </c>
      <c r="BG34" s="180">
        <v>0</v>
      </c>
      <c r="BH34" s="180">
        <v>0</v>
      </c>
      <c r="BI34" s="180">
        <v>0</v>
      </c>
      <c r="BJ34" s="180">
        <v>0</v>
      </c>
      <c r="BK34" s="180">
        <v>0</v>
      </c>
      <c r="BL34" s="180">
        <v>0</v>
      </c>
      <c r="BM34" s="180">
        <v>0</v>
      </c>
      <c r="BN34" s="180">
        <v>87219</v>
      </c>
      <c r="BO34" s="180">
        <v>0</v>
      </c>
      <c r="BP34" s="180">
        <v>3209214</v>
      </c>
      <c r="BQ34" s="180">
        <v>0</v>
      </c>
      <c r="BR34" s="180">
        <v>135823</v>
      </c>
      <c r="BS34" s="180">
        <v>0</v>
      </c>
      <c r="BU34" s="180">
        <v>11617</v>
      </c>
      <c r="BV34" s="180">
        <v>0</v>
      </c>
      <c r="BW34" s="180">
        <v>0</v>
      </c>
      <c r="BX34" s="180">
        <v>0</v>
      </c>
      <c r="BY34" s="180">
        <v>0</v>
      </c>
      <c r="BZ34" s="180">
        <v>31207</v>
      </c>
      <c r="CA34" s="180">
        <v>0</v>
      </c>
      <c r="CB34" s="180">
        <v>0</v>
      </c>
      <c r="CC34" s="180">
        <v>0</v>
      </c>
      <c r="CD34" s="180">
        <v>1271119</v>
      </c>
    </row>
    <row r="35" spans="1:82" x14ac:dyDescent="0.3">
      <c r="A35" s="155">
        <v>53</v>
      </c>
      <c r="B35" s="180" t="s">
        <v>93</v>
      </c>
      <c r="D35" s="180">
        <v>0</v>
      </c>
      <c r="E35" s="180">
        <v>0</v>
      </c>
      <c r="F35" s="180">
        <v>0</v>
      </c>
      <c r="G35" s="180">
        <v>0</v>
      </c>
      <c r="H35" s="180">
        <v>0</v>
      </c>
      <c r="I35" s="180">
        <v>0</v>
      </c>
      <c r="J35" s="180">
        <v>0</v>
      </c>
      <c r="K35" s="180">
        <v>0</v>
      </c>
      <c r="L35" s="180">
        <v>-68225</v>
      </c>
      <c r="M35" s="180">
        <v>0</v>
      </c>
      <c r="N35" s="180">
        <v>0</v>
      </c>
      <c r="O35" s="180">
        <v>0</v>
      </c>
      <c r="P35" s="180">
        <v>0</v>
      </c>
      <c r="Q35" s="180">
        <v>190771</v>
      </c>
      <c r="R35" s="180">
        <v>0</v>
      </c>
      <c r="S35" s="180">
        <v>51226</v>
      </c>
      <c r="T35" s="180">
        <v>0</v>
      </c>
      <c r="U35" s="180">
        <v>0</v>
      </c>
      <c r="V35" s="180">
        <v>0</v>
      </c>
      <c r="Y35" s="180">
        <v>-80782</v>
      </c>
      <c r="Z35" s="180">
        <v>0</v>
      </c>
      <c r="AA35" s="180">
        <v>0</v>
      </c>
      <c r="AB35" s="180">
        <v>0</v>
      </c>
      <c r="AC35" s="180">
        <v>0</v>
      </c>
      <c r="AD35" s="180">
        <v>0</v>
      </c>
      <c r="AF35" s="180">
        <v>18103383</v>
      </c>
      <c r="AG35" s="180">
        <v>0</v>
      </c>
      <c r="AH35" s="180">
        <v>0</v>
      </c>
      <c r="AI35" s="180">
        <v>0</v>
      </c>
      <c r="AJ35" s="180">
        <v>0</v>
      </c>
      <c r="AK35" s="180">
        <v>0</v>
      </c>
      <c r="AM35" s="180">
        <v>0</v>
      </c>
      <c r="AN35" s="180">
        <v>0</v>
      </c>
      <c r="AO35" s="180">
        <v>0</v>
      </c>
      <c r="AP35" s="180">
        <v>1479301</v>
      </c>
      <c r="AQ35" s="180">
        <v>0</v>
      </c>
      <c r="AR35" s="180">
        <v>0</v>
      </c>
      <c r="AT35" s="180">
        <v>0</v>
      </c>
      <c r="AU35" s="180">
        <v>0</v>
      </c>
      <c r="AV35" s="180">
        <v>4474453</v>
      </c>
      <c r="AW35" s="180">
        <v>0</v>
      </c>
      <c r="AX35" s="180">
        <v>0</v>
      </c>
      <c r="AY35" s="180">
        <v>0</v>
      </c>
      <c r="AZ35" s="180">
        <v>0</v>
      </c>
      <c r="BB35" s="180">
        <v>0</v>
      </c>
      <c r="BC35" s="180">
        <v>0</v>
      </c>
      <c r="BD35" s="180">
        <v>0</v>
      </c>
      <c r="BE35" s="180">
        <v>0</v>
      </c>
      <c r="BF35" s="180">
        <v>0</v>
      </c>
      <c r="BG35" s="180">
        <v>0</v>
      </c>
      <c r="BH35" s="180">
        <v>0</v>
      </c>
      <c r="BI35" s="180">
        <v>0</v>
      </c>
      <c r="BJ35" s="180">
        <v>0</v>
      </c>
      <c r="BK35" s="180">
        <v>0</v>
      </c>
      <c r="BL35" s="180">
        <v>0</v>
      </c>
      <c r="BM35" s="180">
        <v>0</v>
      </c>
      <c r="BN35" s="180">
        <v>113437</v>
      </c>
      <c r="BO35" s="180">
        <v>0</v>
      </c>
      <c r="BP35" s="180">
        <v>27583650</v>
      </c>
      <c r="BQ35" s="180">
        <v>0</v>
      </c>
      <c r="BR35" s="180">
        <v>3232336</v>
      </c>
      <c r="BS35" s="180">
        <v>0</v>
      </c>
      <c r="BU35" s="180">
        <v>23738</v>
      </c>
      <c r="BV35" s="180">
        <v>0</v>
      </c>
      <c r="BW35" s="180">
        <v>0</v>
      </c>
      <c r="BX35" s="180">
        <v>0</v>
      </c>
      <c r="BY35" s="180">
        <v>0</v>
      </c>
      <c r="BZ35" s="180">
        <v>5311</v>
      </c>
      <c r="CA35" s="180">
        <v>0</v>
      </c>
      <c r="CB35" s="180">
        <v>0</v>
      </c>
      <c r="CC35" s="180">
        <v>0</v>
      </c>
      <c r="CD35" s="180">
        <v>3566428</v>
      </c>
    </row>
    <row r="36" spans="1:82" x14ac:dyDescent="0.3">
      <c r="A36" s="155">
        <v>55</v>
      </c>
      <c r="B36" s="180" t="s">
        <v>240</v>
      </c>
      <c r="D36" s="180">
        <v>0</v>
      </c>
      <c r="E36" s="180">
        <v>0</v>
      </c>
      <c r="F36" s="180">
        <v>0</v>
      </c>
      <c r="G36" s="180">
        <v>0</v>
      </c>
      <c r="H36" s="180">
        <v>0</v>
      </c>
      <c r="I36" s="180">
        <v>0</v>
      </c>
      <c r="J36" s="180">
        <v>0</v>
      </c>
      <c r="K36" s="180">
        <v>0</v>
      </c>
      <c r="L36" s="180">
        <v>375716</v>
      </c>
      <c r="M36" s="180">
        <v>0</v>
      </c>
      <c r="N36" s="180">
        <v>0</v>
      </c>
      <c r="O36" s="180">
        <v>0</v>
      </c>
      <c r="P36" s="180">
        <v>0</v>
      </c>
      <c r="Q36" s="180">
        <v>3573475</v>
      </c>
      <c r="R36" s="180">
        <v>0</v>
      </c>
      <c r="S36" s="180">
        <v>40396</v>
      </c>
      <c r="T36" s="180">
        <v>0</v>
      </c>
      <c r="U36" s="180">
        <v>0</v>
      </c>
      <c r="V36" s="180">
        <v>0</v>
      </c>
      <c r="Y36" s="180">
        <v>34722</v>
      </c>
      <c r="Z36" s="180">
        <v>0</v>
      </c>
      <c r="AA36" s="180">
        <v>0</v>
      </c>
      <c r="AB36" s="180">
        <v>0</v>
      </c>
      <c r="AC36" s="180">
        <v>0</v>
      </c>
      <c r="AD36" s="180">
        <v>0</v>
      </c>
      <c r="AF36" s="180">
        <v>11476904</v>
      </c>
      <c r="AG36" s="180">
        <v>0</v>
      </c>
      <c r="AH36" s="180">
        <v>0</v>
      </c>
      <c r="AI36" s="180">
        <v>0</v>
      </c>
      <c r="AJ36" s="180">
        <v>0</v>
      </c>
      <c r="AK36" s="180">
        <v>0</v>
      </c>
      <c r="AM36" s="180">
        <v>0</v>
      </c>
      <c r="AN36" s="180">
        <v>0</v>
      </c>
      <c r="AO36" s="180">
        <v>0</v>
      </c>
      <c r="AP36" s="180">
        <v>268483</v>
      </c>
      <c r="AQ36" s="180">
        <v>0</v>
      </c>
      <c r="AR36" s="180">
        <v>0</v>
      </c>
      <c r="AT36" s="180">
        <v>0</v>
      </c>
      <c r="AU36" s="180">
        <v>0</v>
      </c>
      <c r="AV36" s="180">
        <v>23909881</v>
      </c>
      <c r="AW36" s="180">
        <v>0</v>
      </c>
      <c r="AX36" s="180">
        <v>0</v>
      </c>
      <c r="AY36" s="180">
        <v>0</v>
      </c>
      <c r="AZ36" s="180">
        <v>0</v>
      </c>
      <c r="BB36" s="180">
        <v>0</v>
      </c>
      <c r="BC36" s="180">
        <v>0</v>
      </c>
      <c r="BD36" s="180">
        <v>0</v>
      </c>
      <c r="BE36" s="180">
        <v>0</v>
      </c>
      <c r="BF36" s="180">
        <v>0</v>
      </c>
      <c r="BG36" s="180">
        <v>0</v>
      </c>
      <c r="BH36" s="180">
        <v>0</v>
      </c>
      <c r="BI36" s="180">
        <v>0</v>
      </c>
      <c r="BJ36" s="180">
        <v>0</v>
      </c>
      <c r="BK36" s="180">
        <v>0</v>
      </c>
      <c r="BL36" s="180">
        <v>0</v>
      </c>
      <c r="BM36" s="180">
        <v>0</v>
      </c>
      <c r="BN36" s="180">
        <v>272672</v>
      </c>
      <c r="BO36" s="180">
        <v>0</v>
      </c>
      <c r="BP36" s="180">
        <v>8015799</v>
      </c>
      <c r="BQ36" s="180">
        <v>0</v>
      </c>
      <c r="BR36" s="180">
        <v>3654559</v>
      </c>
      <c r="BS36" s="180">
        <v>0</v>
      </c>
      <c r="BU36" s="180">
        <v>33116</v>
      </c>
      <c r="BV36" s="180">
        <v>0</v>
      </c>
      <c r="BW36" s="180">
        <v>0</v>
      </c>
      <c r="BX36" s="180">
        <v>0</v>
      </c>
      <c r="BY36" s="180">
        <v>0</v>
      </c>
      <c r="BZ36" s="180">
        <v>56349</v>
      </c>
      <c r="CA36" s="180">
        <v>0</v>
      </c>
      <c r="CB36" s="180">
        <v>0</v>
      </c>
      <c r="CC36" s="180">
        <v>0</v>
      </c>
      <c r="CD36" s="180">
        <v>1565889</v>
      </c>
    </row>
    <row r="37" spans="1:82" x14ac:dyDescent="0.3">
      <c r="A37" s="155">
        <v>61</v>
      </c>
      <c r="B37" s="180" t="s">
        <v>254</v>
      </c>
      <c r="D37" s="180">
        <v>85.34</v>
      </c>
      <c r="E37" s="180">
        <v>94.6</v>
      </c>
      <c r="F37" s="180">
        <v>99.81</v>
      </c>
      <c r="G37" s="180">
        <v>99.68</v>
      </c>
      <c r="H37" s="180">
        <v>97.41</v>
      </c>
      <c r="I37" s="180">
        <v>98.38</v>
      </c>
      <c r="J37" s="180">
        <v>98.98</v>
      </c>
      <c r="K37" s="180">
        <v>96.57</v>
      </c>
      <c r="L37" s="180">
        <v>98.63</v>
      </c>
      <c r="M37" s="180">
        <v>99.16</v>
      </c>
      <c r="N37" s="180">
        <v>99.95</v>
      </c>
      <c r="O37" s="180">
        <v>99.2</v>
      </c>
      <c r="P37" s="180">
        <v>91.82</v>
      </c>
      <c r="Q37" s="180">
        <v>99.43</v>
      </c>
      <c r="R37" s="180">
        <v>99.72</v>
      </c>
      <c r="S37" s="180">
        <v>97.35</v>
      </c>
      <c r="T37" s="180">
        <v>99.83</v>
      </c>
      <c r="U37" s="180">
        <v>98.8</v>
      </c>
      <c r="V37" s="180">
        <v>96.83</v>
      </c>
      <c r="Y37" s="180">
        <v>95.33</v>
      </c>
      <c r="Z37" s="180">
        <v>99.76</v>
      </c>
      <c r="AA37" s="180">
        <v>0</v>
      </c>
      <c r="AB37" s="180">
        <v>0</v>
      </c>
      <c r="AC37" s="180">
        <v>99.62</v>
      </c>
      <c r="AD37" s="180">
        <v>97.37</v>
      </c>
      <c r="AF37" s="180">
        <v>99.19</v>
      </c>
      <c r="AG37" s="180">
        <v>98.21</v>
      </c>
      <c r="AH37" s="180">
        <v>95.59</v>
      </c>
      <c r="AI37" s="180">
        <v>99.4</v>
      </c>
      <c r="AJ37" s="180">
        <v>99.08</v>
      </c>
      <c r="AK37" s="180">
        <v>95.71</v>
      </c>
      <c r="AM37" s="180">
        <v>98.66</v>
      </c>
      <c r="AN37" s="180">
        <v>98.3</v>
      </c>
      <c r="AO37" s="180">
        <v>0</v>
      </c>
      <c r="AP37" s="180">
        <v>98.26</v>
      </c>
      <c r="AQ37" s="180">
        <v>98.82</v>
      </c>
      <c r="AR37" s="180">
        <v>96.85</v>
      </c>
      <c r="AT37" s="180">
        <v>95</v>
      </c>
      <c r="AU37" s="180">
        <v>99.56</v>
      </c>
      <c r="AV37" s="180">
        <v>99.79</v>
      </c>
      <c r="AW37" s="180">
        <v>97.72</v>
      </c>
      <c r="AX37" s="180">
        <v>99.03</v>
      </c>
      <c r="AY37" s="180">
        <v>98.49</v>
      </c>
      <c r="AZ37" s="180">
        <v>99.34</v>
      </c>
      <c r="BB37" s="180">
        <v>94.75</v>
      </c>
      <c r="BC37" s="180">
        <v>98.61</v>
      </c>
      <c r="BD37" s="180">
        <v>98.04</v>
      </c>
      <c r="BE37" s="180">
        <v>98.69</v>
      </c>
      <c r="BF37" s="180">
        <v>99.63</v>
      </c>
      <c r="BG37" s="180">
        <v>84.76</v>
      </c>
      <c r="BH37" s="180">
        <v>99.48</v>
      </c>
      <c r="BI37" s="180">
        <v>98.42</v>
      </c>
      <c r="BJ37" s="180">
        <v>98.47</v>
      </c>
      <c r="BK37" s="180">
        <v>0</v>
      </c>
      <c r="BL37" s="180">
        <v>97.59</v>
      </c>
      <c r="BM37" s="180">
        <v>98.84</v>
      </c>
      <c r="BN37" s="180">
        <v>95.94</v>
      </c>
      <c r="BO37" s="180">
        <v>99.08</v>
      </c>
      <c r="BP37" s="180">
        <v>99.32</v>
      </c>
      <c r="BQ37" s="180">
        <v>96.17</v>
      </c>
      <c r="BR37" s="180">
        <v>99.38</v>
      </c>
      <c r="BS37" s="180">
        <v>99.26</v>
      </c>
      <c r="BU37" s="180">
        <v>94.91</v>
      </c>
      <c r="BV37" s="180">
        <v>83.58</v>
      </c>
      <c r="BW37" s="180">
        <v>98.66</v>
      </c>
      <c r="BX37" s="180">
        <v>99.55</v>
      </c>
      <c r="BY37" s="180">
        <v>99.76</v>
      </c>
      <c r="BZ37" s="180">
        <v>95.9</v>
      </c>
      <c r="CA37" s="180">
        <v>99.5</v>
      </c>
      <c r="CB37" s="180">
        <v>96.72</v>
      </c>
      <c r="CC37" s="180">
        <v>95.47</v>
      </c>
      <c r="CD37" s="180">
        <v>99.55</v>
      </c>
    </row>
    <row r="38" spans="1:82" x14ac:dyDescent="0.3">
      <c r="A38" s="155">
        <v>80</v>
      </c>
      <c r="B38" s="180" t="s">
        <v>209</v>
      </c>
      <c r="D38" s="180">
        <v>168474</v>
      </c>
      <c r="E38" s="180">
        <v>187952</v>
      </c>
      <c r="F38" s="180">
        <v>0</v>
      </c>
      <c r="G38" s="180">
        <v>952586</v>
      </c>
      <c r="H38" s="180">
        <v>536948</v>
      </c>
      <c r="I38" s="180">
        <v>128675</v>
      </c>
      <c r="J38" s="180">
        <v>0</v>
      </c>
      <c r="K38" s="180">
        <v>180954</v>
      </c>
      <c r="L38" s="180">
        <v>2860486</v>
      </c>
      <c r="M38" s="180">
        <v>0</v>
      </c>
      <c r="N38" s="180">
        <v>0</v>
      </c>
      <c r="O38" s="180">
        <v>0</v>
      </c>
      <c r="P38" s="180">
        <v>1553</v>
      </c>
      <c r="Q38" s="180">
        <v>6485298</v>
      </c>
      <c r="R38" s="180">
        <v>0</v>
      </c>
      <c r="S38" s="180">
        <v>327933</v>
      </c>
      <c r="T38" s="180">
        <v>911607</v>
      </c>
      <c r="U38" s="180">
        <v>1034874</v>
      </c>
      <c r="V38" s="180">
        <v>6617338</v>
      </c>
      <c r="Y38" s="180">
        <v>207908</v>
      </c>
      <c r="Z38" s="180">
        <v>33261319</v>
      </c>
      <c r="AA38" s="180">
        <v>11505</v>
      </c>
      <c r="AB38" s="180">
        <v>598233</v>
      </c>
      <c r="AC38" s="180">
        <v>0</v>
      </c>
      <c r="AD38" s="180">
        <v>0</v>
      </c>
      <c r="AF38" s="180">
        <v>26336760</v>
      </c>
      <c r="AG38" s="180">
        <v>0</v>
      </c>
      <c r="AH38" s="180">
        <v>106931</v>
      </c>
      <c r="AI38" s="180">
        <v>2157726</v>
      </c>
      <c r="AJ38" s="180">
        <v>88101</v>
      </c>
      <c r="AK38" s="180">
        <v>52036</v>
      </c>
      <c r="AM38" s="180">
        <v>301860</v>
      </c>
      <c r="AN38" s="180">
        <v>10195240</v>
      </c>
      <c r="AO38" s="180">
        <v>0</v>
      </c>
      <c r="AP38" s="180">
        <v>2318366</v>
      </c>
      <c r="AQ38" s="180">
        <v>0</v>
      </c>
      <c r="AR38" s="180">
        <v>0</v>
      </c>
      <c r="AT38" s="180">
        <v>114809</v>
      </c>
      <c r="AU38" s="180">
        <v>40866115</v>
      </c>
      <c r="AV38" s="180">
        <v>23485751</v>
      </c>
      <c r="AW38" s="180">
        <v>643502</v>
      </c>
      <c r="AX38" s="180">
        <v>78858</v>
      </c>
      <c r="AY38" s="180">
        <v>123140</v>
      </c>
      <c r="AZ38" s="180">
        <v>0</v>
      </c>
      <c r="BB38" s="180">
        <v>4250417</v>
      </c>
      <c r="BC38" s="180">
        <v>439590</v>
      </c>
      <c r="BD38" s="180">
        <v>0</v>
      </c>
      <c r="BE38" s="180">
        <v>146558</v>
      </c>
      <c r="BF38" s="180">
        <v>8110598</v>
      </c>
      <c r="BG38" s="180">
        <v>0</v>
      </c>
      <c r="BH38" s="180">
        <v>9476377</v>
      </c>
      <c r="BI38" s="180">
        <v>528110</v>
      </c>
      <c r="BJ38" s="180">
        <v>0</v>
      </c>
      <c r="BK38" s="180">
        <v>0</v>
      </c>
      <c r="BL38" s="180">
        <v>34099273</v>
      </c>
      <c r="BM38" s="180">
        <v>7575168</v>
      </c>
      <c r="BN38" s="180">
        <v>392325</v>
      </c>
      <c r="BO38" s="180">
        <v>34193984</v>
      </c>
      <c r="BP38" s="180">
        <v>39823222</v>
      </c>
      <c r="BQ38" s="180">
        <v>242372</v>
      </c>
      <c r="BR38" s="180">
        <v>1998909</v>
      </c>
      <c r="BS38" s="180">
        <v>0</v>
      </c>
      <c r="BU38" s="180">
        <v>282616</v>
      </c>
      <c r="BV38" s="180">
        <v>8026</v>
      </c>
      <c r="BW38" s="180">
        <v>133262</v>
      </c>
      <c r="BX38" s="180">
        <v>0</v>
      </c>
      <c r="BY38" s="180">
        <v>38993467</v>
      </c>
      <c r="BZ38" s="180">
        <v>475254</v>
      </c>
      <c r="CA38" s="180">
        <v>0</v>
      </c>
      <c r="CB38" s="180">
        <v>248663</v>
      </c>
      <c r="CC38" s="180">
        <v>0</v>
      </c>
      <c r="CD38" s="180">
        <v>0</v>
      </c>
    </row>
    <row r="39" spans="1:82" x14ac:dyDescent="0.3">
      <c r="A39" s="155">
        <v>81</v>
      </c>
      <c r="B39" s="180" t="s">
        <v>210</v>
      </c>
      <c r="D39" s="180">
        <v>31970</v>
      </c>
      <c r="E39" s="180">
        <v>191533</v>
      </c>
      <c r="F39" s="180">
        <v>0</v>
      </c>
      <c r="G39" s="180">
        <v>66597</v>
      </c>
      <c r="H39" s="180">
        <v>40082</v>
      </c>
      <c r="I39" s="180">
        <v>12744</v>
      </c>
      <c r="J39" s="180">
        <v>0</v>
      </c>
      <c r="K39" s="180">
        <v>42487</v>
      </c>
      <c r="L39" s="180">
        <v>788864</v>
      </c>
      <c r="M39" s="180">
        <v>0</v>
      </c>
      <c r="N39" s="180">
        <v>0</v>
      </c>
      <c r="O39" s="180">
        <v>0</v>
      </c>
      <c r="P39" s="180">
        <v>15181</v>
      </c>
      <c r="Q39" s="180">
        <v>751170</v>
      </c>
      <c r="R39" s="180">
        <v>0</v>
      </c>
      <c r="S39" s="180">
        <v>19904</v>
      </c>
      <c r="T39" s="180">
        <v>118207</v>
      </c>
      <c r="U39" s="180">
        <v>23089</v>
      </c>
      <c r="V39" s="180">
        <v>628440</v>
      </c>
      <c r="Y39" s="180">
        <v>113440</v>
      </c>
      <c r="Z39" s="180">
        <v>1532317</v>
      </c>
      <c r="AA39" s="180">
        <v>14127</v>
      </c>
      <c r="AB39" s="180">
        <v>30254</v>
      </c>
      <c r="AC39" s="180">
        <v>0</v>
      </c>
      <c r="AD39" s="180">
        <v>0</v>
      </c>
      <c r="AF39" s="180">
        <v>4958742</v>
      </c>
      <c r="AG39" s="180">
        <v>0</v>
      </c>
      <c r="AH39" s="180">
        <v>21890</v>
      </c>
      <c r="AI39" s="180">
        <v>317306</v>
      </c>
      <c r="AJ39" s="180">
        <v>6708</v>
      </c>
      <c r="AK39" s="180">
        <v>3695</v>
      </c>
      <c r="AM39" s="180">
        <v>0</v>
      </c>
      <c r="AN39" s="180">
        <v>1119405</v>
      </c>
      <c r="AO39" s="180">
        <v>0</v>
      </c>
      <c r="AP39" s="180">
        <v>332035</v>
      </c>
      <c r="AQ39" s="180">
        <v>0</v>
      </c>
      <c r="AR39" s="180">
        <v>0</v>
      </c>
      <c r="AT39" s="180">
        <v>52438</v>
      </c>
      <c r="AU39" s="180">
        <v>17192993</v>
      </c>
      <c r="AV39" s="180">
        <v>4916399</v>
      </c>
      <c r="AW39" s="180">
        <v>95753</v>
      </c>
      <c r="AX39" s="180">
        <v>30263</v>
      </c>
      <c r="AY39" s="180">
        <v>34837</v>
      </c>
      <c r="AZ39" s="180">
        <v>44362</v>
      </c>
      <c r="BB39" s="180">
        <v>280970</v>
      </c>
      <c r="BC39" s="180">
        <v>19836</v>
      </c>
      <c r="BD39" s="180">
        <v>0</v>
      </c>
      <c r="BE39" s="180">
        <v>14259</v>
      </c>
      <c r="BF39" s="180">
        <v>1304802</v>
      </c>
      <c r="BG39" s="180">
        <v>0</v>
      </c>
      <c r="BH39" s="180">
        <v>603907</v>
      </c>
      <c r="BI39" s="180">
        <v>305346</v>
      </c>
      <c r="BJ39" s="180">
        <v>0</v>
      </c>
      <c r="BK39" s="180">
        <v>0</v>
      </c>
      <c r="BL39" s="180">
        <v>1457293</v>
      </c>
      <c r="BM39" s="180">
        <v>2743832</v>
      </c>
      <c r="BN39" s="180">
        <v>371421</v>
      </c>
      <c r="BO39" s="180">
        <v>3349953</v>
      </c>
      <c r="BP39" s="180">
        <v>5911586</v>
      </c>
      <c r="BQ39" s="180">
        <v>20566</v>
      </c>
      <c r="BR39" s="180">
        <v>402447</v>
      </c>
      <c r="BS39" s="180">
        <v>0</v>
      </c>
      <c r="BU39" s="180">
        <v>18099</v>
      </c>
      <c r="BV39" s="180">
        <v>32011</v>
      </c>
      <c r="BW39" s="180">
        <v>213716</v>
      </c>
      <c r="BX39" s="180">
        <v>0</v>
      </c>
      <c r="BY39" s="180">
        <v>2823617</v>
      </c>
      <c r="BZ39" s="180">
        <v>32956</v>
      </c>
      <c r="CA39" s="180">
        <v>0</v>
      </c>
      <c r="CB39" s="180">
        <v>40595</v>
      </c>
      <c r="CC39" s="180">
        <v>0</v>
      </c>
      <c r="CD39" s="180">
        <v>0</v>
      </c>
    </row>
    <row r="40" spans="1:82" x14ac:dyDescent="0.3">
      <c r="A40" s="155">
        <v>82</v>
      </c>
      <c r="B40" s="180" t="s">
        <v>310</v>
      </c>
      <c r="D40" s="180">
        <v>23320</v>
      </c>
      <c r="E40" s="180">
        <v>2467000</v>
      </c>
      <c r="F40" s="180">
        <v>0</v>
      </c>
      <c r="G40" s="180">
        <v>301030</v>
      </c>
      <c r="H40" s="180">
        <v>1262000</v>
      </c>
      <c r="I40" s="180">
        <v>0</v>
      </c>
      <c r="J40" s="180">
        <v>0</v>
      </c>
      <c r="K40" s="180">
        <v>1794000</v>
      </c>
      <c r="L40" s="180">
        <v>10503740</v>
      </c>
      <c r="M40" s="180">
        <v>0</v>
      </c>
      <c r="N40" s="180">
        <v>0</v>
      </c>
      <c r="O40" s="180">
        <v>0</v>
      </c>
      <c r="P40" s="180">
        <v>0</v>
      </c>
      <c r="Q40" s="180">
        <v>314642</v>
      </c>
      <c r="R40" s="180">
        <v>0</v>
      </c>
      <c r="S40" s="180">
        <v>253125</v>
      </c>
      <c r="T40" s="180">
        <v>552432</v>
      </c>
      <c r="U40" s="180">
        <v>0</v>
      </c>
      <c r="V40" s="180">
        <v>7340975</v>
      </c>
      <c r="Y40" s="180">
        <v>774699</v>
      </c>
      <c r="Z40" s="180">
        <v>38124761</v>
      </c>
      <c r="AA40" s="180">
        <v>0</v>
      </c>
      <c r="AB40" s="180">
        <v>178066</v>
      </c>
      <c r="AC40" s="180">
        <v>0</v>
      </c>
      <c r="AD40" s="180">
        <v>0</v>
      </c>
      <c r="AF40" s="180">
        <v>56931123</v>
      </c>
      <c r="AG40" s="180">
        <v>0</v>
      </c>
      <c r="AH40" s="180">
        <v>0</v>
      </c>
      <c r="AI40" s="180">
        <v>109282</v>
      </c>
      <c r="AJ40" s="180">
        <v>0</v>
      </c>
      <c r="AK40" s="180">
        <v>0</v>
      </c>
      <c r="AM40" s="180">
        <v>0</v>
      </c>
      <c r="AN40" s="180">
        <v>5551943</v>
      </c>
      <c r="AO40" s="180">
        <v>0</v>
      </c>
      <c r="AP40" s="180">
        <v>2415104</v>
      </c>
      <c r="AQ40" s="180">
        <v>0</v>
      </c>
      <c r="AR40" s="180">
        <v>0</v>
      </c>
      <c r="AT40" s="180">
        <v>0</v>
      </c>
      <c r="AU40" s="180">
        <v>323041619</v>
      </c>
      <c r="AV40" s="180">
        <v>88401982</v>
      </c>
      <c r="AW40" s="180">
        <v>666853</v>
      </c>
      <c r="AX40" s="180">
        <v>385210</v>
      </c>
      <c r="AY40" s="180">
        <v>16832</v>
      </c>
      <c r="AZ40" s="180">
        <v>0</v>
      </c>
      <c r="BB40" s="180">
        <v>0</v>
      </c>
      <c r="BC40" s="180">
        <v>207000</v>
      </c>
      <c r="BD40" s="180">
        <v>0</v>
      </c>
      <c r="BE40" s="180">
        <v>0</v>
      </c>
      <c r="BF40" s="180">
        <v>15527497</v>
      </c>
      <c r="BG40" s="180">
        <v>0</v>
      </c>
      <c r="BH40" s="180">
        <v>13510691</v>
      </c>
      <c r="BI40" s="180">
        <v>1040213</v>
      </c>
      <c r="BJ40" s="180">
        <v>0</v>
      </c>
      <c r="BK40" s="180">
        <v>0</v>
      </c>
      <c r="BL40" s="180">
        <v>18898581</v>
      </c>
      <c r="BM40" s="180">
        <v>24568945</v>
      </c>
      <c r="BN40" s="180">
        <v>6734831</v>
      </c>
      <c r="BO40" s="180">
        <v>22064539</v>
      </c>
      <c r="BP40" s="180">
        <v>152266438</v>
      </c>
      <c r="BQ40" s="180">
        <v>0</v>
      </c>
      <c r="BR40" s="180">
        <v>979947</v>
      </c>
      <c r="BS40" s="180">
        <v>0</v>
      </c>
      <c r="BU40" s="180">
        <v>0</v>
      </c>
      <c r="BV40" s="180">
        <v>0</v>
      </c>
      <c r="BW40" s="180">
        <v>621994</v>
      </c>
      <c r="BX40" s="180">
        <v>0</v>
      </c>
      <c r="BY40" s="180">
        <v>33370241</v>
      </c>
      <c r="BZ40" s="180">
        <v>466627</v>
      </c>
      <c r="CA40" s="180">
        <v>0</v>
      </c>
      <c r="CB40" s="180">
        <v>85500</v>
      </c>
      <c r="CC40" s="180">
        <v>0</v>
      </c>
      <c r="CD40" s="180">
        <v>0</v>
      </c>
    </row>
    <row r="41" spans="1:82" x14ac:dyDescent="0.3">
      <c r="A41" s="155">
        <v>83</v>
      </c>
      <c r="B41" s="180" t="s">
        <v>94</v>
      </c>
      <c r="D41" s="180">
        <v>10194660</v>
      </c>
      <c r="E41" s="180">
        <v>6521409</v>
      </c>
      <c r="F41" s="180">
        <v>0</v>
      </c>
      <c r="G41" s="180">
        <v>8848807</v>
      </c>
      <c r="H41" s="180">
        <v>4019125</v>
      </c>
      <c r="I41" s="180">
        <v>444190</v>
      </c>
      <c r="J41" s="180">
        <v>0</v>
      </c>
      <c r="K41" s="180">
        <v>2896606</v>
      </c>
      <c r="L41" s="180">
        <v>32579051</v>
      </c>
      <c r="M41" s="180">
        <v>0</v>
      </c>
      <c r="N41" s="180">
        <v>0</v>
      </c>
      <c r="O41" s="180">
        <v>0</v>
      </c>
      <c r="P41" s="180">
        <v>3195881</v>
      </c>
      <c r="Q41" s="180">
        <v>41472049</v>
      </c>
      <c r="R41" s="180">
        <v>0</v>
      </c>
      <c r="S41" s="180">
        <v>3778859</v>
      </c>
      <c r="T41" s="180">
        <v>3067323</v>
      </c>
      <c r="U41" s="180">
        <v>1842687</v>
      </c>
      <c r="V41" s="180">
        <v>23504372</v>
      </c>
      <c r="Y41" s="180">
        <v>9354264</v>
      </c>
      <c r="Z41" s="180">
        <v>113314543</v>
      </c>
      <c r="AA41" s="180">
        <v>1574664</v>
      </c>
      <c r="AB41" s="180">
        <v>3942394</v>
      </c>
      <c r="AC41" s="180">
        <v>0</v>
      </c>
      <c r="AD41" s="180">
        <v>0</v>
      </c>
      <c r="AF41" s="180">
        <v>217030679</v>
      </c>
      <c r="AG41" s="180">
        <v>160</v>
      </c>
      <c r="AH41" s="180">
        <v>920735</v>
      </c>
      <c r="AI41" s="180">
        <v>3402610</v>
      </c>
      <c r="AJ41" s="180">
        <v>1476037</v>
      </c>
      <c r="AK41" s="180">
        <v>272102</v>
      </c>
      <c r="AM41" s="180">
        <v>4560582</v>
      </c>
      <c r="AN41" s="180">
        <v>51650960</v>
      </c>
      <c r="AO41" s="180">
        <v>0</v>
      </c>
      <c r="AP41" s="180">
        <v>13264219</v>
      </c>
      <c r="AQ41" s="180">
        <v>0</v>
      </c>
      <c r="AR41" s="180">
        <v>0</v>
      </c>
      <c r="AT41" s="180">
        <v>3903294</v>
      </c>
      <c r="AU41" s="180">
        <v>626456792</v>
      </c>
      <c r="AV41" s="180">
        <v>203766456</v>
      </c>
      <c r="AW41" s="180">
        <v>3402474</v>
      </c>
      <c r="AX41" s="180">
        <v>2198554</v>
      </c>
      <c r="AY41" s="180">
        <v>1705296</v>
      </c>
      <c r="AZ41" s="180">
        <v>3068035</v>
      </c>
      <c r="BB41" s="180">
        <v>5743784</v>
      </c>
      <c r="BC41" s="180">
        <v>3201683</v>
      </c>
      <c r="BD41" s="180">
        <v>0</v>
      </c>
      <c r="BE41" s="180">
        <v>431689</v>
      </c>
      <c r="BF41" s="180">
        <v>32462567</v>
      </c>
      <c r="BG41" s="180">
        <v>0</v>
      </c>
      <c r="BH41" s="180">
        <v>20193467</v>
      </c>
      <c r="BI41" s="180">
        <v>3663387</v>
      </c>
      <c r="BJ41" s="180">
        <v>0</v>
      </c>
      <c r="BK41" s="180">
        <v>0</v>
      </c>
      <c r="BL41" s="180">
        <v>102519969</v>
      </c>
      <c r="BM41" s="180">
        <v>78422508</v>
      </c>
      <c r="BN41" s="180">
        <v>5722051</v>
      </c>
      <c r="BO41" s="180">
        <v>136392900</v>
      </c>
      <c r="BP41" s="180">
        <v>222405888</v>
      </c>
      <c r="BQ41" s="180">
        <v>5681415</v>
      </c>
      <c r="BR41" s="180">
        <v>27637399</v>
      </c>
      <c r="BS41" s="180">
        <v>0</v>
      </c>
      <c r="BU41" s="180">
        <v>2570164</v>
      </c>
      <c r="BV41" s="180">
        <v>3148942</v>
      </c>
      <c r="BW41" s="180">
        <v>20751591</v>
      </c>
      <c r="BX41" s="180">
        <v>0</v>
      </c>
      <c r="BY41" s="180">
        <v>130377905</v>
      </c>
      <c r="BZ41" s="180">
        <v>1076109</v>
      </c>
      <c r="CA41" s="180">
        <v>0</v>
      </c>
      <c r="CB41" s="180">
        <v>1499915</v>
      </c>
      <c r="CC41" s="180">
        <v>0</v>
      </c>
      <c r="CD41" s="180">
        <v>0</v>
      </c>
    </row>
    <row r="42" spans="1:82" x14ac:dyDescent="0.3">
      <c r="A42" s="155">
        <v>84</v>
      </c>
      <c r="B42" s="180" t="s">
        <v>218</v>
      </c>
      <c r="D42" s="180">
        <v>299910</v>
      </c>
      <c r="E42" s="180">
        <v>1386450</v>
      </c>
      <c r="F42" s="180">
        <v>0</v>
      </c>
      <c r="G42" s="180">
        <v>604843</v>
      </c>
      <c r="H42" s="180">
        <v>429449</v>
      </c>
      <c r="I42" s="180">
        <v>162445</v>
      </c>
      <c r="J42" s="180">
        <v>0</v>
      </c>
      <c r="K42" s="180">
        <v>185942</v>
      </c>
      <c r="L42" s="180">
        <v>4435091</v>
      </c>
      <c r="M42" s="180">
        <v>0</v>
      </c>
      <c r="N42" s="180">
        <v>0</v>
      </c>
      <c r="O42" s="180">
        <v>0</v>
      </c>
      <c r="P42" s="180">
        <v>64061</v>
      </c>
      <c r="Q42" s="180">
        <v>6109006</v>
      </c>
      <c r="R42" s="180">
        <v>0</v>
      </c>
      <c r="S42" s="180">
        <v>301229</v>
      </c>
      <c r="T42" s="180">
        <v>1354333</v>
      </c>
      <c r="U42" s="180">
        <v>322523</v>
      </c>
      <c r="V42" s="180">
        <v>4409835</v>
      </c>
      <c r="Y42" s="180">
        <v>1278145</v>
      </c>
      <c r="Z42" s="180">
        <v>14219560</v>
      </c>
      <c r="AA42" s="180">
        <v>68718</v>
      </c>
      <c r="AB42" s="180">
        <v>301816</v>
      </c>
      <c r="AC42" s="180">
        <v>0</v>
      </c>
      <c r="AD42" s="180">
        <v>0</v>
      </c>
      <c r="AF42" s="180">
        <v>41566906</v>
      </c>
      <c r="AG42" s="180">
        <v>0</v>
      </c>
      <c r="AH42" s="180">
        <v>128596</v>
      </c>
      <c r="AI42" s="180">
        <v>4245895</v>
      </c>
      <c r="AJ42" s="180">
        <v>12999</v>
      </c>
      <c r="AK42" s="180">
        <v>91825</v>
      </c>
      <c r="AM42" s="180">
        <v>95689</v>
      </c>
      <c r="AN42" s="180">
        <v>8050593</v>
      </c>
      <c r="AO42" s="180">
        <v>0</v>
      </c>
      <c r="AP42" s="180">
        <v>2364898</v>
      </c>
      <c r="AQ42" s="180">
        <v>0</v>
      </c>
      <c r="AR42" s="180">
        <v>0</v>
      </c>
      <c r="AT42" s="180">
        <v>324261</v>
      </c>
      <c r="AU42" s="180">
        <v>123892614</v>
      </c>
      <c r="AV42" s="180">
        <v>47916175</v>
      </c>
      <c r="AW42" s="180">
        <v>1034001</v>
      </c>
      <c r="AX42" s="180">
        <v>310338</v>
      </c>
      <c r="AY42" s="180">
        <v>395665</v>
      </c>
      <c r="AZ42" s="180">
        <v>175431</v>
      </c>
      <c r="BB42" s="180">
        <v>2987309</v>
      </c>
      <c r="BC42" s="180">
        <v>116566</v>
      </c>
      <c r="BD42" s="180">
        <v>0</v>
      </c>
      <c r="BE42" s="180">
        <v>143000</v>
      </c>
      <c r="BF42" s="180">
        <v>10409630</v>
      </c>
      <c r="BG42" s="180">
        <v>0</v>
      </c>
      <c r="BH42" s="180">
        <v>6891162</v>
      </c>
      <c r="BI42" s="180">
        <v>1915372</v>
      </c>
      <c r="BJ42" s="180">
        <v>0</v>
      </c>
      <c r="BK42" s="180">
        <v>0</v>
      </c>
      <c r="BL42" s="180">
        <v>18004925</v>
      </c>
      <c r="BM42" s="180">
        <v>17742080</v>
      </c>
      <c r="BN42" s="180">
        <v>1719074</v>
      </c>
      <c r="BO42" s="180">
        <v>29643174</v>
      </c>
      <c r="BP42" s="180">
        <v>58026628</v>
      </c>
      <c r="BQ42" s="180">
        <v>222260</v>
      </c>
      <c r="BR42" s="180">
        <v>2440085</v>
      </c>
      <c r="BS42" s="180">
        <v>0</v>
      </c>
      <c r="BU42" s="180">
        <v>180410</v>
      </c>
      <c r="BV42" s="180">
        <v>5592</v>
      </c>
      <c r="BW42" s="180">
        <v>2108844</v>
      </c>
      <c r="BX42" s="180">
        <v>0</v>
      </c>
      <c r="BY42" s="180">
        <v>19292758</v>
      </c>
      <c r="BZ42" s="180">
        <v>222136</v>
      </c>
      <c r="CA42" s="180">
        <v>0</v>
      </c>
      <c r="CB42" s="180">
        <v>285656</v>
      </c>
      <c r="CC42" s="180">
        <v>0</v>
      </c>
      <c r="CD42" s="180">
        <v>0</v>
      </c>
    </row>
    <row r="43" spans="1:82" x14ac:dyDescent="0.3">
      <c r="A43" s="155">
        <v>85</v>
      </c>
      <c r="B43" s="180" t="s">
        <v>220</v>
      </c>
      <c r="D43" s="180">
        <v>542490</v>
      </c>
      <c r="E43" s="180">
        <v>1642842</v>
      </c>
      <c r="F43" s="180">
        <v>0</v>
      </c>
      <c r="G43" s="180">
        <v>890980</v>
      </c>
      <c r="H43" s="180">
        <v>443613</v>
      </c>
      <c r="I43" s="180">
        <v>176942</v>
      </c>
      <c r="J43" s="180">
        <v>0</v>
      </c>
      <c r="K43" s="180">
        <v>249947</v>
      </c>
      <c r="L43" s="180">
        <v>4502020</v>
      </c>
      <c r="M43" s="180">
        <v>0</v>
      </c>
      <c r="N43" s="180">
        <v>0</v>
      </c>
      <c r="O43" s="180">
        <v>0</v>
      </c>
      <c r="P43" s="180">
        <v>171033</v>
      </c>
      <c r="Q43" s="180">
        <v>5573230</v>
      </c>
      <c r="R43" s="180">
        <v>0</v>
      </c>
      <c r="S43" s="180">
        <v>341413</v>
      </c>
      <c r="T43" s="180">
        <v>1250891</v>
      </c>
      <c r="U43" s="180">
        <v>206349</v>
      </c>
      <c r="V43" s="180">
        <v>3176947</v>
      </c>
      <c r="Y43" s="180">
        <v>1439596</v>
      </c>
      <c r="Z43" s="180">
        <v>14282636</v>
      </c>
      <c r="AA43" s="180">
        <v>149762</v>
      </c>
      <c r="AB43" s="180">
        <v>263982</v>
      </c>
      <c r="AC43" s="180">
        <v>0</v>
      </c>
      <c r="AD43" s="180">
        <v>0</v>
      </c>
      <c r="AF43" s="180">
        <v>38547164</v>
      </c>
      <c r="AG43" s="180">
        <v>267</v>
      </c>
      <c r="AH43" s="180">
        <v>236503</v>
      </c>
      <c r="AI43" s="180">
        <v>3934521</v>
      </c>
      <c r="AJ43" s="180">
        <v>87339</v>
      </c>
      <c r="AK43" s="180">
        <v>72148</v>
      </c>
      <c r="AM43" s="180">
        <v>284820</v>
      </c>
      <c r="AN43" s="180">
        <v>7058224</v>
      </c>
      <c r="AO43" s="180">
        <v>0</v>
      </c>
      <c r="AP43" s="180">
        <v>2611308</v>
      </c>
      <c r="AQ43" s="180">
        <v>0</v>
      </c>
      <c r="AR43" s="180">
        <v>0</v>
      </c>
      <c r="AT43" s="180">
        <v>430257</v>
      </c>
      <c r="AU43" s="180">
        <v>101847968</v>
      </c>
      <c r="AV43" s="180">
        <v>45993200</v>
      </c>
      <c r="AW43" s="180">
        <v>1088243</v>
      </c>
      <c r="AX43" s="180">
        <v>483855</v>
      </c>
      <c r="AY43" s="180">
        <v>531752</v>
      </c>
      <c r="AZ43" s="180">
        <v>342769</v>
      </c>
      <c r="BB43" s="180">
        <v>3434020</v>
      </c>
      <c r="BC43" s="180">
        <v>305977</v>
      </c>
      <c r="BD43" s="180">
        <v>0</v>
      </c>
      <c r="BE43" s="180">
        <v>137172</v>
      </c>
      <c r="BF43" s="180">
        <v>8690286</v>
      </c>
      <c r="BG43" s="180">
        <v>0</v>
      </c>
      <c r="BH43" s="180">
        <v>6210782</v>
      </c>
      <c r="BI43" s="180">
        <v>2205301</v>
      </c>
      <c r="BJ43" s="180">
        <v>0</v>
      </c>
      <c r="BK43" s="180">
        <v>0</v>
      </c>
      <c r="BL43" s="180">
        <v>14389495</v>
      </c>
      <c r="BM43" s="180">
        <v>18044865</v>
      </c>
      <c r="BN43" s="180">
        <v>1630644</v>
      </c>
      <c r="BO43" s="180">
        <v>25634649</v>
      </c>
      <c r="BP43" s="180">
        <v>43943265</v>
      </c>
      <c r="BQ43" s="180">
        <v>250841</v>
      </c>
      <c r="BR43" s="180">
        <v>2992254</v>
      </c>
      <c r="BS43" s="180">
        <v>0</v>
      </c>
      <c r="BU43" s="180">
        <v>301337</v>
      </c>
      <c r="BV43" s="180">
        <v>50329</v>
      </c>
      <c r="BW43" s="180">
        <v>2170179</v>
      </c>
      <c r="BX43" s="180">
        <v>0</v>
      </c>
      <c r="BY43" s="180">
        <v>15108417</v>
      </c>
      <c r="BZ43" s="180">
        <v>196842</v>
      </c>
      <c r="CA43" s="180">
        <v>0</v>
      </c>
      <c r="CB43" s="180">
        <v>236177</v>
      </c>
      <c r="CC43" s="180">
        <v>0</v>
      </c>
      <c r="CD43" s="180">
        <v>0</v>
      </c>
    </row>
    <row r="44" spans="1:82" x14ac:dyDescent="0.3">
      <c r="A44" s="155">
        <v>88</v>
      </c>
      <c r="B44" s="180" t="s">
        <v>217</v>
      </c>
      <c r="D44" s="180">
        <v>286949</v>
      </c>
      <c r="E44" s="180">
        <v>1386450</v>
      </c>
      <c r="F44" s="180">
        <v>0</v>
      </c>
      <c r="G44" s="180">
        <v>576593</v>
      </c>
      <c r="H44" s="180">
        <v>364168</v>
      </c>
      <c r="I44" s="180">
        <v>146688</v>
      </c>
      <c r="J44" s="180">
        <v>0</v>
      </c>
      <c r="K44" s="180">
        <v>120969</v>
      </c>
      <c r="L44" s="180">
        <v>4255533</v>
      </c>
      <c r="M44" s="180">
        <v>0</v>
      </c>
      <c r="N44" s="180">
        <v>0</v>
      </c>
      <c r="O44" s="180">
        <v>0</v>
      </c>
      <c r="P44" s="180">
        <v>64061</v>
      </c>
      <c r="Q44" s="180">
        <v>5509363</v>
      </c>
      <c r="R44" s="180">
        <v>0</v>
      </c>
      <c r="S44" s="180">
        <v>273935</v>
      </c>
      <c r="T44" s="180">
        <v>1342277</v>
      </c>
      <c r="U44" s="180">
        <v>261223</v>
      </c>
      <c r="V44" s="180">
        <v>4060089</v>
      </c>
      <c r="Y44" s="180">
        <v>1278145</v>
      </c>
      <c r="Z44" s="180">
        <v>13412486</v>
      </c>
      <c r="AA44" s="180">
        <v>68718</v>
      </c>
      <c r="AB44" s="180">
        <v>285526</v>
      </c>
      <c r="AC44" s="180">
        <v>0</v>
      </c>
      <c r="AD44" s="180">
        <v>0</v>
      </c>
      <c r="AF44" s="180">
        <v>40170830</v>
      </c>
      <c r="AG44" s="180">
        <v>0</v>
      </c>
      <c r="AH44" s="180">
        <v>116452</v>
      </c>
      <c r="AI44" s="180">
        <v>3499897</v>
      </c>
      <c r="AJ44" s="180">
        <v>12999</v>
      </c>
      <c r="AK44" s="180">
        <v>91825</v>
      </c>
      <c r="AM44" s="180">
        <v>92936</v>
      </c>
      <c r="AN44" s="180">
        <v>7003080</v>
      </c>
      <c r="AO44" s="180">
        <v>0</v>
      </c>
      <c r="AP44" s="180">
        <v>2305016</v>
      </c>
      <c r="AQ44" s="180">
        <v>0</v>
      </c>
      <c r="AR44" s="180">
        <v>0</v>
      </c>
      <c r="AT44" s="180">
        <v>306599</v>
      </c>
      <c r="AU44" s="180">
        <v>122354716</v>
      </c>
      <c r="AV44" s="180">
        <v>47634770</v>
      </c>
      <c r="AW44" s="180">
        <v>992349</v>
      </c>
      <c r="AX44" s="180">
        <v>310338</v>
      </c>
      <c r="AY44" s="180">
        <v>362796</v>
      </c>
      <c r="AZ44" s="180">
        <v>175431</v>
      </c>
      <c r="BB44" s="180">
        <v>2831654</v>
      </c>
      <c r="BC44" s="180">
        <v>115069</v>
      </c>
      <c r="BD44" s="180">
        <v>0</v>
      </c>
      <c r="BE44" s="180">
        <v>143000</v>
      </c>
      <c r="BF44" s="180">
        <v>8205181</v>
      </c>
      <c r="BG44" s="180">
        <v>0</v>
      </c>
      <c r="BH44" s="180">
        <v>6317012</v>
      </c>
      <c r="BI44" s="180">
        <v>1858014</v>
      </c>
      <c r="BJ44" s="180">
        <v>0</v>
      </c>
      <c r="BK44" s="180">
        <v>0</v>
      </c>
      <c r="BL44" s="180">
        <v>17541364</v>
      </c>
      <c r="BM44" s="180">
        <v>16812333</v>
      </c>
      <c r="BN44" s="180">
        <v>1631637</v>
      </c>
      <c r="BO44" s="180">
        <v>28777645</v>
      </c>
      <c r="BP44" s="180">
        <v>57203622</v>
      </c>
      <c r="BQ44" s="180">
        <v>222260</v>
      </c>
      <c r="BR44" s="180">
        <v>2426948</v>
      </c>
      <c r="BS44" s="180">
        <v>0</v>
      </c>
      <c r="BU44" s="180">
        <v>180410</v>
      </c>
      <c r="BV44" s="180">
        <v>5592</v>
      </c>
      <c r="BW44" s="180">
        <v>1893652</v>
      </c>
      <c r="BX44" s="180">
        <v>0</v>
      </c>
      <c r="BY44" s="180">
        <v>17960235</v>
      </c>
      <c r="BZ44" s="180">
        <v>221587</v>
      </c>
      <c r="CA44" s="180">
        <v>0</v>
      </c>
      <c r="CB44" s="180">
        <v>282656</v>
      </c>
      <c r="CC44" s="180">
        <v>0</v>
      </c>
      <c r="CD44" s="180">
        <v>0</v>
      </c>
    </row>
    <row r="45" spans="1:82" x14ac:dyDescent="0.3">
      <c r="A45" s="155">
        <v>89</v>
      </c>
      <c r="B45" s="180" t="s">
        <v>221</v>
      </c>
      <c r="D45" s="180">
        <v>0</v>
      </c>
      <c r="E45" s="180">
        <v>106740</v>
      </c>
      <c r="F45" s="180">
        <v>0</v>
      </c>
      <c r="G45" s="180">
        <v>0</v>
      </c>
      <c r="H45" s="180">
        <v>60593</v>
      </c>
      <c r="I45" s="180">
        <v>0</v>
      </c>
      <c r="J45" s="180">
        <v>0</v>
      </c>
      <c r="K45" s="180">
        <v>31973</v>
      </c>
      <c r="L45" s="180">
        <v>343443</v>
      </c>
      <c r="M45" s="180">
        <v>0</v>
      </c>
      <c r="N45" s="180">
        <v>0</v>
      </c>
      <c r="O45" s="180">
        <v>0</v>
      </c>
      <c r="P45" s="180">
        <v>0</v>
      </c>
      <c r="Q45" s="180">
        <v>0</v>
      </c>
      <c r="R45" s="180">
        <v>0</v>
      </c>
      <c r="S45" s="180">
        <v>0</v>
      </c>
      <c r="T45" s="180">
        <v>26759</v>
      </c>
      <c r="U45" s="180">
        <v>2406</v>
      </c>
      <c r="V45" s="180">
        <v>159141</v>
      </c>
      <c r="Y45" s="180">
        <v>29919</v>
      </c>
      <c r="Z45" s="180">
        <v>1261423</v>
      </c>
      <c r="AA45" s="180">
        <v>0</v>
      </c>
      <c r="AB45" s="180">
        <v>0</v>
      </c>
      <c r="AC45" s="180">
        <v>0</v>
      </c>
      <c r="AD45" s="180">
        <v>0</v>
      </c>
      <c r="AF45" s="180">
        <v>759457</v>
      </c>
      <c r="AG45" s="180">
        <v>0</v>
      </c>
      <c r="AH45" s="180">
        <v>0</v>
      </c>
      <c r="AI45" s="180">
        <v>92867</v>
      </c>
      <c r="AJ45" s="180">
        <v>0</v>
      </c>
      <c r="AK45" s="180">
        <v>0</v>
      </c>
      <c r="AM45" s="180">
        <v>71034</v>
      </c>
      <c r="AN45" s="180">
        <v>87301</v>
      </c>
      <c r="AO45" s="180">
        <v>0</v>
      </c>
      <c r="AP45" s="180">
        <v>56209</v>
      </c>
      <c r="AQ45" s="180">
        <v>0</v>
      </c>
      <c r="AR45" s="180">
        <v>0</v>
      </c>
      <c r="AT45" s="180">
        <v>0</v>
      </c>
      <c r="AU45" s="180">
        <v>5999364</v>
      </c>
      <c r="AV45" s="180">
        <v>3497327</v>
      </c>
      <c r="AW45" s="180">
        <v>18648</v>
      </c>
      <c r="AX45" s="180">
        <v>15214</v>
      </c>
      <c r="AY45" s="180">
        <v>721</v>
      </c>
      <c r="AZ45" s="180">
        <v>0</v>
      </c>
      <c r="BB45" s="180">
        <v>0</v>
      </c>
      <c r="BC45" s="180">
        <v>9227</v>
      </c>
      <c r="BD45" s="180">
        <v>0</v>
      </c>
      <c r="BE45" s="180">
        <v>14415</v>
      </c>
      <c r="BF45" s="180">
        <v>338518</v>
      </c>
      <c r="BG45" s="180">
        <v>0</v>
      </c>
      <c r="BH45" s="180">
        <v>439551</v>
      </c>
      <c r="BI45" s="180">
        <v>19164</v>
      </c>
      <c r="BJ45" s="180">
        <v>0</v>
      </c>
      <c r="BK45" s="180">
        <v>0</v>
      </c>
      <c r="BL45" s="180">
        <v>111238</v>
      </c>
      <c r="BM45" s="180">
        <v>404766</v>
      </c>
      <c r="BN45" s="180">
        <v>245750</v>
      </c>
      <c r="BO45" s="180">
        <v>541081</v>
      </c>
      <c r="BP45" s="180">
        <v>6610004</v>
      </c>
      <c r="BQ45" s="180">
        <v>0</v>
      </c>
      <c r="BR45" s="180">
        <v>0</v>
      </c>
      <c r="BS45" s="180">
        <v>0</v>
      </c>
      <c r="BU45" s="180">
        <v>0</v>
      </c>
      <c r="BV45" s="180">
        <v>0</v>
      </c>
      <c r="BW45" s="180">
        <v>10718</v>
      </c>
      <c r="BX45" s="180">
        <v>0</v>
      </c>
      <c r="BY45" s="180">
        <v>674558</v>
      </c>
      <c r="BZ45" s="180">
        <v>16350</v>
      </c>
      <c r="CA45" s="180">
        <v>0</v>
      </c>
      <c r="CB45" s="180">
        <v>3648</v>
      </c>
      <c r="CC45" s="180">
        <v>0</v>
      </c>
      <c r="CD45" s="180">
        <v>0</v>
      </c>
    </row>
    <row r="46" spans="1:82" x14ac:dyDescent="0.3">
      <c r="A46" s="155">
        <v>90</v>
      </c>
      <c r="B46" s="180" t="s">
        <v>214</v>
      </c>
      <c r="D46" s="180">
        <v>0</v>
      </c>
      <c r="E46" s="180">
        <v>0</v>
      </c>
      <c r="F46" s="180">
        <v>0</v>
      </c>
      <c r="G46" s="180">
        <v>0</v>
      </c>
      <c r="H46" s="180">
        <v>0</v>
      </c>
      <c r="I46" s="180">
        <v>0</v>
      </c>
      <c r="J46" s="180">
        <v>0</v>
      </c>
      <c r="K46" s="180">
        <v>0</v>
      </c>
      <c r="L46" s="180">
        <v>208340</v>
      </c>
      <c r="M46" s="180">
        <v>0</v>
      </c>
      <c r="N46" s="180">
        <v>0</v>
      </c>
      <c r="O46" s="180">
        <v>0</v>
      </c>
      <c r="P46" s="180">
        <v>0</v>
      </c>
      <c r="Q46" s="180">
        <v>5320031</v>
      </c>
      <c r="R46" s="180">
        <v>0</v>
      </c>
      <c r="S46" s="180">
        <v>1027564</v>
      </c>
      <c r="T46" s="180">
        <v>0</v>
      </c>
      <c r="U46" s="180">
        <v>0</v>
      </c>
      <c r="V46" s="180">
        <v>0</v>
      </c>
      <c r="Y46" s="180">
        <v>172711</v>
      </c>
      <c r="Z46" s="180">
        <v>0</v>
      </c>
      <c r="AA46" s="180">
        <v>0</v>
      </c>
      <c r="AB46" s="180">
        <v>0</v>
      </c>
      <c r="AC46" s="180">
        <v>0</v>
      </c>
      <c r="AD46" s="180">
        <v>0</v>
      </c>
      <c r="AF46" s="180">
        <v>48114072</v>
      </c>
      <c r="AG46" s="180">
        <v>0</v>
      </c>
      <c r="AH46" s="180">
        <v>0</v>
      </c>
      <c r="AI46" s="180">
        <v>0</v>
      </c>
      <c r="AJ46" s="180">
        <v>0</v>
      </c>
      <c r="AK46" s="180">
        <v>0</v>
      </c>
      <c r="AM46" s="180">
        <v>0</v>
      </c>
      <c r="AN46" s="180">
        <v>0</v>
      </c>
      <c r="AO46" s="180">
        <v>0</v>
      </c>
      <c r="AP46" s="180">
        <v>5781718</v>
      </c>
      <c r="AQ46" s="180">
        <v>0</v>
      </c>
      <c r="AR46" s="180">
        <v>0</v>
      </c>
      <c r="AT46" s="180">
        <v>0</v>
      </c>
      <c r="AU46" s="180">
        <v>0</v>
      </c>
      <c r="AV46" s="180">
        <v>50641660</v>
      </c>
      <c r="AW46" s="180">
        <v>0</v>
      </c>
      <c r="AX46" s="180">
        <v>0</v>
      </c>
      <c r="AY46" s="180">
        <v>0</v>
      </c>
      <c r="AZ46" s="180">
        <v>0</v>
      </c>
      <c r="BB46" s="180">
        <v>0</v>
      </c>
      <c r="BC46" s="180">
        <v>0</v>
      </c>
      <c r="BD46" s="180">
        <v>0</v>
      </c>
      <c r="BE46" s="180">
        <v>0</v>
      </c>
      <c r="BF46" s="180">
        <v>0</v>
      </c>
      <c r="BG46" s="180">
        <v>0</v>
      </c>
      <c r="BH46" s="180">
        <v>0</v>
      </c>
      <c r="BI46" s="180">
        <v>0</v>
      </c>
      <c r="BJ46" s="180">
        <v>0</v>
      </c>
      <c r="BK46" s="180">
        <v>0</v>
      </c>
      <c r="BL46" s="180">
        <v>0</v>
      </c>
      <c r="BM46" s="180">
        <v>0</v>
      </c>
      <c r="BN46" s="180">
        <v>910821</v>
      </c>
      <c r="BO46" s="180">
        <v>0</v>
      </c>
      <c r="BP46" s="180">
        <v>58629076</v>
      </c>
      <c r="BQ46" s="180">
        <v>0</v>
      </c>
      <c r="BR46" s="180">
        <v>6340850</v>
      </c>
      <c r="BS46" s="180">
        <v>0</v>
      </c>
      <c r="BU46" s="180">
        <v>368572</v>
      </c>
      <c r="BV46" s="180">
        <v>0</v>
      </c>
      <c r="BW46" s="180">
        <v>0</v>
      </c>
      <c r="BX46" s="180">
        <v>0</v>
      </c>
      <c r="BY46" s="180">
        <v>0</v>
      </c>
      <c r="BZ46" s="180">
        <v>274196</v>
      </c>
      <c r="CA46" s="180">
        <v>0</v>
      </c>
      <c r="CB46" s="180">
        <v>0</v>
      </c>
      <c r="CC46" s="180">
        <v>0</v>
      </c>
      <c r="CD46" s="180">
        <v>7477500</v>
      </c>
    </row>
    <row r="47" spans="1:82" x14ac:dyDescent="0.3">
      <c r="A47" s="155">
        <v>91</v>
      </c>
      <c r="B47" s="180" t="s">
        <v>215</v>
      </c>
      <c r="D47" s="180">
        <v>0</v>
      </c>
      <c r="E47" s="180">
        <v>0</v>
      </c>
      <c r="F47" s="180">
        <v>0</v>
      </c>
      <c r="G47" s="180">
        <v>0</v>
      </c>
      <c r="H47" s="180">
        <v>0</v>
      </c>
      <c r="I47" s="180">
        <v>0</v>
      </c>
      <c r="J47" s="180">
        <v>0</v>
      </c>
      <c r="K47" s="180">
        <v>0</v>
      </c>
      <c r="L47" s="180">
        <v>860757</v>
      </c>
      <c r="M47" s="180">
        <v>0</v>
      </c>
      <c r="N47" s="180">
        <v>0</v>
      </c>
      <c r="O47" s="180">
        <v>0</v>
      </c>
      <c r="P47" s="180">
        <v>0</v>
      </c>
      <c r="Q47" s="180">
        <v>1606334</v>
      </c>
      <c r="R47" s="180">
        <v>0</v>
      </c>
      <c r="S47" s="180">
        <v>42990</v>
      </c>
      <c r="T47" s="180">
        <v>0</v>
      </c>
      <c r="U47" s="180">
        <v>0</v>
      </c>
      <c r="V47" s="180">
        <v>0</v>
      </c>
      <c r="Y47" s="180">
        <v>129334</v>
      </c>
      <c r="Z47" s="180">
        <v>0</v>
      </c>
      <c r="AA47" s="180">
        <v>0</v>
      </c>
      <c r="AB47" s="180">
        <v>0</v>
      </c>
      <c r="AC47" s="180">
        <v>0</v>
      </c>
      <c r="AD47" s="180">
        <v>0</v>
      </c>
      <c r="AF47" s="180">
        <v>8596226</v>
      </c>
      <c r="AG47" s="180">
        <v>0</v>
      </c>
      <c r="AH47" s="180">
        <v>0</v>
      </c>
      <c r="AI47" s="180">
        <v>0</v>
      </c>
      <c r="AJ47" s="180">
        <v>0</v>
      </c>
      <c r="AK47" s="180">
        <v>0</v>
      </c>
      <c r="AM47" s="180">
        <v>0</v>
      </c>
      <c r="AN47" s="180">
        <v>0</v>
      </c>
      <c r="AO47" s="180">
        <v>0</v>
      </c>
      <c r="AP47" s="180">
        <v>854762</v>
      </c>
      <c r="AQ47" s="180">
        <v>0</v>
      </c>
      <c r="AR47" s="180">
        <v>0</v>
      </c>
      <c r="AT47" s="180">
        <v>0</v>
      </c>
      <c r="AU47" s="180">
        <v>0</v>
      </c>
      <c r="AV47" s="180">
        <v>17523224</v>
      </c>
      <c r="AW47" s="180">
        <v>0</v>
      </c>
      <c r="AX47" s="180">
        <v>0</v>
      </c>
      <c r="AY47" s="180">
        <v>0</v>
      </c>
      <c r="AZ47" s="180">
        <v>0</v>
      </c>
      <c r="BB47" s="180">
        <v>0</v>
      </c>
      <c r="BC47" s="180">
        <v>0</v>
      </c>
      <c r="BD47" s="180">
        <v>0</v>
      </c>
      <c r="BE47" s="180">
        <v>0</v>
      </c>
      <c r="BF47" s="180">
        <v>0</v>
      </c>
      <c r="BG47" s="180">
        <v>0</v>
      </c>
      <c r="BH47" s="180">
        <v>0</v>
      </c>
      <c r="BI47" s="180">
        <v>0</v>
      </c>
      <c r="BJ47" s="180">
        <v>0</v>
      </c>
      <c r="BK47" s="180">
        <v>0</v>
      </c>
      <c r="BL47" s="180">
        <v>0</v>
      </c>
      <c r="BM47" s="180">
        <v>0</v>
      </c>
      <c r="BN47" s="180">
        <v>622259</v>
      </c>
      <c r="BO47" s="180">
        <v>0</v>
      </c>
      <c r="BP47" s="180">
        <v>13529047</v>
      </c>
      <c r="BQ47" s="180">
        <v>0</v>
      </c>
      <c r="BR47" s="180">
        <v>736017</v>
      </c>
      <c r="BS47" s="180">
        <v>0</v>
      </c>
      <c r="BU47" s="180">
        <v>53442</v>
      </c>
      <c r="BV47" s="180">
        <v>0</v>
      </c>
      <c r="BW47" s="180">
        <v>0</v>
      </c>
      <c r="BX47" s="180">
        <v>0</v>
      </c>
      <c r="BY47" s="180">
        <v>0</v>
      </c>
      <c r="BZ47" s="180">
        <v>82865</v>
      </c>
      <c r="CA47" s="180">
        <v>0</v>
      </c>
      <c r="CB47" s="180">
        <v>0</v>
      </c>
      <c r="CC47" s="180">
        <v>0</v>
      </c>
      <c r="CD47" s="180">
        <v>2449273</v>
      </c>
    </row>
    <row r="48" spans="1:82" x14ac:dyDescent="0.3">
      <c r="A48" s="155">
        <v>93</v>
      </c>
      <c r="B48" s="180" t="s">
        <v>228</v>
      </c>
      <c r="D48" s="180">
        <v>0</v>
      </c>
      <c r="E48" s="180">
        <v>0</v>
      </c>
      <c r="F48" s="180">
        <v>0</v>
      </c>
      <c r="G48" s="180">
        <v>0</v>
      </c>
      <c r="H48" s="180">
        <v>0</v>
      </c>
      <c r="I48" s="180">
        <v>0</v>
      </c>
      <c r="J48" s="180">
        <v>0</v>
      </c>
      <c r="K48" s="180">
        <v>0</v>
      </c>
      <c r="L48" s="180">
        <v>6311975</v>
      </c>
      <c r="M48" s="180">
        <v>0</v>
      </c>
      <c r="N48" s="180">
        <v>0</v>
      </c>
      <c r="O48" s="180">
        <v>0</v>
      </c>
      <c r="P48" s="180">
        <v>0</v>
      </c>
      <c r="Q48" s="180">
        <v>10729541</v>
      </c>
      <c r="R48" s="180">
        <v>0</v>
      </c>
      <c r="S48" s="180">
        <v>669933</v>
      </c>
      <c r="T48" s="180">
        <v>0</v>
      </c>
      <c r="U48" s="180">
        <v>0</v>
      </c>
      <c r="V48" s="180">
        <v>0</v>
      </c>
      <c r="Y48" s="180">
        <v>1486111</v>
      </c>
      <c r="Z48" s="180">
        <v>0</v>
      </c>
      <c r="AA48" s="180">
        <v>0</v>
      </c>
      <c r="AB48" s="180">
        <v>0</v>
      </c>
      <c r="AC48" s="180">
        <v>0</v>
      </c>
      <c r="AD48" s="180">
        <v>0</v>
      </c>
      <c r="AF48" s="180">
        <v>76390375</v>
      </c>
      <c r="AG48" s="180">
        <v>0</v>
      </c>
      <c r="AH48" s="180">
        <v>0</v>
      </c>
      <c r="AI48" s="180">
        <v>0</v>
      </c>
      <c r="AJ48" s="180">
        <v>0</v>
      </c>
      <c r="AK48" s="180">
        <v>0</v>
      </c>
      <c r="AM48" s="180">
        <v>0</v>
      </c>
      <c r="AN48" s="180">
        <v>0</v>
      </c>
      <c r="AO48" s="180">
        <v>0</v>
      </c>
      <c r="AP48" s="180">
        <v>6943597</v>
      </c>
      <c r="AQ48" s="180">
        <v>0</v>
      </c>
      <c r="AR48" s="180">
        <v>0</v>
      </c>
      <c r="AT48" s="180">
        <v>0</v>
      </c>
      <c r="AU48" s="180">
        <v>0</v>
      </c>
      <c r="AV48" s="180">
        <v>175832975</v>
      </c>
      <c r="AW48" s="180">
        <v>0</v>
      </c>
      <c r="AX48" s="180">
        <v>0</v>
      </c>
      <c r="AY48" s="180">
        <v>0</v>
      </c>
      <c r="AZ48" s="180">
        <v>0</v>
      </c>
      <c r="BB48" s="180">
        <v>0</v>
      </c>
      <c r="BC48" s="180">
        <v>0</v>
      </c>
      <c r="BD48" s="180">
        <v>0</v>
      </c>
      <c r="BE48" s="180">
        <v>0</v>
      </c>
      <c r="BF48" s="180">
        <v>0</v>
      </c>
      <c r="BG48" s="180">
        <v>0</v>
      </c>
      <c r="BH48" s="180">
        <v>0</v>
      </c>
      <c r="BI48" s="180">
        <v>0</v>
      </c>
      <c r="BJ48" s="180">
        <v>0</v>
      </c>
      <c r="BK48" s="180">
        <v>0</v>
      </c>
      <c r="BL48" s="180">
        <v>0</v>
      </c>
      <c r="BM48" s="180">
        <v>0</v>
      </c>
      <c r="BN48" s="180">
        <v>3359299</v>
      </c>
      <c r="BO48" s="180">
        <v>0</v>
      </c>
      <c r="BP48" s="180">
        <v>125920389</v>
      </c>
      <c r="BQ48" s="180">
        <v>0</v>
      </c>
      <c r="BR48" s="180">
        <v>8235995</v>
      </c>
      <c r="BS48" s="180">
        <v>0</v>
      </c>
      <c r="BU48" s="180">
        <v>473272</v>
      </c>
      <c r="BV48" s="180">
        <v>0</v>
      </c>
      <c r="BW48" s="180">
        <v>0</v>
      </c>
      <c r="BX48" s="180">
        <v>0</v>
      </c>
      <c r="BY48" s="180">
        <v>0</v>
      </c>
      <c r="BZ48" s="180">
        <v>830055</v>
      </c>
      <c r="CA48" s="180">
        <v>0</v>
      </c>
      <c r="CB48" s="180">
        <v>0</v>
      </c>
      <c r="CC48" s="180">
        <v>0</v>
      </c>
      <c r="CD48" s="180">
        <v>22599200</v>
      </c>
    </row>
    <row r="49" spans="1:82" x14ac:dyDescent="0.3">
      <c r="A49" s="155">
        <v>94</v>
      </c>
      <c r="B49" s="180" t="s">
        <v>231</v>
      </c>
      <c r="D49" s="180">
        <v>0</v>
      </c>
      <c r="E49" s="180">
        <v>0</v>
      </c>
      <c r="F49" s="180">
        <v>0</v>
      </c>
      <c r="G49" s="180">
        <v>0</v>
      </c>
      <c r="H49" s="180">
        <v>0</v>
      </c>
      <c r="I49" s="180">
        <v>0</v>
      </c>
      <c r="J49" s="180">
        <v>0</v>
      </c>
      <c r="K49" s="180">
        <v>0</v>
      </c>
      <c r="L49" s="180">
        <v>6019298</v>
      </c>
      <c r="M49" s="180">
        <v>0</v>
      </c>
      <c r="N49" s="180">
        <v>0</v>
      </c>
      <c r="O49" s="180">
        <v>0</v>
      </c>
      <c r="P49" s="180">
        <v>0</v>
      </c>
      <c r="Q49" s="180">
        <v>7336277</v>
      </c>
      <c r="R49" s="180">
        <v>0</v>
      </c>
      <c r="S49" s="180">
        <v>618707</v>
      </c>
      <c r="T49" s="180">
        <v>0</v>
      </c>
      <c r="U49" s="180">
        <v>0</v>
      </c>
      <c r="V49" s="180">
        <v>0</v>
      </c>
      <c r="Y49" s="180">
        <v>1546886</v>
      </c>
      <c r="Z49" s="180">
        <v>0</v>
      </c>
      <c r="AA49" s="180">
        <v>0</v>
      </c>
      <c r="AB49" s="180">
        <v>0</v>
      </c>
      <c r="AC49" s="180">
        <v>0</v>
      </c>
      <c r="AD49" s="180">
        <v>0</v>
      </c>
      <c r="AF49" s="180">
        <v>68450192</v>
      </c>
      <c r="AG49" s="180">
        <v>0</v>
      </c>
      <c r="AH49" s="180">
        <v>0</v>
      </c>
      <c r="AI49" s="180">
        <v>0</v>
      </c>
      <c r="AJ49" s="180">
        <v>0</v>
      </c>
      <c r="AK49" s="180">
        <v>0</v>
      </c>
      <c r="AM49" s="180">
        <v>0</v>
      </c>
      <c r="AN49" s="180">
        <v>0</v>
      </c>
      <c r="AO49" s="180">
        <v>0</v>
      </c>
      <c r="AP49" s="180">
        <v>6800455</v>
      </c>
      <c r="AQ49" s="180">
        <v>0</v>
      </c>
      <c r="AR49" s="180">
        <v>0</v>
      </c>
      <c r="AT49" s="180">
        <v>0</v>
      </c>
      <c r="AU49" s="180">
        <v>0</v>
      </c>
      <c r="AV49" s="180">
        <v>167002898</v>
      </c>
      <c r="AW49" s="180">
        <v>0</v>
      </c>
      <c r="AX49" s="180">
        <v>0</v>
      </c>
      <c r="AY49" s="180">
        <v>0</v>
      </c>
      <c r="AZ49" s="180">
        <v>0</v>
      </c>
      <c r="BB49" s="180">
        <v>0</v>
      </c>
      <c r="BC49" s="180">
        <v>0</v>
      </c>
      <c r="BD49" s="180">
        <v>0</v>
      </c>
      <c r="BE49" s="180">
        <v>0</v>
      </c>
      <c r="BF49" s="180">
        <v>0</v>
      </c>
      <c r="BG49" s="180">
        <v>0</v>
      </c>
      <c r="BH49" s="180">
        <v>0</v>
      </c>
      <c r="BI49" s="180">
        <v>0</v>
      </c>
      <c r="BJ49" s="180">
        <v>0</v>
      </c>
      <c r="BK49" s="180">
        <v>0</v>
      </c>
      <c r="BL49" s="180">
        <v>0</v>
      </c>
      <c r="BM49" s="180">
        <v>0</v>
      </c>
      <c r="BN49" s="180">
        <v>3147081</v>
      </c>
      <c r="BO49" s="180">
        <v>0</v>
      </c>
      <c r="BP49" s="180">
        <v>120260605</v>
      </c>
      <c r="BQ49" s="180">
        <v>0</v>
      </c>
      <c r="BR49" s="180">
        <v>4650201</v>
      </c>
      <c r="BS49" s="180">
        <v>0</v>
      </c>
      <c r="BU49" s="180">
        <v>442534</v>
      </c>
      <c r="BV49" s="180">
        <v>0</v>
      </c>
      <c r="BW49" s="180">
        <v>0</v>
      </c>
      <c r="BX49" s="180">
        <v>0</v>
      </c>
      <c r="BY49" s="180">
        <v>0</v>
      </c>
      <c r="BZ49" s="180">
        <v>822735</v>
      </c>
      <c r="CA49" s="180">
        <v>0</v>
      </c>
      <c r="CB49" s="180">
        <v>0</v>
      </c>
      <c r="CC49" s="180">
        <v>0</v>
      </c>
      <c r="CD49" s="180">
        <v>22733653</v>
      </c>
    </row>
    <row r="50" spans="1:82" x14ac:dyDescent="0.3">
      <c r="A50" s="155">
        <v>97</v>
      </c>
      <c r="B50" s="180" t="s">
        <v>227</v>
      </c>
      <c r="D50" s="180">
        <v>0</v>
      </c>
      <c r="E50" s="180">
        <v>0</v>
      </c>
      <c r="F50" s="180">
        <v>0</v>
      </c>
      <c r="G50" s="180">
        <v>0</v>
      </c>
      <c r="H50" s="180">
        <v>0</v>
      </c>
      <c r="I50" s="180">
        <v>0</v>
      </c>
      <c r="J50" s="180">
        <v>0</v>
      </c>
      <c r="K50" s="180">
        <v>0</v>
      </c>
      <c r="L50" s="180">
        <v>6220482</v>
      </c>
      <c r="M50" s="180">
        <v>0</v>
      </c>
      <c r="N50" s="180">
        <v>0</v>
      </c>
      <c r="O50" s="180">
        <v>0</v>
      </c>
      <c r="P50" s="180">
        <v>0</v>
      </c>
      <c r="Q50" s="180">
        <v>10574023</v>
      </c>
      <c r="R50" s="180">
        <v>0</v>
      </c>
      <c r="S50" s="180">
        <v>625671</v>
      </c>
      <c r="T50" s="180">
        <v>0</v>
      </c>
      <c r="U50" s="180">
        <v>0</v>
      </c>
      <c r="V50" s="180">
        <v>0</v>
      </c>
      <c r="Y50" s="180">
        <v>1486111</v>
      </c>
      <c r="Z50" s="180">
        <v>0</v>
      </c>
      <c r="AA50" s="180">
        <v>0</v>
      </c>
      <c r="AB50" s="180">
        <v>0</v>
      </c>
      <c r="AC50" s="180">
        <v>0</v>
      </c>
      <c r="AD50" s="180">
        <v>0</v>
      </c>
      <c r="AF50" s="180">
        <v>73786468</v>
      </c>
      <c r="AG50" s="180">
        <v>0</v>
      </c>
      <c r="AH50" s="180">
        <v>0</v>
      </c>
      <c r="AI50" s="180">
        <v>0</v>
      </c>
      <c r="AJ50" s="180">
        <v>0</v>
      </c>
      <c r="AK50" s="180">
        <v>0</v>
      </c>
      <c r="AM50" s="180">
        <v>0</v>
      </c>
      <c r="AN50" s="180">
        <v>0</v>
      </c>
      <c r="AO50" s="180">
        <v>0</v>
      </c>
      <c r="AP50" s="180">
        <v>6779632</v>
      </c>
      <c r="AQ50" s="180">
        <v>0</v>
      </c>
      <c r="AR50" s="180">
        <v>0</v>
      </c>
      <c r="AT50" s="180">
        <v>0</v>
      </c>
      <c r="AU50" s="180">
        <v>0</v>
      </c>
      <c r="AV50" s="180">
        <v>173379180</v>
      </c>
      <c r="AW50" s="180">
        <v>0</v>
      </c>
      <c r="AX50" s="180">
        <v>0</v>
      </c>
      <c r="AY50" s="180">
        <v>0</v>
      </c>
      <c r="AZ50" s="180">
        <v>0</v>
      </c>
      <c r="BB50" s="180">
        <v>0</v>
      </c>
      <c r="BC50" s="180">
        <v>0</v>
      </c>
      <c r="BD50" s="180">
        <v>0</v>
      </c>
      <c r="BE50" s="180">
        <v>0</v>
      </c>
      <c r="BF50" s="180">
        <v>0</v>
      </c>
      <c r="BG50" s="180">
        <v>0</v>
      </c>
      <c r="BH50" s="180">
        <v>0</v>
      </c>
      <c r="BI50" s="180">
        <v>0</v>
      </c>
      <c r="BJ50" s="180">
        <v>0</v>
      </c>
      <c r="BK50" s="180">
        <v>0</v>
      </c>
      <c r="BL50" s="180">
        <v>0</v>
      </c>
      <c r="BM50" s="180">
        <v>0</v>
      </c>
      <c r="BN50" s="180">
        <v>3356133</v>
      </c>
      <c r="BO50" s="180">
        <v>0</v>
      </c>
      <c r="BP50" s="180">
        <v>125870028</v>
      </c>
      <c r="BQ50" s="180">
        <v>0</v>
      </c>
      <c r="BR50" s="180">
        <v>6010178</v>
      </c>
      <c r="BS50" s="180">
        <v>0</v>
      </c>
      <c r="BU50" s="180">
        <v>468272</v>
      </c>
      <c r="BV50" s="180">
        <v>0</v>
      </c>
      <c r="BW50" s="180">
        <v>0</v>
      </c>
      <c r="BX50" s="180">
        <v>0</v>
      </c>
      <c r="BY50" s="180">
        <v>0</v>
      </c>
      <c r="BZ50" s="180">
        <v>814721</v>
      </c>
      <c r="CA50" s="180">
        <v>0</v>
      </c>
      <c r="CB50" s="180">
        <v>0</v>
      </c>
      <c r="CC50" s="180">
        <v>0</v>
      </c>
      <c r="CD50" s="180">
        <v>21574737</v>
      </c>
    </row>
    <row r="51" spans="1:82" x14ac:dyDescent="0.3">
      <c r="A51" s="155">
        <v>98</v>
      </c>
      <c r="B51" s="180" t="s">
        <v>232</v>
      </c>
      <c r="D51" s="180">
        <v>0</v>
      </c>
      <c r="E51" s="180">
        <v>0</v>
      </c>
      <c r="F51" s="180">
        <v>0</v>
      </c>
      <c r="G51" s="180">
        <v>0</v>
      </c>
      <c r="H51" s="180">
        <v>0</v>
      </c>
      <c r="I51" s="180">
        <v>0</v>
      </c>
      <c r="J51" s="180">
        <v>0</v>
      </c>
      <c r="K51" s="180">
        <v>0</v>
      </c>
      <c r="L51" s="180">
        <v>11416</v>
      </c>
      <c r="M51" s="180">
        <v>0</v>
      </c>
      <c r="N51" s="180">
        <v>0</v>
      </c>
      <c r="O51" s="180">
        <v>0</v>
      </c>
      <c r="P51" s="180">
        <v>0</v>
      </c>
      <c r="Q51" s="180">
        <v>0</v>
      </c>
      <c r="R51" s="180">
        <v>0</v>
      </c>
      <c r="S51" s="180">
        <v>0</v>
      </c>
      <c r="T51" s="180">
        <v>0</v>
      </c>
      <c r="U51" s="180">
        <v>0</v>
      </c>
      <c r="V51" s="180">
        <v>0</v>
      </c>
      <c r="Y51" s="180">
        <v>0</v>
      </c>
      <c r="Z51" s="180">
        <v>0</v>
      </c>
      <c r="AA51" s="180">
        <v>0</v>
      </c>
      <c r="AB51" s="180">
        <v>0</v>
      </c>
      <c r="AC51" s="180">
        <v>0</v>
      </c>
      <c r="AD51" s="180">
        <v>0</v>
      </c>
      <c r="AF51" s="180">
        <v>14918</v>
      </c>
      <c r="AG51" s="180">
        <v>0</v>
      </c>
      <c r="AH51" s="180">
        <v>0</v>
      </c>
      <c r="AI51" s="180">
        <v>0</v>
      </c>
      <c r="AJ51" s="180">
        <v>0</v>
      </c>
      <c r="AK51" s="180">
        <v>0</v>
      </c>
      <c r="AM51" s="180">
        <v>0</v>
      </c>
      <c r="AN51" s="180">
        <v>0</v>
      </c>
      <c r="AO51" s="180">
        <v>0</v>
      </c>
      <c r="AP51" s="180">
        <v>0</v>
      </c>
      <c r="AQ51" s="180">
        <v>0</v>
      </c>
      <c r="AR51" s="180">
        <v>0</v>
      </c>
      <c r="AT51" s="180">
        <v>0</v>
      </c>
      <c r="AU51" s="180">
        <v>0</v>
      </c>
      <c r="AV51" s="180">
        <v>2201021</v>
      </c>
      <c r="AW51" s="180">
        <v>0</v>
      </c>
      <c r="AX51" s="180">
        <v>0</v>
      </c>
      <c r="AY51" s="180">
        <v>0</v>
      </c>
      <c r="AZ51" s="180">
        <v>0</v>
      </c>
      <c r="BB51" s="180">
        <v>0</v>
      </c>
      <c r="BC51" s="180">
        <v>0</v>
      </c>
      <c r="BD51" s="180">
        <v>0</v>
      </c>
      <c r="BE51" s="180">
        <v>0</v>
      </c>
      <c r="BF51" s="180">
        <v>0</v>
      </c>
      <c r="BG51" s="180">
        <v>0</v>
      </c>
      <c r="BH51" s="180">
        <v>0</v>
      </c>
      <c r="BI51" s="180">
        <v>0</v>
      </c>
      <c r="BJ51" s="180">
        <v>0</v>
      </c>
      <c r="BK51" s="180">
        <v>0</v>
      </c>
      <c r="BL51" s="180">
        <v>0</v>
      </c>
      <c r="BM51" s="180">
        <v>0</v>
      </c>
      <c r="BN51" s="180">
        <v>14781</v>
      </c>
      <c r="BO51" s="180">
        <v>0</v>
      </c>
      <c r="BP51" s="180">
        <v>0</v>
      </c>
      <c r="BQ51" s="180">
        <v>0</v>
      </c>
      <c r="BR51" s="180">
        <v>0</v>
      </c>
      <c r="BS51" s="180">
        <v>0</v>
      </c>
      <c r="BU51" s="180">
        <v>0</v>
      </c>
      <c r="BV51" s="180">
        <v>0</v>
      </c>
      <c r="BW51" s="180">
        <v>0</v>
      </c>
      <c r="BX51" s="180">
        <v>0</v>
      </c>
      <c r="BY51" s="180">
        <v>0</v>
      </c>
      <c r="BZ51" s="180">
        <v>183</v>
      </c>
      <c r="CA51" s="180">
        <v>0</v>
      </c>
      <c r="CB51" s="180">
        <v>0</v>
      </c>
      <c r="CC51" s="180">
        <v>0</v>
      </c>
      <c r="CD51" s="180">
        <v>0</v>
      </c>
    </row>
    <row r="52" spans="1:82" x14ac:dyDescent="0.3">
      <c r="A52" s="155">
        <v>99</v>
      </c>
      <c r="B52" s="180" t="s">
        <v>229</v>
      </c>
      <c r="D52" s="180">
        <v>0</v>
      </c>
      <c r="E52" s="180">
        <v>0</v>
      </c>
      <c r="F52" s="180">
        <v>0</v>
      </c>
      <c r="G52" s="180">
        <v>0</v>
      </c>
      <c r="H52" s="180">
        <v>0</v>
      </c>
      <c r="I52" s="180">
        <v>0</v>
      </c>
      <c r="J52" s="180">
        <v>0</v>
      </c>
      <c r="K52" s="180">
        <v>0</v>
      </c>
      <c r="L52" s="180">
        <v>4203989</v>
      </c>
      <c r="M52" s="180">
        <v>0</v>
      </c>
      <c r="N52" s="180">
        <v>0</v>
      </c>
      <c r="O52" s="180">
        <v>0</v>
      </c>
      <c r="P52" s="180">
        <v>0</v>
      </c>
      <c r="Q52" s="180">
        <v>4656732</v>
      </c>
      <c r="R52" s="180">
        <v>0</v>
      </c>
      <c r="S52" s="180">
        <v>338785</v>
      </c>
      <c r="T52" s="180">
        <v>0</v>
      </c>
      <c r="U52" s="180">
        <v>0</v>
      </c>
      <c r="V52" s="180">
        <v>0</v>
      </c>
      <c r="Y52" s="180">
        <v>999541</v>
      </c>
      <c r="Z52" s="180">
        <v>0</v>
      </c>
      <c r="AA52" s="180">
        <v>0</v>
      </c>
      <c r="AB52" s="180">
        <v>0</v>
      </c>
      <c r="AC52" s="180">
        <v>0</v>
      </c>
      <c r="AD52" s="180">
        <v>0</v>
      </c>
      <c r="AF52" s="180">
        <v>53707998</v>
      </c>
      <c r="AG52" s="180">
        <v>0</v>
      </c>
      <c r="AH52" s="180">
        <v>0</v>
      </c>
      <c r="AI52" s="180">
        <v>0</v>
      </c>
      <c r="AJ52" s="180">
        <v>0</v>
      </c>
      <c r="AK52" s="180">
        <v>0</v>
      </c>
      <c r="AM52" s="180">
        <v>0</v>
      </c>
      <c r="AN52" s="180">
        <v>0</v>
      </c>
      <c r="AO52" s="180">
        <v>0</v>
      </c>
      <c r="AP52" s="180">
        <v>4506479</v>
      </c>
      <c r="AQ52" s="180">
        <v>0</v>
      </c>
      <c r="AR52" s="180">
        <v>0</v>
      </c>
      <c r="AT52" s="180">
        <v>0</v>
      </c>
      <c r="AU52" s="180">
        <v>0</v>
      </c>
      <c r="AV52" s="180">
        <v>123958173</v>
      </c>
      <c r="AW52" s="180">
        <v>0</v>
      </c>
      <c r="AX52" s="180">
        <v>0</v>
      </c>
      <c r="AY52" s="180">
        <v>0</v>
      </c>
      <c r="AZ52" s="180">
        <v>0</v>
      </c>
      <c r="BB52" s="180">
        <v>0</v>
      </c>
      <c r="BC52" s="180">
        <v>0</v>
      </c>
      <c r="BD52" s="180">
        <v>0</v>
      </c>
      <c r="BE52" s="180">
        <v>0</v>
      </c>
      <c r="BF52" s="180">
        <v>0</v>
      </c>
      <c r="BG52" s="180">
        <v>0</v>
      </c>
      <c r="BH52" s="180">
        <v>0</v>
      </c>
      <c r="BI52" s="180">
        <v>0</v>
      </c>
      <c r="BJ52" s="180">
        <v>0</v>
      </c>
      <c r="BK52" s="180">
        <v>0</v>
      </c>
      <c r="BL52" s="180">
        <v>0</v>
      </c>
      <c r="BM52" s="180">
        <v>0</v>
      </c>
      <c r="BN52" s="180">
        <v>2282228</v>
      </c>
      <c r="BO52" s="180">
        <v>0</v>
      </c>
      <c r="BP52" s="180">
        <v>91039149</v>
      </c>
      <c r="BQ52" s="180">
        <v>0</v>
      </c>
      <c r="BR52" s="180">
        <v>2740125</v>
      </c>
      <c r="BS52" s="180">
        <v>0</v>
      </c>
      <c r="BU52" s="180">
        <v>298766</v>
      </c>
      <c r="BV52" s="180">
        <v>0</v>
      </c>
      <c r="BW52" s="180">
        <v>0</v>
      </c>
      <c r="BX52" s="180">
        <v>0</v>
      </c>
      <c r="BY52" s="180">
        <v>0</v>
      </c>
      <c r="BZ52" s="180">
        <v>582072</v>
      </c>
      <c r="CA52" s="180">
        <v>0</v>
      </c>
      <c r="CB52" s="180">
        <v>0</v>
      </c>
      <c r="CC52" s="180">
        <v>0</v>
      </c>
      <c r="CD52" s="180">
        <v>18123086</v>
      </c>
    </row>
    <row r="53" spans="1:82" x14ac:dyDescent="0.3">
      <c r="A53" s="155">
        <v>100</v>
      </c>
      <c r="B53" s="180" t="s">
        <v>242</v>
      </c>
      <c r="D53" s="180">
        <v>0</v>
      </c>
      <c r="E53" s="180">
        <v>0</v>
      </c>
      <c r="F53" s="180">
        <v>0</v>
      </c>
      <c r="G53" s="180">
        <v>0</v>
      </c>
      <c r="H53" s="180">
        <v>0</v>
      </c>
      <c r="I53" s="180">
        <v>0</v>
      </c>
      <c r="J53" s="180">
        <v>0</v>
      </c>
      <c r="K53" s="180">
        <v>0</v>
      </c>
      <c r="L53" s="180">
        <v>246678</v>
      </c>
      <c r="M53" s="180">
        <v>0</v>
      </c>
      <c r="N53" s="180">
        <v>0</v>
      </c>
      <c r="O53" s="180">
        <v>0</v>
      </c>
      <c r="P53" s="180">
        <v>0</v>
      </c>
      <c r="Q53" s="180">
        <v>0</v>
      </c>
      <c r="R53" s="180">
        <v>0</v>
      </c>
      <c r="S53" s="180">
        <v>0</v>
      </c>
      <c r="T53" s="180">
        <v>0</v>
      </c>
      <c r="U53" s="180">
        <v>0</v>
      </c>
      <c r="V53" s="180">
        <v>0</v>
      </c>
      <c r="Y53" s="180">
        <v>0</v>
      </c>
      <c r="Z53" s="180">
        <v>0</v>
      </c>
      <c r="AA53" s="180">
        <v>0</v>
      </c>
      <c r="AB53" s="180">
        <v>0</v>
      </c>
      <c r="AC53" s="180">
        <v>0</v>
      </c>
      <c r="AD53" s="180">
        <v>0</v>
      </c>
      <c r="AF53" s="180">
        <v>48763</v>
      </c>
      <c r="AG53" s="180">
        <v>0</v>
      </c>
      <c r="AH53" s="180">
        <v>0</v>
      </c>
      <c r="AI53" s="180">
        <v>0</v>
      </c>
      <c r="AJ53" s="180">
        <v>0</v>
      </c>
      <c r="AK53" s="180">
        <v>0</v>
      </c>
      <c r="AM53" s="180">
        <v>0</v>
      </c>
      <c r="AN53" s="180">
        <v>0</v>
      </c>
      <c r="AO53" s="180">
        <v>0</v>
      </c>
      <c r="AP53" s="180">
        <v>0</v>
      </c>
      <c r="AQ53" s="180">
        <v>0</v>
      </c>
      <c r="AR53" s="180">
        <v>0</v>
      </c>
      <c r="AT53" s="180">
        <v>0</v>
      </c>
      <c r="AU53" s="180">
        <v>0</v>
      </c>
      <c r="AV53" s="180">
        <v>2047265</v>
      </c>
      <c r="AW53" s="180">
        <v>0</v>
      </c>
      <c r="AX53" s="180">
        <v>0</v>
      </c>
      <c r="AY53" s="180">
        <v>0</v>
      </c>
      <c r="AZ53" s="180">
        <v>0</v>
      </c>
      <c r="BB53" s="180">
        <v>0</v>
      </c>
      <c r="BC53" s="180">
        <v>0</v>
      </c>
      <c r="BD53" s="180">
        <v>0</v>
      </c>
      <c r="BE53" s="180">
        <v>0</v>
      </c>
      <c r="BF53" s="180">
        <v>0</v>
      </c>
      <c r="BG53" s="180">
        <v>0</v>
      </c>
      <c r="BH53" s="180">
        <v>0</v>
      </c>
      <c r="BI53" s="180">
        <v>0</v>
      </c>
      <c r="BJ53" s="180">
        <v>0</v>
      </c>
      <c r="BK53" s="180">
        <v>0</v>
      </c>
      <c r="BL53" s="180">
        <v>0</v>
      </c>
      <c r="BM53" s="180">
        <v>0</v>
      </c>
      <c r="BN53" s="180">
        <v>10534</v>
      </c>
      <c r="BO53" s="180">
        <v>0</v>
      </c>
      <c r="BP53" s="180">
        <v>0</v>
      </c>
      <c r="BQ53" s="180">
        <v>0</v>
      </c>
      <c r="BR53" s="180">
        <v>83357</v>
      </c>
      <c r="BS53" s="180">
        <v>0</v>
      </c>
      <c r="BU53" s="180">
        <v>0</v>
      </c>
      <c r="BV53" s="180">
        <v>0</v>
      </c>
      <c r="BW53" s="180">
        <v>0</v>
      </c>
      <c r="BX53" s="180">
        <v>0</v>
      </c>
      <c r="BY53" s="180">
        <v>0</v>
      </c>
      <c r="BZ53" s="180">
        <v>4650</v>
      </c>
      <c r="CA53" s="180">
        <v>0</v>
      </c>
      <c r="CB53" s="180">
        <v>0</v>
      </c>
      <c r="CC53" s="180">
        <v>0</v>
      </c>
      <c r="CD53" s="180">
        <v>0</v>
      </c>
    </row>
    <row r="54" spans="1:82" x14ac:dyDescent="0.3">
      <c r="A54" s="155">
        <v>101</v>
      </c>
      <c r="B54" s="180" t="s">
        <v>241</v>
      </c>
      <c r="D54" s="180">
        <v>0</v>
      </c>
      <c r="E54" s="180">
        <v>0</v>
      </c>
      <c r="F54" s="180">
        <v>0</v>
      </c>
      <c r="G54" s="180">
        <v>0</v>
      </c>
      <c r="H54" s="180">
        <v>0</v>
      </c>
      <c r="I54" s="180">
        <v>0</v>
      </c>
      <c r="J54" s="180">
        <v>0</v>
      </c>
      <c r="K54" s="180">
        <v>0</v>
      </c>
      <c r="L54" s="180">
        <v>8667</v>
      </c>
      <c r="M54" s="180">
        <v>0</v>
      </c>
      <c r="N54" s="180">
        <v>0</v>
      </c>
      <c r="O54" s="180">
        <v>0</v>
      </c>
      <c r="P54" s="180">
        <v>0</v>
      </c>
      <c r="Q54" s="180">
        <v>309015</v>
      </c>
      <c r="R54" s="180">
        <v>0</v>
      </c>
      <c r="S54" s="180">
        <v>0</v>
      </c>
      <c r="T54" s="180">
        <v>0</v>
      </c>
      <c r="U54" s="180">
        <v>0</v>
      </c>
      <c r="V54" s="180">
        <v>0</v>
      </c>
      <c r="Y54" s="180">
        <v>14918</v>
      </c>
      <c r="Z54" s="180">
        <v>0</v>
      </c>
      <c r="AA54" s="180">
        <v>0</v>
      </c>
      <c r="AB54" s="180">
        <v>0</v>
      </c>
      <c r="AC54" s="180">
        <v>0</v>
      </c>
      <c r="AD54" s="180">
        <v>0</v>
      </c>
      <c r="AF54" s="180">
        <v>8136406</v>
      </c>
      <c r="AG54" s="180">
        <v>0</v>
      </c>
      <c r="AH54" s="180">
        <v>0</v>
      </c>
      <c r="AI54" s="180">
        <v>0</v>
      </c>
      <c r="AJ54" s="180">
        <v>0</v>
      </c>
      <c r="AK54" s="180">
        <v>0</v>
      </c>
      <c r="AM54" s="180">
        <v>0</v>
      </c>
      <c r="AN54" s="180">
        <v>0</v>
      </c>
      <c r="AO54" s="180">
        <v>0</v>
      </c>
      <c r="AP54" s="180">
        <v>54500</v>
      </c>
      <c r="AQ54" s="180">
        <v>0</v>
      </c>
      <c r="AR54" s="180">
        <v>0</v>
      </c>
      <c r="AT54" s="180">
        <v>0</v>
      </c>
      <c r="AU54" s="180">
        <v>0</v>
      </c>
      <c r="AV54" s="180">
        <v>22986060</v>
      </c>
      <c r="AW54" s="180">
        <v>0</v>
      </c>
      <c r="AX54" s="180">
        <v>0</v>
      </c>
      <c r="AY54" s="180">
        <v>0</v>
      </c>
      <c r="AZ54" s="180">
        <v>0</v>
      </c>
      <c r="BB54" s="180">
        <v>0</v>
      </c>
      <c r="BC54" s="180">
        <v>0</v>
      </c>
      <c r="BD54" s="180">
        <v>0</v>
      </c>
      <c r="BE54" s="180">
        <v>0</v>
      </c>
      <c r="BF54" s="180">
        <v>0</v>
      </c>
      <c r="BG54" s="180">
        <v>0</v>
      </c>
      <c r="BH54" s="180">
        <v>0</v>
      </c>
      <c r="BI54" s="180">
        <v>0</v>
      </c>
      <c r="BJ54" s="180">
        <v>0</v>
      </c>
      <c r="BK54" s="180">
        <v>0</v>
      </c>
      <c r="BL54" s="180">
        <v>0</v>
      </c>
      <c r="BM54" s="180">
        <v>0</v>
      </c>
      <c r="BN54" s="180">
        <v>110503</v>
      </c>
      <c r="BO54" s="180">
        <v>0</v>
      </c>
      <c r="BP54" s="180">
        <v>2563167</v>
      </c>
      <c r="BQ54" s="180">
        <v>0</v>
      </c>
      <c r="BR54" s="180">
        <v>134664</v>
      </c>
      <c r="BS54" s="180">
        <v>0</v>
      </c>
      <c r="BU54" s="180">
        <v>0</v>
      </c>
      <c r="BV54" s="180">
        <v>0</v>
      </c>
      <c r="BW54" s="180">
        <v>0</v>
      </c>
      <c r="BX54" s="180">
        <v>0</v>
      </c>
      <c r="BY54" s="180">
        <v>0</v>
      </c>
      <c r="BZ54" s="180">
        <v>129824</v>
      </c>
      <c r="CA54" s="180">
        <v>0</v>
      </c>
      <c r="CB54" s="180">
        <v>0</v>
      </c>
      <c r="CC54" s="180">
        <v>0</v>
      </c>
      <c r="CD54" s="180">
        <v>1799465</v>
      </c>
    </row>
    <row r="55" spans="1:82" x14ac:dyDescent="0.3">
      <c r="A55" s="155">
        <v>102</v>
      </c>
      <c r="B55" s="180" t="s">
        <v>255</v>
      </c>
      <c r="D55" s="180">
        <v>83.79</v>
      </c>
      <c r="E55" s="180">
        <v>93.79</v>
      </c>
      <c r="F55" s="180">
        <v>99.78</v>
      </c>
      <c r="G55" s="180">
        <v>99.65</v>
      </c>
      <c r="H55" s="180">
        <v>97.11</v>
      </c>
      <c r="I55" s="180">
        <v>98.16</v>
      </c>
      <c r="J55" s="180">
        <v>98.86</v>
      </c>
      <c r="K55" s="180">
        <v>96.05</v>
      </c>
      <c r="L55" s="180">
        <v>98.45</v>
      </c>
      <c r="M55" s="180">
        <v>99.05</v>
      </c>
      <c r="N55" s="180">
        <v>99.95</v>
      </c>
      <c r="O55" s="180">
        <v>99.18</v>
      </c>
      <c r="P55" s="180">
        <v>91.08</v>
      </c>
      <c r="Q55" s="180">
        <v>99.41</v>
      </c>
      <c r="R55" s="180">
        <v>99.69</v>
      </c>
      <c r="S55" s="180">
        <v>97.05</v>
      </c>
      <c r="T55" s="180">
        <v>99.81</v>
      </c>
      <c r="U55" s="180">
        <v>98.66</v>
      </c>
      <c r="V55" s="180">
        <v>96.63</v>
      </c>
      <c r="Y55" s="180">
        <v>94.53</v>
      </c>
      <c r="Z55" s="180">
        <v>99.73</v>
      </c>
      <c r="AA55" s="180">
        <v>0</v>
      </c>
      <c r="AB55" s="180">
        <v>0</v>
      </c>
      <c r="AC55" s="180">
        <v>99.58</v>
      </c>
      <c r="AD55" s="180">
        <v>97.21</v>
      </c>
      <c r="AF55" s="180">
        <v>99.11</v>
      </c>
      <c r="AG55" s="180">
        <v>97.96</v>
      </c>
      <c r="AH55" s="180">
        <v>94.83</v>
      </c>
      <c r="AI55" s="180">
        <v>99.33</v>
      </c>
      <c r="AJ55" s="180">
        <v>98.92</v>
      </c>
      <c r="AK55" s="180">
        <v>95.25</v>
      </c>
      <c r="AM55" s="180">
        <v>99.27</v>
      </c>
      <c r="AN55" s="180">
        <v>98.19</v>
      </c>
      <c r="AO55" s="180">
        <v>0</v>
      </c>
      <c r="AP55" s="180">
        <v>98.06</v>
      </c>
      <c r="AQ55" s="180">
        <v>98.66</v>
      </c>
      <c r="AR55" s="180">
        <v>96.5</v>
      </c>
      <c r="AT55" s="180">
        <v>93.96</v>
      </c>
      <c r="AU55" s="180">
        <v>99.53</v>
      </c>
      <c r="AV55" s="180">
        <v>99.75</v>
      </c>
      <c r="AW55" s="180">
        <v>97.37</v>
      </c>
      <c r="AX55" s="180">
        <v>98.87</v>
      </c>
      <c r="AY55" s="180">
        <v>98.19</v>
      </c>
      <c r="AZ55" s="180">
        <v>99.25</v>
      </c>
      <c r="BB55" s="180">
        <v>93.85</v>
      </c>
      <c r="BC55" s="180">
        <v>98.37</v>
      </c>
      <c r="BD55" s="180">
        <v>97.91</v>
      </c>
      <c r="BE55" s="180">
        <v>98.47</v>
      </c>
      <c r="BF55" s="180">
        <v>99.59</v>
      </c>
      <c r="BG55" s="180">
        <v>83.16</v>
      </c>
      <c r="BH55" s="180">
        <v>99.41</v>
      </c>
      <c r="BI55" s="180">
        <v>98.3</v>
      </c>
      <c r="BJ55" s="180">
        <v>98.39</v>
      </c>
      <c r="BK55" s="180">
        <v>0</v>
      </c>
      <c r="BL55" s="180">
        <v>97.31</v>
      </c>
      <c r="BM55" s="180">
        <v>98.81</v>
      </c>
      <c r="BN55" s="180">
        <v>95.5</v>
      </c>
      <c r="BO55" s="180">
        <v>98.99</v>
      </c>
      <c r="BP55" s="180">
        <v>99.25</v>
      </c>
      <c r="BQ55" s="180">
        <v>95.71</v>
      </c>
      <c r="BR55" s="180">
        <v>99.38</v>
      </c>
      <c r="BS55" s="180">
        <v>99.19</v>
      </c>
      <c r="BU55" s="180">
        <v>93.74</v>
      </c>
      <c r="BV55" s="180">
        <v>79.430000000000007</v>
      </c>
      <c r="BW55" s="180">
        <v>98.64</v>
      </c>
      <c r="BX55" s="180">
        <v>99.51</v>
      </c>
      <c r="BY55" s="180">
        <v>99.83</v>
      </c>
      <c r="BZ55" s="180">
        <v>95.14</v>
      </c>
      <c r="CA55" s="180">
        <v>99.43</v>
      </c>
      <c r="CB55" s="180">
        <v>96.2</v>
      </c>
      <c r="CC55" s="180">
        <v>95.9</v>
      </c>
      <c r="CD55" s="180">
        <v>99.51</v>
      </c>
    </row>
    <row r="56" spans="1:82" x14ac:dyDescent="0.3">
      <c r="A56" s="155">
        <v>103</v>
      </c>
      <c r="B56" s="180" t="s">
        <v>256</v>
      </c>
      <c r="D56" s="180">
        <v>100</v>
      </c>
      <c r="E56" s="180">
        <v>100</v>
      </c>
      <c r="F56" s="180">
        <v>100</v>
      </c>
      <c r="G56" s="180">
        <v>100</v>
      </c>
      <c r="H56" s="180">
        <v>100</v>
      </c>
      <c r="I56" s="180">
        <v>100</v>
      </c>
      <c r="J56" s="180">
        <v>100</v>
      </c>
      <c r="K56" s="180">
        <v>99.72</v>
      </c>
      <c r="L56" s="180">
        <v>100</v>
      </c>
      <c r="M56" s="180">
        <v>100</v>
      </c>
      <c r="N56" s="180">
        <v>100</v>
      </c>
      <c r="O56" s="180">
        <v>99.52</v>
      </c>
      <c r="P56" s="180">
        <v>100</v>
      </c>
      <c r="Q56" s="180">
        <v>100</v>
      </c>
      <c r="R56" s="180">
        <v>100</v>
      </c>
      <c r="S56" s="180">
        <v>100</v>
      </c>
      <c r="T56" s="180">
        <v>100</v>
      </c>
      <c r="U56" s="180">
        <v>100</v>
      </c>
      <c r="V56" s="180">
        <v>100</v>
      </c>
      <c r="Y56" s="180">
        <v>100</v>
      </c>
      <c r="Z56" s="180">
        <v>100</v>
      </c>
      <c r="AA56" s="180">
        <v>0</v>
      </c>
      <c r="AB56" s="180">
        <v>0</v>
      </c>
      <c r="AC56" s="180">
        <v>100</v>
      </c>
      <c r="AD56" s="180">
        <v>100</v>
      </c>
      <c r="AF56" s="180">
        <v>100</v>
      </c>
      <c r="AG56" s="180">
        <v>100</v>
      </c>
      <c r="AH56" s="180">
        <v>100</v>
      </c>
      <c r="AI56" s="180">
        <v>100</v>
      </c>
      <c r="AJ56" s="180">
        <v>100</v>
      </c>
      <c r="AK56" s="180">
        <v>100</v>
      </c>
      <c r="AM56" s="180">
        <v>90.79</v>
      </c>
      <c r="AN56" s="180">
        <v>99.08</v>
      </c>
      <c r="AO56" s="180">
        <v>0</v>
      </c>
      <c r="AP56" s="180">
        <v>100</v>
      </c>
      <c r="AQ56" s="180">
        <v>100</v>
      </c>
      <c r="AR56" s="180">
        <v>100</v>
      </c>
      <c r="AT56" s="180">
        <v>100</v>
      </c>
      <c r="AU56" s="180">
        <v>99.74</v>
      </c>
      <c r="AV56" s="180">
        <v>100</v>
      </c>
      <c r="AW56" s="180">
        <v>100</v>
      </c>
      <c r="AX56" s="180">
        <v>100</v>
      </c>
      <c r="AY56" s="180">
        <v>100</v>
      </c>
      <c r="AZ56" s="180">
        <v>100</v>
      </c>
      <c r="BB56" s="180">
        <v>100</v>
      </c>
      <c r="BC56" s="180">
        <v>100</v>
      </c>
      <c r="BD56" s="180">
        <v>98.93</v>
      </c>
      <c r="BE56" s="180">
        <v>100</v>
      </c>
      <c r="BF56" s="180">
        <v>100</v>
      </c>
      <c r="BG56" s="180">
        <v>100</v>
      </c>
      <c r="BH56" s="180">
        <v>100</v>
      </c>
      <c r="BI56" s="180">
        <v>99.3</v>
      </c>
      <c r="BJ56" s="180">
        <v>100</v>
      </c>
      <c r="BK56" s="180">
        <v>0</v>
      </c>
      <c r="BL56" s="180">
        <v>100</v>
      </c>
      <c r="BM56" s="180">
        <v>99.2</v>
      </c>
      <c r="BN56" s="180">
        <v>100</v>
      </c>
      <c r="BO56" s="180">
        <v>100</v>
      </c>
      <c r="BP56" s="180">
        <v>99.88</v>
      </c>
      <c r="BQ56" s="180">
        <v>100</v>
      </c>
      <c r="BR56" s="180">
        <v>100</v>
      </c>
      <c r="BS56" s="180">
        <v>100</v>
      </c>
      <c r="BU56" s="180">
        <v>99.62</v>
      </c>
      <c r="BV56" s="180">
        <v>100</v>
      </c>
      <c r="BW56" s="180">
        <v>100</v>
      </c>
      <c r="BX56" s="180">
        <v>100</v>
      </c>
      <c r="BY56" s="180">
        <v>99.08</v>
      </c>
      <c r="BZ56" s="180">
        <v>99.3</v>
      </c>
      <c r="CA56" s="180">
        <v>100</v>
      </c>
      <c r="CB56" s="180">
        <v>100</v>
      </c>
      <c r="CC56" s="180">
        <v>92.47</v>
      </c>
      <c r="CD56" s="180">
        <v>100</v>
      </c>
    </row>
    <row r="57" spans="1:82" x14ac:dyDescent="0.3">
      <c r="A57" s="155">
        <v>104</v>
      </c>
      <c r="B57" s="180" t="s">
        <v>1044</v>
      </c>
      <c r="D57" s="180">
        <v>0</v>
      </c>
      <c r="E57" s="180">
        <v>0</v>
      </c>
      <c r="F57" s="180">
        <v>0</v>
      </c>
      <c r="G57" s="180">
        <v>0</v>
      </c>
      <c r="H57" s="180">
        <v>0</v>
      </c>
      <c r="I57" s="180">
        <v>0</v>
      </c>
      <c r="J57" s="180">
        <v>0</v>
      </c>
      <c r="K57" s="180">
        <v>0</v>
      </c>
      <c r="L57" s="180">
        <v>0</v>
      </c>
      <c r="M57" s="180">
        <v>0</v>
      </c>
      <c r="N57" s="180">
        <v>0</v>
      </c>
      <c r="O57" s="180">
        <v>0</v>
      </c>
      <c r="P57" s="180">
        <v>0</v>
      </c>
      <c r="Q57" s="180">
        <v>0</v>
      </c>
      <c r="R57" s="180">
        <v>0</v>
      </c>
      <c r="S57" s="180">
        <v>0</v>
      </c>
      <c r="T57" s="180">
        <v>0</v>
      </c>
      <c r="U57" s="180">
        <v>0</v>
      </c>
      <c r="V57" s="180">
        <v>0</v>
      </c>
      <c r="Y57" s="180">
        <v>0</v>
      </c>
      <c r="Z57" s="180">
        <v>0</v>
      </c>
      <c r="AA57" s="180">
        <v>0</v>
      </c>
      <c r="AB57" s="180">
        <v>0</v>
      </c>
      <c r="AC57" s="180">
        <v>0</v>
      </c>
      <c r="AD57" s="180">
        <v>0</v>
      </c>
      <c r="AF57" s="180">
        <v>0</v>
      </c>
      <c r="AG57" s="180">
        <v>0</v>
      </c>
      <c r="AH57" s="180">
        <v>0</v>
      </c>
      <c r="AI57" s="180">
        <v>0</v>
      </c>
      <c r="AJ57" s="180">
        <v>0</v>
      </c>
      <c r="AK57" s="180">
        <v>0</v>
      </c>
      <c r="AM57" s="180">
        <v>0</v>
      </c>
      <c r="AN57" s="180">
        <v>0</v>
      </c>
      <c r="AO57" s="180">
        <v>0</v>
      </c>
      <c r="AP57" s="180">
        <v>0</v>
      </c>
      <c r="AQ57" s="180">
        <v>0</v>
      </c>
      <c r="AR57" s="180">
        <v>0</v>
      </c>
      <c r="AT57" s="180">
        <v>0</v>
      </c>
      <c r="AU57" s="180">
        <v>0</v>
      </c>
      <c r="AV57" s="180">
        <v>0</v>
      </c>
      <c r="AW57" s="180">
        <v>0</v>
      </c>
      <c r="AX57" s="180">
        <v>0</v>
      </c>
      <c r="AY57" s="180">
        <v>0</v>
      </c>
      <c r="AZ57" s="180">
        <v>0</v>
      </c>
      <c r="BB57" s="180">
        <v>0</v>
      </c>
      <c r="BC57" s="180">
        <v>0</v>
      </c>
      <c r="BD57" s="180">
        <v>0</v>
      </c>
      <c r="BE57" s="180">
        <v>0</v>
      </c>
      <c r="BF57" s="180">
        <v>0</v>
      </c>
      <c r="BG57" s="180">
        <v>0</v>
      </c>
      <c r="BH57" s="180">
        <v>0</v>
      </c>
      <c r="BI57" s="180">
        <v>0</v>
      </c>
      <c r="BJ57" s="180">
        <v>0</v>
      </c>
      <c r="BK57" s="180">
        <v>0</v>
      </c>
      <c r="BL57" s="180">
        <v>0</v>
      </c>
      <c r="BM57" s="180">
        <v>0</v>
      </c>
      <c r="BN57" s="180">
        <v>0</v>
      </c>
      <c r="BO57" s="180">
        <v>0</v>
      </c>
      <c r="BP57" s="180">
        <v>0</v>
      </c>
      <c r="BQ57" s="180">
        <v>0</v>
      </c>
      <c r="BR57" s="180">
        <v>0</v>
      </c>
      <c r="BS57" s="180">
        <v>0</v>
      </c>
      <c r="BU57" s="180">
        <v>0</v>
      </c>
      <c r="BV57" s="180">
        <v>0</v>
      </c>
      <c r="BW57" s="180">
        <v>0</v>
      </c>
      <c r="BX57" s="180">
        <v>0</v>
      </c>
      <c r="BY57" s="180">
        <v>0</v>
      </c>
      <c r="BZ57" s="180">
        <v>0</v>
      </c>
      <c r="CA57" s="180">
        <v>0</v>
      </c>
      <c r="CB57" s="180">
        <v>0</v>
      </c>
      <c r="CC57" s="180">
        <v>0</v>
      </c>
      <c r="CD57" s="180">
        <v>0</v>
      </c>
    </row>
    <row r="58" spans="1:82" x14ac:dyDescent="0.3">
      <c r="A58" s="155">
        <v>107</v>
      </c>
      <c r="B58" s="180" t="s">
        <v>1045</v>
      </c>
      <c r="D58" s="180">
        <v>0</v>
      </c>
      <c r="E58" s="180">
        <v>0</v>
      </c>
      <c r="F58" s="180">
        <v>0</v>
      </c>
      <c r="G58" s="180">
        <v>0</v>
      </c>
      <c r="H58" s="180">
        <v>0</v>
      </c>
      <c r="I58" s="180">
        <v>0</v>
      </c>
      <c r="J58" s="180">
        <v>0</v>
      </c>
      <c r="K58" s="180">
        <v>0</v>
      </c>
      <c r="L58" s="180">
        <v>0</v>
      </c>
      <c r="M58" s="180">
        <v>0</v>
      </c>
      <c r="N58" s="180">
        <v>0</v>
      </c>
      <c r="O58" s="180">
        <v>0</v>
      </c>
      <c r="P58" s="180">
        <v>0</v>
      </c>
      <c r="Q58" s="180">
        <v>0</v>
      </c>
      <c r="R58" s="180">
        <v>0</v>
      </c>
      <c r="S58" s="180">
        <v>0</v>
      </c>
      <c r="T58" s="180">
        <v>0</v>
      </c>
      <c r="U58" s="180">
        <v>0</v>
      </c>
      <c r="V58" s="180">
        <v>0</v>
      </c>
      <c r="Y58" s="180">
        <v>0</v>
      </c>
      <c r="Z58" s="180">
        <v>0</v>
      </c>
      <c r="AA58" s="180">
        <v>0</v>
      </c>
      <c r="AB58" s="180">
        <v>0</v>
      </c>
      <c r="AC58" s="180">
        <v>0</v>
      </c>
      <c r="AD58" s="180">
        <v>0</v>
      </c>
      <c r="AF58" s="180">
        <v>0</v>
      </c>
      <c r="AG58" s="180">
        <v>0</v>
      </c>
      <c r="AH58" s="180">
        <v>0</v>
      </c>
      <c r="AI58" s="180">
        <v>0</v>
      </c>
      <c r="AJ58" s="180">
        <v>0</v>
      </c>
      <c r="AK58" s="180">
        <v>0</v>
      </c>
      <c r="AM58" s="180">
        <v>0</v>
      </c>
      <c r="AN58" s="180">
        <v>0</v>
      </c>
      <c r="AO58" s="180">
        <v>0</v>
      </c>
      <c r="AP58" s="180">
        <v>0</v>
      </c>
      <c r="AQ58" s="180">
        <v>0</v>
      </c>
      <c r="AR58" s="180">
        <v>0</v>
      </c>
      <c r="AT58" s="180">
        <v>0</v>
      </c>
      <c r="AU58" s="180">
        <v>0</v>
      </c>
      <c r="AV58" s="180">
        <v>0</v>
      </c>
      <c r="AW58" s="180">
        <v>0</v>
      </c>
      <c r="AX58" s="180">
        <v>0</v>
      </c>
      <c r="AY58" s="180">
        <v>0</v>
      </c>
      <c r="AZ58" s="180">
        <v>0</v>
      </c>
      <c r="BB58" s="180">
        <v>0</v>
      </c>
      <c r="BC58" s="180">
        <v>0</v>
      </c>
      <c r="BD58" s="180">
        <v>0</v>
      </c>
      <c r="BE58" s="180">
        <v>0</v>
      </c>
      <c r="BF58" s="180">
        <v>0</v>
      </c>
      <c r="BG58" s="180">
        <v>0</v>
      </c>
      <c r="BH58" s="180">
        <v>0</v>
      </c>
      <c r="BI58" s="180">
        <v>0</v>
      </c>
      <c r="BJ58" s="180">
        <v>0</v>
      </c>
      <c r="BK58" s="180">
        <v>0</v>
      </c>
      <c r="BL58" s="180">
        <v>0</v>
      </c>
      <c r="BM58" s="180">
        <v>0</v>
      </c>
      <c r="BN58" s="180">
        <v>0</v>
      </c>
      <c r="BO58" s="180">
        <v>0</v>
      </c>
      <c r="BP58" s="180">
        <v>0</v>
      </c>
      <c r="BQ58" s="180">
        <v>0</v>
      </c>
      <c r="BR58" s="180">
        <v>0</v>
      </c>
      <c r="BS58" s="180">
        <v>0</v>
      </c>
      <c r="BU58" s="180">
        <v>0</v>
      </c>
      <c r="BV58" s="180">
        <v>0</v>
      </c>
      <c r="BW58" s="180">
        <v>0</v>
      </c>
      <c r="BX58" s="180">
        <v>0</v>
      </c>
      <c r="BY58" s="180">
        <v>0</v>
      </c>
      <c r="BZ58" s="180">
        <v>0</v>
      </c>
      <c r="CA58" s="180">
        <v>0</v>
      </c>
      <c r="CB58" s="180">
        <v>0</v>
      </c>
      <c r="CC58" s="180">
        <v>0</v>
      </c>
      <c r="CD58" s="180">
        <v>0</v>
      </c>
    </row>
    <row r="59" spans="1:82" x14ac:dyDescent="0.3">
      <c r="A59" s="155">
        <v>108</v>
      </c>
      <c r="B59" s="180" t="s">
        <v>1046</v>
      </c>
      <c r="D59" s="180">
        <v>0</v>
      </c>
      <c r="E59" s="180">
        <v>0</v>
      </c>
      <c r="F59" s="180">
        <v>0</v>
      </c>
      <c r="G59" s="180">
        <v>0</v>
      </c>
      <c r="H59" s="180">
        <v>0</v>
      </c>
      <c r="I59" s="180">
        <v>0</v>
      </c>
      <c r="J59" s="180">
        <v>0</v>
      </c>
      <c r="K59" s="180">
        <v>0</v>
      </c>
      <c r="L59" s="180">
        <v>0</v>
      </c>
      <c r="M59" s="180">
        <v>0</v>
      </c>
      <c r="N59" s="180">
        <v>0</v>
      </c>
      <c r="O59" s="180">
        <v>0</v>
      </c>
      <c r="P59" s="180">
        <v>0</v>
      </c>
      <c r="Q59" s="180">
        <v>0</v>
      </c>
      <c r="R59" s="180">
        <v>0</v>
      </c>
      <c r="S59" s="180">
        <v>0</v>
      </c>
      <c r="T59" s="180">
        <v>0</v>
      </c>
      <c r="U59" s="180">
        <v>0</v>
      </c>
      <c r="V59" s="180">
        <v>0</v>
      </c>
      <c r="Y59" s="180">
        <v>0</v>
      </c>
      <c r="Z59" s="180">
        <v>0</v>
      </c>
      <c r="AA59" s="180">
        <v>0</v>
      </c>
      <c r="AB59" s="180">
        <v>0</v>
      </c>
      <c r="AC59" s="180">
        <v>0</v>
      </c>
      <c r="AD59" s="180">
        <v>0</v>
      </c>
      <c r="AF59" s="180">
        <v>0</v>
      </c>
      <c r="AG59" s="180">
        <v>0</v>
      </c>
      <c r="AH59" s="180">
        <v>0</v>
      </c>
      <c r="AI59" s="180">
        <v>0</v>
      </c>
      <c r="AJ59" s="180">
        <v>0</v>
      </c>
      <c r="AK59" s="180">
        <v>0</v>
      </c>
      <c r="AM59" s="180">
        <v>0</v>
      </c>
      <c r="AN59" s="180">
        <v>0</v>
      </c>
      <c r="AO59" s="180">
        <v>0</v>
      </c>
      <c r="AP59" s="180">
        <v>0</v>
      </c>
      <c r="AQ59" s="180">
        <v>0</v>
      </c>
      <c r="AR59" s="180">
        <v>0</v>
      </c>
      <c r="AT59" s="180">
        <v>0</v>
      </c>
      <c r="AU59" s="180">
        <v>0</v>
      </c>
      <c r="AV59" s="180">
        <v>0</v>
      </c>
      <c r="AW59" s="180">
        <v>0</v>
      </c>
      <c r="AX59" s="180">
        <v>0</v>
      </c>
      <c r="AY59" s="180">
        <v>0</v>
      </c>
      <c r="AZ59" s="180">
        <v>0</v>
      </c>
      <c r="BB59" s="180">
        <v>0</v>
      </c>
      <c r="BC59" s="180">
        <v>0</v>
      </c>
      <c r="BD59" s="180">
        <v>0</v>
      </c>
      <c r="BE59" s="180">
        <v>0</v>
      </c>
      <c r="BF59" s="180">
        <v>0</v>
      </c>
      <c r="BG59" s="180">
        <v>0</v>
      </c>
      <c r="BH59" s="180">
        <v>0</v>
      </c>
      <c r="BI59" s="180">
        <v>0</v>
      </c>
      <c r="BJ59" s="180">
        <v>0</v>
      </c>
      <c r="BK59" s="180">
        <v>0</v>
      </c>
      <c r="BL59" s="180">
        <v>0</v>
      </c>
      <c r="BM59" s="180">
        <v>0</v>
      </c>
      <c r="BN59" s="180">
        <v>0</v>
      </c>
      <c r="BO59" s="180">
        <v>0</v>
      </c>
      <c r="BP59" s="180">
        <v>0</v>
      </c>
      <c r="BQ59" s="180">
        <v>0</v>
      </c>
      <c r="BR59" s="180">
        <v>0</v>
      </c>
      <c r="BS59" s="180">
        <v>0</v>
      </c>
      <c r="BU59" s="180">
        <v>0</v>
      </c>
      <c r="BV59" s="180">
        <v>0</v>
      </c>
      <c r="BW59" s="180">
        <v>0</v>
      </c>
      <c r="BX59" s="180">
        <v>0</v>
      </c>
      <c r="BY59" s="180">
        <v>0</v>
      </c>
      <c r="BZ59" s="180">
        <v>0</v>
      </c>
      <c r="CA59" s="180">
        <v>0</v>
      </c>
      <c r="CB59" s="180">
        <v>0</v>
      </c>
      <c r="CC59" s="180">
        <v>0</v>
      </c>
      <c r="CD59" s="180">
        <v>0</v>
      </c>
    </row>
    <row r="60" spans="1:82" x14ac:dyDescent="0.3">
      <c r="A60" s="155">
        <v>147</v>
      </c>
      <c r="B60" s="180" t="s">
        <v>1047</v>
      </c>
      <c r="D60" s="180">
        <v>0</v>
      </c>
      <c r="E60" s="180">
        <v>0</v>
      </c>
      <c r="F60" s="180">
        <v>0</v>
      </c>
      <c r="G60" s="180">
        <v>0</v>
      </c>
      <c r="H60" s="180">
        <v>0</v>
      </c>
      <c r="I60" s="180">
        <v>0</v>
      </c>
      <c r="J60" s="180">
        <v>0</v>
      </c>
      <c r="K60" s="180">
        <v>0</v>
      </c>
      <c r="L60" s="180">
        <v>0</v>
      </c>
      <c r="M60" s="180">
        <v>0</v>
      </c>
      <c r="N60" s="180">
        <v>0</v>
      </c>
      <c r="O60" s="180">
        <v>0</v>
      </c>
      <c r="P60" s="180">
        <v>0</v>
      </c>
      <c r="Q60" s="180">
        <v>0</v>
      </c>
      <c r="R60" s="180">
        <v>0</v>
      </c>
      <c r="S60" s="180">
        <v>0</v>
      </c>
      <c r="T60" s="180">
        <v>0</v>
      </c>
      <c r="U60" s="180">
        <v>0</v>
      </c>
      <c r="V60" s="180">
        <v>0</v>
      </c>
      <c r="Y60" s="180">
        <v>0</v>
      </c>
      <c r="Z60" s="180">
        <v>0</v>
      </c>
      <c r="AA60" s="180">
        <v>0</v>
      </c>
      <c r="AB60" s="180">
        <v>0</v>
      </c>
      <c r="AC60" s="180">
        <v>0</v>
      </c>
      <c r="AD60" s="180">
        <v>0</v>
      </c>
      <c r="AF60" s="180">
        <v>0</v>
      </c>
      <c r="AG60" s="180">
        <v>0</v>
      </c>
      <c r="AH60" s="180">
        <v>0</v>
      </c>
      <c r="AI60" s="180">
        <v>0</v>
      </c>
      <c r="AJ60" s="180">
        <v>0</v>
      </c>
      <c r="AK60" s="180">
        <v>0</v>
      </c>
      <c r="AM60" s="180">
        <v>0</v>
      </c>
      <c r="AN60" s="180">
        <v>0</v>
      </c>
      <c r="AO60" s="180">
        <v>0</v>
      </c>
      <c r="AP60" s="180">
        <v>0</v>
      </c>
      <c r="AQ60" s="180">
        <v>0</v>
      </c>
      <c r="AR60" s="180">
        <v>0</v>
      </c>
      <c r="AT60" s="180">
        <v>0</v>
      </c>
      <c r="AU60" s="180">
        <v>0</v>
      </c>
      <c r="AV60" s="180">
        <v>0</v>
      </c>
      <c r="AW60" s="180">
        <v>0</v>
      </c>
      <c r="AX60" s="180">
        <v>0</v>
      </c>
      <c r="AY60" s="180">
        <v>0</v>
      </c>
      <c r="AZ60" s="180">
        <v>0</v>
      </c>
      <c r="BB60" s="180">
        <v>0</v>
      </c>
      <c r="BC60" s="180">
        <v>0</v>
      </c>
      <c r="BD60" s="180">
        <v>0</v>
      </c>
      <c r="BE60" s="180">
        <v>0</v>
      </c>
      <c r="BF60" s="180">
        <v>0</v>
      </c>
      <c r="BG60" s="180">
        <v>0</v>
      </c>
      <c r="BH60" s="180">
        <v>0</v>
      </c>
      <c r="BI60" s="180">
        <v>0</v>
      </c>
      <c r="BJ60" s="180">
        <v>0</v>
      </c>
      <c r="BK60" s="180">
        <v>0</v>
      </c>
      <c r="BL60" s="180">
        <v>0</v>
      </c>
      <c r="BM60" s="180">
        <v>0</v>
      </c>
      <c r="BN60" s="180">
        <v>0</v>
      </c>
      <c r="BO60" s="180">
        <v>0</v>
      </c>
      <c r="BP60" s="180">
        <v>0</v>
      </c>
      <c r="BQ60" s="180">
        <v>0</v>
      </c>
      <c r="BR60" s="180">
        <v>0</v>
      </c>
      <c r="BS60" s="180">
        <v>0</v>
      </c>
      <c r="BU60" s="180">
        <v>0</v>
      </c>
      <c r="BV60" s="180">
        <v>0</v>
      </c>
      <c r="BW60" s="180">
        <v>0</v>
      </c>
      <c r="BX60" s="180">
        <v>0</v>
      </c>
      <c r="BY60" s="180">
        <v>0</v>
      </c>
      <c r="BZ60" s="180">
        <v>0</v>
      </c>
      <c r="CA60" s="180">
        <v>0</v>
      </c>
      <c r="CB60" s="180">
        <v>0</v>
      </c>
      <c r="CC60" s="180">
        <v>0</v>
      </c>
      <c r="CD60" s="180">
        <v>0</v>
      </c>
    </row>
    <row r="61" spans="1:82" x14ac:dyDescent="0.3">
      <c r="A61" s="155">
        <v>148</v>
      </c>
      <c r="B61" s="180" t="s">
        <v>1048</v>
      </c>
      <c r="D61" s="180">
        <v>0</v>
      </c>
      <c r="E61" s="180">
        <v>0</v>
      </c>
      <c r="F61" s="180">
        <v>0</v>
      </c>
      <c r="G61" s="180">
        <v>0</v>
      </c>
      <c r="H61" s="180">
        <v>0</v>
      </c>
      <c r="I61" s="180">
        <v>0</v>
      </c>
      <c r="J61" s="180">
        <v>0</v>
      </c>
      <c r="K61" s="180">
        <v>0</v>
      </c>
      <c r="L61" s="180">
        <v>0</v>
      </c>
      <c r="M61" s="180">
        <v>0</v>
      </c>
      <c r="N61" s="180">
        <v>0</v>
      </c>
      <c r="O61" s="180">
        <v>0</v>
      </c>
      <c r="P61" s="180">
        <v>0</v>
      </c>
      <c r="Q61" s="180">
        <v>0</v>
      </c>
      <c r="R61" s="180">
        <v>0</v>
      </c>
      <c r="S61" s="180">
        <v>0</v>
      </c>
      <c r="T61" s="180">
        <v>0</v>
      </c>
      <c r="U61" s="180">
        <v>0</v>
      </c>
      <c r="V61" s="180">
        <v>0</v>
      </c>
      <c r="Y61" s="180">
        <v>0</v>
      </c>
      <c r="Z61" s="180">
        <v>0</v>
      </c>
      <c r="AA61" s="180">
        <v>0</v>
      </c>
      <c r="AB61" s="180">
        <v>0</v>
      </c>
      <c r="AC61" s="180">
        <v>0</v>
      </c>
      <c r="AD61" s="180">
        <v>0</v>
      </c>
      <c r="AF61" s="180">
        <v>0</v>
      </c>
      <c r="AG61" s="180">
        <v>0</v>
      </c>
      <c r="AH61" s="180">
        <v>0</v>
      </c>
      <c r="AI61" s="180">
        <v>0</v>
      </c>
      <c r="AJ61" s="180">
        <v>0</v>
      </c>
      <c r="AK61" s="180">
        <v>0</v>
      </c>
      <c r="AM61" s="180">
        <v>0</v>
      </c>
      <c r="AN61" s="180">
        <v>0</v>
      </c>
      <c r="AO61" s="180">
        <v>0</v>
      </c>
      <c r="AP61" s="180">
        <v>0</v>
      </c>
      <c r="AQ61" s="180">
        <v>0</v>
      </c>
      <c r="AR61" s="180">
        <v>0</v>
      </c>
      <c r="AT61" s="180">
        <v>0</v>
      </c>
      <c r="AU61" s="180">
        <v>0</v>
      </c>
      <c r="AV61" s="180">
        <v>0</v>
      </c>
      <c r="AW61" s="180">
        <v>0</v>
      </c>
      <c r="AX61" s="180">
        <v>0</v>
      </c>
      <c r="AY61" s="180">
        <v>0</v>
      </c>
      <c r="AZ61" s="180">
        <v>0</v>
      </c>
      <c r="BB61" s="180">
        <v>0</v>
      </c>
      <c r="BC61" s="180">
        <v>0</v>
      </c>
      <c r="BD61" s="180">
        <v>0</v>
      </c>
      <c r="BE61" s="180">
        <v>0</v>
      </c>
      <c r="BF61" s="180">
        <v>0</v>
      </c>
      <c r="BG61" s="180">
        <v>0</v>
      </c>
      <c r="BH61" s="180">
        <v>0</v>
      </c>
      <c r="BI61" s="180">
        <v>0</v>
      </c>
      <c r="BJ61" s="180">
        <v>0</v>
      </c>
      <c r="BK61" s="180">
        <v>0</v>
      </c>
      <c r="BL61" s="180">
        <v>0</v>
      </c>
      <c r="BM61" s="180">
        <v>0</v>
      </c>
      <c r="BN61" s="180">
        <v>0</v>
      </c>
      <c r="BO61" s="180">
        <v>0</v>
      </c>
      <c r="BP61" s="180">
        <v>0</v>
      </c>
      <c r="BQ61" s="180">
        <v>0</v>
      </c>
      <c r="BR61" s="180">
        <v>0</v>
      </c>
      <c r="BS61" s="180">
        <v>0</v>
      </c>
      <c r="BU61" s="180">
        <v>0</v>
      </c>
      <c r="BV61" s="180">
        <v>0</v>
      </c>
      <c r="BW61" s="180">
        <v>0</v>
      </c>
      <c r="BX61" s="180">
        <v>0</v>
      </c>
      <c r="BY61" s="180">
        <v>0</v>
      </c>
      <c r="BZ61" s="180">
        <v>0</v>
      </c>
      <c r="CA61" s="180">
        <v>0</v>
      </c>
      <c r="CB61" s="180">
        <v>0</v>
      </c>
      <c r="CC61" s="180">
        <v>0</v>
      </c>
      <c r="CD61" s="180">
        <v>0</v>
      </c>
    </row>
    <row r="62" spans="1:82" x14ac:dyDescent="0.3">
      <c r="A62" s="155">
        <v>149</v>
      </c>
      <c r="B62" s="180" t="s">
        <v>1049</v>
      </c>
      <c r="D62" s="180">
        <v>0</v>
      </c>
      <c r="E62" s="180">
        <v>0</v>
      </c>
      <c r="F62" s="180">
        <v>0</v>
      </c>
      <c r="G62" s="180">
        <v>0</v>
      </c>
      <c r="H62" s="180">
        <v>0</v>
      </c>
      <c r="I62" s="180">
        <v>0</v>
      </c>
      <c r="J62" s="180">
        <v>0</v>
      </c>
      <c r="K62" s="180">
        <v>0</v>
      </c>
      <c r="L62" s="180">
        <v>0</v>
      </c>
      <c r="M62" s="180">
        <v>0</v>
      </c>
      <c r="N62" s="180">
        <v>0</v>
      </c>
      <c r="O62" s="180">
        <v>0</v>
      </c>
      <c r="P62" s="180">
        <v>0</v>
      </c>
      <c r="Q62" s="180">
        <v>0</v>
      </c>
      <c r="R62" s="180">
        <v>0</v>
      </c>
      <c r="S62" s="180">
        <v>0</v>
      </c>
      <c r="T62" s="180">
        <v>0</v>
      </c>
      <c r="U62" s="180">
        <v>0</v>
      </c>
      <c r="V62" s="180">
        <v>0</v>
      </c>
      <c r="Y62" s="180">
        <v>0</v>
      </c>
      <c r="Z62" s="180">
        <v>0</v>
      </c>
      <c r="AA62" s="180">
        <v>0</v>
      </c>
      <c r="AB62" s="180">
        <v>0</v>
      </c>
      <c r="AC62" s="180">
        <v>0</v>
      </c>
      <c r="AD62" s="180">
        <v>0</v>
      </c>
      <c r="AF62" s="180">
        <v>0</v>
      </c>
      <c r="AG62" s="180">
        <v>0</v>
      </c>
      <c r="AH62" s="180">
        <v>0</v>
      </c>
      <c r="AI62" s="180">
        <v>0</v>
      </c>
      <c r="AJ62" s="180">
        <v>0</v>
      </c>
      <c r="AK62" s="180">
        <v>0</v>
      </c>
      <c r="AM62" s="180">
        <v>0</v>
      </c>
      <c r="AN62" s="180">
        <v>0</v>
      </c>
      <c r="AO62" s="180">
        <v>0</v>
      </c>
      <c r="AP62" s="180">
        <v>0</v>
      </c>
      <c r="AQ62" s="180">
        <v>0</v>
      </c>
      <c r="AR62" s="180">
        <v>0</v>
      </c>
      <c r="AT62" s="180">
        <v>0</v>
      </c>
      <c r="AU62" s="180">
        <v>0</v>
      </c>
      <c r="AV62" s="180">
        <v>0</v>
      </c>
      <c r="AW62" s="180">
        <v>0</v>
      </c>
      <c r="AX62" s="180">
        <v>0</v>
      </c>
      <c r="AY62" s="180">
        <v>0</v>
      </c>
      <c r="AZ62" s="180">
        <v>0</v>
      </c>
      <c r="BB62" s="180">
        <v>0</v>
      </c>
      <c r="BC62" s="180">
        <v>0</v>
      </c>
      <c r="BD62" s="180">
        <v>0</v>
      </c>
      <c r="BE62" s="180">
        <v>0</v>
      </c>
      <c r="BF62" s="180">
        <v>0</v>
      </c>
      <c r="BG62" s="180">
        <v>0</v>
      </c>
      <c r="BH62" s="180">
        <v>0</v>
      </c>
      <c r="BI62" s="180">
        <v>0</v>
      </c>
      <c r="BJ62" s="180">
        <v>0</v>
      </c>
      <c r="BK62" s="180">
        <v>0</v>
      </c>
      <c r="BL62" s="180">
        <v>0</v>
      </c>
      <c r="BM62" s="180">
        <v>0</v>
      </c>
      <c r="BN62" s="180">
        <v>0</v>
      </c>
      <c r="BO62" s="180">
        <v>0</v>
      </c>
      <c r="BP62" s="180">
        <v>0</v>
      </c>
      <c r="BQ62" s="180">
        <v>0</v>
      </c>
      <c r="BR62" s="180">
        <v>0</v>
      </c>
      <c r="BS62" s="180">
        <v>0</v>
      </c>
      <c r="BU62" s="180">
        <v>0</v>
      </c>
      <c r="BV62" s="180">
        <v>0</v>
      </c>
      <c r="BW62" s="180">
        <v>0</v>
      </c>
      <c r="BX62" s="180">
        <v>0</v>
      </c>
      <c r="BY62" s="180">
        <v>0</v>
      </c>
      <c r="BZ62" s="180">
        <v>0</v>
      </c>
      <c r="CA62" s="180">
        <v>0</v>
      </c>
      <c r="CB62" s="180">
        <v>0</v>
      </c>
      <c r="CC62" s="180">
        <v>0</v>
      </c>
      <c r="CD62" s="180">
        <v>0</v>
      </c>
    </row>
    <row r="63" spans="1:82" x14ac:dyDescent="0.3">
      <c r="A63" s="155">
        <v>150</v>
      </c>
      <c r="B63" s="180" t="s">
        <v>1050</v>
      </c>
      <c r="D63" s="180">
        <v>0</v>
      </c>
      <c r="E63" s="180">
        <v>0</v>
      </c>
      <c r="F63" s="180">
        <v>0</v>
      </c>
      <c r="G63" s="180">
        <v>0</v>
      </c>
      <c r="H63" s="180">
        <v>0</v>
      </c>
      <c r="I63" s="180">
        <v>0</v>
      </c>
      <c r="J63" s="180">
        <v>0</v>
      </c>
      <c r="K63" s="180">
        <v>0</v>
      </c>
      <c r="L63" s="180">
        <v>0</v>
      </c>
      <c r="M63" s="180">
        <v>0</v>
      </c>
      <c r="N63" s="180">
        <v>0</v>
      </c>
      <c r="O63" s="180">
        <v>0</v>
      </c>
      <c r="P63" s="180">
        <v>0</v>
      </c>
      <c r="Q63" s="180">
        <v>0</v>
      </c>
      <c r="R63" s="180">
        <v>0</v>
      </c>
      <c r="S63" s="180">
        <v>0</v>
      </c>
      <c r="T63" s="180">
        <v>0</v>
      </c>
      <c r="U63" s="180">
        <v>0</v>
      </c>
      <c r="V63" s="180">
        <v>0</v>
      </c>
      <c r="Y63" s="180">
        <v>0</v>
      </c>
      <c r="Z63" s="180">
        <v>0</v>
      </c>
      <c r="AA63" s="180">
        <v>0</v>
      </c>
      <c r="AB63" s="180">
        <v>0</v>
      </c>
      <c r="AC63" s="180">
        <v>0</v>
      </c>
      <c r="AD63" s="180">
        <v>0</v>
      </c>
      <c r="AF63" s="180">
        <v>0</v>
      </c>
      <c r="AG63" s="180">
        <v>0</v>
      </c>
      <c r="AH63" s="180">
        <v>0</v>
      </c>
      <c r="AI63" s="180">
        <v>0</v>
      </c>
      <c r="AJ63" s="180">
        <v>0</v>
      </c>
      <c r="AK63" s="180">
        <v>0</v>
      </c>
      <c r="AM63" s="180">
        <v>0</v>
      </c>
      <c r="AN63" s="180">
        <v>0</v>
      </c>
      <c r="AO63" s="180">
        <v>0</v>
      </c>
      <c r="AP63" s="180">
        <v>0</v>
      </c>
      <c r="AQ63" s="180">
        <v>0</v>
      </c>
      <c r="AR63" s="180">
        <v>0</v>
      </c>
      <c r="AT63" s="180">
        <v>0</v>
      </c>
      <c r="AU63" s="180">
        <v>0</v>
      </c>
      <c r="AV63" s="180">
        <v>0</v>
      </c>
      <c r="AW63" s="180">
        <v>0</v>
      </c>
      <c r="AX63" s="180">
        <v>0</v>
      </c>
      <c r="AY63" s="180">
        <v>0</v>
      </c>
      <c r="AZ63" s="180">
        <v>0</v>
      </c>
      <c r="BB63" s="180">
        <v>0</v>
      </c>
      <c r="BC63" s="180">
        <v>0</v>
      </c>
      <c r="BD63" s="180">
        <v>0</v>
      </c>
      <c r="BE63" s="180">
        <v>0</v>
      </c>
      <c r="BF63" s="180">
        <v>0</v>
      </c>
      <c r="BG63" s="180">
        <v>0</v>
      </c>
      <c r="BH63" s="180">
        <v>0</v>
      </c>
      <c r="BI63" s="180">
        <v>0</v>
      </c>
      <c r="BJ63" s="180">
        <v>0</v>
      </c>
      <c r="BK63" s="180">
        <v>0</v>
      </c>
      <c r="BL63" s="180">
        <v>0</v>
      </c>
      <c r="BM63" s="180">
        <v>0</v>
      </c>
      <c r="BN63" s="180">
        <v>0</v>
      </c>
      <c r="BO63" s="180">
        <v>0</v>
      </c>
      <c r="BP63" s="180">
        <v>0</v>
      </c>
      <c r="BQ63" s="180">
        <v>0</v>
      </c>
      <c r="BR63" s="180">
        <v>0</v>
      </c>
      <c r="BS63" s="180">
        <v>0</v>
      </c>
      <c r="BU63" s="180">
        <v>0</v>
      </c>
      <c r="BV63" s="180">
        <v>0</v>
      </c>
      <c r="BW63" s="180">
        <v>0</v>
      </c>
      <c r="BX63" s="180">
        <v>0</v>
      </c>
      <c r="BY63" s="180">
        <v>0</v>
      </c>
      <c r="BZ63" s="180">
        <v>0</v>
      </c>
      <c r="CA63" s="180">
        <v>0</v>
      </c>
      <c r="CB63" s="180">
        <v>0</v>
      </c>
      <c r="CC63" s="180">
        <v>0</v>
      </c>
      <c r="CD63" s="180">
        <v>0</v>
      </c>
    </row>
    <row r="64" spans="1:82" x14ac:dyDescent="0.3">
      <c r="A64" s="155">
        <v>171</v>
      </c>
      <c r="B64" s="180" t="s">
        <v>208</v>
      </c>
      <c r="D64" s="180">
        <v>0</v>
      </c>
      <c r="E64" s="180">
        <v>57231</v>
      </c>
      <c r="F64" s="180">
        <v>61840</v>
      </c>
      <c r="G64" s="180">
        <v>0</v>
      </c>
      <c r="H64" s="180">
        <v>80665</v>
      </c>
      <c r="I64" s="180">
        <v>0</v>
      </c>
      <c r="J64" s="180">
        <v>0</v>
      </c>
      <c r="K64" s="180">
        <v>0</v>
      </c>
      <c r="L64" s="180">
        <v>507292</v>
      </c>
      <c r="M64" s="180">
        <v>12426395</v>
      </c>
      <c r="N64" s="180">
        <v>0</v>
      </c>
      <c r="O64" s="180">
        <v>745923</v>
      </c>
      <c r="P64" s="180">
        <v>0</v>
      </c>
      <c r="Q64" s="180">
        <v>288093</v>
      </c>
      <c r="R64" s="180">
        <v>0</v>
      </c>
      <c r="S64" s="180">
        <v>14778</v>
      </c>
      <c r="T64" s="180">
        <v>116277</v>
      </c>
      <c r="U64" s="180">
        <v>20936</v>
      </c>
      <c r="V64" s="180">
        <v>143742</v>
      </c>
      <c r="Y64" s="180">
        <v>22934</v>
      </c>
      <c r="Z64" s="180">
        <v>3937034</v>
      </c>
      <c r="AA64" s="180">
        <v>0</v>
      </c>
      <c r="AB64" s="180">
        <v>12710</v>
      </c>
      <c r="AC64" s="180">
        <v>3995300</v>
      </c>
      <c r="AD64" s="180">
        <v>0</v>
      </c>
      <c r="AF64" s="180">
        <v>4460693</v>
      </c>
      <c r="AG64" s="180">
        <v>0</v>
      </c>
      <c r="AH64" s="180">
        <v>0</v>
      </c>
      <c r="AI64" s="180">
        <v>162284</v>
      </c>
      <c r="AJ64" s="180">
        <v>0</v>
      </c>
      <c r="AK64" s="180">
        <v>0</v>
      </c>
      <c r="AM64" s="180">
        <v>0</v>
      </c>
      <c r="AN64" s="180">
        <v>0</v>
      </c>
      <c r="AO64" s="180">
        <v>0</v>
      </c>
      <c r="AP64" s="180">
        <v>85231</v>
      </c>
      <c r="AQ64" s="180">
        <v>114434</v>
      </c>
      <c r="AR64" s="180">
        <v>0</v>
      </c>
      <c r="AT64" s="180">
        <v>0</v>
      </c>
      <c r="AU64" s="180">
        <v>40858939</v>
      </c>
      <c r="AV64" s="180">
        <v>5414960</v>
      </c>
      <c r="AW64" s="180">
        <v>138105</v>
      </c>
      <c r="AX64" s="180">
        <v>0</v>
      </c>
      <c r="AY64" s="180">
        <v>0</v>
      </c>
      <c r="AZ64" s="180">
        <v>0</v>
      </c>
      <c r="BB64" s="180">
        <v>0</v>
      </c>
      <c r="BC64" s="180">
        <v>0</v>
      </c>
      <c r="BD64" s="180">
        <v>1794</v>
      </c>
      <c r="BE64" s="180">
        <v>0</v>
      </c>
      <c r="BF64" s="180">
        <v>2888983</v>
      </c>
      <c r="BG64" s="180">
        <v>0</v>
      </c>
      <c r="BH64" s="180">
        <v>341674</v>
      </c>
      <c r="BI64" s="180">
        <v>54078</v>
      </c>
      <c r="BJ64" s="180">
        <v>0</v>
      </c>
      <c r="BK64" s="180">
        <v>0</v>
      </c>
      <c r="BL64" s="180">
        <v>464707</v>
      </c>
      <c r="BM64" s="180">
        <v>1372070</v>
      </c>
      <c r="BN64" s="180">
        <v>65873</v>
      </c>
      <c r="BO64" s="180">
        <v>3465279</v>
      </c>
      <c r="BP64" s="180">
        <v>11139931</v>
      </c>
      <c r="BQ64" s="180">
        <v>69611</v>
      </c>
      <c r="BR64" s="180">
        <v>62489</v>
      </c>
      <c r="BS64" s="180">
        <v>0</v>
      </c>
      <c r="BU64" s="180">
        <v>3148</v>
      </c>
      <c r="BV64" s="180">
        <v>0</v>
      </c>
      <c r="BW64" s="180">
        <v>1623872</v>
      </c>
      <c r="BX64" s="180">
        <v>0</v>
      </c>
      <c r="BY64" s="180">
        <v>4431842</v>
      </c>
      <c r="BZ64" s="180">
        <v>11414</v>
      </c>
      <c r="CA64" s="180">
        <v>987958</v>
      </c>
      <c r="CB64" s="180">
        <v>31117</v>
      </c>
      <c r="CC64" s="180">
        <v>68496</v>
      </c>
      <c r="CD64" s="180">
        <v>5506915</v>
      </c>
    </row>
    <row r="65" spans="1:82" x14ac:dyDescent="0.3">
      <c r="A65" s="155">
        <v>191</v>
      </c>
      <c r="B65" s="180" t="s">
        <v>224</v>
      </c>
      <c r="D65" s="180">
        <v>2370640</v>
      </c>
      <c r="E65" s="180">
        <v>130500</v>
      </c>
      <c r="F65" s="180">
        <v>0</v>
      </c>
      <c r="G65" s="180">
        <v>1089682</v>
      </c>
      <c r="H65" s="180">
        <v>0</v>
      </c>
      <c r="I65" s="180">
        <v>0</v>
      </c>
      <c r="J65" s="180">
        <v>0</v>
      </c>
      <c r="K65" s="180">
        <v>0</v>
      </c>
      <c r="L65" s="180">
        <v>820127</v>
      </c>
      <c r="M65" s="180">
        <v>0</v>
      </c>
      <c r="N65" s="180">
        <v>0</v>
      </c>
      <c r="O65" s="180">
        <v>0</v>
      </c>
      <c r="P65" s="180">
        <v>0</v>
      </c>
      <c r="Q65" s="180">
        <v>319521</v>
      </c>
      <c r="R65" s="180">
        <v>0</v>
      </c>
      <c r="S65" s="180">
        <v>429982</v>
      </c>
      <c r="T65" s="180">
        <v>0</v>
      </c>
      <c r="U65" s="180">
        <v>0</v>
      </c>
      <c r="V65" s="180">
        <v>0</v>
      </c>
      <c r="Y65" s="180">
        <v>207388</v>
      </c>
      <c r="Z65" s="180">
        <v>10254523</v>
      </c>
      <c r="AA65" s="180">
        <v>0</v>
      </c>
      <c r="AB65" s="180">
        <v>916797</v>
      </c>
      <c r="AC65" s="180">
        <v>0</v>
      </c>
      <c r="AD65" s="180">
        <v>0</v>
      </c>
      <c r="AF65" s="180">
        <v>6345627</v>
      </c>
      <c r="AG65" s="180">
        <v>0</v>
      </c>
      <c r="AH65" s="180">
        <v>0</v>
      </c>
      <c r="AI65" s="180">
        <v>0</v>
      </c>
      <c r="AJ65" s="180">
        <v>0</v>
      </c>
      <c r="AK65" s="180">
        <v>0</v>
      </c>
      <c r="AM65" s="180">
        <v>0</v>
      </c>
      <c r="AN65" s="180">
        <v>1592653</v>
      </c>
      <c r="AO65" s="180">
        <v>0</v>
      </c>
      <c r="AP65" s="180">
        <v>0</v>
      </c>
      <c r="AQ65" s="180">
        <v>0</v>
      </c>
      <c r="AR65" s="180">
        <v>0</v>
      </c>
      <c r="AT65" s="180">
        <v>344293</v>
      </c>
      <c r="AU65" s="180">
        <v>1778007</v>
      </c>
      <c r="AV65" s="180">
        <v>2032380</v>
      </c>
      <c r="AW65" s="180">
        <v>0</v>
      </c>
      <c r="AX65" s="180">
        <v>0</v>
      </c>
      <c r="AY65" s="180">
        <v>0</v>
      </c>
      <c r="AZ65" s="180">
        <v>0</v>
      </c>
      <c r="BB65" s="180">
        <v>0</v>
      </c>
      <c r="BC65" s="180">
        <v>0</v>
      </c>
      <c r="BD65" s="180">
        <v>0</v>
      </c>
      <c r="BE65" s="180">
        <v>0</v>
      </c>
      <c r="BF65" s="180">
        <v>0</v>
      </c>
      <c r="BG65" s="180">
        <v>0</v>
      </c>
      <c r="BH65" s="180">
        <v>0</v>
      </c>
      <c r="BI65" s="180">
        <v>0</v>
      </c>
      <c r="BJ65" s="180">
        <v>0</v>
      </c>
      <c r="BK65" s="180">
        <v>0</v>
      </c>
      <c r="BL65" s="180">
        <v>0</v>
      </c>
      <c r="BM65" s="180">
        <v>1989676</v>
      </c>
      <c r="BN65" s="180">
        <v>0</v>
      </c>
      <c r="BO65" s="180">
        <v>430239</v>
      </c>
      <c r="BP65" s="180">
        <v>1084795</v>
      </c>
      <c r="BQ65" s="180">
        <v>0</v>
      </c>
      <c r="BR65" s="180">
        <v>8774</v>
      </c>
      <c r="BS65" s="180">
        <v>0</v>
      </c>
      <c r="BU65" s="180">
        <v>10000</v>
      </c>
      <c r="BV65" s="180">
        <v>408189</v>
      </c>
      <c r="BW65" s="180">
        <v>0</v>
      </c>
      <c r="BX65" s="180">
        <v>0</v>
      </c>
      <c r="BY65" s="180">
        <v>4261725</v>
      </c>
      <c r="BZ65" s="180">
        <v>37000</v>
      </c>
      <c r="CA65" s="180">
        <v>0</v>
      </c>
      <c r="CB65" s="180">
        <v>0</v>
      </c>
      <c r="CC65" s="180">
        <v>0</v>
      </c>
      <c r="CD65" s="180">
        <v>0</v>
      </c>
    </row>
    <row r="66" spans="1:82" x14ac:dyDescent="0.3">
      <c r="A66" s="155">
        <v>192</v>
      </c>
      <c r="B66" s="180" t="s">
        <v>235</v>
      </c>
      <c r="D66" s="180">
        <v>0</v>
      </c>
      <c r="E66" s="180">
        <v>0</v>
      </c>
      <c r="F66" s="180">
        <v>0</v>
      </c>
      <c r="G66" s="180">
        <v>0</v>
      </c>
      <c r="H66" s="180">
        <v>0</v>
      </c>
      <c r="I66" s="180">
        <v>0</v>
      </c>
      <c r="J66" s="180">
        <v>0</v>
      </c>
      <c r="K66" s="180">
        <v>0</v>
      </c>
      <c r="L66" s="180">
        <v>0</v>
      </c>
      <c r="M66" s="180">
        <v>0</v>
      </c>
      <c r="N66" s="180">
        <v>0</v>
      </c>
      <c r="O66" s="180">
        <v>0</v>
      </c>
      <c r="P66" s="180">
        <v>0</v>
      </c>
      <c r="Q66" s="180">
        <v>0</v>
      </c>
      <c r="R66" s="180">
        <v>0</v>
      </c>
      <c r="S66" s="180">
        <v>0</v>
      </c>
      <c r="T66" s="180">
        <v>0</v>
      </c>
      <c r="U66" s="180">
        <v>0</v>
      </c>
      <c r="V66" s="180">
        <v>0</v>
      </c>
      <c r="Y66" s="180">
        <v>14918</v>
      </c>
      <c r="Z66" s="180">
        <v>0</v>
      </c>
      <c r="AA66" s="180">
        <v>0</v>
      </c>
      <c r="AB66" s="180">
        <v>0</v>
      </c>
      <c r="AC66" s="180">
        <v>0</v>
      </c>
      <c r="AD66" s="180">
        <v>0</v>
      </c>
      <c r="AF66" s="180">
        <v>60851</v>
      </c>
      <c r="AG66" s="180">
        <v>0</v>
      </c>
      <c r="AH66" s="180">
        <v>0</v>
      </c>
      <c r="AI66" s="180">
        <v>0</v>
      </c>
      <c r="AJ66" s="180">
        <v>0</v>
      </c>
      <c r="AK66" s="180">
        <v>0</v>
      </c>
      <c r="AM66" s="180">
        <v>0</v>
      </c>
      <c r="AN66" s="180">
        <v>0</v>
      </c>
      <c r="AO66" s="180">
        <v>0</v>
      </c>
      <c r="AP66" s="180">
        <v>0</v>
      </c>
      <c r="AQ66" s="180">
        <v>0</v>
      </c>
      <c r="AR66" s="180">
        <v>0</v>
      </c>
      <c r="AT66" s="180">
        <v>0</v>
      </c>
      <c r="AU66" s="180">
        <v>0</v>
      </c>
      <c r="AV66" s="180">
        <v>93750</v>
      </c>
      <c r="AW66" s="180">
        <v>0</v>
      </c>
      <c r="AX66" s="180">
        <v>0</v>
      </c>
      <c r="AY66" s="180">
        <v>0</v>
      </c>
      <c r="AZ66" s="180">
        <v>0</v>
      </c>
      <c r="BB66" s="180">
        <v>0</v>
      </c>
      <c r="BC66" s="180">
        <v>0</v>
      </c>
      <c r="BD66" s="180">
        <v>0</v>
      </c>
      <c r="BE66" s="180">
        <v>0</v>
      </c>
      <c r="BF66" s="180">
        <v>0</v>
      </c>
      <c r="BG66" s="180">
        <v>0</v>
      </c>
      <c r="BH66" s="180">
        <v>0</v>
      </c>
      <c r="BI66" s="180">
        <v>0</v>
      </c>
      <c r="BJ66" s="180">
        <v>0</v>
      </c>
      <c r="BK66" s="180">
        <v>0</v>
      </c>
      <c r="BL66" s="180">
        <v>0</v>
      </c>
      <c r="BM66" s="180">
        <v>0</v>
      </c>
      <c r="BN66" s="180">
        <v>0</v>
      </c>
      <c r="BO66" s="180">
        <v>0</v>
      </c>
      <c r="BP66" s="180">
        <v>0</v>
      </c>
      <c r="BQ66" s="180">
        <v>0</v>
      </c>
      <c r="BR66" s="180">
        <v>0</v>
      </c>
      <c r="BS66" s="180">
        <v>0</v>
      </c>
      <c r="BU66" s="180">
        <v>0</v>
      </c>
      <c r="BV66" s="180">
        <v>0</v>
      </c>
      <c r="BW66" s="180">
        <v>0</v>
      </c>
      <c r="BX66" s="180">
        <v>0</v>
      </c>
      <c r="BY66" s="180">
        <v>0</v>
      </c>
      <c r="BZ66" s="180">
        <v>18000</v>
      </c>
      <c r="CA66" s="180">
        <v>0</v>
      </c>
      <c r="CB66" s="180">
        <v>0</v>
      </c>
      <c r="CC66" s="180">
        <v>0</v>
      </c>
      <c r="CD66" s="180">
        <v>0</v>
      </c>
    </row>
    <row r="67" spans="1:82" x14ac:dyDescent="0.3">
      <c r="A67" s="155">
        <v>193</v>
      </c>
      <c r="B67" s="180" t="s">
        <v>283</v>
      </c>
      <c r="D67" s="180">
        <v>0</v>
      </c>
      <c r="E67" s="180">
        <v>0</v>
      </c>
      <c r="F67" s="180">
        <v>0</v>
      </c>
      <c r="G67" s="180">
        <v>0</v>
      </c>
      <c r="H67" s="180">
        <v>0</v>
      </c>
      <c r="I67" s="180">
        <v>0</v>
      </c>
      <c r="J67" s="180">
        <v>0</v>
      </c>
      <c r="K67" s="180">
        <v>0</v>
      </c>
      <c r="L67" s="180">
        <v>0</v>
      </c>
      <c r="M67" s="180">
        <v>0</v>
      </c>
      <c r="N67" s="180">
        <v>0</v>
      </c>
      <c r="O67" s="180">
        <v>0</v>
      </c>
      <c r="P67" s="180">
        <v>0</v>
      </c>
      <c r="Q67" s="180">
        <v>0</v>
      </c>
      <c r="R67" s="180">
        <v>0</v>
      </c>
      <c r="S67" s="180">
        <v>0</v>
      </c>
      <c r="T67" s="180">
        <v>0</v>
      </c>
      <c r="U67" s="180">
        <v>0</v>
      </c>
      <c r="V67" s="180">
        <v>0</v>
      </c>
      <c r="Y67" s="180">
        <v>0</v>
      </c>
      <c r="Z67" s="180">
        <v>0</v>
      </c>
      <c r="AA67" s="180">
        <v>0</v>
      </c>
      <c r="AB67" s="180">
        <v>0</v>
      </c>
      <c r="AC67" s="180">
        <v>0</v>
      </c>
      <c r="AD67" s="180">
        <v>0</v>
      </c>
      <c r="AF67" s="180">
        <v>0</v>
      </c>
      <c r="AG67" s="180">
        <v>0</v>
      </c>
      <c r="AH67" s="180">
        <v>0</v>
      </c>
      <c r="AI67" s="180">
        <v>0</v>
      </c>
      <c r="AJ67" s="180">
        <v>0</v>
      </c>
      <c r="AK67" s="180">
        <v>0</v>
      </c>
      <c r="AM67" s="180">
        <v>0</v>
      </c>
      <c r="AN67" s="180">
        <v>0</v>
      </c>
      <c r="AO67" s="180">
        <v>0</v>
      </c>
      <c r="AP67" s="180">
        <v>0</v>
      </c>
      <c r="AQ67" s="180">
        <v>0</v>
      </c>
      <c r="AR67" s="180">
        <v>0</v>
      </c>
      <c r="AT67" s="180">
        <v>0</v>
      </c>
      <c r="AU67" s="180">
        <v>0</v>
      </c>
      <c r="AV67" s="180">
        <v>0</v>
      </c>
      <c r="AW67" s="180">
        <v>0</v>
      </c>
      <c r="AX67" s="180">
        <v>0</v>
      </c>
      <c r="AY67" s="180">
        <v>0</v>
      </c>
      <c r="AZ67" s="180">
        <v>0</v>
      </c>
      <c r="BB67" s="180">
        <v>0</v>
      </c>
      <c r="BC67" s="180">
        <v>0</v>
      </c>
      <c r="BD67" s="180">
        <v>0</v>
      </c>
      <c r="BE67" s="180">
        <v>0</v>
      </c>
      <c r="BF67" s="180">
        <v>0</v>
      </c>
      <c r="BG67" s="180">
        <v>0</v>
      </c>
      <c r="BH67" s="180">
        <v>0</v>
      </c>
      <c r="BI67" s="180">
        <v>0</v>
      </c>
      <c r="BJ67" s="180">
        <v>0</v>
      </c>
      <c r="BK67" s="180">
        <v>0</v>
      </c>
      <c r="BL67" s="180">
        <v>0</v>
      </c>
      <c r="BM67" s="180">
        <v>0</v>
      </c>
      <c r="BN67" s="180">
        <v>0</v>
      </c>
      <c r="BO67" s="180">
        <v>0</v>
      </c>
      <c r="BP67" s="180">
        <v>0</v>
      </c>
      <c r="BQ67" s="180">
        <v>0</v>
      </c>
      <c r="BR67" s="180">
        <v>0</v>
      </c>
      <c r="BS67" s="180">
        <v>0</v>
      </c>
      <c r="BU67" s="180">
        <v>0</v>
      </c>
      <c r="BV67" s="180">
        <v>0</v>
      </c>
      <c r="BW67" s="180">
        <v>0</v>
      </c>
      <c r="BX67" s="180">
        <v>0</v>
      </c>
      <c r="BY67" s="180">
        <v>0</v>
      </c>
      <c r="BZ67" s="180">
        <v>0</v>
      </c>
      <c r="CA67" s="180">
        <v>0</v>
      </c>
      <c r="CB67" s="180">
        <v>0</v>
      </c>
      <c r="CC67" s="180">
        <v>0</v>
      </c>
      <c r="CD67" s="180">
        <v>0</v>
      </c>
    </row>
    <row r="68" spans="1:82" x14ac:dyDescent="0.3">
      <c r="A68" s="155">
        <v>194</v>
      </c>
      <c r="B68" s="180" t="s">
        <v>1051</v>
      </c>
      <c r="D68" s="180">
        <v>0</v>
      </c>
      <c r="E68" s="180">
        <v>0</v>
      </c>
      <c r="F68" s="180">
        <v>0</v>
      </c>
      <c r="G68" s="180">
        <v>0</v>
      </c>
      <c r="H68" s="180">
        <v>0</v>
      </c>
      <c r="I68" s="180">
        <v>0</v>
      </c>
      <c r="J68" s="180">
        <v>0</v>
      </c>
      <c r="K68" s="180">
        <v>0</v>
      </c>
      <c r="L68" s="180">
        <v>0</v>
      </c>
      <c r="M68" s="180">
        <v>0</v>
      </c>
      <c r="N68" s="180">
        <v>0</v>
      </c>
      <c r="O68" s="180">
        <v>0</v>
      </c>
      <c r="P68" s="180">
        <v>0</v>
      </c>
      <c r="Q68" s="180">
        <v>0</v>
      </c>
      <c r="R68" s="180">
        <v>0</v>
      </c>
      <c r="S68" s="180">
        <v>0</v>
      </c>
      <c r="T68" s="180">
        <v>0</v>
      </c>
      <c r="U68" s="180">
        <v>0</v>
      </c>
      <c r="V68" s="180">
        <v>0</v>
      </c>
      <c r="Y68" s="180">
        <v>0</v>
      </c>
      <c r="Z68" s="180">
        <v>0</v>
      </c>
      <c r="AA68" s="180">
        <v>0</v>
      </c>
      <c r="AB68" s="180">
        <v>0</v>
      </c>
      <c r="AC68" s="180">
        <v>0</v>
      </c>
      <c r="AD68" s="180">
        <v>0</v>
      </c>
      <c r="AF68" s="180">
        <v>0</v>
      </c>
      <c r="AG68" s="180">
        <v>0</v>
      </c>
      <c r="AH68" s="180">
        <v>0</v>
      </c>
      <c r="AI68" s="180">
        <v>0</v>
      </c>
      <c r="AJ68" s="180">
        <v>0</v>
      </c>
      <c r="AK68" s="180">
        <v>0</v>
      </c>
      <c r="AM68" s="180">
        <v>0</v>
      </c>
      <c r="AN68" s="180">
        <v>0</v>
      </c>
      <c r="AO68" s="180">
        <v>0</v>
      </c>
      <c r="AP68" s="180">
        <v>0</v>
      </c>
      <c r="AQ68" s="180">
        <v>0</v>
      </c>
      <c r="AR68" s="180">
        <v>0</v>
      </c>
      <c r="AT68" s="180">
        <v>0</v>
      </c>
      <c r="AU68" s="180">
        <v>0</v>
      </c>
      <c r="AV68" s="180">
        <v>0</v>
      </c>
      <c r="AW68" s="180">
        <v>0</v>
      </c>
      <c r="AX68" s="180">
        <v>0</v>
      </c>
      <c r="AY68" s="180">
        <v>0</v>
      </c>
      <c r="AZ68" s="180">
        <v>0</v>
      </c>
      <c r="BB68" s="180">
        <v>0</v>
      </c>
      <c r="BC68" s="180">
        <v>0</v>
      </c>
      <c r="BD68" s="180">
        <v>0</v>
      </c>
      <c r="BE68" s="180">
        <v>0</v>
      </c>
      <c r="BF68" s="180">
        <v>0</v>
      </c>
      <c r="BG68" s="180">
        <v>0</v>
      </c>
      <c r="BH68" s="180">
        <v>0</v>
      </c>
      <c r="BI68" s="180">
        <v>0</v>
      </c>
      <c r="BJ68" s="180">
        <v>0</v>
      </c>
      <c r="BK68" s="180">
        <v>0</v>
      </c>
      <c r="BL68" s="180">
        <v>0</v>
      </c>
      <c r="BM68" s="180">
        <v>0</v>
      </c>
      <c r="BN68" s="180">
        <v>0</v>
      </c>
      <c r="BO68" s="180">
        <v>0</v>
      </c>
      <c r="BP68" s="180">
        <v>0</v>
      </c>
      <c r="BQ68" s="180">
        <v>0</v>
      </c>
      <c r="BR68" s="180">
        <v>0</v>
      </c>
      <c r="BS68" s="180">
        <v>0</v>
      </c>
      <c r="BU68" s="180">
        <v>0</v>
      </c>
      <c r="BV68" s="180">
        <v>0</v>
      </c>
      <c r="BW68" s="180">
        <v>0</v>
      </c>
      <c r="BX68" s="180">
        <v>0</v>
      </c>
      <c r="BY68" s="180">
        <v>0</v>
      </c>
      <c r="BZ68" s="180">
        <v>0</v>
      </c>
      <c r="CA68" s="180">
        <v>0</v>
      </c>
      <c r="CB68" s="180">
        <v>0</v>
      </c>
      <c r="CC68" s="180">
        <v>0</v>
      </c>
      <c r="CD68" s="180">
        <v>0</v>
      </c>
    </row>
    <row r="69" spans="1:82" x14ac:dyDescent="0.3">
      <c r="A69" s="155">
        <v>252</v>
      </c>
      <c r="B69" s="180" t="s">
        <v>95</v>
      </c>
      <c r="D69" s="180">
        <v>2292121</v>
      </c>
      <c r="E69" s="180">
        <v>854751</v>
      </c>
      <c r="F69" s="180">
        <v>1331027</v>
      </c>
      <c r="G69" s="180">
        <v>602513</v>
      </c>
      <c r="H69" s="180">
        <v>398629</v>
      </c>
      <c r="I69" s="180">
        <v>553549</v>
      </c>
      <c r="J69" s="180">
        <v>74439</v>
      </c>
      <c r="K69" s="180">
        <v>52928</v>
      </c>
      <c r="L69" s="180">
        <v>7313794</v>
      </c>
      <c r="M69" s="180">
        <v>335817031</v>
      </c>
      <c r="N69" s="180">
        <v>3817767</v>
      </c>
      <c r="O69" s="180">
        <v>12359233</v>
      </c>
      <c r="P69" s="180">
        <v>765392</v>
      </c>
      <c r="Q69" s="180">
        <v>21438939</v>
      </c>
      <c r="R69" s="180">
        <v>171793</v>
      </c>
      <c r="S69" s="180">
        <v>256603</v>
      </c>
      <c r="T69" s="180">
        <v>385401</v>
      </c>
      <c r="U69" s="180">
        <v>1331602</v>
      </c>
      <c r="V69" s="180">
        <v>6207225</v>
      </c>
      <c r="Y69" s="180">
        <v>881828</v>
      </c>
      <c r="Z69" s="180">
        <v>119583747</v>
      </c>
      <c r="AA69" s="180">
        <v>1734558</v>
      </c>
      <c r="AB69" s="180">
        <v>83604</v>
      </c>
      <c r="AC69" s="180">
        <v>67261755</v>
      </c>
      <c r="AD69" s="180">
        <v>471912</v>
      </c>
      <c r="AF69" s="180">
        <v>123935617</v>
      </c>
      <c r="AG69" s="180">
        <v>215458</v>
      </c>
      <c r="AH69" s="180">
        <v>224558</v>
      </c>
      <c r="AI69" s="180">
        <v>4282871</v>
      </c>
      <c r="AJ69" s="180">
        <v>545790</v>
      </c>
      <c r="AK69" s="180">
        <v>693937</v>
      </c>
      <c r="AM69" s="180">
        <v>796351</v>
      </c>
      <c r="AN69" s="180">
        <v>19110606</v>
      </c>
      <c r="AO69" s="180">
        <v>0</v>
      </c>
      <c r="AP69" s="180">
        <v>5897308</v>
      </c>
      <c r="AQ69" s="180">
        <v>3165869</v>
      </c>
      <c r="AR69" s="180">
        <v>1236240</v>
      </c>
      <c r="AT69" s="180">
        <v>167462</v>
      </c>
      <c r="AU69" s="180">
        <v>256319044</v>
      </c>
      <c r="AV69" s="180">
        <v>190464411</v>
      </c>
      <c r="AW69" s="180">
        <v>605427</v>
      </c>
      <c r="AX69" s="180">
        <v>430971</v>
      </c>
      <c r="AY69" s="180">
        <v>190692</v>
      </c>
      <c r="AZ69" s="180">
        <v>83327</v>
      </c>
      <c r="BB69" s="180">
        <v>7715053</v>
      </c>
      <c r="BC69" s="180">
        <v>664948</v>
      </c>
      <c r="BD69" s="180">
        <v>194670</v>
      </c>
      <c r="BE69" s="180">
        <v>24288</v>
      </c>
      <c r="BF69" s="180">
        <v>21149372</v>
      </c>
      <c r="BG69" s="180">
        <v>16815</v>
      </c>
      <c r="BH69" s="180">
        <v>8554123</v>
      </c>
      <c r="BI69" s="180">
        <v>1535898</v>
      </c>
      <c r="BJ69" s="180">
        <v>560538</v>
      </c>
      <c r="BK69" s="180">
        <v>199146</v>
      </c>
      <c r="BL69" s="180">
        <v>16797235</v>
      </c>
      <c r="BM69" s="180">
        <v>21035571</v>
      </c>
      <c r="BN69" s="180">
        <v>1059472</v>
      </c>
      <c r="BO69" s="180">
        <v>72725989</v>
      </c>
      <c r="BP69" s="180">
        <v>175384774</v>
      </c>
      <c r="BQ69" s="180">
        <v>932596</v>
      </c>
      <c r="BR69" s="180">
        <v>14167232</v>
      </c>
      <c r="BS69" s="180">
        <v>2901778</v>
      </c>
      <c r="BU69" s="180">
        <v>1184438</v>
      </c>
      <c r="BV69" s="180">
        <v>797474</v>
      </c>
      <c r="BW69" s="180">
        <v>6270710</v>
      </c>
      <c r="BX69" s="180">
        <v>1349721</v>
      </c>
      <c r="BY69" s="180">
        <v>97753459</v>
      </c>
      <c r="BZ69" s="180">
        <v>856843</v>
      </c>
      <c r="CA69" s="180">
        <v>18893295</v>
      </c>
      <c r="CB69" s="180">
        <v>443181</v>
      </c>
      <c r="CC69" s="180">
        <v>4159439</v>
      </c>
      <c r="CD69" s="180">
        <v>88475847</v>
      </c>
    </row>
    <row r="70" spans="1:82" x14ac:dyDescent="0.3">
      <c r="A70" s="155">
        <v>253</v>
      </c>
      <c r="B70" s="180" t="s">
        <v>96</v>
      </c>
      <c r="D70" s="180">
        <v>762030</v>
      </c>
      <c r="E70" s="180">
        <v>446996</v>
      </c>
      <c r="F70" s="180">
        <v>38288</v>
      </c>
      <c r="G70" s="180">
        <v>104057</v>
      </c>
      <c r="H70" s="180">
        <v>239034</v>
      </c>
      <c r="I70" s="180">
        <v>46080</v>
      </c>
      <c r="J70" s="180">
        <v>29275</v>
      </c>
      <c r="K70" s="180">
        <v>111222</v>
      </c>
      <c r="L70" s="180">
        <v>1132774</v>
      </c>
      <c r="M70" s="180">
        <v>28760538</v>
      </c>
      <c r="N70" s="180">
        <v>162607</v>
      </c>
      <c r="O70" s="180">
        <v>1751244</v>
      </c>
      <c r="P70" s="180">
        <v>60215</v>
      </c>
      <c r="Q70" s="180">
        <v>1787049</v>
      </c>
      <c r="R70" s="180">
        <v>10108</v>
      </c>
      <c r="S70" s="180">
        <v>68103</v>
      </c>
      <c r="T70" s="180">
        <v>361991</v>
      </c>
      <c r="U70" s="180">
        <v>117981</v>
      </c>
      <c r="V70" s="180">
        <v>1046578</v>
      </c>
      <c r="Y70" s="180">
        <v>234097</v>
      </c>
      <c r="Z70" s="180">
        <v>5596995</v>
      </c>
      <c r="AA70" s="180">
        <v>3296516</v>
      </c>
      <c r="AB70" s="180">
        <v>134949</v>
      </c>
      <c r="AC70" s="180">
        <v>5172033</v>
      </c>
      <c r="AD70" s="180">
        <v>164509</v>
      </c>
      <c r="AF70" s="180">
        <v>18193045</v>
      </c>
      <c r="AG70" s="180">
        <v>218177</v>
      </c>
      <c r="AH70" s="180">
        <v>54637</v>
      </c>
      <c r="AI70" s="180">
        <v>1052882</v>
      </c>
      <c r="AJ70" s="180">
        <v>167105</v>
      </c>
      <c r="AK70" s="180">
        <v>33014</v>
      </c>
      <c r="AM70" s="180">
        <v>62089</v>
      </c>
      <c r="AN70" s="180">
        <v>4209867</v>
      </c>
      <c r="AO70" s="180">
        <v>2184</v>
      </c>
      <c r="AP70" s="180">
        <v>476052</v>
      </c>
      <c r="AQ70" s="180">
        <v>457200</v>
      </c>
      <c r="AR70" s="180">
        <v>7940</v>
      </c>
      <c r="AT70" s="180">
        <v>402726</v>
      </c>
      <c r="AU70" s="180">
        <v>145288181</v>
      </c>
      <c r="AV70" s="180">
        <v>35983443</v>
      </c>
      <c r="AW70" s="180">
        <v>246686</v>
      </c>
      <c r="AX70" s="180">
        <v>106105</v>
      </c>
      <c r="AY70" s="180">
        <v>132147</v>
      </c>
      <c r="AZ70" s="180">
        <v>104059</v>
      </c>
      <c r="BB70" s="180">
        <v>590101</v>
      </c>
      <c r="BC70" s="180">
        <v>42963</v>
      </c>
      <c r="BD70" s="180">
        <v>18332</v>
      </c>
      <c r="BE70" s="180">
        <v>20486</v>
      </c>
      <c r="BF70" s="180">
        <v>2343621</v>
      </c>
      <c r="BG70" s="180">
        <v>38305</v>
      </c>
      <c r="BH70" s="180">
        <v>2734202</v>
      </c>
      <c r="BI70" s="180">
        <v>571464</v>
      </c>
      <c r="BJ70" s="180">
        <v>91715</v>
      </c>
      <c r="BK70" s="180">
        <v>18248</v>
      </c>
      <c r="BL70" s="180">
        <v>3393810</v>
      </c>
      <c r="BM70" s="180">
        <v>7139251</v>
      </c>
      <c r="BN70" s="180">
        <v>574171</v>
      </c>
      <c r="BO70" s="180">
        <v>31941115</v>
      </c>
      <c r="BP70" s="180">
        <v>60546119</v>
      </c>
      <c r="BQ70" s="180">
        <v>59883</v>
      </c>
      <c r="BR70" s="180">
        <v>2823365</v>
      </c>
      <c r="BS70" s="180">
        <v>161807</v>
      </c>
      <c r="BU70" s="180">
        <v>89377</v>
      </c>
      <c r="BV70" s="180">
        <v>193736</v>
      </c>
      <c r="BW70" s="180">
        <v>8423185</v>
      </c>
      <c r="BX70" s="180">
        <v>277689</v>
      </c>
      <c r="BY70" s="180">
        <v>76406801</v>
      </c>
      <c r="BZ70" s="180">
        <v>78051</v>
      </c>
      <c r="CA70" s="180">
        <v>3630358</v>
      </c>
      <c r="CB70" s="180">
        <v>179927</v>
      </c>
      <c r="CC70" s="180">
        <v>434262</v>
      </c>
      <c r="CD70" s="180">
        <v>22473995</v>
      </c>
    </row>
    <row r="71" spans="1:82" x14ac:dyDescent="0.3">
      <c r="A71" s="155">
        <v>254</v>
      </c>
      <c r="B71" s="180" t="s">
        <v>97</v>
      </c>
      <c r="D71" s="180">
        <v>-205264</v>
      </c>
      <c r="E71" s="180">
        <v>-656370</v>
      </c>
      <c r="F71" s="180">
        <v>365106</v>
      </c>
      <c r="G71" s="180">
        <v>858628</v>
      </c>
      <c r="H71" s="180">
        <v>741820</v>
      </c>
      <c r="I71" s="180">
        <v>142277</v>
      </c>
      <c r="J71" s="180">
        <v>104433</v>
      </c>
      <c r="K71" s="180">
        <v>480843</v>
      </c>
      <c r="L71" s="180">
        <v>-582141</v>
      </c>
      <c r="M71" s="180">
        <v>32946660</v>
      </c>
      <c r="N71" s="180">
        <v>3269780</v>
      </c>
      <c r="O71" s="180">
        <v>3767964</v>
      </c>
      <c r="P71" s="180">
        <v>128050</v>
      </c>
      <c r="Q71" s="180">
        <v>-9123721</v>
      </c>
      <c r="R71" s="180">
        <v>147677</v>
      </c>
      <c r="S71" s="180">
        <v>574982</v>
      </c>
      <c r="T71" s="180">
        <v>510545</v>
      </c>
      <c r="U71" s="180">
        <v>1427266</v>
      </c>
      <c r="V71" s="180">
        <v>1451477</v>
      </c>
      <c r="Y71" s="180">
        <v>-508759</v>
      </c>
      <c r="Z71" s="180">
        <v>33620478</v>
      </c>
      <c r="AA71" s="180">
        <v>4740963</v>
      </c>
      <c r="AB71" s="180">
        <v>1025895</v>
      </c>
      <c r="AC71" s="180">
        <v>-789320</v>
      </c>
      <c r="AD71" s="180">
        <v>632565</v>
      </c>
      <c r="AF71" s="180">
        <v>-37742226</v>
      </c>
      <c r="AG71" s="180">
        <v>772661</v>
      </c>
      <c r="AH71" s="180">
        <v>247539</v>
      </c>
      <c r="AI71" s="180">
        <v>114159</v>
      </c>
      <c r="AJ71" s="180">
        <v>852036</v>
      </c>
      <c r="AK71" s="180">
        <v>55262</v>
      </c>
      <c r="AM71" s="180">
        <v>457367</v>
      </c>
      <c r="AN71" s="180">
        <v>-3489251</v>
      </c>
      <c r="AO71" s="180">
        <v>69825</v>
      </c>
      <c r="AP71" s="180">
        <v>3317596</v>
      </c>
      <c r="AQ71" s="180">
        <v>1523273</v>
      </c>
      <c r="AR71" s="180">
        <v>243961</v>
      </c>
      <c r="AT71" s="180">
        <v>508730</v>
      </c>
      <c r="AU71" s="180">
        <v>-119669504</v>
      </c>
      <c r="AV71" s="180">
        <v>-24994208</v>
      </c>
      <c r="AW71" s="180">
        <v>927326</v>
      </c>
      <c r="AX71" s="180">
        <v>178319</v>
      </c>
      <c r="AY71" s="180">
        <v>297517</v>
      </c>
      <c r="AZ71" s="180">
        <v>118617</v>
      </c>
      <c r="BB71" s="180">
        <v>-4192640</v>
      </c>
      <c r="BC71" s="180">
        <v>1227155</v>
      </c>
      <c r="BD71" s="180">
        <v>225468</v>
      </c>
      <c r="BE71" s="180">
        <v>118789</v>
      </c>
      <c r="BF71" s="180">
        <v>11724542</v>
      </c>
      <c r="BG71" s="180">
        <v>58677</v>
      </c>
      <c r="BH71" s="180">
        <v>7332925</v>
      </c>
      <c r="BI71" s="180">
        <v>-846472</v>
      </c>
      <c r="BJ71" s="180">
        <v>528021</v>
      </c>
      <c r="BK71" s="180">
        <v>527366</v>
      </c>
      <c r="BL71" s="180">
        <v>-3228334</v>
      </c>
      <c r="BM71" s="180">
        <v>-2700317</v>
      </c>
      <c r="BN71" s="180">
        <v>558634</v>
      </c>
      <c r="BO71" s="180">
        <v>1001932</v>
      </c>
      <c r="BP71" s="180">
        <v>-55139923</v>
      </c>
      <c r="BQ71" s="180">
        <v>268537</v>
      </c>
      <c r="BR71" s="180">
        <v>2979087</v>
      </c>
      <c r="BS71" s="180">
        <v>2963229</v>
      </c>
      <c r="BU71" s="180">
        <v>253712</v>
      </c>
      <c r="BV71" s="180">
        <v>652445</v>
      </c>
      <c r="BW71" s="180">
        <v>-2320093</v>
      </c>
      <c r="BX71" s="180">
        <v>1844687</v>
      </c>
      <c r="BY71" s="180">
        <v>-16283960</v>
      </c>
      <c r="BZ71" s="180">
        <v>303623</v>
      </c>
      <c r="CA71" s="180">
        <v>-7661796</v>
      </c>
      <c r="CB71" s="180">
        <v>605694</v>
      </c>
      <c r="CC71" s="180">
        <v>1245360</v>
      </c>
      <c r="CD71" s="180">
        <v>30748221</v>
      </c>
    </row>
    <row r="72" spans="1:82" x14ac:dyDescent="0.3">
      <c r="A72" s="155">
        <v>255</v>
      </c>
      <c r="B72" s="180" t="s">
        <v>188</v>
      </c>
      <c r="D72" s="180">
        <v>262763</v>
      </c>
      <c r="E72" s="180">
        <v>262340</v>
      </c>
      <c r="F72" s="180">
        <v>-47551</v>
      </c>
      <c r="G72" s="180">
        <v>26269</v>
      </c>
      <c r="H72" s="180">
        <v>198078</v>
      </c>
      <c r="I72" s="180">
        <v>72503</v>
      </c>
      <c r="J72" s="180">
        <v>3032</v>
      </c>
      <c r="K72" s="180">
        <v>-40440</v>
      </c>
      <c r="L72" s="180">
        <v>349096</v>
      </c>
      <c r="M72" s="180">
        <v>3855770</v>
      </c>
      <c r="N72" s="180">
        <v>190064</v>
      </c>
      <c r="O72" s="180">
        <v>1738829</v>
      </c>
      <c r="P72" s="180">
        <v>17644</v>
      </c>
      <c r="Q72" s="180">
        <v>603891</v>
      </c>
      <c r="R72" s="180">
        <v>5075</v>
      </c>
      <c r="S72" s="180">
        <v>78077</v>
      </c>
      <c r="T72" s="180">
        <v>301287</v>
      </c>
      <c r="U72" s="180">
        <v>374266</v>
      </c>
      <c r="V72" s="180">
        <v>876327</v>
      </c>
      <c r="Y72" s="180">
        <v>142096</v>
      </c>
      <c r="Z72" s="180">
        <v>25901935</v>
      </c>
      <c r="AA72" s="180">
        <v>604827</v>
      </c>
      <c r="AB72" s="180">
        <v>201757</v>
      </c>
      <c r="AC72" s="180">
        <v>1405487</v>
      </c>
      <c r="AD72" s="180">
        <v>418999</v>
      </c>
      <c r="AF72" s="180">
        <v>6652785</v>
      </c>
      <c r="AG72" s="180">
        <v>59533</v>
      </c>
      <c r="AH72" s="180">
        <v>966</v>
      </c>
      <c r="AI72" s="180">
        <v>-73935</v>
      </c>
      <c r="AJ72" s="180">
        <v>159170</v>
      </c>
      <c r="AK72" s="180">
        <v>1422</v>
      </c>
      <c r="AM72" s="180">
        <v>17413</v>
      </c>
      <c r="AN72" s="180">
        <v>-177127</v>
      </c>
      <c r="AO72" s="180">
        <v>26809</v>
      </c>
      <c r="AP72" s="180">
        <v>874926</v>
      </c>
      <c r="AQ72" s="180">
        <v>9664</v>
      </c>
      <c r="AR72" s="180">
        <v>782664</v>
      </c>
      <c r="AT72" s="180">
        <v>143591</v>
      </c>
      <c r="AU72" s="180">
        <v>28938339</v>
      </c>
      <c r="AV72" s="180">
        <v>8476197</v>
      </c>
      <c r="AW72" s="180">
        <v>291567</v>
      </c>
      <c r="AX72" s="180">
        <v>92619</v>
      </c>
      <c r="AY72" s="180">
        <v>15513</v>
      </c>
      <c r="AZ72" s="180">
        <v>34855</v>
      </c>
      <c r="BB72" s="180">
        <v>-375779</v>
      </c>
      <c r="BC72" s="180">
        <v>72817</v>
      </c>
      <c r="BD72" s="180">
        <v>-33956</v>
      </c>
      <c r="BE72" s="180">
        <v>800</v>
      </c>
      <c r="BF72" s="180">
        <v>3418281</v>
      </c>
      <c r="BG72" s="180">
        <v>4032</v>
      </c>
      <c r="BH72" s="180">
        <v>41127</v>
      </c>
      <c r="BI72" s="180">
        <v>-574912</v>
      </c>
      <c r="BJ72" s="180">
        <v>-27458</v>
      </c>
      <c r="BK72" s="180">
        <v>17978</v>
      </c>
      <c r="BL72" s="180">
        <v>-499550</v>
      </c>
      <c r="BM72" s="180">
        <v>1019680</v>
      </c>
      <c r="BN72" s="180">
        <v>188370</v>
      </c>
      <c r="BO72" s="180">
        <v>19680456</v>
      </c>
      <c r="BP72" s="180">
        <v>-4639405</v>
      </c>
      <c r="BQ72" s="180">
        <v>103943</v>
      </c>
      <c r="BR72" s="180">
        <v>43117</v>
      </c>
      <c r="BS72" s="180">
        <v>277508</v>
      </c>
      <c r="BU72" s="180">
        <v>-13811</v>
      </c>
      <c r="BV72" s="180">
        <v>-137955</v>
      </c>
      <c r="BW72" s="180">
        <v>2402464</v>
      </c>
      <c r="BX72" s="180">
        <v>455235</v>
      </c>
      <c r="BY72" s="180">
        <v>23130254</v>
      </c>
      <c r="BZ72" s="180">
        <v>-179706</v>
      </c>
      <c r="CA72" s="180">
        <v>-830687</v>
      </c>
      <c r="CB72" s="180">
        <v>200914</v>
      </c>
      <c r="CC72" s="180">
        <v>311554</v>
      </c>
      <c r="CD72" s="180">
        <v>7532178</v>
      </c>
    </row>
    <row r="73" spans="1:82" x14ac:dyDescent="0.3">
      <c r="A73" s="155">
        <v>294</v>
      </c>
      <c r="B73" s="180" t="s">
        <v>1052</v>
      </c>
      <c r="D73" s="180">
        <v>0</v>
      </c>
      <c r="E73" s="180">
        <v>0</v>
      </c>
      <c r="F73" s="180">
        <v>0</v>
      </c>
      <c r="G73" s="180">
        <v>0</v>
      </c>
      <c r="H73" s="180">
        <v>0</v>
      </c>
      <c r="I73" s="180">
        <v>0</v>
      </c>
      <c r="J73" s="180">
        <v>0</v>
      </c>
      <c r="K73" s="180">
        <v>0</v>
      </c>
      <c r="L73" s="180">
        <v>0</v>
      </c>
      <c r="M73" s="180">
        <v>0</v>
      </c>
      <c r="N73" s="180">
        <v>0</v>
      </c>
      <c r="O73" s="180">
        <v>0</v>
      </c>
      <c r="P73" s="180">
        <v>0</v>
      </c>
      <c r="Q73" s="180">
        <v>0</v>
      </c>
      <c r="R73" s="180">
        <v>0</v>
      </c>
      <c r="S73" s="180">
        <v>0</v>
      </c>
      <c r="T73" s="180">
        <v>0</v>
      </c>
      <c r="U73" s="180">
        <v>0</v>
      </c>
      <c r="V73" s="180">
        <v>0</v>
      </c>
      <c r="Y73" s="180">
        <v>0</v>
      </c>
      <c r="Z73" s="180">
        <v>0</v>
      </c>
      <c r="AA73" s="180">
        <v>0</v>
      </c>
      <c r="AB73" s="180">
        <v>0</v>
      </c>
      <c r="AC73" s="180">
        <v>0</v>
      </c>
      <c r="AD73" s="180">
        <v>0</v>
      </c>
      <c r="AF73" s="180">
        <v>0</v>
      </c>
      <c r="AG73" s="180">
        <v>0</v>
      </c>
      <c r="AH73" s="180">
        <v>0</v>
      </c>
      <c r="AI73" s="180">
        <v>0</v>
      </c>
      <c r="AJ73" s="180">
        <v>0</v>
      </c>
      <c r="AK73" s="180">
        <v>0</v>
      </c>
      <c r="AM73" s="180">
        <v>0</v>
      </c>
      <c r="AN73" s="180">
        <v>0</v>
      </c>
      <c r="AO73" s="180">
        <v>0</v>
      </c>
      <c r="AP73" s="180">
        <v>0</v>
      </c>
      <c r="AQ73" s="180">
        <v>0</v>
      </c>
      <c r="AR73" s="180">
        <v>0</v>
      </c>
      <c r="AT73" s="180">
        <v>0</v>
      </c>
      <c r="AU73" s="180">
        <v>0</v>
      </c>
      <c r="AV73" s="180">
        <v>0</v>
      </c>
      <c r="AW73" s="180">
        <v>0</v>
      </c>
      <c r="AX73" s="180">
        <v>0</v>
      </c>
      <c r="AY73" s="180">
        <v>0</v>
      </c>
      <c r="AZ73" s="180">
        <v>0</v>
      </c>
      <c r="BB73" s="180">
        <v>0</v>
      </c>
      <c r="BC73" s="180">
        <v>0</v>
      </c>
      <c r="BD73" s="180">
        <v>0</v>
      </c>
      <c r="BE73" s="180">
        <v>0</v>
      </c>
      <c r="BF73" s="180">
        <v>0</v>
      </c>
      <c r="BG73" s="180">
        <v>0</v>
      </c>
      <c r="BH73" s="180">
        <v>0</v>
      </c>
      <c r="BI73" s="180">
        <v>0</v>
      </c>
      <c r="BJ73" s="180">
        <v>0</v>
      </c>
      <c r="BK73" s="180">
        <v>0</v>
      </c>
      <c r="BL73" s="180">
        <v>0</v>
      </c>
      <c r="BM73" s="180">
        <v>0</v>
      </c>
      <c r="BN73" s="180">
        <v>0</v>
      </c>
      <c r="BO73" s="180">
        <v>0</v>
      </c>
      <c r="BP73" s="180">
        <v>0</v>
      </c>
      <c r="BQ73" s="180">
        <v>0</v>
      </c>
      <c r="BR73" s="180">
        <v>0</v>
      </c>
      <c r="BS73" s="180">
        <v>0</v>
      </c>
      <c r="BU73" s="180">
        <v>0</v>
      </c>
      <c r="BV73" s="180">
        <v>0</v>
      </c>
      <c r="BW73" s="180">
        <v>0</v>
      </c>
      <c r="BX73" s="180">
        <v>0</v>
      </c>
      <c r="BY73" s="180">
        <v>0</v>
      </c>
      <c r="BZ73" s="180">
        <v>0</v>
      </c>
      <c r="CA73" s="180">
        <v>0</v>
      </c>
      <c r="CB73" s="180">
        <v>0</v>
      </c>
      <c r="CC73" s="180">
        <v>0</v>
      </c>
      <c r="CD73" s="180">
        <v>0</v>
      </c>
    </row>
    <row r="74" spans="1:82" x14ac:dyDescent="0.3">
      <c r="A74" s="155">
        <v>327</v>
      </c>
      <c r="B74" s="180" t="s">
        <v>1053</v>
      </c>
      <c r="D74" s="180">
        <v>10626</v>
      </c>
      <c r="E74" s="180">
        <v>7091</v>
      </c>
      <c r="F74" s="180">
        <v>0</v>
      </c>
      <c r="G74" s="180">
        <v>338738</v>
      </c>
      <c r="H74" s="180">
        <v>737</v>
      </c>
      <c r="I74" s="180">
        <v>0</v>
      </c>
      <c r="J74" s="180">
        <v>0</v>
      </c>
      <c r="K74" s="180">
        <v>5700</v>
      </c>
      <c r="L74" s="180">
        <v>251747</v>
      </c>
      <c r="M74" s="180">
        <v>0</v>
      </c>
      <c r="N74" s="180">
        <v>0</v>
      </c>
      <c r="O74" s="180">
        <v>0</v>
      </c>
      <c r="P74" s="180">
        <v>0</v>
      </c>
      <c r="Q74" s="180">
        <v>177882</v>
      </c>
      <c r="R74" s="180">
        <v>0</v>
      </c>
      <c r="S74" s="180">
        <v>0</v>
      </c>
      <c r="T74" s="180">
        <v>48416</v>
      </c>
      <c r="U74" s="180">
        <v>85035</v>
      </c>
      <c r="V74" s="180">
        <v>1052081</v>
      </c>
      <c r="Y74" s="180">
        <v>215800</v>
      </c>
      <c r="Z74" s="180">
        <v>421341</v>
      </c>
      <c r="AA74" s="180">
        <v>0</v>
      </c>
      <c r="AB74" s="180">
        <v>51113</v>
      </c>
      <c r="AC74" s="180">
        <v>0</v>
      </c>
      <c r="AD74" s="180">
        <v>0</v>
      </c>
      <c r="AF74" s="180">
        <v>12409353</v>
      </c>
      <c r="AG74" s="180">
        <v>0</v>
      </c>
      <c r="AH74" s="180">
        <v>12410</v>
      </c>
      <c r="AI74" s="180">
        <v>18591</v>
      </c>
      <c r="AJ74" s="180">
        <v>0</v>
      </c>
      <c r="AK74" s="180">
        <v>0</v>
      </c>
      <c r="AM74" s="180">
        <v>0</v>
      </c>
      <c r="AN74" s="180">
        <v>1281547</v>
      </c>
      <c r="AO74" s="180">
        <v>0</v>
      </c>
      <c r="AP74" s="180">
        <v>165740</v>
      </c>
      <c r="AQ74" s="180">
        <v>0</v>
      </c>
      <c r="AR74" s="180">
        <v>0</v>
      </c>
      <c r="AT74" s="180">
        <v>36050</v>
      </c>
      <c r="AU74" s="180">
        <v>46645942</v>
      </c>
      <c r="AV74" s="180">
        <v>3836910</v>
      </c>
      <c r="AW74" s="180">
        <v>0</v>
      </c>
      <c r="AX74" s="180">
        <v>11826</v>
      </c>
      <c r="AY74" s="180">
        <v>415323</v>
      </c>
      <c r="AZ74" s="180">
        <v>11712</v>
      </c>
      <c r="BB74" s="180">
        <v>243585</v>
      </c>
      <c r="BC74" s="180">
        <v>130000</v>
      </c>
      <c r="BD74" s="180">
        <v>0</v>
      </c>
      <c r="BE74" s="180">
        <v>3281</v>
      </c>
      <c r="BF74" s="180">
        <v>858549</v>
      </c>
      <c r="BG74" s="180">
        <v>0</v>
      </c>
      <c r="BH74" s="180">
        <v>306658</v>
      </c>
      <c r="BI74" s="180">
        <v>1040</v>
      </c>
      <c r="BJ74" s="180">
        <v>0</v>
      </c>
      <c r="BK74" s="180">
        <v>0</v>
      </c>
      <c r="BL74" s="180">
        <v>5352310</v>
      </c>
      <c r="BM74" s="180">
        <v>3228958</v>
      </c>
      <c r="BN74" s="180">
        <v>379893</v>
      </c>
      <c r="BO74" s="180">
        <v>1867877</v>
      </c>
      <c r="BP74" s="180">
        <v>8200044</v>
      </c>
      <c r="BQ74" s="180">
        <v>50</v>
      </c>
      <c r="BR74" s="180">
        <v>399040</v>
      </c>
      <c r="BS74" s="180">
        <v>0</v>
      </c>
      <c r="BU74" s="180">
        <v>40050</v>
      </c>
      <c r="BV74" s="180">
        <v>34169</v>
      </c>
      <c r="BW74" s="180">
        <v>475231</v>
      </c>
      <c r="BX74" s="180">
        <v>0</v>
      </c>
      <c r="BY74" s="180">
        <v>153725</v>
      </c>
      <c r="BZ74" s="180">
        <v>1963473</v>
      </c>
      <c r="CA74" s="180">
        <v>0</v>
      </c>
      <c r="CB74" s="180">
        <v>4000</v>
      </c>
      <c r="CC74" s="180">
        <v>0</v>
      </c>
      <c r="CD74" s="180">
        <v>0</v>
      </c>
    </row>
    <row r="75" spans="1:82" x14ac:dyDescent="0.3">
      <c r="A75" s="155">
        <v>328</v>
      </c>
      <c r="B75" s="180" t="s">
        <v>307</v>
      </c>
      <c r="D75" s="180">
        <v>2370639</v>
      </c>
      <c r="E75" s="180">
        <v>208750</v>
      </c>
      <c r="F75" s="180">
        <v>0</v>
      </c>
      <c r="G75" s="180">
        <v>1782332</v>
      </c>
      <c r="H75" s="180">
        <v>0</v>
      </c>
      <c r="I75" s="180">
        <v>0</v>
      </c>
      <c r="J75" s="180">
        <v>0</v>
      </c>
      <c r="K75" s="180">
        <v>0</v>
      </c>
      <c r="L75" s="180">
        <v>1304172</v>
      </c>
      <c r="M75" s="180">
        <v>0</v>
      </c>
      <c r="N75" s="180">
        <v>0</v>
      </c>
      <c r="O75" s="180">
        <v>0</v>
      </c>
      <c r="P75" s="180">
        <v>0</v>
      </c>
      <c r="Q75" s="180">
        <v>1316213</v>
      </c>
      <c r="R75" s="180">
        <v>0</v>
      </c>
      <c r="S75" s="180">
        <v>0</v>
      </c>
      <c r="T75" s="180">
        <v>159678</v>
      </c>
      <c r="U75" s="180">
        <v>0</v>
      </c>
      <c r="V75" s="180">
        <v>113497</v>
      </c>
      <c r="Y75" s="180">
        <v>1093909</v>
      </c>
      <c r="Z75" s="180">
        <v>3416008</v>
      </c>
      <c r="AA75" s="180">
        <v>0</v>
      </c>
      <c r="AB75" s="180">
        <v>46825</v>
      </c>
      <c r="AC75" s="180">
        <v>0</v>
      </c>
      <c r="AD75" s="180">
        <v>0</v>
      </c>
      <c r="AF75" s="180">
        <v>7756535</v>
      </c>
      <c r="AG75" s="180">
        <v>0</v>
      </c>
      <c r="AH75" s="180">
        <v>0</v>
      </c>
      <c r="AI75" s="180">
        <v>3720952</v>
      </c>
      <c r="AJ75" s="180">
        <v>0</v>
      </c>
      <c r="AK75" s="180">
        <v>106135</v>
      </c>
      <c r="AM75" s="180">
        <v>202388</v>
      </c>
      <c r="AN75" s="180">
        <v>4525710</v>
      </c>
      <c r="AO75" s="180">
        <v>0</v>
      </c>
      <c r="AP75" s="180">
        <v>345069</v>
      </c>
      <c r="AQ75" s="180">
        <v>0</v>
      </c>
      <c r="AR75" s="180">
        <v>0</v>
      </c>
      <c r="AT75" s="180">
        <v>1065133</v>
      </c>
      <c r="AU75" s="180">
        <v>130615193</v>
      </c>
      <c r="AV75" s="180">
        <v>28828715</v>
      </c>
      <c r="AW75" s="180">
        <v>148216</v>
      </c>
      <c r="AX75" s="180">
        <v>0</v>
      </c>
      <c r="AY75" s="180">
        <v>0</v>
      </c>
      <c r="AZ75" s="180">
        <v>0</v>
      </c>
      <c r="BB75" s="180">
        <v>0</v>
      </c>
      <c r="BC75" s="180">
        <v>0</v>
      </c>
      <c r="BD75" s="180">
        <v>0</v>
      </c>
      <c r="BE75" s="180">
        <v>0</v>
      </c>
      <c r="BF75" s="180">
        <v>3536860</v>
      </c>
      <c r="BG75" s="180">
        <v>0</v>
      </c>
      <c r="BH75" s="180">
        <v>0</v>
      </c>
      <c r="BI75" s="180">
        <v>103232</v>
      </c>
      <c r="BJ75" s="180">
        <v>0</v>
      </c>
      <c r="BK75" s="180">
        <v>0</v>
      </c>
      <c r="BL75" s="180">
        <v>6399093</v>
      </c>
      <c r="BM75" s="180">
        <v>16988218</v>
      </c>
      <c r="BN75" s="180">
        <v>0</v>
      </c>
      <c r="BO75" s="180">
        <v>14055042</v>
      </c>
      <c r="BP75" s="180">
        <v>60722781</v>
      </c>
      <c r="BQ75" s="180">
        <v>1829583</v>
      </c>
      <c r="BR75" s="180">
        <v>0</v>
      </c>
      <c r="BS75" s="180">
        <v>0</v>
      </c>
      <c r="BU75" s="180">
        <v>10000</v>
      </c>
      <c r="BV75" s="180">
        <v>829680</v>
      </c>
      <c r="BW75" s="180">
        <v>0</v>
      </c>
      <c r="BX75" s="180">
        <v>0</v>
      </c>
      <c r="BY75" s="180">
        <v>4942341</v>
      </c>
      <c r="BZ75" s="180">
        <v>0</v>
      </c>
      <c r="CA75" s="180">
        <v>0</v>
      </c>
      <c r="CB75" s="180">
        <v>590878</v>
      </c>
      <c r="CC75" s="180">
        <v>0</v>
      </c>
      <c r="CD75" s="180">
        <v>0</v>
      </c>
    </row>
    <row r="76" spans="1:82" x14ac:dyDescent="0.3">
      <c r="A76" s="155">
        <v>331</v>
      </c>
      <c r="B76" s="180" t="s">
        <v>238</v>
      </c>
      <c r="D76" s="180">
        <v>30998</v>
      </c>
      <c r="E76" s="180">
        <v>75000</v>
      </c>
      <c r="F76" s="180">
        <v>0</v>
      </c>
      <c r="G76" s="180">
        <v>25085</v>
      </c>
      <c r="H76" s="180">
        <v>93465</v>
      </c>
      <c r="I76" s="180">
        <v>0</v>
      </c>
      <c r="J76" s="180">
        <v>0</v>
      </c>
      <c r="K76" s="180">
        <v>33000</v>
      </c>
      <c r="L76" s="180">
        <v>428340</v>
      </c>
      <c r="M76" s="180">
        <v>0</v>
      </c>
      <c r="N76" s="180">
        <v>0</v>
      </c>
      <c r="O76" s="180">
        <v>0</v>
      </c>
      <c r="P76" s="180">
        <v>0</v>
      </c>
      <c r="Q76" s="180">
        <v>32819</v>
      </c>
      <c r="R76" s="180">
        <v>0</v>
      </c>
      <c r="S76" s="180">
        <v>14062</v>
      </c>
      <c r="T76" s="180">
        <v>64220</v>
      </c>
      <c r="U76" s="180">
        <v>24103</v>
      </c>
      <c r="V76" s="180">
        <v>845342</v>
      </c>
      <c r="Y76" s="180">
        <v>45273</v>
      </c>
      <c r="Z76" s="180">
        <v>2392941</v>
      </c>
      <c r="AA76" s="180">
        <v>0</v>
      </c>
      <c r="AB76" s="180">
        <v>12718</v>
      </c>
      <c r="AC76" s="180">
        <v>0</v>
      </c>
      <c r="AD76" s="180">
        <v>0</v>
      </c>
      <c r="AF76" s="180">
        <v>4105241</v>
      </c>
      <c r="AG76" s="180">
        <v>0</v>
      </c>
      <c r="AH76" s="180">
        <v>0</v>
      </c>
      <c r="AI76" s="180">
        <v>116823</v>
      </c>
      <c r="AJ76" s="180">
        <v>0</v>
      </c>
      <c r="AK76" s="180">
        <v>0</v>
      </c>
      <c r="AM76" s="180">
        <v>54965</v>
      </c>
      <c r="AN76" s="180">
        <v>547800</v>
      </c>
      <c r="AO76" s="180">
        <v>0</v>
      </c>
      <c r="AP76" s="180">
        <v>150944</v>
      </c>
      <c r="AQ76" s="180">
        <v>0</v>
      </c>
      <c r="AR76" s="180">
        <v>0</v>
      </c>
      <c r="AT76" s="180">
        <v>0</v>
      </c>
      <c r="AU76" s="180">
        <v>16330000</v>
      </c>
      <c r="AV76" s="180">
        <v>5137511</v>
      </c>
      <c r="AW76" s="180">
        <v>30887</v>
      </c>
      <c r="AX76" s="180">
        <v>13418</v>
      </c>
      <c r="AY76" s="180">
        <v>1767</v>
      </c>
      <c r="AZ76" s="180">
        <v>0</v>
      </c>
      <c r="BB76" s="180">
        <v>0</v>
      </c>
      <c r="BC76" s="180">
        <v>4004</v>
      </c>
      <c r="BD76" s="180">
        <v>0</v>
      </c>
      <c r="BE76" s="180">
        <v>18792</v>
      </c>
      <c r="BF76" s="180">
        <v>1518231</v>
      </c>
      <c r="BG76" s="180">
        <v>0</v>
      </c>
      <c r="BH76" s="180">
        <v>550788</v>
      </c>
      <c r="BI76" s="180">
        <v>22263</v>
      </c>
      <c r="BJ76" s="180">
        <v>0</v>
      </c>
      <c r="BK76" s="180">
        <v>0</v>
      </c>
      <c r="BL76" s="180">
        <v>0</v>
      </c>
      <c r="BM76" s="180">
        <v>2366023</v>
      </c>
      <c r="BN76" s="180">
        <v>396114</v>
      </c>
      <c r="BO76" s="180">
        <v>2604004</v>
      </c>
      <c r="BP76" s="180">
        <v>9594657</v>
      </c>
      <c r="BQ76" s="180">
        <v>0</v>
      </c>
      <c r="BR76" s="180">
        <v>93350</v>
      </c>
      <c r="BS76" s="180">
        <v>0</v>
      </c>
      <c r="BU76" s="180">
        <v>0</v>
      </c>
      <c r="BV76" s="180">
        <v>0</v>
      </c>
      <c r="BW76" s="180">
        <v>117817</v>
      </c>
      <c r="BX76" s="180">
        <v>0</v>
      </c>
      <c r="BY76" s="180">
        <v>3239208</v>
      </c>
      <c r="BZ76" s="180">
        <v>10239</v>
      </c>
      <c r="CA76" s="180">
        <v>0</v>
      </c>
      <c r="CB76" s="180">
        <v>11287</v>
      </c>
      <c r="CC76" s="180">
        <v>0</v>
      </c>
      <c r="CD76" s="180">
        <v>0</v>
      </c>
    </row>
    <row r="77" spans="1:82" x14ac:dyDescent="0.3">
      <c r="A77" s="155">
        <v>332</v>
      </c>
      <c r="B77" s="180" t="s">
        <v>239</v>
      </c>
      <c r="D77" s="180">
        <v>2370640</v>
      </c>
      <c r="E77" s="180">
        <v>185303</v>
      </c>
      <c r="F77" s="180">
        <v>0</v>
      </c>
      <c r="G77" s="180">
        <v>1089682</v>
      </c>
      <c r="H77" s="180">
        <v>38100</v>
      </c>
      <c r="I77" s="180">
        <v>0</v>
      </c>
      <c r="J77" s="180">
        <v>0</v>
      </c>
      <c r="K77" s="180">
        <v>0</v>
      </c>
      <c r="L77" s="180">
        <v>1362134</v>
      </c>
      <c r="M77" s="180">
        <v>0</v>
      </c>
      <c r="N77" s="180">
        <v>0</v>
      </c>
      <c r="O77" s="180">
        <v>0</v>
      </c>
      <c r="P77" s="180">
        <v>2995</v>
      </c>
      <c r="Q77" s="180">
        <v>1816155</v>
      </c>
      <c r="R77" s="180">
        <v>0</v>
      </c>
      <c r="S77" s="180">
        <v>429982</v>
      </c>
      <c r="T77" s="180">
        <v>74360</v>
      </c>
      <c r="U77" s="180">
        <v>34458</v>
      </c>
      <c r="V77" s="180">
        <v>242375</v>
      </c>
      <c r="Y77" s="180">
        <v>204786</v>
      </c>
      <c r="Z77" s="180">
        <v>2216064</v>
      </c>
      <c r="AA77" s="180">
        <v>0</v>
      </c>
      <c r="AB77" s="180">
        <v>1204398</v>
      </c>
      <c r="AC77" s="180">
        <v>0</v>
      </c>
      <c r="AD77" s="180">
        <v>0</v>
      </c>
      <c r="AF77" s="180">
        <v>7894044</v>
      </c>
      <c r="AG77" s="180">
        <v>0</v>
      </c>
      <c r="AH77" s="180">
        <v>0</v>
      </c>
      <c r="AI77" s="180">
        <v>1731572</v>
      </c>
      <c r="AJ77" s="180">
        <v>0</v>
      </c>
      <c r="AK77" s="180">
        <v>48748</v>
      </c>
      <c r="AM77" s="180">
        <v>121822</v>
      </c>
      <c r="AN77" s="180">
        <v>4406736</v>
      </c>
      <c r="AO77" s="180">
        <v>0</v>
      </c>
      <c r="AP77" s="180">
        <v>334053</v>
      </c>
      <c r="AQ77" s="180">
        <v>0</v>
      </c>
      <c r="AR77" s="180">
        <v>0</v>
      </c>
      <c r="AT77" s="180">
        <v>344293</v>
      </c>
      <c r="AU77" s="180">
        <v>58027209</v>
      </c>
      <c r="AV77" s="180">
        <v>27632077</v>
      </c>
      <c r="AW77" s="180">
        <v>132276</v>
      </c>
      <c r="AX77" s="180">
        <v>5000</v>
      </c>
      <c r="AY77" s="180">
        <v>144003</v>
      </c>
      <c r="AZ77" s="180">
        <v>12549</v>
      </c>
      <c r="BB77" s="180">
        <v>81497</v>
      </c>
      <c r="BC77" s="180">
        <v>2040</v>
      </c>
      <c r="BD77" s="180">
        <v>0</v>
      </c>
      <c r="BE77" s="180">
        <v>33123</v>
      </c>
      <c r="BF77" s="180">
        <v>3521366</v>
      </c>
      <c r="BG77" s="180">
        <v>0</v>
      </c>
      <c r="BH77" s="180">
        <v>1861002</v>
      </c>
      <c r="BI77" s="180">
        <v>0</v>
      </c>
      <c r="BJ77" s="180">
        <v>0</v>
      </c>
      <c r="BK77" s="180">
        <v>0</v>
      </c>
      <c r="BL77" s="180">
        <v>0</v>
      </c>
      <c r="BM77" s="180">
        <v>9561515</v>
      </c>
      <c r="BN77" s="180">
        <v>140805</v>
      </c>
      <c r="BO77" s="180">
        <v>9706095</v>
      </c>
      <c r="BP77" s="180">
        <v>11775735</v>
      </c>
      <c r="BQ77" s="180">
        <v>62386</v>
      </c>
      <c r="BR77" s="180">
        <v>375266</v>
      </c>
      <c r="BS77" s="180">
        <v>0</v>
      </c>
      <c r="BU77" s="180">
        <v>10000</v>
      </c>
      <c r="BV77" s="180">
        <v>456438</v>
      </c>
      <c r="BW77" s="180">
        <v>1863005</v>
      </c>
      <c r="BX77" s="180">
        <v>0</v>
      </c>
      <c r="BY77" s="180">
        <v>4325356</v>
      </c>
      <c r="BZ77" s="180">
        <v>107671</v>
      </c>
      <c r="CA77" s="180">
        <v>0</v>
      </c>
      <c r="CB77" s="180">
        <v>518412</v>
      </c>
      <c r="CC77" s="180">
        <v>0</v>
      </c>
      <c r="CD77" s="180">
        <v>0</v>
      </c>
    </row>
    <row r="78" spans="1:82" x14ac:dyDescent="0.3">
      <c r="A78" s="155">
        <v>333</v>
      </c>
      <c r="B78" s="180" t="s">
        <v>176</v>
      </c>
      <c r="D78" s="180">
        <v>837868</v>
      </c>
      <c r="E78" s="180">
        <v>845925</v>
      </c>
      <c r="F78" s="180">
        <v>393081</v>
      </c>
      <c r="G78" s="180">
        <v>1203509</v>
      </c>
      <c r="H78" s="180">
        <v>876742</v>
      </c>
      <c r="I78" s="180">
        <v>139539</v>
      </c>
      <c r="J78" s="180">
        <v>101587</v>
      </c>
      <c r="K78" s="180">
        <v>474488</v>
      </c>
      <c r="L78" s="180">
        <v>2924015</v>
      </c>
      <c r="M78" s="180">
        <v>106971087</v>
      </c>
      <c r="N78" s="180">
        <v>3321529</v>
      </c>
      <c r="O78" s="180">
        <v>3612186</v>
      </c>
      <c r="P78" s="180">
        <v>127493</v>
      </c>
      <c r="Q78" s="180">
        <v>3749966</v>
      </c>
      <c r="R78" s="180">
        <v>150013</v>
      </c>
      <c r="S78" s="180">
        <v>538966</v>
      </c>
      <c r="T78" s="180">
        <v>878914</v>
      </c>
      <c r="U78" s="180">
        <v>1581390</v>
      </c>
      <c r="V78" s="180">
        <v>4087522</v>
      </c>
      <c r="Y78" s="180">
        <v>223033</v>
      </c>
      <c r="Z78" s="180">
        <v>47300978</v>
      </c>
      <c r="AA78" s="180">
        <v>4743834</v>
      </c>
      <c r="AB78" s="180">
        <v>1065550</v>
      </c>
      <c r="AC78" s="180">
        <v>34192350</v>
      </c>
      <c r="AD78" s="180">
        <v>616324</v>
      </c>
      <c r="AF78" s="180">
        <v>51550301</v>
      </c>
      <c r="AG78" s="180">
        <v>944205</v>
      </c>
      <c r="AH78" s="180">
        <v>246290</v>
      </c>
      <c r="AI78" s="180">
        <v>1971641</v>
      </c>
      <c r="AJ78" s="180">
        <v>1016033</v>
      </c>
      <c r="AK78" s="180">
        <v>56619</v>
      </c>
      <c r="AM78" s="180">
        <v>456126</v>
      </c>
      <c r="AN78" s="180">
        <v>13329731</v>
      </c>
      <c r="AO78" s="180">
        <v>54525</v>
      </c>
      <c r="AP78" s="180">
        <v>4306421</v>
      </c>
      <c r="AQ78" s="180">
        <v>1684687</v>
      </c>
      <c r="AR78" s="180">
        <v>241989</v>
      </c>
      <c r="AT78" s="180">
        <v>475279</v>
      </c>
      <c r="AU78" s="180">
        <v>187054053</v>
      </c>
      <c r="AV78" s="180">
        <v>44668452</v>
      </c>
      <c r="AW78" s="180">
        <v>1245033</v>
      </c>
      <c r="AX78" s="180">
        <v>211224</v>
      </c>
      <c r="AY78" s="180">
        <v>315146</v>
      </c>
      <c r="AZ78" s="180">
        <v>127143</v>
      </c>
      <c r="BB78" s="180">
        <v>3610638</v>
      </c>
      <c r="BC78" s="180">
        <v>1221464</v>
      </c>
      <c r="BD78" s="180">
        <v>229945</v>
      </c>
      <c r="BE78" s="180">
        <v>118443</v>
      </c>
      <c r="BF78" s="180">
        <v>15521144</v>
      </c>
      <c r="BG78" s="180">
        <v>58677</v>
      </c>
      <c r="BH78" s="180">
        <v>13744401</v>
      </c>
      <c r="BI78" s="180">
        <v>629933</v>
      </c>
      <c r="BJ78" s="180">
        <v>482997</v>
      </c>
      <c r="BK78" s="180">
        <v>527845</v>
      </c>
      <c r="BL78" s="180">
        <v>12108057</v>
      </c>
      <c r="BM78" s="180">
        <v>4751694</v>
      </c>
      <c r="BN78" s="180">
        <v>1094536</v>
      </c>
      <c r="BO78" s="180">
        <v>58988978</v>
      </c>
      <c r="BP78" s="180">
        <v>51027207</v>
      </c>
      <c r="BQ78" s="180">
        <v>266910</v>
      </c>
      <c r="BR78" s="180">
        <v>6835320</v>
      </c>
      <c r="BS78" s="180">
        <v>2864021</v>
      </c>
      <c r="BU78" s="180">
        <v>248201</v>
      </c>
      <c r="BV78" s="180">
        <v>642715</v>
      </c>
      <c r="BW78" s="180">
        <v>5711460</v>
      </c>
      <c r="BX78" s="180">
        <v>2693437</v>
      </c>
      <c r="BY78" s="180">
        <v>41349100</v>
      </c>
      <c r="BZ78" s="180">
        <v>696587</v>
      </c>
      <c r="CA78" s="180">
        <v>18896983</v>
      </c>
      <c r="CB78" s="180">
        <v>592918</v>
      </c>
      <c r="CC78" s="180">
        <v>2108959</v>
      </c>
      <c r="CD78" s="180">
        <v>50501106</v>
      </c>
    </row>
    <row r="79" spans="1:82" x14ac:dyDescent="0.3">
      <c r="A79" s="155">
        <v>334</v>
      </c>
      <c r="B79" s="180" t="s">
        <v>261</v>
      </c>
      <c r="D79" s="180">
        <v>2445413</v>
      </c>
      <c r="E79" s="180">
        <v>4359786</v>
      </c>
      <c r="F79" s="180">
        <v>1514666</v>
      </c>
      <c r="G79" s="180">
        <v>1145284</v>
      </c>
      <c r="H79" s="180">
        <v>1364104</v>
      </c>
      <c r="I79" s="180">
        <v>693074</v>
      </c>
      <c r="J79" s="180">
        <v>152223</v>
      </c>
      <c r="K79" s="180">
        <v>105289</v>
      </c>
      <c r="L79" s="180">
        <v>16040949</v>
      </c>
      <c r="M79" s="180">
        <v>783198593</v>
      </c>
      <c r="N79" s="180">
        <v>3956162</v>
      </c>
      <c r="O79" s="180">
        <v>18111758</v>
      </c>
      <c r="P79" s="180">
        <v>76699</v>
      </c>
      <c r="Q79" s="180">
        <v>27874852</v>
      </c>
      <c r="R79" s="180">
        <v>269105</v>
      </c>
      <c r="S79" s="180">
        <v>867050</v>
      </c>
      <c r="T79" s="180">
        <v>3017136</v>
      </c>
      <c r="U79" s="180">
        <v>1336285</v>
      </c>
      <c r="V79" s="180">
        <v>10359463</v>
      </c>
      <c r="Y79" s="180">
        <v>2868877</v>
      </c>
      <c r="Z79" s="180">
        <v>149876250</v>
      </c>
      <c r="AA79" s="180">
        <v>1726355</v>
      </c>
      <c r="AB79" s="180">
        <v>739529</v>
      </c>
      <c r="AC79" s="180">
        <v>150676310</v>
      </c>
      <c r="AD79" s="180">
        <v>2014986</v>
      </c>
      <c r="AF79" s="180">
        <v>482172037</v>
      </c>
      <c r="AG79" s="180">
        <v>585762</v>
      </c>
      <c r="AH79" s="180">
        <v>381297</v>
      </c>
      <c r="AI79" s="180">
        <v>11754909</v>
      </c>
      <c r="AJ79" s="180">
        <v>1738716</v>
      </c>
      <c r="AK79" s="180">
        <v>672242</v>
      </c>
      <c r="AM79" s="180">
        <v>882914</v>
      </c>
      <c r="AN79" s="180">
        <v>30985575</v>
      </c>
      <c r="AO79" s="180">
        <v>0</v>
      </c>
      <c r="AP79" s="180">
        <v>8152329</v>
      </c>
      <c r="AQ79" s="180">
        <v>4756508</v>
      </c>
      <c r="AR79" s="180">
        <v>300791</v>
      </c>
      <c r="AT79" s="180">
        <v>510519</v>
      </c>
      <c r="AU79" s="180">
        <v>881615670</v>
      </c>
      <c r="AV79" s="180">
        <v>237325575</v>
      </c>
      <c r="AW79" s="180">
        <v>8692206</v>
      </c>
      <c r="AX79" s="180">
        <v>719736</v>
      </c>
      <c r="AY79" s="180">
        <v>522392</v>
      </c>
      <c r="AZ79" s="180">
        <v>178469</v>
      </c>
      <c r="BB79" s="180">
        <v>22586675</v>
      </c>
      <c r="BC79" s="180">
        <v>741391</v>
      </c>
      <c r="BD79" s="180">
        <v>447779</v>
      </c>
      <c r="BE79" s="180">
        <v>54824</v>
      </c>
      <c r="BF79" s="180">
        <v>33223191</v>
      </c>
      <c r="BG79" s="180">
        <v>63857</v>
      </c>
      <c r="BH79" s="180">
        <v>22954566</v>
      </c>
      <c r="BI79" s="180">
        <v>5805077</v>
      </c>
      <c r="BJ79" s="180">
        <v>1284013</v>
      </c>
      <c r="BK79" s="180">
        <v>274596</v>
      </c>
      <c r="BL79" s="180">
        <v>44531591</v>
      </c>
      <c r="BM79" s="180">
        <v>49888264</v>
      </c>
      <c r="BN79" s="180">
        <v>4351150</v>
      </c>
      <c r="BO79" s="180">
        <v>140329869</v>
      </c>
      <c r="BP79" s="180">
        <v>784265911</v>
      </c>
      <c r="BQ79" s="180">
        <v>1554935</v>
      </c>
      <c r="BR79" s="180">
        <v>24952459</v>
      </c>
      <c r="BS79" s="180">
        <v>4182962</v>
      </c>
      <c r="BU79" s="180">
        <v>2113840</v>
      </c>
      <c r="BV79" s="180">
        <v>1445251</v>
      </c>
      <c r="BW79" s="180">
        <v>6850461</v>
      </c>
      <c r="BX79" s="180">
        <v>2623935</v>
      </c>
      <c r="BY79" s="180">
        <v>203887130</v>
      </c>
      <c r="BZ79" s="180">
        <v>1291897</v>
      </c>
      <c r="CA79" s="180">
        <v>38234801</v>
      </c>
      <c r="CB79" s="180">
        <v>1224331</v>
      </c>
      <c r="CC79" s="180">
        <v>7016914</v>
      </c>
      <c r="CD79" s="180">
        <v>142757033</v>
      </c>
    </row>
    <row r="80" spans="1:82" x14ac:dyDescent="0.3">
      <c r="A80" s="155">
        <v>335</v>
      </c>
      <c r="B80" s="180" t="s">
        <v>109</v>
      </c>
      <c r="D80" s="180">
        <v>0</v>
      </c>
      <c r="E80" s="180">
        <v>0</v>
      </c>
      <c r="F80" s="180">
        <v>0</v>
      </c>
      <c r="G80" s="180">
        <v>0</v>
      </c>
      <c r="H80" s="180">
        <v>0</v>
      </c>
      <c r="I80" s="180">
        <v>0</v>
      </c>
      <c r="J80" s="180">
        <v>0</v>
      </c>
      <c r="K80" s="180">
        <v>0</v>
      </c>
      <c r="L80" s="180">
        <v>0</v>
      </c>
      <c r="M80" s="180">
        <v>28779728</v>
      </c>
      <c r="N80" s="180">
        <v>0</v>
      </c>
      <c r="O80" s="180">
        <v>0</v>
      </c>
      <c r="P80" s="180">
        <v>6610</v>
      </c>
      <c r="Q80" s="180">
        <v>0</v>
      </c>
      <c r="R80" s="180">
        <v>0</v>
      </c>
      <c r="S80" s="180">
        <v>0</v>
      </c>
      <c r="T80" s="180">
        <v>0</v>
      </c>
      <c r="U80" s="180">
        <v>0</v>
      </c>
      <c r="V80" s="180">
        <v>0</v>
      </c>
      <c r="Y80" s="180">
        <v>0</v>
      </c>
      <c r="Z80" s="180">
        <v>0</v>
      </c>
      <c r="AA80" s="180">
        <v>0</v>
      </c>
      <c r="AB80" s="180">
        <v>1944</v>
      </c>
      <c r="AC80" s="180">
        <v>0</v>
      </c>
      <c r="AD80" s="180">
        <v>0</v>
      </c>
      <c r="AF80" s="180">
        <v>0</v>
      </c>
      <c r="AG80" s="180">
        <v>0</v>
      </c>
      <c r="AH80" s="180">
        <v>0</v>
      </c>
      <c r="AI80" s="180">
        <v>0</v>
      </c>
      <c r="AJ80" s="180">
        <v>0</v>
      </c>
      <c r="AK80" s="180">
        <v>0</v>
      </c>
      <c r="AM80" s="180">
        <v>0</v>
      </c>
      <c r="AN80" s="180">
        <v>0</v>
      </c>
      <c r="AO80" s="180">
        <v>0</v>
      </c>
      <c r="AP80" s="180">
        <v>0</v>
      </c>
      <c r="AQ80" s="180">
        <v>0</v>
      </c>
      <c r="AR80" s="180">
        <v>0</v>
      </c>
      <c r="AT80" s="180">
        <v>0</v>
      </c>
      <c r="AU80" s="180">
        <v>36580818</v>
      </c>
      <c r="AV80" s="180">
        <v>0</v>
      </c>
      <c r="AW80" s="180">
        <v>0</v>
      </c>
      <c r="AX80" s="180">
        <v>0</v>
      </c>
      <c r="AY80" s="180">
        <v>0</v>
      </c>
      <c r="AZ80" s="180">
        <v>0</v>
      </c>
      <c r="BB80" s="180">
        <v>0</v>
      </c>
      <c r="BC80" s="180">
        <v>0</v>
      </c>
      <c r="BD80" s="180">
        <v>0</v>
      </c>
      <c r="BE80" s="180">
        <v>0</v>
      </c>
      <c r="BF80" s="180">
        <v>3985</v>
      </c>
      <c r="BG80" s="180">
        <v>0</v>
      </c>
      <c r="BH80" s="180">
        <v>58650</v>
      </c>
      <c r="BI80" s="180">
        <v>0</v>
      </c>
      <c r="BJ80" s="180">
        <v>0</v>
      </c>
      <c r="BK80" s="180">
        <v>0</v>
      </c>
      <c r="BL80" s="180">
        <v>0</v>
      </c>
      <c r="BM80" s="180">
        <v>0</v>
      </c>
      <c r="BN80" s="180">
        <v>0</v>
      </c>
      <c r="BO80" s="180">
        <v>0</v>
      </c>
      <c r="BP80" s="180">
        <v>0</v>
      </c>
      <c r="BQ80" s="180">
        <v>0</v>
      </c>
      <c r="BR80" s="180">
        <v>0</v>
      </c>
      <c r="BS80" s="180">
        <v>0</v>
      </c>
      <c r="BU80" s="180">
        <v>0</v>
      </c>
      <c r="BV80" s="180">
        <v>0</v>
      </c>
      <c r="BW80" s="180">
        <v>0</v>
      </c>
      <c r="BX80" s="180">
        <v>0</v>
      </c>
      <c r="BY80" s="180">
        <v>0</v>
      </c>
      <c r="BZ80" s="180">
        <v>0</v>
      </c>
      <c r="CA80" s="180">
        <v>0</v>
      </c>
      <c r="CB80" s="180">
        <v>0</v>
      </c>
      <c r="CC80" s="180">
        <v>0</v>
      </c>
      <c r="CD80" s="180">
        <v>304991</v>
      </c>
    </row>
    <row r="81" spans="1:82" s="635" customFormat="1" x14ac:dyDescent="0.3">
      <c r="A81" s="634">
        <v>336</v>
      </c>
      <c r="B81" s="635" t="s">
        <v>1054</v>
      </c>
      <c r="D81" s="635">
        <v>989316</v>
      </c>
      <c r="E81" s="635">
        <v>88254</v>
      </c>
      <c r="F81" s="635">
        <v>32698</v>
      </c>
      <c r="G81" s="635">
        <v>51718</v>
      </c>
      <c r="H81" s="635">
        <v>129259</v>
      </c>
      <c r="I81" s="635">
        <v>3679</v>
      </c>
      <c r="J81" s="635">
        <v>467</v>
      </c>
      <c r="K81" s="635">
        <v>205</v>
      </c>
      <c r="L81" s="635">
        <v>1135678</v>
      </c>
      <c r="M81" s="635">
        <v>60675521</v>
      </c>
      <c r="N81" s="635">
        <v>22353</v>
      </c>
      <c r="O81" s="635">
        <v>524226</v>
      </c>
      <c r="P81" s="635">
        <v>9810</v>
      </c>
      <c r="Q81" s="635">
        <v>896260</v>
      </c>
      <c r="R81" s="635">
        <v>4320</v>
      </c>
      <c r="S81" s="635">
        <v>14206</v>
      </c>
      <c r="T81" s="635">
        <v>40231</v>
      </c>
      <c r="U81" s="635">
        <v>30264</v>
      </c>
      <c r="V81" s="635">
        <v>421679</v>
      </c>
      <c r="Y81" s="635">
        <v>216294</v>
      </c>
      <c r="Z81" s="635">
        <v>6313900</v>
      </c>
      <c r="AA81" s="635">
        <v>2871</v>
      </c>
      <c r="AB81" s="635">
        <v>69431</v>
      </c>
      <c r="AC81" s="635">
        <v>7185983</v>
      </c>
      <c r="AD81" s="635">
        <v>871882</v>
      </c>
      <c r="AF81" s="635">
        <v>15699143</v>
      </c>
      <c r="AG81" s="635">
        <v>11484</v>
      </c>
      <c r="AH81" s="635">
        <v>6589</v>
      </c>
      <c r="AI81" s="635">
        <v>370009</v>
      </c>
      <c r="AJ81" s="635">
        <v>31225</v>
      </c>
      <c r="AK81" s="635">
        <v>3298</v>
      </c>
      <c r="AM81" s="635">
        <v>0</v>
      </c>
      <c r="AN81" s="635">
        <v>1008266</v>
      </c>
      <c r="AO81" s="635">
        <v>150</v>
      </c>
      <c r="AP81" s="635">
        <v>104219</v>
      </c>
      <c r="AQ81" s="635">
        <v>139953</v>
      </c>
      <c r="AR81" s="635">
        <v>119148</v>
      </c>
      <c r="AT81" s="635">
        <v>11323</v>
      </c>
      <c r="AU81" s="635">
        <v>125032589</v>
      </c>
      <c r="AV81" s="635">
        <v>10909316</v>
      </c>
      <c r="AW81" s="635">
        <v>180663</v>
      </c>
      <c r="AX81" s="635">
        <v>9005</v>
      </c>
      <c r="AY81" s="635">
        <v>11666</v>
      </c>
      <c r="AZ81" s="635">
        <v>6168</v>
      </c>
      <c r="BB81" s="635">
        <v>83438</v>
      </c>
      <c r="BC81" s="635">
        <v>0</v>
      </c>
      <c r="BD81" s="635">
        <v>8163</v>
      </c>
      <c r="BE81" s="635">
        <v>2748</v>
      </c>
      <c r="BF81" s="635">
        <v>1857127</v>
      </c>
      <c r="BG81" s="635">
        <v>0</v>
      </c>
      <c r="BH81" s="635">
        <v>692008</v>
      </c>
      <c r="BI81" s="635">
        <v>131658</v>
      </c>
      <c r="BJ81" s="635">
        <v>11893</v>
      </c>
      <c r="BK81" s="635">
        <v>479</v>
      </c>
      <c r="BL81" s="635">
        <v>1968742</v>
      </c>
      <c r="BM81" s="635">
        <v>2391957</v>
      </c>
      <c r="BN81" s="635">
        <v>345181</v>
      </c>
      <c r="BO81" s="635">
        <v>15166282</v>
      </c>
      <c r="BP81" s="635">
        <v>31477465</v>
      </c>
      <c r="BQ81" s="635">
        <v>30683</v>
      </c>
      <c r="BR81" s="635">
        <v>1391507</v>
      </c>
      <c r="BS81" s="635">
        <v>58896</v>
      </c>
      <c r="BU81" s="635">
        <v>7264</v>
      </c>
      <c r="BV81" s="635">
        <v>7898</v>
      </c>
      <c r="BW81" s="635">
        <v>1595206</v>
      </c>
      <c r="BX81" s="635">
        <v>154166</v>
      </c>
      <c r="BY81" s="635">
        <v>11396129</v>
      </c>
      <c r="BZ81" s="635">
        <v>195821</v>
      </c>
      <c r="CA81" s="635">
        <v>2479536</v>
      </c>
      <c r="CB81" s="635">
        <v>38576</v>
      </c>
      <c r="CC81" s="635">
        <v>252543</v>
      </c>
      <c r="CD81" s="635">
        <v>13327369</v>
      </c>
    </row>
    <row r="82" spans="1:82" x14ac:dyDescent="0.3">
      <c r="A82" s="155">
        <v>337</v>
      </c>
      <c r="B82" s="180" t="s">
        <v>245</v>
      </c>
      <c r="D82" s="180">
        <v>700000</v>
      </c>
      <c r="E82" s="180">
        <v>206845</v>
      </c>
      <c r="F82" s="180">
        <v>0</v>
      </c>
      <c r="G82" s="180">
        <v>0</v>
      </c>
      <c r="H82" s="180">
        <v>0</v>
      </c>
      <c r="I82" s="180">
        <v>0</v>
      </c>
      <c r="J82" s="180">
        <v>0</v>
      </c>
      <c r="K82" s="180">
        <v>0</v>
      </c>
      <c r="L82" s="180">
        <v>4678483</v>
      </c>
      <c r="M82" s="180">
        <v>97261057</v>
      </c>
      <c r="N82" s="180">
        <v>0</v>
      </c>
      <c r="O82" s="180">
        <v>7890407</v>
      </c>
      <c r="P82" s="180">
        <v>0</v>
      </c>
      <c r="Q82" s="180">
        <v>0</v>
      </c>
      <c r="R82" s="180">
        <v>0</v>
      </c>
      <c r="S82" s="180">
        <v>161345</v>
      </c>
      <c r="T82" s="180">
        <v>749441</v>
      </c>
      <c r="U82" s="180">
        <v>0</v>
      </c>
      <c r="V82" s="180">
        <v>615114</v>
      </c>
      <c r="Y82" s="180">
        <v>420881</v>
      </c>
      <c r="Z82" s="180">
        <v>37779775</v>
      </c>
      <c r="AA82" s="180">
        <v>0</v>
      </c>
      <c r="AB82" s="180">
        <v>22951</v>
      </c>
      <c r="AC82" s="180">
        <v>41065970</v>
      </c>
      <c r="AD82" s="180">
        <v>0</v>
      </c>
      <c r="AF82" s="180">
        <v>58379295</v>
      </c>
      <c r="AG82" s="180">
        <v>0</v>
      </c>
      <c r="AH82" s="180">
        <v>0</v>
      </c>
      <c r="AI82" s="180">
        <v>1749763</v>
      </c>
      <c r="AJ82" s="180">
        <v>0</v>
      </c>
      <c r="AK82" s="180">
        <v>0</v>
      </c>
      <c r="AM82" s="180">
        <v>0</v>
      </c>
      <c r="AN82" s="180">
        <v>0</v>
      </c>
      <c r="AO82" s="180">
        <v>0</v>
      </c>
      <c r="AP82" s="180">
        <v>0</v>
      </c>
      <c r="AQ82" s="180">
        <v>400000</v>
      </c>
      <c r="AR82" s="180">
        <v>0</v>
      </c>
      <c r="AT82" s="180">
        <v>0</v>
      </c>
      <c r="AU82" s="180">
        <v>384544193</v>
      </c>
      <c r="AV82" s="180">
        <v>32295029</v>
      </c>
      <c r="AW82" s="180">
        <v>1245301</v>
      </c>
      <c r="AX82" s="180">
        <v>0</v>
      </c>
      <c r="AY82" s="180">
        <v>0</v>
      </c>
      <c r="AZ82" s="180">
        <v>10375</v>
      </c>
      <c r="BB82" s="180">
        <v>0</v>
      </c>
      <c r="BC82" s="180">
        <v>0</v>
      </c>
      <c r="BD82" s="180">
        <v>7267</v>
      </c>
      <c r="BE82" s="180">
        <v>279208</v>
      </c>
      <c r="BF82" s="180">
        <v>18635057</v>
      </c>
      <c r="BG82" s="180">
        <v>0</v>
      </c>
      <c r="BH82" s="180">
        <v>5756920</v>
      </c>
      <c r="BI82" s="180">
        <v>768152</v>
      </c>
      <c r="BJ82" s="180">
        <v>0</v>
      </c>
      <c r="BK82" s="180">
        <v>0</v>
      </c>
      <c r="BL82" s="180">
        <v>3134710</v>
      </c>
      <c r="BM82" s="180">
        <v>20265056</v>
      </c>
      <c r="BN82" s="180">
        <v>607873</v>
      </c>
      <c r="BO82" s="180">
        <v>40015535</v>
      </c>
      <c r="BP82" s="180">
        <v>111467663</v>
      </c>
      <c r="BQ82" s="180">
        <v>12967</v>
      </c>
      <c r="BR82" s="180">
        <v>12486666</v>
      </c>
      <c r="BS82" s="180">
        <v>0</v>
      </c>
      <c r="BU82" s="180">
        <v>26547</v>
      </c>
      <c r="BV82" s="180">
        <v>0</v>
      </c>
      <c r="BW82" s="180">
        <v>8391954</v>
      </c>
      <c r="BX82" s="180">
        <v>0</v>
      </c>
      <c r="BY82" s="180">
        <v>87554756</v>
      </c>
      <c r="BZ82" s="180">
        <v>7724</v>
      </c>
      <c r="CA82" s="180">
        <v>18708858</v>
      </c>
      <c r="CB82" s="180">
        <v>145512</v>
      </c>
      <c r="CC82" s="180">
        <v>0</v>
      </c>
      <c r="CD82" s="180">
        <v>44678617</v>
      </c>
    </row>
    <row r="83" spans="1:82" s="639" customFormat="1" x14ac:dyDescent="0.3">
      <c r="A83" s="638">
        <v>338</v>
      </c>
      <c r="B83" s="639" t="s">
        <v>108</v>
      </c>
      <c r="D83" s="639">
        <v>1623679</v>
      </c>
      <c r="E83" s="639">
        <v>2450710</v>
      </c>
      <c r="F83" s="639">
        <v>552704</v>
      </c>
      <c r="G83" s="639">
        <v>439761</v>
      </c>
      <c r="H83" s="639">
        <v>176881</v>
      </c>
      <c r="I83" s="639">
        <v>7666</v>
      </c>
      <c r="J83" s="639">
        <v>467</v>
      </c>
      <c r="K83" s="639">
        <v>205</v>
      </c>
      <c r="L83" s="639">
        <v>10448436</v>
      </c>
      <c r="M83" s="639">
        <v>270102146</v>
      </c>
      <c r="N83" s="639">
        <v>113612</v>
      </c>
      <c r="O83" s="639">
        <v>9799520</v>
      </c>
      <c r="P83" s="639">
        <v>9810</v>
      </c>
      <c r="Q83" s="639">
        <v>17207089</v>
      </c>
      <c r="R83" s="639">
        <v>4320</v>
      </c>
      <c r="S83" s="639">
        <v>168441</v>
      </c>
      <c r="T83" s="639">
        <v>1285752</v>
      </c>
      <c r="U83" s="639">
        <v>269130</v>
      </c>
      <c r="V83" s="639">
        <v>4401355</v>
      </c>
      <c r="Y83" s="639">
        <v>1528757</v>
      </c>
      <c r="Z83" s="639">
        <v>57103454</v>
      </c>
      <c r="AA83" s="639">
        <v>2871</v>
      </c>
      <c r="AB83" s="639">
        <v>127121</v>
      </c>
      <c r="AC83" s="639">
        <v>78368406</v>
      </c>
      <c r="AD83" s="639">
        <v>1013957</v>
      </c>
      <c r="AF83" s="639">
        <v>181640573</v>
      </c>
      <c r="AG83" s="639">
        <v>11484</v>
      </c>
      <c r="AH83" s="639">
        <v>16218</v>
      </c>
      <c r="AI83" s="639">
        <v>4992052</v>
      </c>
      <c r="AJ83" s="639">
        <v>270361</v>
      </c>
      <c r="AK83" s="639">
        <v>3298</v>
      </c>
      <c r="AM83" s="639">
        <v>1800</v>
      </c>
      <c r="AN83" s="639">
        <v>20273154</v>
      </c>
      <c r="AO83" s="639">
        <v>0</v>
      </c>
      <c r="AP83" s="639">
        <v>1726480</v>
      </c>
      <c r="AQ83" s="639">
        <v>1182744</v>
      </c>
      <c r="AR83" s="639">
        <v>119148</v>
      </c>
      <c r="AT83" s="639">
        <v>15850</v>
      </c>
      <c r="AU83" s="639">
        <v>719901429</v>
      </c>
      <c r="AV83" s="639">
        <v>172355955</v>
      </c>
      <c r="AW83" s="639">
        <v>1715905</v>
      </c>
      <c r="AX83" s="639">
        <v>62722</v>
      </c>
      <c r="AY83" s="639">
        <v>46157</v>
      </c>
      <c r="AZ83" s="639">
        <v>14468</v>
      </c>
      <c r="BB83" s="639">
        <v>10289029</v>
      </c>
      <c r="BC83" s="639">
        <v>7136</v>
      </c>
      <c r="BD83" s="639">
        <v>13296</v>
      </c>
      <c r="BE83" s="639">
        <v>2748</v>
      </c>
      <c r="BF83" s="639">
        <v>23360539</v>
      </c>
      <c r="BG83" s="639">
        <v>0</v>
      </c>
      <c r="BH83" s="639">
        <v>12940903</v>
      </c>
      <c r="BI83" s="639">
        <v>7934252</v>
      </c>
      <c r="BJ83" s="639">
        <v>11893</v>
      </c>
      <c r="BK83" s="639">
        <v>479</v>
      </c>
      <c r="BL83" s="639">
        <v>22997038</v>
      </c>
      <c r="BM83" s="639">
        <v>32261828</v>
      </c>
      <c r="BN83" s="639">
        <v>1380742</v>
      </c>
      <c r="BO83" s="639">
        <v>92787441</v>
      </c>
      <c r="BP83" s="639">
        <v>215626575</v>
      </c>
      <c r="BQ83" s="639">
        <v>40410</v>
      </c>
      <c r="BR83" s="639">
        <v>14892796</v>
      </c>
      <c r="BS83" s="639">
        <v>213897</v>
      </c>
      <c r="BU83" s="639">
        <v>56850</v>
      </c>
      <c r="BV83" s="639">
        <v>7898</v>
      </c>
      <c r="BW83" s="639">
        <v>9742962</v>
      </c>
      <c r="BX83" s="639">
        <v>1345558</v>
      </c>
      <c r="BY83" s="639">
        <v>112054036</v>
      </c>
      <c r="BZ83" s="639">
        <v>239460</v>
      </c>
      <c r="CA83" s="639">
        <v>37861249</v>
      </c>
      <c r="CB83" s="639">
        <v>166934</v>
      </c>
      <c r="CC83" s="639">
        <v>1529536</v>
      </c>
      <c r="CD83" s="639">
        <v>70434022</v>
      </c>
    </row>
    <row r="84" spans="1:82" x14ac:dyDescent="0.3">
      <c r="A84" s="155">
        <v>339</v>
      </c>
      <c r="B84" s="180" t="s">
        <v>181</v>
      </c>
      <c r="D84" s="180">
        <v>114715</v>
      </c>
      <c r="E84" s="180">
        <v>233292</v>
      </c>
      <c r="F84" s="180">
        <v>38416</v>
      </c>
      <c r="G84" s="180">
        <v>116264</v>
      </c>
      <c r="H84" s="180">
        <v>19056</v>
      </c>
      <c r="I84" s="180">
        <v>5018</v>
      </c>
      <c r="J84" s="180">
        <v>275</v>
      </c>
      <c r="K84" s="180">
        <v>0</v>
      </c>
      <c r="L84" s="180">
        <v>917937</v>
      </c>
      <c r="M84" s="180">
        <v>12863532</v>
      </c>
      <c r="N84" s="180">
        <v>6010</v>
      </c>
      <c r="O84" s="180">
        <v>135030</v>
      </c>
      <c r="P84" s="180">
        <v>120000</v>
      </c>
      <c r="Q84" s="180">
        <v>1758682</v>
      </c>
      <c r="R84" s="180">
        <v>0</v>
      </c>
      <c r="S84" s="180">
        <v>35776</v>
      </c>
      <c r="T84" s="180">
        <v>441705</v>
      </c>
      <c r="U84" s="180">
        <v>40230</v>
      </c>
      <c r="V84" s="180">
        <v>96608</v>
      </c>
      <c r="Y84" s="180">
        <v>161221</v>
      </c>
      <c r="Z84" s="180">
        <v>7542638</v>
      </c>
      <c r="AA84" s="180">
        <v>0</v>
      </c>
      <c r="AB84" s="180">
        <v>135526</v>
      </c>
      <c r="AC84" s="180">
        <v>3341437</v>
      </c>
      <c r="AD84" s="180">
        <v>21504</v>
      </c>
      <c r="AF84" s="180">
        <v>11567267</v>
      </c>
      <c r="AG84" s="180">
        <v>1200</v>
      </c>
      <c r="AH84" s="180">
        <v>53616</v>
      </c>
      <c r="AI84" s="180">
        <v>438622</v>
      </c>
      <c r="AJ84" s="180">
        <v>42862</v>
      </c>
      <c r="AK84" s="180">
        <v>0</v>
      </c>
      <c r="AM84" s="180">
        <v>14400</v>
      </c>
      <c r="AN84" s="180">
        <v>1466200</v>
      </c>
      <c r="AO84" s="180">
        <v>23000</v>
      </c>
      <c r="AP84" s="180">
        <v>456560</v>
      </c>
      <c r="AQ84" s="180">
        <v>146378</v>
      </c>
      <c r="AR84" s="180">
        <v>250</v>
      </c>
      <c r="AT84" s="180">
        <v>895</v>
      </c>
      <c r="AU84" s="180">
        <v>31664800</v>
      </c>
      <c r="AV84" s="180">
        <v>10354562</v>
      </c>
      <c r="AW84" s="180">
        <v>134620</v>
      </c>
      <c r="AX84" s="180">
        <v>48615</v>
      </c>
      <c r="AY84" s="180">
        <v>53697</v>
      </c>
      <c r="AZ84" s="180">
        <v>32858</v>
      </c>
      <c r="BB84" s="180">
        <v>908856</v>
      </c>
      <c r="BC84" s="180">
        <v>19675</v>
      </c>
      <c r="BD84" s="180">
        <v>14620</v>
      </c>
      <c r="BE84" s="180">
        <v>8640</v>
      </c>
      <c r="BF84" s="180">
        <v>811381</v>
      </c>
      <c r="BG84" s="180">
        <v>0</v>
      </c>
      <c r="BH84" s="180">
        <v>1297466</v>
      </c>
      <c r="BI84" s="180">
        <v>123205</v>
      </c>
      <c r="BJ84" s="180">
        <v>1975</v>
      </c>
      <c r="BK84" s="180">
        <v>4587</v>
      </c>
      <c r="BL84" s="180">
        <v>3886401</v>
      </c>
      <c r="BM84" s="180">
        <v>544237</v>
      </c>
      <c r="BN84" s="180">
        <v>218545</v>
      </c>
      <c r="BO84" s="180">
        <v>9656579</v>
      </c>
      <c r="BP84" s="180">
        <v>25592974</v>
      </c>
      <c r="BQ84" s="180">
        <v>3753</v>
      </c>
      <c r="BR84" s="180">
        <v>513445</v>
      </c>
      <c r="BS84" s="180">
        <v>33093</v>
      </c>
      <c r="BU84" s="180">
        <v>48480</v>
      </c>
      <c r="BV84" s="180">
        <v>8235</v>
      </c>
      <c r="BW84" s="180">
        <v>432296</v>
      </c>
      <c r="BX84" s="180">
        <v>689258</v>
      </c>
      <c r="BY84" s="180">
        <v>8192054</v>
      </c>
      <c r="BZ84" s="180">
        <v>211128</v>
      </c>
      <c r="CA84" s="180">
        <v>1736015</v>
      </c>
      <c r="CB84" s="180">
        <v>265</v>
      </c>
      <c r="CC84" s="180">
        <v>354604</v>
      </c>
      <c r="CD84" s="180">
        <v>2451551</v>
      </c>
    </row>
    <row r="85" spans="1:82" x14ac:dyDescent="0.3">
      <c r="A85" s="155">
        <v>341</v>
      </c>
      <c r="B85" s="180" t="s">
        <v>1055</v>
      </c>
      <c r="D85" s="180">
        <v>643410</v>
      </c>
      <c r="E85" s="180">
        <v>1972606</v>
      </c>
      <c r="F85" s="180">
        <v>284645</v>
      </c>
      <c r="G85" s="180">
        <v>752426</v>
      </c>
      <c r="H85" s="180">
        <v>643916</v>
      </c>
      <c r="I85" s="180">
        <v>223702</v>
      </c>
      <c r="J85" s="180">
        <v>53447</v>
      </c>
      <c r="K85" s="180">
        <v>72586</v>
      </c>
      <c r="L85" s="180">
        <v>3654690</v>
      </c>
      <c r="M85" s="180">
        <v>155849108</v>
      </c>
      <c r="N85" s="180">
        <v>2138784</v>
      </c>
      <c r="O85" s="180">
        <v>7918810</v>
      </c>
      <c r="P85" s="180">
        <v>19486</v>
      </c>
      <c r="Q85" s="180">
        <v>9183886</v>
      </c>
      <c r="R85" s="180">
        <v>73603</v>
      </c>
      <c r="S85" s="180">
        <v>303094</v>
      </c>
      <c r="T85" s="180">
        <v>1644050</v>
      </c>
      <c r="U85" s="180">
        <v>1186378</v>
      </c>
      <c r="V85" s="180">
        <v>5036427</v>
      </c>
      <c r="Y85" s="180">
        <v>790132</v>
      </c>
      <c r="Z85" s="180">
        <v>30344422</v>
      </c>
      <c r="AA85" s="180">
        <v>1285912</v>
      </c>
      <c r="AB85" s="180">
        <v>476701</v>
      </c>
      <c r="AC85" s="180">
        <v>35478096</v>
      </c>
      <c r="AD85" s="180">
        <v>958769</v>
      </c>
      <c r="AF85" s="180">
        <v>63699238</v>
      </c>
      <c r="AG85" s="180">
        <v>195725</v>
      </c>
      <c r="AH85" s="180">
        <v>221715</v>
      </c>
      <c r="AI85" s="180">
        <v>5950010</v>
      </c>
      <c r="AJ85" s="180">
        <v>900288</v>
      </c>
      <c r="AK85" s="180">
        <v>81737</v>
      </c>
      <c r="AM85" s="180">
        <v>168554</v>
      </c>
      <c r="AN85" s="180">
        <v>12351493</v>
      </c>
      <c r="AO85" s="180">
        <v>42675</v>
      </c>
      <c r="AP85" s="180">
        <v>3886356</v>
      </c>
      <c r="AQ85" s="180">
        <v>2161811</v>
      </c>
      <c r="AR85" s="180">
        <v>73201</v>
      </c>
      <c r="AT85" s="180">
        <v>283138</v>
      </c>
      <c r="AU85" s="180">
        <v>291692524</v>
      </c>
      <c r="AV85" s="180">
        <v>73585617</v>
      </c>
      <c r="AW85" s="180">
        <v>1811088</v>
      </c>
      <c r="AX85" s="180">
        <v>294495</v>
      </c>
      <c r="AY85" s="180">
        <v>287360</v>
      </c>
      <c r="AZ85" s="180">
        <v>164786</v>
      </c>
      <c r="BB85" s="180">
        <v>4433008</v>
      </c>
      <c r="BC85" s="180">
        <v>267752</v>
      </c>
      <c r="BD85" s="180">
        <v>141789</v>
      </c>
      <c r="BE85" s="180">
        <v>51825</v>
      </c>
      <c r="BF85" s="180">
        <v>14739900</v>
      </c>
      <c r="BG85" s="180">
        <v>17837</v>
      </c>
      <c r="BH85" s="180">
        <v>9490786</v>
      </c>
      <c r="BI85" s="180">
        <v>2133910</v>
      </c>
      <c r="BJ85" s="180">
        <v>221841</v>
      </c>
      <c r="BK85" s="180">
        <v>72917</v>
      </c>
      <c r="BL85" s="180">
        <v>12027085</v>
      </c>
      <c r="BM85" s="180">
        <v>17844051</v>
      </c>
      <c r="BN85" s="180">
        <v>1712223</v>
      </c>
      <c r="BO85" s="180">
        <v>51140231</v>
      </c>
      <c r="BP85" s="180">
        <v>104601423</v>
      </c>
      <c r="BQ85" s="180">
        <v>297513</v>
      </c>
      <c r="BR85" s="180">
        <v>4563895</v>
      </c>
      <c r="BS85" s="180">
        <v>1078418</v>
      </c>
      <c r="BU85" s="180">
        <v>129739</v>
      </c>
      <c r="BV85" s="180">
        <v>94209</v>
      </c>
      <c r="BW85" s="180">
        <v>6808183</v>
      </c>
      <c r="BX85" s="180">
        <v>2837902</v>
      </c>
      <c r="BY85" s="180">
        <v>44105955</v>
      </c>
      <c r="BZ85" s="180">
        <v>165766</v>
      </c>
      <c r="CA85" s="180">
        <v>12816911</v>
      </c>
      <c r="CB85" s="180">
        <v>617061</v>
      </c>
      <c r="CC85" s="180">
        <v>2694315</v>
      </c>
      <c r="CD85" s="180">
        <v>45812861</v>
      </c>
    </row>
    <row r="86" spans="1:82" x14ac:dyDescent="0.3">
      <c r="A86" s="155">
        <v>343</v>
      </c>
      <c r="B86" s="180" t="s">
        <v>246</v>
      </c>
      <c r="D86" s="180">
        <v>0</v>
      </c>
      <c r="E86" s="180">
        <v>53277</v>
      </c>
      <c r="F86" s="180">
        <v>0</v>
      </c>
      <c r="G86" s="180">
        <v>0</v>
      </c>
      <c r="H86" s="180">
        <v>79463</v>
      </c>
      <c r="I86" s="180">
        <v>0</v>
      </c>
      <c r="J86" s="180">
        <v>0</v>
      </c>
      <c r="K86" s="180">
        <v>0</v>
      </c>
      <c r="L86" s="180">
        <v>363060</v>
      </c>
      <c r="M86" s="180">
        <v>10654869</v>
      </c>
      <c r="N86" s="180">
        <v>0</v>
      </c>
      <c r="O86" s="180">
        <v>433565</v>
      </c>
      <c r="P86" s="180">
        <v>0</v>
      </c>
      <c r="Q86" s="180">
        <v>256269</v>
      </c>
      <c r="R86" s="180">
        <v>0</v>
      </c>
      <c r="S86" s="180">
        <v>8823</v>
      </c>
      <c r="T86" s="180">
        <v>0</v>
      </c>
      <c r="U86" s="180">
        <v>0</v>
      </c>
      <c r="V86" s="180">
        <v>131400</v>
      </c>
      <c r="Y86" s="180">
        <v>18119</v>
      </c>
      <c r="Z86" s="180">
        <v>2590321</v>
      </c>
      <c r="AA86" s="180">
        <v>0</v>
      </c>
      <c r="AB86" s="180">
        <v>11476</v>
      </c>
      <c r="AC86" s="180">
        <v>2724691</v>
      </c>
      <c r="AD86" s="180">
        <v>0</v>
      </c>
      <c r="AF86" s="180">
        <v>6397134</v>
      </c>
      <c r="AG86" s="180">
        <v>0</v>
      </c>
      <c r="AH86" s="180">
        <v>0</v>
      </c>
      <c r="AI86" s="180">
        <v>106863</v>
      </c>
      <c r="AJ86" s="180">
        <v>0</v>
      </c>
      <c r="AK86" s="180">
        <v>0</v>
      </c>
      <c r="AM86" s="180">
        <v>0</v>
      </c>
      <c r="AN86" s="180">
        <v>0</v>
      </c>
      <c r="AO86" s="180">
        <v>0</v>
      </c>
      <c r="AP86" s="180">
        <v>82291</v>
      </c>
      <c r="AQ86" s="180">
        <v>100000</v>
      </c>
      <c r="AR86" s="180">
        <v>0</v>
      </c>
      <c r="AT86" s="180">
        <v>0</v>
      </c>
      <c r="AU86" s="180">
        <v>31742445</v>
      </c>
      <c r="AV86" s="180">
        <v>4234451</v>
      </c>
      <c r="AW86" s="180">
        <v>94272</v>
      </c>
      <c r="AX86" s="180">
        <v>0</v>
      </c>
      <c r="AY86" s="180">
        <v>0</v>
      </c>
      <c r="AZ86" s="180">
        <v>2075</v>
      </c>
      <c r="BB86" s="180">
        <v>0</v>
      </c>
      <c r="BC86" s="180">
        <v>0</v>
      </c>
      <c r="BD86" s="180">
        <v>1483</v>
      </c>
      <c r="BE86" s="180">
        <v>18792</v>
      </c>
      <c r="BF86" s="180">
        <v>1153797</v>
      </c>
      <c r="BG86" s="180">
        <v>0</v>
      </c>
      <c r="BH86" s="180">
        <v>202363</v>
      </c>
      <c r="BI86" s="180">
        <v>49331</v>
      </c>
      <c r="BJ86" s="180">
        <v>0</v>
      </c>
      <c r="BK86" s="180">
        <v>0</v>
      </c>
      <c r="BL86" s="180">
        <v>404958</v>
      </c>
      <c r="BM86" s="180">
        <v>887105</v>
      </c>
      <c r="BN86" s="180">
        <v>43282</v>
      </c>
      <c r="BO86" s="180">
        <v>2335072</v>
      </c>
      <c r="BP86" s="180">
        <v>8912554</v>
      </c>
      <c r="BQ86" s="180">
        <v>73241</v>
      </c>
      <c r="BR86" s="180">
        <v>731667</v>
      </c>
      <c r="BS86" s="180">
        <v>0</v>
      </c>
      <c r="BU86" s="180">
        <v>1943</v>
      </c>
      <c r="BV86" s="180">
        <v>0</v>
      </c>
      <c r="BW86" s="180">
        <v>1400000</v>
      </c>
      <c r="BX86" s="180">
        <v>0</v>
      </c>
      <c r="BY86" s="180">
        <v>3429058</v>
      </c>
      <c r="BZ86" s="180">
        <v>10610</v>
      </c>
      <c r="CA86" s="180">
        <v>872103</v>
      </c>
      <c r="CB86" s="180">
        <v>24607</v>
      </c>
      <c r="CC86" s="180">
        <v>0</v>
      </c>
      <c r="CD86" s="180">
        <v>3694000</v>
      </c>
    </row>
    <row r="87" spans="1:82" x14ac:dyDescent="0.3">
      <c r="A87" s="155">
        <v>344</v>
      </c>
      <c r="B87" s="180" t="s">
        <v>179</v>
      </c>
      <c r="D87" s="180">
        <v>0</v>
      </c>
      <c r="E87" s="180">
        <v>3954</v>
      </c>
      <c r="F87" s="180">
        <v>21067</v>
      </c>
      <c r="G87" s="180">
        <v>0</v>
      </c>
      <c r="H87" s="180">
        <v>1202</v>
      </c>
      <c r="I87" s="180">
        <v>0</v>
      </c>
      <c r="J87" s="180">
        <v>0</v>
      </c>
      <c r="K87" s="180">
        <v>0</v>
      </c>
      <c r="L87" s="180">
        <v>138777</v>
      </c>
      <c r="M87" s="180">
        <v>3045343</v>
      </c>
      <c r="N87" s="180">
        <v>0</v>
      </c>
      <c r="O87" s="180">
        <v>309575</v>
      </c>
      <c r="P87" s="180">
        <v>0</v>
      </c>
      <c r="Q87" s="180">
        <v>31824</v>
      </c>
      <c r="R87" s="180">
        <v>0</v>
      </c>
      <c r="S87" s="180">
        <v>5955</v>
      </c>
      <c r="T87" s="180">
        <v>47612</v>
      </c>
      <c r="U87" s="180">
        <v>494</v>
      </c>
      <c r="V87" s="180">
        <v>16921</v>
      </c>
      <c r="Y87" s="180">
        <v>10425</v>
      </c>
      <c r="Z87" s="180">
        <v>1301596</v>
      </c>
      <c r="AA87" s="180">
        <v>0</v>
      </c>
      <c r="AB87" s="180">
        <v>1234</v>
      </c>
      <c r="AC87" s="180">
        <v>1245087</v>
      </c>
      <c r="AD87" s="180">
        <v>42255</v>
      </c>
      <c r="AF87" s="180">
        <v>1503876</v>
      </c>
      <c r="AG87" s="180">
        <v>0</v>
      </c>
      <c r="AH87" s="180">
        <v>0</v>
      </c>
      <c r="AI87" s="180">
        <v>55420</v>
      </c>
      <c r="AJ87" s="180">
        <v>0</v>
      </c>
      <c r="AK87" s="180">
        <v>0</v>
      </c>
      <c r="AM87" s="180">
        <v>0</v>
      </c>
      <c r="AN87" s="180">
        <v>0</v>
      </c>
      <c r="AO87" s="180">
        <v>0</v>
      </c>
      <c r="AP87" s="180">
        <v>2940</v>
      </c>
      <c r="AQ87" s="180">
        <v>14434</v>
      </c>
      <c r="AR87" s="180">
        <v>0</v>
      </c>
      <c r="AT87" s="180">
        <v>0</v>
      </c>
      <c r="AU87" s="180">
        <v>11881700</v>
      </c>
      <c r="AV87" s="180">
        <v>1134065</v>
      </c>
      <c r="AW87" s="180">
        <v>43151</v>
      </c>
      <c r="AX87" s="180">
        <v>0</v>
      </c>
      <c r="AY87" s="180">
        <v>0</v>
      </c>
      <c r="AZ87" s="180">
        <v>0</v>
      </c>
      <c r="BB87" s="180">
        <v>0</v>
      </c>
      <c r="BC87" s="180">
        <v>0</v>
      </c>
      <c r="BD87" s="180">
        <v>311</v>
      </c>
      <c r="BE87" s="180">
        <v>0</v>
      </c>
      <c r="BF87" s="180">
        <v>530377</v>
      </c>
      <c r="BG87" s="180">
        <v>0</v>
      </c>
      <c r="BH87" s="180">
        <v>291529</v>
      </c>
      <c r="BI87" s="180">
        <v>13781</v>
      </c>
      <c r="BJ87" s="180">
        <v>0</v>
      </c>
      <c r="BK87" s="180">
        <v>0</v>
      </c>
      <c r="BL87" s="180">
        <v>63897</v>
      </c>
      <c r="BM87" s="180">
        <v>453291</v>
      </c>
      <c r="BN87" s="180">
        <v>37735</v>
      </c>
      <c r="BO87" s="180">
        <v>913247</v>
      </c>
      <c r="BP87" s="180">
        <v>3399378</v>
      </c>
      <c r="BQ87" s="180">
        <v>0</v>
      </c>
      <c r="BR87" s="180">
        <v>262229</v>
      </c>
      <c r="BS87" s="180">
        <v>0</v>
      </c>
      <c r="BU87" s="180">
        <v>1205</v>
      </c>
      <c r="BV87" s="180">
        <v>0</v>
      </c>
      <c r="BW87" s="180">
        <v>221763</v>
      </c>
      <c r="BX87" s="180">
        <v>0</v>
      </c>
      <c r="BY87" s="180">
        <v>889600</v>
      </c>
      <c r="BZ87" s="180">
        <v>804</v>
      </c>
      <c r="CA87" s="180">
        <v>201693</v>
      </c>
      <c r="CB87" s="180">
        <v>6294</v>
      </c>
      <c r="CC87" s="180">
        <v>2034</v>
      </c>
      <c r="CD87" s="180">
        <v>1726807</v>
      </c>
    </row>
    <row r="88" spans="1:82" x14ac:dyDescent="0.3">
      <c r="A88" s="155">
        <v>349</v>
      </c>
      <c r="B88" s="180" t="s">
        <v>114</v>
      </c>
      <c r="D88" s="180">
        <v>118455</v>
      </c>
      <c r="E88" s="180">
        <v>3507212</v>
      </c>
      <c r="F88" s="180">
        <v>0</v>
      </c>
      <c r="G88" s="180">
        <v>846996</v>
      </c>
      <c r="H88" s="180">
        <v>1397166</v>
      </c>
      <c r="I88" s="180">
        <v>35631</v>
      </c>
      <c r="J88" s="180">
        <v>0</v>
      </c>
      <c r="K88" s="180">
        <v>1965858</v>
      </c>
      <c r="L88" s="180">
        <v>12173097</v>
      </c>
      <c r="M88" s="180">
        <v>0</v>
      </c>
      <c r="N88" s="180">
        <v>0</v>
      </c>
      <c r="O88" s="180">
        <v>0</v>
      </c>
      <c r="P88" s="180">
        <v>9910</v>
      </c>
      <c r="Q88" s="180">
        <v>4864841</v>
      </c>
      <c r="R88" s="180">
        <v>0</v>
      </c>
      <c r="S88" s="180">
        <v>294679</v>
      </c>
      <c r="T88" s="180">
        <v>769936</v>
      </c>
      <c r="U88" s="180">
        <v>100362</v>
      </c>
      <c r="V88" s="180">
        <v>8826671</v>
      </c>
      <c r="Y88" s="180">
        <v>1194054</v>
      </c>
      <c r="Z88" s="180">
        <v>41449027</v>
      </c>
      <c r="AA88" s="180">
        <v>0</v>
      </c>
      <c r="AB88" s="180">
        <v>234683</v>
      </c>
      <c r="AC88" s="180">
        <v>0</v>
      </c>
      <c r="AD88" s="180">
        <v>0</v>
      </c>
      <c r="AF88" s="180">
        <v>73455616</v>
      </c>
      <c r="AG88" s="180">
        <v>1959</v>
      </c>
      <c r="AH88" s="180">
        <v>25529</v>
      </c>
      <c r="AI88" s="180">
        <v>4289222</v>
      </c>
      <c r="AJ88" s="180">
        <v>0</v>
      </c>
      <c r="AK88" s="180">
        <v>14918</v>
      </c>
      <c r="AM88" s="180">
        <v>2651031</v>
      </c>
      <c r="AN88" s="180">
        <v>11385219</v>
      </c>
      <c r="AO88" s="180">
        <v>0</v>
      </c>
      <c r="AP88" s="180">
        <v>2936258</v>
      </c>
      <c r="AQ88" s="180">
        <v>0</v>
      </c>
      <c r="AR88" s="180">
        <v>0</v>
      </c>
      <c r="AT88" s="180">
        <v>330838</v>
      </c>
      <c r="AU88" s="180">
        <v>369437921</v>
      </c>
      <c r="AV88" s="180">
        <v>132181057</v>
      </c>
      <c r="AW88" s="180">
        <v>1008462</v>
      </c>
      <c r="AX88" s="180">
        <v>477466</v>
      </c>
      <c r="AY88" s="180">
        <v>171607</v>
      </c>
      <c r="AZ88" s="180">
        <v>140593</v>
      </c>
      <c r="BB88" s="180">
        <v>3828064</v>
      </c>
      <c r="BC88" s="180">
        <v>220035</v>
      </c>
      <c r="BD88" s="180">
        <v>0</v>
      </c>
      <c r="BE88" s="180">
        <v>298181</v>
      </c>
      <c r="BF88" s="180">
        <v>17511095</v>
      </c>
      <c r="BG88" s="180">
        <v>0</v>
      </c>
      <c r="BH88" s="180">
        <v>15043181</v>
      </c>
      <c r="BI88" s="180">
        <v>1560605</v>
      </c>
      <c r="BJ88" s="180">
        <v>0</v>
      </c>
      <c r="BK88" s="180">
        <v>0</v>
      </c>
      <c r="BL88" s="180">
        <v>25013164</v>
      </c>
      <c r="BM88" s="180">
        <v>33691634</v>
      </c>
      <c r="BN88" s="180">
        <v>6939153</v>
      </c>
      <c r="BO88" s="180">
        <v>31775810</v>
      </c>
      <c r="BP88" s="180">
        <v>172977918</v>
      </c>
      <c r="BQ88" s="180">
        <v>30418</v>
      </c>
      <c r="BR88" s="180">
        <v>1425903</v>
      </c>
      <c r="BS88" s="180">
        <v>0</v>
      </c>
      <c r="BU88" s="180">
        <v>44580</v>
      </c>
      <c r="BV88" s="180">
        <v>33108</v>
      </c>
      <c r="BW88" s="180">
        <v>737259</v>
      </c>
      <c r="BX88" s="180">
        <v>0</v>
      </c>
      <c r="BY88" s="180">
        <v>40629252</v>
      </c>
      <c r="BZ88" s="180">
        <v>515841</v>
      </c>
      <c r="CA88" s="180">
        <v>0</v>
      </c>
      <c r="CB88" s="180">
        <v>316169</v>
      </c>
      <c r="CC88" s="180">
        <v>0</v>
      </c>
      <c r="CD88" s="180">
        <v>0</v>
      </c>
    </row>
    <row r="89" spans="1:82" x14ac:dyDescent="0.3">
      <c r="A89" s="155">
        <v>350</v>
      </c>
      <c r="B89" s="180" t="s">
        <v>1056</v>
      </c>
      <c r="D89" s="180">
        <v>12573</v>
      </c>
      <c r="E89" s="180">
        <v>0</v>
      </c>
      <c r="F89" s="180">
        <v>0</v>
      </c>
      <c r="G89" s="180">
        <v>14275</v>
      </c>
      <c r="H89" s="180">
        <v>872</v>
      </c>
      <c r="I89" s="180">
        <v>952</v>
      </c>
      <c r="J89" s="180">
        <v>0</v>
      </c>
      <c r="K89" s="180">
        <v>42466</v>
      </c>
      <c r="L89" s="180">
        <v>12474</v>
      </c>
      <c r="M89" s="180">
        <v>0</v>
      </c>
      <c r="N89" s="180">
        <v>0</v>
      </c>
      <c r="O89" s="180">
        <v>0</v>
      </c>
      <c r="P89" s="180">
        <v>0</v>
      </c>
      <c r="Q89" s="180">
        <v>4632</v>
      </c>
      <c r="R89" s="180">
        <v>0</v>
      </c>
      <c r="S89" s="180">
        <v>0</v>
      </c>
      <c r="T89" s="180">
        <v>15944</v>
      </c>
      <c r="U89" s="180">
        <v>5265</v>
      </c>
      <c r="V89" s="180">
        <v>122161</v>
      </c>
      <c r="Y89" s="180">
        <v>3709</v>
      </c>
      <c r="Z89" s="180">
        <v>8025342</v>
      </c>
      <c r="AA89" s="180">
        <v>0</v>
      </c>
      <c r="AB89" s="180">
        <v>0</v>
      </c>
      <c r="AC89" s="180">
        <v>0</v>
      </c>
      <c r="AD89" s="180">
        <v>0</v>
      </c>
      <c r="AF89" s="180">
        <v>19601</v>
      </c>
      <c r="AG89" s="180">
        <v>0</v>
      </c>
      <c r="AH89" s="180">
        <v>14</v>
      </c>
      <c r="AI89" s="180">
        <v>6</v>
      </c>
      <c r="AJ89" s="180">
        <v>0</v>
      </c>
      <c r="AK89" s="180">
        <v>0</v>
      </c>
      <c r="AM89" s="180">
        <v>253149</v>
      </c>
      <c r="AN89" s="180">
        <v>46082</v>
      </c>
      <c r="AO89" s="180">
        <v>0</v>
      </c>
      <c r="AP89" s="180">
        <v>21474</v>
      </c>
      <c r="AQ89" s="180">
        <v>0</v>
      </c>
      <c r="AR89" s="180">
        <v>0</v>
      </c>
      <c r="AT89" s="180">
        <v>433</v>
      </c>
      <c r="AU89" s="180">
        <v>470367</v>
      </c>
      <c r="AV89" s="180">
        <v>1121807</v>
      </c>
      <c r="AW89" s="180">
        <v>124736</v>
      </c>
      <c r="AX89" s="180">
        <v>5100</v>
      </c>
      <c r="AY89" s="180">
        <v>10298</v>
      </c>
      <c r="AZ89" s="180">
        <v>420</v>
      </c>
      <c r="BB89" s="180">
        <v>26942</v>
      </c>
      <c r="BC89" s="180">
        <v>1755</v>
      </c>
      <c r="BD89" s="180">
        <v>0</v>
      </c>
      <c r="BE89" s="180">
        <v>96</v>
      </c>
      <c r="BF89" s="180">
        <v>36953</v>
      </c>
      <c r="BG89" s="180">
        <v>0</v>
      </c>
      <c r="BH89" s="180">
        <v>16242</v>
      </c>
      <c r="BI89" s="180">
        <v>752</v>
      </c>
      <c r="BJ89" s="180">
        <v>0</v>
      </c>
      <c r="BK89" s="180">
        <v>0</v>
      </c>
      <c r="BL89" s="180">
        <v>121040</v>
      </c>
      <c r="BM89" s="180">
        <v>54413</v>
      </c>
      <c r="BN89" s="180">
        <v>62</v>
      </c>
      <c r="BO89" s="180">
        <v>204180</v>
      </c>
      <c r="BP89" s="180">
        <v>975571</v>
      </c>
      <c r="BQ89" s="180">
        <v>62386</v>
      </c>
      <c r="BR89" s="180">
        <v>142</v>
      </c>
      <c r="BS89" s="180">
        <v>0</v>
      </c>
      <c r="BU89" s="180">
        <v>0</v>
      </c>
      <c r="BV89" s="180">
        <v>0</v>
      </c>
      <c r="BW89" s="180">
        <v>1228401</v>
      </c>
      <c r="BX89" s="180">
        <v>0</v>
      </c>
      <c r="BY89" s="180">
        <v>489962</v>
      </c>
      <c r="BZ89" s="180">
        <v>470</v>
      </c>
      <c r="CA89" s="180">
        <v>0</v>
      </c>
      <c r="CB89" s="180">
        <v>507760</v>
      </c>
      <c r="CC89" s="180">
        <v>0</v>
      </c>
      <c r="CD89" s="180">
        <v>0</v>
      </c>
    </row>
    <row r="90" spans="1:82" x14ac:dyDescent="0.3">
      <c r="A90" s="155">
        <v>351</v>
      </c>
      <c r="B90" s="180" t="s">
        <v>223</v>
      </c>
      <c r="D90" s="180">
        <v>0</v>
      </c>
      <c r="E90" s="180">
        <v>106740</v>
      </c>
      <c r="F90" s="180">
        <v>0</v>
      </c>
      <c r="G90" s="180">
        <v>0</v>
      </c>
      <c r="H90" s="180">
        <v>61465</v>
      </c>
      <c r="I90" s="180">
        <v>0</v>
      </c>
      <c r="J90" s="180">
        <v>0</v>
      </c>
      <c r="K90" s="180">
        <v>73995</v>
      </c>
      <c r="L90" s="180">
        <v>355979</v>
      </c>
      <c r="M90" s="180">
        <v>0</v>
      </c>
      <c r="N90" s="180">
        <v>0</v>
      </c>
      <c r="O90" s="180">
        <v>0</v>
      </c>
      <c r="P90" s="180">
        <v>0</v>
      </c>
      <c r="Q90" s="180">
        <v>0</v>
      </c>
      <c r="R90" s="180">
        <v>0</v>
      </c>
      <c r="S90" s="180">
        <v>0</v>
      </c>
      <c r="T90" s="180">
        <v>26759</v>
      </c>
      <c r="U90" s="180">
        <v>2406</v>
      </c>
      <c r="V90" s="180">
        <v>159141</v>
      </c>
      <c r="Y90" s="180">
        <v>29919</v>
      </c>
      <c r="Z90" s="180">
        <v>2067921</v>
      </c>
      <c r="AA90" s="180">
        <v>0</v>
      </c>
      <c r="AB90" s="180">
        <v>0</v>
      </c>
      <c r="AC90" s="180">
        <v>0</v>
      </c>
      <c r="AD90" s="180">
        <v>0</v>
      </c>
      <c r="AF90" s="180">
        <v>1101775</v>
      </c>
      <c r="AG90" s="180">
        <v>0</v>
      </c>
      <c r="AH90" s="180">
        <v>0</v>
      </c>
      <c r="AI90" s="180">
        <v>92867</v>
      </c>
      <c r="AJ90" s="180">
        <v>0</v>
      </c>
      <c r="AK90" s="180">
        <v>0</v>
      </c>
      <c r="AM90" s="180">
        <v>71034</v>
      </c>
      <c r="AN90" s="180">
        <v>88536</v>
      </c>
      <c r="AO90" s="180">
        <v>0</v>
      </c>
      <c r="AP90" s="180">
        <v>56209</v>
      </c>
      <c r="AQ90" s="180">
        <v>0</v>
      </c>
      <c r="AR90" s="180">
        <v>0</v>
      </c>
      <c r="AT90" s="180">
        <v>0</v>
      </c>
      <c r="AU90" s="180">
        <v>6809835</v>
      </c>
      <c r="AV90" s="180">
        <v>3497327</v>
      </c>
      <c r="AW90" s="180">
        <v>18648</v>
      </c>
      <c r="AX90" s="180">
        <v>15214</v>
      </c>
      <c r="AY90" s="180">
        <v>1699</v>
      </c>
      <c r="AZ90" s="180">
        <v>0</v>
      </c>
      <c r="BB90" s="180">
        <v>0</v>
      </c>
      <c r="BC90" s="180">
        <v>9227</v>
      </c>
      <c r="BD90" s="180">
        <v>0</v>
      </c>
      <c r="BE90" s="180">
        <v>14415</v>
      </c>
      <c r="BF90" s="180">
        <v>338518</v>
      </c>
      <c r="BG90" s="180">
        <v>0</v>
      </c>
      <c r="BH90" s="180">
        <v>439551</v>
      </c>
      <c r="BI90" s="180">
        <v>19164</v>
      </c>
      <c r="BJ90" s="180">
        <v>0</v>
      </c>
      <c r="BK90" s="180">
        <v>0</v>
      </c>
      <c r="BL90" s="180">
        <v>111987</v>
      </c>
      <c r="BM90" s="180">
        <v>404766</v>
      </c>
      <c r="BN90" s="180">
        <v>245750</v>
      </c>
      <c r="BO90" s="180">
        <v>543725</v>
      </c>
      <c r="BP90" s="180">
        <v>6610004</v>
      </c>
      <c r="BQ90" s="180">
        <v>0</v>
      </c>
      <c r="BR90" s="180">
        <v>0</v>
      </c>
      <c r="BS90" s="180">
        <v>0</v>
      </c>
      <c r="BU90" s="180">
        <v>0</v>
      </c>
      <c r="BV90" s="180">
        <v>0</v>
      </c>
      <c r="BW90" s="180">
        <v>1137756</v>
      </c>
      <c r="BX90" s="180">
        <v>0</v>
      </c>
      <c r="BY90" s="180">
        <v>680499</v>
      </c>
      <c r="BZ90" s="180">
        <v>16350</v>
      </c>
      <c r="CA90" s="180">
        <v>0</v>
      </c>
      <c r="CB90" s="180">
        <v>3648</v>
      </c>
      <c r="CC90" s="180">
        <v>0</v>
      </c>
      <c r="CD90" s="180">
        <v>0</v>
      </c>
    </row>
    <row r="91" spans="1:82" x14ac:dyDescent="0.3">
      <c r="A91" s="155">
        <v>352</v>
      </c>
      <c r="B91" s="180" t="s">
        <v>225</v>
      </c>
      <c r="D91" s="180">
        <v>0</v>
      </c>
      <c r="E91" s="180">
        <v>60000</v>
      </c>
      <c r="F91" s="180">
        <v>0</v>
      </c>
      <c r="G91" s="180">
        <v>0</v>
      </c>
      <c r="H91" s="180">
        <v>0</v>
      </c>
      <c r="I91" s="180">
        <v>0</v>
      </c>
      <c r="J91" s="180">
        <v>0</v>
      </c>
      <c r="K91" s="180">
        <v>0</v>
      </c>
      <c r="L91" s="180">
        <v>0</v>
      </c>
      <c r="M91" s="180">
        <v>0</v>
      </c>
      <c r="N91" s="180">
        <v>0</v>
      </c>
      <c r="O91" s="180">
        <v>0</v>
      </c>
      <c r="P91" s="180">
        <v>0</v>
      </c>
      <c r="Q91" s="180">
        <v>0</v>
      </c>
      <c r="R91" s="180">
        <v>0</v>
      </c>
      <c r="S91" s="180">
        <v>0</v>
      </c>
      <c r="T91" s="180">
        <v>0</v>
      </c>
      <c r="U91" s="180">
        <v>0</v>
      </c>
      <c r="V91" s="180">
        <v>0</v>
      </c>
      <c r="Y91" s="180">
        <v>0</v>
      </c>
      <c r="Z91" s="180">
        <v>0</v>
      </c>
      <c r="AA91" s="180">
        <v>24068</v>
      </c>
      <c r="AB91" s="180">
        <v>0</v>
      </c>
      <c r="AC91" s="180">
        <v>0</v>
      </c>
      <c r="AD91" s="180">
        <v>0</v>
      </c>
      <c r="AF91" s="180">
        <v>0</v>
      </c>
      <c r="AG91" s="180">
        <v>0</v>
      </c>
      <c r="AH91" s="180">
        <v>0</v>
      </c>
      <c r="AI91" s="180">
        <v>0</v>
      </c>
      <c r="AJ91" s="180">
        <v>2500</v>
      </c>
      <c r="AK91" s="180">
        <v>0</v>
      </c>
      <c r="AM91" s="180">
        <v>1115</v>
      </c>
      <c r="AN91" s="180">
        <v>0</v>
      </c>
      <c r="AO91" s="180">
        <v>0</v>
      </c>
      <c r="AP91" s="180">
        <v>0</v>
      </c>
      <c r="AQ91" s="180">
        <v>0</v>
      </c>
      <c r="AR91" s="180">
        <v>0</v>
      </c>
      <c r="AT91" s="180">
        <v>0</v>
      </c>
      <c r="AU91" s="180">
        <v>0</v>
      </c>
      <c r="AV91" s="180">
        <v>0</v>
      </c>
      <c r="AW91" s="180">
        <v>0</v>
      </c>
      <c r="AX91" s="180">
        <v>0</v>
      </c>
      <c r="AY91" s="180">
        <v>77926</v>
      </c>
      <c r="AZ91" s="180">
        <v>0</v>
      </c>
      <c r="BB91" s="180">
        <v>0</v>
      </c>
      <c r="BC91" s="180">
        <v>0</v>
      </c>
      <c r="BD91" s="180">
        <v>0</v>
      </c>
      <c r="BE91" s="180">
        <v>0</v>
      </c>
      <c r="BF91" s="180">
        <v>0</v>
      </c>
      <c r="BG91" s="180">
        <v>0</v>
      </c>
      <c r="BH91" s="180">
        <v>0</v>
      </c>
      <c r="BI91" s="180">
        <v>0</v>
      </c>
      <c r="BJ91" s="180">
        <v>0</v>
      </c>
      <c r="BK91" s="180">
        <v>0</v>
      </c>
      <c r="BL91" s="180">
        <v>38200</v>
      </c>
      <c r="BM91" s="180">
        <v>63362</v>
      </c>
      <c r="BN91" s="180">
        <v>0</v>
      </c>
      <c r="BO91" s="180">
        <v>305855</v>
      </c>
      <c r="BP91" s="180">
        <v>0</v>
      </c>
      <c r="BQ91" s="180">
        <v>0</v>
      </c>
      <c r="BR91" s="180">
        <v>139770</v>
      </c>
      <c r="BS91" s="180">
        <v>0</v>
      </c>
      <c r="BU91" s="180">
        <v>0</v>
      </c>
      <c r="BV91" s="180">
        <v>61255</v>
      </c>
      <c r="BW91" s="180">
        <v>0</v>
      </c>
      <c r="BX91" s="180">
        <v>0</v>
      </c>
      <c r="BY91" s="180">
        <v>9218771</v>
      </c>
      <c r="BZ91" s="180">
        <v>0</v>
      </c>
      <c r="CA91" s="180">
        <v>0</v>
      </c>
      <c r="CB91" s="180">
        <v>0</v>
      </c>
      <c r="CC91" s="180">
        <v>0</v>
      </c>
      <c r="CD91" s="180">
        <v>0</v>
      </c>
    </row>
    <row r="92" spans="1:82" x14ac:dyDescent="0.3">
      <c r="A92" s="155">
        <v>353</v>
      </c>
      <c r="B92" s="180" t="s">
        <v>226</v>
      </c>
      <c r="D92" s="180">
        <v>0</v>
      </c>
      <c r="E92" s="180">
        <v>0</v>
      </c>
      <c r="F92" s="180">
        <v>0</v>
      </c>
      <c r="G92" s="180">
        <v>0</v>
      </c>
      <c r="H92" s="180">
        <v>0</v>
      </c>
      <c r="I92" s="180">
        <v>0</v>
      </c>
      <c r="J92" s="180">
        <v>0</v>
      </c>
      <c r="K92" s="180">
        <v>0</v>
      </c>
      <c r="L92" s="180">
        <v>191640</v>
      </c>
      <c r="M92" s="180">
        <v>0</v>
      </c>
      <c r="N92" s="180">
        <v>0</v>
      </c>
      <c r="O92" s="180">
        <v>0</v>
      </c>
      <c r="P92" s="180">
        <v>0</v>
      </c>
      <c r="Q92" s="180">
        <v>0</v>
      </c>
      <c r="R92" s="180">
        <v>0</v>
      </c>
      <c r="S92" s="180">
        <v>0</v>
      </c>
      <c r="T92" s="180">
        <v>0</v>
      </c>
      <c r="U92" s="180">
        <v>0</v>
      </c>
      <c r="V92" s="180">
        <v>0</v>
      </c>
      <c r="Y92" s="180">
        <v>0</v>
      </c>
      <c r="Z92" s="180">
        <v>262480</v>
      </c>
      <c r="AA92" s="180">
        <v>0</v>
      </c>
      <c r="AB92" s="180">
        <v>0</v>
      </c>
      <c r="AC92" s="180">
        <v>0</v>
      </c>
      <c r="AD92" s="180">
        <v>0</v>
      </c>
      <c r="AF92" s="180">
        <v>0</v>
      </c>
      <c r="AG92" s="180">
        <v>0</v>
      </c>
      <c r="AH92" s="180">
        <v>0</v>
      </c>
      <c r="AI92" s="180">
        <v>60982</v>
      </c>
      <c r="AJ92" s="180">
        <v>0</v>
      </c>
      <c r="AK92" s="180">
        <v>0</v>
      </c>
      <c r="AM92" s="180">
        <v>0</v>
      </c>
      <c r="AN92" s="180">
        <v>0</v>
      </c>
      <c r="AO92" s="180">
        <v>0</v>
      </c>
      <c r="AP92" s="180">
        <v>0</v>
      </c>
      <c r="AQ92" s="180">
        <v>0</v>
      </c>
      <c r="AR92" s="180">
        <v>0</v>
      </c>
      <c r="AT92" s="180">
        <v>0</v>
      </c>
      <c r="AU92" s="180">
        <v>0</v>
      </c>
      <c r="AV92" s="180">
        <v>0</v>
      </c>
      <c r="AW92" s="180">
        <v>0</v>
      </c>
      <c r="AX92" s="180">
        <v>0</v>
      </c>
      <c r="AY92" s="180">
        <v>0</v>
      </c>
      <c r="AZ92" s="180">
        <v>0</v>
      </c>
      <c r="BB92" s="180">
        <v>0</v>
      </c>
      <c r="BC92" s="180">
        <v>2040</v>
      </c>
      <c r="BD92" s="180">
        <v>0</v>
      </c>
      <c r="BE92" s="180">
        <v>0</v>
      </c>
      <c r="BF92" s="180">
        <v>0</v>
      </c>
      <c r="BG92" s="180">
        <v>0</v>
      </c>
      <c r="BH92" s="180">
        <v>0</v>
      </c>
      <c r="BI92" s="180">
        <v>0</v>
      </c>
      <c r="BJ92" s="180">
        <v>0</v>
      </c>
      <c r="BK92" s="180">
        <v>0</v>
      </c>
      <c r="BL92" s="180">
        <v>38200</v>
      </c>
      <c r="BM92" s="180">
        <v>63362</v>
      </c>
      <c r="BN92" s="180">
        <v>0</v>
      </c>
      <c r="BO92" s="180">
        <v>4874451</v>
      </c>
      <c r="BP92" s="180">
        <v>50000</v>
      </c>
      <c r="BQ92" s="180">
        <v>12500</v>
      </c>
      <c r="BR92" s="180">
        <v>0</v>
      </c>
      <c r="BS92" s="180">
        <v>0</v>
      </c>
      <c r="BU92" s="180">
        <v>0</v>
      </c>
      <c r="BV92" s="180">
        <v>0</v>
      </c>
      <c r="BW92" s="180">
        <v>0</v>
      </c>
      <c r="BX92" s="180">
        <v>0</v>
      </c>
      <c r="BY92" s="180">
        <v>7387448</v>
      </c>
      <c r="BZ92" s="180">
        <v>0</v>
      </c>
      <c r="CA92" s="180">
        <v>0</v>
      </c>
      <c r="CB92" s="180">
        <v>0</v>
      </c>
      <c r="CC92" s="180">
        <v>0</v>
      </c>
      <c r="CD92" s="180">
        <v>0</v>
      </c>
    </row>
    <row r="93" spans="1:82" x14ac:dyDescent="0.3">
      <c r="A93" s="155">
        <v>356</v>
      </c>
      <c r="B93" s="180" t="s">
        <v>308</v>
      </c>
      <c r="D93" s="180">
        <v>0</v>
      </c>
      <c r="E93" s="180">
        <v>0</v>
      </c>
      <c r="F93" s="180">
        <v>0</v>
      </c>
      <c r="G93" s="180">
        <v>0</v>
      </c>
      <c r="H93" s="180">
        <v>0</v>
      </c>
      <c r="I93" s="180">
        <v>0</v>
      </c>
      <c r="J93" s="180">
        <v>0</v>
      </c>
      <c r="K93" s="180">
        <v>0</v>
      </c>
      <c r="L93" s="180">
        <v>9225025</v>
      </c>
      <c r="M93" s="180">
        <v>0</v>
      </c>
      <c r="N93" s="180">
        <v>0</v>
      </c>
      <c r="O93" s="180">
        <v>0</v>
      </c>
      <c r="P93" s="180">
        <v>0</v>
      </c>
      <c r="Q93" s="180">
        <v>14299887</v>
      </c>
      <c r="R93" s="180">
        <v>0</v>
      </c>
      <c r="S93" s="180">
        <v>772875</v>
      </c>
      <c r="T93" s="180">
        <v>0</v>
      </c>
      <c r="U93" s="180">
        <v>0</v>
      </c>
      <c r="V93" s="180">
        <v>0</v>
      </c>
      <c r="Y93" s="180">
        <v>1031857</v>
      </c>
      <c r="Z93" s="180">
        <v>0</v>
      </c>
      <c r="AA93" s="180">
        <v>0</v>
      </c>
      <c r="AB93" s="180">
        <v>0</v>
      </c>
      <c r="AC93" s="180">
        <v>0</v>
      </c>
      <c r="AD93" s="180">
        <v>0</v>
      </c>
      <c r="AF93" s="180">
        <v>115696673</v>
      </c>
      <c r="AG93" s="180">
        <v>0</v>
      </c>
      <c r="AH93" s="180">
        <v>0</v>
      </c>
      <c r="AI93" s="180">
        <v>0</v>
      </c>
      <c r="AJ93" s="180">
        <v>0</v>
      </c>
      <c r="AK93" s="180">
        <v>0</v>
      </c>
      <c r="AM93" s="180">
        <v>0</v>
      </c>
      <c r="AN93" s="180">
        <v>0</v>
      </c>
      <c r="AO93" s="180">
        <v>0</v>
      </c>
      <c r="AP93" s="180">
        <v>7315233</v>
      </c>
      <c r="AQ93" s="180">
        <v>0</v>
      </c>
      <c r="AR93" s="180">
        <v>0</v>
      </c>
      <c r="AT93" s="180">
        <v>0</v>
      </c>
      <c r="AU93" s="180">
        <v>0</v>
      </c>
      <c r="AV93" s="180">
        <v>361552158</v>
      </c>
      <c r="AW93" s="180">
        <v>0</v>
      </c>
      <c r="AX93" s="180">
        <v>0</v>
      </c>
      <c r="AY93" s="180">
        <v>0</v>
      </c>
      <c r="AZ93" s="180">
        <v>0</v>
      </c>
      <c r="BB93" s="180">
        <v>0</v>
      </c>
      <c r="BC93" s="180">
        <v>0</v>
      </c>
      <c r="BD93" s="180">
        <v>0</v>
      </c>
      <c r="BE93" s="180">
        <v>0</v>
      </c>
      <c r="BF93" s="180">
        <v>0</v>
      </c>
      <c r="BG93" s="180">
        <v>0</v>
      </c>
      <c r="BH93" s="180">
        <v>0</v>
      </c>
      <c r="BI93" s="180">
        <v>0</v>
      </c>
      <c r="BJ93" s="180">
        <v>0</v>
      </c>
      <c r="BK93" s="180">
        <v>0</v>
      </c>
      <c r="BL93" s="180">
        <v>0</v>
      </c>
      <c r="BM93" s="180">
        <v>0</v>
      </c>
      <c r="BN93" s="180">
        <v>2958426</v>
      </c>
      <c r="BO93" s="180">
        <v>0</v>
      </c>
      <c r="BP93" s="180">
        <v>147492006</v>
      </c>
      <c r="BQ93" s="180">
        <v>0</v>
      </c>
      <c r="BR93" s="180">
        <v>3973995</v>
      </c>
      <c r="BS93" s="180">
        <v>0</v>
      </c>
      <c r="BU93" s="180">
        <v>466651</v>
      </c>
      <c r="BV93" s="180">
        <v>0</v>
      </c>
      <c r="BW93" s="180">
        <v>0</v>
      </c>
      <c r="BX93" s="180">
        <v>0</v>
      </c>
      <c r="BY93" s="180">
        <v>0</v>
      </c>
      <c r="BZ93" s="180">
        <v>1018071</v>
      </c>
      <c r="CA93" s="180">
        <v>0</v>
      </c>
      <c r="CB93" s="180">
        <v>0</v>
      </c>
      <c r="CC93" s="180">
        <v>0</v>
      </c>
      <c r="CD93" s="180">
        <v>38260788</v>
      </c>
    </row>
    <row r="94" spans="1:82" x14ac:dyDescent="0.3">
      <c r="A94" s="155">
        <v>357</v>
      </c>
      <c r="B94" s="180" t="s">
        <v>309</v>
      </c>
      <c r="D94" s="180">
        <v>0</v>
      </c>
      <c r="E94" s="180">
        <v>0</v>
      </c>
      <c r="F94" s="180">
        <v>0</v>
      </c>
      <c r="G94" s="180">
        <v>0</v>
      </c>
      <c r="H94" s="180">
        <v>0</v>
      </c>
      <c r="I94" s="180">
        <v>0</v>
      </c>
      <c r="J94" s="180">
        <v>0</v>
      </c>
      <c r="K94" s="180">
        <v>0</v>
      </c>
      <c r="L94" s="180">
        <v>5447824</v>
      </c>
      <c r="M94" s="180">
        <v>0</v>
      </c>
      <c r="N94" s="180">
        <v>0</v>
      </c>
      <c r="O94" s="180">
        <v>0</v>
      </c>
      <c r="P94" s="180">
        <v>0</v>
      </c>
      <c r="Q94" s="180">
        <v>10733108</v>
      </c>
      <c r="R94" s="180">
        <v>0</v>
      </c>
      <c r="S94" s="180">
        <v>621564</v>
      </c>
      <c r="T94" s="180">
        <v>0</v>
      </c>
      <c r="U94" s="180">
        <v>0</v>
      </c>
      <c r="V94" s="180">
        <v>0</v>
      </c>
      <c r="Y94" s="180">
        <v>998457</v>
      </c>
      <c r="Z94" s="180">
        <v>0</v>
      </c>
      <c r="AA94" s="180">
        <v>0</v>
      </c>
      <c r="AB94" s="180">
        <v>0</v>
      </c>
      <c r="AC94" s="180">
        <v>0</v>
      </c>
      <c r="AD94" s="180">
        <v>0</v>
      </c>
      <c r="AF94" s="180">
        <v>66354050</v>
      </c>
      <c r="AG94" s="180">
        <v>0</v>
      </c>
      <c r="AH94" s="180">
        <v>0</v>
      </c>
      <c r="AI94" s="180">
        <v>0</v>
      </c>
      <c r="AJ94" s="180">
        <v>0</v>
      </c>
      <c r="AK94" s="180">
        <v>0</v>
      </c>
      <c r="AM94" s="180">
        <v>0</v>
      </c>
      <c r="AN94" s="180">
        <v>0</v>
      </c>
      <c r="AO94" s="180">
        <v>0</v>
      </c>
      <c r="AP94" s="180">
        <v>4104713</v>
      </c>
      <c r="AQ94" s="180">
        <v>0</v>
      </c>
      <c r="AR94" s="180">
        <v>0</v>
      </c>
      <c r="AT94" s="180">
        <v>0</v>
      </c>
      <c r="AU94" s="180">
        <v>0</v>
      </c>
      <c r="AV94" s="180">
        <v>220224224</v>
      </c>
      <c r="AW94" s="180">
        <v>0</v>
      </c>
      <c r="AX94" s="180">
        <v>0</v>
      </c>
      <c r="AY94" s="180">
        <v>0</v>
      </c>
      <c r="AZ94" s="180">
        <v>0</v>
      </c>
      <c r="BB94" s="180">
        <v>0</v>
      </c>
      <c r="BC94" s="180">
        <v>0</v>
      </c>
      <c r="BD94" s="180">
        <v>0</v>
      </c>
      <c r="BE94" s="180">
        <v>0</v>
      </c>
      <c r="BF94" s="180">
        <v>0</v>
      </c>
      <c r="BG94" s="180">
        <v>0</v>
      </c>
      <c r="BH94" s="180">
        <v>0</v>
      </c>
      <c r="BI94" s="180">
        <v>0</v>
      </c>
      <c r="BJ94" s="180">
        <v>0</v>
      </c>
      <c r="BK94" s="180">
        <v>0</v>
      </c>
      <c r="BL94" s="180">
        <v>0</v>
      </c>
      <c r="BM94" s="180">
        <v>0</v>
      </c>
      <c r="BN94" s="180">
        <v>2554480</v>
      </c>
      <c r="BO94" s="180">
        <v>0</v>
      </c>
      <c r="BP94" s="180">
        <v>102255791</v>
      </c>
      <c r="BQ94" s="180">
        <v>0</v>
      </c>
      <c r="BR94" s="180">
        <v>2748564</v>
      </c>
      <c r="BS94" s="180">
        <v>0</v>
      </c>
      <c r="BU94" s="180">
        <v>407273</v>
      </c>
      <c r="BV94" s="180">
        <v>0</v>
      </c>
      <c r="BW94" s="180">
        <v>0</v>
      </c>
      <c r="BX94" s="180">
        <v>0</v>
      </c>
      <c r="BY94" s="180">
        <v>0</v>
      </c>
      <c r="BZ94" s="180">
        <v>557078</v>
      </c>
      <c r="CA94" s="180">
        <v>0</v>
      </c>
      <c r="CB94" s="180">
        <v>0</v>
      </c>
      <c r="CC94" s="180">
        <v>0</v>
      </c>
      <c r="CD94" s="180">
        <v>15543286</v>
      </c>
    </row>
    <row r="95" spans="1:82" x14ac:dyDescent="0.3">
      <c r="A95" s="155">
        <v>359</v>
      </c>
      <c r="B95" s="180" t="s">
        <v>247</v>
      </c>
      <c r="D95" s="180">
        <v>0</v>
      </c>
      <c r="E95" s="180">
        <v>0</v>
      </c>
      <c r="F95" s="180">
        <v>0</v>
      </c>
      <c r="G95" s="180">
        <v>0</v>
      </c>
      <c r="H95" s="180">
        <v>0</v>
      </c>
      <c r="I95" s="180">
        <v>0</v>
      </c>
      <c r="J95" s="180">
        <v>0</v>
      </c>
      <c r="K95" s="180">
        <v>0</v>
      </c>
      <c r="L95" s="180">
        <v>256815</v>
      </c>
      <c r="M95" s="180">
        <v>0</v>
      </c>
      <c r="N95" s="180">
        <v>0</v>
      </c>
      <c r="O95" s="180">
        <v>0</v>
      </c>
      <c r="P95" s="180">
        <v>0</v>
      </c>
      <c r="Q95" s="180">
        <v>0</v>
      </c>
      <c r="R95" s="180">
        <v>0</v>
      </c>
      <c r="S95" s="180">
        <v>0</v>
      </c>
      <c r="T95" s="180">
        <v>0</v>
      </c>
      <c r="U95" s="180">
        <v>0</v>
      </c>
      <c r="V95" s="180">
        <v>0</v>
      </c>
      <c r="Y95" s="180">
        <v>0</v>
      </c>
      <c r="Z95" s="180">
        <v>0</v>
      </c>
      <c r="AA95" s="180">
        <v>0</v>
      </c>
      <c r="AB95" s="180">
        <v>0</v>
      </c>
      <c r="AC95" s="180">
        <v>0</v>
      </c>
      <c r="AD95" s="180">
        <v>0</v>
      </c>
      <c r="AF95" s="180">
        <v>332474</v>
      </c>
      <c r="AG95" s="180">
        <v>0</v>
      </c>
      <c r="AH95" s="180">
        <v>0</v>
      </c>
      <c r="AI95" s="180">
        <v>0</v>
      </c>
      <c r="AJ95" s="180">
        <v>0</v>
      </c>
      <c r="AK95" s="180">
        <v>0</v>
      </c>
      <c r="AM95" s="180">
        <v>0</v>
      </c>
      <c r="AN95" s="180">
        <v>0</v>
      </c>
      <c r="AO95" s="180">
        <v>0</v>
      </c>
      <c r="AP95" s="180">
        <v>0</v>
      </c>
      <c r="AQ95" s="180">
        <v>0</v>
      </c>
      <c r="AR95" s="180">
        <v>0</v>
      </c>
      <c r="AT95" s="180">
        <v>0</v>
      </c>
      <c r="AU95" s="180">
        <v>0</v>
      </c>
      <c r="AV95" s="180">
        <v>61873109</v>
      </c>
      <c r="AW95" s="180">
        <v>0</v>
      </c>
      <c r="AX95" s="180">
        <v>0</v>
      </c>
      <c r="AY95" s="180">
        <v>0</v>
      </c>
      <c r="AZ95" s="180">
        <v>0</v>
      </c>
      <c r="BB95" s="180">
        <v>0</v>
      </c>
      <c r="BC95" s="180">
        <v>0</v>
      </c>
      <c r="BD95" s="180">
        <v>0</v>
      </c>
      <c r="BE95" s="180">
        <v>0</v>
      </c>
      <c r="BF95" s="180">
        <v>0</v>
      </c>
      <c r="BG95" s="180">
        <v>0</v>
      </c>
      <c r="BH95" s="180">
        <v>0</v>
      </c>
      <c r="BI95" s="180">
        <v>0</v>
      </c>
      <c r="BJ95" s="180">
        <v>0</v>
      </c>
      <c r="BK95" s="180">
        <v>0</v>
      </c>
      <c r="BL95" s="180">
        <v>0</v>
      </c>
      <c r="BM95" s="180">
        <v>0</v>
      </c>
      <c r="BN95" s="180">
        <v>185633</v>
      </c>
      <c r="BO95" s="180">
        <v>0</v>
      </c>
      <c r="BP95" s="180">
        <v>0</v>
      </c>
      <c r="BQ95" s="180">
        <v>0</v>
      </c>
      <c r="BR95" s="180">
        <v>1356119</v>
      </c>
      <c r="BS95" s="180">
        <v>0</v>
      </c>
      <c r="BU95" s="180">
        <v>0</v>
      </c>
      <c r="BV95" s="180">
        <v>0</v>
      </c>
      <c r="BW95" s="180">
        <v>0</v>
      </c>
      <c r="BX95" s="180">
        <v>0</v>
      </c>
      <c r="BY95" s="180">
        <v>0</v>
      </c>
      <c r="BZ95" s="180">
        <v>29685</v>
      </c>
      <c r="CA95" s="180">
        <v>0</v>
      </c>
      <c r="CB95" s="180">
        <v>0</v>
      </c>
      <c r="CC95" s="180">
        <v>0</v>
      </c>
      <c r="CD95" s="180">
        <v>0</v>
      </c>
    </row>
    <row r="96" spans="1:82" x14ac:dyDescent="0.3">
      <c r="A96" s="155">
        <v>360</v>
      </c>
      <c r="B96" s="180" t="s">
        <v>117</v>
      </c>
      <c r="D96" s="180">
        <v>0</v>
      </c>
      <c r="E96" s="180">
        <v>0</v>
      </c>
      <c r="F96" s="180">
        <v>0</v>
      </c>
      <c r="G96" s="180">
        <v>0</v>
      </c>
      <c r="H96" s="180">
        <v>0</v>
      </c>
      <c r="I96" s="180">
        <v>0</v>
      </c>
      <c r="J96" s="180">
        <v>0</v>
      </c>
      <c r="K96" s="180">
        <v>0</v>
      </c>
      <c r="L96" s="180">
        <v>1346668</v>
      </c>
      <c r="M96" s="180">
        <v>0</v>
      </c>
      <c r="N96" s="180">
        <v>0</v>
      </c>
      <c r="O96" s="180">
        <v>0</v>
      </c>
      <c r="P96" s="180">
        <v>0</v>
      </c>
      <c r="Q96" s="180">
        <v>2030473</v>
      </c>
      <c r="R96" s="180">
        <v>0</v>
      </c>
      <c r="S96" s="180">
        <v>138042</v>
      </c>
      <c r="T96" s="180">
        <v>0</v>
      </c>
      <c r="U96" s="180">
        <v>0</v>
      </c>
      <c r="V96" s="180">
        <v>0</v>
      </c>
      <c r="Y96" s="180">
        <v>630324</v>
      </c>
      <c r="Z96" s="180">
        <v>0</v>
      </c>
      <c r="AA96" s="180">
        <v>0</v>
      </c>
      <c r="AB96" s="180">
        <v>0</v>
      </c>
      <c r="AC96" s="180">
        <v>0</v>
      </c>
      <c r="AD96" s="180">
        <v>0</v>
      </c>
      <c r="AF96" s="180">
        <v>14939263</v>
      </c>
      <c r="AG96" s="180">
        <v>0</v>
      </c>
      <c r="AH96" s="180">
        <v>0</v>
      </c>
      <c r="AI96" s="180">
        <v>0</v>
      </c>
      <c r="AJ96" s="180">
        <v>0</v>
      </c>
      <c r="AK96" s="180">
        <v>0</v>
      </c>
      <c r="AM96" s="180">
        <v>0</v>
      </c>
      <c r="AN96" s="180">
        <v>0</v>
      </c>
      <c r="AO96" s="180">
        <v>0</v>
      </c>
      <c r="AP96" s="180">
        <v>1217581</v>
      </c>
      <c r="AQ96" s="180">
        <v>0</v>
      </c>
      <c r="AR96" s="180">
        <v>0</v>
      </c>
      <c r="AT96" s="180">
        <v>0</v>
      </c>
      <c r="AU96" s="180">
        <v>0</v>
      </c>
      <c r="AV96" s="180">
        <v>112400172</v>
      </c>
      <c r="AW96" s="180">
        <v>0</v>
      </c>
      <c r="AX96" s="180">
        <v>0</v>
      </c>
      <c r="AY96" s="180">
        <v>0</v>
      </c>
      <c r="AZ96" s="180">
        <v>0</v>
      </c>
      <c r="BB96" s="180">
        <v>0</v>
      </c>
      <c r="BC96" s="180">
        <v>0</v>
      </c>
      <c r="BD96" s="180">
        <v>0</v>
      </c>
      <c r="BE96" s="180">
        <v>0</v>
      </c>
      <c r="BF96" s="180">
        <v>0</v>
      </c>
      <c r="BG96" s="180">
        <v>0</v>
      </c>
      <c r="BH96" s="180">
        <v>0</v>
      </c>
      <c r="BI96" s="180">
        <v>0</v>
      </c>
      <c r="BJ96" s="180">
        <v>0</v>
      </c>
      <c r="BK96" s="180">
        <v>0</v>
      </c>
      <c r="BL96" s="180">
        <v>0</v>
      </c>
      <c r="BM96" s="180">
        <v>0</v>
      </c>
      <c r="BN96" s="180">
        <v>863144</v>
      </c>
      <c r="BO96" s="180">
        <v>0</v>
      </c>
      <c r="BP96" s="180">
        <v>18323010</v>
      </c>
      <c r="BQ96" s="180">
        <v>0</v>
      </c>
      <c r="BR96" s="180">
        <v>1816973</v>
      </c>
      <c r="BS96" s="180">
        <v>0</v>
      </c>
      <c r="BU96" s="180">
        <v>119987</v>
      </c>
      <c r="BV96" s="180">
        <v>0</v>
      </c>
      <c r="BW96" s="180">
        <v>0</v>
      </c>
      <c r="BX96" s="180">
        <v>0</v>
      </c>
      <c r="BY96" s="180">
        <v>0</v>
      </c>
      <c r="BZ96" s="180">
        <v>163505</v>
      </c>
      <c r="CA96" s="180">
        <v>0</v>
      </c>
      <c r="CB96" s="180">
        <v>0</v>
      </c>
      <c r="CC96" s="180">
        <v>0</v>
      </c>
      <c r="CD96" s="180">
        <v>2839388</v>
      </c>
    </row>
    <row r="97" spans="1:82" x14ac:dyDescent="0.3">
      <c r="A97" s="155">
        <v>361</v>
      </c>
      <c r="B97" s="180" t="s">
        <v>98</v>
      </c>
      <c r="D97" s="180">
        <v>0</v>
      </c>
      <c r="E97" s="180">
        <v>0</v>
      </c>
      <c r="F97" s="180">
        <v>0</v>
      </c>
      <c r="G97" s="180">
        <v>0</v>
      </c>
      <c r="H97" s="180">
        <v>0</v>
      </c>
      <c r="I97" s="180">
        <v>0</v>
      </c>
      <c r="J97" s="180">
        <v>0</v>
      </c>
      <c r="K97" s="180">
        <v>0</v>
      </c>
      <c r="L97" s="180">
        <v>811723</v>
      </c>
      <c r="M97" s="180">
        <v>0</v>
      </c>
      <c r="N97" s="180">
        <v>0</v>
      </c>
      <c r="O97" s="180">
        <v>0</v>
      </c>
      <c r="P97" s="180">
        <v>0</v>
      </c>
      <c r="Q97" s="180">
        <v>5474769</v>
      </c>
      <c r="R97" s="180">
        <v>0</v>
      </c>
      <c r="S97" s="180">
        <v>988641</v>
      </c>
      <c r="T97" s="180">
        <v>0</v>
      </c>
      <c r="U97" s="180">
        <v>0</v>
      </c>
      <c r="V97" s="180">
        <v>0</v>
      </c>
      <c r="Y97" s="180">
        <v>118699</v>
      </c>
      <c r="Z97" s="180">
        <v>0</v>
      </c>
      <c r="AA97" s="180">
        <v>0</v>
      </c>
      <c r="AB97" s="180">
        <v>0</v>
      </c>
      <c r="AC97" s="180">
        <v>0</v>
      </c>
      <c r="AD97" s="180">
        <v>0</v>
      </c>
      <c r="AF97" s="180">
        <v>46567040</v>
      </c>
      <c r="AG97" s="180">
        <v>0</v>
      </c>
      <c r="AH97" s="180">
        <v>0</v>
      </c>
      <c r="AI97" s="180">
        <v>0</v>
      </c>
      <c r="AJ97" s="180">
        <v>0</v>
      </c>
      <c r="AK97" s="180">
        <v>0</v>
      </c>
      <c r="AM97" s="180">
        <v>0</v>
      </c>
      <c r="AN97" s="180">
        <v>0</v>
      </c>
      <c r="AO97" s="180">
        <v>0</v>
      </c>
      <c r="AP97" s="180">
        <v>6739490</v>
      </c>
      <c r="AQ97" s="180">
        <v>0</v>
      </c>
      <c r="AR97" s="180">
        <v>0</v>
      </c>
      <c r="AT97" s="180">
        <v>0</v>
      </c>
      <c r="AU97" s="180">
        <v>0</v>
      </c>
      <c r="AV97" s="180">
        <v>69062733</v>
      </c>
      <c r="AW97" s="180">
        <v>0</v>
      </c>
      <c r="AX97" s="180">
        <v>0</v>
      </c>
      <c r="AY97" s="180">
        <v>0</v>
      </c>
      <c r="AZ97" s="180">
        <v>0</v>
      </c>
      <c r="BB97" s="180">
        <v>0</v>
      </c>
      <c r="BC97" s="180">
        <v>0</v>
      </c>
      <c r="BD97" s="180">
        <v>0</v>
      </c>
      <c r="BE97" s="180">
        <v>0</v>
      </c>
      <c r="BF97" s="180">
        <v>0</v>
      </c>
      <c r="BG97" s="180">
        <v>0</v>
      </c>
      <c r="BH97" s="180">
        <v>0</v>
      </c>
      <c r="BI97" s="180">
        <v>0</v>
      </c>
      <c r="BJ97" s="180">
        <v>0</v>
      </c>
      <c r="BK97" s="180">
        <v>0</v>
      </c>
      <c r="BL97" s="180">
        <v>0</v>
      </c>
      <c r="BM97" s="180">
        <v>0</v>
      </c>
      <c r="BN97" s="180">
        <v>1219483</v>
      </c>
      <c r="BO97" s="180">
        <v>0</v>
      </c>
      <c r="BP97" s="180">
        <v>68455747</v>
      </c>
      <c r="BQ97" s="180">
        <v>0</v>
      </c>
      <c r="BR97" s="180">
        <v>5861075</v>
      </c>
      <c r="BS97" s="180">
        <v>0</v>
      </c>
      <c r="BU97" s="180">
        <v>367263</v>
      </c>
      <c r="BV97" s="180">
        <v>0</v>
      </c>
      <c r="BW97" s="180">
        <v>0</v>
      </c>
      <c r="BX97" s="180">
        <v>0</v>
      </c>
      <c r="BY97" s="180">
        <v>0</v>
      </c>
      <c r="BZ97" s="180">
        <v>425880</v>
      </c>
      <c r="CA97" s="180">
        <v>0</v>
      </c>
      <c r="CB97" s="180">
        <v>0</v>
      </c>
      <c r="CC97" s="180">
        <v>0</v>
      </c>
      <c r="CD97" s="180">
        <v>7682741</v>
      </c>
    </row>
    <row r="98" spans="1:82" x14ac:dyDescent="0.3">
      <c r="A98" s="155">
        <v>362</v>
      </c>
      <c r="B98" s="180" t="s">
        <v>99</v>
      </c>
      <c r="D98" s="180">
        <v>0</v>
      </c>
      <c r="E98" s="180">
        <v>0</v>
      </c>
      <c r="F98" s="180">
        <v>0</v>
      </c>
      <c r="G98" s="180">
        <v>0</v>
      </c>
      <c r="H98" s="180">
        <v>0</v>
      </c>
      <c r="I98" s="180">
        <v>0</v>
      </c>
      <c r="J98" s="180">
        <v>0</v>
      </c>
      <c r="K98" s="180">
        <v>0</v>
      </c>
      <c r="L98" s="180">
        <v>4391009</v>
      </c>
      <c r="M98" s="180">
        <v>0</v>
      </c>
      <c r="N98" s="180">
        <v>0</v>
      </c>
      <c r="O98" s="180">
        <v>0</v>
      </c>
      <c r="P98" s="180">
        <v>0</v>
      </c>
      <c r="Q98" s="180">
        <v>9157263</v>
      </c>
      <c r="R98" s="180">
        <v>0</v>
      </c>
      <c r="S98" s="180">
        <v>1139951</v>
      </c>
      <c r="T98" s="180">
        <v>0</v>
      </c>
      <c r="U98" s="180">
        <v>0</v>
      </c>
      <c r="V98" s="180">
        <v>0</v>
      </c>
      <c r="Y98" s="180">
        <v>289368</v>
      </c>
      <c r="Z98" s="180">
        <v>0</v>
      </c>
      <c r="AA98" s="180">
        <v>0</v>
      </c>
      <c r="AB98" s="180">
        <v>0</v>
      </c>
      <c r="AC98" s="180">
        <v>0</v>
      </c>
      <c r="AD98" s="180">
        <v>0</v>
      </c>
      <c r="AF98" s="180">
        <v>100730326</v>
      </c>
      <c r="AG98" s="180">
        <v>0</v>
      </c>
      <c r="AH98" s="180">
        <v>0</v>
      </c>
      <c r="AI98" s="180">
        <v>0</v>
      </c>
      <c r="AJ98" s="180">
        <v>0</v>
      </c>
      <c r="AK98" s="180">
        <v>0</v>
      </c>
      <c r="AM98" s="180">
        <v>0</v>
      </c>
      <c r="AN98" s="180">
        <v>0</v>
      </c>
      <c r="AO98" s="180">
        <v>0</v>
      </c>
      <c r="AP98" s="180">
        <v>9997410</v>
      </c>
      <c r="AQ98" s="180">
        <v>0</v>
      </c>
      <c r="AR98" s="180">
        <v>0</v>
      </c>
      <c r="AT98" s="180">
        <v>0</v>
      </c>
      <c r="AU98" s="180">
        <v>0</v>
      </c>
      <c r="AV98" s="180">
        <v>159031137</v>
      </c>
      <c r="AW98" s="180">
        <v>0</v>
      </c>
      <c r="AX98" s="180">
        <v>0</v>
      </c>
      <c r="AY98" s="180">
        <v>0</v>
      </c>
      <c r="AZ98" s="180">
        <v>0</v>
      </c>
      <c r="BB98" s="180">
        <v>0</v>
      </c>
      <c r="BC98" s="180">
        <v>0</v>
      </c>
      <c r="BD98" s="180">
        <v>0</v>
      </c>
      <c r="BE98" s="180">
        <v>0</v>
      </c>
      <c r="BF98" s="180">
        <v>0</v>
      </c>
      <c r="BG98" s="180">
        <v>0</v>
      </c>
      <c r="BH98" s="180">
        <v>0</v>
      </c>
      <c r="BI98" s="180">
        <v>0</v>
      </c>
      <c r="BJ98" s="180">
        <v>0</v>
      </c>
      <c r="BK98" s="180">
        <v>0</v>
      </c>
      <c r="BL98" s="180">
        <v>0</v>
      </c>
      <c r="BM98" s="180">
        <v>0</v>
      </c>
      <c r="BN98" s="180">
        <v>1548299</v>
      </c>
      <c r="BO98" s="180">
        <v>0</v>
      </c>
      <c r="BP98" s="180">
        <v>177824260</v>
      </c>
      <c r="BQ98" s="180">
        <v>0</v>
      </c>
      <c r="BR98" s="180">
        <v>7086506</v>
      </c>
      <c r="BS98" s="180">
        <v>0</v>
      </c>
      <c r="BU98" s="180">
        <v>426641</v>
      </c>
      <c r="BV98" s="180">
        <v>0</v>
      </c>
      <c r="BW98" s="180">
        <v>0</v>
      </c>
      <c r="BX98" s="180">
        <v>0</v>
      </c>
      <c r="BY98" s="180">
        <v>0</v>
      </c>
      <c r="BZ98" s="180">
        <v>854188</v>
      </c>
      <c r="CA98" s="180">
        <v>0</v>
      </c>
      <c r="CB98" s="180">
        <v>0</v>
      </c>
      <c r="CC98" s="180">
        <v>0</v>
      </c>
      <c r="CD98" s="180">
        <v>30814014</v>
      </c>
    </row>
    <row r="99" spans="1:82" x14ac:dyDescent="0.3">
      <c r="A99" s="155">
        <v>363</v>
      </c>
      <c r="B99" s="180" t="s">
        <v>233</v>
      </c>
      <c r="D99" s="180">
        <v>0</v>
      </c>
      <c r="E99" s="180">
        <v>0</v>
      </c>
      <c r="F99" s="180">
        <v>0</v>
      </c>
      <c r="G99" s="180">
        <v>0</v>
      </c>
      <c r="H99" s="180">
        <v>0</v>
      </c>
      <c r="I99" s="180">
        <v>0</v>
      </c>
      <c r="J99" s="180">
        <v>0</v>
      </c>
      <c r="K99" s="180">
        <v>0</v>
      </c>
      <c r="L99" s="180">
        <v>55117</v>
      </c>
      <c r="M99" s="180">
        <v>0</v>
      </c>
      <c r="N99" s="180">
        <v>0</v>
      </c>
      <c r="O99" s="180">
        <v>0</v>
      </c>
      <c r="P99" s="180">
        <v>0</v>
      </c>
      <c r="Q99" s="180">
        <v>13997</v>
      </c>
      <c r="R99" s="180">
        <v>0</v>
      </c>
      <c r="S99" s="180">
        <v>0</v>
      </c>
      <c r="T99" s="180">
        <v>0</v>
      </c>
      <c r="U99" s="180">
        <v>0</v>
      </c>
      <c r="V99" s="180">
        <v>0</v>
      </c>
      <c r="Y99" s="180">
        <v>10075</v>
      </c>
      <c r="Z99" s="180">
        <v>0</v>
      </c>
      <c r="AA99" s="180">
        <v>0</v>
      </c>
      <c r="AB99" s="180">
        <v>0</v>
      </c>
      <c r="AC99" s="180">
        <v>0</v>
      </c>
      <c r="AD99" s="180">
        <v>0</v>
      </c>
      <c r="AF99" s="180">
        <v>13569047</v>
      </c>
      <c r="AG99" s="180">
        <v>0</v>
      </c>
      <c r="AH99" s="180">
        <v>0</v>
      </c>
      <c r="AI99" s="180">
        <v>0</v>
      </c>
      <c r="AJ99" s="180">
        <v>0</v>
      </c>
      <c r="AK99" s="180">
        <v>0</v>
      </c>
      <c r="AM99" s="180">
        <v>0</v>
      </c>
      <c r="AN99" s="180">
        <v>0</v>
      </c>
      <c r="AO99" s="180">
        <v>0</v>
      </c>
      <c r="AP99" s="180">
        <v>1336159</v>
      </c>
      <c r="AQ99" s="180">
        <v>0</v>
      </c>
      <c r="AR99" s="180">
        <v>0</v>
      </c>
      <c r="AT99" s="180">
        <v>0</v>
      </c>
      <c r="AU99" s="180">
        <v>0</v>
      </c>
      <c r="AV99" s="180">
        <v>2586639</v>
      </c>
      <c r="AW99" s="180">
        <v>0</v>
      </c>
      <c r="AX99" s="180">
        <v>0</v>
      </c>
      <c r="AY99" s="180">
        <v>0</v>
      </c>
      <c r="AZ99" s="180">
        <v>0</v>
      </c>
      <c r="BB99" s="180">
        <v>0</v>
      </c>
      <c r="BC99" s="180">
        <v>0</v>
      </c>
      <c r="BD99" s="180">
        <v>0</v>
      </c>
      <c r="BE99" s="180">
        <v>0</v>
      </c>
      <c r="BF99" s="180">
        <v>0</v>
      </c>
      <c r="BG99" s="180">
        <v>0</v>
      </c>
      <c r="BH99" s="180">
        <v>0</v>
      </c>
      <c r="BI99" s="180">
        <v>0</v>
      </c>
      <c r="BJ99" s="180">
        <v>0</v>
      </c>
      <c r="BK99" s="180">
        <v>0</v>
      </c>
      <c r="BL99" s="180">
        <v>0</v>
      </c>
      <c r="BM99" s="180">
        <v>0</v>
      </c>
      <c r="BN99" s="180">
        <v>0</v>
      </c>
      <c r="BO99" s="180">
        <v>0</v>
      </c>
      <c r="BP99" s="180">
        <v>23974788</v>
      </c>
      <c r="BQ99" s="180">
        <v>0</v>
      </c>
      <c r="BR99" s="180">
        <v>764</v>
      </c>
      <c r="BS99" s="180">
        <v>0</v>
      </c>
      <c r="BU99" s="180">
        <v>0</v>
      </c>
      <c r="BV99" s="180">
        <v>0</v>
      </c>
      <c r="BW99" s="180">
        <v>0</v>
      </c>
      <c r="BX99" s="180">
        <v>0</v>
      </c>
      <c r="BY99" s="180">
        <v>0</v>
      </c>
      <c r="BZ99" s="180">
        <v>2704</v>
      </c>
      <c r="CA99" s="180">
        <v>0</v>
      </c>
      <c r="CB99" s="180">
        <v>0</v>
      </c>
      <c r="CC99" s="180">
        <v>0</v>
      </c>
      <c r="CD99" s="180">
        <v>3700881</v>
      </c>
    </row>
    <row r="100" spans="1:82" x14ac:dyDescent="0.3">
      <c r="A100" s="155">
        <v>364</v>
      </c>
      <c r="B100" s="180" t="s">
        <v>234</v>
      </c>
      <c r="D100" s="180">
        <v>0</v>
      </c>
      <c r="E100" s="180">
        <v>0</v>
      </c>
      <c r="F100" s="180">
        <v>0</v>
      </c>
      <c r="G100" s="180">
        <v>0</v>
      </c>
      <c r="H100" s="180">
        <v>0</v>
      </c>
      <c r="I100" s="180">
        <v>0</v>
      </c>
      <c r="J100" s="180">
        <v>0</v>
      </c>
      <c r="K100" s="180">
        <v>0</v>
      </c>
      <c r="L100" s="180">
        <v>11416</v>
      </c>
      <c r="M100" s="180">
        <v>0</v>
      </c>
      <c r="N100" s="180">
        <v>0</v>
      </c>
      <c r="O100" s="180">
        <v>0</v>
      </c>
      <c r="P100" s="180">
        <v>0</v>
      </c>
      <c r="Q100" s="180">
        <v>0</v>
      </c>
      <c r="R100" s="180">
        <v>0</v>
      </c>
      <c r="S100" s="180">
        <v>0</v>
      </c>
      <c r="T100" s="180">
        <v>0</v>
      </c>
      <c r="U100" s="180">
        <v>0</v>
      </c>
      <c r="V100" s="180">
        <v>0</v>
      </c>
      <c r="Y100" s="180">
        <v>0</v>
      </c>
      <c r="Z100" s="180">
        <v>0</v>
      </c>
      <c r="AA100" s="180">
        <v>0</v>
      </c>
      <c r="AB100" s="180">
        <v>0</v>
      </c>
      <c r="AC100" s="180">
        <v>0</v>
      </c>
      <c r="AD100" s="180">
        <v>0</v>
      </c>
      <c r="AF100" s="180">
        <v>428358</v>
      </c>
      <c r="AG100" s="180">
        <v>0</v>
      </c>
      <c r="AH100" s="180">
        <v>0</v>
      </c>
      <c r="AI100" s="180">
        <v>0</v>
      </c>
      <c r="AJ100" s="180">
        <v>0</v>
      </c>
      <c r="AK100" s="180">
        <v>0</v>
      </c>
      <c r="AM100" s="180">
        <v>0</v>
      </c>
      <c r="AN100" s="180">
        <v>0</v>
      </c>
      <c r="AO100" s="180">
        <v>0</v>
      </c>
      <c r="AP100" s="180">
        <v>0</v>
      </c>
      <c r="AQ100" s="180">
        <v>0</v>
      </c>
      <c r="AR100" s="180">
        <v>0</v>
      </c>
      <c r="AT100" s="180">
        <v>0</v>
      </c>
      <c r="AU100" s="180">
        <v>0</v>
      </c>
      <c r="AV100" s="180">
        <v>2201021</v>
      </c>
      <c r="AW100" s="180">
        <v>0</v>
      </c>
      <c r="AX100" s="180">
        <v>0</v>
      </c>
      <c r="AY100" s="180">
        <v>0</v>
      </c>
      <c r="AZ100" s="180">
        <v>0</v>
      </c>
      <c r="BB100" s="180">
        <v>0</v>
      </c>
      <c r="BC100" s="180">
        <v>0</v>
      </c>
      <c r="BD100" s="180">
        <v>0</v>
      </c>
      <c r="BE100" s="180">
        <v>0</v>
      </c>
      <c r="BF100" s="180">
        <v>0</v>
      </c>
      <c r="BG100" s="180">
        <v>0</v>
      </c>
      <c r="BH100" s="180">
        <v>0</v>
      </c>
      <c r="BI100" s="180">
        <v>0</v>
      </c>
      <c r="BJ100" s="180">
        <v>0</v>
      </c>
      <c r="BK100" s="180">
        <v>0</v>
      </c>
      <c r="BL100" s="180">
        <v>0</v>
      </c>
      <c r="BM100" s="180">
        <v>0</v>
      </c>
      <c r="BN100" s="180">
        <v>14781</v>
      </c>
      <c r="BO100" s="180">
        <v>0</v>
      </c>
      <c r="BP100" s="180">
        <v>0</v>
      </c>
      <c r="BQ100" s="180">
        <v>0</v>
      </c>
      <c r="BR100" s="180">
        <v>0</v>
      </c>
      <c r="BS100" s="180">
        <v>0</v>
      </c>
      <c r="BU100" s="180">
        <v>0</v>
      </c>
      <c r="BV100" s="180">
        <v>0</v>
      </c>
      <c r="BW100" s="180">
        <v>0</v>
      </c>
      <c r="BX100" s="180">
        <v>0</v>
      </c>
      <c r="BY100" s="180">
        <v>0</v>
      </c>
      <c r="BZ100" s="180">
        <v>183</v>
      </c>
      <c r="CA100" s="180">
        <v>0</v>
      </c>
      <c r="CB100" s="180">
        <v>0</v>
      </c>
      <c r="CC100" s="180">
        <v>0</v>
      </c>
      <c r="CD100" s="180">
        <v>0</v>
      </c>
    </row>
    <row r="101" spans="1:82" x14ac:dyDescent="0.3">
      <c r="A101" s="155">
        <v>365</v>
      </c>
      <c r="B101" s="180" t="s">
        <v>236</v>
      </c>
      <c r="D101" s="180">
        <v>0</v>
      </c>
      <c r="E101" s="180">
        <v>0</v>
      </c>
      <c r="F101" s="180">
        <v>0</v>
      </c>
      <c r="G101" s="180">
        <v>0</v>
      </c>
      <c r="H101" s="180">
        <v>0</v>
      </c>
      <c r="I101" s="180">
        <v>0</v>
      </c>
      <c r="J101" s="180">
        <v>0</v>
      </c>
      <c r="K101" s="180">
        <v>0</v>
      </c>
      <c r="L101" s="180">
        <v>0</v>
      </c>
      <c r="M101" s="180">
        <v>0</v>
      </c>
      <c r="N101" s="180">
        <v>0</v>
      </c>
      <c r="O101" s="180">
        <v>0</v>
      </c>
      <c r="P101" s="180">
        <v>0</v>
      </c>
      <c r="Q101" s="180">
        <v>0</v>
      </c>
      <c r="R101" s="180">
        <v>0</v>
      </c>
      <c r="S101" s="180">
        <v>0</v>
      </c>
      <c r="T101" s="180">
        <v>0</v>
      </c>
      <c r="U101" s="180">
        <v>0</v>
      </c>
      <c r="V101" s="180">
        <v>0</v>
      </c>
      <c r="Y101" s="180">
        <v>0</v>
      </c>
      <c r="Z101" s="180">
        <v>0</v>
      </c>
      <c r="AA101" s="180">
        <v>0</v>
      </c>
      <c r="AB101" s="180">
        <v>0</v>
      </c>
      <c r="AC101" s="180">
        <v>0</v>
      </c>
      <c r="AD101" s="180">
        <v>0</v>
      </c>
      <c r="AF101" s="180">
        <v>0</v>
      </c>
      <c r="AG101" s="180">
        <v>0</v>
      </c>
      <c r="AH101" s="180">
        <v>0</v>
      </c>
      <c r="AI101" s="180">
        <v>0</v>
      </c>
      <c r="AJ101" s="180">
        <v>0</v>
      </c>
      <c r="AK101" s="180">
        <v>0</v>
      </c>
      <c r="AM101" s="180">
        <v>0</v>
      </c>
      <c r="AN101" s="180">
        <v>0</v>
      </c>
      <c r="AO101" s="180">
        <v>0</v>
      </c>
      <c r="AP101" s="180">
        <v>0</v>
      </c>
      <c r="AQ101" s="180">
        <v>0</v>
      </c>
      <c r="AR101" s="180">
        <v>0</v>
      </c>
      <c r="AT101" s="180">
        <v>0</v>
      </c>
      <c r="AU101" s="180">
        <v>0</v>
      </c>
      <c r="AV101" s="180">
        <v>0</v>
      </c>
      <c r="AW101" s="180">
        <v>0</v>
      </c>
      <c r="AX101" s="180">
        <v>0</v>
      </c>
      <c r="AY101" s="180">
        <v>0</v>
      </c>
      <c r="AZ101" s="180">
        <v>0</v>
      </c>
      <c r="BB101" s="180">
        <v>0</v>
      </c>
      <c r="BC101" s="180">
        <v>0</v>
      </c>
      <c r="BD101" s="180">
        <v>0</v>
      </c>
      <c r="BE101" s="180">
        <v>0</v>
      </c>
      <c r="BF101" s="180">
        <v>0</v>
      </c>
      <c r="BG101" s="180">
        <v>0</v>
      </c>
      <c r="BH101" s="180">
        <v>0</v>
      </c>
      <c r="BI101" s="180">
        <v>0</v>
      </c>
      <c r="BJ101" s="180">
        <v>0</v>
      </c>
      <c r="BK101" s="180">
        <v>0</v>
      </c>
      <c r="BL101" s="180">
        <v>0</v>
      </c>
      <c r="BM101" s="180">
        <v>0</v>
      </c>
      <c r="BN101" s="180">
        <v>0</v>
      </c>
      <c r="BO101" s="180">
        <v>0</v>
      </c>
      <c r="BP101" s="180">
        <v>0</v>
      </c>
      <c r="BQ101" s="180">
        <v>0</v>
      </c>
      <c r="BR101" s="180">
        <v>0</v>
      </c>
      <c r="BS101" s="180">
        <v>0</v>
      </c>
      <c r="BU101" s="180">
        <v>0</v>
      </c>
      <c r="BV101" s="180">
        <v>0</v>
      </c>
      <c r="BW101" s="180">
        <v>0</v>
      </c>
      <c r="BX101" s="180">
        <v>0</v>
      </c>
      <c r="BY101" s="180">
        <v>0</v>
      </c>
      <c r="BZ101" s="180">
        <v>0</v>
      </c>
      <c r="CA101" s="180">
        <v>0</v>
      </c>
      <c r="CB101" s="180">
        <v>0</v>
      </c>
      <c r="CC101" s="180">
        <v>0</v>
      </c>
      <c r="CD101" s="180">
        <v>0</v>
      </c>
    </row>
    <row r="102" spans="1:82" x14ac:dyDescent="0.3">
      <c r="A102" s="155">
        <v>366</v>
      </c>
      <c r="B102" s="180" t="s">
        <v>1057</v>
      </c>
      <c r="D102" s="180">
        <v>0</v>
      </c>
      <c r="E102" s="180">
        <v>0</v>
      </c>
      <c r="F102" s="180">
        <v>0</v>
      </c>
      <c r="G102" s="180">
        <v>0</v>
      </c>
      <c r="H102" s="180">
        <v>0</v>
      </c>
      <c r="I102" s="180">
        <v>0</v>
      </c>
      <c r="J102" s="180">
        <v>0</v>
      </c>
      <c r="K102" s="180">
        <v>0</v>
      </c>
      <c r="L102" s="180">
        <v>404603</v>
      </c>
      <c r="M102" s="180">
        <v>0</v>
      </c>
      <c r="N102" s="180">
        <v>0</v>
      </c>
      <c r="O102" s="180">
        <v>0</v>
      </c>
      <c r="P102" s="180">
        <v>0</v>
      </c>
      <c r="Q102" s="180">
        <v>3216490</v>
      </c>
      <c r="R102" s="180">
        <v>0</v>
      </c>
      <c r="S102" s="180">
        <v>0</v>
      </c>
      <c r="T102" s="180">
        <v>0</v>
      </c>
      <c r="U102" s="180">
        <v>0</v>
      </c>
      <c r="V102" s="180">
        <v>0</v>
      </c>
      <c r="Y102" s="180">
        <v>45000</v>
      </c>
      <c r="Z102" s="180">
        <v>0</v>
      </c>
      <c r="AA102" s="180">
        <v>0</v>
      </c>
      <c r="AB102" s="180">
        <v>0</v>
      </c>
      <c r="AC102" s="180">
        <v>0</v>
      </c>
      <c r="AD102" s="180">
        <v>0</v>
      </c>
      <c r="AF102" s="180">
        <v>3038340</v>
      </c>
      <c r="AG102" s="180">
        <v>0</v>
      </c>
      <c r="AH102" s="180">
        <v>0</v>
      </c>
      <c r="AI102" s="180">
        <v>0</v>
      </c>
      <c r="AJ102" s="180">
        <v>0</v>
      </c>
      <c r="AK102" s="180">
        <v>0</v>
      </c>
      <c r="AM102" s="180">
        <v>0</v>
      </c>
      <c r="AN102" s="180">
        <v>0</v>
      </c>
      <c r="AO102" s="180">
        <v>0</v>
      </c>
      <c r="AP102" s="180">
        <v>0</v>
      </c>
      <c r="AQ102" s="180">
        <v>0</v>
      </c>
      <c r="AR102" s="180">
        <v>0</v>
      </c>
      <c r="AT102" s="180">
        <v>0</v>
      </c>
      <c r="AU102" s="180">
        <v>0</v>
      </c>
      <c r="AV102" s="180">
        <v>4834992</v>
      </c>
      <c r="AW102" s="180">
        <v>0</v>
      </c>
      <c r="AX102" s="180">
        <v>0</v>
      </c>
      <c r="AY102" s="180">
        <v>0</v>
      </c>
      <c r="AZ102" s="180">
        <v>0</v>
      </c>
      <c r="BB102" s="180">
        <v>0</v>
      </c>
      <c r="BC102" s="180">
        <v>0</v>
      </c>
      <c r="BD102" s="180">
        <v>0</v>
      </c>
      <c r="BE102" s="180">
        <v>0</v>
      </c>
      <c r="BF102" s="180">
        <v>0</v>
      </c>
      <c r="BG102" s="180">
        <v>0</v>
      </c>
      <c r="BH102" s="180">
        <v>0</v>
      </c>
      <c r="BI102" s="180">
        <v>0</v>
      </c>
      <c r="BJ102" s="180">
        <v>0</v>
      </c>
      <c r="BK102" s="180">
        <v>0</v>
      </c>
      <c r="BL102" s="180">
        <v>0</v>
      </c>
      <c r="BM102" s="180">
        <v>0</v>
      </c>
      <c r="BN102" s="180">
        <v>84000</v>
      </c>
      <c r="BO102" s="180">
        <v>0</v>
      </c>
      <c r="BP102" s="180">
        <v>2050922</v>
      </c>
      <c r="BQ102" s="180">
        <v>0</v>
      </c>
      <c r="BR102" s="180">
        <v>354222</v>
      </c>
      <c r="BS102" s="180">
        <v>0</v>
      </c>
      <c r="BU102" s="180">
        <v>7000</v>
      </c>
      <c r="BV102" s="180">
        <v>0</v>
      </c>
      <c r="BW102" s="180">
        <v>0</v>
      </c>
      <c r="BX102" s="180">
        <v>0</v>
      </c>
      <c r="BY102" s="180">
        <v>0</v>
      </c>
      <c r="BZ102" s="180">
        <v>22530</v>
      </c>
      <c r="CA102" s="180">
        <v>0</v>
      </c>
      <c r="CB102" s="180">
        <v>0</v>
      </c>
      <c r="CC102" s="180">
        <v>0</v>
      </c>
      <c r="CD102" s="180">
        <v>0</v>
      </c>
    </row>
    <row r="103" spans="1:82" x14ac:dyDescent="0.3">
      <c r="A103" s="155">
        <v>368</v>
      </c>
      <c r="B103" s="180" t="s">
        <v>191</v>
      </c>
      <c r="D103" s="180">
        <v>0</v>
      </c>
      <c r="E103" s="180">
        <v>0</v>
      </c>
      <c r="F103" s="180">
        <v>0</v>
      </c>
      <c r="G103" s="180">
        <v>0</v>
      </c>
      <c r="H103" s="180">
        <v>0</v>
      </c>
      <c r="I103" s="180">
        <v>0</v>
      </c>
      <c r="J103" s="180">
        <v>0</v>
      </c>
      <c r="K103" s="180">
        <v>0</v>
      </c>
      <c r="L103" s="180">
        <v>0</v>
      </c>
      <c r="M103" s="180">
        <v>515577</v>
      </c>
      <c r="N103" s="180">
        <v>0</v>
      </c>
      <c r="O103" s="180">
        <v>0</v>
      </c>
      <c r="P103" s="180">
        <v>0</v>
      </c>
      <c r="Q103" s="180">
        <v>0</v>
      </c>
      <c r="R103" s="180">
        <v>0</v>
      </c>
      <c r="S103" s="180">
        <v>0</v>
      </c>
      <c r="T103" s="180">
        <v>0</v>
      </c>
      <c r="U103" s="180">
        <v>0</v>
      </c>
      <c r="V103" s="180">
        <v>0</v>
      </c>
      <c r="Y103" s="180">
        <v>0</v>
      </c>
      <c r="Z103" s="180">
        <v>0</v>
      </c>
      <c r="AA103" s="180">
        <v>0</v>
      </c>
      <c r="AB103" s="180">
        <v>0</v>
      </c>
      <c r="AC103" s="180">
        <v>0</v>
      </c>
      <c r="AD103" s="180">
        <v>0</v>
      </c>
      <c r="AF103" s="180">
        <v>0</v>
      </c>
      <c r="AG103" s="180">
        <v>0</v>
      </c>
      <c r="AH103" s="180">
        <v>0</v>
      </c>
      <c r="AI103" s="180">
        <v>0</v>
      </c>
      <c r="AJ103" s="180">
        <v>0</v>
      </c>
      <c r="AK103" s="180">
        <v>0</v>
      </c>
      <c r="AM103" s="180">
        <v>0</v>
      </c>
      <c r="AN103" s="180">
        <v>13575</v>
      </c>
      <c r="AO103" s="180">
        <v>0</v>
      </c>
      <c r="AP103" s="180">
        <v>0</v>
      </c>
      <c r="AQ103" s="180">
        <v>0</v>
      </c>
      <c r="AR103" s="180">
        <v>0</v>
      </c>
      <c r="AT103" s="180">
        <v>0</v>
      </c>
      <c r="AU103" s="180">
        <v>1775435</v>
      </c>
      <c r="AV103" s="180">
        <v>0</v>
      </c>
      <c r="AW103" s="180">
        <v>0</v>
      </c>
      <c r="AX103" s="180">
        <v>0</v>
      </c>
      <c r="AY103" s="180">
        <v>0</v>
      </c>
      <c r="AZ103" s="180">
        <v>0</v>
      </c>
      <c r="BB103" s="180">
        <v>0</v>
      </c>
      <c r="BC103" s="180">
        <v>0</v>
      </c>
      <c r="BD103" s="180">
        <v>0</v>
      </c>
      <c r="BE103" s="180">
        <v>0</v>
      </c>
      <c r="BF103" s="180">
        <v>216265</v>
      </c>
      <c r="BG103" s="180">
        <v>0</v>
      </c>
      <c r="BH103" s="180">
        <v>0</v>
      </c>
      <c r="BI103" s="180">
        <v>0</v>
      </c>
      <c r="BJ103" s="180">
        <v>0</v>
      </c>
      <c r="BK103" s="180">
        <v>0</v>
      </c>
      <c r="BL103" s="180">
        <v>0</v>
      </c>
      <c r="BM103" s="180">
        <v>0</v>
      </c>
      <c r="BN103" s="180">
        <v>0</v>
      </c>
      <c r="BO103" s="180">
        <v>77920</v>
      </c>
      <c r="BP103" s="180">
        <v>1557949</v>
      </c>
      <c r="BQ103" s="180">
        <v>0</v>
      </c>
      <c r="BR103" s="180">
        <v>0</v>
      </c>
      <c r="BS103" s="180">
        <v>3900</v>
      </c>
      <c r="BU103" s="180">
        <v>0</v>
      </c>
      <c r="BV103" s="180">
        <v>0</v>
      </c>
      <c r="BW103" s="180">
        <v>0</v>
      </c>
      <c r="BX103" s="180">
        <v>0</v>
      </c>
      <c r="BY103" s="180">
        <v>0</v>
      </c>
      <c r="BZ103" s="180">
        <v>0</v>
      </c>
      <c r="CA103" s="180">
        <v>0</v>
      </c>
      <c r="CB103" s="180">
        <v>0</v>
      </c>
      <c r="CC103" s="180">
        <v>0</v>
      </c>
      <c r="CD103" s="180">
        <v>291164</v>
      </c>
    </row>
    <row r="104" spans="1:82" x14ac:dyDescent="0.3">
      <c r="A104" s="155">
        <v>369</v>
      </c>
      <c r="B104" s="180" t="s">
        <v>196</v>
      </c>
      <c r="D104" s="180">
        <v>1797049</v>
      </c>
      <c r="E104" s="180">
        <v>12187128</v>
      </c>
      <c r="F104" s="180">
        <v>189368</v>
      </c>
      <c r="G104" s="180">
        <v>435477</v>
      </c>
      <c r="H104" s="180">
        <v>387977</v>
      </c>
      <c r="I104" s="180">
        <v>131200</v>
      </c>
      <c r="J104" s="180">
        <v>30654</v>
      </c>
      <c r="K104" s="180">
        <v>63057</v>
      </c>
      <c r="L104" s="180">
        <v>1935125</v>
      </c>
      <c r="M104" s="180">
        <v>94066823</v>
      </c>
      <c r="N104" s="180">
        <v>796843</v>
      </c>
      <c r="O104" s="180">
        <v>3652104</v>
      </c>
      <c r="P104" s="180">
        <v>10787</v>
      </c>
      <c r="Q104" s="180">
        <v>2757445</v>
      </c>
      <c r="R104" s="180">
        <v>40312</v>
      </c>
      <c r="S104" s="180">
        <v>148959</v>
      </c>
      <c r="T104" s="180">
        <v>746052</v>
      </c>
      <c r="U104" s="180">
        <v>525511</v>
      </c>
      <c r="V104" s="180">
        <v>2070308</v>
      </c>
      <c r="Y104" s="180">
        <v>397068</v>
      </c>
      <c r="Z104" s="180">
        <v>9361383</v>
      </c>
      <c r="AA104" s="180">
        <v>114463</v>
      </c>
      <c r="AB104" s="180">
        <v>278114</v>
      </c>
      <c r="AC104" s="180">
        <v>4103224</v>
      </c>
      <c r="AD104" s="180">
        <v>326726</v>
      </c>
      <c r="AF104" s="180">
        <v>6769471</v>
      </c>
      <c r="AG104" s="180">
        <v>148917</v>
      </c>
      <c r="AH104" s="180">
        <v>108398</v>
      </c>
      <c r="AI104" s="180">
        <v>2766257</v>
      </c>
      <c r="AJ104" s="180">
        <v>640067</v>
      </c>
      <c r="AK104" s="180">
        <v>44612</v>
      </c>
      <c r="AM104" s="180">
        <v>35684</v>
      </c>
      <c r="AN104" s="180">
        <v>6707613</v>
      </c>
      <c r="AO104" s="180">
        <v>42623</v>
      </c>
      <c r="AP104" s="180">
        <v>931241</v>
      </c>
      <c r="AQ104" s="180">
        <v>1371323</v>
      </c>
      <c r="AR104" s="180">
        <v>37327</v>
      </c>
      <c r="AT104" s="180">
        <v>256446</v>
      </c>
      <c r="AU104" s="180">
        <v>36596393</v>
      </c>
      <c r="AV104" s="180">
        <v>9803441</v>
      </c>
      <c r="AW104" s="180">
        <v>346919</v>
      </c>
      <c r="AX104" s="180">
        <v>175031</v>
      </c>
      <c r="AY104" s="180">
        <v>70866</v>
      </c>
      <c r="AZ104" s="180">
        <v>30263</v>
      </c>
      <c r="BB104" s="180">
        <v>2210553</v>
      </c>
      <c r="BC104" s="180">
        <v>45812</v>
      </c>
      <c r="BD104" s="180">
        <v>84792</v>
      </c>
      <c r="BE104" s="180">
        <v>20357</v>
      </c>
      <c r="BF104" s="180">
        <v>6014535</v>
      </c>
      <c r="BG104" s="180">
        <v>12779</v>
      </c>
      <c r="BH104" s="180">
        <v>6012277</v>
      </c>
      <c r="BI104" s="180">
        <v>1297722</v>
      </c>
      <c r="BJ104" s="180">
        <v>106253</v>
      </c>
      <c r="BK104" s="180">
        <v>58900</v>
      </c>
      <c r="BL104" s="180">
        <v>5546410</v>
      </c>
      <c r="BM104" s="180">
        <v>6683115</v>
      </c>
      <c r="BN104" s="180">
        <v>1112972</v>
      </c>
      <c r="BO104" s="180">
        <v>2919083</v>
      </c>
      <c r="BP104" s="180">
        <v>39417198</v>
      </c>
      <c r="BQ104" s="180">
        <v>146132</v>
      </c>
      <c r="BR104" s="180">
        <v>1157909</v>
      </c>
      <c r="BS104" s="180">
        <v>255066</v>
      </c>
      <c r="BU104" s="180">
        <v>73323</v>
      </c>
      <c r="BV104" s="180">
        <v>135516</v>
      </c>
      <c r="BW104" s="180">
        <v>416520</v>
      </c>
      <c r="BX104" s="180">
        <v>1209252</v>
      </c>
      <c r="BY104" s="180">
        <v>15280898</v>
      </c>
      <c r="BZ104" s="180">
        <v>212477</v>
      </c>
      <c r="CA104" s="180">
        <v>6059093</v>
      </c>
      <c r="CB104" s="180">
        <v>314895</v>
      </c>
      <c r="CC104" s="180">
        <v>573875</v>
      </c>
      <c r="CD104" s="180">
        <v>8819130</v>
      </c>
    </row>
    <row r="105" spans="1:82" x14ac:dyDescent="0.3">
      <c r="A105" s="155">
        <v>370</v>
      </c>
      <c r="B105" s="180" t="s">
        <v>198</v>
      </c>
      <c r="D105" s="180">
        <v>0</v>
      </c>
      <c r="E105" s="180">
        <v>0</v>
      </c>
      <c r="F105" s="180">
        <v>61840</v>
      </c>
      <c r="G105" s="180">
        <v>0</v>
      </c>
      <c r="H105" s="180">
        <v>80665</v>
      </c>
      <c r="I105" s="180">
        <v>0</v>
      </c>
      <c r="J105" s="180">
        <v>0</v>
      </c>
      <c r="K105" s="180">
        <v>0</v>
      </c>
      <c r="L105" s="180">
        <v>507292</v>
      </c>
      <c r="M105" s="180">
        <v>12426395</v>
      </c>
      <c r="N105" s="180">
        <v>0</v>
      </c>
      <c r="O105" s="180">
        <v>745923</v>
      </c>
      <c r="P105" s="180">
        <v>0</v>
      </c>
      <c r="Q105" s="180">
        <v>288093</v>
      </c>
      <c r="R105" s="180">
        <v>0</v>
      </c>
      <c r="S105" s="180">
        <v>14778</v>
      </c>
      <c r="T105" s="180">
        <v>116277</v>
      </c>
      <c r="U105" s="180">
        <v>20936</v>
      </c>
      <c r="V105" s="180">
        <v>143742</v>
      </c>
      <c r="Y105" s="180">
        <v>4334</v>
      </c>
      <c r="Z105" s="180">
        <v>0</v>
      </c>
      <c r="AA105" s="180">
        <v>0</v>
      </c>
      <c r="AB105" s="180">
        <v>12710</v>
      </c>
      <c r="AC105" s="180">
        <v>3994431</v>
      </c>
      <c r="AD105" s="180">
        <v>91556</v>
      </c>
      <c r="AF105" s="180">
        <v>4460693</v>
      </c>
      <c r="AG105" s="180">
        <v>0</v>
      </c>
      <c r="AH105" s="180">
        <v>0</v>
      </c>
      <c r="AI105" s="180">
        <v>162284</v>
      </c>
      <c r="AJ105" s="180">
        <v>0</v>
      </c>
      <c r="AK105" s="180">
        <v>0</v>
      </c>
      <c r="AM105" s="180">
        <v>0</v>
      </c>
      <c r="AN105" s="180">
        <v>0</v>
      </c>
      <c r="AO105" s="180">
        <v>0</v>
      </c>
      <c r="AP105" s="180">
        <v>85231</v>
      </c>
      <c r="AQ105" s="180">
        <v>114434</v>
      </c>
      <c r="AR105" s="180">
        <v>0</v>
      </c>
      <c r="AT105" s="180">
        <v>0</v>
      </c>
      <c r="AU105" s="180">
        <v>0</v>
      </c>
      <c r="AV105" s="180">
        <v>0</v>
      </c>
      <c r="AW105" s="180">
        <v>138105</v>
      </c>
      <c r="AX105" s="180">
        <v>0</v>
      </c>
      <c r="AY105" s="180">
        <v>0</v>
      </c>
      <c r="AZ105" s="180">
        <v>4150</v>
      </c>
      <c r="BB105" s="180">
        <v>0</v>
      </c>
      <c r="BC105" s="180">
        <v>0</v>
      </c>
      <c r="BD105" s="180">
        <v>1794</v>
      </c>
      <c r="BE105" s="180">
        <v>0</v>
      </c>
      <c r="BF105" s="180">
        <v>2888983</v>
      </c>
      <c r="BG105" s="180">
        <v>0</v>
      </c>
      <c r="BH105" s="180">
        <v>341674</v>
      </c>
      <c r="BI105" s="180">
        <v>54078</v>
      </c>
      <c r="BJ105" s="180">
        <v>0</v>
      </c>
      <c r="BK105" s="180">
        <v>0</v>
      </c>
      <c r="BL105" s="180">
        <v>464707</v>
      </c>
      <c r="BM105" s="180">
        <v>1319851</v>
      </c>
      <c r="BN105" s="180">
        <v>65873</v>
      </c>
      <c r="BO105" s="180">
        <v>3465279</v>
      </c>
      <c r="BP105" s="180">
        <v>1217440</v>
      </c>
      <c r="BQ105" s="180">
        <v>69611</v>
      </c>
      <c r="BR105" s="180">
        <v>62489</v>
      </c>
      <c r="BS105" s="180">
        <v>0</v>
      </c>
      <c r="BU105" s="180">
        <v>3148</v>
      </c>
      <c r="BV105" s="180">
        <v>0</v>
      </c>
      <c r="BW105" s="180">
        <v>253033</v>
      </c>
      <c r="BX105" s="180">
        <v>0</v>
      </c>
      <c r="BY105" s="180">
        <v>0</v>
      </c>
      <c r="BZ105" s="180">
        <v>11414</v>
      </c>
      <c r="CA105" s="180">
        <v>845273</v>
      </c>
      <c r="CB105" s="180">
        <v>31117</v>
      </c>
      <c r="CC105" s="180">
        <v>68496</v>
      </c>
      <c r="CD105" s="180">
        <v>5009227</v>
      </c>
    </row>
    <row r="106" spans="1:82" x14ac:dyDescent="0.3">
      <c r="A106" s="155">
        <v>371</v>
      </c>
      <c r="B106" s="180" t="s">
        <v>248</v>
      </c>
      <c r="D106" s="180">
        <v>0</v>
      </c>
      <c r="E106" s="180">
        <v>0</v>
      </c>
      <c r="F106" s="180">
        <v>0</v>
      </c>
      <c r="G106" s="180">
        <v>0</v>
      </c>
      <c r="H106" s="180">
        <v>0</v>
      </c>
      <c r="I106" s="180">
        <v>0</v>
      </c>
      <c r="J106" s="180">
        <v>0</v>
      </c>
      <c r="K106" s="180">
        <v>0</v>
      </c>
      <c r="L106" s="180">
        <v>0</v>
      </c>
      <c r="M106" s="180">
        <v>0</v>
      </c>
      <c r="N106" s="180">
        <v>0</v>
      </c>
      <c r="O106" s="180">
        <v>0</v>
      </c>
      <c r="P106" s="180">
        <v>0</v>
      </c>
      <c r="Q106" s="180">
        <v>0</v>
      </c>
      <c r="R106" s="180">
        <v>0</v>
      </c>
      <c r="S106" s="180">
        <v>0</v>
      </c>
      <c r="T106" s="180">
        <v>0</v>
      </c>
      <c r="U106" s="180">
        <v>0</v>
      </c>
      <c r="V106" s="180">
        <v>0</v>
      </c>
      <c r="Y106" s="180">
        <v>0</v>
      </c>
      <c r="Z106" s="180">
        <v>3488031</v>
      </c>
      <c r="AA106" s="180">
        <v>0</v>
      </c>
      <c r="AB106" s="180">
        <v>0</v>
      </c>
      <c r="AC106" s="180">
        <v>0</v>
      </c>
      <c r="AD106" s="180">
        <v>0</v>
      </c>
      <c r="AF106" s="180">
        <v>0</v>
      </c>
      <c r="AG106" s="180">
        <v>0</v>
      </c>
      <c r="AH106" s="180">
        <v>0</v>
      </c>
      <c r="AI106" s="180">
        <v>0</v>
      </c>
      <c r="AJ106" s="180">
        <v>0</v>
      </c>
      <c r="AK106" s="180">
        <v>0</v>
      </c>
      <c r="AM106" s="180">
        <v>0</v>
      </c>
      <c r="AN106" s="180">
        <v>0</v>
      </c>
      <c r="AO106" s="180">
        <v>0</v>
      </c>
      <c r="AP106" s="180">
        <v>0</v>
      </c>
      <c r="AQ106" s="180">
        <v>0</v>
      </c>
      <c r="AR106" s="180">
        <v>0</v>
      </c>
      <c r="AT106" s="180">
        <v>0</v>
      </c>
      <c r="AU106" s="180">
        <v>24790423</v>
      </c>
      <c r="AV106" s="180">
        <v>5199820</v>
      </c>
      <c r="AW106" s="180">
        <v>0</v>
      </c>
      <c r="AX106" s="180">
        <v>0</v>
      </c>
      <c r="AY106" s="180">
        <v>0</v>
      </c>
      <c r="AZ106" s="180">
        <v>0</v>
      </c>
      <c r="BB106" s="180">
        <v>0</v>
      </c>
      <c r="BC106" s="180">
        <v>0</v>
      </c>
      <c r="BD106" s="180">
        <v>0</v>
      </c>
      <c r="BE106" s="180">
        <v>0</v>
      </c>
      <c r="BF106" s="180">
        <v>0</v>
      </c>
      <c r="BG106" s="180">
        <v>0</v>
      </c>
      <c r="BH106" s="180">
        <v>0</v>
      </c>
      <c r="BI106" s="180">
        <v>0</v>
      </c>
      <c r="BJ106" s="180">
        <v>0</v>
      </c>
      <c r="BK106" s="180">
        <v>0</v>
      </c>
      <c r="BL106" s="180">
        <v>0</v>
      </c>
      <c r="BM106" s="180">
        <v>0</v>
      </c>
      <c r="BN106" s="180">
        <v>0</v>
      </c>
      <c r="BO106" s="180">
        <v>0</v>
      </c>
      <c r="BP106" s="180">
        <v>4993550</v>
      </c>
      <c r="BQ106" s="180">
        <v>0</v>
      </c>
      <c r="BR106" s="180">
        <v>0</v>
      </c>
      <c r="BS106" s="180">
        <v>0</v>
      </c>
      <c r="BU106" s="180">
        <v>0</v>
      </c>
      <c r="BV106" s="180">
        <v>0</v>
      </c>
      <c r="BW106" s="180">
        <v>0</v>
      </c>
      <c r="BX106" s="180">
        <v>0</v>
      </c>
      <c r="BY106" s="180">
        <v>559480</v>
      </c>
      <c r="BZ106" s="180">
        <v>0</v>
      </c>
      <c r="CA106" s="180">
        <v>0</v>
      </c>
      <c r="CB106" s="180">
        <v>0</v>
      </c>
      <c r="CC106" s="180">
        <v>0</v>
      </c>
      <c r="CD106" s="180">
        <v>0</v>
      </c>
    </row>
    <row r="107" spans="1:82" x14ac:dyDescent="0.3">
      <c r="A107" s="155">
        <v>373</v>
      </c>
      <c r="B107" s="180" t="s">
        <v>305</v>
      </c>
      <c r="D107" s="180">
        <v>682022</v>
      </c>
      <c r="E107" s="180">
        <v>3459236</v>
      </c>
      <c r="F107" s="180">
        <v>408074</v>
      </c>
      <c r="G107" s="180">
        <v>626446</v>
      </c>
      <c r="H107" s="180">
        <v>1026764</v>
      </c>
      <c r="I107" s="180">
        <v>386061</v>
      </c>
      <c r="J107" s="180">
        <v>81284</v>
      </c>
      <c r="K107" s="180">
        <v>78020</v>
      </c>
      <c r="L107" s="180">
        <v>5955323</v>
      </c>
      <c r="M107" s="180">
        <v>437515931</v>
      </c>
      <c r="N107" s="180">
        <v>1468171</v>
      </c>
      <c r="O107" s="180">
        <v>4032890</v>
      </c>
      <c r="P107" s="180">
        <v>68361</v>
      </c>
      <c r="Q107" s="180">
        <v>13914794</v>
      </c>
      <c r="R107" s="180">
        <v>83857</v>
      </c>
      <c r="S107" s="180">
        <v>449102</v>
      </c>
      <c r="T107" s="180">
        <v>2036457</v>
      </c>
      <c r="U107" s="180">
        <v>457830</v>
      </c>
      <c r="V107" s="180">
        <v>6995837</v>
      </c>
      <c r="Y107" s="180">
        <v>1616055</v>
      </c>
      <c r="Z107" s="180">
        <v>37676165</v>
      </c>
      <c r="AA107" s="180">
        <v>457650</v>
      </c>
      <c r="AB107" s="180">
        <v>646369</v>
      </c>
      <c r="AC107" s="180">
        <v>88603792</v>
      </c>
      <c r="AD107" s="180">
        <v>961882</v>
      </c>
      <c r="AF107" s="180">
        <v>324247464</v>
      </c>
      <c r="AG107" s="180">
        <v>438493</v>
      </c>
      <c r="AH107" s="180">
        <v>293959</v>
      </c>
      <c r="AI107" s="180">
        <v>6657093</v>
      </c>
      <c r="AJ107" s="180">
        <v>1357122</v>
      </c>
      <c r="AK107" s="180">
        <v>117968</v>
      </c>
      <c r="AM107" s="180">
        <v>479561</v>
      </c>
      <c r="AN107" s="180">
        <v>14893074</v>
      </c>
      <c r="AO107" s="180">
        <v>0</v>
      </c>
      <c r="AP107" s="180">
        <v>3837284</v>
      </c>
      <c r="AQ107" s="180">
        <v>2854989</v>
      </c>
      <c r="AR107" s="180">
        <v>105388</v>
      </c>
      <c r="AT107" s="180">
        <v>418807</v>
      </c>
      <c r="AU107" s="180">
        <v>456779906</v>
      </c>
      <c r="AV107" s="180">
        <v>105628095</v>
      </c>
      <c r="AW107" s="180">
        <v>7207261</v>
      </c>
      <c r="AX107" s="180">
        <v>383716</v>
      </c>
      <c r="AY107" s="180">
        <v>403988</v>
      </c>
      <c r="AZ107" s="180">
        <v>127944</v>
      </c>
      <c r="BB107" s="180">
        <v>15583081</v>
      </c>
      <c r="BC107" s="180">
        <v>330938</v>
      </c>
      <c r="BD107" s="180">
        <v>316896</v>
      </c>
      <c r="BE107" s="180">
        <v>46356</v>
      </c>
      <c r="BF107" s="180">
        <v>8679857</v>
      </c>
      <c r="BG107" s="180">
        <v>57042</v>
      </c>
      <c r="BH107" s="180">
        <v>11471261</v>
      </c>
      <c r="BI107" s="180">
        <v>3668995</v>
      </c>
      <c r="BJ107" s="180">
        <v>815975</v>
      </c>
      <c r="BK107" s="180">
        <v>207032</v>
      </c>
      <c r="BL107" s="180">
        <v>28036227</v>
      </c>
      <c r="BM107" s="180">
        <v>26034804</v>
      </c>
      <c r="BN107" s="180">
        <v>3272965</v>
      </c>
      <c r="BO107" s="180">
        <v>107621907</v>
      </c>
      <c r="BP107" s="180">
        <v>573977843</v>
      </c>
      <c r="BQ107" s="180">
        <v>665330</v>
      </c>
      <c r="BR107" s="180">
        <v>11608594</v>
      </c>
      <c r="BS107" s="180">
        <v>1614833</v>
      </c>
      <c r="BU107" s="180">
        <v>945355</v>
      </c>
      <c r="BV107" s="180">
        <v>748386</v>
      </c>
      <c r="BW107" s="180">
        <v>2036780</v>
      </c>
      <c r="BX107" s="180">
        <v>1350761</v>
      </c>
      <c r="BY107" s="180">
        <v>49915219</v>
      </c>
      <c r="BZ107" s="180">
        <v>612315</v>
      </c>
      <c r="CA107" s="180">
        <v>15918181</v>
      </c>
      <c r="CB107" s="180">
        <v>856653</v>
      </c>
      <c r="CC107" s="180">
        <v>3587026</v>
      </c>
      <c r="CD107" s="180">
        <v>63233930</v>
      </c>
    </row>
    <row r="108" spans="1:82" x14ac:dyDescent="0.3">
      <c r="A108" s="155">
        <v>375</v>
      </c>
      <c r="B108" s="180" t="s">
        <v>213</v>
      </c>
      <c r="D108" s="180">
        <v>177203</v>
      </c>
      <c r="E108" s="180">
        <v>-375557</v>
      </c>
      <c r="F108" s="180">
        <v>0</v>
      </c>
      <c r="G108" s="180">
        <v>645232</v>
      </c>
      <c r="H108" s="180">
        <v>660920</v>
      </c>
      <c r="I108" s="180">
        <v>131981</v>
      </c>
      <c r="J108" s="180">
        <v>0</v>
      </c>
      <c r="K108" s="180">
        <v>57554</v>
      </c>
      <c r="L108" s="180">
        <v>3253634</v>
      </c>
      <c r="M108" s="180">
        <v>0</v>
      </c>
      <c r="N108" s="180">
        <v>0</v>
      </c>
      <c r="O108" s="180">
        <v>0</v>
      </c>
      <c r="P108" s="180">
        <v>7974</v>
      </c>
      <c r="Q108" s="180">
        <v>3612510</v>
      </c>
      <c r="R108" s="180">
        <v>0</v>
      </c>
      <c r="S108" s="180">
        <v>332448</v>
      </c>
      <c r="T108" s="180">
        <v>1116895</v>
      </c>
      <c r="U108" s="180">
        <v>751165</v>
      </c>
      <c r="V108" s="180">
        <v>6308124</v>
      </c>
      <c r="Y108" s="180">
        <v>20266</v>
      </c>
      <c r="Z108" s="180">
        <v>23232760</v>
      </c>
      <c r="AA108" s="180">
        <v>28398</v>
      </c>
      <c r="AB108" s="180">
        <v>623314</v>
      </c>
      <c r="AC108" s="180">
        <v>0</v>
      </c>
      <c r="AD108" s="180">
        <v>0</v>
      </c>
      <c r="AF108" s="180">
        <v>19300448</v>
      </c>
      <c r="AG108" s="180">
        <v>160</v>
      </c>
      <c r="AH108" s="180">
        <v>124519</v>
      </c>
      <c r="AI108" s="180">
        <v>1778974</v>
      </c>
      <c r="AJ108" s="180">
        <v>94809</v>
      </c>
      <c r="AK108" s="180">
        <v>47713</v>
      </c>
      <c r="AM108" s="180">
        <v>3764231</v>
      </c>
      <c r="AN108" s="180">
        <v>11247079</v>
      </c>
      <c r="AO108" s="180">
        <v>0</v>
      </c>
      <c r="AP108" s="180">
        <v>2590262</v>
      </c>
      <c r="AQ108" s="180">
        <v>0</v>
      </c>
      <c r="AR108" s="180">
        <v>0</v>
      </c>
      <c r="AT108" s="180">
        <v>136406</v>
      </c>
      <c r="AU108" s="180">
        <v>33048550</v>
      </c>
      <c r="AV108" s="180">
        <v>20003777</v>
      </c>
      <c r="AW108" s="180">
        <v>632089</v>
      </c>
      <c r="AX108" s="180">
        <v>72474</v>
      </c>
      <c r="AY108" s="180">
        <v>68516</v>
      </c>
      <c r="AZ108" s="180">
        <v>-96231</v>
      </c>
      <c r="BB108" s="180">
        <v>1533798</v>
      </c>
      <c r="BC108" s="180">
        <v>453822</v>
      </c>
      <c r="BD108" s="180">
        <v>0</v>
      </c>
      <c r="BE108" s="180">
        <v>118789</v>
      </c>
      <c r="BF108" s="180">
        <v>8260304</v>
      </c>
      <c r="BG108" s="180">
        <v>0</v>
      </c>
      <c r="BH108" s="180">
        <v>9279505</v>
      </c>
      <c r="BI108" s="180">
        <v>489701</v>
      </c>
      <c r="BJ108" s="180">
        <v>0</v>
      </c>
      <c r="BK108" s="180">
        <v>0</v>
      </c>
      <c r="BL108" s="180">
        <v>31052052</v>
      </c>
      <c r="BM108" s="180">
        <v>12261564</v>
      </c>
      <c r="BN108" s="180">
        <v>840663</v>
      </c>
      <c r="BO108" s="180">
        <v>30927251</v>
      </c>
      <c r="BP108" s="180">
        <v>40189584</v>
      </c>
      <c r="BQ108" s="180">
        <v>252337</v>
      </c>
      <c r="BR108" s="180">
        <v>2298744</v>
      </c>
      <c r="BS108" s="180">
        <v>0</v>
      </c>
      <c r="BU108" s="180">
        <v>295151</v>
      </c>
      <c r="BV108" s="180">
        <v>6929</v>
      </c>
      <c r="BW108" s="180">
        <v>1824617</v>
      </c>
      <c r="BX108" s="180">
        <v>0</v>
      </c>
      <c r="BY108" s="180">
        <v>41446752</v>
      </c>
      <c r="BZ108" s="180">
        <v>523100</v>
      </c>
      <c r="CA108" s="180">
        <v>0</v>
      </c>
      <c r="CB108" s="180">
        <v>213731</v>
      </c>
      <c r="CC108" s="180">
        <v>0</v>
      </c>
      <c r="CD108" s="180">
        <v>0</v>
      </c>
    </row>
    <row r="109" spans="1:82" x14ac:dyDescent="0.3">
      <c r="A109" s="155">
        <v>376</v>
      </c>
      <c r="B109" s="180" t="s">
        <v>100</v>
      </c>
      <c r="D109" s="180">
        <v>0</v>
      </c>
      <c r="E109" s="180">
        <v>0</v>
      </c>
      <c r="F109" s="180">
        <v>0</v>
      </c>
      <c r="G109" s="180">
        <v>744</v>
      </c>
      <c r="H109" s="180">
        <v>0</v>
      </c>
      <c r="I109" s="180">
        <v>0</v>
      </c>
      <c r="J109" s="180">
        <v>0</v>
      </c>
      <c r="K109" s="180">
        <v>0</v>
      </c>
      <c r="L109" s="180">
        <v>0</v>
      </c>
      <c r="M109" s="180">
        <v>0</v>
      </c>
      <c r="N109" s="180">
        <v>0</v>
      </c>
      <c r="O109" s="180">
        <v>0</v>
      </c>
      <c r="P109" s="180">
        <v>0</v>
      </c>
      <c r="Q109" s="180">
        <v>0</v>
      </c>
      <c r="R109" s="180">
        <v>0</v>
      </c>
      <c r="S109" s="180">
        <v>-67566</v>
      </c>
      <c r="T109" s="180">
        <v>0</v>
      </c>
      <c r="U109" s="180">
        <v>0</v>
      </c>
      <c r="V109" s="180">
        <v>0</v>
      </c>
      <c r="Y109" s="180">
        <v>0</v>
      </c>
      <c r="Z109" s="180">
        <v>0</v>
      </c>
      <c r="AA109" s="180">
        <v>0</v>
      </c>
      <c r="AB109" s="180">
        <v>0</v>
      </c>
      <c r="AC109" s="180">
        <v>0</v>
      </c>
      <c r="AD109" s="180">
        <v>-1173</v>
      </c>
      <c r="AF109" s="180">
        <v>0</v>
      </c>
      <c r="AG109" s="180">
        <v>0</v>
      </c>
      <c r="AH109" s="180">
        <v>0</v>
      </c>
      <c r="AI109" s="180">
        <v>0</v>
      </c>
      <c r="AJ109" s="180">
        <v>-1</v>
      </c>
      <c r="AK109" s="180">
        <v>-80240</v>
      </c>
      <c r="AM109" s="180">
        <v>0</v>
      </c>
      <c r="AN109" s="180">
        <v>0</v>
      </c>
      <c r="AO109" s="180">
        <v>0</v>
      </c>
      <c r="AP109" s="180">
        <v>0</v>
      </c>
      <c r="AQ109" s="180">
        <v>-1</v>
      </c>
      <c r="AR109" s="180">
        <v>0</v>
      </c>
      <c r="AT109" s="180">
        <v>0</v>
      </c>
      <c r="AU109" s="180">
        <v>0</v>
      </c>
      <c r="AV109" s="180">
        <v>0</v>
      </c>
      <c r="AW109" s="180">
        <v>0</v>
      </c>
      <c r="AX109" s="180">
        <v>-870</v>
      </c>
      <c r="AY109" s="180">
        <v>0</v>
      </c>
      <c r="AZ109" s="180">
        <v>1</v>
      </c>
      <c r="BB109" s="180">
        <v>0</v>
      </c>
      <c r="BC109" s="180">
        <v>1</v>
      </c>
      <c r="BD109" s="180">
        <v>0</v>
      </c>
      <c r="BE109" s="180">
        <v>-3</v>
      </c>
      <c r="BF109" s="180">
        <v>0</v>
      </c>
      <c r="BG109" s="180">
        <v>0</v>
      </c>
      <c r="BH109" s="180">
        <v>0</v>
      </c>
      <c r="BI109" s="180">
        <v>-1</v>
      </c>
      <c r="BJ109" s="180">
        <v>0</v>
      </c>
      <c r="BK109" s="180">
        <v>0</v>
      </c>
      <c r="BL109" s="180">
        <v>0</v>
      </c>
      <c r="BM109" s="180">
        <v>-603210</v>
      </c>
      <c r="BN109" s="180">
        <v>-57556</v>
      </c>
      <c r="BO109" s="180">
        <v>0</v>
      </c>
      <c r="BP109" s="180">
        <v>0</v>
      </c>
      <c r="BQ109" s="180">
        <v>0</v>
      </c>
      <c r="BR109" s="180">
        <v>0</v>
      </c>
      <c r="BS109" s="180">
        <v>0</v>
      </c>
      <c r="BU109" s="180">
        <v>-90057</v>
      </c>
      <c r="BV109" s="180">
        <v>0</v>
      </c>
      <c r="BW109" s="180">
        <v>0</v>
      </c>
      <c r="BX109" s="180">
        <v>0</v>
      </c>
      <c r="BY109" s="180">
        <v>251809</v>
      </c>
      <c r="BZ109" s="180">
        <v>0</v>
      </c>
      <c r="CA109" s="180">
        <v>0</v>
      </c>
      <c r="CB109" s="180">
        <v>0</v>
      </c>
      <c r="CC109" s="180">
        <v>0</v>
      </c>
      <c r="CD109" s="180">
        <v>0</v>
      </c>
    </row>
    <row r="110" spans="1:82" x14ac:dyDescent="0.3">
      <c r="A110" s="155">
        <v>377</v>
      </c>
      <c r="B110" s="180" t="s">
        <v>101</v>
      </c>
      <c r="D110" s="180">
        <v>0</v>
      </c>
      <c r="E110" s="180">
        <v>0</v>
      </c>
      <c r="F110" s="180">
        <v>0</v>
      </c>
      <c r="G110" s="180">
        <v>0</v>
      </c>
      <c r="H110" s="180">
        <v>0</v>
      </c>
      <c r="I110" s="180">
        <v>-1</v>
      </c>
      <c r="J110" s="180">
        <v>0</v>
      </c>
      <c r="K110" s="180">
        <v>0</v>
      </c>
      <c r="L110" s="180">
        <v>0</v>
      </c>
      <c r="M110" s="180">
        <v>0</v>
      </c>
      <c r="N110" s="180">
        <v>0</v>
      </c>
      <c r="O110" s="180">
        <v>0</v>
      </c>
      <c r="P110" s="180">
        <v>0</v>
      </c>
      <c r="Q110" s="180">
        <v>0</v>
      </c>
      <c r="R110" s="180">
        <v>0</v>
      </c>
      <c r="S110" s="180">
        <v>0</v>
      </c>
      <c r="T110" s="180">
        <v>2974696</v>
      </c>
      <c r="U110" s="180">
        <v>0</v>
      </c>
      <c r="V110" s="180">
        <v>0</v>
      </c>
      <c r="Y110" s="180">
        <v>0</v>
      </c>
      <c r="Z110" s="180">
        <v>0</v>
      </c>
      <c r="AA110" s="180">
        <v>0</v>
      </c>
      <c r="AB110" s="180">
        <v>0</v>
      </c>
      <c r="AC110" s="180">
        <v>0</v>
      </c>
      <c r="AD110" s="180">
        <v>0</v>
      </c>
      <c r="AF110" s="180">
        <v>0</v>
      </c>
      <c r="AG110" s="180">
        <v>0</v>
      </c>
      <c r="AH110" s="180">
        <v>0</v>
      </c>
      <c r="AI110" s="180">
        <v>0</v>
      </c>
      <c r="AJ110" s="180">
        <v>0</v>
      </c>
      <c r="AK110" s="180">
        <v>80240</v>
      </c>
      <c r="AM110" s="180">
        <v>0</v>
      </c>
      <c r="AN110" s="180">
        <v>0</v>
      </c>
      <c r="AO110" s="180">
        <v>0</v>
      </c>
      <c r="AP110" s="180">
        <v>0</v>
      </c>
      <c r="AQ110" s="180">
        <v>0</v>
      </c>
      <c r="AR110" s="180">
        <v>0</v>
      </c>
      <c r="AT110" s="180">
        <v>0</v>
      </c>
      <c r="AU110" s="180">
        <v>0</v>
      </c>
      <c r="AV110" s="180">
        <v>0</v>
      </c>
      <c r="AW110" s="180">
        <v>0</v>
      </c>
      <c r="AX110" s="180">
        <v>16956</v>
      </c>
      <c r="AY110" s="180">
        <v>0</v>
      </c>
      <c r="AZ110" s="180">
        <v>0</v>
      </c>
      <c r="BB110" s="180">
        <v>0</v>
      </c>
      <c r="BC110" s="180">
        <v>0</v>
      </c>
      <c r="BD110" s="180">
        <v>0</v>
      </c>
      <c r="BE110" s="180">
        <v>0</v>
      </c>
      <c r="BF110" s="180">
        <v>0</v>
      </c>
      <c r="BG110" s="180">
        <v>0</v>
      </c>
      <c r="BH110" s="180">
        <v>0</v>
      </c>
      <c r="BI110" s="180">
        <v>0</v>
      </c>
      <c r="BJ110" s="180">
        <v>0</v>
      </c>
      <c r="BK110" s="180">
        <v>0</v>
      </c>
      <c r="BL110" s="180">
        <v>0</v>
      </c>
      <c r="BM110" s="180">
        <v>-371448</v>
      </c>
      <c r="BN110" s="180">
        <v>0</v>
      </c>
      <c r="BO110" s="180">
        <v>0</v>
      </c>
      <c r="BP110" s="180">
        <v>0</v>
      </c>
      <c r="BQ110" s="180">
        <v>1</v>
      </c>
      <c r="BR110" s="180">
        <v>0</v>
      </c>
      <c r="BS110" s="180">
        <v>0</v>
      </c>
      <c r="BU110" s="180">
        <v>10737</v>
      </c>
      <c r="BV110" s="180">
        <v>0</v>
      </c>
      <c r="BW110" s="180">
        <v>0</v>
      </c>
      <c r="BX110" s="180">
        <v>0</v>
      </c>
      <c r="BY110" s="180">
        <v>-273244</v>
      </c>
      <c r="BZ110" s="180">
        <v>0</v>
      </c>
      <c r="CA110" s="180">
        <v>0</v>
      </c>
      <c r="CB110" s="180">
        <v>0</v>
      </c>
      <c r="CC110" s="180">
        <v>0</v>
      </c>
      <c r="CD110" s="180">
        <v>0</v>
      </c>
    </row>
    <row r="111" spans="1:82" x14ac:dyDescent="0.3">
      <c r="A111" s="155">
        <v>378</v>
      </c>
      <c r="B111" s="180" t="s">
        <v>102</v>
      </c>
      <c r="D111" s="180">
        <v>0</v>
      </c>
      <c r="E111" s="180">
        <v>0</v>
      </c>
      <c r="F111" s="180">
        <v>0</v>
      </c>
      <c r="G111" s="180">
        <v>0</v>
      </c>
      <c r="H111" s="180">
        <v>0</v>
      </c>
      <c r="I111" s="180">
        <v>0</v>
      </c>
      <c r="J111" s="180">
        <v>0</v>
      </c>
      <c r="K111" s="180">
        <v>0</v>
      </c>
      <c r="L111" s="180">
        <v>0</v>
      </c>
      <c r="M111" s="180">
        <v>0</v>
      </c>
      <c r="N111" s="180">
        <v>0</v>
      </c>
      <c r="O111" s="180">
        <v>0</v>
      </c>
      <c r="P111" s="180">
        <v>0</v>
      </c>
      <c r="Q111" s="180">
        <v>0</v>
      </c>
      <c r="R111" s="180">
        <v>0</v>
      </c>
      <c r="S111" s="180">
        <v>0</v>
      </c>
      <c r="T111" s="180">
        <v>0</v>
      </c>
      <c r="U111" s="180">
        <v>0</v>
      </c>
      <c r="V111" s="180">
        <v>0</v>
      </c>
      <c r="Y111" s="180">
        <v>0</v>
      </c>
      <c r="Z111" s="180">
        <v>0</v>
      </c>
      <c r="AA111" s="180">
        <v>0</v>
      </c>
      <c r="AB111" s="180">
        <v>0</v>
      </c>
      <c r="AC111" s="180">
        <v>0</v>
      </c>
      <c r="AD111" s="180">
        <v>0</v>
      </c>
      <c r="AF111" s="180">
        <v>0</v>
      </c>
      <c r="AG111" s="180">
        <v>0</v>
      </c>
      <c r="AH111" s="180">
        <v>0</v>
      </c>
      <c r="AI111" s="180">
        <v>0</v>
      </c>
      <c r="AJ111" s="180">
        <v>0</v>
      </c>
      <c r="AK111" s="180">
        <v>0</v>
      </c>
      <c r="AM111" s="180">
        <v>0</v>
      </c>
      <c r="AN111" s="180">
        <v>0</v>
      </c>
      <c r="AO111" s="180">
        <v>0</v>
      </c>
      <c r="AP111" s="180">
        <v>0</v>
      </c>
      <c r="AQ111" s="180">
        <v>0</v>
      </c>
      <c r="AR111" s="180">
        <v>0</v>
      </c>
      <c r="AT111" s="180">
        <v>0</v>
      </c>
      <c r="AU111" s="180">
        <v>0</v>
      </c>
      <c r="AV111" s="180">
        <v>0</v>
      </c>
      <c r="AW111" s="180">
        <v>0</v>
      </c>
      <c r="AX111" s="180">
        <v>0</v>
      </c>
      <c r="AY111" s="180">
        <v>0</v>
      </c>
      <c r="AZ111" s="180">
        <v>0</v>
      </c>
      <c r="BB111" s="180">
        <v>0</v>
      </c>
      <c r="BC111" s="180">
        <v>0</v>
      </c>
      <c r="BD111" s="180">
        <v>0</v>
      </c>
      <c r="BE111" s="180">
        <v>0</v>
      </c>
      <c r="BF111" s="180">
        <v>0</v>
      </c>
      <c r="BG111" s="180">
        <v>0</v>
      </c>
      <c r="BH111" s="180">
        <v>0</v>
      </c>
      <c r="BI111" s="180">
        <v>0</v>
      </c>
      <c r="BJ111" s="180">
        <v>0</v>
      </c>
      <c r="BK111" s="180">
        <v>0</v>
      </c>
      <c r="BL111" s="180">
        <v>0</v>
      </c>
      <c r="BM111" s="180">
        <v>0</v>
      </c>
      <c r="BN111" s="180">
        <v>0</v>
      </c>
      <c r="BO111" s="180">
        <v>0</v>
      </c>
      <c r="BP111" s="180">
        <v>0</v>
      </c>
      <c r="BQ111" s="180">
        <v>0</v>
      </c>
      <c r="BR111" s="180">
        <v>0</v>
      </c>
      <c r="BS111" s="180">
        <v>0</v>
      </c>
      <c r="BU111" s="180">
        <v>0</v>
      </c>
      <c r="BV111" s="180">
        <v>0</v>
      </c>
      <c r="BW111" s="180">
        <v>0</v>
      </c>
      <c r="BX111" s="180">
        <v>0</v>
      </c>
      <c r="BY111" s="180">
        <v>0</v>
      </c>
      <c r="BZ111" s="180">
        <v>0</v>
      </c>
      <c r="CA111" s="180">
        <v>0</v>
      </c>
      <c r="CB111" s="180">
        <v>0</v>
      </c>
      <c r="CC111" s="180">
        <v>0</v>
      </c>
      <c r="CD111" s="180">
        <v>0</v>
      </c>
    </row>
    <row r="112" spans="1:82" x14ac:dyDescent="0.3">
      <c r="A112" s="155">
        <v>379</v>
      </c>
      <c r="B112" s="180" t="s">
        <v>110</v>
      </c>
      <c r="D112" s="180">
        <v>1007793</v>
      </c>
      <c r="E112" s="180">
        <v>1473712</v>
      </c>
      <c r="F112" s="180">
        <v>435769</v>
      </c>
      <c r="G112" s="180">
        <v>1308605</v>
      </c>
      <c r="H112" s="180">
        <v>1132254</v>
      </c>
      <c r="I112" s="180">
        <v>186682</v>
      </c>
      <c r="J112" s="180">
        <v>134175</v>
      </c>
      <c r="K112" s="180">
        <v>592270</v>
      </c>
      <c r="L112" s="180">
        <v>3612502</v>
      </c>
      <c r="M112" s="180">
        <v>112178248</v>
      </c>
      <c r="N112" s="180">
        <v>2992084</v>
      </c>
      <c r="O112" s="180">
        <v>6684023</v>
      </c>
      <c r="P112" s="180">
        <v>191352</v>
      </c>
      <c r="Q112" s="180">
        <v>5683211</v>
      </c>
      <c r="R112" s="180">
        <v>162105</v>
      </c>
      <c r="S112" s="180">
        <v>642346</v>
      </c>
      <c r="T112" s="180">
        <v>1146547</v>
      </c>
      <c r="U112" s="180">
        <v>1721259</v>
      </c>
      <c r="V112" s="180">
        <v>5322491</v>
      </c>
      <c r="Y112" s="180">
        <v>464163</v>
      </c>
      <c r="Z112" s="180">
        <v>34841110</v>
      </c>
      <c r="AA112" s="180">
        <v>8040350</v>
      </c>
      <c r="AB112" s="180">
        <v>1189240</v>
      </c>
      <c r="AC112" s="180">
        <v>31968182</v>
      </c>
      <c r="AD112" s="180">
        <v>872611</v>
      </c>
      <c r="AF112" s="180">
        <v>48031926</v>
      </c>
      <c r="AG112" s="180">
        <v>1002322</v>
      </c>
      <c r="AH112" s="180">
        <v>311538</v>
      </c>
      <c r="AI112" s="180">
        <v>3236086</v>
      </c>
      <c r="AJ112" s="180">
        <v>1187225</v>
      </c>
      <c r="AK112" s="180">
        <v>91574</v>
      </c>
      <c r="AM112" s="180">
        <v>521256</v>
      </c>
      <c r="AN112" s="180">
        <v>13481153</v>
      </c>
      <c r="AO112" s="180">
        <v>72159</v>
      </c>
      <c r="AP112" s="180">
        <v>4865146</v>
      </c>
      <c r="AQ112" s="180">
        <v>2225427</v>
      </c>
      <c r="AR112" s="180">
        <v>252216</v>
      </c>
      <c r="AT112" s="180">
        <v>927306</v>
      </c>
      <c r="AU112" s="180">
        <v>107556947</v>
      </c>
      <c r="AV112" s="180">
        <v>33686864</v>
      </c>
      <c r="AW112" s="180">
        <v>1377768</v>
      </c>
      <c r="AX112" s="180">
        <v>298601</v>
      </c>
      <c r="AY112" s="180">
        <v>450313</v>
      </c>
      <c r="AZ112" s="180">
        <v>236695</v>
      </c>
      <c r="BB112" s="180">
        <v>4437802</v>
      </c>
      <c r="BC112" s="180">
        <v>1277254</v>
      </c>
      <c r="BD112" s="180">
        <v>250272</v>
      </c>
      <c r="BE112" s="180">
        <v>141114</v>
      </c>
      <c r="BF112" s="180">
        <v>8505337</v>
      </c>
      <c r="BG112" s="180">
        <v>96982</v>
      </c>
      <c r="BH112" s="180">
        <v>14991908</v>
      </c>
      <c r="BI112" s="180">
        <v>1235431</v>
      </c>
      <c r="BJ112" s="180">
        <v>581249</v>
      </c>
      <c r="BK112" s="180">
        <v>546093</v>
      </c>
      <c r="BL112" s="180">
        <v>13936544</v>
      </c>
      <c r="BM112" s="180">
        <v>10828376</v>
      </c>
      <c r="BN112" s="180">
        <v>1690210</v>
      </c>
      <c r="BO112" s="180">
        <v>41973701</v>
      </c>
      <c r="BP112" s="180">
        <v>42504731</v>
      </c>
      <c r="BQ112" s="180">
        <v>339937</v>
      </c>
      <c r="BR112" s="180">
        <v>4618543</v>
      </c>
      <c r="BS112" s="180">
        <v>3277154</v>
      </c>
      <c r="BU112" s="180">
        <v>355624</v>
      </c>
      <c r="BV112" s="180">
        <v>854079</v>
      </c>
      <c r="BW112" s="180">
        <v>4142196</v>
      </c>
      <c r="BX112" s="180">
        <v>3007753</v>
      </c>
      <c r="BY112" s="180">
        <v>29661408</v>
      </c>
      <c r="BZ112" s="180">
        <v>777795</v>
      </c>
      <c r="CA112" s="180">
        <v>8486135</v>
      </c>
      <c r="CB112" s="180">
        <v>802249</v>
      </c>
      <c r="CC112" s="180">
        <v>2470861</v>
      </c>
      <c r="CD112" s="180">
        <v>64734603</v>
      </c>
    </row>
    <row r="113" spans="1:82" x14ac:dyDescent="0.3">
      <c r="A113" s="155">
        <v>380</v>
      </c>
      <c r="B113" s="180" t="s">
        <v>113</v>
      </c>
      <c r="D113" s="180">
        <v>0</v>
      </c>
      <c r="E113" s="180">
        <v>243006</v>
      </c>
      <c r="F113" s="180">
        <v>1214</v>
      </c>
      <c r="G113" s="180">
        <v>1320</v>
      </c>
      <c r="H113" s="180">
        <v>12240</v>
      </c>
      <c r="I113" s="180">
        <v>1063</v>
      </c>
      <c r="J113" s="180">
        <v>243</v>
      </c>
      <c r="K113" s="180">
        <v>759</v>
      </c>
      <c r="L113" s="180">
        <v>216160</v>
      </c>
      <c r="M113" s="180">
        <v>5990579</v>
      </c>
      <c r="N113" s="180">
        <v>1543</v>
      </c>
      <c r="O113" s="180">
        <v>53307</v>
      </c>
      <c r="P113" s="180">
        <v>1610</v>
      </c>
      <c r="Q113" s="180">
        <v>60821</v>
      </c>
      <c r="R113" s="180">
        <v>277</v>
      </c>
      <c r="S113" s="180">
        <v>25540</v>
      </c>
      <c r="T113" s="180">
        <v>0</v>
      </c>
      <c r="U113" s="180">
        <v>22654</v>
      </c>
      <c r="V113" s="180">
        <v>137014</v>
      </c>
      <c r="Y113" s="180">
        <v>64405</v>
      </c>
      <c r="Z113" s="180">
        <v>95563</v>
      </c>
      <c r="AA113" s="180">
        <v>0</v>
      </c>
      <c r="AB113" s="180">
        <v>20100</v>
      </c>
      <c r="AC113" s="180">
        <v>65087</v>
      </c>
      <c r="AD113" s="180">
        <v>91778</v>
      </c>
      <c r="AF113" s="180">
        <v>1171815</v>
      </c>
      <c r="AG113" s="180">
        <v>2299</v>
      </c>
      <c r="AH113" s="180">
        <v>8671</v>
      </c>
      <c r="AI113" s="180">
        <v>101958</v>
      </c>
      <c r="AJ113" s="180">
        <v>4086</v>
      </c>
      <c r="AK113" s="180">
        <v>1941</v>
      </c>
      <c r="AM113" s="180">
        <v>2387</v>
      </c>
      <c r="AN113" s="180">
        <v>235323</v>
      </c>
      <c r="AO113" s="180">
        <v>0</v>
      </c>
      <c r="AP113" s="180">
        <v>58258</v>
      </c>
      <c r="AQ113" s="180">
        <v>28784</v>
      </c>
      <c r="AR113" s="180">
        <v>3667</v>
      </c>
      <c r="AT113" s="180">
        <v>49301</v>
      </c>
      <c r="AU113" s="180">
        <v>4036176</v>
      </c>
      <c r="AV113" s="180">
        <v>3480418</v>
      </c>
      <c r="AW113" s="180">
        <v>43363</v>
      </c>
      <c r="AX113" s="180">
        <v>2430</v>
      </c>
      <c r="AY113" s="180">
        <v>3020</v>
      </c>
      <c r="AZ113" s="180">
        <v>1547</v>
      </c>
      <c r="BB113" s="180">
        <v>232015</v>
      </c>
      <c r="BC113" s="180">
        <v>1560</v>
      </c>
      <c r="BD113" s="180">
        <v>0</v>
      </c>
      <c r="BE113" s="180">
        <v>2185</v>
      </c>
      <c r="BF113" s="180">
        <v>64937</v>
      </c>
      <c r="BG113" s="180">
        <v>0</v>
      </c>
      <c r="BH113" s="180">
        <v>27364</v>
      </c>
      <c r="BI113" s="180">
        <v>34033</v>
      </c>
      <c r="BJ113" s="180">
        <v>1966</v>
      </c>
      <c r="BK113" s="180">
        <v>0</v>
      </c>
      <c r="BL113" s="180">
        <v>203950</v>
      </c>
      <c r="BM113" s="180">
        <v>243431</v>
      </c>
      <c r="BN113" s="180">
        <v>65094</v>
      </c>
      <c r="BO113" s="180">
        <v>439771</v>
      </c>
      <c r="BP113" s="180">
        <v>543992</v>
      </c>
      <c r="BQ113" s="180">
        <v>13144</v>
      </c>
      <c r="BR113" s="180">
        <v>21493</v>
      </c>
      <c r="BS113" s="180">
        <v>41132</v>
      </c>
      <c r="BU113" s="180">
        <v>18046</v>
      </c>
      <c r="BV113" s="180">
        <v>17628</v>
      </c>
      <c r="BW113" s="180">
        <v>86847</v>
      </c>
      <c r="BX113" s="180">
        <v>0</v>
      </c>
      <c r="BY113" s="180">
        <v>0</v>
      </c>
      <c r="BZ113" s="180">
        <v>3157</v>
      </c>
      <c r="CA113" s="180">
        <v>111172</v>
      </c>
      <c r="CB113" s="180">
        <v>21881</v>
      </c>
      <c r="CC113" s="180">
        <v>89031</v>
      </c>
      <c r="CD113" s="180">
        <v>106762</v>
      </c>
    </row>
    <row r="114" spans="1:82" x14ac:dyDescent="0.3">
      <c r="A114" s="155">
        <v>381</v>
      </c>
      <c r="B114" s="180" t="s">
        <v>105</v>
      </c>
      <c r="D114" s="180">
        <v>10313115</v>
      </c>
      <c r="E114" s="180">
        <v>10028621</v>
      </c>
      <c r="F114" s="180">
        <v>0</v>
      </c>
      <c r="G114" s="180">
        <v>9695803</v>
      </c>
      <c r="H114" s="180">
        <v>5416291</v>
      </c>
      <c r="I114" s="180">
        <v>479821</v>
      </c>
      <c r="J114" s="180">
        <v>0</v>
      </c>
      <c r="K114" s="180">
        <v>4862464</v>
      </c>
      <c r="L114" s="180">
        <v>44752148</v>
      </c>
      <c r="M114" s="180">
        <v>0</v>
      </c>
      <c r="N114" s="180">
        <v>0</v>
      </c>
      <c r="O114" s="180">
        <v>0</v>
      </c>
      <c r="P114" s="180">
        <v>3205791</v>
      </c>
      <c r="Q114" s="180">
        <v>46336890</v>
      </c>
      <c r="R114" s="180">
        <v>0</v>
      </c>
      <c r="S114" s="180">
        <v>4073538</v>
      </c>
      <c r="T114" s="180">
        <v>3837259</v>
      </c>
      <c r="U114" s="180">
        <v>1943049</v>
      </c>
      <c r="V114" s="180">
        <v>32331043</v>
      </c>
      <c r="Y114" s="180">
        <v>10548318</v>
      </c>
      <c r="Z114" s="180">
        <v>154763570</v>
      </c>
      <c r="AA114" s="180">
        <v>1574664</v>
      </c>
      <c r="AB114" s="180">
        <v>4177077</v>
      </c>
      <c r="AC114" s="180">
        <v>0</v>
      </c>
      <c r="AD114" s="180">
        <v>0</v>
      </c>
      <c r="AF114" s="180">
        <v>290486295</v>
      </c>
      <c r="AG114" s="180">
        <v>2119</v>
      </c>
      <c r="AH114" s="180">
        <v>946264</v>
      </c>
      <c r="AI114" s="180">
        <v>7691832</v>
      </c>
      <c r="AJ114" s="180">
        <v>1476037</v>
      </c>
      <c r="AK114" s="180">
        <v>287020</v>
      </c>
      <c r="AM114" s="180">
        <v>7211613</v>
      </c>
      <c r="AN114" s="180">
        <v>63036179</v>
      </c>
      <c r="AO114" s="180">
        <v>0</v>
      </c>
      <c r="AP114" s="180">
        <v>16200477</v>
      </c>
      <c r="AQ114" s="180">
        <v>0</v>
      </c>
      <c r="AR114" s="180">
        <v>0</v>
      </c>
      <c r="AT114" s="180">
        <v>4234132</v>
      </c>
      <c r="AU114" s="180">
        <v>995894713</v>
      </c>
      <c r="AV114" s="180">
        <v>335947513</v>
      </c>
      <c r="AW114" s="180">
        <v>4410936</v>
      </c>
      <c r="AX114" s="180">
        <v>2676020</v>
      </c>
      <c r="AY114" s="180">
        <v>1876903</v>
      </c>
      <c r="AZ114" s="180">
        <v>3208628</v>
      </c>
      <c r="BB114" s="180">
        <v>9571848</v>
      </c>
      <c r="BC114" s="180">
        <v>3421718</v>
      </c>
      <c r="BD114" s="180">
        <v>0</v>
      </c>
      <c r="BE114" s="180">
        <v>729870</v>
      </c>
      <c r="BF114" s="180">
        <v>49973662</v>
      </c>
      <c r="BG114" s="180">
        <v>0</v>
      </c>
      <c r="BH114" s="180">
        <v>35236648</v>
      </c>
      <c r="BI114" s="180">
        <v>5223992</v>
      </c>
      <c r="BJ114" s="180">
        <v>0</v>
      </c>
      <c r="BK114" s="180">
        <v>0</v>
      </c>
      <c r="BL114" s="180">
        <v>127533133</v>
      </c>
      <c r="BM114" s="180">
        <v>112114142</v>
      </c>
      <c r="BN114" s="180">
        <v>12661204</v>
      </c>
      <c r="BO114" s="180">
        <v>168168710</v>
      </c>
      <c r="BP114" s="180">
        <v>395383806</v>
      </c>
      <c r="BQ114" s="180">
        <v>5711833</v>
      </c>
      <c r="BR114" s="180">
        <v>29063302</v>
      </c>
      <c r="BS114" s="180">
        <v>0</v>
      </c>
      <c r="BU114" s="180">
        <v>2614744</v>
      </c>
      <c r="BV114" s="180">
        <v>3182050</v>
      </c>
      <c r="BW114" s="180">
        <v>21488850</v>
      </c>
      <c r="BX114" s="180">
        <v>0</v>
      </c>
      <c r="BY114" s="180">
        <v>171007157</v>
      </c>
      <c r="BZ114" s="180">
        <v>1591950</v>
      </c>
      <c r="CA114" s="180">
        <v>0</v>
      </c>
      <c r="CB114" s="180">
        <v>1816084</v>
      </c>
      <c r="CC114" s="180">
        <v>0</v>
      </c>
      <c r="CD114" s="180">
        <v>0</v>
      </c>
    </row>
    <row r="115" spans="1:82" x14ac:dyDescent="0.3">
      <c r="A115" s="155">
        <v>382</v>
      </c>
      <c r="B115" s="180" t="s">
        <v>106</v>
      </c>
      <c r="D115" s="180">
        <v>0</v>
      </c>
      <c r="E115" s="180">
        <v>0</v>
      </c>
      <c r="F115" s="180">
        <v>0</v>
      </c>
      <c r="G115" s="180">
        <v>0</v>
      </c>
      <c r="H115" s="180">
        <v>0</v>
      </c>
      <c r="I115" s="180">
        <v>0</v>
      </c>
      <c r="J115" s="180">
        <v>0</v>
      </c>
      <c r="K115" s="180">
        <v>0</v>
      </c>
      <c r="L115" s="180">
        <v>5737677</v>
      </c>
      <c r="M115" s="180">
        <v>0</v>
      </c>
      <c r="N115" s="180">
        <v>0</v>
      </c>
      <c r="O115" s="180">
        <v>0</v>
      </c>
      <c r="P115" s="180">
        <v>0</v>
      </c>
      <c r="Q115" s="180">
        <v>11187736</v>
      </c>
      <c r="R115" s="180">
        <v>0</v>
      </c>
      <c r="S115" s="180">
        <v>1277993</v>
      </c>
      <c r="T115" s="180">
        <v>0</v>
      </c>
      <c r="U115" s="180">
        <v>0</v>
      </c>
      <c r="V115" s="180">
        <v>0</v>
      </c>
      <c r="Y115" s="180">
        <v>919692</v>
      </c>
      <c r="Z115" s="180">
        <v>0</v>
      </c>
      <c r="AA115" s="180">
        <v>0</v>
      </c>
      <c r="AB115" s="180">
        <v>0</v>
      </c>
      <c r="AC115" s="180">
        <v>0</v>
      </c>
      <c r="AD115" s="180">
        <v>0</v>
      </c>
      <c r="AF115" s="180">
        <v>115669589</v>
      </c>
      <c r="AG115" s="180">
        <v>0</v>
      </c>
      <c r="AH115" s="180">
        <v>0</v>
      </c>
      <c r="AI115" s="180">
        <v>0</v>
      </c>
      <c r="AJ115" s="180">
        <v>0</v>
      </c>
      <c r="AK115" s="180">
        <v>0</v>
      </c>
      <c r="AM115" s="180">
        <v>0</v>
      </c>
      <c r="AN115" s="180">
        <v>0</v>
      </c>
      <c r="AO115" s="180">
        <v>0</v>
      </c>
      <c r="AP115" s="180">
        <v>11214991</v>
      </c>
      <c r="AQ115" s="180">
        <v>0</v>
      </c>
      <c r="AR115" s="180">
        <v>0</v>
      </c>
      <c r="AT115" s="180">
        <v>0</v>
      </c>
      <c r="AU115" s="180">
        <v>0</v>
      </c>
      <c r="AV115" s="180">
        <v>271431309</v>
      </c>
      <c r="AW115" s="180">
        <v>0</v>
      </c>
      <c r="AX115" s="180">
        <v>0</v>
      </c>
      <c r="AY115" s="180">
        <v>0</v>
      </c>
      <c r="AZ115" s="180">
        <v>0</v>
      </c>
      <c r="BB115" s="180">
        <v>0</v>
      </c>
      <c r="BC115" s="180">
        <v>0</v>
      </c>
      <c r="BD115" s="180">
        <v>0</v>
      </c>
      <c r="BE115" s="180">
        <v>0</v>
      </c>
      <c r="BF115" s="180">
        <v>0</v>
      </c>
      <c r="BG115" s="180">
        <v>0</v>
      </c>
      <c r="BH115" s="180">
        <v>0</v>
      </c>
      <c r="BI115" s="180">
        <v>0</v>
      </c>
      <c r="BJ115" s="180">
        <v>0</v>
      </c>
      <c r="BK115" s="180">
        <v>0</v>
      </c>
      <c r="BL115" s="180">
        <v>0</v>
      </c>
      <c r="BM115" s="180">
        <v>0</v>
      </c>
      <c r="BN115" s="180">
        <v>2411443</v>
      </c>
      <c r="BO115" s="180">
        <v>0</v>
      </c>
      <c r="BP115" s="180">
        <v>196147270</v>
      </c>
      <c r="BQ115" s="180">
        <v>0</v>
      </c>
      <c r="BR115" s="180">
        <v>8903479</v>
      </c>
      <c r="BS115" s="180">
        <v>0</v>
      </c>
      <c r="BU115" s="180">
        <v>546628</v>
      </c>
      <c r="BV115" s="180">
        <v>0</v>
      </c>
      <c r="BW115" s="180">
        <v>0</v>
      </c>
      <c r="BX115" s="180">
        <v>0</v>
      </c>
      <c r="BY115" s="180">
        <v>0</v>
      </c>
      <c r="BZ115" s="180">
        <v>1017693</v>
      </c>
      <c r="CA115" s="180">
        <v>0</v>
      </c>
      <c r="CB115" s="180">
        <v>0</v>
      </c>
      <c r="CC115" s="180">
        <v>0</v>
      </c>
      <c r="CD115" s="180">
        <v>33653402</v>
      </c>
    </row>
    <row r="116" spans="1:82" x14ac:dyDescent="0.3">
      <c r="A116" s="155">
        <v>383</v>
      </c>
      <c r="B116" s="180" t="s">
        <v>212</v>
      </c>
      <c r="D116" s="180">
        <v>0</v>
      </c>
      <c r="E116" s="180">
        <v>0</v>
      </c>
      <c r="F116" s="180">
        <v>0</v>
      </c>
      <c r="G116" s="180">
        <v>0</v>
      </c>
      <c r="H116" s="180">
        <v>0</v>
      </c>
      <c r="I116" s="180">
        <v>0</v>
      </c>
      <c r="J116" s="180">
        <v>0</v>
      </c>
      <c r="K116" s="180">
        <v>0</v>
      </c>
      <c r="L116" s="180">
        <v>0</v>
      </c>
      <c r="M116" s="180">
        <v>0</v>
      </c>
      <c r="N116" s="180">
        <v>0</v>
      </c>
      <c r="O116" s="180">
        <v>0</v>
      </c>
      <c r="P116" s="180">
        <v>0</v>
      </c>
      <c r="Q116" s="180">
        <v>0</v>
      </c>
      <c r="R116" s="180">
        <v>0</v>
      </c>
      <c r="S116" s="180">
        <v>0</v>
      </c>
      <c r="T116" s="180">
        <v>0</v>
      </c>
      <c r="U116" s="180">
        <v>0</v>
      </c>
      <c r="V116" s="180">
        <v>0</v>
      </c>
      <c r="Y116" s="180">
        <v>0</v>
      </c>
      <c r="Z116" s="180">
        <v>0</v>
      </c>
      <c r="AA116" s="180">
        <v>0</v>
      </c>
      <c r="AB116" s="180">
        <v>0</v>
      </c>
      <c r="AC116" s="180">
        <v>0</v>
      </c>
      <c r="AD116" s="180">
        <v>0</v>
      </c>
      <c r="AF116" s="180">
        <v>86248</v>
      </c>
      <c r="AG116" s="180">
        <v>0</v>
      </c>
      <c r="AH116" s="180">
        <v>0</v>
      </c>
      <c r="AI116" s="180">
        <v>0</v>
      </c>
      <c r="AJ116" s="180">
        <v>0</v>
      </c>
      <c r="AK116" s="180">
        <v>0</v>
      </c>
      <c r="AM116" s="180">
        <v>0</v>
      </c>
      <c r="AN116" s="180">
        <v>0</v>
      </c>
      <c r="AO116" s="180">
        <v>0</v>
      </c>
      <c r="AP116" s="180">
        <v>0</v>
      </c>
      <c r="AQ116" s="180">
        <v>0</v>
      </c>
      <c r="AR116" s="180">
        <v>0</v>
      </c>
      <c r="AT116" s="180">
        <v>0</v>
      </c>
      <c r="AU116" s="180">
        <v>0</v>
      </c>
      <c r="AV116" s="180">
        <v>28680</v>
      </c>
      <c r="AW116" s="180">
        <v>0</v>
      </c>
      <c r="AX116" s="180">
        <v>0</v>
      </c>
      <c r="AY116" s="180">
        <v>0</v>
      </c>
      <c r="AZ116" s="180">
        <v>0</v>
      </c>
      <c r="BB116" s="180">
        <v>0</v>
      </c>
      <c r="BC116" s="180">
        <v>0</v>
      </c>
      <c r="BD116" s="180">
        <v>0</v>
      </c>
      <c r="BE116" s="180">
        <v>0</v>
      </c>
      <c r="BF116" s="180">
        <v>0</v>
      </c>
      <c r="BG116" s="180">
        <v>0</v>
      </c>
      <c r="BH116" s="180">
        <v>0</v>
      </c>
      <c r="BI116" s="180">
        <v>0</v>
      </c>
      <c r="BJ116" s="180">
        <v>0</v>
      </c>
      <c r="BK116" s="180">
        <v>0</v>
      </c>
      <c r="BL116" s="180">
        <v>0</v>
      </c>
      <c r="BM116" s="180">
        <v>0</v>
      </c>
      <c r="BN116" s="180">
        <v>0</v>
      </c>
      <c r="BO116" s="180">
        <v>110027</v>
      </c>
      <c r="BP116" s="180">
        <v>0</v>
      </c>
      <c r="BQ116" s="180">
        <v>0</v>
      </c>
      <c r="BR116" s="180">
        <v>0</v>
      </c>
      <c r="BS116" s="180">
        <v>0</v>
      </c>
      <c r="BU116" s="180">
        <v>0</v>
      </c>
      <c r="BV116" s="180">
        <v>0</v>
      </c>
      <c r="BW116" s="180">
        <v>0</v>
      </c>
      <c r="BX116" s="180">
        <v>0</v>
      </c>
      <c r="BY116" s="180">
        <v>0</v>
      </c>
      <c r="BZ116" s="180">
        <v>0</v>
      </c>
      <c r="CA116" s="180">
        <v>0</v>
      </c>
      <c r="CB116" s="180">
        <v>0</v>
      </c>
      <c r="CC116" s="180">
        <v>0</v>
      </c>
      <c r="CD116" s="180">
        <v>0</v>
      </c>
    </row>
    <row r="117" spans="1:82" x14ac:dyDescent="0.3">
      <c r="A117" s="155">
        <v>384</v>
      </c>
      <c r="B117" s="180" t="s">
        <v>116</v>
      </c>
      <c r="D117" s="180">
        <v>0</v>
      </c>
      <c r="E117" s="180">
        <v>0</v>
      </c>
      <c r="F117" s="180">
        <v>0</v>
      </c>
      <c r="G117" s="180">
        <v>0</v>
      </c>
      <c r="H117" s="180">
        <v>0</v>
      </c>
      <c r="I117" s="180">
        <v>0</v>
      </c>
      <c r="J117" s="180">
        <v>0</v>
      </c>
      <c r="K117" s="180">
        <v>0</v>
      </c>
      <c r="L117" s="180">
        <v>0</v>
      </c>
      <c r="M117" s="180">
        <v>0</v>
      </c>
      <c r="N117" s="180">
        <v>0</v>
      </c>
      <c r="O117" s="180">
        <v>0</v>
      </c>
      <c r="P117" s="180">
        <v>0</v>
      </c>
      <c r="Q117" s="180">
        <v>0</v>
      </c>
      <c r="R117" s="180">
        <v>0</v>
      </c>
      <c r="S117" s="180">
        <v>0</v>
      </c>
      <c r="T117" s="180">
        <v>0</v>
      </c>
      <c r="U117" s="180">
        <v>0</v>
      </c>
      <c r="V117" s="180">
        <v>0</v>
      </c>
      <c r="Y117" s="180">
        <v>0</v>
      </c>
      <c r="Z117" s="180">
        <v>0</v>
      </c>
      <c r="AA117" s="180">
        <v>0</v>
      </c>
      <c r="AB117" s="180">
        <v>0</v>
      </c>
      <c r="AC117" s="180">
        <v>0</v>
      </c>
      <c r="AD117" s="180">
        <v>0</v>
      </c>
      <c r="AF117" s="180">
        <v>274762</v>
      </c>
      <c r="AG117" s="180">
        <v>0</v>
      </c>
      <c r="AH117" s="180">
        <v>0</v>
      </c>
      <c r="AI117" s="180">
        <v>0</v>
      </c>
      <c r="AJ117" s="180">
        <v>0</v>
      </c>
      <c r="AK117" s="180">
        <v>0</v>
      </c>
      <c r="AM117" s="180">
        <v>0</v>
      </c>
      <c r="AN117" s="180">
        <v>0</v>
      </c>
      <c r="AO117" s="180">
        <v>0</v>
      </c>
      <c r="AP117" s="180">
        <v>0</v>
      </c>
      <c r="AQ117" s="180">
        <v>0</v>
      </c>
      <c r="AR117" s="180">
        <v>0</v>
      </c>
      <c r="AT117" s="180">
        <v>0</v>
      </c>
      <c r="AU117" s="180">
        <v>0</v>
      </c>
      <c r="AV117" s="180">
        <v>0</v>
      </c>
      <c r="AW117" s="180">
        <v>0</v>
      </c>
      <c r="AX117" s="180">
        <v>0</v>
      </c>
      <c r="AY117" s="180">
        <v>0</v>
      </c>
      <c r="AZ117" s="180">
        <v>0</v>
      </c>
      <c r="BB117" s="180">
        <v>0</v>
      </c>
      <c r="BC117" s="180">
        <v>0</v>
      </c>
      <c r="BD117" s="180">
        <v>0</v>
      </c>
      <c r="BE117" s="180">
        <v>0</v>
      </c>
      <c r="BF117" s="180">
        <v>0</v>
      </c>
      <c r="BG117" s="180">
        <v>0</v>
      </c>
      <c r="BH117" s="180">
        <v>0</v>
      </c>
      <c r="BI117" s="180">
        <v>0</v>
      </c>
      <c r="BJ117" s="180">
        <v>0</v>
      </c>
      <c r="BK117" s="180">
        <v>0</v>
      </c>
      <c r="BL117" s="180">
        <v>0</v>
      </c>
      <c r="BM117" s="180">
        <v>0</v>
      </c>
      <c r="BN117" s="180">
        <v>0</v>
      </c>
      <c r="BO117" s="180">
        <v>0</v>
      </c>
      <c r="BP117" s="180">
        <v>0</v>
      </c>
      <c r="BQ117" s="180">
        <v>0</v>
      </c>
      <c r="BR117" s="180">
        <v>0</v>
      </c>
      <c r="BS117" s="180">
        <v>0</v>
      </c>
      <c r="BU117" s="180">
        <v>0</v>
      </c>
      <c r="BV117" s="180">
        <v>0</v>
      </c>
      <c r="BW117" s="180">
        <v>0</v>
      </c>
      <c r="BX117" s="180">
        <v>0</v>
      </c>
      <c r="BY117" s="180">
        <v>0</v>
      </c>
      <c r="BZ117" s="180">
        <v>0</v>
      </c>
      <c r="CA117" s="180">
        <v>0</v>
      </c>
      <c r="CB117" s="180">
        <v>0</v>
      </c>
      <c r="CC117" s="180">
        <v>0</v>
      </c>
      <c r="CD117" s="180">
        <v>0</v>
      </c>
    </row>
    <row r="118" spans="1:82" s="639" customFormat="1" x14ac:dyDescent="0.3">
      <c r="A118" s="638">
        <v>385</v>
      </c>
      <c r="B118" s="639" t="s">
        <v>107</v>
      </c>
      <c r="D118" s="639">
        <v>4472566</v>
      </c>
      <c r="E118" s="639">
        <v>3096087</v>
      </c>
      <c r="F118" s="639">
        <v>2287125</v>
      </c>
      <c r="G118" s="639">
        <v>2004959</v>
      </c>
      <c r="H118" s="639">
        <v>1556364</v>
      </c>
      <c r="I118" s="639">
        <v>749572</v>
      </c>
      <c r="J118" s="639">
        <v>208614</v>
      </c>
      <c r="K118" s="639">
        <v>645198</v>
      </c>
      <c r="L118" s="639">
        <v>18312863</v>
      </c>
      <c r="M118" s="639">
        <v>667626375</v>
      </c>
      <c r="N118" s="639">
        <v>7363766</v>
      </c>
      <c r="O118" s="639">
        <v>27677961</v>
      </c>
      <c r="P118" s="639">
        <v>963467</v>
      </c>
      <c r="Q118" s="639">
        <v>31309356</v>
      </c>
      <c r="R118" s="639">
        <v>333898</v>
      </c>
      <c r="S118" s="639">
        <v>1068129</v>
      </c>
      <c r="T118" s="639">
        <v>2543689</v>
      </c>
      <c r="U118" s="639">
        <v>3145979</v>
      </c>
      <c r="V118" s="639">
        <v>13106635</v>
      </c>
      <c r="Y118" s="639">
        <v>2135923</v>
      </c>
      <c r="Z118" s="639">
        <v>215904674</v>
      </c>
      <c r="AA118" s="639">
        <v>9774908</v>
      </c>
      <c r="AB118" s="639">
        <v>1371569</v>
      </c>
      <c r="AC118" s="639">
        <v>150012874</v>
      </c>
      <c r="AD118" s="639">
        <v>2282943</v>
      </c>
      <c r="AF118" s="639">
        <v>286027009</v>
      </c>
      <c r="AG118" s="639">
        <v>1217780</v>
      </c>
      <c r="AH118" s="639">
        <v>542952</v>
      </c>
      <c r="AI118" s="639">
        <v>10441964</v>
      </c>
      <c r="AJ118" s="639">
        <v>1835292</v>
      </c>
      <c r="AK118" s="639">
        <v>785511</v>
      </c>
      <c r="AM118" s="639">
        <v>1317607</v>
      </c>
      <c r="AN118" s="639">
        <v>40104376</v>
      </c>
      <c r="AO118" s="639">
        <v>72159</v>
      </c>
      <c r="AP118" s="639">
        <v>11417436</v>
      </c>
      <c r="AQ118" s="639">
        <v>6329086</v>
      </c>
      <c r="AR118" s="639">
        <v>1607289</v>
      </c>
      <c r="AT118" s="639">
        <v>1094768</v>
      </c>
      <c r="AU118" s="639">
        <v>1001839150</v>
      </c>
      <c r="AV118" s="639">
        <v>373809601</v>
      </c>
      <c r="AW118" s="639">
        <v>3495344</v>
      </c>
      <c r="AX118" s="639">
        <v>778117</v>
      </c>
      <c r="AY118" s="639">
        <v>666513</v>
      </c>
      <c r="AZ118" s="639">
        <v>320471</v>
      </c>
      <c r="BB118" s="639">
        <v>14401543</v>
      </c>
      <c r="BC118" s="639">
        <v>1942202</v>
      </c>
      <c r="BD118" s="639">
        <v>451766</v>
      </c>
      <c r="BE118" s="639">
        <v>166311</v>
      </c>
      <c r="BF118" s="639">
        <v>58578074</v>
      </c>
      <c r="BG118" s="639">
        <v>113797</v>
      </c>
      <c r="BH118" s="639">
        <v>31562153</v>
      </c>
      <c r="BI118" s="639">
        <v>9195142</v>
      </c>
      <c r="BJ118" s="639">
        <v>1192167</v>
      </c>
      <c r="BK118" s="639">
        <v>745239</v>
      </c>
      <c r="BL118" s="639">
        <v>39959749</v>
      </c>
      <c r="BM118" s="639">
        <v>57736333</v>
      </c>
      <c r="BN118" s="639">
        <v>3573019</v>
      </c>
      <c r="BO118" s="639">
        <v>198456477</v>
      </c>
      <c r="BP118" s="639">
        <v>396417545</v>
      </c>
      <c r="BQ118" s="639">
        <v>1301426</v>
      </c>
      <c r="BR118" s="639">
        <v>34862480</v>
      </c>
      <c r="BS118" s="639">
        <v>6240711</v>
      </c>
      <c r="BU118" s="639">
        <v>1584377</v>
      </c>
      <c r="BV118" s="639">
        <v>1651553</v>
      </c>
      <c r="BW118" s="639">
        <v>22116764</v>
      </c>
      <c r="BX118" s="639">
        <v>4817655</v>
      </c>
      <c r="BY118" s="639">
        <v>269930336</v>
      </c>
      <c r="BZ118" s="639">
        <v>1477977</v>
      </c>
      <c r="CA118" s="639">
        <v>52723106</v>
      </c>
      <c r="CB118" s="639">
        <v>1395736</v>
      </c>
      <c r="CC118" s="639">
        <v>7368597</v>
      </c>
      <c r="CD118" s="639">
        <v>212132085</v>
      </c>
    </row>
    <row r="119" spans="1:82" x14ac:dyDescent="0.3">
      <c r="A119" s="155">
        <v>386</v>
      </c>
      <c r="B119" s="180" t="s">
        <v>185</v>
      </c>
      <c r="D119" s="180">
        <v>0</v>
      </c>
      <c r="E119" s="180">
        <v>0</v>
      </c>
      <c r="F119" s="180">
        <v>0</v>
      </c>
      <c r="G119" s="180">
        <v>0</v>
      </c>
      <c r="H119" s="180">
        <v>0</v>
      </c>
      <c r="I119" s="180">
        <v>0</v>
      </c>
      <c r="J119" s="180">
        <v>0</v>
      </c>
      <c r="K119" s="180">
        <v>0</v>
      </c>
      <c r="L119" s="180">
        <v>596243</v>
      </c>
      <c r="M119" s="180">
        <v>0</v>
      </c>
      <c r="N119" s="180">
        <v>0</v>
      </c>
      <c r="O119" s="180">
        <v>0</v>
      </c>
      <c r="P119" s="180">
        <v>0</v>
      </c>
      <c r="Q119" s="180">
        <v>3216490</v>
      </c>
      <c r="R119" s="180">
        <v>0</v>
      </c>
      <c r="S119" s="180">
        <v>0</v>
      </c>
      <c r="T119" s="180">
        <v>0</v>
      </c>
      <c r="U119" s="180">
        <v>0</v>
      </c>
      <c r="V119" s="180">
        <v>0</v>
      </c>
      <c r="Y119" s="180">
        <v>45000</v>
      </c>
      <c r="Z119" s="180">
        <v>262480</v>
      </c>
      <c r="AA119" s="180">
        <v>0</v>
      </c>
      <c r="AB119" s="180">
        <v>0</v>
      </c>
      <c r="AC119" s="180">
        <v>0</v>
      </c>
      <c r="AD119" s="180">
        <v>0</v>
      </c>
      <c r="AF119" s="180">
        <v>0</v>
      </c>
      <c r="AG119" s="180">
        <v>0</v>
      </c>
      <c r="AH119" s="180">
        <v>0</v>
      </c>
      <c r="AI119" s="180">
        <v>60982</v>
      </c>
      <c r="AJ119" s="180">
        <v>0</v>
      </c>
      <c r="AK119" s="180">
        <v>0</v>
      </c>
      <c r="AM119" s="180">
        <v>0</v>
      </c>
      <c r="AN119" s="180">
        <v>0</v>
      </c>
      <c r="AO119" s="180">
        <v>0</v>
      </c>
      <c r="AP119" s="180">
        <v>0</v>
      </c>
      <c r="AQ119" s="180">
        <v>0</v>
      </c>
      <c r="AR119" s="180">
        <v>0</v>
      </c>
      <c r="AT119" s="180">
        <v>0</v>
      </c>
      <c r="AU119" s="180">
        <v>43245460</v>
      </c>
      <c r="AV119" s="180">
        <v>6500141</v>
      </c>
      <c r="AW119" s="180">
        <v>0</v>
      </c>
      <c r="AX119" s="180">
        <v>0</v>
      </c>
      <c r="AY119" s="180">
        <v>8660</v>
      </c>
      <c r="AZ119" s="180">
        <v>0</v>
      </c>
      <c r="BB119" s="180">
        <v>0</v>
      </c>
      <c r="BC119" s="180">
        <v>2040</v>
      </c>
      <c r="BD119" s="180">
        <v>0</v>
      </c>
      <c r="BE119" s="180">
        <v>0</v>
      </c>
      <c r="BF119" s="180">
        <v>0</v>
      </c>
      <c r="BG119" s="180">
        <v>0</v>
      </c>
      <c r="BH119" s="180">
        <v>0</v>
      </c>
      <c r="BI119" s="180">
        <v>0</v>
      </c>
      <c r="BJ119" s="180">
        <v>0</v>
      </c>
      <c r="BK119" s="180">
        <v>0</v>
      </c>
      <c r="BL119" s="180">
        <v>516955</v>
      </c>
      <c r="BM119" s="180">
        <v>0</v>
      </c>
      <c r="BN119" s="180">
        <v>84000</v>
      </c>
      <c r="BO119" s="180">
        <v>3860276</v>
      </c>
      <c r="BP119" s="180">
        <v>2029435</v>
      </c>
      <c r="BQ119" s="180">
        <v>0</v>
      </c>
      <c r="BR119" s="180">
        <v>0</v>
      </c>
      <c r="BS119" s="180">
        <v>0</v>
      </c>
      <c r="BU119" s="180">
        <v>7000</v>
      </c>
      <c r="BV119" s="180">
        <v>0</v>
      </c>
      <c r="BW119" s="180">
        <v>0</v>
      </c>
      <c r="BX119" s="180">
        <v>0</v>
      </c>
      <c r="BY119" s="180">
        <v>0</v>
      </c>
      <c r="BZ119" s="180">
        <v>22530</v>
      </c>
      <c r="CA119" s="180">
        <v>0</v>
      </c>
      <c r="CB119" s="180">
        <v>0</v>
      </c>
      <c r="CC119" s="180">
        <v>0</v>
      </c>
      <c r="CD119" s="180">
        <v>0</v>
      </c>
    </row>
    <row r="120" spans="1:82" x14ac:dyDescent="0.3">
      <c r="A120" s="155">
        <v>387</v>
      </c>
      <c r="B120" s="180" t="s">
        <v>186</v>
      </c>
      <c r="D120" s="180">
        <v>0</v>
      </c>
      <c r="E120" s="180">
        <v>60000</v>
      </c>
      <c r="F120" s="180">
        <v>0</v>
      </c>
      <c r="G120" s="180">
        <v>0</v>
      </c>
      <c r="H120" s="180">
        <v>0</v>
      </c>
      <c r="I120" s="180">
        <v>0</v>
      </c>
      <c r="J120" s="180">
        <v>0</v>
      </c>
      <c r="K120" s="180">
        <v>0</v>
      </c>
      <c r="L120" s="180">
        <v>0</v>
      </c>
      <c r="M120" s="180">
        <v>5888051</v>
      </c>
      <c r="N120" s="180">
        <v>0</v>
      </c>
      <c r="O120" s="180">
        <v>0</v>
      </c>
      <c r="P120" s="180">
        <v>0</v>
      </c>
      <c r="Q120" s="180">
        <v>0</v>
      </c>
      <c r="R120" s="180">
        <v>0</v>
      </c>
      <c r="S120" s="180">
        <v>0</v>
      </c>
      <c r="T120" s="180">
        <v>0</v>
      </c>
      <c r="U120" s="180">
        <v>0</v>
      </c>
      <c r="V120" s="180">
        <v>0</v>
      </c>
      <c r="Y120" s="180">
        <v>0</v>
      </c>
      <c r="Z120" s="180">
        <v>0</v>
      </c>
      <c r="AA120" s="180">
        <v>24068</v>
      </c>
      <c r="AB120" s="180">
        <v>0</v>
      </c>
      <c r="AC120" s="180">
        <v>0</v>
      </c>
      <c r="AD120" s="180">
        <v>0</v>
      </c>
      <c r="AF120" s="180">
        <v>364924</v>
      </c>
      <c r="AG120" s="180">
        <v>0</v>
      </c>
      <c r="AH120" s="180">
        <v>0</v>
      </c>
      <c r="AI120" s="180">
        <v>0</v>
      </c>
      <c r="AJ120" s="180">
        <v>2500</v>
      </c>
      <c r="AK120" s="180">
        <v>0</v>
      </c>
      <c r="AM120" s="180">
        <v>1115</v>
      </c>
      <c r="AN120" s="180">
        <v>0</v>
      </c>
      <c r="AO120" s="180">
        <v>0</v>
      </c>
      <c r="AP120" s="180">
        <v>0</v>
      </c>
      <c r="AQ120" s="180">
        <v>0</v>
      </c>
      <c r="AR120" s="180">
        <v>0</v>
      </c>
      <c r="AT120" s="180">
        <v>0</v>
      </c>
      <c r="AU120" s="180">
        <v>49096804</v>
      </c>
      <c r="AV120" s="180">
        <v>0</v>
      </c>
      <c r="AW120" s="180">
        <v>0</v>
      </c>
      <c r="AX120" s="180">
        <v>0</v>
      </c>
      <c r="AY120" s="180">
        <v>86586</v>
      </c>
      <c r="AZ120" s="180">
        <v>0</v>
      </c>
      <c r="BB120" s="180">
        <v>0</v>
      </c>
      <c r="BC120" s="180">
        <v>0</v>
      </c>
      <c r="BD120" s="180">
        <v>0</v>
      </c>
      <c r="BE120" s="180">
        <v>0</v>
      </c>
      <c r="BF120" s="180">
        <v>0</v>
      </c>
      <c r="BG120" s="180">
        <v>0</v>
      </c>
      <c r="BH120" s="180">
        <v>194832</v>
      </c>
      <c r="BI120" s="180">
        <v>0</v>
      </c>
      <c r="BJ120" s="180">
        <v>0</v>
      </c>
      <c r="BK120" s="180">
        <v>0</v>
      </c>
      <c r="BL120" s="180">
        <v>516955</v>
      </c>
      <c r="BM120" s="180">
        <v>0</v>
      </c>
      <c r="BN120" s="180">
        <v>0</v>
      </c>
      <c r="BO120" s="180">
        <v>0</v>
      </c>
      <c r="BP120" s="180">
        <v>0</v>
      </c>
      <c r="BQ120" s="180">
        <v>0</v>
      </c>
      <c r="BR120" s="180">
        <v>15698</v>
      </c>
      <c r="BS120" s="180">
        <v>0</v>
      </c>
      <c r="BU120" s="180">
        <v>0</v>
      </c>
      <c r="BV120" s="180">
        <v>61255</v>
      </c>
      <c r="BW120" s="180">
        <v>0</v>
      </c>
      <c r="BX120" s="180">
        <v>0</v>
      </c>
      <c r="BY120" s="180">
        <v>357567</v>
      </c>
      <c r="BZ120" s="180">
        <v>0</v>
      </c>
      <c r="CA120" s="180">
        <v>0</v>
      </c>
      <c r="CB120" s="180">
        <v>0</v>
      </c>
      <c r="CC120" s="180">
        <v>0</v>
      </c>
      <c r="CD120" s="180">
        <v>0</v>
      </c>
    </row>
    <row r="121" spans="1:82" x14ac:dyDescent="0.3">
      <c r="A121" s="155">
        <v>388</v>
      </c>
      <c r="B121" s="180" t="s">
        <v>180</v>
      </c>
      <c r="D121" s="180">
        <v>3301994</v>
      </c>
      <c r="E121" s="180">
        <v>2109828</v>
      </c>
      <c r="F121" s="180">
        <v>370986</v>
      </c>
      <c r="G121" s="180">
        <v>872483</v>
      </c>
      <c r="H121" s="180">
        <v>562231</v>
      </c>
      <c r="I121" s="180">
        <v>167975</v>
      </c>
      <c r="J121" s="180">
        <v>52668</v>
      </c>
      <c r="K121" s="180">
        <v>137414</v>
      </c>
      <c r="L121" s="180">
        <v>5652838</v>
      </c>
      <c r="M121" s="180">
        <v>187990772</v>
      </c>
      <c r="N121" s="180">
        <v>2198376</v>
      </c>
      <c r="O121" s="180">
        <v>7028487</v>
      </c>
      <c r="P121" s="180">
        <v>127729</v>
      </c>
      <c r="Q121" s="180">
        <v>14495953</v>
      </c>
      <c r="R121" s="180">
        <v>79894</v>
      </c>
      <c r="S121" s="180">
        <v>274536</v>
      </c>
      <c r="T121" s="180">
        <v>1951814</v>
      </c>
      <c r="U121" s="180">
        <v>929995</v>
      </c>
      <c r="V121" s="180">
        <v>4582004</v>
      </c>
      <c r="Y121" s="180">
        <v>1320551</v>
      </c>
      <c r="Z121" s="180">
        <v>40296167</v>
      </c>
      <c r="AA121" s="180">
        <v>657017</v>
      </c>
      <c r="AB121" s="180">
        <v>508539</v>
      </c>
      <c r="AC121" s="180">
        <v>41956514</v>
      </c>
      <c r="AD121" s="180">
        <v>670543</v>
      </c>
      <c r="AF121" s="180">
        <v>78466548</v>
      </c>
      <c r="AG121" s="180">
        <v>155071</v>
      </c>
      <c r="AH121" s="180">
        <v>290431</v>
      </c>
      <c r="AI121" s="180">
        <v>7152612</v>
      </c>
      <c r="AJ121" s="180">
        <v>866441</v>
      </c>
      <c r="AK121" s="180">
        <v>90956</v>
      </c>
      <c r="AM121" s="180">
        <v>186386</v>
      </c>
      <c r="AN121" s="180">
        <v>15448549</v>
      </c>
      <c r="AO121" s="180">
        <v>38866</v>
      </c>
      <c r="AP121" s="180">
        <v>3900506</v>
      </c>
      <c r="AQ121" s="180">
        <v>2865529</v>
      </c>
      <c r="AR121" s="180">
        <v>61940</v>
      </c>
      <c r="AT121" s="180">
        <v>178789</v>
      </c>
      <c r="AU121" s="180">
        <v>339665768</v>
      </c>
      <c r="AV121" s="180">
        <v>97594369</v>
      </c>
      <c r="AW121" s="180">
        <v>1732245</v>
      </c>
      <c r="AX121" s="180">
        <v>345968</v>
      </c>
      <c r="AY121" s="180">
        <v>278073</v>
      </c>
      <c r="AZ121" s="180">
        <v>173472</v>
      </c>
      <c r="BB121" s="180">
        <v>6106432</v>
      </c>
      <c r="BC121" s="180">
        <v>230865</v>
      </c>
      <c r="BD121" s="180">
        <v>202109</v>
      </c>
      <c r="BE121" s="180">
        <v>62341</v>
      </c>
      <c r="BF121" s="180">
        <v>14769917</v>
      </c>
      <c r="BG121" s="180">
        <v>17728</v>
      </c>
      <c r="BH121" s="180">
        <v>12159099</v>
      </c>
      <c r="BI121" s="180">
        <v>3014760</v>
      </c>
      <c r="BJ121" s="180">
        <v>263979</v>
      </c>
      <c r="BK121" s="180">
        <v>59526</v>
      </c>
      <c r="BL121" s="180">
        <v>17822773</v>
      </c>
      <c r="BM121" s="180">
        <v>19928550</v>
      </c>
      <c r="BN121" s="180">
        <v>2216328</v>
      </c>
      <c r="BO121" s="180">
        <v>61058947</v>
      </c>
      <c r="BP121" s="180">
        <v>148818552</v>
      </c>
      <c r="BQ121" s="180">
        <v>523295</v>
      </c>
      <c r="BR121" s="180">
        <v>7538562</v>
      </c>
      <c r="BS121" s="180">
        <v>932152</v>
      </c>
      <c r="BU121" s="180">
        <v>226878</v>
      </c>
      <c r="BV121" s="180">
        <v>271562</v>
      </c>
      <c r="BW121" s="180">
        <v>5432190</v>
      </c>
      <c r="BX121" s="180">
        <v>3132337</v>
      </c>
      <c r="BY121" s="180">
        <v>47568528</v>
      </c>
      <c r="BZ121" s="180">
        <v>709666</v>
      </c>
      <c r="CA121" s="180">
        <v>15969977</v>
      </c>
      <c r="CB121" s="180">
        <v>486906</v>
      </c>
      <c r="CC121" s="180">
        <v>3399988</v>
      </c>
      <c r="CD121" s="180">
        <v>49063802</v>
      </c>
    </row>
    <row r="122" spans="1:82" x14ac:dyDescent="0.3">
      <c r="A122" s="155">
        <v>389</v>
      </c>
      <c r="B122" s="180" t="s">
        <v>187</v>
      </c>
      <c r="D122" s="180">
        <v>0</v>
      </c>
      <c r="E122" s="180">
        <v>0</v>
      </c>
      <c r="F122" s="180">
        <v>0</v>
      </c>
      <c r="G122" s="180">
        <v>0</v>
      </c>
      <c r="H122" s="180">
        <v>0</v>
      </c>
      <c r="I122" s="180">
        <v>0</v>
      </c>
      <c r="J122" s="180">
        <v>0</v>
      </c>
      <c r="K122" s="180">
        <v>0</v>
      </c>
      <c r="L122" s="180">
        <v>-448375</v>
      </c>
      <c r="M122" s="180">
        <v>0</v>
      </c>
      <c r="N122" s="180">
        <v>0</v>
      </c>
      <c r="O122" s="180">
        <v>0</v>
      </c>
      <c r="P122" s="180">
        <v>0</v>
      </c>
      <c r="Q122" s="180">
        <v>0</v>
      </c>
      <c r="R122" s="180">
        <v>0</v>
      </c>
      <c r="S122" s="180">
        <v>0</v>
      </c>
      <c r="T122" s="180">
        <v>0</v>
      </c>
      <c r="U122" s="180">
        <v>0</v>
      </c>
      <c r="V122" s="180">
        <v>0</v>
      </c>
      <c r="Y122" s="180">
        <v>0</v>
      </c>
      <c r="Z122" s="180">
        <v>0</v>
      </c>
      <c r="AA122" s="180">
        <v>0</v>
      </c>
      <c r="AB122" s="180">
        <v>0</v>
      </c>
      <c r="AC122" s="180">
        <v>0</v>
      </c>
      <c r="AD122" s="180">
        <v>0</v>
      </c>
      <c r="AF122" s="180">
        <v>0</v>
      </c>
      <c r="AG122" s="180">
        <v>0</v>
      </c>
      <c r="AH122" s="180">
        <v>0</v>
      </c>
      <c r="AI122" s="180">
        <v>0</v>
      </c>
      <c r="AJ122" s="180">
        <v>0</v>
      </c>
      <c r="AK122" s="180">
        <v>0</v>
      </c>
      <c r="AM122" s="180">
        <v>0</v>
      </c>
      <c r="AN122" s="180">
        <v>0</v>
      </c>
      <c r="AO122" s="180">
        <v>0</v>
      </c>
      <c r="AP122" s="180">
        <v>0</v>
      </c>
      <c r="AQ122" s="180">
        <v>0</v>
      </c>
      <c r="AR122" s="180">
        <v>0</v>
      </c>
      <c r="AT122" s="180">
        <v>0</v>
      </c>
      <c r="AU122" s="180">
        <v>0</v>
      </c>
      <c r="AV122" s="180">
        <v>0</v>
      </c>
      <c r="AW122" s="180">
        <v>0</v>
      </c>
      <c r="AX122" s="180">
        <v>0</v>
      </c>
      <c r="AY122" s="180">
        <v>0</v>
      </c>
      <c r="AZ122" s="180">
        <v>0</v>
      </c>
      <c r="BB122" s="180">
        <v>0</v>
      </c>
      <c r="BC122" s="180">
        <v>0</v>
      </c>
      <c r="BD122" s="180">
        <v>0</v>
      </c>
      <c r="BE122" s="180">
        <v>0</v>
      </c>
      <c r="BF122" s="180">
        <v>0</v>
      </c>
      <c r="BG122" s="180">
        <v>0</v>
      </c>
      <c r="BH122" s="180">
        <v>0</v>
      </c>
      <c r="BI122" s="180">
        <v>0</v>
      </c>
      <c r="BJ122" s="180">
        <v>0</v>
      </c>
      <c r="BK122" s="180">
        <v>0</v>
      </c>
      <c r="BL122" s="180">
        <v>0</v>
      </c>
      <c r="BM122" s="180">
        <v>0</v>
      </c>
      <c r="BN122" s="180">
        <v>0</v>
      </c>
      <c r="BO122" s="180">
        <v>0</v>
      </c>
      <c r="BP122" s="180">
        <v>0</v>
      </c>
      <c r="BQ122" s="180">
        <v>0</v>
      </c>
      <c r="BR122" s="180">
        <v>0</v>
      </c>
      <c r="BS122" s="180">
        <v>0</v>
      </c>
      <c r="BU122" s="180">
        <v>0</v>
      </c>
      <c r="BV122" s="180">
        <v>0</v>
      </c>
      <c r="BW122" s="180">
        <v>0</v>
      </c>
      <c r="BX122" s="180">
        <v>0</v>
      </c>
      <c r="BY122" s="180">
        <v>0</v>
      </c>
      <c r="BZ122" s="180">
        <v>0</v>
      </c>
      <c r="CA122" s="180">
        <v>0</v>
      </c>
      <c r="CB122" s="180">
        <v>0</v>
      </c>
      <c r="CC122" s="180">
        <v>0</v>
      </c>
      <c r="CD122" s="180">
        <v>0</v>
      </c>
    </row>
    <row r="123" spans="1:82" x14ac:dyDescent="0.3">
      <c r="A123" s="155">
        <v>391</v>
      </c>
      <c r="B123" s="180" t="s">
        <v>192</v>
      </c>
      <c r="D123" s="180">
        <v>62030</v>
      </c>
      <c r="E123" s="180">
        <v>264147</v>
      </c>
      <c r="F123" s="180">
        <v>38288</v>
      </c>
      <c r="G123" s="180">
        <v>90342</v>
      </c>
      <c r="H123" s="180">
        <v>84377</v>
      </c>
      <c r="I123" s="180">
        <v>28683</v>
      </c>
      <c r="J123" s="180">
        <v>8508</v>
      </c>
      <c r="K123" s="180">
        <v>11109</v>
      </c>
      <c r="L123" s="180">
        <v>481575</v>
      </c>
      <c r="M123" s="180">
        <v>25411219</v>
      </c>
      <c r="N123" s="180">
        <v>157437</v>
      </c>
      <c r="O123" s="180">
        <v>869389</v>
      </c>
      <c r="P123" s="180">
        <v>35401</v>
      </c>
      <c r="Q123" s="180">
        <v>1379023</v>
      </c>
      <c r="R123" s="180">
        <v>5610</v>
      </c>
      <c r="S123" s="180">
        <v>17581</v>
      </c>
      <c r="T123" s="180">
        <v>248860</v>
      </c>
      <c r="U123" s="180">
        <v>114553</v>
      </c>
      <c r="V123" s="180">
        <v>530058</v>
      </c>
      <c r="Y123" s="180">
        <v>81704</v>
      </c>
      <c r="Z123" s="180">
        <v>3005682</v>
      </c>
      <c r="AA123" s="180">
        <v>200659</v>
      </c>
      <c r="AB123" s="180">
        <v>99573</v>
      </c>
      <c r="AC123" s="180">
        <v>5156144</v>
      </c>
      <c r="AD123" s="180">
        <v>60352</v>
      </c>
      <c r="AF123" s="180">
        <v>10784506</v>
      </c>
      <c r="AG123" s="180">
        <v>42581</v>
      </c>
      <c r="AH123" s="180">
        <v>26470</v>
      </c>
      <c r="AI123" s="180">
        <v>522123</v>
      </c>
      <c r="AJ123" s="180">
        <v>97618</v>
      </c>
      <c r="AK123" s="180">
        <v>5855</v>
      </c>
      <c r="AM123" s="180">
        <v>8397</v>
      </c>
      <c r="AN123" s="180">
        <v>1611326</v>
      </c>
      <c r="AO123" s="180">
        <v>2184</v>
      </c>
      <c r="AP123" s="180">
        <v>318988</v>
      </c>
      <c r="AQ123" s="180">
        <v>346710</v>
      </c>
      <c r="AR123" s="180">
        <v>7250</v>
      </c>
      <c r="AT123" s="180">
        <v>312728</v>
      </c>
      <c r="AU123" s="180">
        <v>39374256</v>
      </c>
      <c r="AV123" s="180">
        <v>8313714</v>
      </c>
      <c r="AW123" s="180">
        <v>150203</v>
      </c>
      <c r="AX123" s="180">
        <v>57015</v>
      </c>
      <c r="AY123" s="180">
        <v>38994</v>
      </c>
      <c r="AZ123" s="180">
        <v>0</v>
      </c>
      <c r="BB123" s="180">
        <v>538435</v>
      </c>
      <c r="BC123" s="180">
        <v>42963</v>
      </c>
      <c r="BD123" s="180">
        <v>15128</v>
      </c>
      <c r="BE123" s="180">
        <v>9124</v>
      </c>
      <c r="BF123" s="180">
        <v>1534926</v>
      </c>
      <c r="BG123" s="180">
        <v>5091</v>
      </c>
      <c r="BH123" s="180">
        <v>1417383</v>
      </c>
      <c r="BI123" s="180">
        <v>274909</v>
      </c>
      <c r="BJ123" s="180">
        <v>20041</v>
      </c>
      <c r="BK123" s="180">
        <v>18248</v>
      </c>
      <c r="BL123" s="180">
        <v>1643311</v>
      </c>
      <c r="BM123" s="180">
        <v>6091937</v>
      </c>
      <c r="BN123" s="180">
        <v>374704</v>
      </c>
      <c r="BO123" s="180">
        <v>9454946</v>
      </c>
      <c r="BP123" s="180">
        <v>13235631</v>
      </c>
      <c r="BQ123" s="180">
        <v>17340</v>
      </c>
      <c r="BR123" s="180">
        <v>395439</v>
      </c>
      <c r="BS123" s="180">
        <v>101576</v>
      </c>
      <c r="BU123" s="180">
        <v>17594</v>
      </c>
      <c r="BV123" s="180">
        <v>73087</v>
      </c>
      <c r="BW123" s="180">
        <v>473987</v>
      </c>
      <c r="BX123" s="180">
        <v>259802</v>
      </c>
      <c r="BY123" s="180">
        <v>6174178</v>
      </c>
      <c r="BZ123" s="180">
        <v>51724</v>
      </c>
      <c r="CA123" s="180">
        <v>3507855</v>
      </c>
      <c r="CB123" s="180">
        <v>134661</v>
      </c>
      <c r="CC123" s="180">
        <v>304948</v>
      </c>
      <c r="CD123" s="180">
        <v>11470034</v>
      </c>
    </row>
    <row r="124" spans="1:82" x14ac:dyDescent="0.3">
      <c r="A124" s="155">
        <v>500</v>
      </c>
      <c r="B124" s="180" t="s">
        <v>175</v>
      </c>
      <c r="D124" s="180">
        <v>609059</v>
      </c>
      <c r="E124" s="180">
        <v>182849</v>
      </c>
      <c r="F124" s="180">
        <v>0</v>
      </c>
      <c r="G124" s="180">
        <v>13715</v>
      </c>
      <c r="H124" s="180">
        <v>154657</v>
      </c>
      <c r="I124" s="180">
        <v>17397</v>
      </c>
      <c r="J124" s="180">
        <v>20767</v>
      </c>
      <c r="K124" s="180">
        <v>100113</v>
      </c>
      <c r="L124" s="180">
        <v>943483</v>
      </c>
      <c r="M124" s="180">
        <v>53611950</v>
      </c>
      <c r="N124" s="180">
        <v>0</v>
      </c>
      <c r="O124" s="180">
        <v>626332</v>
      </c>
      <c r="P124" s="180">
        <v>31424</v>
      </c>
      <c r="Q124" s="180">
        <v>408026</v>
      </c>
      <c r="R124" s="180">
        <v>4498</v>
      </c>
      <c r="S124" s="180">
        <v>50522</v>
      </c>
      <c r="T124" s="180">
        <v>42532</v>
      </c>
      <c r="U124" s="180">
        <v>0</v>
      </c>
      <c r="V124" s="180">
        <v>487658</v>
      </c>
      <c r="Y124" s="180">
        <v>151074</v>
      </c>
      <c r="Z124" s="180">
        <v>3875585</v>
      </c>
      <c r="AA124" s="180">
        <v>3095862</v>
      </c>
      <c r="AB124" s="180">
        <v>35892</v>
      </c>
      <c r="AC124" s="180">
        <v>0</v>
      </c>
      <c r="AD124" s="180">
        <v>104157</v>
      </c>
      <c r="AF124" s="180">
        <v>14087343</v>
      </c>
      <c r="AG124" s="180">
        <v>24886</v>
      </c>
      <c r="AH124" s="180">
        <v>28167</v>
      </c>
      <c r="AI124" s="180">
        <v>622097</v>
      </c>
      <c r="AJ124" s="180">
        <v>69488</v>
      </c>
      <c r="AK124" s="180">
        <v>27159</v>
      </c>
      <c r="AM124" s="180">
        <v>53692</v>
      </c>
      <c r="AN124" s="180">
        <v>273549</v>
      </c>
      <c r="AO124" s="180">
        <v>0</v>
      </c>
      <c r="AP124" s="180">
        <v>154322</v>
      </c>
      <c r="AQ124" s="180">
        <v>127032</v>
      </c>
      <c r="AR124" s="180">
        <v>0</v>
      </c>
      <c r="AT124" s="180">
        <v>89998</v>
      </c>
      <c r="AU124" s="180">
        <v>82873549</v>
      </c>
      <c r="AV124" s="180">
        <v>15021737</v>
      </c>
      <c r="AW124" s="180">
        <v>3290</v>
      </c>
      <c r="AX124" s="180">
        <v>49090</v>
      </c>
      <c r="AY124" s="180">
        <v>93153</v>
      </c>
      <c r="AZ124" s="180">
        <v>89027</v>
      </c>
      <c r="BB124" s="180">
        <v>51666</v>
      </c>
      <c r="BC124" s="180">
        <v>0</v>
      </c>
      <c r="BD124" s="180">
        <v>3204</v>
      </c>
      <c r="BE124" s="180">
        <v>11362</v>
      </c>
      <c r="BF124" s="180">
        <v>1398994</v>
      </c>
      <c r="BG124" s="180">
        <v>33214</v>
      </c>
      <c r="BH124" s="180">
        <v>859640</v>
      </c>
      <c r="BI124" s="180">
        <v>296556</v>
      </c>
      <c r="BJ124" s="180">
        <v>76674</v>
      </c>
      <c r="BK124" s="180">
        <v>0</v>
      </c>
      <c r="BL124" s="180">
        <v>1349928</v>
      </c>
      <c r="BM124" s="180">
        <v>3618983</v>
      </c>
      <c r="BN124" s="180">
        <v>155876</v>
      </c>
      <c r="BO124" s="180">
        <v>4393072</v>
      </c>
      <c r="BP124" s="180">
        <v>19552639</v>
      </c>
      <c r="BQ124" s="180">
        <v>42543</v>
      </c>
      <c r="BR124" s="180">
        <v>6937140</v>
      </c>
      <c r="BS124" s="180">
        <v>309482</v>
      </c>
      <c r="BU124" s="180">
        <v>71783</v>
      </c>
      <c r="BV124" s="180">
        <v>120049</v>
      </c>
      <c r="BW124" s="180">
        <v>5976269</v>
      </c>
      <c r="BX124" s="180">
        <v>17887</v>
      </c>
      <c r="BY124" s="180">
        <v>62502814</v>
      </c>
      <c r="BZ124" s="180">
        <v>26327</v>
      </c>
      <c r="CA124" s="180">
        <v>91159</v>
      </c>
      <c r="CB124" s="180">
        <v>45047</v>
      </c>
      <c r="CC124" s="180">
        <v>129314</v>
      </c>
      <c r="CD124" s="180">
        <v>30210225</v>
      </c>
    </row>
    <row r="125" spans="1:82" x14ac:dyDescent="0.3">
      <c r="A125" s="155">
        <v>502</v>
      </c>
      <c r="B125" s="180" t="s">
        <v>177</v>
      </c>
      <c r="D125" s="180">
        <v>168474</v>
      </c>
      <c r="E125" s="180">
        <v>187952</v>
      </c>
      <c r="F125" s="180">
        <v>0</v>
      </c>
      <c r="G125" s="180">
        <v>952586</v>
      </c>
      <c r="H125" s="180">
        <v>536948</v>
      </c>
      <c r="I125" s="180">
        <v>128675</v>
      </c>
      <c r="J125" s="180">
        <v>0</v>
      </c>
      <c r="K125" s="180">
        <v>180954</v>
      </c>
      <c r="L125" s="180">
        <v>3068826</v>
      </c>
      <c r="M125" s="180">
        <v>41273021</v>
      </c>
      <c r="N125" s="180">
        <v>0</v>
      </c>
      <c r="O125" s="180">
        <v>0</v>
      </c>
      <c r="P125" s="180">
        <v>1553</v>
      </c>
      <c r="Q125" s="180">
        <v>11805329</v>
      </c>
      <c r="R125" s="180">
        <v>0</v>
      </c>
      <c r="S125" s="180">
        <v>1355497</v>
      </c>
      <c r="T125" s="180">
        <v>911607</v>
      </c>
      <c r="U125" s="180">
        <v>1034874</v>
      </c>
      <c r="V125" s="180">
        <v>6617338</v>
      </c>
      <c r="Y125" s="180">
        <v>336901</v>
      </c>
      <c r="Z125" s="180">
        <v>33261319</v>
      </c>
      <c r="AA125" s="180">
        <v>11505</v>
      </c>
      <c r="AB125" s="180">
        <v>589233</v>
      </c>
      <c r="AC125" s="180">
        <v>0</v>
      </c>
      <c r="AD125" s="180">
        <v>0</v>
      </c>
      <c r="AF125" s="180">
        <v>77660821</v>
      </c>
      <c r="AG125" s="180">
        <v>0</v>
      </c>
      <c r="AH125" s="180">
        <v>106931</v>
      </c>
      <c r="AI125" s="180">
        <v>2222094</v>
      </c>
      <c r="AJ125" s="180">
        <v>88101</v>
      </c>
      <c r="AK125" s="180">
        <v>52036</v>
      </c>
      <c r="AM125" s="180">
        <v>301860</v>
      </c>
      <c r="AN125" s="180">
        <v>10195240</v>
      </c>
      <c r="AO125" s="180">
        <v>0</v>
      </c>
      <c r="AP125" s="180">
        <v>8100084</v>
      </c>
      <c r="AQ125" s="180">
        <v>0</v>
      </c>
      <c r="AR125" s="180">
        <v>0</v>
      </c>
      <c r="AT125" s="180">
        <v>114809</v>
      </c>
      <c r="AU125" s="180">
        <v>91000594</v>
      </c>
      <c r="AV125" s="180">
        <v>159038191</v>
      </c>
      <c r="AW125" s="180">
        <v>712110</v>
      </c>
      <c r="AX125" s="180">
        <v>78858</v>
      </c>
      <c r="AY125" s="180">
        <v>123140</v>
      </c>
      <c r="AZ125" s="180">
        <v>0</v>
      </c>
      <c r="BB125" s="180">
        <v>60238</v>
      </c>
      <c r="BC125" s="180">
        <v>439590</v>
      </c>
      <c r="BD125" s="180">
        <v>0</v>
      </c>
      <c r="BE125" s="180">
        <v>49247</v>
      </c>
      <c r="BF125" s="180">
        <v>9915422</v>
      </c>
      <c r="BG125" s="180">
        <v>0</v>
      </c>
      <c r="BH125" s="180">
        <v>11205592</v>
      </c>
      <c r="BI125" s="180">
        <v>653545</v>
      </c>
      <c r="BJ125" s="180">
        <v>0</v>
      </c>
      <c r="BK125" s="180">
        <v>0</v>
      </c>
      <c r="BL125" s="180">
        <v>34099273</v>
      </c>
      <c r="BM125" s="180">
        <v>7978467</v>
      </c>
      <c r="BN125" s="180">
        <v>1303146</v>
      </c>
      <c r="BO125" s="180">
        <v>40748540</v>
      </c>
      <c r="BP125" s="180">
        <v>117202009</v>
      </c>
      <c r="BQ125" s="180">
        <v>0</v>
      </c>
      <c r="BR125" s="180">
        <v>8644654</v>
      </c>
      <c r="BS125" s="180">
        <v>0</v>
      </c>
      <c r="BU125" s="180">
        <v>651188</v>
      </c>
      <c r="BV125" s="180">
        <v>8026</v>
      </c>
      <c r="BW125" s="180">
        <v>133262</v>
      </c>
      <c r="BX125" s="180">
        <v>0</v>
      </c>
      <c r="BY125" s="180">
        <v>0</v>
      </c>
      <c r="BZ125" s="180">
        <v>749450</v>
      </c>
      <c r="CA125" s="180">
        <v>0</v>
      </c>
      <c r="CB125" s="180">
        <v>248663</v>
      </c>
      <c r="CC125" s="180">
        <v>0</v>
      </c>
      <c r="CD125" s="180">
        <v>7559204</v>
      </c>
    </row>
    <row r="126" spans="1:82" x14ac:dyDescent="0.3">
      <c r="A126" s="155">
        <v>503</v>
      </c>
      <c r="B126" s="180" t="s">
        <v>178</v>
      </c>
      <c r="D126" s="180">
        <v>53648</v>
      </c>
      <c r="E126" s="180">
        <v>0</v>
      </c>
      <c r="F126" s="180">
        <v>0</v>
      </c>
      <c r="G126" s="180">
        <v>41293</v>
      </c>
      <c r="H126" s="180">
        <v>103610</v>
      </c>
      <c r="I126" s="180">
        <v>19627</v>
      </c>
      <c r="J126" s="180">
        <v>0</v>
      </c>
      <c r="K126" s="180">
        <v>218739</v>
      </c>
      <c r="L126" s="180">
        <v>1180203</v>
      </c>
      <c r="M126" s="180">
        <v>6968171</v>
      </c>
      <c r="N126" s="180">
        <v>0</v>
      </c>
      <c r="O126" s="180">
        <v>0</v>
      </c>
      <c r="P126" s="180">
        <v>1150</v>
      </c>
      <c r="Q126" s="180">
        <v>389674</v>
      </c>
      <c r="R126" s="180">
        <v>0</v>
      </c>
      <c r="S126" s="180">
        <v>56816</v>
      </c>
      <c r="T126" s="180">
        <v>57670</v>
      </c>
      <c r="U126" s="180">
        <v>0</v>
      </c>
      <c r="V126" s="180">
        <v>42240</v>
      </c>
      <c r="Y126" s="180">
        <v>100377</v>
      </c>
      <c r="Z126" s="180">
        <v>4887527</v>
      </c>
      <c r="AA126" s="180">
        <v>0</v>
      </c>
      <c r="AB126" s="180">
        <v>43324</v>
      </c>
      <c r="AC126" s="180">
        <v>0</v>
      </c>
      <c r="AD126" s="180">
        <v>0</v>
      </c>
      <c r="AF126" s="180">
        <v>4292884</v>
      </c>
      <c r="AG126" s="180">
        <v>1733</v>
      </c>
      <c r="AH126" s="180">
        <v>17201</v>
      </c>
      <c r="AI126" s="180">
        <v>256447</v>
      </c>
      <c r="AJ126" s="180">
        <v>0</v>
      </c>
      <c r="AK126" s="180">
        <v>6900</v>
      </c>
      <c r="AM126" s="180">
        <v>0</v>
      </c>
      <c r="AN126" s="180">
        <v>1391261</v>
      </c>
      <c r="AO126" s="180">
        <v>0</v>
      </c>
      <c r="AP126" s="180">
        <v>446212</v>
      </c>
      <c r="AQ126" s="180">
        <v>0</v>
      </c>
      <c r="AR126" s="180">
        <v>0</v>
      </c>
      <c r="AT126" s="180">
        <v>22674</v>
      </c>
      <c r="AU126" s="180">
        <v>128861343</v>
      </c>
      <c r="AV126" s="180">
        <v>14023585</v>
      </c>
      <c r="AW126" s="180">
        <v>201002</v>
      </c>
      <c r="AX126" s="180">
        <v>61472</v>
      </c>
      <c r="AY126" s="180">
        <v>34837</v>
      </c>
      <c r="AZ126" s="180">
        <v>0</v>
      </c>
      <c r="BB126" s="180">
        <v>0</v>
      </c>
      <c r="BC126" s="180">
        <v>19836</v>
      </c>
      <c r="BD126" s="180">
        <v>0</v>
      </c>
      <c r="BE126" s="180">
        <v>0</v>
      </c>
      <c r="BF126" s="180">
        <v>2994922</v>
      </c>
      <c r="BG126" s="180">
        <v>0</v>
      </c>
      <c r="BH126" s="180">
        <v>443952</v>
      </c>
      <c r="BI126" s="180">
        <v>98112</v>
      </c>
      <c r="BJ126" s="180">
        <v>0</v>
      </c>
      <c r="BK126" s="180">
        <v>0</v>
      </c>
      <c r="BL126" s="180">
        <v>173095</v>
      </c>
      <c r="BM126" s="180">
        <v>2511936</v>
      </c>
      <c r="BN126" s="180">
        <v>129456</v>
      </c>
      <c r="BO126" s="180">
        <v>692377</v>
      </c>
      <c r="BP126" s="180">
        <v>104701080</v>
      </c>
      <c r="BQ126" s="180">
        <v>0</v>
      </c>
      <c r="BR126" s="180">
        <v>55959</v>
      </c>
      <c r="BS126" s="180">
        <v>0</v>
      </c>
      <c r="BU126" s="180">
        <v>69530</v>
      </c>
      <c r="BV126" s="180">
        <v>0</v>
      </c>
      <c r="BW126" s="180">
        <v>1259462</v>
      </c>
      <c r="BX126" s="180">
        <v>0</v>
      </c>
      <c r="BY126" s="180">
        <v>0</v>
      </c>
      <c r="BZ126" s="180">
        <v>44240</v>
      </c>
      <c r="CA126" s="180">
        <v>0</v>
      </c>
      <c r="CB126" s="180">
        <v>10390</v>
      </c>
      <c r="CC126" s="180">
        <v>0</v>
      </c>
      <c r="CD126" s="180">
        <v>335743</v>
      </c>
    </row>
    <row r="127" spans="1:82" x14ac:dyDescent="0.3">
      <c r="A127" s="155">
        <v>504</v>
      </c>
      <c r="B127" s="180" t="s">
        <v>182</v>
      </c>
      <c r="D127" s="180">
        <v>114756</v>
      </c>
      <c r="E127" s="180">
        <v>226270</v>
      </c>
      <c r="F127" s="180">
        <v>374</v>
      </c>
      <c r="G127" s="180">
        <v>30062</v>
      </c>
      <c r="H127" s="180">
        <v>97337</v>
      </c>
      <c r="I127" s="180">
        <v>10858</v>
      </c>
      <c r="J127" s="180">
        <v>1978</v>
      </c>
      <c r="K127" s="180">
        <v>24388</v>
      </c>
      <c r="L127" s="180">
        <v>179715</v>
      </c>
      <c r="M127" s="180">
        <v>23155432</v>
      </c>
      <c r="N127" s="180">
        <v>156657</v>
      </c>
      <c r="O127" s="180">
        <v>564068</v>
      </c>
      <c r="P127" s="180">
        <v>5887</v>
      </c>
      <c r="Q127" s="180">
        <v>367959</v>
      </c>
      <c r="R127" s="180">
        <v>11366</v>
      </c>
      <c r="S127" s="180">
        <v>13743</v>
      </c>
      <c r="T127" s="180">
        <v>167346</v>
      </c>
      <c r="U127" s="180">
        <v>28</v>
      </c>
      <c r="V127" s="180">
        <v>208454</v>
      </c>
      <c r="Y127" s="180">
        <v>61364</v>
      </c>
      <c r="Z127" s="180">
        <v>3286657</v>
      </c>
      <c r="AA127" s="180">
        <v>0</v>
      </c>
      <c r="AB127" s="180">
        <v>98069</v>
      </c>
      <c r="AC127" s="180">
        <v>1770598</v>
      </c>
      <c r="AD127" s="180">
        <v>109269</v>
      </c>
      <c r="AF127" s="180">
        <v>5054061</v>
      </c>
      <c r="AG127" s="180">
        <v>8419</v>
      </c>
      <c r="AH127" s="180">
        <v>16066</v>
      </c>
      <c r="AI127" s="180">
        <v>629063</v>
      </c>
      <c r="AJ127" s="180">
        <v>84961</v>
      </c>
      <c r="AK127" s="180">
        <v>10641</v>
      </c>
      <c r="AM127" s="180">
        <v>21960</v>
      </c>
      <c r="AN127" s="180">
        <v>1259860</v>
      </c>
      <c r="AO127" s="180">
        <v>0</v>
      </c>
      <c r="AP127" s="180">
        <v>294482</v>
      </c>
      <c r="AQ127" s="180">
        <v>478891</v>
      </c>
      <c r="AR127" s="180">
        <v>0</v>
      </c>
      <c r="AT127" s="180">
        <v>38347</v>
      </c>
      <c r="AU127" s="180">
        <v>32446520</v>
      </c>
      <c r="AV127" s="180">
        <v>7804239</v>
      </c>
      <c r="AW127" s="180">
        <v>78104</v>
      </c>
      <c r="AX127" s="180">
        <v>20477</v>
      </c>
      <c r="AY127" s="180">
        <v>30455</v>
      </c>
      <c r="AZ127" s="180">
        <v>10683</v>
      </c>
      <c r="BB127" s="180">
        <v>171741</v>
      </c>
      <c r="BC127" s="180">
        <v>14215</v>
      </c>
      <c r="BD127" s="180">
        <v>11744</v>
      </c>
      <c r="BE127" s="180">
        <v>2676</v>
      </c>
      <c r="BF127" s="180">
        <v>2314923</v>
      </c>
      <c r="BG127" s="180">
        <v>3923</v>
      </c>
      <c r="BH127" s="180">
        <v>1606806</v>
      </c>
      <c r="BI127" s="180">
        <v>124121</v>
      </c>
      <c r="BJ127" s="180">
        <v>12705</v>
      </c>
      <c r="BK127" s="180">
        <v>0</v>
      </c>
      <c r="BL127" s="180">
        <v>1409737</v>
      </c>
      <c r="BM127" s="180">
        <v>1860657</v>
      </c>
      <c r="BN127" s="180">
        <v>314732</v>
      </c>
      <c r="BO127" s="180">
        <v>3087628</v>
      </c>
      <c r="BP127" s="180">
        <v>11420001</v>
      </c>
      <c r="BQ127" s="180">
        <v>62179</v>
      </c>
      <c r="BR127" s="180">
        <v>2484767</v>
      </c>
      <c r="BS127" s="180">
        <v>98149</v>
      </c>
      <c r="BU127" s="180">
        <v>27848</v>
      </c>
      <c r="BV127" s="180">
        <v>89074</v>
      </c>
      <c r="BW127" s="180">
        <v>527769</v>
      </c>
      <c r="BX127" s="180">
        <v>60412</v>
      </c>
      <c r="BY127" s="180">
        <v>1577170</v>
      </c>
      <c r="BZ127" s="180">
        <v>119069</v>
      </c>
      <c r="CA127" s="180">
        <v>586364</v>
      </c>
      <c r="CB127" s="180">
        <v>63238</v>
      </c>
      <c r="CC127" s="180">
        <v>364977</v>
      </c>
      <c r="CD127" s="180">
        <v>3187005</v>
      </c>
    </row>
    <row r="128" spans="1:82" x14ac:dyDescent="0.3">
      <c r="A128" s="155">
        <v>505</v>
      </c>
      <c r="B128" s="180" t="s">
        <v>183</v>
      </c>
      <c r="D128" s="180">
        <v>2691876</v>
      </c>
      <c r="E128" s="180">
        <v>0</v>
      </c>
      <c r="F128" s="180">
        <v>0</v>
      </c>
      <c r="G128" s="180">
        <v>0</v>
      </c>
      <c r="H128" s="180">
        <v>0</v>
      </c>
      <c r="I128" s="180">
        <v>900</v>
      </c>
      <c r="J128" s="180">
        <v>0</v>
      </c>
      <c r="K128" s="180">
        <v>0</v>
      </c>
      <c r="L128" s="180">
        <v>1101724</v>
      </c>
      <c r="M128" s="180">
        <v>5866521</v>
      </c>
      <c r="N128" s="180">
        <v>86989</v>
      </c>
      <c r="O128" s="180">
        <v>149408</v>
      </c>
      <c r="P128" s="180">
        <v>0</v>
      </c>
      <c r="Q128" s="180">
        <v>572827</v>
      </c>
      <c r="R128" s="180">
        <v>0</v>
      </c>
      <c r="S128" s="180">
        <v>0</v>
      </c>
      <c r="T128" s="180">
        <v>0</v>
      </c>
      <c r="U128" s="180">
        <v>77625</v>
      </c>
      <c r="V128" s="180">
        <v>116842</v>
      </c>
      <c r="Y128" s="180">
        <v>404930</v>
      </c>
      <c r="Z128" s="180">
        <v>24761905</v>
      </c>
      <c r="AA128" s="180">
        <v>0</v>
      </c>
      <c r="AB128" s="180">
        <v>0</v>
      </c>
      <c r="AC128" s="180">
        <v>2771870</v>
      </c>
      <c r="AD128" s="180">
        <v>0</v>
      </c>
      <c r="AF128" s="180">
        <v>5163691</v>
      </c>
      <c r="AG128" s="180">
        <v>9260</v>
      </c>
      <c r="AH128" s="180">
        <v>0</v>
      </c>
      <c r="AI128" s="180">
        <v>0</v>
      </c>
      <c r="AJ128" s="180">
        <v>0</v>
      </c>
      <c r="AK128" s="180">
        <v>0</v>
      </c>
      <c r="AM128" s="180">
        <v>0</v>
      </c>
      <c r="AN128" s="180">
        <v>193869</v>
      </c>
      <c r="AO128" s="180">
        <v>0</v>
      </c>
      <c r="AP128" s="180">
        <v>138034</v>
      </c>
      <c r="AQ128" s="180">
        <v>88113</v>
      </c>
      <c r="AR128" s="180">
        <v>771153</v>
      </c>
      <c r="AT128" s="180">
        <v>0</v>
      </c>
      <c r="AU128" s="180">
        <v>18651607</v>
      </c>
      <c r="AV128" s="180">
        <v>7826007</v>
      </c>
      <c r="AW128" s="180">
        <v>0</v>
      </c>
      <c r="AX128" s="180">
        <v>75000</v>
      </c>
      <c r="AY128" s="180">
        <v>0</v>
      </c>
      <c r="AZ128" s="180">
        <v>0</v>
      </c>
      <c r="BB128" s="180">
        <v>217048</v>
      </c>
      <c r="BC128" s="180">
        <v>0</v>
      </c>
      <c r="BD128" s="180">
        <v>0</v>
      </c>
      <c r="BE128" s="180">
        <v>0</v>
      </c>
      <c r="BF128" s="180">
        <v>321994</v>
      </c>
      <c r="BG128" s="180">
        <v>0</v>
      </c>
      <c r="BH128" s="180">
        <v>0</v>
      </c>
      <c r="BI128" s="180">
        <v>58612</v>
      </c>
      <c r="BJ128" s="180">
        <v>0</v>
      </c>
      <c r="BK128" s="180">
        <v>0</v>
      </c>
      <c r="BL128" s="180">
        <v>0</v>
      </c>
      <c r="BM128" s="180">
        <v>699285</v>
      </c>
      <c r="BN128" s="180">
        <v>75198</v>
      </c>
      <c r="BO128" s="180">
        <v>12994689</v>
      </c>
      <c r="BP128" s="180">
        <v>535314</v>
      </c>
      <c r="BQ128" s="180">
        <v>263793</v>
      </c>
      <c r="BR128" s="180">
        <v>35270</v>
      </c>
      <c r="BS128" s="180">
        <v>0</v>
      </c>
      <c r="BU128" s="180">
        <v>0</v>
      </c>
      <c r="BV128" s="180">
        <v>3344</v>
      </c>
      <c r="BW128" s="180">
        <v>66406</v>
      </c>
      <c r="BX128" s="180">
        <v>0</v>
      </c>
      <c r="BY128" s="180">
        <v>17181170</v>
      </c>
      <c r="BZ128" s="180">
        <v>11467</v>
      </c>
      <c r="CA128" s="180">
        <v>0</v>
      </c>
      <c r="CB128" s="180">
        <v>7256</v>
      </c>
      <c r="CC128" s="180">
        <v>297646</v>
      </c>
      <c r="CD128" s="180">
        <v>5144563</v>
      </c>
    </row>
    <row r="129" spans="1:82" x14ac:dyDescent="0.3">
      <c r="A129" s="155">
        <v>506</v>
      </c>
      <c r="B129" s="180" t="s">
        <v>189</v>
      </c>
      <c r="D129" s="180">
        <v>837868</v>
      </c>
      <c r="E129" s="180">
        <v>745925</v>
      </c>
      <c r="F129" s="180">
        <v>393081</v>
      </c>
      <c r="G129" s="180">
        <v>1203509</v>
      </c>
      <c r="H129" s="180">
        <v>876745</v>
      </c>
      <c r="I129" s="180">
        <v>139539</v>
      </c>
      <c r="J129" s="180">
        <v>101587</v>
      </c>
      <c r="K129" s="180">
        <v>474488</v>
      </c>
      <c r="L129" s="180">
        <v>2247988</v>
      </c>
      <c r="M129" s="180">
        <v>76588689</v>
      </c>
      <c r="N129" s="180">
        <v>2833104</v>
      </c>
      <c r="O129" s="180">
        <v>5107907</v>
      </c>
      <c r="P129" s="180">
        <v>127493</v>
      </c>
      <c r="Q129" s="180">
        <v>3749966</v>
      </c>
      <c r="R129" s="180">
        <v>150013</v>
      </c>
      <c r="S129" s="180">
        <v>538966</v>
      </c>
      <c r="T129" s="180">
        <v>878914</v>
      </c>
      <c r="U129" s="180">
        <v>1581390</v>
      </c>
      <c r="V129" s="180">
        <v>4087522</v>
      </c>
      <c r="Y129" s="180">
        <v>283909</v>
      </c>
      <c r="Z129" s="180">
        <v>29555053</v>
      </c>
      <c r="AA129" s="180">
        <v>4743834</v>
      </c>
      <c r="AB129" s="180">
        <v>1057891</v>
      </c>
      <c r="AC129" s="180">
        <v>28314575</v>
      </c>
      <c r="AD129" s="180">
        <v>616324</v>
      </c>
      <c r="AF129" s="180">
        <v>35281002</v>
      </c>
      <c r="AG129" s="180">
        <v>944205</v>
      </c>
      <c r="AH129" s="180">
        <v>246290</v>
      </c>
      <c r="AI129" s="180">
        <v>1894052</v>
      </c>
      <c r="AJ129" s="180">
        <v>1016033</v>
      </c>
      <c r="AK129" s="180">
        <v>56719</v>
      </c>
      <c r="AM129" s="180">
        <v>456126</v>
      </c>
      <c r="AN129" s="180">
        <v>10600152</v>
      </c>
      <c r="AO129" s="180">
        <v>54525</v>
      </c>
      <c r="AP129" s="180">
        <v>4306421</v>
      </c>
      <c r="AQ129" s="180">
        <v>1684687</v>
      </c>
      <c r="AR129" s="180">
        <v>241299</v>
      </c>
      <c r="AT129" s="180">
        <v>475279</v>
      </c>
      <c r="AU129" s="180">
        <v>66289195</v>
      </c>
      <c r="AV129" s="180">
        <v>22774901</v>
      </c>
      <c r="AW129" s="180">
        <v>1148550</v>
      </c>
      <c r="AX129" s="180">
        <v>190066</v>
      </c>
      <c r="AY129" s="180">
        <v>315146</v>
      </c>
      <c r="AZ129" s="180">
        <v>127143</v>
      </c>
      <c r="BB129" s="180">
        <v>3610638</v>
      </c>
      <c r="BC129" s="180">
        <v>1221464</v>
      </c>
      <c r="BD129" s="180">
        <v>229945</v>
      </c>
      <c r="BE129" s="180">
        <v>118443</v>
      </c>
      <c r="BF129" s="180">
        <v>6686759</v>
      </c>
      <c r="BG129" s="180">
        <v>58677</v>
      </c>
      <c r="BH129" s="180">
        <v>13655750</v>
      </c>
      <c r="BI129" s="180">
        <v>629933</v>
      </c>
      <c r="BJ129" s="180">
        <v>482997</v>
      </c>
      <c r="BK129" s="180">
        <v>527845</v>
      </c>
      <c r="BL129" s="180">
        <v>10910934</v>
      </c>
      <c r="BM129" s="180">
        <v>4409364</v>
      </c>
      <c r="BN129" s="180">
        <v>1094536</v>
      </c>
      <c r="BO129" s="180">
        <v>33370776</v>
      </c>
      <c r="BP129" s="180">
        <v>30108221</v>
      </c>
      <c r="BQ129" s="180">
        <v>266910</v>
      </c>
      <c r="BR129" s="180">
        <v>4053472</v>
      </c>
      <c r="BS129" s="180">
        <v>2864021</v>
      </c>
      <c r="BU129" s="180">
        <v>248201</v>
      </c>
      <c r="BV129" s="180">
        <v>642715</v>
      </c>
      <c r="BW129" s="180">
        <v>3581362</v>
      </c>
      <c r="BX129" s="180">
        <v>2693437</v>
      </c>
      <c r="BY129" s="180">
        <v>21961623</v>
      </c>
      <c r="BZ129" s="180">
        <v>696587</v>
      </c>
      <c r="CA129" s="180">
        <v>4798579</v>
      </c>
      <c r="CB129" s="180">
        <v>592918</v>
      </c>
      <c r="CC129" s="180">
        <v>1916321</v>
      </c>
      <c r="CD129" s="180">
        <v>45258938</v>
      </c>
    </row>
    <row r="130" spans="1:82" x14ac:dyDescent="0.3">
      <c r="A130" s="155">
        <v>507</v>
      </c>
      <c r="B130" s="180" t="s">
        <v>1058</v>
      </c>
      <c r="D130" s="180">
        <v>0</v>
      </c>
      <c r="E130" s="180">
        <v>0</v>
      </c>
      <c r="F130" s="180">
        <v>0</v>
      </c>
      <c r="G130" s="180">
        <v>0</v>
      </c>
      <c r="H130" s="180">
        <v>0</v>
      </c>
      <c r="I130" s="180">
        <v>0</v>
      </c>
      <c r="J130" s="180">
        <v>0</v>
      </c>
      <c r="K130" s="180">
        <v>0</v>
      </c>
      <c r="L130" s="180">
        <v>0</v>
      </c>
      <c r="M130" s="180">
        <v>0</v>
      </c>
      <c r="N130" s="180">
        <v>0</v>
      </c>
      <c r="O130" s="180">
        <v>0</v>
      </c>
      <c r="P130" s="180">
        <v>0</v>
      </c>
      <c r="Q130" s="180">
        <v>0</v>
      </c>
      <c r="R130" s="180">
        <v>0</v>
      </c>
      <c r="S130" s="180">
        <v>-67566</v>
      </c>
      <c r="T130" s="180">
        <v>777499</v>
      </c>
      <c r="U130" s="180">
        <v>0</v>
      </c>
      <c r="V130" s="180">
        <v>0</v>
      </c>
      <c r="Y130" s="180">
        <v>0</v>
      </c>
      <c r="Z130" s="180">
        <v>0</v>
      </c>
      <c r="AA130" s="180">
        <v>0</v>
      </c>
      <c r="AB130" s="180">
        <v>0</v>
      </c>
      <c r="AC130" s="180">
        <v>0</v>
      </c>
      <c r="AD130" s="180">
        <v>0</v>
      </c>
      <c r="AF130" s="180">
        <v>14818</v>
      </c>
      <c r="AG130" s="180">
        <v>0</v>
      </c>
      <c r="AH130" s="180">
        <v>0</v>
      </c>
      <c r="AI130" s="180">
        <v>0</v>
      </c>
      <c r="AJ130" s="180">
        <v>0</v>
      </c>
      <c r="AK130" s="180">
        <v>-80240</v>
      </c>
      <c r="AM130" s="180">
        <v>0</v>
      </c>
      <c r="AN130" s="180">
        <v>0</v>
      </c>
      <c r="AO130" s="180">
        <v>0</v>
      </c>
      <c r="AP130" s="180">
        <v>0</v>
      </c>
      <c r="AQ130" s="180">
        <v>2</v>
      </c>
      <c r="AR130" s="180">
        <v>0</v>
      </c>
      <c r="AT130" s="180">
        <v>0</v>
      </c>
      <c r="AU130" s="180">
        <v>0</v>
      </c>
      <c r="AV130" s="180">
        <v>0</v>
      </c>
      <c r="AW130" s="180">
        <v>0</v>
      </c>
      <c r="AX130" s="180">
        <v>-878</v>
      </c>
      <c r="AY130" s="180">
        <v>0</v>
      </c>
      <c r="AZ130" s="180">
        <v>0</v>
      </c>
      <c r="BB130" s="180">
        <v>0</v>
      </c>
      <c r="BC130" s="180">
        <v>1</v>
      </c>
      <c r="BD130" s="180">
        <v>0</v>
      </c>
      <c r="BE130" s="180">
        <v>0</v>
      </c>
      <c r="BF130" s="180">
        <v>0</v>
      </c>
      <c r="BG130" s="180">
        <v>0</v>
      </c>
      <c r="BH130" s="180">
        <v>0</v>
      </c>
      <c r="BI130" s="180">
        <v>0</v>
      </c>
      <c r="BJ130" s="180">
        <v>0</v>
      </c>
      <c r="BK130" s="180">
        <v>0</v>
      </c>
      <c r="BL130" s="180">
        <v>0</v>
      </c>
      <c r="BM130" s="180">
        <v>0</v>
      </c>
      <c r="BN130" s="180">
        <v>-57556</v>
      </c>
      <c r="BO130" s="180">
        <v>0</v>
      </c>
      <c r="BP130" s="180">
        <v>0</v>
      </c>
      <c r="BQ130" s="180">
        <v>1</v>
      </c>
      <c r="BR130" s="180">
        <v>0</v>
      </c>
      <c r="BS130" s="180">
        <v>0</v>
      </c>
      <c r="BU130" s="180">
        <v>-60041</v>
      </c>
      <c r="BV130" s="180">
        <v>0</v>
      </c>
      <c r="BW130" s="180">
        <v>0</v>
      </c>
      <c r="BX130" s="180">
        <v>0</v>
      </c>
      <c r="BY130" s="180">
        <v>-5171391</v>
      </c>
      <c r="BZ130" s="180">
        <v>0</v>
      </c>
      <c r="CA130" s="180">
        <v>0</v>
      </c>
      <c r="CB130" s="180">
        <v>0</v>
      </c>
      <c r="CC130" s="180">
        <v>-3</v>
      </c>
      <c r="CD130" s="180">
        <v>0</v>
      </c>
    </row>
    <row r="131" spans="1:82" x14ac:dyDescent="0.3">
      <c r="A131" s="155">
        <v>508</v>
      </c>
      <c r="B131" s="180" t="s">
        <v>204</v>
      </c>
      <c r="D131" s="180">
        <v>0</v>
      </c>
      <c r="E131" s="180">
        <v>0</v>
      </c>
      <c r="F131" s="180">
        <v>0</v>
      </c>
      <c r="G131" s="180">
        <v>0</v>
      </c>
      <c r="H131" s="180">
        <v>0</v>
      </c>
      <c r="I131" s="180">
        <v>0</v>
      </c>
      <c r="J131" s="180">
        <v>0</v>
      </c>
      <c r="K131" s="180">
        <v>0</v>
      </c>
      <c r="L131" s="180">
        <v>0</v>
      </c>
      <c r="M131" s="180">
        <v>0</v>
      </c>
      <c r="N131" s="180">
        <v>0</v>
      </c>
      <c r="O131" s="180">
        <v>0</v>
      </c>
      <c r="P131" s="180">
        <v>0</v>
      </c>
      <c r="Q131" s="180">
        <v>0</v>
      </c>
      <c r="R131" s="180">
        <v>0</v>
      </c>
      <c r="S131" s="180">
        <v>0</v>
      </c>
      <c r="T131" s="180">
        <v>0</v>
      </c>
      <c r="U131" s="180">
        <v>0</v>
      </c>
      <c r="V131" s="180">
        <v>0</v>
      </c>
      <c r="Y131" s="180">
        <v>0</v>
      </c>
      <c r="Z131" s="180">
        <v>0</v>
      </c>
      <c r="AA131" s="180">
        <v>0</v>
      </c>
      <c r="AB131" s="180">
        <v>0</v>
      </c>
      <c r="AC131" s="180">
        <v>0</v>
      </c>
      <c r="AD131" s="180">
        <v>0</v>
      </c>
      <c r="AF131" s="180">
        <v>67000</v>
      </c>
      <c r="AG131" s="180">
        <v>0</v>
      </c>
      <c r="AH131" s="180">
        <v>0</v>
      </c>
      <c r="AI131" s="180">
        <v>0</v>
      </c>
      <c r="AJ131" s="180">
        <v>0</v>
      </c>
      <c r="AK131" s="180">
        <v>0</v>
      </c>
      <c r="AM131" s="180">
        <v>0</v>
      </c>
      <c r="AN131" s="180">
        <v>0</v>
      </c>
      <c r="AO131" s="180">
        <v>0</v>
      </c>
      <c r="AP131" s="180">
        <v>0</v>
      </c>
      <c r="AQ131" s="180">
        <v>0</v>
      </c>
      <c r="AR131" s="180">
        <v>0</v>
      </c>
      <c r="AT131" s="180">
        <v>0</v>
      </c>
      <c r="AU131" s="180">
        <v>0</v>
      </c>
      <c r="AV131" s="180">
        <v>0</v>
      </c>
      <c r="AW131" s="180">
        <v>0</v>
      </c>
      <c r="AX131" s="180">
        <v>0</v>
      </c>
      <c r="AY131" s="180">
        <v>0</v>
      </c>
      <c r="AZ131" s="180">
        <v>0</v>
      </c>
      <c r="BB131" s="180">
        <v>0</v>
      </c>
      <c r="BC131" s="180">
        <v>0</v>
      </c>
      <c r="BD131" s="180">
        <v>0</v>
      </c>
      <c r="BE131" s="180">
        <v>0</v>
      </c>
      <c r="BF131" s="180">
        <v>1206000</v>
      </c>
      <c r="BG131" s="180">
        <v>0</v>
      </c>
      <c r="BH131" s="180">
        <v>0</v>
      </c>
      <c r="BI131" s="180">
        <v>0</v>
      </c>
      <c r="BJ131" s="180">
        <v>0</v>
      </c>
      <c r="BK131" s="180">
        <v>0</v>
      </c>
      <c r="BL131" s="180">
        <v>0</v>
      </c>
      <c r="BM131" s="180">
        <v>0</v>
      </c>
      <c r="BN131" s="180">
        <v>0</v>
      </c>
      <c r="BO131" s="180">
        <v>0</v>
      </c>
      <c r="BP131" s="180">
        <v>0</v>
      </c>
      <c r="BQ131" s="180">
        <v>0</v>
      </c>
      <c r="BR131" s="180">
        <v>0</v>
      </c>
      <c r="BS131" s="180">
        <v>0</v>
      </c>
      <c r="BU131" s="180">
        <v>0</v>
      </c>
      <c r="BV131" s="180">
        <v>0</v>
      </c>
      <c r="BW131" s="180">
        <v>0</v>
      </c>
      <c r="BX131" s="180">
        <v>0</v>
      </c>
      <c r="BY131" s="180">
        <v>0</v>
      </c>
      <c r="BZ131" s="180">
        <v>0</v>
      </c>
      <c r="CA131" s="180">
        <v>0</v>
      </c>
      <c r="CB131" s="180">
        <v>0</v>
      </c>
      <c r="CC131" s="180">
        <v>0</v>
      </c>
      <c r="CD131" s="180">
        <v>0</v>
      </c>
    </row>
    <row r="132" spans="1:82" x14ac:dyDescent="0.3">
      <c r="A132" s="155">
        <v>509</v>
      </c>
      <c r="B132" s="180" t="s">
        <v>205</v>
      </c>
      <c r="D132" s="180">
        <v>0</v>
      </c>
      <c r="E132" s="180">
        <v>0</v>
      </c>
      <c r="F132" s="180">
        <v>0</v>
      </c>
      <c r="G132" s="180">
        <v>0</v>
      </c>
      <c r="H132" s="180">
        <v>0</v>
      </c>
      <c r="I132" s="180">
        <v>0</v>
      </c>
      <c r="J132" s="180">
        <v>0</v>
      </c>
      <c r="K132" s="180">
        <v>0</v>
      </c>
      <c r="L132" s="180">
        <v>0</v>
      </c>
      <c r="M132" s="180">
        <v>0</v>
      </c>
      <c r="N132" s="180">
        <v>0</v>
      </c>
      <c r="O132" s="180">
        <v>0</v>
      </c>
      <c r="P132" s="180">
        <v>0</v>
      </c>
      <c r="Q132" s="180">
        <v>0</v>
      </c>
      <c r="R132" s="180">
        <v>0</v>
      </c>
      <c r="S132" s="180">
        <v>0</v>
      </c>
      <c r="T132" s="180">
        <v>0</v>
      </c>
      <c r="U132" s="180">
        <v>0</v>
      </c>
      <c r="V132" s="180">
        <v>0</v>
      </c>
      <c r="Y132" s="180">
        <v>0</v>
      </c>
      <c r="Z132" s="180">
        <v>0</v>
      </c>
      <c r="AA132" s="180">
        <v>0</v>
      </c>
      <c r="AB132" s="180">
        <v>0</v>
      </c>
      <c r="AC132" s="180">
        <v>0</v>
      </c>
      <c r="AD132" s="180">
        <v>0</v>
      </c>
      <c r="AF132" s="180">
        <v>0</v>
      </c>
      <c r="AG132" s="180">
        <v>0</v>
      </c>
      <c r="AH132" s="180">
        <v>0</v>
      </c>
      <c r="AI132" s="180">
        <v>0</v>
      </c>
      <c r="AJ132" s="180">
        <v>0</v>
      </c>
      <c r="AK132" s="180">
        <v>0</v>
      </c>
      <c r="AM132" s="180">
        <v>0</v>
      </c>
      <c r="AN132" s="180">
        <v>0</v>
      </c>
      <c r="AO132" s="180">
        <v>0</v>
      </c>
      <c r="AP132" s="180">
        <v>0</v>
      </c>
      <c r="AQ132" s="180">
        <v>0</v>
      </c>
      <c r="AR132" s="180">
        <v>0</v>
      </c>
      <c r="AT132" s="180">
        <v>0</v>
      </c>
      <c r="AU132" s="180">
        <v>0</v>
      </c>
      <c r="AV132" s="180">
        <v>0</v>
      </c>
      <c r="AW132" s="180">
        <v>0</v>
      </c>
      <c r="AX132" s="180">
        <v>0</v>
      </c>
      <c r="AY132" s="180">
        <v>0</v>
      </c>
      <c r="AZ132" s="180">
        <v>0</v>
      </c>
      <c r="BB132" s="180">
        <v>0</v>
      </c>
      <c r="BC132" s="180">
        <v>0</v>
      </c>
      <c r="BD132" s="180">
        <v>0</v>
      </c>
      <c r="BE132" s="180">
        <v>0</v>
      </c>
      <c r="BF132" s="180">
        <v>0</v>
      </c>
      <c r="BG132" s="180">
        <v>0</v>
      </c>
      <c r="BH132" s="180">
        <v>0</v>
      </c>
      <c r="BI132" s="180">
        <v>0</v>
      </c>
      <c r="BJ132" s="180">
        <v>0</v>
      </c>
      <c r="BK132" s="180">
        <v>0</v>
      </c>
      <c r="BL132" s="180">
        <v>0</v>
      </c>
      <c r="BM132" s="180">
        <v>0</v>
      </c>
      <c r="BN132" s="180">
        <v>0</v>
      </c>
      <c r="BO132" s="180">
        <v>0</v>
      </c>
      <c r="BP132" s="180">
        <v>0</v>
      </c>
      <c r="BQ132" s="180">
        <v>0</v>
      </c>
      <c r="BR132" s="180">
        <v>0</v>
      </c>
      <c r="BS132" s="180">
        <v>0</v>
      </c>
      <c r="BU132" s="180">
        <v>0</v>
      </c>
      <c r="BV132" s="180">
        <v>0</v>
      </c>
      <c r="BW132" s="180">
        <v>0</v>
      </c>
      <c r="BX132" s="180">
        <v>0</v>
      </c>
      <c r="BY132" s="180">
        <v>0</v>
      </c>
      <c r="BZ132" s="180">
        <v>0</v>
      </c>
      <c r="CA132" s="180">
        <v>0</v>
      </c>
      <c r="CB132" s="180">
        <v>0</v>
      </c>
      <c r="CC132" s="180">
        <v>0</v>
      </c>
      <c r="CD132" s="180">
        <v>0</v>
      </c>
    </row>
    <row r="133" spans="1:82" x14ac:dyDescent="0.3">
      <c r="A133" s="155">
        <v>510</v>
      </c>
      <c r="B133" s="180" t="s">
        <v>211</v>
      </c>
      <c r="D133" s="180">
        <v>0</v>
      </c>
      <c r="E133" s="180">
        <v>61441</v>
      </c>
      <c r="F133" s="180">
        <v>0</v>
      </c>
      <c r="G133" s="180">
        <v>0</v>
      </c>
      <c r="H133" s="180">
        <v>0</v>
      </c>
      <c r="I133" s="180">
        <v>0</v>
      </c>
      <c r="J133" s="180">
        <v>0</v>
      </c>
      <c r="K133" s="180">
        <v>0</v>
      </c>
      <c r="L133" s="180">
        <v>54819</v>
      </c>
      <c r="M133" s="180">
        <v>0</v>
      </c>
      <c r="N133" s="180">
        <v>0</v>
      </c>
      <c r="O133" s="180">
        <v>0</v>
      </c>
      <c r="P133" s="180">
        <v>0</v>
      </c>
      <c r="Q133" s="180">
        <v>20298</v>
      </c>
      <c r="R133" s="180">
        <v>0</v>
      </c>
      <c r="S133" s="180">
        <v>5377</v>
      </c>
      <c r="T133" s="180">
        <v>193809</v>
      </c>
      <c r="U133" s="180">
        <v>0</v>
      </c>
      <c r="V133" s="180">
        <v>112965</v>
      </c>
      <c r="Y133" s="180">
        <v>412</v>
      </c>
      <c r="Z133" s="180">
        <v>0</v>
      </c>
      <c r="AA133" s="180">
        <v>0</v>
      </c>
      <c r="AB133" s="180">
        <v>4500</v>
      </c>
      <c r="AC133" s="180">
        <v>0</v>
      </c>
      <c r="AD133" s="180">
        <v>0</v>
      </c>
      <c r="AF133" s="180">
        <v>163149</v>
      </c>
      <c r="AG133" s="180">
        <v>0</v>
      </c>
      <c r="AH133" s="180">
        <v>0</v>
      </c>
      <c r="AI133" s="180">
        <v>3518</v>
      </c>
      <c r="AJ133" s="180">
        <v>0</v>
      </c>
      <c r="AK133" s="180">
        <v>0</v>
      </c>
      <c r="AM133" s="180">
        <v>0</v>
      </c>
      <c r="AN133" s="180">
        <v>0</v>
      </c>
      <c r="AO133" s="180">
        <v>0</v>
      </c>
      <c r="AP133" s="180">
        <v>203243</v>
      </c>
      <c r="AQ133" s="180">
        <v>0</v>
      </c>
      <c r="AR133" s="180">
        <v>0</v>
      </c>
      <c r="AT133" s="180">
        <v>0</v>
      </c>
      <c r="AU133" s="180">
        <v>4747097</v>
      </c>
      <c r="AV133" s="180">
        <v>3678391</v>
      </c>
      <c r="AW133" s="180">
        <v>0</v>
      </c>
      <c r="AX133" s="180">
        <v>0</v>
      </c>
      <c r="AY133" s="180">
        <v>0</v>
      </c>
      <c r="AZ133" s="180">
        <v>0</v>
      </c>
      <c r="BB133" s="180">
        <v>48913</v>
      </c>
      <c r="BC133" s="180">
        <v>0</v>
      </c>
      <c r="BD133" s="180">
        <v>0</v>
      </c>
      <c r="BE133" s="180">
        <v>0</v>
      </c>
      <c r="BF133" s="180">
        <v>0</v>
      </c>
      <c r="BG133" s="180">
        <v>0</v>
      </c>
      <c r="BH133" s="180">
        <v>32983</v>
      </c>
      <c r="BI133" s="180">
        <v>0</v>
      </c>
      <c r="BJ133" s="180">
        <v>0</v>
      </c>
      <c r="BK133" s="180">
        <v>0</v>
      </c>
      <c r="BL133" s="180">
        <v>105379</v>
      </c>
      <c r="BM133" s="180">
        <v>1205511</v>
      </c>
      <c r="BN133" s="180">
        <v>0</v>
      </c>
      <c r="BO133" s="180">
        <v>469343</v>
      </c>
      <c r="BP133" s="180">
        <v>0</v>
      </c>
      <c r="BQ133" s="180">
        <v>0</v>
      </c>
      <c r="BR133" s="180">
        <v>167551</v>
      </c>
      <c r="BS133" s="180">
        <v>0</v>
      </c>
      <c r="BU133" s="180">
        <v>0</v>
      </c>
      <c r="BV133" s="180">
        <v>0</v>
      </c>
      <c r="BW133" s="180">
        <v>162706</v>
      </c>
      <c r="BX133" s="180">
        <v>0</v>
      </c>
      <c r="BY133" s="180">
        <v>23300</v>
      </c>
      <c r="BZ133" s="180">
        <v>0</v>
      </c>
      <c r="CA133" s="180">
        <v>0</v>
      </c>
      <c r="CB133" s="180">
        <v>0</v>
      </c>
      <c r="CC133" s="180">
        <v>0</v>
      </c>
      <c r="CD133" s="180">
        <v>0</v>
      </c>
    </row>
    <row r="134" spans="1:82" x14ac:dyDescent="0.3">
      <c r="A134" s="155">
        <v>511</v>
      </c>
      <c r="B134" s="180" t="s">
        <v>216</v>
      </c>
      <c r="D134" s="180">
        <v>0</v>
      </c>
      <c r="E134" s="180">
        <v>0</v>
      </c>
      <c r="F134" s="180">
        <v>0</v>
      </c>
      <c r="G134" s="180">
        <v>0</v>
      </c>
      <c r="H134" s="180">
        <v>0</v>
      </c>
      <c r="I134" s="180">
        <v>0</v>
      </c>
      <c r="J134" s="180">
        <v>0</v>
      </c>
      <c r="K134" s="180">
        <v>0</v>
      </c>
      <c r="L134" s="180">
        <v>189215</v>
      </c>
      <c r="M134" s="180">
        <v>0</v>
      </c>
      <c r="N134" s="180">
        <v>0</v>
      </c>
      <c r="O134" s="180">
        <v>0</v>
      </c>
      <c r="P134" s="180">
        <v>0</v>
      </c>
      <c r="Q134" s="180">
        <v>7742</v>
      </c>
      <c r="R134" s="180">
        <v>0</v>
      </c>
      <c r="S134" s="180">
        <v>20101</v>
      </c>
      <c r="T134" s="180">
        <v>0</v>
      </c>
      <c r="U134" s="180">
        <v>0</v>
      </c>
      <c r="V134" s="180">
        <v>0</v>
      </c>
      <c r="Y134" s="180">
        <v>0</v>
      </c>
      <c r="Z134" s="180">
        <v>0</v>
      </c>
      <c r="AA134" s="180">
        <v>0</v>
      </c>
      <c r="AB134" s="180">
        <v>0</v>
      </c>
      <c r="AC134" s="180">
        <v>0</v>
      </c>
      <c r="AD134" s="180">
        <v>0</v>
      </c>
      <c r="AF134" s="180">
        <v>1395003</v>
      </c>
      <c r="AG134" s="180">
        <v>0</v>
      </c>
      <c r="AH134" s="180">
        <v>0</v>
      </c>
      <c r="AI134" s="180">
        <v>0</v>
      </c>
      <c r="AJ134" s="180">
        <v>0</v>
      </c>
      <c r="AK134" s="180">
        <v>0</v>
      </c>
      <c r="AM134" s="180">
        <v>0</v>
      </c>
      <c r="AN134" s="180">
        <v>0</v>
      </c>
      <c r="AO134" s="180">
        <v>0</v>
      </c>
      <c r="AP134" s="180">
        <v>572842</v>
      </c>
      <c r="AQ134" s="180">
        <v>0</v>
      </c>
      <c r="AR134" s="180">
        <v>0</v>
      </c>
      <c r="AT134" s="180">
        <v>0</v>
      </c>
      <c r="AU134" s="180">
        <v>0</v>
      </c>
      <c r="AV134" s="180">
        <v>11105250</v>
      </c>
      <c r="AW134" s="180">
        <v>0</v>
      </c>
      <c r="AX134" s="180">
        <v>0</v>
      </c>
      <c r="AY134" s="180">
        <v>0</v>
      </c>
      <c r="AZ134" s="180">
        <v>0</v>
      </c>
      <c r="BB134" s="180">
        <v>0</v>
      </c>
      <c r="BC134" s="180">
        <v>0</v>
      </c>
      <c r="BD134" s="180">
        <v>0</v>
      </c>
      <c r="BE134" s="180">
        <v>0</v>
      </c>
      <c r="BF134" s="180">
        <v>0</v>
      </c>
      <c r="BG134" s="180">
        <v>0</v>
      </c>
      <c r="BH134" s="180">
        <v>0</v>
      </c>
      <c r="BI134" s="180">
        <v>0</v>
      </c>
      <c r="BJ134" s="180">
        <v>0</v>
      </c>
      <c r="BK134" s="180">
        <v>0</v>
      </c>
      <c r="BL134" s="180">
        <v>0</v>
      </c>
      <c r="BM134" s="180">
        <v>0</v>
      </c>
      <c r="BN134" s="180">
        <v>0</v>
      </c>
      <c r="BO134" s="180">
        <v>0</v>
      </c>
      <c r="BP134" s="180">
        <v>8621969</v>
      </c>
      <c r="BQ134" s="180">
        <v>0</v>
      </c>
      <c r="BR134" s="180">
        <v>399259</v>
      </c>
      <c r="BS134" s="180">
        <v>0</v>
      </c>
      <c r="BU134" s="180">
        <v>0</v>
      </c>
      <c r="BV134" s="180">
        <v>0</v>
      </c>
      <c r="BW134" s="180">
        <v>0</v>
      </c>
      <c r="BX134" s="180">
        <v>0</v>
      </c>
      <c r="BY134" s="180">
        <v>0</v>
      </c>
      <c r="BZ134" s="180">
        <v>0</v>
      </c>
      <c r="CA134" s="180">
        <v>0</v>
      </c>
      <c r="CB134" s="180">
        <v>0</v>
      </c>
      <c r="CC134" s="180">
        <v>0</v>
      </c>
      <c r="CD134" s="180">
        <v>180075</v>
      </c>
    </row>
    <row r="135" spans="1:82" x14ac:dyDescent="0.3">
      <c r="A135" s="155">
        <v>512</v>
      </c>
      <c r="B135" s="180" t="s">
        <v>243</v>
      </c>
      <c r="D135" s="180">
        <v>0</v>
      </c>
      <c r="E135" s="180">
        <v>0</v>
      </c>
      <c r="F135" s="180">
        <v>0</v>
      </c>
      <c r="G135" s="180">
        <v>0</v>
      </c>
      <c r="H135" s="180">
        <v>0</v>
      </c>
      <c r="I135" s="180">
        <v>0</v>
      </c>
      <c r="J135" s="180">
        <v>0</v>
      </c>
      <c r="K135" s="180">
        <v>0</v>
      </c>
      <c r="L135" s="180">
        <v>25636</v>
      </c>
      <c r="M135" s="180">
        <v>1548875</v>
      </c>
      <c r="N135" s="180">
        <v>0</v>
      </c>
      <c r="O135" s="180">
        <v>0</v>
      </c>
      <c r="P135" s="180">
        <v>0</v>
      </c>
      <c r="Q135" s="180">
        <v>0</v>
      </c>
      <c r="R135" s="180">
        <v>0</v>
      </c>
      <c r="S135" s="180">
        <v>0</v>
      </c>
      <c r="T135" s="180">
        <v>0</v>
      </c>
      <c r="U135" s="180">
        <v>0</v>
      </c>
      <c r="V135" s="180">
        <v>0</v>
      </c>
      <c r="Y135" s="180">
        <v>0</v>
      </c>
      <c r="Z135" s="180">
        <v>0</v>
      </c>
      <c r="AA135" s="180">
        <v>0</v>
      </c>
      <c r="AB135" s="180">
        <v>0</v>
      </c>
      <c r="AC135" s="180">
        <v>0</v>
      </c>
      <c r="AD135" s="180">
        <v>0</v>
      </c>
      <c r="AF135" s="180">
        <v>38532</v>
      </c>
      <c r="AG135" s="180">
        <v>0</v>
      </c>
      <c r="AH135" s="180">
        <v>0</v>
      </c>
      <c r="AI135" s="180">
        <v>0</v>
      </c>
      <c r="AJ135" s="180">
        <v>0</v>
      </c>
      <c r="AK135" s="180">
        <v>0</v>
      </c>
      <c r="AM135" s="180">
        <v>0</v>
      </c>
      <c r="AN135" s="180">
        <v>0</v>
      </c>
      <c r="AO135" s="180">
        <v>0</v>
      </c>
      <c r="AP135" s="180">
        <v>0</v>
      </c>
      <c r="AQ135" s="180">
        <v>0</v>
      </c>
      <c r="AR135" s="180">
        <v>0</v>
      </c>
      <c r="AT135" s="180">
        <v>0</v>
      </c>
      <c r="AU135" s="180">
        <v>43801874</v>
      </c>
      <c r="AV135" s="180">
        <v>14930841</v>
      </c>
      <c r="AW135" s="180">
        <v>0</v>
      </c>
      <c r="AX135" s="180">
        <v>0</v>
      </c>
      <c r="AY135" s="180">
        <v>0</v>
      </c>
      <c r="AZ135" s="180">
        <v>0</v>
      </c>
      <c r="BB135" s="180">
        <v>0</v>
      </c>
      <c r="BC135" s="180">
        <v>0</v>
      </c>
      <c r="BD135" s="180">
        <v>0</v>
      </c>
      <c r="BE135" s="180">
        <v>0</v>
      </c>
      <c r="BF135" s="180">
        <v>0</v>
      </c>
      <c r="BG135" s="180">
        <v>0</v>
      </c>
      <c r="BH135" s="180">
        <v>0</v>
      </c>
      <c r="BI135" s="180">
        <v>0</v>
      </c>
      <c r="BJ135" s="180">
        <v>0</v>
      </c>
      <c r="BK135" s="180">
        <v>0</v>
      </c>
      <c r="BL135" s="180">
        <v>0</v>
      </c>
      <c r="BM135" s="180">
        <v>183103</v>
      </c>
      <c r="BN135" s="180">
        <v>0</v>
      </c>
      <c r="BO135" s="180">
        <v>0</v>
      </c>
      <c r="BP135" s="180">
        <v>0</v>
      </c>
      <c r="BQ135" s="180">
        <v>0</v>
      </c>
      <c r="BR135" s="180">
        <v>1455781</v>
      </c>
      <c r="BS135" s="180">
        <v>0</v>
      </c>
      <c r="BU135" s="180">
        <v>0</v>
      </c>
      <c r="BV135" s="180">
        <v>0</v>
      </c>
      <c r="BW135" s="180">
        <v>0</v>
      </c>
      <c r="BX135" s="180">
        <v>0</v>
      </c>
      <c r="BY135" s="180">
        <v>649916</v>
      </c>
      <c r="BZ135" s="180">
        <v>0</v>
      </c>
      <c r="CA135" s="180">
        <v>0</v>
      </c>
      <c r="CB135" s="180">
        <v>0</v>
      </c>
      <c r="CC135" s="180">
        <v>0</v>
      </c>
      <c r="CD135" s="180">
        <v>0</v>
      </c>
    </row>
    <row r="136" spans="1:82" x14ac:dyDescent="0.3">
      <c r="A136" s="155">
        <v>513</v>
      </c>
      <c r="B136" s="180" t="s">
        <v>249</v>
      </c>
      <c r="D136" s="180">
        <v>0</v>
      </c>
      <c r="E136" s="180">
        <v>0</v>
      </c>
      <c r="F136" s="180">
        <v>0</v>
      </c>
      <c r="G136" s="180">
        <v>0</v>
      </c>
      <c r="H136" s="180">
        <v>0</v>
      </c>
      <c r="I136" s="180">
        <v>0</v>
      </c>
      <c r="J136" s="180">
        <v>0</v>
      </c>
      <c r="K136" s="180">
        <v>0</v>
      </c>
      <c r="L136" s="180">
        <v>0</v>
      </c>
      <c r="M136" s="180">
        <v>0</v>
      </c>
      <c r="N136" s="180">
        <v>0</v>
      </c>
      <c r="O136" s="180">
        <v>0</v>
      </c>
      <c r="P136" s="180">
        <v>0</v>
      </c>
      <c r="Q136" s="180">
        <v>0</v>
      </c>
      <c r="R136" s="180">
        <v>0</v>
      </c>
      <c r="S136" s="180">
        <v>0</v>
      </c>
      <c r="T136" s="180">
        <v>0</v>
      </c>
      <c r="U136" s="180">
        <v>0</v>
      </c>
      <c r="V136" s="180">
        <v>0</v>
      </c>
      <c r="Y136" s="180">
        <v>0</v>
      </c>
      <c r="Z136" s="180">
        <v>0</v>
      </c>
      <c r="AA136" s="180">
        <v>0</v>
      </c>
      <c r="AB136" s="180">
        <v>0</v>
      </c>
      <c r="AC136" s="180">
        <v>0</v>
      </c>
      <c r="AD136" s="180">
        <v>0</v>
      </c>
      <c r="AF136" s="180">
        <v>0</v>
      </c>
      <c r="AG136" s="180">
        <v>0</v>
      </c>
      <c r="AH136" s="180">
        <v>0</v>
      </c>
      <c r="AI136" s="180">
        <v>0</v>
      </c>
      <c r="AJ136" s="180">
        <v>0</v>
      </c>
      <c r="AK136" s="180">
        <v>0</v>
      </c>
      <c r="AM136" s="180">
        <v>0</v>
      </c>
      <c r="AN136" s="180">
        <v>0</v>
      </c>
      <c r="AO136" s="180">
        <v>0</v>
      </c>
      <c r="AP136" s="180">
        <v>0</v>
      </c>
      <c r="AQ136" s="180">
        <v>0</v>
      </c>
      <c r="AR136" s="180">
        <v>0</v>
      </c>
      <c r="AT136" s="180">
        <v>0</v>
      </c>
      <c r="AU136" s="180">
        <v>0</v>
      </c>
      <c r="AV136" s="180">
        <v>0</v>
      </c>
      <c r="AW136" s="180">
        <v>0</v>
      </c>
      <c r="AX136" s="180">
        <v>0</v>
      </c>
      <c r="AY136" s="180">
        <v>0</v>
      </c>
      <c r="AZ136" s="180">
        <v>0</v>
      </c>
      <c r="BB136" s="180">
        <v>0</v>
      </c>
      <c r="BC136" s="180">
        <v>0</v>
      </c>
      <c r="BD136" s="180">
        <v>0</v>
      </c>
      <c r="BE136" s="180">
        <v>0</v>
      </c>
      <c r="BF136" s="180">
        <v>0</v>
      </c>
      <c r="BG136" s="180">
        <v>0</v>
      </c>
      <c r="BH136" s="180">
        <v>0</v>
      </c>
      <c r="BI136" s="180">
        <v>0</v>
      </c>
      <c r="BJ136" s="180">
        <v>0</v>
      </c>
      <c r="BK136" s="180">
        <v>0</v>
      </c>
      <c r="BL136" s="180">
        <v>0</v>
      </c>
      <c r="BM136" s="180">
        <v>0</v>
      </c>
      <c r="BN136" s="180">
        <v>0</v>
      </c>
      <c r="BO136" s="180">
        <v>0</v>
      </c>
      <c r="BP136" s="180">
        <v>0</v>
      </c>
      <c r="BQ136" s="180">
        <v>0</v>
      </c>
      <c r="BR136" s="180">
        <v>0</v>
      </c>
      <c r="BS136" s="180">
        <v>0</v>
      </c>
      <c r="BU136" s="180">
        <v>0</v>
      </c>
      <c r="BV136" s="180">
        <v>0</v>
      </c>
      <c r="BW136" s="180">
        <v>0</v>
      </c>
      <c r="BX136" s="180">
        <v>0</v>
      </c>
      <c r="BY136" s="180">
        <v>0</v>
      </c>
      <c r="BZ136" s="180">
        <v>0</v>
      </c>
      <c r="CA136" s="180">
        <v>0</v>
      </c>
      <c r="CB136" s="180">
        <v>0</v>
      </c>
      <c r="CC136" s="180">
        <v>0</v>
      </c>
      <c r="CD136" s="180">
        <v>0</v>
      </c>
    </row>
    <row r="137" spans="1:82" x14ac:dyDescent="0.3">
      <c r="A137" s="155">
        <v>514</v>
      </c>
      <c r="B137" s="180" t="s">
        <v>250</v>
      </c>
      <c r="D137" s="180">
        <v>0</v>
      </c>
      <c r="E137" s="180">
        <v>0</v>
      </c>
      <c r="F137" s="180">
        <v>0</v>
      </c>
      <c r="G137" s="180">
        <v>0</v>
      </c>
      <c r="H137" s="180">
        <v>0</v>
      </c>
      <c r="I137" s="180">
        <v>0</v>
      </c>
      <c r="J137" s="180">
        <v>0</v>
      </c>
      <c r="K137" s="180">
        <v>0</v>
      </c>
      <c r="L137" s="180">
        <v>404603</v>
      </c>
      <c r="M137" s="180">
        <v>0</v>
      </c>
      <c r="N137" s="180">
        <v>0</v>
      </c>
      <c r="O137" s="180">
        <v>0</v>
      </c>
      <c r="P137" s="180">
        <v>0</v>
      </c>
      <c r="Q137" s="180">
        <v>3216490</v>
      </c>
      <c r="R137" s="180">
        <v>0</v>
      </c>
      <c r="S137" s="180">
        <v>0</v>
      </c>
      <c r="T137" s="180">
        <v>0</v>
      </c>
      <c r="U137" s="180">
        <v>0</v>
      </c>
      <c r="V137" s="180">
        <v>0</v>
      </c>
      <c r="Y137" s="180">
        <v>27228</v>
      </c>
      <c r="Z137" s="180">
        <v>0</v>
      </c>
      <c r="AA137" s="180">
        <v>0</v>
      </c>
      <c r="AB137" s="180">
        <v>0</v>
      </c>
      <c r="AC137" s="180">
        <v>0</v>
      </c>
      <c r="AD137" s="180">
        <v>0</v>
      </c>
      <c r="AF137" s="180">
        <v>2685021</v>
      </c>
      <c r="AG137" s="180">
        <v>0</v>
      </c>
      <c r="AH137" s="180">
        <v>0</v>
      </c>
      <c r="AI137" s="180">
        <v>0</v>
      </c>
      <c r="AJ137" s="180">
        <v>0</v>
      </c>
      <c r="AK137" s="180">
        <v>0</v>
      </c>
      <c r="AM137" s="180">
        <v>0</v>
      </c>
      <c r="AN137" s="180">
        <v>0</v>
      </c>
      <c r="AO137" s="180">
        <v>0</v>
      </c>
      <c r="AP137" s="180">
        <v>0</v>
      </c>
      <c r="AQ137" s="180">
        <v>0</v>
      </c>
      <c r="AR137" s="180">
        <v>0</v>
      </c>
      <c r="AT137" s="180">
        <v>0</v>
      </c>
      <c r="AU137" s="180">
        <v>0</v>
      </c>
      <c r="AV137" s="180">
        <v>4834992</v>
      </c>
      <c r="AW137" s="180">
        <v>0</v>
      </c>
      <c r="AX137" s="180">
        <v>0</v>
      </c>
      <c r="AY137" s="180">
        <v>0</v>
      </c>
      <c r="AZ137" s="180">
        <v>0</v>
      </c>
      <c r="BB137" s="180">
        <v>0</v>
      </c>
      <c r="BC137" s="180">
        <v>0</v>
      </c>
      <c r="BD137" s="180">
        <v>0</v>
      </c>
      <c r="BE137" s="180">
        <v>0</v>
      </c>
      <c r="BF137" s="180">
        <v>0</v>
      </c>
      <c r="BG137" s="180">
        <v>0</v>
      </c>
      <c r="BH137" s="180">
        <v>0</v>
      </c>
      <c r="BI137" s="180">
        <v>0</v>
      </c>
      <c r="BJ137" s="180">
        <v>0</v>
      </c>
      <c r="BK137" s="180">
        <v>0</v>
      </c>
      <c r="BL137" s="180">
        <v>0</v>
      </c>
      <c r="BM137" s="180">
        <v>0</v>
      </c>
      <c r="BN137" s="180">
        <v>84000</v>
      </c>
      <c r="BO137" s="180">
        <v>0</v>
      </c>
      <c r="BP137" s="180">
        <v>1110000</v>
      </c>
      <c r="BQ137" s="180">
        <v>0</v>
      </c>
      <c r="BR137" s="180">
        <v>0</v>
      </c>
      <c r="BS137" s="180">
        <v>0</v>
      </c>
      <c r="BU137" s="180">
        <v>7000</v>
      </c>
      <c r="BV137" s="180">
        <v>0</v>
      </c>
      <c r="BW137" s="180">
        <v>0</v>
      </c>
      <c r="BX137" s="180">
        <v>0</v>
      </c>
      <c r="BY137" s="180">
        <v>0</v>
      </c>
      <c r="BZ137" s="180">
        <v>22530</v>
      </c>
      <c r="CA137" s="180">
        <v>0</v>
      </c>
      <c r="CB137" s="180">
        <v>0</v>
      </c>
      <c r="CC137" s="180">
        <v>0</v>
      </c>
      <c r="CD137" s="180">
        <v>0</v>
      </c>
    </row>
    <row r="138" spans="1:82" x14ac:dyDescent="0.3">
      <c r="A138" s="155">
        <v>515</v>
      </c>
      <c r="B138" s="180" t="s">
        <v>262</v>
      </c>
      <c r="D138" s="180">
        <v>204424</v>
      </c>
      <c r="E138" s="180">
        <v>12755</v>
      </c>
      <c r="F138" s="180">
        <v>0</v>
      </c>
      <c r="G138" s="180">
        <v>542319</v>
      </c>
      <c r="H138" s="180">
        <v>0</v>
      </c>
      <c r="I138" s="180">
        <v>0</v>
      </c>
      <c r="J138" s="180">
        <v>0</v>
      </c>
      <c r="K138" s="180">
        <v>0</v>
      </c>
      <c r="L138" s="180">
        <v>0</v>
      </c>
      <c r="M138" s="180">
        <v>0</v>
      </c>
      <c r="N138" s="180">
        <v>0</v>
      </c>
      <c r="O138" s="180">
        <v>0</v>
      </c>
      <c r="P138" s="180">
        <v>0</v>
      </c>
      <c r="Q138" s="180">
        <v>0</v>
      </c>
      <c r="R138" s="180">
        <v>0</v>
      </c>
      <c r="S138" s="180">
        <v>0</v>
      </c>
      <c r="T138" s="180">
        <v>189661</v>
      </c>
      <c r="U138" s="180">
        <v>0</v>
      </c>
      <c r="V138" s="180">
        <v>1336485</v>
      </c>
      <c r="Y138" s="180">
        <v>0</v>
      </c>
      <c r="Z138" s="180">
        <v>155000</v>
      </c>
      <c r="AA138" s="180">
        <v>0</v>
      </c>
      <c r="AB138" s="180">
        <v>0</v>
      </c>
      <c r="AC138" s="180">
        <v>0</v>
      </c>
      <c r="AD138" s="180">
        <v>0</v>
      </c>
      <c r="AF138" s="180">
        <v>69659203</v>
      </c>
      <c r="AG138" s="180">
        <v>0</v>
      </c>
      <c r="AH138" s="180">
        <v>0</v>
      </c>
      <c r="AI138" s="180">
        <v>129875</v>
      </c>
      <c r="AJ138" s="180">
        <v>0</v>
      </c>
      <c r="AK138" s="180">
        <v>0</v>
      </c>
      <c r="AM138" s="180">
        <v>0</v>
      </c>
      <c r="AN138" s="180">
        <v>17696444</v>
      </c>
      <c r="AO138" s="180">
        <v>0</v>
      </c>
      <c r="AP138" s="180">
        <v>0</v>
      </c>
      <c r="AQ138" s="180">
        <v>0</v>
      </c>
      <c r="AR138" s="180">
        <v>0</v>
      </c>
      <c r="AT138" s="180">
        <v>371872</v>
      </c>
      <c r="AU138" s="180">
        <v>268221298</v>
      </c>
      <c r="AV138" s="180">
        <v>21989045</v>
      </c>
      <c r="AW138" s="180">
        <v>0</v>
      </c>
      <c r="AX138" s="180">
        <v>4696455</v>
      </c>
      <c r="AY138" s="180">
        <v>977796</v>
      </c>
      <c r="AZ138" s="180">
        <v>0</v>
      </c>
      <c r="BB138" s="180">
        <v>89132</v>
      </c>
      <c r="BC138" s="180">
        <v>0</v>
      </c>
      <c r="BD138" s="180">
        <v>0</v>
      </c>
      <c r="BE138" s="180">
        <v>0</v>
      </c>
      <c r="BF138" s="180">
        <v>7540422</v>
      </c>
      <c r="BG138" s="180">
        <v>0</v>
      </c>
      <c r="BH138" s="180">
        <v>0</v>
      </c>
      <c r="BI138" s="180">
        <v>0</v>
      </c>
      <c r="BJ138" s="180">
        <v>0</v>
      </c>
      <c r="BK138" s="180">
        <v>0</v>
      </c>
      <c r="BL138" s="180">
        <v>32865339</v>
      </c>
      <c r="BM138" s="180">
        <v>1589658</v>
      </c>
      <c r="BN138" s="180">
        <v>1700</v>
      </c>
      <c r="BO138" s="180">
        <v>47374313</v>
      </c>
      <c r="BP138" s="180">
        <v>74541190</v>
      </c>
      <c r="BQ138" s="180">
        <v>1057</v>
      </c>
      <c r="BR138" s="180">
        <v>0</v>
      </c>
      <c r="BS138" s="180">
        <v>0</v>
      </c>
      <c r="BU138" s="180">
        <v>0</v>
      </c>
      <c r="BV138" s="180">
        <v>0</v>
      </c>
      <c r="BW138" s="180">
        <v>0</v>
      </c>
      <c r="BX138" s="180">
        <v>0</v>
      </c>
      <c r="BY138" s="180">
        <v>204461</v>
      </c>
      <c r="BZ138" s="180">
        <v>0</v>
      </c>
      <c r="CA138" s="180">
        <v>0</v>
      </c>
      <c r="CB138" s="180">
        <v>118409</v>
      </c>
      <c r="CC138" s="180">
        <v>0</v>
      </c>
      <c r="CD138" s="180">
        <v>0</v>
      </c>
    </row>
    <row r="139" spans="1:82" x14ac:dyDescent="0.3">
      <c r="A139" s="155">
        <v>516</v>
      </c>
      <c r="B139" s="180" t="s">
        <v>263</v>
      </c>
      <c r="D139" s="180">
        <v>10047425</v>
      </c>
      <c r="E139" s="180">
        <v>15725530</v>
      </c>
      <c r="F139" s="180">
        <v>0</v>
      </c>
      <c r="G139" s="180">
        <v>12487757</v>
      </c>
      <c r="H139" s="180">
        <v>8117166</v>
      </c>
      <c r="I139" s="180">
        <v>1077125</v>
      </c>
      <c r="J139" s="180">
        <v>0</v>
      </c>
      <c r="K139" s="180">
        <v>6170091</v>
      </c>
      <c r="L139" s="180">
        <v>55182421</v>
      </c>
      <c r="M139" s="180">
        <v>0</v>
      </c>
      <c r="N139" s="180">
        <v>0</v>
      </c>
      <c r="O139" s="180">
        <v>0</v>
      </c>
      <c r="P139" s="180">
        <v>3493512</v>
      </c>
      <c r="Q139" s="180">
        <v>61515022</v>
      </c>
      <c r="R139" s="180">
        <v>0</v>
      </c>
      <c r="S139" s="180">
        <v>6795141</v>
      </c>
      <c r="T139" s="180">
        <v>4618169</v>
      </c>
      <c r="U139" s="180">
        <v>1882509</v>
      </c>
      <c r="V139" s="180">
        <v>33710068</v>
      </c>
      <c r="Y139" s="180">
        <v>14448082</v>
      </c>
      <c r="Z139" s="180">
        <v>49908762</v>
      </c>
      <c r="AA139" s="180">
        <v>2780186</v>
      </c>
      <c r="AB139" s="180">
        <v>4495371</v>
      </c>
      <c r="AC139" s="180">
        <v>0</v>
      </c>
      <c r="AD139" s="180">
        <v>0</v>
      </c>
      <c r="AF139" s="180">
        <v>217120077</v>
      </c>
      <c r="AG139" s="180">
        <v>0</v>
      </c>
      <c r="AH139" s="180">
        <v>2337098</v>
      </c>
      <c r="AI139" s="180">
        <v>3071875</v>
      </c>
      <c r="AJ139" s="180">
        <v>2871297</v>
      </c>
      <c r="AK139" s="180">
        <v>268756</v>
      </c>
      <c r="AM139" s="180">
        <v>0</v>
      </c>
      <c r="AN139" s="180">
        <v>23463499</v>
      </c>
      <c r="AO139" s="180">
        <v>0</v>
      </c>
      <c r="AP139" s="180">
        <v>25922235</v>
      </c>
      <c r="AQ139" s="180">
        <v>0</v>
      </c>
      <c r="AR139" s="180">
        <v>0</v>
      </c>
      <c r="AT139" s="180">
        <v>4058459</v>
      </c>
      <c r="AU139" s="180">
        <v>68173889</v>
      </c>
      <c r="AV139" s="180">
        <v>384804018</v>
      </c>
      <c r="AW139" s="180">
        <v>6759698</v>
      </c>
      <c r="AX139" s="180">
        <v>0</v>
      </c>
      <c r="AY139" s="180">
        <v>2158042</v>
      </c>
      <c r="AZ139" s="180">
        <v>4489141</v>
      </c>
      <c r="BB139" s="180">
        <v>18390571</v>
      </c>
      <c r="BC139" s="180">
        <v>4216086</v>
      </c>
      <c r="BD139" s="180">
        <v>0</v>
      </c>
      <c r="BE139" s="180">
        <v>1540777</v>
      </c>
      <c r="BF139" s="180">
        <v>37904775</v>
      </c>
      <c r="BG139" s="180">
        <v>0</v>
      </c>
      <c r="BH139" s="180">
        <v>46282881</v>
      </c>
      <c r="BI139" s="180">
        <v>9286867</v>
      </c>
      <c r="BJ139" s="180">
        <v>0</v>
      </c>
      <c r="BK139" s="180">
        <v>0</v>
      </c>
      <c r="BL139" s="180">
        <v>85359835</v>
      </c>
      <c r="BM139" s="180">
        <v>115262381</v>
      </c>
      <c r="BN139" s="180">
        <v>23139476</v>
      </c>
      <c r="BO139" s="180">
        <v>37813328</v>
      </c>
      <c r="BP139" s="180">
        <v>0</v>
      </c>
      <c r="BQ139" s="180">
        <v>4659784</v>
      </c>
      <c r="BR139" s="180">
        <v>38089763</v>
      </c>
      <c r="BS139" s="180">
        <v>0</v>
      </c>
      <c r="BU139" s="180">
        <v>4775036</v>
      </c>
      <c r="BV139" s="180">
        <v>0</v>
      </c>
      <c r="BW139" s="180">
        <v>26120667</v>
      </c>
      <c r="BX139" s="180">
        <v>0</v>
      </c>
      <c r="BY139" s="180">
        <v>0</v>
      </c>
      <c r="BZ139" s="180">
        <v>1822592</v>
      </c>
      <c r="CA139" s="180">
        <v>0</v>
      </c>
      <c r="CB139" s="180">
        <v>2049524</v>
      </c>
      <c r="CC139" s="180">
        <v>0</v>
      </c>
      <c r="CD139" s="180">
        <v>0</v>
      </c>
    </row>
    <row r="140" spans="1:82" x14ac:dyDescent="0.3">
      <c r="A140" s="155">
        <v>517</v>
      </c>
      <c r="B140" s="180" t="s">
        <v>264</v>
      </c>
      <c r="D140" s="180">
        <v>0</v>
      </c>
      <c r="E140" s="180">
        <v>0</v>
      </c>
      <c r="F140" s="180">
        <v>0</v>
      </c>
      <c r="G140" s="180">
        <v>0</v>
      </c>
      <c r="H140" s="180">
        <v>0</v>
      </c>
      <c r="I140" s="180">
        <v>0</v>
      </c>
      <c r="J140" s="180">
        <v>0</v>
      </c>
      <c r="K140" s="180">
        <v>0</v>
      </c>
      <c r="L140" s="180">
        <v>0</v>
      </c>
      <c r="M140" s="180">
        <v>0</v>
      </c>
      <c r="N140" s="180">
        <v>0</v>
      </c>
      <c r="O140" s="180">
        <v>0</v>
      </c>
      <c r="P140" s="180">
        <v>0</v>
      </c>
      <c r="Q140" s="180">
        <v>0</v>
      </c>
      <c r="R140" s="180">
        <v>0</v>
      </c>
      <c r="S140" s="180">
        <v>0</v>
      </c>
      <c r="T140" s="180">
        <v>0</v>
      </c>
      <c r="U140" s="180">
        <v>0</v>
      </c>
      <c r="V140" s="180">
        <v>0</v>
      </c>
      <c r="Y140" s="180">
        <v>0</v>
      </c>
      <c r="Z140" s="180">
        <v>106327856</v>
      </c>
      <c r="AA140" s="180">
        <v>0</v>
      </c>
      <c r="AB140" s="180">
        <v>0</v>
      </c>
      <c r="AC140" s="180">
        <v>0</v>
      </c>
      <c r="AD140" s="180">
        <v>0</v>
      </c>
      <c r="AF140" s="180">
        <v>0</v>
      </c>
      <c r="AG140" s="180">
        <v>0</v>
      </c>
      <c r="AH140" s="180">
        <v>0</v>
      </c>
      <c r="AI140" s="180">
        <v>0</v>
      </c>
      <c r="AJ140" s="180">
        <v>0</v>
      </c>
      <c r="AK140" s="180">
        <v>0</v>
      </c>
      <c r="AM140" s="180">
        <v>7639707</v>
      </c>
      <c r="AN140" s="180">
        <v>17002817</v>
      </c>
      <c r="AO140" s="180">
        <v>0</v>
      </c>
      <c r="AP140" s="180">
        <v>0</v>
      </c>
      <c r="AQ140" s="180">
        <v>0</v>
      </c>
      <c r="AR140" s="180">
        <v>0</v>
      </c>
      <c r="AT140" s="180">
        <v>0</v>
      </c>
      <c r="AU140" s="180">
        <v>682890178</v>
      </c>
      <c r="AV140" s="180">
        <v>0</v>
      </c>
      <c r="AW140" s="180">
        <v>0</v>
      </c>
      <c r="AX140" s="180">
        <v>0</v>
      </c>
      <c r="AY140" s="180">
        <v>0</v>
      </c>
      <c r="AZ140" s="180">
        <v>0</v>
      </c>
      <c r="BB140" s="180">
        <v>0</v>
      </c>
      <c r="BC140" s="180">
        <v>0</v>
      </c>
      <c r="BD140" s="180">
        <v>0</v>
      </c>
      <c r="BE140" s="180">
        <v>0</v>
      </c>
      <c r="BF140" s="180">
        <v>0</v>
      </c>
      <c r="BG140" s="180">
        <v>0</v>
      </c>
      <c r="BH140" s="180">
        <v>0</v>
      </c>
      <c r="BI140" s="180">
        <v>0</v>
      </c>
      <c r="BJ140" s="180">
        <v>0</v>
      </c>
      <c r="BK140" s="180">
        <v>0</v>
      </c>
      <c r="BL140" s="180">
        <v>0</v>
      </c>
      <c r="BM140" s="180">
        <v>0</v>
      </c>
      <c r="BN140" s="180">
        <v>0</v>
      </c>
      <c r="BO140" s="180">
        <v>108115812</v>
      </c>
      <c r="BP140" s="180">
        <v>433148670</v>
      </c>
      <c r="BQ140" s="180">
        <v>0</v>
      </c>
      <c r="BR140" s="180">
        <v>0</v>
      </c>
      <c r="BS140" s="180">
        <v>0</v>
      </c>
      <c r="BU140" s="180">
        <v>0</v>
      </c>
      <c r="BV140" s="180">
        <v>2307002</v>
      </c>
      <c r="BW140" s="180">
        <v>184026</v>
      </c>
      <c r="BX140" s="180">
        <v>0</v>
      </c>
      <c r="BY140" s="180">
        <v>156717086</v>
      </c>
      <c r="BZ140" s="180">
        <v>0</v>
      </c>
      <c r="CA140" s="180">
        <v>0</v>
      </c>
      <c r="CB140" s="180">
        <v>0</v>
      </c>
      <c r="CC140" s="180">
        <v>0</v>
      </c>
      <c r="CD140" s="180">
        <v>0</v>
      </c>
    </row>
    <row r="141" spans="1:82" x14ac:dyDescent="0.3">
      <c r="A141" s="155">
        <v>518</v>
      </c>
      <c r="B141" s="180" t="s">
        <v>265</v>
      </c>
      <c r="D141" s="180">
        <v>188865</v>
      </c>
      <c r="E141" s="180">
        <v>844203</v>
      </c>
      <c r="F141" s="180">
        <v>0</v>
      </c>
      <c r="G141" s="180">
        <v>572916</v>
      </c>
      <c r="H141" s="180">
        <v>43672</v>
      </c>
      <c r="I141" s="180">
        <v>0</v>
      </c>
      <c r="J141" s="180">
        <v>0</v>
      </c>
      <c r="K141" s="180">
        <v>0</v>
      </c>
      <c r="L141" s="180">
        <v>2389972</v>
      </c>
      <c r="M141" s="180">
        <v>0</v>
      </c>
      <c r="N141" s="180">
        <v>0</v>
      </c>
      <c r="O141" s="180">
        <v>0</v>
      </c>
      <c r="P141" s="180">
        <v>15388</v>
      </c>
      <c r="Q141" s="180">
        <v>6965491</v>
      </c>
      <c r="R141" s="180">
        <v>0</v>
      </c>
      <c r="S141" s="180">
        <v>110299</v>
      </c>
      <c r="T141" s="180">
        <v>506805</v>
      </c>
      <c r="U141" s="180">
        <v>189184</v>
      </c>
      <c r="V141" s="180">
        <v>1731857</v>
      </c>
      <c r="Y141" s="180">
        <v>321392</v>
      </c>
      <c r="Z141" s="180">
        <v>2780840</v>
      </c>
      <c r="AA141" s="180">
        <v>0</v>
      </c>
      <c r="AB141" s="180">
        <v>430038</v>
      </c>
      <c r="AC141" s="180">
        <v>0</v>
      </c>
      <c r="AD141" s="180">
        <v>0</v>
      </c>
      <c r="AF141" s="180">
        <v>87080732</v>
      </c>
      <c r="AG141" s="180">
        <v>0</v>
      </c>
      <c r="AH141" s="180">
        <v>81308</v>
      </c>
      <c r="AI141" s="180">
        <v>555125</v>
      </c>
      <c r="AJ141" s="180">
        <v>0</v>
      </c>
      <c r="AK141" s="180">
        <v>3358</v>
      </c>
      <c r="AM141" s="180">
        <v>0</v>
      </c>
      <c r="AN141" s="180">
        <v>3416233</v>
      </c>
      <c r="AO141" s="180">
        <v>0</v>
      </c>
      <c r="AP141" s="180">
        <v>2333918</v>
      </c>
      <c r="AQ141" s="180">
        <v>0</v>
      </c>
      <c r="AR141" s="180">
        <v>0</v>
      </c>
      <c r="AT141" s="180">
        <v>15297</v>
      </c>
      <c r="AU141" s="180">
        <v>155924985</v>
      </c>
      <c r="AV141" s="180">
        <v>26416120</v>
      </c>
      <c r="AW141" s="180">
        <v>380455</v>
      </c>
      <c r="AX141" s="180">
        <v>205175</v>
      </c>
      <c r="AY141" s="180">
        <v>284199</v>
      </c>
      <c r="AZ141" s="180">
        <v>199604</v>
      </c>
      <c r="BB141" s="180">
        <v>1957145</v>
      </c>
      <c r="BC141" s="180">
        <v>6338</v>
      </c>
      <c r="BD141" s="180">
        <v>0</v>
      </c>
      <c r="BE141" s="180">
        <v>71284</v>
      </c>
      <c r="BF141" s="180">
        <v>3411805</v>
      </c>
      <c r="BG141" s="180">
        <v>0</v>
      </c>
      <c r="BH141" s="180">
        <v>3481796</v>
      </c>
      <c r="BI141" s="180">
        <v>290213</v>
      </c>
      <c r="BJ141" s="180">
        <v>0</v>
      </c>
      <c r="BK141" s="180">
        <v>0</v>
      </c>
      <c r="BL141" s="180">
        <v>5795448</v>
      </c>
      <c r="BM141" s="180">
        <v>20258958</v>
      </c>
      <c r="BN141" s="180">
        <v>657333</v>
      </c>
      <c r="BO141" s="180">
        <v>14435471</v>
      </c>
      <c r="BP141" s="180">
        <v>13126411</v>
      </c>
      <c r="BQ141" s="180">
        <v>58883</v>
      </c>
      <c r="BR141" s="180">
        <v>1547708</v>
      </c>
      <c r="BS141" s="180">
        <v>0</v>
      </c>
      <c r="BU141" s="180">
        <v>143491</v>
      </c>
      <c r="BV141" s="180">
        <v>0</v>
      </c>
      <c r="BW141" s="180">
        <v>1027110</v>
      </c>
      <c r="BX141" s="180">
        <v>0</v>
      </c>
      <c r="BY141" s="180">
        <v>11254640</v>
      </c>
      <c r="BZ141" s="180">
        <v>140881</v>
      </c>
      <c r="CA141" s="180">
        <v>0</v>
      </c>
      <c r="CB141" s="180">
        <v>29283</v>
      </c>
      <c r="CC141" s="180">
        <v>0</v>
      </c>
      <c r="CD141" s="180">
        <v>0</v>
      </c>
    </row>
    <row r="142" spans="1:82" x14ac:dyDescent="0.3">
      <c r="A142" s="155">
        <v>519</v>
      </c>
      <c r="B142" s="180" t="s">
        <v>266</v>
      </c>
      <c r="D142" s="180">
        <v>4088</v>
      </c>
      <c r="E142" s="180">
        <v>0</v>
      </c>
      <c r="F142" s="180">
        <v>0</v>
      </c>
      <c r="G142" s="180">
        <v>11227</v>
      </c>
      <c r="H142" s="180">
        <v>0</v>
      </c>
      <c r="I142" s="180">
        <v>0</v>
      </c>
      <c r="J142" s="180">
        <v>0</v>
      </c>
      <c r="K142" s="180">
        <v>0</v>
      </c>
      <c r="L142" s="180">
        <v>0</v>
      </c>
      <c r="M142" s="180">
        <v>0</v>
      </c>
      <c r="N142" s="180">
        <v>0</v>
      </c>
      <c r="O142" s="180">
        <v>0</v>
      </c>
      <c r="P142" s="180">
        <v>0</v>
      </c>
      <c r="Q142" s="180">
        <v>0</v>
      </c>
      <c r="R142" s="180">
        <v>0</v>
      </c>
      <c r="S142" s="180">
        <v>0</v>
      </c>
      <c r="T142" s="180">
        <v>4742</v>
      </c>
      <c r="U142" s="180">
        <v>0</v>
      </c>
      <c r="V142" s="180">
        <v>31726</v>
      </c>
      <c r="Y142" s="180">
        <v>0</v>
      </c>
      <c r="Z142" s="180">
        <v>654</v>
      </c>
      <c r="AA142" s="180">
        <v>0</v>
      </c>
      <c r="AB142" s="180">
        <v>0</v>
      </c>
      <c r="AC142" s="180">
        <v>0</v>
      </c>
      <c r="AD142" s="180">
        <v>0</v>
      </c>
      <c r="AF142" s="180">
        <v>1317809</v>
      </c>
      <c r="AG142" s="180">
        <v>0</v>
      </c>
      <c r="AH142" s="180">
        <v>0</v>
      </c>
      <c r="AI142" s="180">
        <v>2550</v>
      </c>
      <c r="AJ142" s="180">
        <v>0</v>
      </c>
      <c r="AK142" s="180">
        <v>0</v>
      </c>
      <c r="AM142" s="180">
        <v>0</v>
      </c>
      <c r="AN142" s="180">
        <v>235201</v>
      </c>
      <c r="AO142" s="180">
        <v>0</v>
      </c>
      <c r="AP142" s="180">
        <v>0</v>
      </c>
      <c r="AQ142" s="180">
        <v>0</v>
      </c>
      <c r="AR142" s="180">
        <v>0</v>
      </c>
      <c r="AT142" s="180">
        <v>0</v>
      </c>
      <c r="AU142" s="180">
        <v>8439401</v>
      </c>
      <c r="AV142" s="180">
        <v>708405</v>
      </c>
      <c r="AW142" s="180">
        <v>0</v>
      </c>
      <c r="AX142" s="180">
        <v>156435</v>
      </c>
      <c r="AY142" s="180">
        <v>19556</v>
      </c>
      <c r="AZ142" s="180">
        <v>0</v>
      </c>
      <c r="BB142" s="180">
        <v>2765</v>
      </c>
      <c r="BC142" s="180">
        <v>0</v>
      </c>
      <c r="BD142" s="180">
        <v>0</v>
      </c>
      <c r="BE142" s="180">
        <v>0</v>
      </c>
      <c r="BF142" s="180">
        <v>155845</v>
      </c>
      <c r="BG142" s="180">
        <v>0</v>
      </c>
      <c r="BH142" s="180">
        <v>0</v>
      </c>
      <c r="BI142" s="180">
        <v>0</v>
      </c>
      <c r="BJ142" s="180">
        <v>0</v>
      </c>
      <c r="BK142" s="180">
        <v>0</v>
      </c>
      <c r="BL142" s="180">
        <v>605771</v>
      </c>
      <c r="BM142" s="180">
        <v>53553</v>
      </c>
      <c r="BN142" s="180">
        <v>0</v>
      </c>
      <c r="BO142" s="180">
        <v>1366244</v>
      </c>
      <c r="BP142" s="180">
        <v>1523108</v>
      </c>
      <c r="BQ142" s="180">
        <v>0</v>
      </c>
      <c r="BR142" s="180">
        <v>0</v>
      </c>
      <c r="BS142" s="180">
        <v>0</v>
      </c>
      <c r="BU142" s="180">
        <v>0</v>
      </c>
      <c r="BV142" s="180">
        <v>0</v>
      </c>
      <c r="BW142" s="180">
        <v>0</v>
      </c>
      <c r="BX142" s="180">
        <v>0</v>
      </c>
      <c r="BY142" s="180">
        <v>5112</v>
      </c>
      <c r="BZ142" s="180">
        <v>0</v>
      </c>
      <c r="CA142" s="180">
        <v>0</v>
      </c>
      <c r="CB142" s="180">
        <v>95</v>
      </c>
      <c r="CC142" s="180">
        <v>0</v>
      </c>
      <c r="CD142" s="180">
        <v>0</v>
      </c>
    </row>
    <row r="143" spans="1:82" x14ac:dyDescent="0.3">
      <c r="A143" s="155">
        <v>520</v>
      </c>
      <c r="B143" s="180" t="s">
        <v>267</v>
      </c>
      <c r="D143" s="180">
        <v>183193</v>
      </c>
      <c r="E143" s="180">
        <v>292600</v>
      </c>
      <c r="F143" s="180">
        <v>0</v>
      </c>
      <c r="G143" s="180">
        <v>331080</v>
      </c>
      <c r="H143" s="180">
        <v>197014</v>
      </c>
      <c r="I143" s="180">
        <v>16381</v>
      </c>
      <c r="J143" s="180">
        <v>0</v>
      </c>
      <c r="K143" s="180">
        <v>151355</v>
      </c>
      <c r="L143" s="180">
        <v>1024387</v>
      </c>
      <c r="M143" s="180">
        <v>0</v>
      </c>
      <c r="N143" s="180">
        <v>0</v>
      </c>
      <c r="O143" s="180">
        <v>0</v>
      </c>
      <c r="P143" s="180">
        <v>116450</v>
      </c>
      <c r="Q143" s="180">
        <v>211685</v>
      </c>
      <c r="R143" s="180">
        <v>0</v>
      </c>
      <c r="S143" s="180">
        <v>132491</v>
      </c>
      <c r="T143" s="180">
        <v>74948</v>
      </c>
      <c r="U143" s="180">
        <v>46981</v>
      </c>
      <c r="V143" s="180">
        <v>597002</v>
      </c>
      <c r="Y143" s="180">
        <v>281009</v>
      </c>
      <c r="Z143" s="180">
        <v>1283317</v>
      </c>
      <c r="AA143" s="180">
        <v>69505</v>
      </c>
      <c r="AB143" s="180">
        <v>70020</v>
      </c>
      <c r="AC143" s="180">
        <v>0</v>
      </c>
      <c r="AD143" s="180">
        <v>0</v>
      </c>
      <c r="AF143" s="180">
        <v>3044887</v>
      </c>
      <c r="AG143" s="180">
        <v>0</v>
      </c>
      <c r="AH143" s="180">
        <v>43497</v>
      </c>
      <c r="AI143" s="180">
        <v>51387</v>
      </c>
      <c r="AJ143" s="180">
        <v>71782</v>
      </c>
      <c r="AK143" s="180">
        <v>5375</v>
      </c>
      <c r="AM143" s="180">
        <v>0</v>
      </c>
      <c r="AN143" s="180">
        <v>355431</v>
      </c>
      <c r="AO143" s="180">
        <v>0</v>
      </c>
      <c r="AP143" s="180">
        <v>554366</v>
      </c>
      <c r="AQ143" s="180">
        <v>0</v>
      </c>
      <c r="AR143" s="180">
        <v>0</v>
      </c>
      <c r="AT143" s="180">
        <v>102454</v>
      </c>
      <c r="AU143" s="180">
        <v>4014885</v>
      </c>
      <c r="AV143" s="180">
        <v>9429923</v>
      </c>
      <c r="AW143" s="180">
        <v>122229</v>
      </c>
      <c r="AX143" s="180">
        <v>0</v>
      </c>
      <c r="AY143" s="180">
        <v>44586</v>
      </c>
      <c r="AZ143" s="180">
        <v>90772</v>
      </c>
      <c r="BB143" s="180">
        <v>483986</v>
      </c>
      <c r="BC143" s="180">
        <v>140536</v>
      </c>
      <c r="BD143" s="180">
        <v>0</v>
      </c>
      <c r="BE143" s="180">
        <v>36977</v>
      </c>
      <c r="BF143" s="180">
        <v>1140728</v>
      </c>
      <c r="BG143" s="180">
        <v>0</v>
      </c>
      <c r="BH143" s="180">
        <v>1027856</v>
      </c>
      <c r="BI143" s="180">
        <v>188583</v>
      </c>
      <c r="BJ143" s="180">
        <v>0</v>
      </c>
      <c r="BK143" s="180">
        <v>0</v>
      </c>
      <c r="BL143" s="180">
        <v>1364173</v>
      </c>
      <c r="BM143" s="180">
        <v>2838491</v>
      </c>
      <c r="BN143" s="180">
        <v>748769</v>
      </c>
      <c r="BO143" s="180">
        <v>572756</v>
      </c>
      <c r="BP143" s="180">
        <v>0</v>
      </c>
      <c r="BQ143" s="180">
        <v>90959</v>
      </c>
      <c r="BR143" s="180">
        <v>838991</v>
      </c>
      <c r="BS143" s="180">
        <v>0</v>
      </c>
      <c r="BU143" s="180">
        <v>136277</v>
      </c>
      <c r="BV143" s="180">
        <v>0</v>
      </c>
      <c r="BW143" s="180">
        <v>489808</v>
      </c>
      <c r="BX143" s="180">
        <v>0</v>
      </c>
      <c r="BY143" s="180">
        <v>0</v>
      </c>
      <c r="BZ143" s="180">
        <v>897045</v>
      </c>
      <c r="CA143" s="180">
        <v>0</v>
      </c>
      <c r="CB143" s="180">
        <v>29846</v>
      </c>
      <c r="CC143" s="180">
        <v>0</v>
      </c>
      <c r="CD143" s="180">
        <v>0</v>
      </c>
    </row>
    <row r="144" spans="1:82" x14ac:dyDescent="0.3">
      <c r="A144" s="155">
        <v>521</v>
      </c>
      <c r="B144" s="180" t="s">
        <v>268</v>
      </c>
      <c r="D144" s="180">
        <v>0</v>
      </c>
      <c r="E144" s="180">
        <v>0</v>
      </c>
      <c r="F144" s="180">
        <v>0</v>
      </c>
      <c r="G144" s="180">
        <v>0</v>
      </c>
      <c r="H144" s="180">
        <v>0</v>
      </c>
      <c r="I144" s="180">
        <v>0</v>
      </c>
      <c r="J144" s="180">
        <v>0</v>
      </c>
      <c r="K144" s="180">
        <v>0</v>
      </c>
      <c r="L144" s="180">
        <v>0</v>
      </c>
      <c r="M144" s="180">
        <v>0</v>
      </c>
      <c r="N144" s="180">
        <v>0</v>
      </c>
      <c r="O144" s="180">
        <v>0</v>
      </c>
      <c r="P144" s="180">
        <v>0</v>
      </c>
      <c r="Q144" s="180">
        <v>0</v>
      </c>
      <c r="R144" s="180">
        <v>0</v>
      </c>
      <c r="S144" s="180">
        <v>0</v>
      </c>
      <c r="T144" s="180">
        <v>0</v>
      </c>
      <c r="U144" s="180">
        <v>0</v>
      </c>
      <c r="V144" s="180">
        <v>0</v>
      </c>
      <c r="Y144" s="180">
        <v>0</v>
      </c>
      <c r="Z144" s="180">
        <v>3128335</v>
      </c>
      <c r="AA144" s="180">
        <v>0</v>
      </c>
      <c r="AB144" s="180">
        <v>0</v>
      </c>
      <c r="AC144" s="180">
        <v>0</v>
      </c>
      <c r="AD144" s="180">
        <v>0</v>
      </c>
      <c r="AF144" s="180">
        <v>0</v>
      </c>
      <c r="AG144" s="180">
        <v>0</v>
      </c>
      <c r="AH144" s="180">
        <v>0</v>
      </c>
      <c r="AI144" s="180">
        <v>0</v>
      </c>
      <c r="AJ144" s="180">
        <v>0</v>
      </c>
      <c r="AK144" s="180">
        <v>0</v>
      </c>
      <c r="AM144" s="180">
        <v>190993</v>
      </c>
      <c r="AN144" s="180">
        <v>297516</v>
      </c>
      <c r="AO144" s="180">
        <v>0</v>
      </c>
      <c r="AP144" s="180">
        <v>0</v>
      </c>
      <c r="AQ144" s="180">
        <v>0</v>
      </c>
      <c r="AR144" s="180">
        <v>0</v>
      </c>
      <c r="AT144" s="180">
        <v>0</v>
      </c>
      <c r="AU144" s="180">
        <v>15785756</v>
      </c>
      <c r="AV144" s="180">
        <v>0</v>
      </c>
      <c r="AW144" s="180">
        <v>0</v>
      </c>
      <c r="AX144" s="180">
        <v>0</v>
      </c>
      <c r="AY144" s="180">
        <v>0</v>
      </c>
      <c r="AZ144" s="180">
        <v>0</v>
      </c>
      <c r="BB144" s="180">
        <v>0</v>
      </c>
      <c r="BC144" s="180">
        <v>0</v>
      </c>
      <c r="BD144" s="180">
        <v>0</v>
      </c>
      <c r="BE144" s="180">
        <v>0</v>
      </c>
      <c r="BF144" s="180">
        <v>0</v>
      </c>
      <c r="BG144" s="180">
        <v>0</v>
      </c>
      <c r="BH144" s="180">
        <v>0</v>
      </c>
      <c r="BI144" s="180">
        <v>0</v>
      </c>
      <c r="BJ144" s="180">
        <v>0</v>
      </c>
      <c r="BK144" s="180">
        <v>0</v>
      </c>
      <c r="BL144" s="180">
        <v>0</v>
      </c>
      <c r="BM144" s="180">
        <v>0</v>
      </c>
      <c r="BN144" s="180">
        <v>0</v>
      </c>
      <c r="BO144" s="180">
        <v>2189233</v>
      </c>
      <c r="BP144" s="180">
        <v>11076703</v>
      </c>
      <c r="BQ144" s="180">
        <v>0</v>
      </c>
      <c r="BR144" s="180">
        <v>0</v>
      </c>
      <c r="BS144" s="180">
        <v>0</v>
      </c>
      <c r="BU144" s="180">
        <v>0</v>
      </c>
      <c r="BV144" s="180">
        <v>28838</v>
      </c>
      <c r="BW144" s="180">
        <v>3681</v>
      </c>
      <c r="BX144" s="180">
        <v>0</v>
      </c>
      <c r="BY144" s="180">
        <v>3612950</v>
      </c>
      <c r="BZ144" s="180">
        <v>0</v>
      </c>
      <c r="CA144" s="180">
        <v>0</v>
      </c>
      <c r="CB144" s="180">
        <v>0</v>
      </c>
      <c r="CC144" s="180">
        <v>0</v>
      </c>
      <c r="CD144" s="180">
        <v>0</v>
      </c>
    </row>
    <row r="145" spans="1:82" x14ac:dyDescent="0.3">
      <c r="A145" s="155">
        <v>522</v>
      </c>
      <c r="B145" s="180" t="s">
        <v>269</v>
      </c>
      <c r="D145" s="180">
        <v>0</v>
      </c>
      <c r="E145" s="180">
        <v>18635</v>
      </c>
      <c r="F145" s="180">
        <v>0</v>
      </c>
      <c r="G145" s="180">
        <v>13420</v>
      </c>
      <c r="H145" s="180">
        <v>650</v>
      </c>
      <c r="I145" s="180">
        <v>0</v>
      </c>
      <c r="J145" s="180">
        <v>0</v>
      </c>
      <c r="K145" s="180">
        <v>0</v>
      </c>
      <c r="L145" s="180">
        <v>143549</v>
      </c>
      <c r="M145" s="180">
        <v>0</v>
      </c>
      <c r="N145" s="180">
        <v>0</v>
      </c>
      <c r="O145" s="180">
        <v>0</v>
      </c>
      <c r="P145" s="180">
        <v>2304</v>
      </c>
      <c r="Q145" s="180">
        <v>1178423</v>
      </c>
      <c r="R145" s="180">
        <v>0</v>
      </c>
      <c r="S145" s="180">
        <v>0</v>
      </c>
      <c r="T145" s="180">
        <v>31673</v>
      </c>
      <c r="U145" s="180">
        <v>11981</v>
      </c>
      <c r="V145" s="180">
        <v>68771</v>
      </c>
      <c r="Y145" s="180">
        <v>5938</v>
      </c>
      <c r="Z145" s="180">
        <v>229413</v>
      </c>
      <c r="AA145" s="180">
        <v>0</v>
      </c>
      <c r="AB145" s="180">
        <v>19056</v>
      </c>
      <c r="AC145" s="180">
        <v>0</v>
      </c>
      <c r="AD145" s="180">
        <v>0</v>
      </c>
      <c r="AF145" s="180">
        <v>3947211</v>
      </c>
      <c r="AG145" s="180">
        <v>0</v>
      </c>
      <c r="AH145" s="180">
        <v>2230</v>
      </c>
      <c r="AI145" s="180">
        <v>41899</v>
      </c>
      <c r="AJ145" s="180">
        <v>0</v>
      </c>
      <c r="AK145" s="180">
        <v>0</v>
      </c>
      <c r="AM145" s="180">
        <v>0</v>
      </c>
      <c r="AN145" s="180">
        <v>144274</v>
      </c>
      <c r="AO145" s="180">
        <v>0</v>
      </c>
      <c r="AP145" s="180">
        <v>137157</v>
      </c>
      <c r="AQ145" s="180">
        <v>0</v>
      </c>
      <c r="AR145" s="180">
        <v>0</v>
      </c>
      <c r="AT145" s="180">
        <v>0</v>
      </c>
      <c r="AU145" s="180">
        <v>3978847</v>
      </c>
      <c r="AV145" s="180">
        <v>1347839</v>
      </c>
      <c r="AW145" s="180">
        <v>41791</v>
      </c>
      <c r="AX145" s="180">
        <v>4336</v>
      </c>
      <c r="AY145" s="180">
        <v>19098</v>
      </c>
      <c r="AZ145" s="180">
        <v>0</v>
      </c>
      <c r="BB145" s="180">
        <v>138063</v>
      </c>
      <c r="BC145" s="180">
        <v>905</v>
      </c>
      <c r="BD145" s="180">
        <v>0</v>
      </c>
      <c r="BE145" s="180">
        <v>2735</v>
      </c>
      <c r="BF145" s="180">
        <v>368756</v>
      </c>
      <c r="BG145" s="180">
        <v>0</v>
      </c>
      <c r="BH145" s="180">
        <v>231811</v>
      </c>
      <c r="BI145" s="180">
        <v>12809</v>
      </c>
      <c r="BJ145" s="180">
        <v>0</v>
      </c>
      <c r="BK145" s="180">
        <v>0</v>
      </c>
      <c r="BL145" s="180">
        <v>310128</v>
      </c>
      <c r="BM145" s="180">
        <v>759424</v>
      </c>
      <c r="BN145" s="180">
        <v>24553</v>
      </c>
      <c r="BO145" s="180">
        <v>1333119</v>
      </c>
      <c r="BP145" s="180">
        <v>507125</v>
      </c>
      <c r="BQ145" s="180">
        <v>0</v>
      </c>
      <c r="BR145" s="180">
        <v>82490</v>
      </c>
      <c r="BS145" s="180">
        <v>0</v>
      </c>
      <c r="BU145" s="180">
        <v>282</v>
      </c>
      <c r="BV145" s="180">
        <v>0</v>
      </c>
      <c r="BW145" s="180">
        <v>70578</v>
      </c>
      <c r="BX145" s="180">
        <v>0</v>
      </c>
      <c r="BY145" s="180">
        <v>516922</v>
      </c>
      <c r="BZ145" s="180">
        <v>52792</v>
      </c>
      <c r="CA145" s="180">
        <v>0</v>
      </c>
      <c r="CB145" s="180">
        <v>4657</v>
      </c>
      <c r="CC145" s="180">
        <v>0</v>
      </c>
      <c r="CD145" s="180">
        <v>0</v>
      </c>
    </row>
    <row r="146" spans="1:82" x14ac:dyDescent="0.3">
      <c r="A146" s="155">
        <v>523</v>
      </c>
      <c r="B146" s="180" t="s">
        <v>270</v>
      </c>
      <c r="D146" s="180">
        <v>13968</v>
      </c>
      <c r="E146" s="180">
        <v>12758</v>
      </c>
      <c r="F146" s="180">
        <v>0</v>
      </c>
      <c r="G146" s="180">
        <v>412443</v>
      </c>
      <c r="H146" s="180">
        <v>0</v>
      </c>
      <c r="I146" s="180">
        <v>0</v>
      </c>
      <c r="J146" s="180">
        <v>0</v>
      </c>
      <c r="K146" s="180">
        <v>0</v>
      </c>
      <c r="L146" s="180">
        <v>0</v>
      </c>
      <c r="M146" s="180">
        <v>0</v>
      </c>
      <c r="N146" s="180">
        <v>0</v>
      </c>
      <c r="O146" s="180">
        <v>0</v>
      </c>
      <c r="P146" s="180">
        <v>0</v>
      </c>
      <c r="Q146" s="180">
        <v>0</v>
      </c>
      <c r="R146" s="180">
        <v>0</v>
      </c>
      <c r="S146" s="180">
        <v>0</v>
      </c>
      <c r="T146" s="180">
        <v>97422</v>
      </c>
      <c r="U146" s="180">
        <v>0</v>
      </c>
      <c r="V146" s="180">
        <v>179878</v>
      </c>
      <c r="Y146" s="180">
        <v>0</v>
      </c>
      <c r="Z146" s="180">
        <v>0</v>
      </c>
      <c r="AA146" s="180">
        <v>0</v>
      </c>
      <c r="AB146" s="180">
        <v>0</v>
      </c>
      <c r="AC146" s="180">
        <v>0</v>
      </c>
      <c r="AD146" s="180">
        <v>0</v>
      </c>
      <c r="AF146" s="180">
        <v>41493325</v>
      </c>
      <c r="AG146" s="180">
        <v>0</v>
      </c>
      <c r="AH146" s="180">
        <v>0</v>
      </c>
      <c r="AI146" s="180">
        <v>37055</v>
      </c>
      <c r="AJ146" s="180">
        <v>0</v>
      </c>
      <c r="AK146" s="180">
        <v>0</v>
      </c>
      <c r="AM146" s="180">
        <v>0</v>
      </c>
      <c r="AN146" s="180">
        <v>7953313</v>
      </c>
      <c r="AO146" s="180">
        <v>0</v>
      </c>
      <c r="AP146" s="180">
        <v>0</v>
      </c>
      <c r="AQ146" s="180">
        <v>0</v>
      </c>
      <c r="AR146" s="180">
        <v>0</v>
      </c>
      <c r="AT146" s="180">
        <v>371872</v>
      </c>
      <c r="AU146" s="180">
        <v>112792080</v>
      </c>
      <c r="AV146" s="180">
        <v>3198043</v>
      </c>
      <c r="AW146" s="180">
        <v>0</v>
      </c>
      <c r="AX146" s="180">
        <v>2257615</v>
      </c>
      <c r="AY146" s="180">
        <v>172743</v>
      </c>
      <c r="AZ146" s="180">
        <v>0</v>
      </c>
      <c r="BB146" s="180">
        <v>81297</v>
      </c>
      <c r="BC146" s="180">
        <v>0</v>
      </c>
      <c r="BD146" s="180">
        <v>0</v>
      </c>
      <c r="BE146" s="180">
        <v>0</v>
      </c>
      <c r="BF146" s="180">
        <v>702076</v>
      </c>
      <c r="BG146" s="180">
        <v>0</v>
      </c>
      <c r="BH146" s="180">
        <v>0</v>
      </c>
      <c r="BI146" s="180">
        <v>0</v>
      </c>
      <c r="BJ146" s="180">
        <v>0</v>
      </c>
      <c r="BK146" s="180">
        <v>0</v>
      </c>
      <c r="BL146" s="180">
        <v>20224888</v>
      </c>
      <c r="BM146" s="180">
        <v>882425</v>
      </c>
      <c r="BN146" s="180">
        <v>1700</v>
      </c>
      <c r="BO146" s="180">
        <v>25137667</v>
      </c>
      <c r="BP146" s="180">
        <v>49872629</v>
      </c>
      <c r="BQ146" s="180">
        <v>857</v>
      </c>
      <c r="BR146" s="180">
        <v>0</v>
      </c>
      <c r="BS146" s="180">
        <v>0</v>
      </c>
      <c r="BU146" s="180">
        <v>0</v>
      </c>
      <c r="BV146" s="180">
        <v>0</v>
      </c>
      <c r="BW146" s="180">
        <v>0</v>
      </c>
      <c r="BX146" s="180">
        <v>0</v>
      </c>
      <c r="BY146" s="180">
        <v>87748</v>
      </c>
      <c r="BZ146" s="180">
        <v>0</v>
      </c>
      <c r="CA146" s="180">
        <v>0</v>
      </c>
      <c r="CB146" s="180">
        <v>117970</v>
      </c>
      <c r="CC146" s="180">
        <v>0</v>
      </c>
      <c r="CD146" s="180">
        <v>0</v>
      </c>
    </row>
    <row r="147" spans="1:82" x14ac:dyDescent="0.3">
      <c r="A147" s="155">
        <v>524</v>
      </c>
      <c r="B147" s="180" t="s">
        <v>271</v>
      </c>
      <c r="D147" s="180">
        <v>2601690</v>
      </c>
      <c r="E147" s="180">
        <v>6740385</v>
      </c>
      <c r="F147" s="180">
        <v>0</v>
      </c>
      <c r="G147" s="180">
        <v>6251772</v>
      </c>
      <c r="H147" s="180">
        <v>3509863</v>
      </c>
      <c r="I147" s="180">
        <v>764916</v>
      </c>
      <c r="J147" s="180">
        <v>0</v>
      </c>
      <c r="K147" s="180">
        <v>1755507</v>
      </c>
      <c r="L147" s="180">
        <v>17627508</v>
      </c>
      <c r="M147" s="180">
        <v>0</v>
      </c>
      <c r="N147" s="180">
        <v>0</v>
      </c>
      <c r="O147" s="180">
        <v>0</v>
      </c>
      <c r="P147" s="180">
        <v>314378</v>
      </c>
      <c r="Q147" s="180">
        <v>25788861</v>
      </c>
      <c r="R147" s="180">
        <v>0</v>
      </c>
      <c r="S147" s="180">
        <v>3095605</v>
      </c>
      <c r="T147" s="180">
        <v>2468814</v>
      </c>
      <c r="U147" s="180">
        <v>1155919</v>
      </c>
      <c r="V147" s="180">
        <v>11817065</v>
      </c>
      <c r="Y147" s="180">
        <v>5669432</v>
      </c>
      <c r="Z147" s="180">
        <v>8316848</v>
      </c>
      <c r="AA147" s="180">
        <v>1233921</v>
      </c>
      <c r="AB147" s="180">
        <v>1218050</v>
      </c>
      <c r="AC147" s="180">
        <v>0</v>
      </c>
      <c r="AD147" s="180">
        <v>0</v>
      </c>
      <c r="AF147" s="180">
        <v>82844342</v>
      </c>
      <c r="AG147" s="180">
        <v>0</v>
      </c>
      <c r="AH147" s="180">
        <v>1557753</v>
      </c>
      <c r="AI147" s="180">
        <v>2086477</v>
      </c>
      <c r="AJ147" s="180">
        <v>1490069</v>
      </c>
      <c r="AK147" s="180">
        <v>150502</v>
      </c>
      <c r="AM147" s="180">
        <v>0</v>
      </c>
      <c r="AN147" s="180">
        <v>8771399</v>
      </c>
      <c r="AO147" s="180">
        <v>0</v>
      </c>
      <c r="AP147" s="180">
        <v>14552051</v>
      </c>
      <c r="AQ147" s="180">
        <v>0</v>
      </c>
      <c r="AR147" s="180">
        <v>0</v>
      </c>
      <c r="AT147" s="180">
        <v>1392754</v>
      </c>
      <c r="AU147" s="180">
        <v>38806920</v>
      </c>
      <c r="AV147" s="180">
        <v>173829357</v>
      </c>
      <c r="AW147" s="180">
        <v>3636906</v>
      </c>
      <c r="AX147" s="180">
        <v>0</v>
      </c>
      <c r="AY147" s="180">
        <v>1831537</v>
      </c>
      <c r="AZ147" s="180">
        <v>1389913</v>
      </c>
      <c r="BB147" s="180">
        <v>14737388</v>
      </c>
      <c r="BC147" s="180">
        <v>1405363</v>
      </c>
      <c r="BD147" s="180">
        <v>0</v>
      </c>
      <c r="BE147" s="180">
        <v>996017</v>
      </c>
      <c r="BF147" s="180">
        <v>13770401</v>
      </c>
      <c r="BG147" s="180">
        <v>0</v>
      </c>
      <c r="BH147" s="180">
        <v>23723141</v>
      </c>
      <c r="BI147" s="180">
        <v>5230214</v>
      </c>
      <c r="BJ147" s="180">
        <v>0</v>
      </c>
      <c r="BK147" s="180">
        <v>0</v>
      </c>
      <c r="BL147" s="180">
        <v>20591671</v>
      </c>
      <c r="BM147" s="180">
        <v>45816587</v>
      </c>
      <c r="BN147" s="180">
        <v>12035848</v>
      </c>
      <c r="BO147" s="180">
        <v>19296230</v>
      </c>
      <c r="BP147" s="180">
        <v>0</v>
      </c>
      <c r="BQ147" s="180">
        <v>1046462</v>
      </c>
      <c r="BR147" s="180">
        <v>12650124</v>
      </c>
      <c r="BS147" s="180">
        <v>0</v>
      </c>
      <c r="BU147" s="180">
        <v>2543073</v>
      </c>
      <c r="BV147" s="180">
        <v>0</v>
      </c>
      <c r="BW147" s="180">
        <v>7757292</v>
      </c>
      <c r="BX147" s="180">
        <v>0</v>
      </c>
      <c r="BY147" s="180">
        <v>0</v>
      </c>
      <c r="BZ147" s="180">
        <v>0</v>
      </c>
      <c r="CA147" s="180">
        <v>0</v>
      </c>
      <c r="CB147" s="180">
        <v>1277036</v>
      </c>
      <c r="CC147" s="180">
        <v>0</v>
      </c>
      <c r="CD147" s="180">
        <v>0</v>
      </c>
    </row>
    <row r="148" spans="1:82" x14ac:dyDescent="0.3">
      <c r="A148" s="155">
        <v>525</v>
      </c>
      <c r="B148" s="180" t="s">
        <v>272</v>
      </c>
      <c r="D148" s="180">
        <v>0</v>
      </c>
      <c r="E148" s="180">
        <v>0</v>
      </c>
      <c r="F148" s="180">
        <v>0</v>
      </c>
      <c r="G148" s="180">
        <v>0</v>
      </c>
      <c r="H148" s="180">
        <v>0</v>
      </c>
      <c r="I148" s="180">
        <v>0</v>
      </c>
      <c r="J148" s="180">
        <v>0</v>
      </c>
      <c r="K148" s="180">
        <v>0</v>
      </c>
      <c r="L148" s="180">
        <v>0</v>
      </c>
      <c r="M148" s="180">
        <v>0</v>
      </c>
      <c r="N148" s="180">
        <v>0</v>
      </c>
      <c r="O148" s="180">
        <v>0</v>
      </c>
      <c r="P148" s="180">
        <v>0</v>
      </c>
      <c r="Q148" s="180">
        <v>0</v>
      </c>
      <c r="R148" s="180">
        <v>0</v>
      </c>
      <c r="S148" s="180">
        <v>0</v>
      </c>
      <c r="T148" s="180">
        <v>0</v>
      </c>
      <c r="U148" s="180">
        <v>0</v>
      </c>
      <c r="V148" s="180">
        <v>0</v>
      </c>
      <c r="Y148" s="180">
        <v>0</v>
      </c>
      <c r="Z148" s="180">
        <v>38230064</v>
      </c>
      <c r="AA148" s="180">
        <v>0</v>
      </c>
      <c r="AB148" s="180">
        <v>0</v>
      </c>
      <c r="AC148" s="180">
        <v>0</v>
      </c>
      <c r="AD148" s="180">
        <v>0</v>
      </c>
      <c r="AF148" s="180">
        <v>0</v>
      </c>
      <c r="AG148" s="180">
        <v>0</v>
      </c>
      <c r="AH148" s="180">
        <v>0</v>
      </c>
      <c r="AI148" s="180">
        <v>0</v>
      </c>
      <c r="AJ148" s="180">
        <v>0</v>
      </c>
      <c r="AK148" s="180">
        <v>0</v>
      </c>
      <c r="AM148" s="180">
        <v>933095</v>
      </c>
      <c r="AN148" s="180">
        <v>5033326</v>
      </c>
      <c r="AO148" s="180">
        <v>0</v>
      </c>
      <c r="AP148" s="180">
        <v>0</v>
      </c>
      <c r="AQ148" s="180">
        <v>0</v>
      </c>
      <c r="AR148" s="180">
        <v>0</v>
      </c>
      <c r="AT148" s="180">
        <v>0</v>
      </c>
      <c r="AU148" s="180">
        <v>311805122</v>
      </c>
      <c r="AV148" s="180">
        <v>0</v>
      </c>
      <c r="AW148" s="180">
        <v>0</v>
      </c>
      <c r="AX148" s="180">
        <v>0</v>
      </c>
      <c r="AY148" s="180">
        <v>0</v>
      </c>
      <c r="AZ148" s="180">
        <v>0</v>
      </c>
      <c r="BB148" s="180">
        <v>0</v>
      </c>
      <c r="BC148" s="180">
        <v>0</v>
      </c>
      <c r="BD148" s="180">
        <v>0</v>
      </c>
      <c r="BE148" s="180">
        <v>0</v>
      </c>
      <c r="BF148" s="180">
        <v>0</v>
      </c>
      <c r="BG148" s="180">
        <v>0</v>
      </c>
      <c r="BH148" s="180">
        <v>0</v>
      </c>
      <c r="BI148" s="180">
        <v>0</v>
      </c>
      <c r="BJ148" s="180">
        <v>0</v>
      </c>
      <c r="BK148" s="180">
        <v>0</v>
      </c>
      <c r="BL148" s="180">
        <v>0</v>
      </c>
      <c r="BM148" s="180">
        <v>0</v>
      </c>
      <c r="BN148" s="180">
        <v>0</v>
      </c>
      <c r="BO148" s="180">
        <v>43452653</v>
      </c>
      <c r="BP148" s="180">
        <v>203500755</v>
      </c>
      <c r="BQ148" s="180">
        <v>0</v>
      </c>
      <c r="BR148" s="180">
        <v>0</v>
      </c>
      <c r="BS148" s="180">
        <v>0</v>
      </c>
      <c r="BU148" s="180">
        <v>0</v>
      </c>
      <c r="BV148" s="180">
        <v>28838</v>
      </c>
      <c r="BW148" s="180">
        <v>58602</v>
      </c>
      <c r="BX148" s="180">
        <v>0</v>
      </c>
      <c r="BY148" s="180">
        <v>43325829</v>
      </c>
      <c r="BZ148" s="180">
        <v>0</v>
      </c>
      <c r="CA148" s="180">
        <v>0</v>
      </c>
      <c r="CB148" s="180">
        <v>0</v>
      </c>
      <c r="CC148" s="180">
        <v>0</v>
      </c>
      <c r="CD148" s="180">
        <v>0</v>
      </c>
    </row>
    <row r="149" spans="1:82" x14ac:dyDescent="0.3">
      <c r="A149" s="155">
        <v>526</v>
      </c>
      <c r="B149" s="180" t="s">
        <v>273</v>
      </c>
      <c r="D149" s="180">
        <v>188865</v>
      </c>
      <c r="E149" s="180">
        <v>681220</v>
      </c>
      <c r="F149" s="180">
        <v>0</v>
      </c>
      <c r="G149" s="180">
        <v>555242</v>
      </c>
      <c r="H149" s="180">
        <v>38107</v>
      </c>
      <c r="I149" s="180">
        <v>0</v>
      </c>
      <c r="J149" s="180">
        <v>0</v>
      </c>
      <c r="K149" s="180">
        <v>0</v>
      </c>
      <c r="L149" s="180">
        <v>1671647</v>
      </c>
      <c r="M149" s="180">
        <v>0</v>
      </c>
      <c r="N149" s="180">
        <v>0</v>
      </c>
      <c r="O149" s="180">
        <v>0</v>
      </c>
      <c r="P149" s="180">
        <v>6615</v>
      </c>
      <c r="Q149" s="180">
        <v>6011566</v>
      </c>
      <c r="R149" s="180">
        <v>0</v>
      </c>
      <c r="S149" s="180">
        <v>110299</v>
      </c>
      <c r="T149" s="180">
        <v>453633</v>
      </c>
      <c r="U149" s="180">
        <v>129838</v>
      </c>
      <c r="V149" s="180">
        <v>1409822</v>
      </c>
      <c r="Y149" s="180">
        <v>309020</v>
      </c>
      <c r="Z149" s="180">
        <v>1922866</v>
      </c>
      <c r="AA149" s="180">
        <v>0</v>
      </c>
      <c r="AB149" s="180">
        <v>308151</v>
      </c>
      <c r="AC149" s="180">
        <v>0</v>
      </c>
      <c r="AD149" s="180">
        <v>0</v>
      </c>
      <c r="AF149" s="180">
        <v>17482832</v>
      </c>
      <c r="AG149" s="180">
        <v>0</v>
      </c>
      <c r="AH149" s="180">
        <v>76847</v>
      </c>
      <c r="AI149" s="180">
        <v>305720</v>
      </c>
      <c r="AJ149" s="180">
        <v>0</v>
      </c>
      <c r="AK149" s="180">
        <v>3358</v>
      </c>
      <c r="AM149" s="180">
        <v>0</v>
      </c>
      <c r="AN149" s="180">
        <v>1745156</v>
      </c>
      <c r="AO149" s="180">
        <v>0</v>
      </c>
      <c r="AP149" s="180">
        <v>1125850</v>
      </c>
      <c r="AQ149" s="180">
        <v>0</v>
      </c>
      <c r="AR149" s="180">
        <v>0</v>
      </c>
      <c r="AT149" s="180">
        <v>15297</v>
      </c>
      <c r="AU149" s="180">
        <v>44640677</v>
      </c>
      <c r="AV149" s="180">
        <v>18056700</v>
      </c>
      <c r="AW149" s="180">
        <v>214225</v>
      </c>
      <c r="AX149" s="180">
        <v>172821</v>
      </c>
      <c r="AY149" s="180">
        <v>177468</v>
      </c>
      <c r="AZ149" s="180">
        <v>146277</v>
      </c>
      <c r="BB149" s="180">
        <v>1651763</v>
      </c>
      <c r="BC149" s="180">
        <v>5432</v>
      </c>
      <c r="BD149" s="180">
        <v>0</v>
      </c>
      <c r="BE149" s="180">
        <v>40368</v>
      </c>
      <c r="BF149" s="180">
        <v>1740264</v>
      </c>
      <c r="BG149" s="180">
        <v>0</v>
      </c>
      <c r="BH149" s="180">
        <v>1923541</v>
      </c>
      <c r="BI149" s="180">
        <v>270534</v>
      </c>
      <c r="BJ149" s="180">
        <v>0</v>
      </c>
      <c r="BK149" s="180">
        <v>0</v>
      </c>
      <c r="BL149" s="180">
        <v>4588968</v>
      </c>
      <c r="BM149" s="180">
        <v>16941176</v>
      </c>
      <c r="BN149" s="180">
        <v>524635</v>
      </c>
      <c r="BO149" s="180">
        <v>8245105</v>
      </c>
      <c r="BP149" s="180">
        <v>8496517</v>
      </c>
      <c r="BQ149" s="180">
        <v>72910</v>
      </c>
      <c r="BR149" s="180">
        <v>1067785</v>
      </c>
      <c r="BS149" s="180">
        <v>0</v>
      </c>
      <c r="BU149" s="180">
        <v>143491</v>
      </c>
      <c r="BV149" s="180">
        <v>0</v>
      </c>
      <c r="BW149" s="180">
        <v>442172</v>
      </c>
      <c r="BX149" s="180">
        <v>0</v>
      </c>
      <c r="BY149" s="180">
        <v>7557278</v>
      </c>
      <c r="BZ149" s="180">
        <v>0</v>
      </c>
      <c r="CA149" s="180">
        <v>0</v>
      </c>
      <c r="CB149" s="180">
        <v>25404</v>
      </c>
      <c r="CC149" s="180">
        <v>0</v>
      </c>
      <c r="CD149" s="180">
        <v>0</v>
      </c>
    </row>
    <row r="150" spans="1:82" x14ac:dyDescent="0.3">
      <c r="A150" s="155">
        <v>527</v>
      </c>
      <c r="B150" s="180" t="s">
        <v>274</v>
      </c>
      <c r="D150" s="180">
        <v>0</v>
      </c>
      <c r="E150" s="180">
        <v>0</v>
      </c>
      <c r="F150" s="180">
        <v>0</v>
      </c>
      <c r="G150" s="180">
        <v>0</v>
      </c>
      <c r="H150" s="180">
        <v>0</v>
      </c>
      <c r="I150" s="180">
        <v>0</v>
      </c>
      <c r="J150" s="180">
        <v>0</v>
      </c>
      <c r="K150" s="180">
        <v>0</v>
      </c>
      <c r="L150" s="180">
        <v>58900</v>
      </c>
      <c r="M150" s="180">
        <v>0</v>
      </c>
      <c r="N150" s="180">
        <v>0</v>
      </c>
      <c r="O150" s="180">
        <v>0</v>
      </c>
      <c r="P150" s="180">
        <v>0</v>
      </c>
      <c r="Q150" s="180">
        <v>115715</v>
      </c>
      <c r="R150" s="180">
        <v>0</v>
      </c>
      <c r="S150" s="180">
        <v>0</v>
      </c>
      <c r="T150" s="180">
        <v>0</v>
      </c>
      <c r="U150" s="180">
        <v>0</v>
      </c>
      <c r="V150" s="180">
        <v>0</v>
      </c>
      <c r="Y150" s="180">
        <v>137268</v>
      </c>
      <c r="Z150" s="180">
        <v>0</v>
      </c>
      <c r="AA150" s="180">
        <v>0</v>
      </c>
      <c r="AB150" s="180">
        <v>0</v>
      </c>
      <c r="AC150" s="180">
        <v>0</v>
      </c>
      <c r="AD150" s="180">
        <v>0</v>
      </c>
      <c r="AF150" s="180">
        <v>5153137</v>
      </c>
      <c r="AG150" s="180">
        <v>0</v>
      </c>
      <c r="AH150" s="180">
        <v>0</v>
      </c>
      <c r="AI150" s="180">
        <v>0</v>
      </c>
      <c r="AJ150" s="180">
        <v>0</v>
      </c>
      <c r="AK150" s="180">
        <v>0</v>
      </c>
      <c r="AM150" s="180">
        <v>0</v>
      </c>
      <c r="AN150" s="180">
        <v>0</v>
      </c>
      <c r="AO150" s="180">
        <v>0</v>
      </c>
      <c r="AP150" s="180">
        <v>47400</v>
      </c>
      <c r="AQ150" s="180">
        <v>0</v>
      </c>
      <c r="AR150" s="180">
        <v>0</v>
      </c>
      <c r="AT150" s="180">
        <v>0</v>
      </c>
      <c r="AU150" s="180">
        <v>0</v>
      </c>
      <c r="AV150" s="180">
        <v>10238853</v>
      </c>
      <c r="AW150" s="180">
        <v>0</v>
      </c>
      <c r="AX150" s="180">
        <v>0</v>
      </c>
      <c r="AY150" s="180">
        <v>0</v>
      </c>
      <c r="AZ150" s="180">
        <v>0</v>
      </c>
      <c r="BB150" s="180">
        <v>0</v>
      </c>
      <c r="BC150" s="180">
        <v>0</v>
      </c>
      <c r="BD150" s="180">
        <v>0</v>
      </c>
      <c r="BE150" s="180">
        <v>0</v>
      </c>
      <c r="BF150" s="180">
        <v>0</v>
      </c>
      <c r="BG150" s="180">
        <v>0</v>
      </c>
      <c r="BH150" s="180">
        <v>0</v>
      </c>
      <c r="BI150" s="180">
        <v>0</v>
      </c>
      <c r="BJ150" s="180">
        <v>0</v>
      </c>
      <c r="BK150" s="180">
        <v>0</v>
      </c>
      <c r="BL150" s="180">
        <v>0</v>
      </c>
      <c r="BM150" s="180">
        <v>0</v>
      </c>
      <c r="BN150" s="180">
        <v>110503</v>
      </c>
      <c r="BO150" s="180">
        <v>0</v>
      </c>
      <c r="BP150" s="180">
        <v>7898077</v>
      </c>
      <c r="BQ150" s="180">
        <v>0</v>
      </c>
      <c r="BR150" s="180">
        <v>0</v>
      </c>
      <c r="BS150" s="180">
        <v>0</v>
      </c>
      <c r="BU150" s="180">
        <v>0</v>
      </c>
      <c r="BV150" s="180">
        <v>0</v>
      </c>
      <c r="BW150" s="180">
        <v>0</v>
      </c>
      <c r="BX150" s="180">
        <v>0</v>
      </c>
      <c r="BY150" s="180">
        <v>0</v>
      </c>
      <c r="BZ150" s="180">
        <v>0</v>
      </c>
      <c r="CA150" s="180">
        <v>0</v>
      </c>
      <c r="CB150" s="180">
        <v>0</v>
      </c>
      <c r="CC150" s="180">
        <v>0</v>
      </c>
      <c r="CD150" s="180">
        <v>413771</v>
      </c>
    </row>
    <row r="151" spans="1:82" x14ac:dyDescent="0.3">
      <c r="A151" s="155">
        <v>528</v>
      </c>
      <c r="B151" s="180" t="s">
        <v>257</v>
      </c>
      <c r="D151" s="180">
        <v>261733</v>
      </c>
      <c r="E151" s="180">
        <v>748575</v>
      </c>
      <c r="F151" s="180">
        <v>82209</v>
      </c>
      <c r="G151" s="180">
        <v>292378</v>
      </c>
      <c r="H151" s="180">
        <v>272337</v>
      </c>
      <c r="I151" s="180">
        <v>33338</v>
      </c>
      <c r="J151" s="180">
        <v>21340</v>
      </c>
      <c r="K151" s="180">
        <v>19064</v>
      </c>
      <c r="L151" s="180">
        <v>1604241</v>
      </c>
      <c r="M151" s="180">
        <v>63846095</v>
      </c>
      <c r="N151" s="180">
        <v>1257897</v>
      </c>
      <c r="O151" s="180">
        <v>4466271</v>
      </c>
      <c r="P151" s="180">
        <v>11516</v>
      </c>
      <c r="Q151" s="180">
        <v>4920179</v>
      </c>
      <c r="R151" s="180">
        <v>39983</v>
      </c>
      <c r="S151" s="180">
        <v>150987</v>
      </c>
      <c r="T151" s="180">
        <v>982905</v>
      </c>
      <c r="U151" s="180">
        <v>649615</v>
      </c>
      <c r="V151" s="180">
        <v>2186326</v>
      </c>
      <c r="Y151" s="180">
        <v>314353</v>
      </c>
      <c r="Z151" s="180">
        <v>17261346</v>
      </c>
      <c r="AA151" s="180">
        <v>0</v>
      </c>
      <c r="AB151" s="180">
        <v>189302</v>
      </c>
      <c r="AC151" s="180">
        <v>21699331</v>
      </c>
      <c r="AD151" s="180">
        <v>563590</v>
      </c>
      <c r="AF151" s="180">
        <v>32869562</v>
      </c>
      <c r="AG151" s="180">
        <v>55777</v>
      </c>
      <c r="AH151" s="180">
        <v>101078</v>
      </c>
      <c r="AI151" s="180">
        <v>3123970</v>
      </c>
      <c r="AJ151" s="180">
        <v>282630</v>
      </c>
      <c r="AK151" s="180">
        <v>34770</v>
      </c>
      <c r="AM151" s="180">
        <v>60523</v>
      </c>
      <c r="AN151" s="180">
        <v>5280662</v>
      </c>
      <c r="AO151" s="180">
        <v>0</v>
      </c>
      <c r="AP151" s="180">
        <v>1804972</v>
      </c>
      <c r="AQ151" s="180">
        <v>944851</v>
      </c>
      <c r="AR151" s="180">
        <v>31480</v>
      </c>
      <c r="AT151" s="180">
        <v>56271</v>
      </c>
      <c r="AU151" s="180">
        <v>177450644</v>
      </c>
      <c r="AV151" s="180">
        <v>33069181</v>
      </c>
      <c r="AW151" s="180">
        <v>676153</v>
      </c>
      <c r="AX151" s="180">
        <v>100357</v>
      </c>
      <c r="AY151" s="180">
        <v>138940</v>
      </c>
      <c r="AZ151" s="180">
        <v>84918</v>
      </c>
      <c r="BB151" s="180">
        <v>2016214</v>
      </c>
      <c r="BC151" s="180">
        <v>29754</v>
      </c>
      <c r="BD151" s="180">
        <v>24888</v>
      </c>
      <c r="BE151" s="180">
        <v>18899</v>
      </c>
      <c r="BF151" s="180">
        <v>9117425</v>
      </c>
      <c r="BG151" s="180">
        <v>5968</v>
      </c>
      <c r="BH151" s="180">
        <v>4616306</v>
      </c>
      <c r="BI151" s="180">
        <v>832777</v>
      </c>
      <c r="BJ151" s="180">
        <v>107892</v>
      </c>
      <c r="BK151" s="180">
        <v>0</v>
      </c>
      <c r="BL151" s="180">
        <v>5833923</v>
      </c>
      <c r="BM151" s="180">
        <v>9989901</v>
      </c>
      <c r="BN151" s="180">
        <v>654269</v>
      </c>
      <c r="BO151" s="180">
        <v>28571739</v>
      </c>
      <c r="BP151" s="180">
        <v>60124577</v>
      </c>
      <c r="BQ151" s="180">
        <v>136381</v>
      </c>
      <c r="BR151" s="180">
        <v>2896892</v>
      </c>
      <c r="BS151" s="180">
        <v>243997</v>
      </c>
      <c r="BU151" s="180">
        <v>55316</v>
      </c>
      <c r="BV151" s="180">
        <v>33949</v>
      </c>
      <c r="BW151" s="180">
        <v>2671375</v>
      </c>
      <c r="BX151" s="180">
        <v>1503383</v>
      </c>
      <c r="BY151" s="180">
        <v>24625984</v>
      </c>
      <c r="BZ151" s="180">
        <v>56181</v>
      </c>
      <c r="CA151" s="180">
        <v>5007824</v>
      </c>
      <c r="CB151" s="180">
        <v>301381</v>
      </c>
      <c r="CC151" s="180">
        <v>1165246</v>
      </c>
      <c r="CD151" s="180">
        <v>22125543</v>
      </c>
    </row>
    <row r="152" spans="1:82" x14ac:dyDescent="0.3">
      <c r="A152" s="155">
        <v>529</v>
      </c>
      <c r="B152" s="180" t="s">
        <v>258</v>
      </c>
      <c r="D152" s="180">
        <v>27739</v>
      </c>
      <c r="E152" s="180">
        <v>113011</v>
      </c>
      <c r="F152" s="180">
        <v>11711</v>
      </c>
      <c r="G152" s="180">
        <v>30515</v>
      </c>
      <c r="H152" s="180">
        <v>32022</v>
      </c>
      <c r="I152" s="180">
        <v>4349</v>
      </c>
      <c r="J152" s="180">
        <v>2569</v>
      </c>
      <c r="K152" s="180">
        <v>3171</v>
      </c>
      <c r="L152" s="180">
        <v>207997</v>
      </c>
      <c r="M152" s="180">
        <v>8010615</v>
      </c>
      <c r="N152" s="180">
        <v>76337</v>
      </c>
      <c r="O152" s="180">
        <v>321666</v>
      </c>
      <c r="P152" s="180">
        <v>1034</v>
      </c>
      <c r="Q152" s="180">
        <v>144756</v>
      </c>
      <c r="R152" s="180">
        <v>4203</v>
      </c>
      <c r="S152" s="180">
        <v>16940</v>
      </c>
      <c r="T152" s="180">
        <v>89581</v>
      </c>
      <c r="U152" s="180">
        <v>77589</v>
      </c>
      <c r="V152" s="180">
        <v>137988</v>
      </c>
      <c r="Y152" s="180">
        <v>53382</v>
      </c>
      <c r="Z152" s="180">
        <v>2355170</v>
      </c>
      <c r="AA152" s="180">
        <v>0</v>
      </c>
      <c r="AB152" s="180">
        <v>28933</v>
      </c>
      <c r="AC152" s="180">
        <v>2540047</v>
      </c>
      <c r="AD152" s="180">
        <v>33976</v>
      </c>
      <c r="AF152" s="180">
        <v>2977191</v>
      </c>
      <c r="AG152" s="180">
        <v>7939</v>
      </c>
      <c r="AH152" s="180">
        <v>17404</v>
      </c>
      <c r="AI152" s="180">
        <v>355007</v>
      </c>
      <c r="AJ152" s="180">
        <v>48736</v>
      </c>
      <c r="AK152" s="180">
        <v>3773</v>
      </c>
      <c r="AM152" s="180">
        <v>4693</v>
      </c>
      <c r="AN152" s="180">
        <v>697941</v>
      </c>
      <c r="AO152" s="180">
        <v>0</v>
      </c>
      <c r="AP152" s="180">
        <v>204853</v>
      </c>
      <c r="AQ152" s="180">
        <v>127049</v>
      </c>
      <c r="AR152" s="180">
        <v>3426</v>
      </c>
      <c r="AT152" s="180">
        <v>11706</v>
      </c>
      <c r="AU152" s="180">
        <v>23881399</v>
      </c>
      <c r="AV152" s="180">
        <v>5625710</v>
      </c>
      <c r="AW152" s="180">
        <v>103333</v>
      </c>
      <c r="AX152" s="180">
        <v>15802</v>
      </c>
      <c r="AY152" s="180">
        <v>27405</v>
      </c>
      <c r="AZ152" s="180">
        <v>11988</v>
      </c>
      <c r="BB152" s="180">
        <v>343063</v>
      </c>
      <c r="BC152" s="180">
        <v>5054</v>
      </c>
      <c r="BD152" s="180">
        <v>3753</v>
      </c>
      <c r="BE152" s="180">
        <v>3262</v>
      </c>
      <c r="BF152" s="180">
        <v>874135</v>
      </c>
      <c r="BG152" s="180">
        <v>627</v>
      </c>
      <c r="BH152" s="180">
        <v>661491</v>
      </c>
      <c r="BI152" s="180">
        <v>120250</v>
      </c>
      <c r="BJ152" s="180">
        <v>5229</v>
      </c>
      <c r="BK152" s="180">
        <v>0</v>
      </c>
      <c r="BL152" s="180">
        <v>688581</v>
      </c>
      <c r="BM152" s="180">
        <v>793996</v>
      </c>
      <c r="BN152" s="180">
        <v>70974</v>
      </c>
      <c r="BO152" s="180">
        <v>2827713</v>
      </c>
      <c r="BP152" s="180">
        <v>7626409</v>
      </c>
      <c r="BQ152" s="180">
        <v>16387</v>
      </c>
      <c r="BR152" s="180">
        <v>28529</v>
      </c>
      <c r="BS152" s="180">
        <v>24119</v>
      </c>
      <c r="BU152" s="180">
        <v>13792</v>
      </c>
      <c r="BV152" s="180">
        <v>8592</v>
      </c>
      <c r="BW152" s="180">
        <v>38490</v>
      </c>
      <c r="BX152" s="180">
        <v>161047</v>
      </c>
      <c r="BY152" s="180">
        <v>2225498</v>
      </c>
      <c r="BZ152" s="180">
        <v>12715</v>
      </c>
      <c r="CA152" s="180">
        <v>726987</v>
      </c>
      <c r="CB152" s="180">
        <v>47697</v>
      </c>
      <c r="CC152" s="180">
        <v>167804</v>
      </c>
      <c r="CD152" s="180">
        <v>1841971</v>
      </c>
    </row>
    <row r="153" spans="1:82" x14ac:dyDescent="0.3">
      <c r="A153" s="155">
        <v>530</v>
      </c>
      <c r="B153" s="180" t="s">
        <v>259</v>
      </c>
      <c r="D153" s="180">
        <v>42427</v>
      </c>
      <c r="E153" s="180">
        <v>46520</v>
      </c>
      <c r="F153" s="180">
        <v>180</v>
      </c>
      <c r="G153" s="180">
        <v>1023</v>
      </c>
      <c r="H153" s="180">
        <v>7880</v>
      </c>
      <c r="I153" s="180">
        <v>612</v>
      </c>
      <c r="J153" s="180">
        <v>243</v>
      </c>
      <c r="K153" s="180">
        <v>753</v>
      </c>
      <c r="L153" s="180">
        <v>24871</v>
      </c>
      <c r="M153" s="180">
        <v>605996</v>
      </c>
      <c r="N153" s="180">
        <v>683</v>
      </c>
      <c r="O153" s="180">
        <v>36629</v>
      </c>
      <c r="P153" s="180">
        <v>1027</v>
      </c>
      <c r="Q153" s="180">
        <v>28995</v>
      </c>
      <c r="R153" s="180">
        <v>122</v>
      </c>
      <c r="S153" s="180">
        <v>4453</v>
      </c>
      <c r="T153" s="180">
        <v>1820</v>
      </c>
      <c r="U153" s="180">
        <v>8699</v>
      </c>
      <c r="V153" s="180">
        <v>73748</v>
      </c>
      <c r="Y153" s="180">
        <v>17181</v>
      </c>
      <c r="Z153" s="180">
        <v>46824</v>
      </c>
      <c r="AA153" s="180">
        <v>0</v>
      </c>
      <c r="AB153" s="180">
        <v>16758</v>
      </c>
      <c r="AC153" s="180">
        <v>92214</v>
      </c>
      <c r="AD153" s="180">
        <v>15703</v>
      </c>
      <c r="AF153" s="180">
        <v>291128</v>
      </c>
      <c r="AG153" s="180">
        <v>1139</v>
      </c>
      <c r="AH153" s="180">
        <v>5224</v>
      </c>
      <c r="AI153" s="180">
        <v>21008</v>
      </c>
      <c r="AJ153" s="180">
        <v>3053</v>
      </c>
      <c r="AK153" s="180">
        <v>1653</v>
      </c>
      <c r="AM153" s="180">
        <v>439</v>
      </c>
      <c r="AN153" s="180">
        <v>95387</v>
      </c>
      <c r="AO153" s="180">
        <v>0</v>
      </c>
      <c r="AP153" s="180">
        <v>35022</v>
      </c>
      <c r="AQ153" s="180">
        <v>12692</v>
      </c>
      <c r="AR153" s="180">
        <v>1101</v>
      </c>
      <c r="AT153" s="180">
        <v>3396</v>
      </c>
      <c r="AU153" s="180">
        <v>828286</v>
      </c>
      <c r="AV153" s="180">
        <v>82246</v>
      </c>
      <c r="AW153" s="180">
        <v>17767</v>
      </c>
      <c r="AX153" s="180">
        <v>1132</v>
      </c>
      <c r="AY153" s="180">
        <v>2511</v>
      </c>
      <c r="AZ153" s="180">
        <v>635</v>
      </c>
      <c r="BB153" s="180">
        <v>123977</v>
      </c>
      <c r="BC153" s="180">
        <v>484</v>
      </c>
      <c r="BD153" s="180">
        <v>521</v>
      </c>
      <c r="BE153" s="180">
        <v>290</v>
      </c>
      <c r="BF153" s="180">
        <v>36991</v>
      </c>
      <c r="BG153" s="180">
        <v>1005</v>
      </c>
      <c r="BH153" s="180">
        <v>27365</v>
      </c>
      <c r="BI153" s="180">
        <v>14196</v>
      </c>
      <c r="BJ153" s="180">
        <v>1733</v>
      </c>
      <c r="BK153" s="180">
        <v>0</v>
      </c>
      <c r="BL153" s="180">
        <v>157079</v>
      </c>
      <c r="BM153" s="180">
        <v>118960</v>
      </c>
      <c r="BN153" s="180">
        <v>29425</v>
      </c>
      <c r="BO153" s="180">
        <v>289004</v>
      </c>
      <c r="BP153" s="180">
        <v>450490</v>
      </c>
      <c r="BQ153" s="180">
        <v>5849</v>
      </c>
      <c r="BR153" s="180">
        <v>18090</v>
      </c>
      <c r="BS153" s="180">
        <v>1977</v>
      </c>
      <c r="BU153" s="180">
        <v>3462</v>
      </c>
      <c r="BV153" s="180">
        <v>6984</v>
      </c>
      <c r="BW153" s="180">
        <v>36250</v>
      </c>
      <c r="BX153" s="180">
        <v>7423</v>
      </c>
      <c r="BY153" s="180">
        <v>42859</v>
      </c>
      <c r="BZ153" s="180">
        <v>2733</v>
      </c>
      <c r="CA153" s="180">
        <v>28467</v>
      </c>
      <c r="CB153" s="180">
        <v>11463</v>
      </c>
      <c r="CC153" s="180">
        <v>47722</v>
      </c>
      <c r="CD153" s="180">
        <v>108587</v>
      </c>
    </row>
    <row r="154" spans="1:82" x14ac:dyDescent="0.3">
      <c r="A154" s="155">
        <v>531</v>
      </c>
      <c r="B154" s="180" t="s">
        <v>260</v>
      </c>
      <c r="D154" s="180">
        <v>0</v>
      </c>
      <c r="E154" s="180">
        <v>0</v>
      </c>
      <c r="F154" s="180">
        <v>0</v>
      </c>
      <c r="G154" s="180">
        <v>0</v>
      </c>
      <c r="H154" s="180">
        <v>0</v>
      </c>
      <c r="I154" s="180">
        <v>0</v>
      </c>
      <c r="J154" s="180">
        <v>0</v>
      </c>
      <c r="K154" s="180">
        <v>9</v>
      </c>
      <c r="L154" s="180">
        <v>0</v>
      </c>
      <c r="M154" s="180">
        <v>0</v>
      </c>
      <c r="N154" s="180">
        <v>0</v>
      </c>
      <c r="O154" s="180">
        <v>1538</v>
      </c>
      <c r="P154" s="180">
        <v>0</v>
      </c>
      <c r="Q154" s="180">
        <v>0</v>
      </c>
      <c r="R154" s="180">
        <v>0</v>
      </c>
      <c r="S154" s="180">
        <v>0</v>
      </c>
      <c r="T154" s="180">
        <v>0</v>
      </c>
      <c r="U154" s="180">
        <v>0</v>
      </c>
      <c r="V154" s="180">
        <v>0</v>
      </c>
      <c r="Y154" s="180">
        <v>0</v>
      </c>
      <c r="Z154" s="180">
        <v>0</v>
      </c>
      <c r="AA154" s="180">
        <v>0</v>
      </c>
      <c r="AB154" s="180">
        <v>77</v>
      </c>
      <c r="AC154" s="180">
        <v>0</v>
      </c>
      <c r="AD154" s="180">
        <v>0</v>
      </c>
      <c r="AF154" s="180">
        <v>0</v>
      </c>
      <c r="AG154" s="180">
        <v>0</v>
      </c>
      <c r="AH154" s="180">
        <v>0</v>
      </c>
      <c r="AI154" s="180">
        <v>0</v>
      </c>
      <c r="AJ154" s="180">
        <v>0</v>
      </c>
      <c r="AK154" s="180">
        <v>0</v>
      </c>
      <c r="AM154" s="180">
        <v>432</v>
      </c>
      <c r="AN154" s="180">
        <v>6423</v>
      </c>
      <c r="AO154" s="180">
        <v>0</v>
      </c>
      <c r="AP154" s="180">
        <v>0</v>
      </c>
      <c r="AQ154" s="180">
        <v>0</v>
      </c>
      <c r="AR154" s="180">
        <v>0</v>
      </c>
      <c r="AT154" s="180">
        <v>0</v>
      </c>
      <c r="AU154" s="180">
        <v>61151</v>
      </c>
      <c r="AV154" s="180">
        <v>0</v>
      </c>
      <c r="AW154" s="180">
        <v>0</v>
      </c>
      <c r="AX154" s="180">
        <v>0</v>
      </c>
      <c r="AY154" s="180">
        <v>0</v>
      </c>
      <c r="AZ154" s="180">
        <v>0</v>
      </c>
      <c r="BB154" s="180">
        <v>0</v>
      </c>
      <c r="BC154" s="180">
        <v>0</v>
      </c>
      <c r="BD154" s="180">
        <v>40</v>
      </c>
      <c r="BE154" s="180">
        <v>0</v>
      </c>
      <c r="BF154" s="180">
        <v>0</v>
      </c>
      <c r="BG154" s="180">
        <v>0</v>
      </c>
      <c r="BH154" s="180">
        <v>0</v>
      </c>
      <c r="BI154" s="180">
        <v>838</v>
      </c>
      <c r="BJ154" s="180">
        <v>0</v>
      </c>
      <c r="BK154" s="180">
        <v>0</v>
      </c>
      <c r="BL154" s="180">
        <v>0</v>
      </c>
      <c r="BM154" s="180">
        <v>6319</v>
      </c>
      <c r="BN154" s="180">
        <v>0</v>
      </c>
      <c r="BO154" s="180">
        <v>0</v>
      </c>
      <c r="BP154" s="180">
        <v>9329</v>
      </c>
      <c r="BQ154" s="180">
        <v>0</v>
      </c>
      <c r="BR154" s="180">
        <v>0</v>
      </c>
      <c r="BS154" s="180">
        <v>0</v>
      </c>
      <c r="BU154" s="180">
        <v>53</v>
      </c>
      <c r="BV154" s="180">
        <v>0</v>
      </c>
      <c r="BW154" s="180">
        <v>0</v>
      </c>
      <c r="BX154" s="180">
        <v>0</v>
      </c>
      <c r="BY154" s="180">
        <v>20407</v>
      </c>
      <c r="BZ154" s="180">
        <v>89</v>
      </c>
      <c r="CA154" s="180">
        <v>0</v>
      </c>
      <c r="CB154" s="180">
        <v>0</v>
      </c>
      <c r="CC154" s="180">
        <v>12640</v>
      </c>
      <c r="CD154" s="180">
        <v>0</v>
      </c>
    </row>
    <row r="155" spans="1:82" x14ac:dyDescent="0.3">
      <c r="A155" s="155">
        <v>532</v>
      </c>
      <c r="B155" s="180" t="s">
        <v>1059</v>
      </c>
      <c r="D155" s="180">
        <v>2423173</v>
      </c>
      <c r="E155" s="180">
        <v>2434651</v>
      </c>
      <c r="F155" s="180">
        <v>314037</v>
      </c>
      <c r="G155" s="180">
        <v>800879</v>
      </c>
      <c r="H155" s="180">
        <v>607443</v>
      </c>
      <c r="I155" s="180">
        <v>169936</v>
      </c>
      <c r="J155" s="180">
        <v>54123</v>
      </c>
      <c r="K155" s="180">
        <v>131950</v>
      </c>
      <c r="L155" s="180">
        <v>5900528</v>
      </c>
      <c r="M155" s="180">
        <v>153172998</v>
      </c>
      <c r="N155" s="180">
        <v>1886800</v>
      </c>
      <c r="O155" s="180">
        <v>6943710</v>
      </c>
      <c r="P155" s="180">
        <v>124253</v>
      </c>
      <c r="Q155" s="180">
        <v>15577028</v>
      </c>
      <c r="R155" s="180">
        <v>66440</v>
      </c>
      <c r="S155" s="180">
        <v>247552</v>
      </c>
      <c r="T155" s="180">
        <v>1953820</v>
      </c>
      <c r="U155" s="180">
        <v>902064</v>
      </c>
      <c r="V155" s="180">
        <v>4811384</v>
      </c>
      <c r="Y155" s="180">
        <v>1091205</v>
      </c>
      <c r="Z155" s="180">
        <v>28197328</v>
      </c>
      <c r="AA155" s="180">
        <v>602345</v>
      </c>
      <c r="AB155" s="180">
        <v>428601</v>
      </c>
      <c r="AC155" s="180">
        <v>40324599</v>
      </c>
      <c r="AD155" s="180">
        <v>841952</v>
      </c>
      <c r="AF155" s="180">
        <v>63027740</v>
      </c>
      <c r="AG155" s="180">
        <v>150795</v>
      </c>
      <c r="AH155" s="180">
        <v>279156</v>
      </c>
      <c r="AI155" s="180">
        <v>7077396</v>
      </c>
      <c r="AJ155" s="180">
        <v>828522</v>
      </c>
      <c r="AK155" s="180">
        <v>75637</v>
      </c>
      <c r="AM155" s="180">
        <v>366166</v>
      </c>
      <c r="AN155" s="180">
        <v>13818197</v>
      </c>
      <c r="AO155" s="180">
        <v>38866</v>
      </c>
      <c r="AP155" s="180">
        <v>3643971</v>
      </c>
      <c r="AQ155" s="180">
        <v>2496805</v>
      </c>
      <c r="AR155" s="180">
        <v>50360</v>
      </c>
      <c r="AT155" s="180">
        <v>169744</v>
      </c>
      <c r="AU155" s="180">
        <v>260599141</v>
      </c>
      <c r="AV155" s="180">
        <v>71062295</v>
      </c>
      <c r="AW155" s="180">
        <v>1766962</v>
      </c>
      <c r="AX155" s="180">
        <v>345263</v>
      </c>
      <c r="AY155" s="180">
        <v>260727</v>
      </c>
      <c r="AZ155" s="180">
        <v>172994</v>
      </c>
      <c r="BB155" s="180">
        <v>4696827</v>
      </c>
      <c r="BC155" s="180">
        <v>217717</v>
      </c>
      <c r="BD155" s="180">
        <v>195800</v>
      </c>
      <c r="BE155" s="180">
        <v>61748</v>
      </c>
      <c r="BF155" s="180">
        <v>15743590</v>
      </c>
      <c r="BG155" s="180">
        <v>16144</v>
      </c>
      <c r="BH155" s="180">
        <v>11677164</v>
      </c>
      <c r="BI155" s="180">
        <v>3232143</v>
      </c>
      <c r="BJ155" s="180">
        <v>180695</v>
      </c>
      <c r="BK155" s="180">
        <v>49686</v>
      </c>
      <c r="BL155" s="180">
        <v>16852624</v>
      </c>
      <c r="BM155" s="180">
        <v>16716321</v>
      </c>
      <c r="BN155" s="180">
        <v>1888358</v>
      </c>
      <c r="BO155" s="180">
        <v>51447735</v>
      </c>
      <c r="BP155" s="180">
        <v>105212741</v>
      </c>
      <c r="BQ155" s="180">
        <v>283722</v>
      </c>
      <c r="BR155" s="180">
        <v>5692572</v>
      </c>
      <c r="BS155" s="180">
        <v>925902</v>
      </c>
      <c r="BU155" s="180">
        <v>165917</v>
      </c>
      <c r="BV155" s="180">
        <v>247450</v>
      </c>
      <c r="BW155" s="180">
        <v>3101462</v>
      </c>
      <c r="BX155" s="180">
        <v>3039607</v>
      </c>
      <c r="BY155" s="180">
        <v>34865153</v>
      </c>
      <c r="BZ155" s="180">
        <v>650565</v>
      </c>
      <c r="CA155" s="180">
        <v>14281986</v>
      </c>
      <c r="CB155" s="180">
        <v>481079</v>
      </c>
      <c r="CC155" s="180">
        <v>3000048</v>
      </c>
      <c r="CD155" s="180">
        <v>50241324</v>
      </c>
    </row>
    <row r="156" spans="1:82" x14ac:dyDescent="0.3">
      <c r="A156" s="155">
        <v>533</v>
      </c>
      <c r="B156" s="180" t="s">
        <v>1060</v>
      </c>
      <c r="D156" s="180">
        <v>0</v>
      </c>
      <c r="E156" s="180">
        <v>176972</v>
      </c>
      <c r="F156" s="180">
        <v>0</v>
      </c>
      <c r="G156" s="180">
        <v>0</v>
      </c>
      <c r="H156" s="180">
        <v>0</v>
      </c>
      <c r="I156" s="180">
        <v>0</v>
      </c>
      <c r="J156" s="180">
        <v>0</v>
      </c>
      <c r="K156" s="180">
        <v>0</v>
      </c>
      <c r="L156" s="180">
        <v>15382</v>
      </c>
      <c r="M156" s="180">
        <v>3850578</v>
      </c>
      <c r="N156" s="180">
        <v>0</v>
      </c>
      <c r="O156" s="180">
        <v>0</v>
      </c>
      <c r="P156" s="180">
        <v>0</v>
      </c>
      <c r="Q156" s="180">
        <v>0</v>
      </c>
      <c r="R156" s="180">
        <v>0</v>
      </c>
      <c r="S156" s="180">
        <v>0</v>
      </c>
      <c r="T156" s="180">
        <v>0</v>
      </c>
      <c r="U156" s="180">
        <v>0</v>
      </c>
      <c r="V156" s="180">
        <v>0</v>
      </c>
      <c r="Y156" s="180">
        <v>29900</v>
      </c>
      <c r="Z156" s="180">
        <v>0</v>
      </c>
      <c r="AA156" s="180">
        <v>0</v>
      </c>
      <c r="AB156" s="180">
        <v>0</v>
      </c>
      <c r="AC156" s="180">
        <v>927692</v>
      </c>
      <c r="AD156" s="180">
        <v>0</v>
      </c>
      <c r="AF156" s="180">
        <v>0</v>
      </c>
      <c r="AG156" s="180">
        <v>0</v>
      </c>
      <c r="AH156" s="180">
        <v>0</v>
      </c>
      <c r="AI156" s="180">
        <v>0</v>
      </c>
      <c r="AJ156" s="180">
        <v>0</v>
      </c>
      <c r="AK156" s="180">
        <v>0</v>
      </c>
      <c r="AM156" s="180">
        <v>0</v>
      </c>
      <c r="AN156" s="180">
        <v>48578</v>
      </c>
      <c r="AO156" s="180">
        <v>0</v>
      </c>
      <c r="AP156" s="180">
        <v>0</v>
      </c>
      <c r="AQ156" s="180">
        <v>0</v>
      </c>
      <c r="AR156" s="180">
        <v>0</v>
      </c>
      <c r="AT156" s="180">
        <v>0</v>
      </c>
      <c r="AU156" s="180">
        <v>0</v>
      </c>
      <c r="AV156" s="180">
        <v>0</v>
      </c>
      <c r="AW156" s="180">
        <v>111316</v>
      </c>
      <c r="AX156" s="180">
        <v>0</v>
      </c>
      <c r="AY156" s="180">
        <v>0</v>
      </c>
      <c r="AZ156" s="180">
        <v>0</v>
      </c>
      <c r="BB156" s="180">
        <v>0</v>
      </c>
      <c r="BC156" s="180">
        <v>0</v>
      </c>
      <c r="BD156" s="180">
        <v>8750</v>
      </c>
      <c r="BE156" s="180">
        <v>0</v>
      </c>
      <c r="BF156" s="180">
        <v>0</v>
      </c>
      <c r="BG156" s="180">
        <v>0</v>
      </c>
      <c r="BH156" s="180">
        <v>0</v>
      </c>
      <c r="BI156" s="180">
        <v>644963</v>
      </c>
      <c r="BJ156" s="180">
        <v>0</v>
      </c>
      <c r="BK156" s="180">
        <v>0</v>
      </c>
      <c r="BL156" s="180">
        <v>1352588</v>
      </c>
      <c r="BM156" s="180">
        <v>206335</v>
      </c>
      <c r="BN156" s="180">
        <v>0</v>
      </c>
      <c r="BO156" s="180">
        <v>2105331</v>
      </c>
      <c r="BP156" s="180">
        <v>1278868</v>
      </c>
      <c r="BQ156" s="180">
        <v>0</v>
      </c>
      <c r="BR156" s="180">
        <v>0</v>
      </c>
      <c r="BS156" s="180">
        <v>0</v>
      </c>
      <c r="BU156" s="180">
        <v>0</v>
      </c>
      <c r="BV156" s="180">
        <v>0</v>
      </c>
      <c r="BW156" s="180">
        <v>0</v>
      </c>
      <c r="BX156" s="180">
        <v>0</v>
      </c>
      <c r="BY156" s="180">
        <v>1750000</v>
      </c>
      <c r="BZ156" s="180">
        <v>0</v>
      </c>
      <c r="CA156" s="180">
        <v>0</v>
      </c>
      <c r="CB156" s="180">
        <v>0</v>
      </c>
      <c r="CC156" s="180">
        <v>36965</v>
      </c>
      <c r="CD156" s="180">
        <v>0</v>
      </c>
    </row>
    <row r="157" spans="1:82" x14ac:dyDescent="0.3">
      <c r="A157" s="155">
        <v>534</v>
      </c>
      <c r="B157" s="180" t="s">
        <v>1061</v>
      </c>
      <c r="D157" s="180">
        <v>0</v>
      </c>
      <c r="E157" s="180">
        <v>0</v>
      </c>
      <c r="F157" s="180">
        <v>0</v>
      </c>
      <c r="G157" s="180">
        <v>0</v>
      </c>
      <c r="H157" s="180">
        <v>0</v>
      </c>
      <c r="I157" s="180">
        <v>0</v>
      </c>
      <c r="J157" s="180">
        <v>0</v>
      </c>
      <c r="K157" s="180">
        <v>0</v>
      </c>
      <c r="L157" s="180">
        <v>0</v>
      </c>
      <c r="M157" s="180">
        <v>0</v>
      </c>
      <c r="N157" s="180">
        <v>0</v>
      </c>
      <c r="O157" s="180">
        <v>0</v>
      </c>
      <c r="P157" s="180">
        <v>0</v>
      </c>
      <c r="Q157" s="180">
        <v>0</v>
      </c>
      <c r="R157" s="180">
        <v>0</v>
      </c>
      <c r="S157" s="180">
        <v>0</v>
      </c>
      <c r="T157" s="180">
        <v>0</v>
      </c>
      <c r="U157" s="180">
        <v>0</v>
      </c>
      <c r="V157" s="180">
        <v>0</v>
      </c>
      <c r="Y157" s="180">
        <v>0</v>
      </c>
      <c r="Z157" s="180">
        <v>0</v>
      </c>
      <c r="AA157" s="180">
        <v>0</v>
      </c>
      <c r="AB157" s="180">
        <v>0</v>
      </c>
      <c r="AC157" s="180">
        <v>0</v>
      </c>
      <c r="AD157" s="180">
        <v>0</v>
      </c>
      <c r="AF157" s="180">
        <v>0</v>
      </c>
      <c r="AG157" s="180">
        <v>0</v>
      </c>
      <c r="AH157" s="180">
        <v>0</v>
      </c>
      <c r="AI157" s="180">
        <v>0</v>
      </c>
      <c r="AJ157" s="180">
        <v>0</v>
      </c>
      <c r="AK157" s="180">
        <v>0</v>
      </c>
      <c r="AM157" s="180">
        <v>0</v>
      </c>
      <c r="AN157" s="180">
        <v>0</v>
      </c>
      <c r="AO157" s="180">
        <v>0</v>
      </c>
      <c r="AP157" s="180">
        <v>0</v>
      </c>
      <c r="AQ157" s="180">
        <v>0</v>
      </c>
      <c r="AR157" s="180">
        <v>0</v>
      </c>
      <c r="AT157" s="180">
        <v>0</v>
      </c>
      <c r="AU157" s="180">
        <v>0</v>
      </c>
      <c r="AV157" s="180">
        <v>0</v>
      </c>
      <c r="AW157" s="180">
        <v>0</v>
      </c>
      <c r="AX157" s="180">
        <v>0</v>
      </c>
      <c r="AY157" s="180">
        <v>0</v>
      </c>
      <c r="AZ157" s="180">
        <v>0</v>
      </c>
      <c r="BB157" s="180">
        <v>0</v>
      </c>
      <c r="BC157" s="180">
        <v>0</v>
      </c>
      <c r="BD157" s="180">
        <v>0</v>
      </c>
      <c r="BE157" s="180">
        <v>0</v>
      </c>
      <c r="BF157" s="180">
        <v>0</v>
      </c>
      <c r="BG157" s="180">
        <v>0</v>
      </c>
      <c r="BH157" s="180">
        <v>0</v>
      </c>
      <c r="BI157" s="180">
        <v>0</v>
      </c>
      <c r="BJ157" s="180">
        <v>0</v>
      </c>
      <c r="BK157" s="180">
        <v>0</v>
      </c>
      <c r="BL157" s="180">
        <v>0</v>
      </c>
      <c r="BM157" s="180">
        <v>0</v>
      </c>
      <c r="BN157" s="180">
        <v>0</v>
      </c>
      <c r="BO157" s="180">
        <v>0</v>
      </c>
      <c r="BP157" s="180">
        <v>0</v>
      </c>
      <c r="BQ157" s="180">
        <v>0</v>
      </c>
      <c r="BR157" s="180">
        <v>0</v>
      </c>
      <c r="BS157" s="180">
        <v>0</v>
      </c>
      <c r="BU157" s="180">
        <v>0</v>
      </c>
      <c r="BV157" s="180">
        <v>0</v>
      </c>
      <c r="BW157" s="180">
        <v>0</v>
      </c>
      <c r="BX157" s="180">
        <v>0</v>
      </c>
      <c r="BY157" s="180">
        <v>0</v>
      </c>
      <c r="BZ157" s="180">
        <v>0</v>
      </c>
      <c r="CA157" s="180">
        <v>0</v>
      </c>
      <c r="CB157" s="180">
        <v>0</v>
      </c>
      <c r="CC157" s="180">
        <v>0</v>
      </c>
      <c r="CD157" s="180">
        <v>0</v>
      </c>
    </row>
    <row r="158" spans="1:82" x14ac:dyDescent="0.3">
      <c r="A158" s="155">
        <v>535</v>
      </c>
      <c r="B158" s="180" t="s">
        <v>244</v>
      </c>
      <c r="D158" s="180">
        <v>0</v>
      </c>
      <c r="E158" s="180">
        <v>1</v>
      </c>
      <c r="F158" s="180">
        <v>0</v>
      </c>
      <c r="G158" s="180">
        <v>0</v>
      </c>
      <c r="H158" s="180">
        <v>0</v>
      </c>
      <c r="I158" s="180">
        <v>0</v>
      </c>
      <c r="J158" s="180">
        <v>0</v>
      </c>
      <c r="K158" s="180">
        <v>0</v>
      </c>
      <c r="L158" s="180">
        <v>0</v>
      </c>
      <c r="M158" s="180">
        <v>14421751</v>
      </c>
      <c r="N158" s="180">
        <v>0</v>
      </c>
      <c r="O158" s="180">
        <v>0</v>
      </c>
      <c r="P158" s="180">
        <v>0</v>
      </c>
      <c r="Q158" s="180">
        <v>0</v>
      </c>
      <c r="R158" s="180">
        <v>0</v>
      </c>
      <c r="S158" s="180">
        <v>0</v>
      </c>
      <c r="T158" s="180">
        <v>0</v>
      </c>
      <c r="U158" s="180">
        <v>0</v>
      </c>
      <c r="V158" s="180">
        <v>0</v>
      </c>
      <c r="Y158" s="180">
        <v>0</v>
      </c>
      <c r="Z158" s="180">
        <v>4643386</v>
      </c>
      <c r="AA158" s="180">
        <v>0</v>
      </c>
      <c r="AB158" s="180">
        <v>0</v>
      </c>
      <c r="AC158" s="180">
        <v>5877775</v>
      </c>
      <c r="AD158" s="180">
        <v>0</v>
      </c>
      <c r="AF158" s="180">
        <v>7348631</v>
      </c>
      <c r="AG158" s="180">
        <v>0</v>
      </c>
      <c r="AH158" s="180">
        <v>0</v>
      </c>
      <c r="AI158" s="180">
        <v>0</v>
      </c>
      <c r="AJ158" s="180">
        <v>0</v>
      </c>
      <c r="AK158" s="180">
        <v>0</v>
      </c>
      <c r="AM158" s="180">
        <v>0</v>
      </c>
      <c r="AN158" s="180">
        <v>0</v>
      </c>
      <c r="AO158" s="180">
        <v>0</v>
      </c>
      <c r="AP158" s="180">
        <v>0</v>
      </c>
      <c r="AQ158" s="180">
        <v>0</v>
      </c>
      <c r="AR158" s="180">
        <v>0</v>
      </c>
      <c r="AT158" s="180">
        <v>0</v>
      </c>
      <c r="AU158" s="180">
        <v>85639401</v>
      </c>
      <c r="AV158" s="180">
        <v>9184092</v>
      </c>
      <c r="AW158" s="180">
        <v>75179</v>
      </c>
      <c r="AX158" s="180">
        <v>0</v>
      </c>
      <c r="AY158" s="180">
        <v>0</v>
      </c>
      <c r="AZ158" s="180">
        <v>0</v>
      </c>
      <c r="BB158" s="180">
        <v>0</v>
      </c>
      <c r="BC158" s="180">
        <v>0</v>
      </c>
      <c r="BD158" s="180">
        <v>0</v>
      </c>
      <c r="BE158" s="180">
        <v>0</v>
      </c>
      <c r="BF158" s="180">
        <v>3655863</v>
      </c>
      <c r="BG158" s="180">
        <v>0</v>
      </c>
      <c r="BH158" s="180">
        <v>0</v>
      </c>
      <c r="BI158" s="180">
        <v>0</v>
      </c>
      <c r="BJ158" s="180">
        <v>0</v>
      </c>
      <c r="BK158" s="180">
        <v>0</v>
      </c>
      <c r="BL158" s="180">
        <v>0</v>
      </c>
      <c r="BM158" s="180">
        <v>3378567</v>
      </c>
      <c r="BN158" s="180">
        <v>0</v>
      </c>
      <c r="BO158" s="180">
        <v>196651</v>
      </c>
      <c r="BP158" s="180">
        <v>1145202</v>
      </c>
      <c r="BQ158" s="180">
        <v>0</v>
      </c>
      <c r="BR158" s="180">
        <v>6814158</v>
      </c>
      <c r="BS158" s="180">
        <v>0</v>
      </c>
      <c r="BU158" s="180">
        <v>0</v>
      </c>
      <c r="BV158" s="180">
        <v>0</v>
      </c>
      <c r="BW158" s="180">
        <v>0</v>
      </c>
      <c r="BX158" s="180">
        <v>0</v>
      </c>
      <c r="BY158" s="180">
        <v>48734916</v>
      </c>
      <c r="BZ158" s="180">
        <v>0</v>
      </c>
      <c r="CA158" s="180">
        <v>10406948</v>
      </c>
      <c r="CB158" s="180">
        <v>0</v>
      </c>
      <c r="CC158" s="180">
        <v>0</v>
      </c>
      <c r="CD158" s="180">
        <v>16501123</v>
      </c>
    </row>
    <row r="159" spans="1:82" x14ac:dyDescent="0.3">
      <c r="A159" s="155">
        <v>536</v>
      </c>
      <c r="B159" s="180" t="s">
        <v>190</v>
      </c>
      <c r="D159" s="180">
        <v>107895</v>
      </c>
      <c r="E159" s="180">
        <v>120634</v>
      </c>
      <c r="F159" s="180">
        <v>0</v>
      </c>
      <c r="G159" s="180">
        <v>13715</v>
      </c>
      <c r="H159" s="180">
        <v>154657</v>
      </c>
      <c r="I159" s="180">
        <v>17397</v>
      </c>
      <c r="J159" s="180">
        <v>20767</v>
      </c>
      <c r="K159" s="180">
        <v>100113</v>
      </c>
      <c r="L159" s="180">
        <v>650930</v>
      </c>
      <c r="M159" s="180">
        <v>6152908</v>
      </c>
      <c r="N159" s="180">
        <v>0</v>
      </c>
      <c r="O159" s="180">
        <v>626332</v>
      </c>
      <c r="P159" s="180">
        <v>24814</v>
      </c>
      <c r="Q159" s="180">
        <v>408026</v>
      </c>
      <c r="R159" s="180">
        <v>4498</v>
      </c>
      <c r="S159" s="180">
        <v>50522</v>
      </c>
      <c r="T159" s="180">
        <v>14552</v>
      </c>
      <c r="U159" s="180">
        <v>0</v>
      </c>
      <c r="V159" s="180">
        <v>487658</v>
      </c>
      <c r="Y159" s="180">
        <v>34200</v>
      </c>
      <c r="Z159" s="180">
        <v>2184813</v>
      </c>
      <c r="AA159" s="180">
        <v>3095862</v>
      </c>
      <c r="AB159" s="180">
        <v>11676</v>
      </c>
      <c r="AC159" s="180">
        <v>0</v>
      </c>
      <c r="AD159" s="180">
        <v>104157</v>
      </c>
      <c r="AF159" s="180">
        <v>1377142</v>
      </c>
      <c r="AG159" s="180">
        <v>24886</v>
      </c>
      <c r="AH159" s="180">
        <v>28167</v>
      </c>
      <c r="AI159" s="180">
        <v>622097</v>
      </c>
      <c r="AJ159" s="180">
        <v>69488</v>
      </c>
      <c r="AK159" s="180">
        <v>27059</v>
      </c>
      <c r="AM159" s="180">
        <v>53692</v>
      </c>
      <c r="AN159" s="180">
        <v>273549</v>
      </c>
      <c r="AO159" s="180">
        <v>0</v>
      </c>
      <c r="AP159" s="180">
        <v>154322</v>
      </c>
      <c r="AQ159" s="180">
        <v>118761</v>
      </c>
      <c r="AR159" s="180">
        <v>0</v>
      </c>
      <c r="AT159" s="180">
        <v>89998</v>
      </c>
      <c r="AU159" s="180">
        <v>1775434</v>
      </c>
      <c r="AV159" s="180">
        <v>1125286</v>
      </c>
      <c r="AW159" s="180">
        <v>3290</v>
      </c>
      <c r="AX159" s="180">
        <v>49090</v>
      </c>
      <c r="AY159" s="180">
        <v>93153</v>
      </c>
      <c r="AZ159" s="180">
        <v>89027</v>
      </c>
      <c r="BB159" s="180">
        <v>51666</v>
      </c>
      <c r="BC159" s="180">
        <v>0</v>
      </c>
      <c r="BD159" s="180">
        <v>3204</v>
      </c>
      <c r="BE159" s="180">
        <v>0</v>
      </c>
      <c r="BF159" s="180">
        <v>433221</v>
      </c>
      <c r="BG159" s="180">
        <v>33214</v>
      </c>
      <c r="BH159" s="180">
        <v>800990</v>
      </c>
      <c r="BI159" s="180">
        <v>296556</v>
      </c>
      <c r="BJ159" s="180">
        <v>76674</v>
      </c>
      <c r="BK159" s="180">
        <v>0</v>
      </c>
      <c r="BL159" s="180">
        <v>1178349</v>
      </c>
      <c r="BM159" s="180">
        <v>0</v>
      </c>
      <c r="BN159" s="180">
        <v>155876</v>
      </c>
      <c r="BO159" s="180">
        <v>77920</v>
      </c>
      <c r="BP159" s="180">
        <v>1557949</v>
      </c>
      <c r="BQ159" s="180">
        <v>42543</v>
      </c>
      <c r="BR159" s="180">
        <v>122982</v>
      </c>
      <c r="BS159" s="180">
        <v>309482</v>
      </c>
      <c r="BU159" s="180">
        <v>71783</v>
      </c>
      <c r="BV159" s="180">
        <v>120049</v>
      </c>
      <c r="BW159" s="180">
        <v>0</v>
      </c>
      <c r="BX159" s="180">
        <v>17887</v>
      </c>
      <c r="BY159" s="180">
        <v>3099150</v>
      </c>
      <c r="BZ159" s="180">
        <v>26327</v>
      </c>
      <c r="CA159" s="180">
        <v>91159</v>
      </c>
      <c r="CB159" s="180">
        <v>45047</v>
      </c>
      <c r="CC159" s="180">
        <v>129314</v>
      </c>
      <c r="CD159" s="180">
        <v>10966580</v>
      </c>
    </row>
    <row r="160" spans="1:82" x14ac:dyDescent="0.3">
      <c r="A160" s="155">
        <v>537</v>
      </c>
      <c r="B160" s="180" t="s">
        <v>280</v>
      </c>
      <c r="D160" s="180">
        <v>2</v>
      </c>
      <c r="E160" s="180">
        <v>2</v>
      </c>
      <c r="F160" s="180">
        <v>0</v>
      </c>
      <c r="G160" s="180">
        <v>2</v>
      </c>
      <c r="H160" s="180">
        <v>2</v>
      </c>
      <c r="I160" s="180">
        <v>2</v>
      </c>
      <c r="J160" s="180">
        <v>0</v>
      </c>
      <c r="K160" s="180">
        <v>2</v>
      </c>
      <c r="L160" s="180">
        <v>1</v>
      </c>
      <c r="M160" s="180">
        <v>0</v>
      </c>
      <c r="N160" s="180">
        <v>0</v>
      </c>
      <c r="O160" s="180">
        <v>0</v>
      </c>
      <c r="P160" s="180">
        <v>2</v>
      </c>
      <c r="Q160" s="180">
        <v>2</v>
      </c>
      <c r="R160" s="180">
        <v>0</v>
      </c>
      <c r="S160" s="180">
        <v>1</v>
      </c>
      <c r="T160" s="180">
        <v>2</v>
      </c>
      <c r="U160" s="180">
        <v>2</v>
      </c>
      <c r="V160" s="180">
        <v>1</v>
      </c>
      <c r="Y160" s="180">
        <v>0</v>
      </c>
      <c r="Z160" s="180">
        <v>2</v>
      </c>
      <c r="AA160" s="180">
        <v>2</v>
      </c>
      <c r="AB160" s="180">
        <v>2</v>
      </c>
      <c r="AC160" s="180">
        <v>2</v>
      </c>
      <c r="AD160" s="180">
        <v>0</v>
      </c>
      <c r="AF160" s="180">
        <v>1</v>
      </c>
      <c r="AG160" s="180">
        <v>2</v>
      </c>
      <c r="AH160" s="180">
        <v>2</v>
      </c>
      <c r="AI160" s="180">
        <v>2</v>
      </c>
      <c r="AJ160" s="180">
        <v>1</v>
      </c>
      <c r="AK160" s="180">
        <v>2</v>
      </c>
      <c r="AM160" s="180">
        <v>0</v>
      </c>
      <c r="AN160" s="180">
        <v>1</v>
      </c>
      <c r="AO160" s="180">
        <v>2</v>
      </c>
      <c r="AP160" s="180">
        <v>1</v>
      </c>
      <c r="AQ160" s="180">
        <v>2</v>
      </c>
      <c r="AR160" s="180">
        <v>0</v>
      </c>
      <c r="AT160" s="180">
        <v>2</v>
      </c>
      <c r="AU160" s="180">
        <v>2</v>
      </c>
      <c r="AV160" s="180">
        <v>2</v>
      </c>
      <c r="AW160" s="180">
        <v>2</v>
      </c>
      <c r="AX160" s="180">
        <v>1</v>
      </c>
      <c r="AY160" s="180">
        <v>2</v>
      </c>
      <c r="AZ160" s="180">
        <v>1</v>
      </c>
      <c r="BB160" s="180">
        <v>2</v>
      </c>
      <c r="BC160" s="180">
        <v>2</v>
      </c>
      <c r="BD160" s="180">
        <v>0</v>
      </c>
      <c r="BE160" s="180">
        <v>2</v>
      </c>
      <c r="BF160" s="180">
        <v>2</v>
      </c>
      <c r="BG160" s="180">
        <v>0</v>
      </c>
      <c r="BH160" s="180">
        <v>1</v>
      </c>
      <c r="BI160" s="180">
        <v>1</v>
      </c>
      <c r="BJ160" s="180">
        <v>0</v>
      </c>
      <c r="BK160" s="180">
        <v>0</v>
      </c>
      <c r="BL160" s="180">
        <v>2</v>
      </c>
      <c r="BM160" s="180">
        <v>1</v>
      </c>
      <c r="BN160" s="180">
        <v>1</v>
      </c>
      <c r="BO160" s="180">
        <v>1</v>
      </c>
      <c r="BP160" s="180">
        <v>1</v>
      </c>
      <c r="BQ160" s="180">
        <v>2</v>
      </c>
      <c r="BR160" s="180">
        <v>2</v>
      </c>
      <c r="BS160" s="180">
        <v>0</v>
      </c>
      <c r="BU160" s="180">
        <v>1</v>
      </c>
      <c r="BV160" s="180">
        <v>2</v>
      </c>
      <c r="BW160" s="180">
        <v>2</v>
      </c>
      <c r="BX160" s="180">
        <v>0</v>
      </c>
      <c r="BY160" s="180">
        <v>2</v>
      </c>
      <c r="BZ160" s="180">
        <v>1</v>
      </c>
      <c r="CA160" s="180">
        <v>0</v>
      </c>
      <c r="CB160" s="180">
        <v>1</v>
      </c>
      <c r="CC160" s="180">
        <v>0</v>
      </c>
      <c r="CD160" s="180">
        <v>2</v>
      </c>
    </row>
    <row r="161" spans="1:82" x14ac:dyDescent="0.3">
      <c r="A161" s="155">
        <v>538</v>
      </c>
      <c r="B161" s="180" t="s">
        <v>279</v>
      </c>
      <c r="D161" s="180">
        <v>1</v>
      </c>
      <c r="E161" s="180">
        <v>1</v>
      </c>
      <c r="F161" s="180">
        <v>0</v>
      </c>
      <c r="G161" s="180">
        <v>1</v>
      </c>
      <c r="H161" s="180">
        <v>2</v>
      </c>
      <c r="I161" s="180">
        <v>1</v>
      </c>
      <c r="J161" s="180">
        <v>0</v>
      </c>
      <c r="K161" s="180">
        <v>2</v>
      </c>
      <c r="L161" s="180">
        <v>2</v>
      </c>
      <c r="M161" s="180">
        <v>0</v>
      </c>
      <c r="N161" s="180">
        <v>0</v>
      </c>
      <c r="O161" s="180">
        <v>0</v>
      </c>
      <c r="P161" s="180">
        <v>2</v>
      </c>
      <c r="Q161" s="180">
        <v>2</v>
      </c>
      <c r="R161" s="180">
        <v>0</v>
      </c>
      <c r="S161" s="180">
        <v>1</v>
      </c>
      <c r="T161" s="180">
        <v>2</v>
      </c>
      <c r="U161" s="180">
        <v>2</v>
      </c>
      <c r="V161" s="180">
        <v>1</v>
      </c>
      <c r="Y161" s="180">
        <v>0</v>
      </c>
      <c r="Z161" s="180">
        <v>2</v>
      </c>
      <c r="AA161" s="180">
        <v>2</v>
      </c>
      <c r="AB161" s="180">
        <v>2</v>
      </c>
      <c r="AC161" s="180">
        <v>2</v>
      </c>
      <c r="AD161" s="180">
        <v>0</v>
      </c>
      <c r="AF161" s="180">
        <v>1</v>
      </c>
      <c r="AG161" s="180">
        <v>2</v>
      </c>
      <c r="AH161" s="180">
        <v>2</v>
      </c>
      <c r="AI161" s="180">
        <v>2</v>
      </c>
      <c r="AJ161" s="180">
        <v>1</v>
      </c>
      <c r="AK161" s="180">
        <v>2</v>
      </c>
      <c r="AM161" s="180">
        <v>0</v>
      </c>
      <c r="AN161" s="180">
        <v>1</v>
      </c>
      <c r="AO161" s="180">
        <v>2</v>
      </c>
      <c r="AP161" s="180">
        <v>1</v>
      </c>
      <c r="AQ161" s="180">
        <v>2</v>
      </c>
      <c r="AR161" s="180">
        <v>0</v>
      </c>
      <c r="AT161" s="180">
        <v>2</v>
      </c>
      <c r="AU161" s="180">
        <v>1</v>
      </c>
      <c r="AV161" s="180">
        <v>2</v>
      </c>
      <c r="AW161" s="180">
        <v>2</v>
      </c>
      <c r="AX161" s="180">
        <v>1</v>
      </c>
      <c r="AY161" s="180">
        <v>2</v>
      </c>
      <c r="AZ161" s="180">
        <v>1</v>
      </c>
      <c r="BB161" s="180">
        <v>2</v>
      </c>
      <c r="BC161" s="180">
        <v>2</v>
      </c>
      <c r="BD161" s="180">
        <v>0</v>
      </c>
      <c r="BE161" s="180">
        <v>0</v>
      </c>
      <c r="BF161" s="180">
        <v>1</v>
      </c>
      <c r="BG161" s="180">
        <v>0</v>
      </c>
      <c r="BH161" s="180">
        <v>1</v>
      </c>
      <c r="BI161" s="180">
        <v>1</v>
      </c>
      <c r="BJ161" s="180">
        <v>0</v>
      </c>
      <c r="BK161" s="180">
        <v>0</v>
      </c>
      <c r="BL161" s="180">
        <v>2</v>
      </c>
      <c r="BM161" s="180">
        <v>1</v>
      </c>
      <c r="BN161" s="180">
        <v>1</v>
      </c>
      <c r="BO161" s="180">
        <v>1</v>
      </c>
      <c r="BP161" s="180">
        <v>1</v>
      </c>
      <c r="BQ161" s="180">
        <v>2</v>
      </c>
      <c r="BR161" s="180">
        <v>2</v>
      </c>
      <c r="BS161" s="180">
        <v>0</v>
      </c>
      <c r="BU161" s="180">
        <v>1</v>
      </c>
      <c r="BV161" s="180">
        <v>2</v>
      </c>
      <c r="BW161" s="180">
        <v>2</v>
      </c>
      <c r="BX161" s="180">
        <v>0</v>
      </c>
      <c r="BY161" s="180">
        <v>2</v>
      </c>
      <c r="BZ161" s="180">
        <v>2</v>
      </c>
      <c r="CA161" s="180">
        <v>0</v>
      </c>
      <c r="CB161" s="180">
        <v>1</v>
      </c>
      <c r="CC161" s="180">
        <v>0</v>
      </c>
      <c r="CD161" s="180">
        <v>2</v>
      </c>
    </row>
    <row r="162" spans="1:82" x14ac:dyDescent="0.3">
      <c r="A162" s="155">
        <v>540</v>
      </c>
      <c r="B162" s="180" t="s">
        <v>253</v>
      </c>
      <c r="D162" s="180">
        <v>0</v>
      </c>
      <c r="E162" s="180">
        <v>0</v>
      </c>
      <c r="F162" s="180">
        <v>0</v>
      </c>
      <c r="G162" s="180">
        <v>0</v>
      </c>
      <c r="H162" s="180">
        <v>19550</v>
      </c>
      <c r="I162" s="180">
        <v>17700</v>
      </c>
      <c r="J162" s="180">
        <v>0</v>
      </c>
      <c r="K162" s="180">
        <v>0</v>
      </c>
      <c r="L162" s="180">
        <v>386202</v>
      </c>
      <c r="M162" s="180">
        <v>12687857</v>
      </c>
      <c r="N162" s="180">
        <v>0</v>
      </c>
      <c r="O162" s="180">
        <v>50011</v>
      </c>
      <c r="P162" s="180">
        <v>0</v>
      </c>
      <c r="Q162" s="180">
        <v>2656827</v>
      </c>
      <c r="R162" s="180">
        <v>0</v>
      </c>
      <c r="S162" s="180">
        <v>0</v>
      </c>
      <c r="T162" s="180">
        <v>0</v>
      </c>
      <c r="U162" s="180">
        <v>0</v>
      </c>
      <c r="V162" s="180">
        <v>434351</v>
      </c>
      <c r="Y162" s="180">
        <v>0</v>
      </c>
      <c r="Z162" s="180">
        <v>4360450</v>
      </c>
      <c r="AA162" s="180">
        <v>0</v>
      </c>
      <c r="AB162" s="180">
        <v>17557</v>
      </c>
      <c r="AC162" s="180">
        <v>2150675</v>
      </c>
      <c r="AD162" s="180">
        <v>0</v>
      </c>
      <c r="AF162" s="180">
        <v>0</v>
      </c>
      <c r="AG162" s="180">
        <v>0</v>
      </c>
      <c r="AH162" s="180">
        <v>8000</v>
      </c>
      <c r="AI162" s="180">
        <v>758500</v>
      </c>
      <c r="AJ162" s="180">
        <v>147265</v>
      </c>
      <c r="AK162" s="180">
        <v>0</v>
      </c>
      <c r="AM162" s="180">
        <v>0</v>
      </c>
      <c r="AN162" s="180">
        <v>1470000</v>
      </c>
      <c r="AO162" s="180">
        <v>5010</v>
      </c>
      <c r="AP162" s="180">
        <v>0</v>
      </c>
      <c r="AQ162" s="180">
        <v>0</v>
      </c>
      <c r="AR162" s="180">
        <v>0</v>
      </c>
      <c r="AT162" s="180">
        <v>0</v>
      </c>
      <c r="AU162" s="180">
        <v>6080874</v>
      </c>
      <c r="AV162" s="180">
        <v>750000</v>
      </c>
      <c r="AW162" s="180">
        <v>0</v>
      </c>
      <c r="AX162" s="180">
        <v>39750</v>
      </c>
      <c r="AY162" s="180">
        <v>0</v>
      </c>
      <c r="AZ162" s="180">
        <v>0</v>
      </c>
      <c r="BB162" s="180">
        <v>493160</v>
      </c>
      <c r="BC162" s="180">
        <v>0</v>
      </c>
      <c r="BD162" s="180">
        <v>12307</v>
      </c>
      <c r="BE162" s="180">
        <v>22041</v>
      </c>
      <c r="BF162" s="180">
        <v>0</v>
      </c>
      <c r="BG162" s="180">
        <v>0</v>
      </c>
      <c r="BH162" s="180">
        <v>1119054</v>
      </c>
      <c r="BI162" s="180">
        <v>32160</v>
      </c>
      <c r="BJ162" s="180">
        <v>0</v>
      </c>
      <c r="BK162" s="180">
        <v>0</v>
      </c>
      <c r="BL162" s="180">
        <v>2250000</v>
      </c>
      <c r="BM162" s="180">
        <v>1261744</v>
      </c>
      <c r="BN162" s="180">
        <v>0</v>
      </c>
      <c r="BO162" s="180">
        <v>1572085</v>
      </c>
      <c r="BP162" s="180">
        <v>1550000</v>
      </c>
      <c r="BQ162" s="180">
        <v>82400</v>
      </c>
      <c r="BR162" s="180">
        <v>0</v>
      </c>
      <c r="BS162" s="180">
        <v>388576</v>
      </c>
      <c r="BU162" s="180">
        <v>0</v>
      </c>
      <c r="BV162" s="180">
        <v>60747</v>
      </c>
      <c r="BW162" s="180">
        <v>500000</v>
      </c>
      <c r="BX162" s="180">
        <v>0</v>
      </c>
      <c r="BY162" s="180">
        <v>0</v>
      </c>
      <c r="BZ162" s="180">
        <v>0</v>
      </c>
      <c r="CA162" s="180">
        <v>598600</v>
      </c>
      <c r="CB162" s="180">
        <v>0</v>
      </c>
      <c r="CC162" s="180">
        <v>92860</v>
      </c>
      <c r="CD162" s="180">
        <v>4073271</v>
      </c>
    </row>
    <row r="163" spans="1:82" x14ac:dyDescent="0.3">
      <c r="A163" s="155">
        <v>541</v>
      </c>
      <c r="B163" s="180" t="s">
        <v>311</v>
      </c>
      <c r="D163" s="180">
        <v>-42726</v>
      </c>
      <c r="E163" s="180">
        <v>-124215</v>
      </c>
      <c r="F163" s="180">
        <v>0</v>
      </c>
      <c r="G163" s="180">
        <v>76189</v>
      </c>
      <c r="H163" s="180">
        <v>104116</v>
      </c>
      <c r="I163" s="180">
        <v>3434</v>
      </c>
      <c r="J163" s="180">
        <v>0</v>
      </c>
      <c r="K163" s="180">
        <v>87794</v>
      </c>
      <c r="L163" s="180">
        <v>213838</v>
      </c>
      <c r="M163" s="180">
        <v>0</v>
      </c>
      <c r="N163" s="180">
        <v>0</v>
      </c>
      <c r="O163" s="180">
        <v>0</v>
      </c>
      <c r="P163" s="180">
        <v>8787</v>
      </c>
      <c r="Q163" s="180">
        <v>221372</v>
      </c>
      <c r="R163" s="180">
        <v>0</v>
      </c>
      <c r="S163" s="180">
        <v>-351737</v>
      </c>
      <c r="T163" s="180">
        <v>78614</v>
      </c>
      <c r="U163" s="180">
        <v>120756</v>
      </c>
      <c r="V163" s="180">
        <v>833425</v>
      </c>
      <c r="Y163" s="180">
        <v>64424</v>
      </c>
      <c r="Z163" s="180">
        <v>1382111</v>
      </c>
      <c r="AA163" s="180">
        <v>-11539</v>
      </c>
      <c r="AB163" s="180">
        <v>102735</v>
      </c>
      <c r="AC163" s="180">
        <v>0</v>
      </c>
      <c r="AD163" s="180">
        <v>0</v>
      </c>
      <c r="AF163" s="180">
        <v>7940118</v>
      </c>
      <c r="AG163" s="180">
        <v>-267</v>
      </c>
      <c r="AH163" s="180">
        <v>-64050</v>
      </c>
      <c r="AI163" s="180">
        <v>1578</v>
      </c>
      <c r="AJ163" s="180">
        <v>-2558</v>
      </c>
      <c r="AK163" s="180">
        <v>-23696</v>
      </c>
      <c r="AM163" s="180">
        <v>-115844</v>
      </c>
      <c r="AN163" s="180">
        <v>1000245</v>
      </c>
      <c r="AO163" s="180">
        <v>0</v>
      </c>
      <c r="AP163" s="180">
        <v>213776</v>
      </c>
      <c r="AQ163" s="180">
        <v>0</v>
      </c>
      <c r="AR163" s="180">
        <v>0</v>
      </c>
      <c r="AT163" s="180">
        <v>-694</v>
      </c>
      <c r="AU163" s="180">
        <v>26983917</v>
      </c>
      <c r="AV163" s="180">
        <v>5392761</v>
      </c>
      <c r="AW163" s="180">
        <v>201933</v>
      </c>
      <c r="AX163" s="180">
        <v>-36947</v>
      </c>
      <c r="AY163" s="180">
        <v>-96493</v>
      </c>
      <c r="AZ163" s="180">
        <v>-166916</v>
      </c>
      <c r="BB163" s="180">
        <v>306395</v>
      </c>
      <c r="BC163" s="180">
        <v>-61485</v>
      </c>
      <c r="BD163" s="180">
        <v>0</v>
      </c>
      <c r="BE163" s="180">
        <v>-20694</v>
      </c>
      <c r="BF163" s="180">
        <v>-427508</v>
      </c>
      <c r="BG163" s="180">
        <v>0</v>
      </c>
      <c r="BH163" s="180">
        <v>-819972</v>
      </c>
      <c r="BI163" s="180">
        <v>-101672</v>
      </c>
      <c r="BJ163" s="180">
        <v>0</v>
      </c>
      <c r="BK163" s="180">
        <v>0</v>
      </c>
      <c r="BL163" s="180">
        <v>4447793</v>
      </c>
      <c r="BM163" s="180">
        <v>300252</v>
      </c>
      <c r="BN163" s="180">
        <v>213102</v>
      </c>
      <c r="BO163" s="180">
        <v>-1462350</v>
      </c>
      <c r="BP163" s="180">
        <v>10914223</v>
      </c>
      <c r="BQ163" s="180">
        <v>62379</v>
      </c>
      <c r="BR163" s="180">
        <v>113402</v>
      </c>
      <c r="BS163" s="180">
        <v>0</v>
      </c>
      <c r="BU163" s="180">
        <v>1146</v>
      </c>
      <c r="BV163" s="180">
        <v>5101</v>
      </c>
      <c r="BW163" s="180">
        <v>-1130281</v>
      </c>
      <c r="BX163" s="180">
        <v>0</v>
      </c>
      <c r="BY163" s="180">
        <v>1012787</v>
      </c>
      <c r="BZ163" s="180">
        <v>55286</v>
      </c>
      <c r="CA163" s="180">
        <v>0</v>
      </c>
      <c r="CB163" s="180">
        <v>66893</v>
      </c>
      <c r="CC163" s="180">
        <v>0</v>
      </c>
      <c r="CD163" s="180">
        <v>0</v>
      </c>
    </row>
    <row r="164" spans="1:82" x14ac:dyDescent="0.3">
      <c r="A164" s="155">
        <v>542</v>
      </c>
      <c r="B164" s="180" t="s">
        <v>1062</v>
      </c>
      <c r="D164" s="180">
        <v>0</v>
      </c>
      <c r="E164" s="180">
        <v>0</v>
      </c>
      <c r="F164" s="180">
        <v>0</v>
      </c>
      <c r="G164" s="180">
        <v>0</v>
      </c>
      <c r="H164" s="180">
        <v>0</v>
      </c>
      <c r="I164" s="180">
        <v>0</v>
      </c>
      <c r="J164" s="180">
        <v>0</v>
      </c>
      <c r="K164" s="180">
        <v>20426</v>
      </c>
      <c r="L164" s="180">
        <v>0</v>
      </c>
      <c r="M164" s="180">
        <v>0</v>
      </c>
      <c r="N164" s="180">
        <v>0</v>
      </c>
      <c r="O164" s="180">
        <v>0</v>
      </c>
      <c r="P164" s="180">
        <v>0</v>
      </c>
      <c r="Q164" s="180">
        <v>0</v>
      </c>
      <c r="R164" s="180">
        <v>0</v>
      </c>
      <c r="S164" s="180">
        <v>0</v>
      </c>
      <c r="T164" s="180">
        <v>0</v>
      </c>
      <c r="U164" s="180">
        <v>0</v>
      </c>
      <c r="V164" s="180">
        <v>0</v>
      </c>
      <c r="Y164" s="180">
        <v>0</v>
      </c>
      <c r="Z164" s="180">
        <v>0</v>
      </c>
      <c r="AA164" s="180">
        <v>0</v>
      </c>
      <c r="AB164" s="180">
        <v>11000</v>
      </c>
      <c r="AC164" s="180">
        <v>0</v>
      </c>
      <c r="AD164" s="180">
        <v>0</v>
      </c>
      <c r="AF164" s="180">
        <v>0</v>
      </c>
      <c r="AG164" s="180">
        <v>0</v>
      </c>
      <c r="AH164" s="180">
        <v>0</v>
      </c>
      <c r="AI164" s="180">
        <v>0</v>
      </c>
      <c r="AJ164" s="180">
        <v>0</v>
      </c>
      <c r="AK164" s="180">
        <v>0</v>
      </c>
      <c r="AM164" s="180">
        <v>0</v>
      </c>
      <c r="AN164" s="180">
        <v>0</v>
      </c>
      <c r="AO164" s="180">
        <v>0</v>
      </c>
      <c r="AP164" s="180">
        <v>0</v>
      </c>
      <c r="AQ164" s="180">
        <v>0</v>
      </c>
      <c r="AR164" s="180">
        <v>0</v>
      </c>
      <c r="AT164" s="180">
        <v>0</v>
      </c>
      <c r="AU164" s="180">
        <v>10957657</v>
      </c>
      <c r="AV164" s="180">
        <v>0</v>
      </c>
      <c r="AW164" s="180">
        <v>0</v>
      </c>
      <c r="AX164" s="180">
        <v>52000</v>
      </c>
      <c r="AY164" s="180">
        <v>0</v>
      </c>
      <c r="AZ164" s="180">
        <v>0</v>
      </c>
      <c r="BB164" s="180">
        <v>0</v>
      </c>
      <c r="BC164" s="180">
        <v>0</v>
      </c>
      <c r="BD164" s="180">
        <v>0</v>
      </c>
      <c r="BE164" s="180">
        <v>0</v>
      </c>
      <c r="BF164" s="180">
        <v>0</v>
      </c>
      <c r="BG164" s="180">
        <v>0</v>
      </c>
      <c r="BH164" s="180">
        <v>0</v>
      </c>
      <c r="BI164" s="180">
        <v>0</v>
      </c>
      <c r="BJ164" s="180">
        <v>0</v>
      </c>
      <c r="BK164" s="180">
        <v>0</v>
      </c>
      <c r="BL164" s="180">
        <v>0</v>
      </c>
      <c r="BM164" s="180">
        <v>0</v>
      </c>
      <c r="BN164" s="180">
        <v>0</v>
      </c>
      <c r="BO164" s="180">
        <v>0</v>
      </c>
      <c r="BP164" s="180">
        <v>14655832</v>
      </c>
      <c r="BQ164" s="180">
        <v>0</v>
      </c>
      <c r="BR164" s="180">
        <v>0</v>
      </c>
      <c r="BS164" s="180">
        <v>0</v>
      </c>
      <c r="BU164" s="180">
        <v>0</v>
      </c>
      <c r="BV164" s="180">
        <v>0</v>
      </c>
      <c r="BW164" s="180">
        <v>0</v>
      </c>
      <c r="BX164" s="180">
        <v>0</v>
      </c>
      <c r="BY164" s="180">
        <v>0</v>
      </c>
      <c r="BZ164" s="180">
        <v>0</v>
      </c>
      <c r="CA164" s="180">
        <v>0</v>
      </c>
      <c r="CB164" s="180">
        <v>0</v>
      </c>
      <c r="CC164" s="180">
        <v>0</v>
      </c>
      <c r="CD164" s="180">
        <v>0</v>
      </c>
    </row>
    <row r="165" spans="1:82" x14ac:dyDescent="0.3">
      <c r="A165" s="155">
        <v>544</v>
      </c>
      <c r="B165" s="180" t="s">
        <v>52</v>
      </c>
      <c r="D165" s="180">
        <v>0</v>
      </c>
      <c r="E165" s="180">
        <v>0</v>
      </c>
      <c r="F165" s="180">
        <v>0</v>
      </c>
      <c r="G165" s="180">
        <v>0</v>
      </c>
      <c r="H165" s="180">
        <v>0</v>
      </c>
      <c r="I165" s="180">
        <v>0</v>
      </c>
      <c r="J165" s="180">
        <v>0</v>
      </c>
      <c r="K165" s="180">
        <v>0</v>
      </c>
      <c r="L165" s="180">
        <v>0</v>
      </c>
      <c r="M165" s="180">
        <v>0</v>
      </c>
      <c r="N165" s="180">
        <v>0</v>
      </c>
      <c r="O165" s="180">
        <v>0</v>
      </c>
      <c r="P165" s="180">
        <v>0</v>
      </c>
      <c r="Q165" s="180">
        <v>0</v>
      </c>
      <c r="R165" s="180">
        <v>0</v>
      </c>
      <c r="S165" s="180">
        <v>0</v>
      </c>
      <c r="T165" s="180">
        <v>0</v>
      </c>
      <c r="U165" s="180">
        <v>0</v>
      </c>
      <c r="V165" s="180">
        <v>0</v>
      </c>
      <c r="Y165" s="180">
        <v>0.01</v>
      </c>
      <c r="Z165" s="180">
        <v>0</v>
      </c>
      <c r="AA165" s="180">
        <v>0</v>
      </c>
      <c r="AB165" s="180">
        <v>0</v>
      </c>
      <c r="AC165" s="180">
        <v>0</v>
      </c>
      <c r="AD165" s="180">
        <v>0</v>
      </c>
      <c r="AF165" s="180">
        <v>0</v>
      </c>
      <c r="AG165" s="180">
        <v>0</v>
      </c>
      <c r="AH165" s="180">
        <v>0</v>
      </c>
      <c r="AI165" s="180">
        <v>0</v>
      </c>
      <c r="AJ165" s="180">
        <v>0</v>
      </c>
      <c r="AK165" s="180">
        <v>0</v>
      </c>
      <c r="AM165" s="180">
        <v>0</v>
      </c>
      <c r="AN165" s="180">
        <v>0</v>
      </c>
      <c r="AO165" s="180">
        <v>0</v>
      </c>
      <c r="AP165" s="180">
        <v>0</v>
      </c>
      <c r="AQ165" s="180">
        <v>0</v>
      </c>
      <c r="AR165" s="180">
        <v>0</v>
      </c>
      <c r="AT165" s="180">
        <v>0</v>
      </c>
      <c r="AU165" s="180">
        <v>0</v>
      </c>
      <c r="AV165" s="180">
        <v>0</v>
      </c>
      <c r="AW165" s="180">
        <v>0</v>
      </c>
      <c r="AX165" s="180">
        <v>0</v>
      </c>
      <c r="AY165" s="180">
        <v>0</v>
      </c>
      <c r="AZ165" s="180">
        <v>0</v>
      </c>
      <c r="BB165" s="180">
        <v>1E-3</v>
      </c>
      <c r="BC165" s="180">
        <v>0</v>
      </c>
      <c r="BD165" s="180">
        <v>0</v>
      </c>
      <c r="BE165" s="180">
        <v>0</v>
      </c>
      <c r="BF165" s="180">
        <v>0</v>
      </c>
      <c r="BG165" s="180">
        <v>0</v>
      </c>
      <c r="BH165" s="180">
        <v>0</v>
      </c>
      <c r="BI165" s="180">
        <v>0.15</v>
      </c>
      <c r="BJ165" s="180">
        <v>0</v>
      </c>
      <c r="BK165" s="180">
        <v>0</v>
      </c>
      <c r="BL165" s="180">
        <v>0</v>
      </c>
      <c r="BM165" s="180">
        <v>0</v>
      </c>
      <c r="BN165" s="180">
        <v>8.5000000000000006E-2</v>
      </c>
      <c r="BO165" s="180">
        <v>0</v>
      </c>
      <c r="BP165" s="180">
        <v>0</v>
      </c>
      <c r="BQ165" s="180">
        <v>0</v>
      </c>
      <c r="BR165" s="180">
        <v>0</v>
      </c>
      <c r="BS165" s="180">
        <v>0</v>
      </c>
      <c r="BU165" s="180">
        <v>0</v>
      </c>
      <c r="BV165" s="180">
        <v>0</v>
      </c>
      <c r="BW165" s="180">
        <v>0</v>
      </c>
      <c r="BX165" s="180">
        <v>0</v>
      </c>
      <c r="BY165" s="180">
        <v>0</v>
      </c>
      <c r="BZ165" s="180">
        <v>0</v>
      </c>
      <c r="CA165" s="180">
        <v>0</v>
      </c>
      <c r="CB165" s="180">
        <v>0</v>
      </c>
      <c r="CC165" s="180">
        <v>0</v>
      </c>
      <c r="CD165" s="180">
        <v>0</v>
      </c>
    </row>
    <row r="166" spans="1:82" s="643" customFormat="1" x14ac:dyDescent="0.3">
      <c r="A166" s="642">
        <v>545</v>
      </c>
      <c r="B166" s="643" t="s">
        <v>53</v>
      </c>
      <c r="D166" s="643">
        <v>0</v>
      </c>
      <c r="E166" s="643">
        <v>0</v>
      </c>
      <c r="F166" s="643">
        <v>0</v>
      </c>
      <c r="G166" s="643">
        <v>0</v>
      </c>
      <c r="H166" s="643">
        <v>0</v>
      </c>
      <c r="I166" s="643">
        <v>0</v>
      </c>
      <c r="J166" s="643">
        <v>0</v>
      </c>
      <c r="K166" s="643">
        <v>0</v>
      </c>
      <c r="L166" s="643">
        <v>0</v>
      </c>
      <c r="M166" s="643">
        <v>0</v>
      </c>
      <c r="N166" s="643">
        <v>0</v>
      </c>
      <c r="O166" s="643">
        <v>0</v>
      </c>
      <c r="P166" s="643">
        <v>0</v>
      </c>
      <c r="Q166" s="643">
        <v>0</v>
      </c>
      <c r="R166" s="643">
        <v>0</v>
      </c>
      <c r="S166" s="643">
        <v>0</v>
      </c>
      <c r="T166" s="643">
        <v>0</v>
      </c>
      <c r="U166" s="643">
        <v>0</v>
      </c>
      <c r="V166" s="643">
        <v>0</v>
      </c>
      <c r="Y166" s="643">
        <v>0</v>
      </c>
      <c r="Z166" s="643">
        <v>0</v>
      </c>
      <c r="AA166" s="643">
        <v>0</v>
      </c>
      <c r="AB166" s="643">
        <v>0</v>
      </c>
      <c r="AC166" s="643">
        <v>0</v>
      </c>
      <c r="AD166" s="643">
        <v>0</v>
      </c>
      <c r="AF166" s="643">
        <v>0</v>
      </c>
      <c r="AG166" s="643">
        <v>0</v>
      </c>
      <c r="AH166" s="643">
        <v>0</v>
      </c>
      <c r="AI166" s="643">
        <v>0</v>
      </c>
      <c r="AJ166" s="643">
        <v>-0.01</v>
      </c>
      <c r="AK166" s="643">
        <v>0</v>
      </c>
      <c r="AM166" s="643">
        <v>0</v>
      </c>
      <c r="AN166" s="643">
        <v>0</v>
      </c>
      <c r="AO166" s="643">
        <v>0</v>
      </c>
      <c r="AP166" s="643">
        <v>0</v>
      </c>
      <c r="AQ166" s="643">
        <v>0</v>
      </c>
      <c r="AR166" s="643">
        <v>0</v>
      </c>
      <c r="AT166" s="643">
        <v>0</v>
      </c>
      <c r="AU166" s="643">
        <v>0</v>
      </c>
      <c r="AV166" s="643">
        <v>0</v>
      </c>
      <c r="AW166" s="643">
        <v>0</v>
      </c>
      <c r="AX166" s="643">
        <v>0</v>
      </c>
      <c r="AY166" s="643">
        <v>0.01</v>
      </c>
      <c r="AZ166" s="643">
        <v>0</v>
      </c>
      <c r="BB166" s="643">
        <v>0</v>
      </c>
      <c r="BC166" s="643">
        <v>0</v>
      </c>
      <c r="BD166" s="643">
        <v>0</v>
      </c>
      <c r="BE166" s="643">
        <v>0</v>
      </c>
      <c r="BF166" s="643">
        <v>0</v>
      </c>
      <c r="BG166" s="643">
        <v>0</v>
      </c>
      <c r="BH166" s="643">
        <v>0</v>
      </c>
      <c r="BI166" s="643">
        <v>0</v>
      </c>
      <c r="BJ166" s="643">
        <v>0</v>
      </c>
      <c r="BK166" s="643">
        <v>0</v>
      </c>
      <c r="BL166" s="643">
        <v>0</v>
      </c>
      <c r="BM166" s="643">
        <v>0.03</v>
      </c>
      <c r="BN166" s="643">
        <v>0</v>
      </c>
      <c r="BO166" s="643">
        <v>0.04</v>
      </c>
      <c r="BP166" s="643">
        <v>0</v>
      </c>
      <c r="BQ166" s="643">
        <v>0</v>
      </c>
      <c r="BR166" s="643">
        <v>0</v>
      </c>
      <c r="BS166" s="643">
        <v>0</v>
      </c>
      <c r="BU166" s="643">
        <v>0</v>
      </c>
      <c r="BV166" s="643">
        <v>0</v>
      </c>
      <c r="BW166" s="643">
        <v>0</v>
      </c>
      <c r="BX166" s="643">
        <v>0</v>
      </c>
      <c r="BY166" s="643">
        <v>0</v>
      </c>
      <c r="BZ166" s="643">
        <v>0</v>
      </c>
      <c r="CA166" s="643">
        <v>0</v>
      </c>
      <c r="CB166" s="643">
        <v>0</v>
      </c>
      <c r="CC166" s="643">
        <v>0</v>
      </c>
      <c r="CD166" s="643">
        <v>0</v>
      </c>
    </row>
    <row r="167" spans="1:82" x14ac:dyDescent="0.3">
      <c r="A167" s="155">
        <v>546</v>
      </c>
      <c r="B167" s="180" t="s">
        <v>1063</v>
      </c>
      <c r="D167" s="180">
        <v>0</v>
      </c>
      <c r="E167" s="180">
        <v>0</v>
      </c>
      <c r="F167" s="180">
        <v>0</v>
      </c>
      <c r="G167" s="180">
        <v>0</v>
      </c>
      <c r="H167" s="180">
        <v>0</v>
      </c>
      <c r="I167" s="180">
        <v>0</v>
      </c>
      <c r="J167" s="180">
        <v>0</v>
      </c>
      <c r="K167" s="180">
        <v>0</v>
      </c>
      <c r="L167" s="180">
        <v>0</v>
      </c>
      <c r="M167" s="180">
        <v>0</v>
      </c>
      <c r="N167" s="180">
        <v>0</v>
      </c>
      <c r="O167" s="180">
        <v>0</v>
      </c>
      <c r="P167" s="180">
        <v>0</v>
      </c>
      <c r="Q167" s="180">
        <v>0</v>
      </c>
      <c r="R167" s="180">
        <v>0</v>
      </c>
      <c r="S167" s="180">
        <v>0</v>
      </c>
      <c r="T167" s="180">
        <v>0</v>
      </c>
      <c r="U167" s="180">
        <v>0</v>
      </c>
      <c r="V167" s="180">
        <v>0</v>
      </c>
      <c r="Y167" s="180">
        <v>0</v>
      </c>
      <c r="Z167" s="180">
        <v>0</v>
      </c>
      <c r="AA167" s="180">
        <v>0</v>
      </c>
      <c r="AB167" s="180">
        <v>0</v>
      </c>
      <c r="AC167" s="180">
        <v>0</v>
      </c>
      <c r="AD167" s="180">
        <v>0</v>
      </c>
      <c r="AF167" s="180">
        <v>0</v>
      </c>
      <c r="AG167" s="180">
        <v>0</v>
      </c>
      <c r="AH167" s="180">
        <v>0</v>
      </c>
      <c r="AI167" s="180">
        <v>0</v>
      </c>
      <c r="AJ167" s="180">
        <v>0</v>
      </c>
      <c r="AK167" s="180">
        <v>0</v>
      </c>
      <c r="AM167" s="180">
        <v>0</v>
      </c>
      <c r="AN167" s="180">
        <v>0</v>
      </c>
      <c r="AO167" s="180">
        <v>0</v>
      </c>
      <c r="AP167" s="180">
        <v>0</v>
      </c>
      <c r="AQ167" s="180">
        <v>0</v>
      </c>
      <c r="AR167" s="180">
        <v>0</v>
      </c>
      <c r="AT167" s="180">
        <v>0</v>
      </c>
      <c r="AU167" s="180">
        <v>0</v>
      </c>
      <c r="AV167" s="180">
        <v>0</v>
      </c>
      <c r="AW167" s="180">
        <v>0</v>
      </c>
      <c r="AX167" s="180">
        <v>0</v>
      </c>
      <c r="AY167" s="180">
        <v>0</v>
      </c>
      <c r="AZ167" s="180">
        <v>0</v>
      </c>
      <c r="BB167" s="180">
        <v>0</v>
      </c>
      <c r="BC167" s="180">
        <v>0</v>
      </c>
      <c r="BD167" s="180">
        <v>0</v>
      </c>
      <c r="BE167" s="180">
        <v>0</v>
      </c>
      <c r="BF167" s="180">
        <v>0</v>
      </c>
      <c r="BG167" s="180">
        <v>0</v>
      </c>
      <c r="BH167" s="180">
        <v>0</v>
      </c>
      <c r="BI167" s="180">
        <v>0</v>
      </c>
      <c r="BJ167" s="180">
        <v>0</v>
      </c>
      <c r="BK167" s="180">
        <v>0</v>
      </c>
      <c r="BL167" s="180">
        <v>0</v>
      </c>
      <c r="BM167" s="180">
        <v>0</v>
      </c>
      <c r="BN167" s="180">
        <v>0</v>
      </c>
      <c r="BO167" s="180">
        <v>0</v>
      </c>
      <c r="BP167" s="180">
        <v>0</v>
      </c>
      <c r="BQ167" s="180">
        <v>0</v>
      </c>
      <c r="BR167" s="180">
        <v>0</v>
      </c>
      <c r="BS167" s="180">
        <v>0</v>
      </c>
      <c r="BU167" s="180">
        <v>0</v>
      </c>
      <c r="BV167" s="180">
        <v>0</v>
      </c>
      <c r="BW167" s="180">
        <v>0</v>
      </c>
      <c r="BX167" s="180">
        <v>0</v>
      </c>
      <c r="BY167" s="180">
        <v>0</v>
      </c>
      <c r="BZ167" s="180">
        <v>0</v>
      </c>
      <c r="CA167" s="180">
        <v>0</v>
      </c>
      <c r="CB167" s="180">
        <v>0</v>
      </c>
      <c r="CC167" s="180">
        <v>0</v>
      </c>
      <c r="CD167" s="180">
        <v>0</v>
      </c>
    </row>
    <row r="168" spans="1:82" x14ac:dyDescent="0.3">
      <c r="A168" s="155">
        <v>547</v>
      </c>
      <c r="B168" s="180" t="s">
        <v>1064</v>
      </c>
      <c r="D168" s="180">
        <v>2</v>
      </c>
      <c r="E168" s="180">
        <v>3</v>
      </c>
      <c r="F168" s="180">
        <v>2</v>
      </c>
      <c r="G168" s="180">
        <v>3</v>
      </c>
      <c r="H168" s="180">
        <v>2</v>
      </c>
      <c r="I168" s="180">
        <v>2</v>
      </c>
      <c r="J168" s="180">
        <v>2</v>
      </c>
      <c r="K168" s="180">
        <v>2</v>
      </c>
      <c r="L168" s="180">
        <v>3</v>
      </c>
      <c r="M168" s="180">
        <v>3</v>
      </c>
      <c r="N168" s="180">
        <v>2</v>
      </c>
      <c r="O168" s="180">
        <v>0</v>
      </c>
      <c r="P168" s="180">
        <v>2</v>
      </c>
      <c r="Q168" s="180">
        <v>4</v>
      </c>
      <c r="R168" s="180">
        <v>2</v>
      </c>
      <c r="S168" s="180">
        <v>2</v>
      </c>
      <c r="T168" s="180">
        <v>2</v>
      </c>
      <c r="U168" s="180">
        <v>2</v>
      </c>
      <c r="V168" s="180">
        <v>3</v>
      </c>
      <c r="Y168" s="180">
        <v>3</v>
      </c>
      <c r="Z168" s="180">
        <v>3</v>
      </c>
      <c r="AA168" s="180">
        <v>2</v>
      </c>
      <c r="AB168" s="180">
        <v>0</v>
      </c>
      <c r="AC168" s="180">
        <v>3</v>
      </c>
      <c r="AD168" s="180">
        <v>0</v>
      </c>
      <c r="AF168" s="180">
        <v>3</v>
      </c>
      <c r="AG168" s="180">
        <v>2</v>
      </c>
      <c r="AH168" s="180">
        <v>2</v>
      </c>
      <c r="AI168" s="180">
        <v>3</v>
      </c>
      <c r="AJ168" s="180">
        <v>2</v>
      </c>
      <c r="AK168" s="180">
        <v>2</v>
      </c>
      <c r="AM168" s="180">
        <v>2</v>
      </c>
      <c r="AN168" s="180">
        <v>3</v>
      </c>
      <c r="AO168" s="180">
        <v>2</v>
      </c>
      <c r="AP168" s="180">
        <v>3</v>
      </c>
      <c r="AQ168" s="180">
        <v>2</v>
      </c>
      <c r="AR168" s="180">
        <v>0</v>
      </c>
      <c r="AT168" s="180">
        <v>2</v>
      </c>
      <c r="AU168" s="180">
        <v>3</v>
      </c>
      <c r="AV168" s="180">
        <v>3</v>
      </c>
      <c r="AW168" s="180">
        <v>2</v>
      </c>
      <c r="AX168" s="180">
        <v>2</v>
      </c>
      <c r="AY168" s="180">
        <v>2</v>
      </c>
      <c r="AZ168" s="180">
        <v>2</v>
      </c>
      <c r="BB168" s="180">
        <v>3</v>
      </c>
      <c r="BC168" s="180">
        <v>2</v>
      </c>
      <c r="BD168" s="180">
        <v>2</v>
      </c>
      <c r="BE168" s="180">
        <v>2</v>
      </c>
      <c r="BF168" s="180">
        <v>2</v>
      </c>
      <c r="BG168" s="180">
        <v>2</v>
      </c>
      <c r="BH168" s="180">
        <v>1</v>
      </c>
      <c r="BI168" s="180">
        <v>3</v>
      </c>
      <c r="BJ168" s="180">
        <v>2</v>
      </c>
      <c r="BK168" s="180">
        <v>2</v>
      </c>
      <c r="BL168" s="180">
        <v>3</v>
      </c>
      <c r="BM168" s="180">
        <v>3</v>
      </c>
      <c r="BN168" s="180">
        <v>2</v>
      </c>
      <c r="BO168" s="180">
        <v>3</v>
      </c>
      <c r="BP168" s="180">
        <v>3</v>
      </c>
      <c r="BQ168" s="180">
        <v>2</v>
      </c>
      <c r="BR168" s="180">
        <v>2</v>
      </c>
      <c r="BS168" s="180">
        <v>0</v>
      </c>
      <c r="BU168" s="180">
        <v>2</v>
      </c>
      <c r="BV168" s="180">
        <v>2</v>
      </c>
      <c r="BW168" s="180">
        <v>2</v>
      </c>
      <c r="BX168" s="180">
        <v>1</v>
      </c>
      <c r="BY168" s="180">
        <v>3</v>
      </c>
      <c r="BZ168" s="180">
        <v>2</v>
      </c>
      <c r="CA168" s="180">
        <v>3</v>
      </c>
      <c r="CB168" s="180">
        <v>2</v>
      </c>
      <c r="CC168" s="180">
        <v>2</v>
      </c>
      <c r="CD168" s="180">
        <v>3</v>
      </c>
    </row>
    <row r="169" spans="1:82" s="630" customFormat="1" x14ac:dyDescent="0.3">
      <c r="A169" s="633">
        <v>554</v>
      </c>
      <c r="B169" s="630" t="s">
        <v>323</v>
      </c>
      <c r="D169" s="630">
        <v>2794081</v>
      </c>
      <c r="G169" s="630">
        <v>1110156</v>
      </c>
      <c r="L169" s="630">
        <v>1320322</v>
      </c>
      <c r="M169" s="630">
        <v>34611333</v>
      </c>
      <c r="Q169" s="630">
        <v>962155</v>
      </c>
      <c r="Z169" s="630">
        <v>2412193</v>
      </c>
      <c r="AB169" s="630">
        <v>967101</v>
      </c>
      <c r="AC169" s="630">
        <v>886876</v>
      </c>
      <c r="AF169" s="630">
        <v>6223145</v>
      </c>
      <c r="AI169" s="630">
        <v>1722211</v>
      </c>
      <c r="AN169" s="630">
        <v>243052</v>
      </c>
      <c r="AR169" s="630">
        <v>771153</v>
      </c>
      <c r="AU169" s="630">
        <v>48061719</v>
      </c>
      <c r="AV169" s="630">
        <v>36628860</v>
      </c>
      <c r="BF169" s="630">
        <v>147393</v>
      </c>
      <c r="BH169" s="630">
        <v>363555</v>
      </c>
      <c r="BL169" s="630">
        <v>510475</v>
      </c>
      <c r="BM169" s="630">
        <v>11024736</v>
      </c>
      <c r="BO169" s="630">
        <v>10077218</v>
      </c>
      <c r="BP169" s="630">
        <v>8853964</v>
      </c>
      <c r="BY169" s="630">
        <v>2164761</v>
      </c>
      <c r="CD169" s="630">
        <v>1184643</v>
      </c>
    </row>
    <row r="170" spans="1:82" s="630" customFormat="1" x14ac:dyDescent="0.3">
      <c r="A170" s="633">
        <v>555</v>
      </c>
      <c r="B170" s="630" t="s">
        <v>324</v>
      </c>
      <c r="D170" s="630">
        <v>1860389</v>
      </c>
      <c r="G170" s="630">
        <v>1089682</v>
      </c>
      <c r="L170" s="630">
        <v>867668</v>
      </c>
      <c r="M170" s="630">
        <v>21188418</v>
      </c>
      <c r="Q170" s="630">
        <v>642634</v>
      </c>
      <c r="Z170" s="630">
        <v>2389104</v>
      </c>
      <c r="AB170" s="630">
        <v>940497</v>
      </c>
      <c r="AC170" s="630">
        <v>793260</v>
      </c>
      <c r="AF170" s="630">
        <v>4174670</v>
      </c>
      <c r="AI170" s="630">
        <v>1251646</v>
      </c>
      <c r="AN170" s="630">
        <v>0</v>
      </c>
      <c r="AR170" s="630">
        <v>771153</v>
      </c>
      <c r="AU170" s="630">
        <v>27855675</v>
      </c>
      <c r="AV170" s="630">
        <v>27480426</v>
      </c>
      <c r="BF170" s="630">
        <v>0</v>
      </c>
      <c r="BH170" s="630">
        <v>0</v>
      </c>
      <c r="BL170" s="630">
        <v>0</v>
      </c>
      <c r="BM170" s="630">
        <v>8365426</v>
      </c>
      <c r="BO170" s="630">
        <v>8155537</v>
      </c>
      <c r="BP170" s="630">
        <v>6867818</v>
      </c>
      <c r="BY170" s="630">
        <v>899413</v>
      </c>
      <c r="CD170" s="630">
        <v>577308</v>
      </c>
    </row>
    <row r="171" spans="1:82" s="630" customFormat="1" x14ac:dyDescent="0.3">
      <c r="A171" s="633">
        <v>556</v>
      </c>
      <c r="B171" s="630" t="s">
        <v>325</v>
      </c>
      <c r="D171" s="630">
        <v>2370016</v>
      </c>
      <c r="G171" s="630">
        <v>25912</v>
      </c>
      <c r="L171" s="630">
        <v>178658</v>
      </c>
      <c r="M171" s="630">
        <v>15109748</v>
      </c>
      <c r="Q171" s="630">
        <v>654900</v>
      </c>
      <c r="Z171" s="630">
        <v>579035</v>
      </c>
      <c r="AB171" s="630">
        <v>35427</v>
      </c>
      <c r="AC171" s="630">
        <v>868108</v>
      </c>
      <c r="AF171" s="630">
        <v>4008804</v>
      </c>
      <c r="AI171" s="630">
        <v>170412</v>
      </c>
      <c r="AN171" s="630">
        <v>4418865</v>
      </c>
      <c r="AR171" s="630">
        <v>0</v>
      </c>
      <c r="AU171" s="630">
        <v>10283443</v>
      </c>
      <c r="AV171" s="630">
        <v>1443455</v>
      </c>
      <c r="BF171" s="630">
        <v>515073</v>
      </c>
      <c r="BH171" s="630">
        <v>651674</v>
      </c>
      <c r="BL171" s="630">
        <v>657143</v>
      </c>
      <c r="BM171" s="630">
        <v>3449924</v>
      </c>
      <c r="BO171" s="630">
        <v>2246819</v>
      </c>
      <c r="BP171" s="630">
        <v>4315806</v>
      </c>
      <c r="BY171" s="630">
        <v>1138700</v>
      </c>
      <c r="CD171" s="630">
        <v>2207365</v>
      </c>
    </row>
    <row r="172" spans="1:82" s="630" customFormat="1" x14ac:dyDescent="0.3">
      <c r="A172" s="633">
        <v>557</v>
      </c>
      <c r="B172" s="630" t="s">
        <v>326</v>
      </c>
      <c r="D172" s="630">
        <v>2084297</v>
      </c>
      <c r="G172" s="630">
        <v>0</v>
      </c>
      <c r="L172" s="630">
        <v>0</v>
      </c>
      <c r="M172" s="630">
        <v>7080012</v>
      </c>
      <c r="Q172" s="630">
        <v>350000</v>
      </c>
      <c r="Z172" s="630">
        <v>511407</v>
      </c>
      <c r="AB172" s="630">
        <v>0</v>
      </c>
      <c r="AC172" s="630">
        <v>772173</v>
      </c>
      <c r="AF172" s="630">
        <v>3084434</v>
      </c>
      <c r="AI172" s="630">
        <v>0</v>
      </c>
      <c r="AN172" s="630">
        <v>3745947</v>
      </c>
      <c r="AR172" s="630">
        <v>0</v>
      </c>
      <c r="AU172" s="630">
        <v>9589976</v>
      </c>
      <c r="AV172" s="630">
        <v>1166236</v>
      </c>
      <c r="BF172" s="630">
        <v>514518</v>
      </c>
      <c r="BH172" s="630">
        <v>350000</v>
      </c>
      <c r="BL172" s="630">
        <v>312500</v>
      </c>
      <c r="BM172" s="630">
        <v>3086519</v>
      </c>
      <c r="BO172" s="630">
        <v>1680272</v>
      </c>
      <c r="BP172" s="630">
        <v>3967668</v>
      </c>
      <c r="BY172" s="630">
        <v>891426</v>
      </c>
      <c r="CD172" s="630">
        <v>2113948</v>
      </c>
    </row>
    <row r="173" spans="1:82" x14ac:dyDescent="0.3">
      <c r="A173" s="155">
        <v>558</v>
      </c>
      <c r="B173" s="180" t="s">
        <v>1065</v>
      </c>
      <c r="D173" s="180">
        <v>0</v>
      </c>
      <c r="E173" s="180">
        <v>0</v>
      </c>
      <c r="F173" s="180">
        <v>0</v>
      </c>
      <c r="G173" s="180">
        <v>0</v>
      </c>
      <c r="H173" s="180">
        <v>0</v>
      </c>
      <c r="I173" s="180">
        <v>0</v>
      </c>
      <c r="J173" s="180">
        <v>0</v>
      </c>
      <c r="K173" s="180">
        <v>0</v>
      </c>
      <c r="L173" s="180">
        <v>0</v>
      </c>
      <c r="M173" s="180">
        <v>0</v>
      </c>
      <c r="N173" s="180">
        <v>0</v>
      </c>
      <c r="O173" s="180">
        <v>0</v>
      </c>
      <c r="P173" s="180">
        <v>0</v>
      </c>
      <c r="Q173" s="180">
        <v>0</v>
      </c>
      <c r="R173" s="180">
        <v>0</v>
      </c>
      <c r="S173" s="180">
        <v>0</v>
      </c>
      <c r="T173" s="180">
        <v>0</v>
      </c>
      <c r="U173" s="180">
        <v>0</v>
      </c>
      <c r="V173" s="180">
        <v>0</v>
      </c>
      <c r="Y173" s="180">
        <v>0</v>
      </c>
      <c r="Z173" s="180">
        <v>0</v>
      </c>
      <c r="AA173" s="180">
        <v>0</v>
      </c>
      <c r="AB173" s="180">
        <v>0</v>
      </c>
      <c r="AC173" s="180">
        <v>0</v>
      </c>
      <c r="AD173" s="180">
        <v>0</v>
      </c>
      <c r="AF173" s="180">
        <v>0</v>
      </c>
      <c r="AG173" s="180">
        <v>0</v>
      </c>
      <c r="AH173" s="180">
        <v>0</v>
      </c>
      <c r="AI173" s="180">
        <v>0</v>
      </c>
      <c r="AJ173" s="180">
        <v>0</v>
      </c>
      <c r="AK173" s="180">
        <v>0</v>
      </c>
      <c r="AM173" s="180">
        <v>0</v>
      </c>
      <c r="AN173" s="180">
        <v>0</v>
      </c>
      <c r="AO173" s="180">
        <v>0</v>
      </c>
      <c r="AP173" s="180">
        <v>0</v>
      </c>
      <c r="AQ173" s="180">
        <v>0</v>
      </c>
      <c r="AR173" s="180">
        <v>0</v>
      </c>
      <c r="AT173" s="180">
        <v>0</v>
      </c>
      <c r="AU173" s="180">
        <v>0</v>
      </c>
      <c r="AV173" s="180">
        <v>0</v>
      </c>
      <c r="AW173" s="180">
        <v>0</v>
      </c>
      <c r="AX173" s="180">
        <v>0</v>
      </c>
      <c r="AY173" s="180">
        <v>0</v>
      </c>
      <c r="AZ173" s="180">
        <v>0</v>
      </c>
      <c r="BB173" s="180">
        <v>0</v>
      </c>
      <c r="BC173" s="180">
        <v>0</v>
      </c>
      <c r="BD173" s="180">
        <v>0</v>
      </c>
      <c r="BE173" s="180">
        <v>0</v>
      </c>
      <c r="BF173" s="180">
        <v>0</v>
      </c>
      <c r="BG173" s="180">
        <v>0</v>
      </c>
      <c r="BH173" s="180">
        <v>0</v>
      </c>
      <c r="BI173" s="180">
        <v>0</v>
      </c>
      <c r="BJ173" s="180">
        <v>0</v>
      </c>
      <c r="BK173" s="180">
        <v>0</v>
      </c>
      <c r="BL173" s="180">
        <v>0</v>
      </c>
      <c r="BM173" s="180">
        <v>0</v>
      </c>
      <c r="BN173" s="180">
        <v>0</v>
      </c>
      <c r="BO173" s="180">
        <v>0</v>
      </c>
      <c r="BP173" s="180">
        <v>0</v>
      </c>
      <c r="BQ173" s="180">
        <v>0</v>
      </c>
      <c r="BR173" s="180">
        <v>0</v>
      </c>
      <c r="BS173" s="180">
        <v>0</v>
      </c>
      <c r="BU173" s="180">
        <v>0</v>
      </c>
      <c r="BV173" s="180">
        <v>0</v>
      </c>
      <c r="BW173" s="180">
        <v>0</v>
      </c>
      <c r="BX173" s="180">
        <v>0</v>
      </c>
      <c r="BY173" s="180">
        <v>0</v>
      </c>
      <c r="BZ173" s="180">
        <v>0</v>
      </c>
      <c r="CA173" s="180">
        <v>0</v>
      </c>
      <c r="CB173" s="180">
        <v>0</v>
      </c>
      <c r="CC173" s="180">
        <v>0</v>
      </c>
      <c r="CD173" s="180">
        <v>0</v>
      </c>
    </row>
    <row r="174" spans="1:82" x14ac:dyDescent="0.3">
      <c r="A174" s="155">
        <v>559</v>
      </c>
      <c r="B174" s="180" t="s">
        <v>1066</v>
      </c>
      <c r="D174" s="180">
        <v>0</v>
      </c>
      <c r="E174" s="180">
        <v>0</v>
      </c>
      <c r="F174" s="180">
        <v>0</v>
      </c>
      <c r="G174" s="180">
        <v>0</v>
      </c>
      <c r="H174" s="180">
        <v>0</v>
      </c>
      <c r="I174" s="180">
        <v>0</v>
      </c>
      <c r="J174" s="180">
        <v>0</v>
      </c>
      <c r="K174" s="180">
        <v>0</v>
      </c>
      <c r="L174" s="180">
        <v>0</v>
      </c>
      <c r="M174" s="180">
        <v>0</v>
      </c>
      <c r="N174" s="180">
        <v>0</v>
      </c>
      <c r="O174" s="180">
        <v>0</v>
      </c>
      <c r="P174" s="180">
        <v>0</v>
      </c>
      <c r="Q174" s="180">
        <v>0</v>
      </c>
      <c r="R174" s="180">
        <v>0</v>
      </c>
      <c r="S174" s="180">
        <v>0</v>
      </c>
      <c r="T174" s="180">
        <v>0</v>
      </c>
      <c r="U174" s="180">
        <v>0</v>
      </c>
      <c r="V174" s="180">
        <v>0</v>
      </c>
      <c r="Y174" s="180">
        <v>0</v>
      </c>
      <c r="Z174" s="180">
        <v>0</v>
      </c>
      <c r="AA174" s="180">
        <v>0</v>
      </c>
      <c r="AB174" s="180">
        <v>0</v>
      </c>
      <c r="AC174" s="180">
        <v>0</v>
      </c>
      <c r="AD174" s="180">
        <v>0</v>
      </c>
      <c r="AF174" s="180">
        <v>0</v>
      </c>
      <c r="AG174" s="180">
        <v>0</v>
      </c>
      <c r="AH174" s="180">
        <v>0</v>
      </c>
      <c r="AI174" s="180">
        <v>0</v>
      </c>
      <c r="AJ174" s="180">
        <v>0</v>
      </c>
      <c r="AK174" s="180">
        <v>0</v>
      </c>
      <c r="AM174" s="180">
        <v>0</v>
      </c>
      <c r="AN174" s="180">
        <v>0</v>
      </c>
      <c r="AO174" s="180">
        <v>0</v>
      </c>
      <c r="AP174" s="180">
        <v>0</v>
      </c>
      <c r="AQ174" s="180">
        <v>0</v>
      </c>
      <c r="AR174" s="180">
        <v>0</v>
      </c>
      <c r="AT174" s="180">
        <v>0</v>
      </c>
      <c r="AU174" s="180">
        <v>0</v>
      </c>
      <c r="AV174" s="180">
        <v>0</v>
      </c>
      <c r="AW174" s="180">
        <v>0</v>
      </c>
      <c r="AX174" s="180">
        <v>0</v>
      </c>
      <c r="AY174" s="180">
        <v>0</v>
      </c>
      <c r="AZ174" s="180">
        <v>0</v>
      </c>
      <c r="BB174" s="180">
        <v>0</v>
      </c>
      <c r="BC174" s="180">
        <v>0</v>
      </c>
      <c r="BD174" s="180">
        <v>0</v>
      </c>
      <c r="BE174" s="180">
        <v>0</v>
      </c>
      <c r="BF174" s="180">
        <v>0</v>
      </c>
      <c r="BG174" s="180">
        <v>0</v>
      </c>
      <c r="BH174" s="180">
        <v>0</v>
      </c>
      <c r="BI174" s="180">
        <v>0</v>
      </c>
      <c r="BJ174" s="180">
        <v>0</v>
      </c>
      <c r="BK174" s="180">
        <v>0</v>
      </c>
      <c r="BL174" s="180">
        <v>0</v>
      </c>
      <c r="BM174" s="180">
        <v>0</v>
      </c>
      <c r="BN174" s="180">
        <v>0</v>
      </c>
      <c r="BO174" s="180">
        <v>0</v>
      </c>
      <c r="BP174" s="180">
        <v>0</v>
      </c>
      <c r="BQ174" s="180">
        <v>0</v>
      </c>
      <c r="BR174" s="180">
        <v>0</v>
      </c>
      <c r="BS174" s="180">
        <v>0</v>
      </c>
      <c r="BU174" s="180">
        <v>0</v>
      </c>
      <c r="BV174" s="180">
        <v>0</v>
      </c>
      <c r="BW174" s="180">
        <v>0</v>
      </c>
      <c r="BX174" s="180">
        <v>0</v>
      </c>
      <c r="BY174" s="180">
        <v>0</v>
      </c>
      <c r="BZ174" s="180">
        <v>0</v>
      </c>
      <c r="CA174" s="180">
        <v>0</v>
      </c>
      <c r="CB174" s="180">
        <v>0</v>
      </c>
      <c r="CC174" s="180">
        <v>0</v>
      </c>
      <c r="CD174" s="180">
        <v>0</v>
      </c>
    </row>
    <row r="175" spans="1:82" x14ac:dyDescent="0.3">
      <c r="A175" s="155">
        <v>560</v>
      </c>
      <c r="B175" s="180" t="s">
        <v>1067</v>
      </c>
      <c r="D175" s="180">
        <v>0</v>
      </c>
      <c r="E175" s="180">
        <v>0</v>
      </c>
      <c r="F175" s="180">
        <v>0</v>
      </c>
      <c r="G175" s="180">
        <v>0</v>
      </c>
      <c r="H175" s="180">
        <v>0</v>
      </c>
      <c r="I175" s="180">
        <v>0</v>
      </c>
      <c r="J175" s="180">
        <v>0</v>
      </c>
      <c r="K175" s="180">
        <v>0</v>
      </c>
      <c r="L175" s="180">
        <v>0</v>
      </c>
      <c r="M175" s="180">
        <v>0</v>
      </c>
      <c r="N175" s="180">
        <v>0</v>
      </c>
      <c r="O175" s="180">
        <v>0</v>
      </c>
      <c r="P175" s="180">
        <v>0</v>
      </c>
      <c r="Q175" s="180">
        <v>0</v>
      </c>
      <c r="R175" s="180">
        <v>0</v>
      </c>
      <c r="S175" s="180">
        <v>0</v>
      </c>
      <c r="T175" s="180">
        <v>0</v>
      </c>
      <c r="U175" s="180">
        <v>0</v>
      </c>
      <c r="V175" s="180">
        <v>0</v>
      </c>
      <c r="Y175" s="180">
        <v>0</v>
      </c>
      <c r="Z175" s="180">
        <v>0</v>
      </c>
      <c r="AA175" s="180">
        <v>0</v>
      </c>
      <c r="AB175" s="180">
        <v>0</v>
      </c>
      <c r="AC175" s="180">
        <v>0</v>
      </c>
      <c r="AD175" s="180">
        <v>0</v>
      </c>
      <c r="AF175" s="180">
        <v>0</v>
      </c>
      <c r="AG175" s="180">
        <v>0</v>
      </c>
      <c r="AH175" s="180">
        <v>0</v>
      </c>
      <c r="AI175" s="180">
        <v>0</v>
      </c>
      <c r="AJ175" s="180">
        <v>0</v>
      </c>
      <c r="AK175" s="180">
        <v>0</v>
      </c>
      <c r="AM175" s="180">
        <v>0</v>
      </c>
      <c r="AN175" s="180">
        <v>0</v>
      </c>
      <c r="AO175" s="180">
        <v>0</v>
      </c>
      <c r="AP175" s="180">
        <v>0</v>
      </c>
      <c r="AQ175" s="180">
        <v>0</v>
      </c>
      <c r="AR175" s="180">
        <v>0</v>
      </c>
      <c r="AT175" s="180">
        <v>0</v>
      </c>
      <c r="AU175" s="180">
        <v>0</v>
      </c>
      <c r="AV175" s="180">
        <v>0</v>
      </c>
      <c r="AW175" s="180">
        <v>0</v>
      </c>
      <c r="AX175" s="180">
        <v>0</v>
      </c>
      <c r="AY175" s="180">
        <v>0</v>
      </c>
      <c r="AZ175" s="180">
        <v>0</v>
      </c>
      <c r="BB175" s="180">
        <v>0</v>
      </c>
      <c r="BC175" s="180">
        <v>0</v>
      </c>
      <c r="BD175" s="180">
        <v>0</v>
      </c>
      <c r="BE175" s="180">
        <v>0</v>
      </c>
      <c r="BF175" s="180">
        <v>0</v>
      </c>
      <c r="BG175" s="180">
        <v>0</v>
      </c>
      <c r="BH175" s="180">
        <v>0</v>
      </c>
      <c r="BI175" s="180">
        <v>0</v>
      </c>
      <c r="BJ175" s="180">
        <v>0</v>
      </c>
      <c r="BK175" s="180">
        <v>0</v>
      </c>
      <c r="BL175" s="180">
        <v>0</v>
      </c>
      <c r="BM175" s="180">
        <v>0</v>
      </c>
      <c r="BN175" s="180">
        <v>0</v>
      </c>
      <c r="BO175" s="180">
        <v>0</v>
      </c>
      <c r="BP175" s="180">
        <v>0</v>
      </c>
      <c r="BQ175" s="180">
        <v>0</v>
      </c>
      <c r="BR175" s="180">
        <v>0</v>
      </c>
      <c r="BS175" s="180">
        <v>0</v>
      </c>
      <c r="BU175" s="180">
        <v>0</v>
      </c>
      <c r="BV175" s="180">
        <v>0</v>
      </c>
      <c r="BW175" s="180">
        <v>0</v>
      </c>
      <c r="BX175" s="180">
        <v>0</v>
      </c>
      <c r="BY175" s="180">
        <v>0</v>
      </c>
      <c r="BZ175" s="180">
        <v>0</v>
      </c>
      <c r="CA175" s="180">
        <v>0</v>
      </c>
      <c r="CB175" s="180">
        <v>0</v>
      </c>
      <c r="CC175" s="180">
        <v>0</v>
      </c>
      <c r="CD175" s="180">
        <v>0</v>
      </c>
    </row>
    <row r="176" spans="1:82" x14ac:dyDescent="0.3">
      <c r="A176" s="155">
        <v>561</v>
      </c>
      <c r="B176" s="180" t="s">
        <v>1068</v>
      </c>
      <c r="D176" s="180">
        <v>0</v>
      </c>
      <c r="E176" s="180">
        <v>0</v>
      </c>
      <c r="F176" s="180">
        <v>0</v>
      </c>
      <c r="G176" s="180">
        <v>0</v>
      </c>
      <c r="H176" s="180">
        <v>0</v>
      </c>
      <c r="I176" s="180">
        <v>0</v>
      </c>
      <c r="J176" s="180">
        <v>0</v>
      </c>
      <c r="K176" s="180">
        <v>0</v>
      </c>
      <c r="L176" s="180">
        <v>0</v>
      </c>
      <c r="M176" s="180">
        <v>0</v>
      </c>
      <c r="N176" s="180">
        <v>0</v>
      </c>
      <c r="O176" s="180">
        <v>0</v>
      </c>
      <c r="P176" s="180">
        <v>0</v>
      </c>
      <c r="Q176" s="180">
        <v>0</v>
      </c>
      <c r="R176" s="180">
        <v>0</v>
      </c>
      <c r="S176" s="180">
        <v>0</v>
      </c>
      <c r="T176" s="180">
        <v>0</v>
      </c>
      <c r="U176" s="180">
        <v>0</v>
      </c>
      <c r="V176" s="180">
        <v>0</v>
      </c>
      <c r="Y176" s="180">
        <v>0</v>
      </c>
      <c r="Z176" s="180">
        <v>0</v>
      </c>
      <c r="AA176" s="180">
        <v>0</v>
      </c>
      <c r="AB176" s="180">
        <v>0</v>
      </c>
      <c r="AC176" s="180">
        <v>0</v>
      </c>
      <c r="AD176" s="180">
        <v>0</v>
      </c>
      <c r="AF176" s="180">
        <v>0</v>
      </c>
      <c r="AG176" s="180">
        <v>0</v>
      </c>
      <c r="AH176" s="180">
        <v>0</v>
      </c>
      <c r="AI176" s="180">
        <v>0</v>
      </c>
      <c r="AJ176" s="180">
        <v>0</v>
      </c>
      <c r="AK176" s="180">
        <v>0</v>
      </c>
      <c r="AM176" s="180">
        <v>0</v>
      </c>
      <c r="AN176" s="180">
        <v>0</v>
      </c>
      <c r="AO176" s="180">
        <v>0</v>
      </c>
      <c r="AP176" s="180">
        <v>0</v>
      </c>
      <c r="AQ176" s="180">
        <v>0</v>
      </c>
      <c r="AR176" s="180">
        <v>0</v>
      </c>
      <c r="AT176" s="180">
        <v>0</v>
      </c>
      <c r="AU176" s="180">
        <v>0</v>
      </c>
      <c r="AV176" s="180">
        <v>0</v>
      </c>
      <c r="AW176" s="180">
        <v>0</v>
      </c>
      <c r="AX176" s="180">
        <v>0</v>
      </c>
      <c r="AY176" s="180">
        <v>0</v>
      </c>
      <c r="AZ176" s="180">
        <v>0</v>
      </c>
      <c r="BB176" s="180">
        <v>0</v>
      </c>
      <c r="BC176" s="180">
        <v>0</v>
      </c>
      <c r="BD176" s="180">
        <v>0</v>
      </c>
      <c r="BE176" s="180">
        <v>0</v>
      </c>
      <c r="BF176" s="180">
        <v>0</v>
      </c>
      <c r="BG176" s="180">
        <v>0</v>
      </c>
      <c r="BH176" s="180">
        <v>0</v>
      </c>
      <c r="BI176" s="180">
        <v>0</v>
      </c>
      <c r="BJ176" s="180">
        <v>0</v>
      </c>
      <c r="BK176" s="180">
        <v>0</v>
      </c>
      <c r="BL176" s="180">
        <v>0</v>
      </c>
      <c r="BM176" s="180">
        <v>0</v>
      </c>
      <c r="BN176" s="180">
        <v>0</v>
      </c>
      <c r="BO176" s="180">
        <v>0</v>
      </c>
      <c r="BP176" s="180">
        <v>0</v>
      </c>
      <c r="BQ176" s="180">
        <v>0</v>
      </c>
      <c r="BR176" s="180">
        <v>0</v>
      </c>
      <c r="BS176" s="180">
        <v>0</v>
      </c>
      <c r="BU176" s="180">
        <v>0</v>
      </c>
      <c r="BV176" s="180">
        <v>0</v>
      </c>
      <c r="BW176" s="180">
        <v>0</v>
      </c>
      <c r="BX176" s="180">
        <v>0</v>
      </c>
      <c r="BY176" s="180">
        <v>0</v>
      </c>
      <c r="BZ176" s="180">
        <v>0</v>
      </c>
      <c r="CA176" s="180">
        <v>0</v>
      </c>
      <c r="CB176" s="180">
        <v>0</v>
      </c>
      <c r="CC176" s="180">
        <v>0</v>
      </c>
      <c r="CD176" s="180">
        <v>0</v>
      </c>
    </row>
    <row r="177" spans="1:82" x14ac:dyDescent="0.3">
      <c r="A177" s="155">
        <v>562</v>
      </c>
      <c r="B177" s="180" t="s">
        <v>1069</v>
      </c>
      <c r="D177" s="180">
        <v>0</v>
      </c>
      <c r="E177" s="180">
        <v>0</v>
      </c>
      <c r="F177" s="180">
        <v>0</v>
      </c>
      <c r="G177" s="180">
        <v>0</v>
      </c>
      <c r="H177" s="180">
        <v>0</v>
      </c>
      <c r="I177" s="180">
        <v>0</v>
      </c>
      <c r="J177" s="180">
        <v>0</v>
      </c>
      <c r="K177" s="180">
        <v>0</v>
      </c>
      <c r="L177" s="180">
        <v>0</v>
      </c>
      <c r="M177" s="180">
        <v>0</v>
      </c>
      <c r="N177" s="180">
        <v>0</v>
      </c>
      <c r="O177" s="180">
        <v>0</v>
      </c>
      <c r="P177" s="180">
        <v>0</v>
      </c>
      <c r="Q177" s="180">
        <v>0</v>
      </c>
      <c r="R177" s="180">
        <v>0</v>
      </c>
      <c r="S177" s="180">
        <v>0</v>
      </c>
      <c r="T177" s="180">
        <v>0</v>
      </c>
      <c r="U177" s="180">
        <v>0</v>
      </c>
      <c r="V177" s="180">
        <v>0</v>
      </c>
      <c r="Y177" s="180">
        <v>0</v>
      </c>
      <c r="Z177" s="180">
        <v>0</v>
      </c>
      <c r="AA177" s="180">
        <v>0</v>
      </c>
      <c r="AB177" s="180">
        <v>0</v>
      </c>
      <c r="AC177" s="180">
        <v>0</v>
      </c>
      <c r="AD177" s="180">
        <v>0</v>
      </c>
      <c r="AF177" s="180">
        <v>0</v>
      </c>
      <c r="AG177" s="180">
        <v>0</v>
      </c>
      <c r="AH177" s="180">
        <v>0</v>
      </c>
      <c r="AI177" s="180">
        <v>0</v>
      </c>
      <c r="AJ177" s="180">
        <v>0</v>
      </c>
      <c r="AK177" s="180">
        <v>0</v>
      </c>
      <c r="AM177" s="180">
        <v>0</v>
      </c>
      <c r="AN177" s="180">
        <v>0</v>
      </c>
      <c r="AO177" s="180">
        <v>0</v>
      </c>
      <c r="AP177" s="180">
        <v>0</v>
      </c>
      <c r="AQ177" s="180">
        <v>0</v>
      </c>
      <c r="AR177" s="180">
        <v>0</v>
      </c>
      <c r="AT177" s="180">
        <v>0</v>
      </c>
      <c r="AU177" s="180">
        <v>0</v>
      </c>
      <c r="AV177" s="180">
        <v>0</v>
      </c>
      <c r="AW177" s="180">
        <v>0</v>
      </c>
      <c r="AX177" s="180">
        <v>0</v>
      </c>
      <c r="AY177" s="180">
        <v>0</v>
      </c>
      <c r="AZ177" s="180">
        <v>0</v>
      </c>
      <c r="BB177" s="180">
        <v>0</v>
      </c>
      <c r="BC177" s="180">
        <v>0</v>
      </c>
      <c r="BD177" s="180">
        <v>0</v>
      </c>
      <c r="BE177" s="180">
        <v>0</v>
      </c>
      <c r="BF177" s="180">
        <v>0</v>
      </c>
      <c r="BG177" s="180">
        <v>0</v>
      </c>
      <c r="BH177" s="180">
        <v>0</v>
      </c>
      <c r="BI177" s="180">
        <v>0</v>
      </c>
      <c r="BJ177" s="180">
        <v>0</v>
      </c>
      <c r="BK177" s="180">
        <v>0</v>
      </c>
      <c r="BL177" s="180">
        <v>0</v>
      </c>
      <c r="BM177" s="180">
        <v>0</v>
      </c>
      <c r="BN177" s="180">
        <v>0</v>
      </c>
      <c r="BO177" s="180">
        <v>0</v>
      </c>
      <c r="BP177" s="180">
        <v>0</v>
      </c>
      <c r="BQ177" s="180">
        <v>0</v>
      </c>
      <c r="BR177" s="180">
        <v>0</v>
      </c>
      <c r="BS177" s="180">
        <v>0</v>
      </c>
      <c r="BU177" s="180">
        <v>0</v>
      </c>
      <c r="BV177" s="180">
        <v>0</v>
      </c>
      <c r="BW177" s="180">
        <v>0</v>
      </c>
      <c r="BX177" s="180">
        <v>0</v>
      </c>
      <c r="BY177" s="180">
        <v>0</v>
      </c>
      <c r="BZ177" s="180">
        <v>0</v>
      </c>
      <c r="CA177" s="180">
        <v>0</v>
      </c>
      <c r="CB177" s="180">
        <v>0</v>
      </c>
      <c r="CC177" s="180">
        <v>0</v>
      </c>
      <c r="CD177" s="180">
        <v>0</v>
      </c>
    </row>
    <row r="178" spans="1:82" x14ac:dyDescent="0.3">
      <c r="A178" s="155">
        <v>563</v>
      </c>
      <c r="B178" s="180" t="s">
        <v>1070</v>
      </c>
      <c r="D178" s="180">
        <v>0</v>
      </c>
      <c r="E178" s="180">
        <v>0</v>
      </c>
      <c r="F178" s="180">
        <v>0</v>
      </c>
      <c r="G178" s="180">
        <v>0</v>
      </c>
      <c r="H178" s="180">
        <v>0</v>
      </c>
      <c r="I178" s="180">
        <v>0</v>
      </c>
      <c r="J178" s="180">
        <v>0</v>
      </c>
      <c r="K178" s="180">
        <v>0</v>
      </c>
      <c r="L178" s="180">
        <v>0</v>
      </c>
      <c r="M178" s="180">
        <v>0</v>
      </c>
      <c r="N178" s="180">
        <v>0</v>
      </c>
      <c r="O178" s="180">
        <v>0</v>
      </c>
      <c r="P178" s="180">
        <v>0</v>
      </c>
      <c r="Q178" s="180">
        <v>0</v>
      </c>
      <c r="R178" s="180">
        <v>0</v>
      </c>
      <c r="S178" s="180">
        <v>0</v>
      </c>
      <c r="T178" s="180">
        <v>0</v>
      </c>
      <c r="U178" s="180">
        <v>0</v>
      </c>
      <c r="V178" s="180">
        <v>0</v>
      </c>
      <c r="Y178" s="180">
        <v>0</v>
      </c>
      <c r="Z178" s="180">
        <v>0</v>
      </c>
      <c r="AA178" s="180">
        <v>0</v>
      </c>
      <c r="AB178" s="180">
        <v>0</v>
      </c>
      <c r="AC178" s="180">
        <v>0</v>
      </c>
      <c r="AD178" s="180">
        <v>0</v>
      </c>
      <c r="AF178" s="180">
        <v>0</v>
      </c>
      <c r="AG178" s="180">
        <v>0</v>
      </c>
      <c r="AH178" s="180">
        <v>0</v>
      </c>
      <c r="AI178" s="180">
        <v>0</v>
      </c>
      <c r="AJ178" s="180">
        <v>0</v>
      </c>
      <c r="AK178" s="180">
        <v>0</v>
      </c>
      <c r="AM178" s="180">
        <v>0</v>
      </c>
      <c r="AN178" s="180">
        <v>0</v>
      </c>
      <c r="AO178" s="180">
        <v>0</v>
      </c>
      <c r="AP178" s="180">
        <v>0</v>
      </c>
      <c r="AQ178" s="180">
        <v>0</v>
      </c>
      <c r="AR178" s="180">
        <v>0</v>
      </c>
      <c r="AT178" s="180">
        <v>0</v>
      </c>
      <c r="AU178" s="180">
        <v>0</v>
      </c>
      <c r="AV178" s="180">
        <v>0</v>
      </c>
      <c r="AW178" s="180">
        <v>0</v>
      </c>
      <c r="AX178" s="180">
        <v>0</v>
      </c>
      <c r="AY178" s="180">
        <v>0</v>
      </c>
      <c r="AZ178" s="180">
        <v>0</v>
      </c>
      <c r="BB178" s="180">
        <v>0</v>
      </c>
      <c r="BC178" s="180">
        <v>0</v>
      </c>
      <c r="BD178" s="180">
        <v>0</v>
      </c>
      <c r="BE178" s="180">
        <v>0</v>
      </c>
      <c r="BF178" s="180">
        <v>0</v>
      </c>
      <c r="BG178" s="180">
        <v>0</v>
      </c>
      <c r="BH178" s="180">
        <v>0</v>
      </c>
      <c r="BI178" s="180">
        <v>0</v>
      </c>
      <c r="BJ178" s="180">
        <v>0</v>
      </c>
      <c r="BK178" s="180">
        <v>0</v>
      </c>
      <c r="BL178" s="180">
        <v>0</v>
      </c>
      <c r="BM178" s="180">
        <v>0</v>
      </c>
      <c r="BN178" s="180">
        <v>0</v>
      </c>
      <c r="BO178" s="180">
        <v>0</v>
      </c>
      <c r="BP178" s="180">
        <v>0</v>
      </c>
      <c r="BQ178" s="180">
        <v>0</v>
      </c>
      <c r="BR178" s="180">
        <v>0</v>
      </c>
      <c r="BS178" s="180">
        <v>0</v>
      </c>
      <c r="BU178" s="180">
        <v>0</v>
      </c>
      <c r="BV178" s="180">
        <v>0</v>
      </c>
      <c r="BW178" s="180">
        <v>0</v>
      </c>
      <c r="BX178" s="180">
        <v>0</v>
      </c>
      <c r="BY178" s="180">
        <v>0</v>
      </c>
      <c r="BZ178" s="180">
        <v>0</v>
      </c>
      <c r="CA178" s="180">
        <v>0</v>
      </c>
      <c r="CB178" s="180">
        <v>0</v>
      </c>
      <c r="CC178" s="180">
        <v>0</v>
      </c>
      <c r="CD178" s="180">
        <v>0</v>
      </c>
    </row>
    <row r="179" spans="1:82" x14ac:dyDescent="0.3">
      <c r="A179" s="155">
        <v>564</v>
      </c>
      <c r="B179" s="180" t="s">
        <v>1071</v>
      </c>
      <c r="D179" s="180">
        <v>0</v>
      </c>
      <c r="E179" s="180">
        <v>0</v>
      </c>
      <c r="F179" s="180">
        <v>0</v>
      </c>
      <c r="G179" s="180">
        <v>0</v>
      </c>
      <c r="H179" s="180">
        <v>0</v>
      </c>
      <c r="I179" s="180">
        <v>0</v>
      </c>
      <c r="J179" s="180">
        <v>0</v>
      </c>
      <c r="K179" s="180">
        <v>0</v>
      </c>
      <c r="L179" s="180">
        <v>0</v>
      </c>
      <c r="M179" s="180">
        <v>0</v>
      </c>
      <c r="N179" s="180">
        <v>0</v>
      </c>
      <c r="O179" s="180">
        <v>0</v>
      </c>
      <c r="P179" s="180">
        <v>0</v>
      </c>
      <c r="Q179" s="180">
        <v>0</v>
      </c>
      <c r="R179" s="180">
        <v>0</v>
      </c>
      <c r="S179" s="180">
        <v>0</v>
      </c>
      <c r="T179" s="180">
        <v>0</v>
      </c>
      <c r="U179" s="180">
        <v>0</v>
      </c>
      <c r="V179" s="180">
        <v>0</v>
      </c>
      <c r="Y179" s="180">
        <v>0</v>
      </c>
      <c r="Z179" s="180">
        <v>0</v>
      </c>
      <c r="AA179" s="180">
        <v>0</v>
      </c>
      <c r="AB179" s="180">
        <v>0</v>
      </c>
      <c r="AC179" s="180">
        <v>0</v>
      </c>
      <c r="AD179" s="180">
        <v>0</v>
      </c>
      <c r="AF179" s="180">
        <v>0</v>
      </c>
      <c r="AG179" s="180">
        <v>0</v>
      </c>
      <c r="AH179" s="180">
        <v>0</v>
      </c>
      <c r="AI179" s="180">
        <v>0</v>
      </c>
      <c r="AJ179" s="180">
        <v>0</v>
      </c>
      <c r="AK179" s="180">
        <v>0</v>
      </c>
      <c r="AM179" s="180">
        <v>0</v>
      </c>
      <c r="AN179" s="180">
        <v>0</v>
      </c>
      <c r="AO179" s="180">
        <v>0</v>
      </c>
      <c r="AP179" s="180">
        <v>0</v>
      </c>
      <c r="AQ179" s="180">
        <v>0</v>
      </c>
      <c r="AR179" s="180">
        <v>0</v>
      </c>
      <c r="AT179" s="180">
        <v>0</v>
      </c>
      <c r="AU179" s="180">
        <v>0</v>
      </c>
      <c r="AV179" s="180">
        <v>0</v>
      </c>
      <c r="AW179" s="180">
        <v>0</v>
      </c>
      <c r="AX179" s="180">
        <v>0</v>
      </c>
      <c r="AY179" s="180">
        <v>0</v>
      </c>
      <c r="AZ179" s="180">
        <v>0</v>
      </c>
      <c r="BB179" s="180">
        <v>0</v>
      </c>
      <c r="BC179" s="180">
        <v>0</v>
      </c>
      <c r="BD179" s="180">
        <v>0</v>
      </c>
      <c r="BE179" s="180">
        <v>0</v>
      </c>
      <c r="BF179" s="180">
        <v>0</v>
      </c>
      <c r="BG179" s="180">
        <v>0</v>
      </c>
      <c r="BH179" s="180">
        <v>0</v>
      </c>
      <c r="BI179" s="180">
        <v>0</v>
      </c>
      <c r="BJ179" s="180">
        <v>0</v>
      </c>
      <c r="BK179" s="180">
        <v>0</v>
      </c>
      <c r="BL179" s="180">
        <v>0</v>
      </c>
      <c r="BM179" s="180">
        <v>0</v>
      </c>
      <c r="BN179" s="180">
        <v>0</v>
      </c>
      <c r="BO179" s="180">
        <v>0</v>
      </c>
      <c r="BP179" s="180">
        <v>0</v>
      </c>
      <c r="BQ179" s="180">
        <v>0</v>
      </c>
      <c r="BR179" s="180">
        <v>0</v>
      </c>
      <c r="BS179" s="180">
        <v>0</v>
      </c>
      <c r="BU179" s="180">
        <v>0</v>
      </c>
      <c r="BV179" s="180">
        <v>0</v>
      </c>
      <c r="BW179" s="180">
        <v>0</v>
      </c>
      <c r="BX179" s="180">
        <v>0</v>
      </c>
      <c r="BY179" s="180">
        <v>0</v>
      </c>
      <c r="BZ179" s="180">
        <v>0</v>
      </c>
      <c r="CA179" s="180">
        <v>0</v>
      </c>
      <c r="CB179" s="180">
        <v>0</v>
      </c>
      <c r="CC179" s="180">
        <v>0</v>
      </c>
      <c r="CD179" s="180">
        <v>0</v>
      </c>
    </row>
    <row r="180" spans="1:82" x14ac:dyDescent="0.3">
      <c r="A180" s="155">
        <v>565</v>
      </c>
      <c r="B180" s="180" t="s">
        <v>1072</v>
      </c>
      <c r="D180" s="180">
        <v>0</v>
      </c>
      <c r="E180" s="180">
        <v>0</v>
      </c>
      <c r="F180" s="180">
        <v>0</v>
      </c>
      <c r="G180" s="180">
        <v>0</v>
      </c>
      <c r="H180" s="180">
        <v>0</v>
      </c>
      <c r="I180" s="180">
        <v>0</v>
      </c>
      <c r="J180" s="180">
        <v>0</v>
      </c>
      <c r="K180" s="180">
        <v>0</v>
      </c>
      <c r="L180" s="180">
        <v>0</v>
      </c>
      <c r="M180" s="180">
        <v>0</v>
      </c>
      <c r="N180" s="180">
        <v>0</v>
      </c>
      <c r="O180" s="180">
        <v>0</v>
      </c>
      <c r="P180" s="180">
        <v>0</v>
      </c>
      <c r="Q180" s="180">
        <v>0</v>
      </c>
      <c r="R180" s="180">
        <v>0</v>
      </c>
      <c r="S180" s="180">
        <v>0</v>
      </c>
      <c r="T180" s="180">
        <v>0</v>
      </c>
      <c r="U180" s="180">
        <v>0</v>
      </c>
      <c r="V180" s="180">
        <v>0</v>
      </c>
      <c r="Y180" s="180">
        <v>0</v>
      </c>
      <c r="Z180" s="180">
        <v>0</v>
      </c>
      <c r="AA180" s="180">
        <v>0</v>
      </c>
      <c r="AB180" s="180">
        <v>0</v>
      </c>
      <c r="AC180" s="180">
        <v>0</v>
      </c>
      <c r="AD180" s="180">
        <v>0</v>
      </c>
      <c r="AF180" s="180">
        <v>0</v>
      </c>
      <c r="AG180" s="180">
        <v>0</v>
      </c>
      <c r="AH180" s="180">
        <v>0</v>
      </c>
      <c r="AI180" s="180">
        <v>0</v>
      </c>
      <c r="AJ180" s="180">
        <v>0</v>
      </c>
      <c r="AK180" s="180">
        <v>0</v>
      </c>
      <c r="AM180" s="180">
        <v>0</v>
      </c>
      <c r="AN180" s="180">
        <v>0</v>
      </c>
      <c r="AO180" s="180">
        <v>0</v>
      </c>
      <c r="AP180" s="180">
        <v>0</v>
      </c>
      <c r="AQ180" s="180">
        <v>0</v>
      </c>
      <c r="AR180" s="180">
        <v>0</v>
      </c>
      <c r="AT180" s="180">
        <v>0</v>
      </c>
      <c r="AU180" s="180">
        <v>0</v>
      </c>
      <c r="AV180" s="180">
        <v>0</v>
      </c>
      <c r="AW180" s="180">
        <v>0</v>
      </c>
      <c r="AX180" s="180">
        <v>0</v>
      </c>
      <c r="AY180" s="180">
        <v>0</v>
      </c>
      <c r="AZ180" s="180">
        <v>0</v>
      </c>
      <c r="BB180" s="180">
        <v>0</v>
      </c>
      <c r="BC180" s="180">
        <v>0</v>
      </c>
      <c r="BD180" s="180">
        <v>0</v>
      </c>
      <c r="BE180" s="180">
        <v>0</v>
      </c>
      <c r="BF180" s="180">
        <v>0</v>
      </c>
      <c r="BG180" s="180">
        <v>0</v>
      </c>
      <c r="BH180" s="180">
        <v>0</v>
      </c>
      <c r="BI180" s="180">
        <v>0</v>
      </c>
      <c r="BJ180" s="180">
        <v>0</v>
      </c>
      <c r="BK180" s="180">
        <v>0</v>
      </c>
      <c r="BL180" s="180">
        <v>0</v>
      </c>
      <c r="BM180" s="180">
        <v>0</v>
      </c>
      <c r="BN180" s="180">
        <v>0</v>
      </c>
      <c r="BO180" s="180">
        <v>0</v>
      </c>
      <c r="BP180" s="180">
        <v>0</v>
      </c>
      <c r="BQ180" s="180">
        <v>0</v>
      </c>
      <c r="BR180" s="180">
        <v>0</v>
      </c>
      <c r="BS180" s="180">
        <v>0</v>
      </c>
      <c r="BU180" s="180">
        <v>0</v>
      </c>
      <c r="BV180" s="180">
        <v>0</v>
      </c>
      <c r="BW180" s="180">
        <v>0</v>
      </c>
      <c r="BX180" s="180">
        <v>0</v>
      </c>
      <c r="BY180" s="180">
        <v>0</v>
      </c>
      <c r="BZ180" s="180">
        <v>0</v>
      </c>
      <c r="CA180" s="180">
        <v>0</v>
      </c>
      <c r="CB180" s="180">
        <v>0</v>
      </c>
      <c r="CC180" s="180">
        <v>0</v>
      </c>
      <c r="CD180" s="180">
        <v>0</v>
      </c>
    </row>
    <row r="181" spans="1:82" x14ac:dyDescent="0.3">
      <c r="A181" s="155">
        <v>566</v>
      </c>
      <c r="B181" s="180" t="s">
        <v>1073</v>
      </c>
      <c r="D181" s="180">
        <v>0</v>
      </c>
      <c r="E181" s="180">
        <v>0</v>
      </c>
      <c r="F181" s="180">
        <v>0</v>
      </c>
      <c r="G181" s="180">
        <v>0</v>
      </c>
      <c r="H181" s="180">
        <v>0</v>
      </c>
      <c r="I181" s="180">
        <v>0</v>
      </c>
      <c r="J181" s="180">
        <v>0</v>
      </c>
      <c r="K181" s="180">
        <v>0</v>
      </c>
      <c r="L181" s="180">
        <v>0</v>
      </c>
      <c r="M181" s="180">
        <v>0</v>
      </c>
      <c r="N181" s="180">
        <v>0</v>
      </c>
      <c r="O181" s="180">
        <v>0</v>
      </c>
      <c r="P181" s="180">
        <v>0</v>
      </c>
      <c r="Q181" s="180">
        <v>0</v>
      </c>
      <c r="R181" s="180">
        <v>0</v>
      </c>
      <c r="S181" s="180">
        <v>0</v>
      </c>
      <c r="T181" s="180">
        <v>0</v>
      </c>
      <c r="U181" s="180">
        <v>0</v>
      </c>
      <c r="V181" s="180">
        <v>0</v>
      </c>
      <c r="Y181" s="180">
        <v>0</v>
      </c>
      <c r="Z181" s="180">
        <v>0</v>
      </c>
      <c r="AA181" s="180">
        <v>0</v>
      </c>
      <c r="AB181" s="180">
        <v>0</v>
      </c>
      <c r="AC181" s="180">
        <v>0</v>
      </c>
      <c r="AD181" s="180">
        <v>0</v>
      </c>
      <c r="AF181" s="180">
        <v>0</v>
      </c>
      <c r="AG181" s="180">
        <v>0</v>
      </c>
      <c r="AH181" s="180">
        <v>0</v>
      </c>
      <c r="AI181" s="180">
        <v>0</v>
      </c>
      <c r="AJ181" s="180">
        <v>0</v>
      </c>
      <c r="AK181" s="180">
        <v>0</v>
      </c>
      <c r="AM181" s="180">
        <v>0</v>
      </c>
      <c r="AN181" s="180">
        <v>0</v>
      </c>
      <c r="AO181" s="180">
        <v>0</v>
      </c>
      <c r="AP181" s="180">
        <v>0</v>
      </c>
      <c r="AQ181" s="180">
        <v>0</v>
      </c>
      <c r="AR181" s="180">
        <v>0</v>
      </c>
      <c r="AT181" s="180">
        <v>0</v>
      </c>
      <c r="AU181" s="180">
        <v>0</v>
      </c>
      <c r="AV181" s="180">
        <v>0</v>
      </c>
      <c r="AW181" s="180">
        <v>0</v>
      </c>
      <c r="AX181" s="180">
        <v>0</v>
      </c>
      <c r="AY181" s="180">
        <v>0</v>
      </c>
      <c r="AZ181" s="180">
        <v>0</v>
      </c>
      <c r="BB181" s="180">
        <v>0</v>
      </c>
      <c r="BC181" s="180">
        <v>0</v>
      </c>
      <c r="BD181" s="180">
        <v>0</v>
      </c>
      <c r="BE181" s="180">
        <v>0</v>
      </c>
      <c r="BF181" s="180">
        <v>0</v>
      </c>
      <c r="BG181" s="180">
        <v>0</v>
      </c>
      <c r="BH181" s="180">
        <v>0</v>
      </c>
      <c r="BI181" s="180">
        <v>0</v>
      </c>
      <c r="BJ181" s="180">
        <v>0</v>
      </c>
      <c r="BK181" s="180">
        <v>0</v>
      </c>
      <c r="BL181" s="180">
        <v>0</v>
      </c>
      <c r="BM181" s="180">
        <v>0</v>
      </c>
      <c r="BN181" s="180">
        <v>0</v>
      </c>
      <c r="BO181" s="180">
        <v>0</v>
      </c>
      <c r="BP181" s="180">
        <v>0</v>
      </c>
      <c r="BQ181" s="180">
        <v>0</v>
      </c>
      <c r="BR181" s="180">
        <v>0</v>
      </c>
      <c r="BS181" s="180">
        <v>0</v>
      </c>
      <c r="BU181" s="180">
        <v>0</v>
      </c>
      <c r="BV181" s="180">
        <v>0</v>
      </c>
      <c r="BW181" s="180">
        <v>0</v>
      </c>
      <c r="BX181" s="180">
        <v>0</v>
      </c>
      <c r="BY181" s="180">
        <v>0</v>
      </c>
      <c r="BZ181" s="180">
        <v>0</v>
      </c>
      <c r="CA181" s="180">
        <v>0</v>
      </c>
      <c r="CB181" s="180">
        <v>0</v>
      </c>
      <c r="CC181" s="180">
        <v>0</v>
      </c>
      <c r="CD181" s="180">
        <v>0</v>
      </c>
    </row>
    <row r="182" spans="1:82" x14ac:dyDescent="0.3">
      <c r="A182" s="155">
        <v>567</v>
      </c>
      <c r="B182" s="180" t="s">
        <v>1074</v>
      </c>
      <c r="D182" s="180">
        <v>0</v>
      </c>
      <c r="E182" s="180">
        <v>0</v>
      </c>
      <c r="F182" s="180">
        <v>0</v>
      </c>
      <c r="G182" s="180">
        <v>0</v>
      </c>
      <c r="H182" s="180">
        <v>0</v>
      </c>
      <c r="I182" s="180">
        <v>0</v>
      </c>
      <c r="J182" s="180">
        <v>0</v>
      </c>
      <c r="K182" s="180">
        <v>0</v>
      </c>
      <c r="L182" s="180">
        <v>0</v>
      </c>
      <c r="M182" s="180">
        <v>0</v>
      </c>
      <c r="N182" s="180">
        <v>0</v>
      </c>
      <c r="O182" s="180">
        <v>0</v>
      </c>
      <c r="P182" s="180">
        <v>0</v>
      </c>
      <c r="Q182" s="180">
        <v>0</v>
      </c>
      <c r="R182" s="180">
        <v>0</v>
      </c>
      <c r="S182" s="180">
        <v>0</v>
      </c>
      <c r="T182" s="180">
        <v>0</v>
      </c>
      <c r="U182" s="180">
        <v>0</v>
      </c>
      <c r="V182" s="180">
        <v>0</v>
      </c>
      <c r="Y182" s="180">
        <v>0</v>
      </c>
      <c r="Z182" s="180">
        <v>0</v>
      </c>
      <c r="AA182" s="180">
        <v>0</v>
      </c>
      <c r="AB182" s="180">
        <v>0</v>
      </c>
      <c r="AC182" s="180">
        <v>0</v>
      </c>
      <c r="AD182" s="180">
        <v>0</v>
      </c>
      <c r="AF182" s="180">
        <v>0</v>
      </c>
      <c r="AG182" s="180">
        <v>0</v>
      </c>
      <c r="AH182" s="180">
        <v>0</v>
      </c>
      <c r="AI182" s="180">
        <v>0</v>
      </c>
      <c r="AJ182" s="180">
        <v>0</v>
      </c>
      <c r="AK182" s="180">
        <v>0</v>
      </c>
      <c r="AM182" s="180">
        <v>0</v>
      </c>
      <c r="AN182" s="180">
        <v>0</v>
      </c>
      <c r="AO182" s="180">
        <v>0</v>
      </c>
      <c r="AP182" s="180">
        <v>0</v>
      </c>
      <c r="AQ182" s="180">
        <v>0</v>
      </c>
      <c r="AR182" s="180">
        <v>0</v>
      </c>
      <c r="AT182" s="180">
        <v>0</v>
      </c>
      <c r="AU182" s="180">
        <v>0</v>
      </c>
      <c r="AV182" s="180">
        <v>0</v>
      </c>
      <c r="AW182" s="180">
        <v>0</v>
      </c>
      <c r="AX182" s="180">
        <v>0</v>
      </c>
      <c r="AY182" s="180">
        <v>0</v>
      </c>
      <c r="AZ182" s="180">
        <v>0</v>
      </c>
      <c r="BB182" s="180">
        <v>0</v>
      </c>
      <c r="BC182" s="180">
        <v>0</v>
      </c>
      <c r="BD182" s="180">
        <v>0</v>
      </c>
      <c r="BE182" s="180">
        <v>0</v>
      </c>
      <c r="BF182" s="180">
        <v>0</v>
      </c>
      <c r="BG182" s="180">
        <v>0</v>
      </c>
      <c r="BH182" s="180">
        <v>0</v>
      </c>
      <c r="BI182" s="180">
        <v>0</v>
      </c>
      <c r="BJ182" s="180">
        <v>0</v>
      </c>
      <c r="BK182" s="180">
        <v>0</v>
      </c>
      <c r="BL182" s="180">
        <v>0</v>
      </c>
      <c r="BM182" s="180">
        <v>0</v>
      </c>
      <c r="BN182" s="180">
        <v>0</v>
      </c>
      <c r="BO182" s="180">
        <v>0</v>
      </c>
      <c r="BP182" s="180">
        <v>0</v>
      </c>
      <c r="BQ182" s="180">
        <v>0</v>
      </c>
      <c r="BR182" s="180">
        <v>0</v>
      </c>
      <c r="BS182" s="180">
        <v>0</v>
      </c>
      <c r="BU182" s="180">
        <v>0</v>
      </c>
      <c r="BV182" s="180">
        <v>0</v>
      </c>
      <c r="BW182" s="180">
        <v>0</v>
      </c>
      <c r="BX182" s="180">
        <v>0</v>
      </c>
      <c r="BY182" s="180">
        <v>0</v>
      </c>
      <c r="BZ182" s="180">
        <v>0</v>
      </c>
      <c r="CA182" s="180">
        <v>0</v>
      </c>
      <c r="CB182" s="180">
        <v>0</v>
      </c>
      <c r="CC182" s="180">
        <v>0</v>
      </c>
      <c r="CD182" s="180">
        <v>0</v>
      </c>
    </row>
    <row r="183" spans="1:82" x14ac:dyDescent="0.3">
      <c r="A183" s="155">
        <v>568</v>
      </c>
      <c r="B183" s="180" t="s">
        <v>1075</v>
      </c>
      <c r="D183" s="180">
        <v>0</v>
      </c>
      <c r="E183" s="180">
        <v>0</v>
      </c>
      <c r="F183" s="180">
        <v>0</v>
      </c>
      <c r="G183" s="180">
        <v>0</v>
      </c>
      <c r="H183" s="180">
        <v>0</v>
      </c>
      <c r="I183" s="180">
        <v>0</v>
      </c>
      <c r="J183" s="180">
        <v>0</v>
      </c>
      <c r="K183" s="180">
        <v>0</v>
      </c>
      <c r="L183" s="180">
        <v>0</v>
      </c>
      <c r="M183" s="180">
        <v>0</v>
      </c>
      <c r="N183" s="180">
        <v>0</v>
      </c>
      <c r="O183" s="180">
        <v>0</v>
      </c>
      <c r="P183" s="180">
        <v>0</v>
      </c>
      <c r="Q183" s="180">
        <v>0</v>
      </c>
      <c r="R183" s="180">
        <v>0</v>
      </c>
      <c r="S183" s="180">
        <v>0</v>
      </c>
      <c r="T183" s="180">
        <v>0</v>
      </c>
      <c r="U183" s="180">
        <v>0</v>
      </c>
      <c r="V183" s="180">
        <v>0</v>
      </c>
      <c r="Y183" s="180">
        <v>0</v>
      </c>
      <c r="Z183" s="180">
        <v>0</v>
      </c>
      <c r="AA183" s="180">
        <v>0</v>
      </c>
      <c r="AB183" s="180">
        <v>0</v>
      </c>
      <c r="AC183" s="180">
        <v>0</v>
      </c>
      <c r="AD183" s="180">
        <v>0</v>
      </c>
      <c r="AF183" s="180">
        <v>0</v>
      </c>
      <c r="AG183" s="180">
        <v>0</v>
      </c>
      <c r="AH183" s="180">
        <v>0</v>
      </c>
      <c r="AI183" s="180">
        <v>0</v>
      </c>
      <c r="AJ183" s="180">
        <v>0</v>
      </c>
      <c r="AK183" s="180">
        <v>0</v>
      </c>
      <c r="AM183" s="180">
        <v>0</v>
      </c>
      <c r="AN183" s="180">
        <v>0</v>
      </c>
      <c r="AO183" s="180">
        <v>0</v>
      </c>
      <c r="AP183" s="180">
        <v>0</v>
      </c>
      <c r="AQ183" s="180">
        <v>0</v>
      </c>
      <c r="AR183" s="180">
        <v>0</v>
      </c>
      <c r="AT183" s="180">
        <v>0</v>
      </c>
      <c r="AU183" s="180">
        <v>0</v>
      </c>
      <c r="AV183" s="180">
        <v>0</v>
      </c>
      <c r="AW183" s="180">
        <v>0</v>
      </c>
      <c r="AX183" s="180">
        <v>0</v>
      </c>
      <c r="AY183" s="180">
        <v>0</v>
      </c>
      <c r="AZ183" s="180">
        <v>0</v>
      </c>
      <c r="BB183" s="180">
        <v>0</v>
      </c>
      <c r="BC183" s="180">
        <v>0</v>
      </c>
      <c r="BD183" s="180">
        <v>0</v>
      </c>
      <c r="BE183" s="180">
        <v>0</v>
      </c>
      <c r="BF183" s="180">
        <v>0</v>
      </c>
      <c r="BG183" s="180">
        <v>0</v>
      </c>
      <c r="BH183" s="180">
        <v>0</v>
      </c>
      <c r="BI183" s="180">
        <v>0</v>
      </c>
      <c r="BJ183" s="180">
        <v>0</v>
      </c>
      <c r="BK183" s="180">
        <v>0</v>
      </c>
      <c r="BL183" s="180">
        <v>0</v>
      </c>
      <c r="BM183" s="180">
        <v>0</v>
      </c>
      <c r="BN183" s="180">
        <v>0</v>
      </c>
      <c r="BO183" s="180">
        <v>0</v>
      </c>
      <c r="BP183" s="180">
        <v>0</v>
      </c>
      <c r="BQ183" s="180">
        <v>0</v>
      </c>
      <c r="BR183" s="180">
        <v>0</v>
      </c>
      <c r="BS183" s="180">
        <v>0</v>
      </c>
      <c r="BU183" s="180">
        <v>0</v>
      </c>
      <c r="BV183" s="180">
        <v>0</v>
      </c>
      <c r="BW183" s="180">
        <v>0</v>
      </c>
      <c r="BX183" s="180">
        <v>0</v>
      </c>
      <c r="BY183" s="180">
        <v>0</v>
      </c>
      <c r="BZ183" s="180">
        <v>0</v>
      </c>
      <c r="CA183" s="180">
        <v>0</v>
      </c>
      <c r="CB183" s="180">
        <v>0</v>
      </c>
      <c r="CC183" s="180">
        <v>0</v>
      </c>
      <c r="CD183" s="180">
        <v>0</v>
      </c>
    </row>
    <row r="184" spans="1:82" x14ac:dyDescent="0.3">
      <c r="A184" s="155">
        <v>569</v>
      </c>
      <c r="B184" s="180" t="s">
        <v>1076</v>
      </c>
      <c r="D184" s="180">
        <v>0</v>
      </c>
      <c r="E184" s="180">
        <v>0</v>
      </c>
      <c r="F184" s="180">
        <v>0</v>
      </c>
      <c r="G184" s="180">
        <v>0</v>
      </c>
      <c r="H184" s="180">
        <v>0</v>
      </c>
      <c r="I184" s="180">
        <v>0</v>
      </c>
      <c r="J184" s="180">
        <v>0</v>
      </c>
      <c r="K184" s="180">
        <v>0</v>
      </c>
      <c r="L184" s="180">
        <v>0</v>
      </c>
      <c r="M184" s="180">
        <v>0</v>
      </c>
      <c r="N184" s="180">
        <v>0</v>
      </c>
      <c r="O184" s="180">
        <v>0</v>
      </c>
      <c r="P184" s="180">
        <v>0</v>
      </c>
      <c r="Q184" s="180">
        <v>0</v>
      </c>
      <c r="R184" s="180">
        <v>0</v>
      </c>
      <c r="S184" s="180">
        <v>0</v>
      </c>
      <c r="T184" s="180">
        <v>0</v>
      </c>
      <c r="U184" s="180">
        <v>0</v>
      </c>
      <c r="V184" s="180">
        <v>0</v>
      </c>
      <c r="Y184" s="180">
        <v>0</v>
      </c>
      <c r="Z184" s="180">
        <v>0</v>
      </c>
      <c r="AA184" s="180">
        <v>0</v>
      </c>
      <c r="AB184" s="180">
        <v>0</v>
      </c>
      <c r="AC184" s="180">
        <v>0</v>
      </c>
      <c r="AD184" s="180">
        <v>0</v>
      </c>
      <c r="AF184" s="180">
        <v>0</v>
      </c>
      <c r="AG184" s="180">
        <v>0</v>
      </c>
      <c r="AH184" s="180">
        <v>0</v>
      </c>
      <c r="AI184" s="180">
        <v>0</v>
      </c>
      <c r="AJ184" s="180">
        <v>0</v>
      </c>
      <c r="AK184" s="180">
        <v>0</v>
      </c>
      <c r="AM184" s="180">
        <v>0</v>
      </c>
      <c r="AN184" s="180">
        <v>0</v>
      </c>
      <c r="AO184" s="180">
        <v>0</v>
      </c>
      <c r="AP184" s="180">
        <v>0</v>
      </c>
      <c r="AQ184" s="180">
        <v>0</v>
      </c>
      <c r="AR184" s="180">
        <v>0</v>
      </c>
      <c r="AT184" s="180">
        <v>0</v>
      </c>
      <c r="AU184" s="180">
        <v>0</v>
      </c>
      <c r="AV184" s="180">
        <v>0</v>
      </c>
      <c r="AW184" s="180">
        <v>0</v>
      </c>
      <c r="AX184" s="180">
        <v>0</v>
      </c>
      <c r="AY184" s="180">
        <v>0</v>
      </c>
      <c r="AZ184" s="180">
        <v>0</v>
      </c>
      <c r="BB184" s="180">
        <v>0</v>
      </c>
      <c r="BC184" s="180">
        <v>0</v>
      </c>
      <c r="BD184" s="180">
        <v>0</v>
      </c>
      <c r="BE184" s="180">
        <v>0</v>
      </c>
      <c r="BF184" s="180">
        <v>0</v>
      </c>
      <c r="BG184" s="180">
        <v>0</v>
      </c>
      <c r="BH184" s="180">
        <v>0</v>
      </c>
      <c r="BI184" s="180">
        <v>0</v>
      </c>
      <c r="BJ184" s="180">
        <v>0</v>
      </c>
      <c r="BK184" s="180">
        <v>0</v>
      </c>
      <c r="BL184" s="180">
        <v>0</v>
      </c>
      <c r="BM184" s="180">
        <v>0</v>
      </c>
      <c r="BN184" s="180">
        <v>0</v>
      </c>
      <c r="BO184" s="180">
        <v>0</v>
      </c>
      <c r="BP184" s="180">
        <v>0</v>
      </c>
      <c r="BQ184" s="180">
        <v>0</v>
      </c>
      <c r="BR184" s="180">
        <v>0</v>
      </c>
      <c r="BS184" s="180">
        <v>0</v>
      </c>
      <c r="BU184" s="180">
        <v>0</v>
      </c>
      <c r="BV184" s="180">
        <v>0</v>
      </c>
      <c r="BW184" s="180">
        <v>0</v>
      </c>
      <c r="BX184" s="180">
        <v>0</v>
      </c>
      <c r="BY184" s="180">
        <v>0</v>
      </c>
      <c r="BZ184" s="180">
        <v>0</v>
      </c>
      <c r="CA184" s="180">
        <v>0</v>
      </c>
      <c r="CB184" s="180">
        <v>0</v>
      </c>
      <c r="CC184" s="180">
        <v>0</v>
      </c>
      <c r="CD184" s="180">
        <v>0</v>
      </c>
    </row>
    <row r="185" spans="1:82" x14ac:dyDescent="0.3">
      <c r="A185" s="155">
        <v>571</v>
      </c>
      <c r="B185" s="180" t="s">
        <v>794</v>
      </c>
      <c r="D185" s="180">
        <v>0</v>
      </c>
      <c r="E185" s="180">
        <v>0</v>
      </c>
      <c r="F185" s="180">
        <v>0</v>
      </c>
      <c r="G185" s="180">
        <v>0</v>
      </c>
      <c r="H185" s="180">
        <v>0</v>
      </c>
      <c r="I185" s="180">
        <v>0</v>
      </c>
      <c r="J185" s="180">
        <v>0</v>
      </c>
      <c r="K185" s="180">
        <v>0</v>
      </c>
      <c r="L185" s="180">
        <v>0</v>
      </c>
      <c r="M185" s="180">
        <v>0</v>
      </c>
      <c r="N185" s="180">
        <v>0</v>
      </c>
      <c r="O185" s="180">
        <v>0</v>
      </c>
      <c r="P185" s="180">
        <v>0</v>
      </c>
      <c r="Q185" s="180">
        <v>0</v>
      </c>
      <c r="R185" s="180">
        <v>0</v>
      </c>
      <c r="S185" s="180">
        <v>0</v>
      </c>
      <c r="T185" s="180">
        <v>0</v>
      </c>
      <c r="U185" s="180">
        <v>0</v>
      </c>
      <c r="V185" s="180">
        <v>0</v>
      </c>
      <c r="Y185" s="180">
        <v>0</v>
      </c>
      <c r="Z185" s="180">
        <v>0</v>
      </c>
      <c r="AA185" s="180">
        <v>0</v>
      </c>
      <c r="AB185" s="180">
        <v>0</v>
      </c>
      <c r="AC185" s="180">
        <v>0</v>
      </c>
      <c r="AD185" s="180">
        <v>0</v>
      </c>
      <c r="AF185" s="180">
        <v>0</v>
      </c>
      <c r="AG185" s="180">
        <v>0</v>
      </c>
      <c r="AH185" s="180">
        <v>0</v>
      </c>
      <c r="AI185" s="180">
        <v>0</v>
      </c>
      <c r="AJ185" s="180">
        <v>0</v>
      </c>
      <c r="AK185" s="180">
        <v>0</v>
      </c>
      <c r="AM185" s="180">
        <v>0</v>
      </c>
      <c r="AN185" s="180">
        <v>0</v>
      </c>
      <c r="AO185" s="180">
        <v>0</v>
      </c>
      <c r="AP185" s="180">
        <v>0</v>
      </c>
      <c r="AQ185" s="180">
        <v>0</v>
      </c>
      <c r="AR185" s="180">
        <v>0</v>
      </c>
      <c r="AT185" s="180">
        <v>0</v>
      </c>
      <c r="AU185" s="180">
        <v>0</v>
      </c>
      <c r="AV185" s="180">
        <v>0</v>
      </c>
      <c r="AW185" s="180">
        <v>0</v>
      </c>
      <c r="AX185" s="180">
        <v>0</v>
      </c>
      <c r="AY185" s="180">
        <v>0</v>
      </c>
      <c r="AZ185" s="180">
        <v>0</v>
      </c>
      <c r="BB185" s="180">
        <v>0</v>
      </c>
      <c r="BC185" s="180">
        <v>0</v>
      </c>
      <c r="BD185" s="180">
        <v>0</v>
      </c>
      <c r="BE185" s="180">
        <v>0</v>
      </c>
      <c r="BF185" s="180">
        <v>0</v>
      </c>
      <c r="BG185" s="180">
        <v>0</v>
      </c>
      <c r="BH185" s="180">
        <v>0</v>
      </c>
      <c r="BI185" s="180">
        <v>0</v>
      </c>
      <c r="BJ185" s="180">
        <v>0</v>
      </c>
      <c r="BK185" s="180">
        <v>0</v>
      </c>
      <c r="BL185" s="180">
        <v>0</v>
      </c>
      <c r="BM185" s="180">
        <v>0</v>
      </c>
      <c r="BN185" s="180">
        <v>0</v>
      </c>
      <c r="BO185" s="180">
        <v>0</v>
      </c>
      <c r="BP185" s="180">
        <v>0</v>
      </c>
      <c r="BQ185" s="180">
        <v>0</v>
      </c>
      <c r="BR185" s="180">
        <v>0</v>
      </c>
      <c r="BS185" s="180">
        <v>0</v>
      </c>
      <c r="BU185" s="180">
        <v>0</v>
      </c>
      <c r="BV185" s="180">
        <v>0</v>
      </c>
      <c r="BW185" s="180">
        <v>0</v>
      </c>
      <c r="BX185" s="180">
        <v>0</v>
      </c>
      <c r="BY185" s="180">
        <v>0</v>
      </c>
      <c r="BZ185" s="180">
        <v>0</v>
      </c>
      <c r="CA185" s="180">
        <v>0</v>
      </c>
      <c r="CB185" s="180">
        <v>0</v>
      </c>
      <c r="CC185" s="180">
        <v>0</v>
      </c>
      <c r="CD185" s="180">
        <v>0</v>
      </c>
    </row>
    <row r="186" spans="1:82" x14ac:dyDescent="0.3">
      <c r="A186" s="155">
        <v>572</v>
      </c>
      <c r="B186" s="180" t="s">
        <v>795</v>
      </c>
      <c r="D186" s="180">
        <v>0</v>
      </c>
      <c r="E186" s="180">
        <v>0</v>
      </c>
      <c r="F186" s="180">
        <v>0</v>
      </c>
      <c r="G186" s="180">
        <v>0</v>
      </c>
      <c r="H186" s="180">
        <v>0</v>
      </c>
      <c r="I186" s="180">
        <v>0</v>
      </c>
      <c r="J186" s="180">
        <v>0</v>
      </c>
      <c r="K186" s="180">
        <v>0</v>
      </c>
      <c r="L186" s="180">
        <v>0</v>
      </c>
      <c r="M186" s="180">
        <v>0</v>
      </c>
      <c r="N186" s="180">
        <v>0</v>
      </c>
      <c r="O186" s="180">
        <v>0</v>
      </c>
      <c r="P186" s="180">
        <v>0</v>
      </c>
      <c r="Q186" s="180">
        <v>0</v>
      </c>
      <c r="R186" s="180">
        <v>0</v>
      </c>
      <c r="S186" s="180">
        <v>0</v>
      </c>
      <c r="T186" s="180">
        <v>0</v>
      </c>
      <c r="U186" s="180">
        <v>0</v>
      </c>
      <c r="V186" s="180">
        <v>0</v>
      </c>
      <c r="Y186" s="180">
        <v>0</v>
      </c>
      <c r="Z186" s="180">
        <v>0</v>
      </c>
      <c r="AA186" s="180">
        <v>0</v>
      </c>
      <c r="AB186" s="180">
        <v>0</v>
      </c>
      <c r="AC186" s="180">
        <v>0</v>
      </c>
      <c r="AD186" s="180">
        <v>0</v>
      </c>
      <c r="AF186" s="180">
        <v>0</v>
      </c>
      <c r="AG186" s="180">
        <v>0</v>
      </c>
      <c r="AH186" s="180">
        <v>0</v>
      </c>
      <c r="AI186" s="180">
        <v>0</v>
      </c>
      <c r="AJ186" s="180">
        <v>0</v>
      </c>
      <c r="AK186" s="180">
        <v>0</v>
      </c>
      <c r="AM186" s="180">
        <v>0</v>
      </c>
      <c r="AN186" s="180">
        <v>0</v>
      </c>
      <c r="AO186" s="180">
        <v>0</v>
      </c>
      <c r="AP186" s="180">
        <v>0</v>
      </c>
      <c r="AQ186" s="180">
        <v>0</v>
      </c>
      <c r="AR186" s="180">
        <v>0</v>
      </c>
      <c r="AT186" s="180">
        <v>0</v>
      </c>
      <c r="AU186" s="180">
        <v>0</v>
      </c>
      <c r="AV186" s="180">
        <v>0</v>
      </c>
      <c r="AW186" s="180">
        <v>0</v>
      </c>
      <c r="AX186" s="180">
        <v>0</v>
      </c>
      <c r="AY186" s="180">
        <v>0</v>
      </c>
      <c r="AZ186" s="180">
        <v>0</v>
      </c>
      <c r="BB186" s="180">
        <v>0</v>
      </c>
      <c r="BC186" s="180">
        <v>0</v>
      </c>
      <c r="BD186" s="180">
        <v>0</v>
      </c>
      <c r="BE186" s="180">
        <v>0</v>
      </c>
      <c r="BF186" s="180">
        <v>0</v>
      </c>
      <c r="BG186" s="180">
        <v>0</v>
      </c>
      <c r="BH186" s="180">
        <v>0</v>
      </c>
      <c r="BI186" s="180">
        <v>0</v>
      </c>
      <c r="BJ186" s="180">
        <v>0</v>
      </c>
      <c r="BK186" s="180">
        <v>0</v>
      </c>
      <c r="BL186" s="180">
        <v>0</v>
      </c>
      <c r="BM186" s="180">
        <v>0</v>
      </c>
      <c r="BN186" s="180">
        <v>0</v>
      </c>
      <c r="BO186" s="180">
        <v>0</v>
      </c>
      <c r="BP186" s="180">
        <v>0</v>
      </c>
      <c r="BQ186" s="180">
        <v>0</v>
      </c>
      <c r="BR186" s="180">
        <v>0</v>
      </c>
      <c r="BS186" s="180">
        <v>0</v>
      </c>
      <c r="BU186" s="180">
        <v>0</v>
      </c>
      <c r="BV186" s="180">
        <v>0</v>
      </c>
      <c r="BW186" s="180">
        <v>0</v>
      </c>
      <c r="BX186" s="180">
        <v>0</v>
      </c>
      <c r="BY186" s="180">
        <v>0</v>
      </c>
      <c r="BZ186" s="180">
        <v>0</v>
      </c>
      <c r="CA186" s="180">
        <v>0</v>
      </c>
      <c r="CB186" s="180">
        <v>0</v>
      </c>
      <c r="CC186" s="180">
        <v>0</v>
      </c>
      <c r="CD186" s="180">
        <v>0</v>
      </c>
    </row>
    <row r="187" spans="1:82" x14ac:dyDescent="0.3">
      <c r="A187" s="155">
        <v>573</v>
      </c>
      <c r="B187" s="180" t="s">
        <v>913</v>
      </c>
      <c r="D187" s="180">
        <v>0</v>
      </c>
      <c r="E187" s="180">
        <v>0</v>
      </c>
      <c r="F187" s="180">
        <v>0</v>
      </c>
      <c r="G187" s="180">
        <v>0</v>
      </c>
      <c r="H187" s="180">
        <v>0</v>
      </c>
      <c r="I187" s="180">
        <v>0</v>
      </c>
      <c r="J187" s="180">
        <v>0</v>
      </c>
      <c r="K187" s="180">
        <v>0</v>
      </c>
      <c r="L187" s="180">
        <v>0</v>
      </c>
      <c r="M187" s="180">
        <v>0</v>
      </c>
      <c r="N187" s="180">
        <v>0</v>
      </c>
      <c r="O187" s="180">
        <v>0</v>
      </c>
      <c r="P187" s="180">
        <v>0</v>
      </c>
      <c r="Q187" s="180">
        <v>0</v>
      </c>
      <c r="R187" s="180">
        <v>0</v>
      </c>
      <c r="S187" s="180">
        <v>0</v>
      </c>
      <c r="T187" s="180">
        <v>0</v>
      </c>
      <c r="U187" s="180">
        <v>0</v>
      </c>
      <c r="V187" s="180">
        <v>0</v>
      </c>
      <c r="Y187" s="180">
        <v>0</v>
      </c>
      <c r="Z187" s="180">
        <v>0</v>
      </c>
      <c r="AA187" s="180">
        <v>0</v>
      </c>
      <c r="AB187" s="180">
        <v>0</v>
      </c>
      <c r="AC187" s="180">
        <v>0</v>
      </c>
      <c r="AD187" s="180">
        <v>0</v>
      </c>
      <c r="AF187" s="180">
        <v>0</v>
      </c>
      <c r="AG187" s="180">
        <v>0</v>
      </c>
      <c r="AH187" s="180">
        <v>0</v>
      </c>
      <c r="AI187" s="180">
        <v>0</v>
      </c>
      <c r="AJ187" s="180">
        <v>0</v>
      </c>
      <c r="AK187" s="180">
        <v>0</v>
      </c>
      <c r="AM187" s="180">
        <v>0</v>
      </c>
      <c r="AN187" s="180">
        <v>0</v>
      </c>
      <c r="AO187" s="180">
        <v>0</v>
      </c>
      <c r="AP187" s="180">
        <v>0</v>
      </c>
      <c r="AQ187" s="180">
        <v>0</v>
      </c>
      <c r="AR187" s="180">
        <v>0</v>
      </c>
      <c r="AT187" s="180">
        <v>0</v>
      </c>
      <c r="AU187" s="180">
        <v>0</v>
      </c>
      <c r="AV187" s="180">
        <v>0</v>
      </c>
      <c r="AW187" s="180">
        <v>0</v>
      </c>
      <c r="AX187" s="180">
        <v>0</v>
      </c>
      <c r="AY187" s="180">
        <v>0</v>
      </c>
      <c r="AZ187" s="180">
        <v>0</v>
      </c>
      <c r="BB187" s="180">
        <v>0</v>
      </c>
      <c r="BC187" s="180">
        <v>0</v>
      </c>
      <c r="BD187" s="180">
        <v>0</v>
      </c>
      <c r="BE187" s="180">
        <v>0</v>
      </c>
      <c r="BF187" s="180">
        <v>0</v>
      </c>
      <c r="BG187" s="180">
        <v>0</v>
      </c>
      <c r="BH187" s="180">
        <v>0</v>
      </c>
      <c r="BI187" s="180">
        <v>0</v>
      </c>
      <c r="BJ187" s="180">
        <v>0</v>
      </c>
      <c r="BK187" s="180">
        <v>0</v>
      </c>
      <c r="BL187" s="180">
        <v>0</v>
      </c>
      <c r="BM187" s="180">
        <v>0</v>
      </c>
      <c r="BN187" s="180">
        <v>0</v>
      </c>
      <c r="BO187" s="180">
        <v>0</v>
      </c>
      <c r="BP187" s="180">
        <v>0</v>
      </c>
      <c r="BQ187" s="180">
        <v>0</v>
      </c>
      <c r="BR187" s="180">
        <v>0</v>
      </c>
      <c r="BS187" s="180">
        <v>0</v>
      </c>
      <c r="BU187" s="180">
        <v>0</v>
      </c>
      <c r="BV187" s="180">
        <v>0</v>
      </c>
      <c r="BW187" s="180">
        <v>0</v>
      </c>
      <c r="BX187" s="180">
        <v>0</v>
      </c>
      <c r="BY187" s="180">
        <v>0</v>
      </c>
      <c r="BZ187" s="180">
        <v>0</v>
      </c>
      <c r="CA187" s="180">
        <v>0</v>
      </c>
      <c r="CB187" s="180">
        <v>0</v>
      </c>
      <c r="CC187" s="180">
        <v>0</v>
      </c>
      <c r="CD187" s="180">
        <v>0</v>
      </c>
    </row>
    <row r="188" spans="1:82" x14ac:dyDescent="0.3">
      <c r="A188" s="155">
        <v>575</v>
      </c>
      <c r="B188" s="180" t="s">
        <v>303</v>
      </c>
      <c r="D188" s="180">
        <v>0</v>
      </c>
      <c r="E188" s="180">
        <v>0</v>
      </c>
      <c r="F188" s="180">
        <v>0</v>
      </c>
      <c r="G188" s="180">
        <v>0</v>
      </c>
      <c r="H188" s="180">
        <v>0</v>
      </c>
      <c r="I188" s="180">
        <v>5018</v>
      </c>
      <c r="J188" s="180">
        <v>0</v>
      </c>
      <c r="K188" s="180">
        <v>468</v>
      </c>
      <c r="L188" s="180">
        <v>0</v>
      </c>
      <c r="M188" s="180">
        <v>0</v>
      </c>
      <c r="N188" s="180">
        <v>0</v>
      </c>
      <c r="O188" s="180">
        <v>0</v>
      </c>
      <c r="P188" s="180">
        <v>8760</v>
      </c>
      <c r="Q188" s="180">
        <v>6686</v>
      </c>
      <c r="R188" s="180">
        <v>0</v>
      </c>
      <c r="S188" s="180">
        <v>0</v>
      </c>
      <c r="T188" s="180">
        <v>0</v>
      </c>
      <c r="U188" s="180">
        <v>0</v>
      </c>
      <c r="V188" s="180">
        <v>0</v>
      </c>
      <c r="Y188" s="180">
        <v>0</v>
      </c>
      <c r="Z188" s="180">
        <v>0</v>
      </c>
      <c r="AA188" s="180">
        <v>0</v>
      </c>
      <c r="AB188" s="180">
        <v>0</v>
      </c>
      <c r="AC188" s="180">
        <v>0</v>
      </c>
      <c r="AD188" s="180">
        <v>0</v>
      </c>
      <c r="AF188" s="180">
        <v>0</v>
      </c>
      <c r="AG188" s="180">
        <v>0</v>
      </c>
      <c r="AH188" s="180">
        <v>0</v>
      </c>
      <c r="AI188" s="180">
        <v>0</v>
      </c>
      <c r="AJ188" s="180">
        <v>0</v>
      </c>
      <c r="AK188" s="180">
        <v>579</v>
      </c>
      <c r="AM188" s="180">
        <v>0</v>
      </c>
      <c r="AN188" s="180">
        <v>0</v>
      </c>
      <c r="AO188" s="180">
        <v>0</v>
      </c>
      <c r="AP188" s="180">
        <v>0</v>
      </c>
      <c r="AQ188" s="180">
        <v>0</v>
      </c>
      <c r="AR188" s="180">
        <v>0</v>
      </c>
      <c r="AT188" s="180">
        <v>0</v>
      </c>
      <c r="AU188" s="180">
        <v>0</v>
      </c>
      <c r="AV188" s="180">
        <v>688196</v>
      </c>
      <c r="AW188" s="180">
        <v>0</v>
      </c>
      <c r="AX188" s="180">
        <v>29161</v>
      </c>
      <c r="AY188" s="180">
        <v>2286</v>
      </c>
      <c r="AZ188" s="180">
        <v>0</v>
      </c>
      <c r="BB188" s="180">
        <v>0</v>
      </c>
      <c r="BC188" s="180">
        <v>0</v>
      </c>
      <c r="BD188" s="180">
        <v>0</v>
      </c>
      <c r="BE188" s="180">
        <v>4689</v>
      </c>
      <c r="BF188" s="180">
        <v>0</v>
      </c>
      <c r="BG188" s="180">
        <v>0</v>
      </c>
      <c r="BH188" s="180">
        <v>0</v>
      </c>
      <c r="BI188" s="180">
        <v>22263</v>
      </c>
      <c r="BJ188" s="180">
        <v>0</v>
      </c>
      <c r="BK188" s="180">
        <v>0</v>
      </c>
      <c r="BL188" s="180">
        <v>0</v>
      </c>
      <c r="BM188" s="180">
        <v>0</v>
      </c>
      <c r="BN188" s="180">
        <v>0</v>
      </c>
      <c r="BO188" s="180">
        <v>1214168</v>
      </c>
      <c r="BP188" s="180">
        <v>0</v>
      </c>
      <c r="BQ188" s="180">
        <v>0</v>
      </c>
      <c r="BR188" s="180">
        <v>0</v>
      </c>
      <c r="BS188" s="180">
        <v>0</v>
      </c>
      <c r="BU188" s="180">
        <v>0</v>
      </c>
      <c r="BV188" s="180">
        <v>0</v>
      </c>
      <c r="BW188" s="180">
        <v>0</v>
      </c>
      <c r="BX188" s="180">
        <v>0</v>
      </c>
      <c r="BY188" s="180">
        <v>0</v>
      </c>
      <c r="BZ188" s="180">
        <v>0</v>
      </c>
      <c r="CA188" s="180">
        <v>0</v>
      </c>
      <c r="CB188" s="180">
        <v>40100</v>
      </c>
      <c r="CC188" s="180">
        <v>0</v>
      </c>
      <c r="CD188" s="180">
        <v>4733786</v>
      </c>
    </row>
    <row r="189" spans="1:82" s="637" customFormat="1" x14ac:dyDescent="0.3">
      <c r="A189" s="636">
        <v>576</v>
      </c>
      <c r="B189" s="637" t="s">
        <v>304</v>
      </c>
      <c r="D189" s="637">
        <v>0</v>
      </c>
      <c r="E189" s="637">
        <v>0</v>
      </c>
      <c r="F189" s="637">
        <v>0</v>
      </c>
      <c r="G189" s="637">
        <v>40582</v>
      </c>
      <c r="H189" s="637">
        <v>110687</v>
      </c>
      <c r="I189" s="637">
        <v>0</v>
      </c>
      <c r="J189" s="637">
        <v>0</v>
      </c>
      <c r="K189" s="637">
        <v>0</v>
      </c>
      <c r="L189" s="637">
        <v>91125</v>
      </c>
      <c r="M189" s="637">
        <v>0</v>
      </c>
      <c r="N189" s="637">
        <v>0</v>
      </c>
      <c r="O189" s="637">
        <v>0</v>
      </c>
      <c r="P189" s="637">
        <v>0</v>
      </c>
      <c r="Q189" s="637">
        <v>0</v>
      </c>
      <c r="R189" s="637">
        <v>0</v>
      </c>
      <c r="S189" s="637">
        <v>0</v>
      </c>
      <c r="T189" s="637">
        <v>0</v>
      </c>
      <c r="U189" s="637">
        <v>0</v>
      </c>
      <c r="V189" s="637">
        <v>0</v>
      </c>
      <c r="Y189" s="637">
        <v>163528</v>
      </c>
      <c r="Z189" s="637">
        <v>0</v>
      </c>
      <c r="AA189" s="637">
        <v>0</v>
      </c>
      <c r="AB189" s="637">
        <v>0</v>
      </c>
      <c r="AC189" s="637">
        <v>0</v>
      </c>
      <c r="AD189" s="637">
        <v>0</v>
      </c>
      <c r="AF189" s="637">
        <v>2351268</v>
      </c>
      <c r="AG189" s="637">
        <v>386</v>
      </c>
      <c r="AH189" s="637">
        <v>0</v>
      </c>
      <c r="AI189" s="637">
        <v>0</v>
      </c>
      <c r="AJ189" s="637">
        <v>0</v>
      </c>
      <c r="AK189" s="637">
        <v>0</v>
      </c>
      <c r="AM189" s="637">
        <v>0</v>
      </c>
      <c r="AN189" s="637">
        <v>8646</v>
      </c>
      <c r="AO189" s="637">
        <v>0</v>
      </c>
      <c r="AP189" s="637">
        <v>0</v>
      </c>
      <c r="AQ189" s="637">
        <v>0</v>
      </c>
      <c r="AR189" s="637">
        <v>0</v>
      </c>
      <c r="AT189" s="637">
        <v>0</v>
      </c>
      <c r="AU189" s="637">
        <v>8720182</v>
      </c>
      <c r="AV189" s="637">
        <v>0</v>
      </c>
      <c r="AW189" s="637">
        <v>0</v>
      </c>
      <c r="AX189" s="637">
        <v>0</v>
      </c>
      <c r="AY189" s="637">
        <v>0</v>
      </c>
      <c r="AZ189" s="637">
        <v>0</v>
      </c>
      <c r="BB189" s="637">
        <v>0</v>
      </c>
      <c r="BC189" s="637">
        <v>0</v>
      </c>
      <c r="BD189" s="637">
        <v>0</v>
      </c>
      <c r="BE189" s="637">
        <v>0</v>
      </c>
      <c r="BF189" s="637">
        <v>0</v>
      </c>
      <c r="BG189" s="637">
        <v>0</v>
      </c>
      <c r="BH189" s="637">
        <v>0</v>
      </c>
      <c r="BI189" s="637">
        <v>0</v>
      </c>
      <c r="BJ189" s="637">
        <v>0</v>
      </c>
      <c r="BK189" s="637">
        <v>0</v>
      </c>
      <c r="BL189" s="637">
        <v>0</v>
      </c>
      <c r="BM189" s="637">
        <v>0</v>
      </c>
      <c r="BN189" s="637">
        <v>0</v>
      </c>
      <c r="BO189" s="637">
        <v>0</v>
      </c>
      <c r="BP189" s="637">
        <v>13332020</v>
      </c>
      <c r="BQ189" s="637">
        <v>0</v>
      </c>
      <c r="BR189" s="637">
        <v>0</v>
      </c>
      <c r="BS189" s="637">
        <v>0</v>
      </c>
      <c r="BU189" s="637">
        <v>0</v>
      </c>
      <c r="BV189" s="637">
        <v>0</v>
      </c>
      <c r="BW189" s="637">
        <v>0</v>
      </c>
      <c r="BX189" s="637">
        <v>0</v>
      </c>
      <c r="BY189" s="637">
        <v>0</v>
      </c>
      <c r="BZ189" s="637">
        <v>184127</v>
      </c>
      <c r="CA189" s="637">
        <v>0</v>
      </c>
      <c r="CB189" s="637">
        <v>0</v>
      </c>
      <c r="CC189" s="637">
        <v>0</v>
      </c>
      <c r="CD189" s="637">
        <v>0</v>
      </c>
    </row>
    <row r="190" spans="1:82" s="643" customFormat="1" x14ac:dyDescent="0.3">
      <c r="A190" s="642">
        <v>577</v>
      </c>
      <c r="B190" s="643" t="s">
        <v>1077</v>
      </c>
      <c r="D190" s="643">
        <v>2</v>
      </c>
      <c r="E190" s="643">
        <v>2</v>
      </c>
      <c r="J190" s="643">
        <v>2</v>
      </c>
      <c r="L190" s="643">
        <v>2</v>
      </c>
      <c r="M190" s="643">
        <v>2</v>
      </c>
      <c r="O190" s="643">
        <v>2</v>
      </c>
      <c r="Q190" s="643">
        <v>2</v>
      </c>
      <c r="R190" s="643">
        <v>2</v>
      </c>
      <c r="S190" s="643">
        <v>2</v>
      </c>
      <c r="T190" s="643">
        <v>2</v>
      </c>
      <c r="U190" s="643">
        <v>2</v>
      </c>
      <c r="V190" s="643">
        <v>2</v>
      </c>
      <c r="Y190" s="643">
        <v>2</v>
      </c>
      <c r="Z190" s="643">
        <v>2</v>
      </c>
      <c r="AB190" s="643">
        <v>2</v>
      </c>
      <c r="AF190" s="643">
        <v>2</v>
      </c>
      <c r="AG190" s="643">
        <v>2</v>
      </c>
      <c r="AH190" s="643">
        <v>2</v>
      </c>
      <c r="AI190" s="643">
        <v>2</v>
      </c>
      <c r="AJ190" s="643">
        <v>2</v>
      </c>
      <c r="AK190" s="643">
        <v>2</v>
      </c>
      <c r="AM190" s="643">
        <v>2</v>
      </c>
      <c r="AN190" s="643">
        <v>2</v>
      </c>
      <c r="AP190" s="643">
        <v>2</v>
      </c>
      <c r="AQ190" s="643">
        <v>2</v>
      </c>
      <c r="AR190" s="643">
        <v>2</v>
      </c>
      <c r="AU190" s="643">
        <v>1</v>
      </c>
      <c r="AW190" s="643">
        <v>2</v>
      </c>
      <c r="AX190" s="643">
        <v>2</v>
      </c>
      <c r="AY190" s="643">
        <v>2</v>
      </c>
      <c r="BB190" s="643">
        <v>2</v>
      </c>
      <c r="BD190" s="643">
        <v>2</v>
      </c>
      <c r="BF190" s="643">
        <v>2</v>
      </c>
      <c r="BH190" s="643">
        <v>2</v>
      </c>
      <c r="BI190" s="643">
        <v>1</v>
      </c>
      <c r="BJ190" s="643">
        <v>2</v>
      </c>
      <c r="BL190" s="643">
        <v>2</v>
      </c>
      <c r="BM190" s="643">
        <v>2</v>
      </c>
      <c r="BN190" s="643">
        <v>2</v>
      </c>
      <c r="BO190" s="643">
        <v>2</v>
      </c>
      <c r="BP190" s="643">
        <v>1</v>
      </c>
      <c r="BQ190" s="643">
        <v>2</v>
      </c>
      <c r="BR190" s="643">
        <v>2</v>
      </c>
      <c r="BU190" s="643">
        <v>2</v>
      </c>
      <c r="BV190" s="643">
        <v>2</v>
      </c>
      <c r="BW190" s="643">
        <v>2</v>
      </c>
      <c r="BX190" s="643">
        <v>2</v>
      </c>
      <c r="BY190" s="643">
        <v>2</v>
      </c>
      <c r="BZ190" s="643">
        <v>2</v>
      </c>
      <c r="CA190" s="643">
        <v>2</v>
      </c>
      <c r="CB190" s="643">
        <v>2</v>
      </c>
      <c r="CC190" s="643">
        <v>2</v>
      </c>
      <c r="CD190" s="643">
        <v>2</v>
      </c>
    </row>
    <row r="191" spans="1:82" x14ac:dyDescent="0.3">
      <c r="A191" s="155">
        <v>578</v>
      </c>
      <c r="B191" s="180" t="s">
        <v>1078</v>
      </c>
      <c r="D191" s="180">
        <v>0</v>
      </c>
      <c r="E191" s="180">
        <v>0</v>
      </c>
      <c r="F191" s="180">
        <v>0</v>
      </c>
      <c r="G191" s="180">
        <v>0</v>
      </c>
      <c r="H191" s="180">
        <v>0</v>
      </c>
      <c r="I191" s="180">
        <v>0</v>
      </c>
      <c r="J191" s="180">
        <v>0</v>
      </c>
      <c r="K191" s="180">
        <v>0</v>
      </c>
      <c r="L191" s="180">
        <v>0</v>
      </c>
      <c r="M191" s="180">
        <v>0</v>
      </c>
      <c r="N191" s="180">
        <v>0</v>
      </c>
      <c r="O191" s="180">
        <v>0</v>
      </c>
      <c r="P191" s="180">
        <v>0</v>
      </c>
      <c r="Q191" s="180">
        <v>0</v>
      </c>
      <c r="R191" s="180">
        <v>0</v>
      </c>
      <c r="S191" s="180">
        <v>0</v>
      </c>
      <c r="T191" s="180">
        <v>0</v>
      </c>
      <c r="U191" s="180">
        <v>0</v>
      </c>
      <c r="V191" s="180">
        <v>0</v>
      </c>
      <c r="Y191" s="180">
        <v>0</v>
      </c>
      <c r="Z191" s="180">
        <v>0</v>
      </c>
      <c r="AA191" s="180">
        <v>0</v>
      </c>
      <c r="AB191" s="180">
        <v>0</v>
      </c>
      <c r="AC191" s="180">
        <v>0</v>
      </c>
      <c r="AD191" s="180">
        <v>0</v>
      </c>
      <c r="AF191" s="180">
        <v>0</v>
      </c>
      <c r="AG191" s="180">
        <v>0</v>
      </c>
      <c r="AH191" s="180">
        <v>0</v>
      </c>
      <c r="AI191" s="180">
        <v>0</v>
      </c>
      <c r="AJ191" s="180">
        <v>0</v>
      </c>
      <c r="AK191" s="180">
        <v>0</v>
      </c>
      <c r="AM191" s="180">
        <v>0</v>
      </c>
      <c r="AN191" s="180">
        <v>0</v>
      </c>
      <c r="AO191" s="180">
        <v>0</v>
      </c>
      <c r="AP191" s="180">
        <v>0</v>
      </c>
      <c r="AQ191" s="180">
        <v>0</v>
      </c>
      <c r="AR191" s="180">
        <v>0</v>
      </c>
      <c r="AT191" s="180">
        <v>0</v>
      </c>
      <c r="AU191" s="180">
        <v>0</v>
      </c>
      <c r="AV191" s="180">
        <v>0</v>
      </c>
      <c r="AW191" s="180">
        <v>0</v>
      </c>
      <c r="AX191" s="180">
        <v>0</v>
      </c>
      <c r="AY191" s="180">
        <v>0</v>
      </c>
      <c r="AZ191" s="180">
        <v>0</v>
      </c>
      <c r="BB191" s="180">
        <v>0</v>
      </c>
      <c r="BC191" s="180">
        <v>0</v>
      </c>
      <c r="BD191" s="180">
        <v>0</v>
      </c>
      <c r="BE191" s="180">
        <v>4689</v>
      </c>
      <c r="BF191" s="180">
        <v>0</v>
      </c>
      <c r="BG191" s="180">
        <v>0</v>
      </c>
      <c r="BH191" s="180">
        <v>0</v>
      </c>
      <c r="BI191" s="180">
        <v>0</v>
      </c>
      <c r="BJ191" s="180">
        <v>0</v>
      </c>
      <c r="BK191" s="180">
        <v>0</v>
      </c>
      <c r="BL191" s="180">
        <v>0</v>
      </c>
      <c r="BM191" s="180">
        <v>0</v>
      </c>
      <c r="BN191" s="180">
        <v>0</v>
      </c>
      <c r="BO191" s="180">
        <v>0</v>
      </c>
      <c r="BP191" s="180">
        <v>0</v>
      </c>
      <c r="BQ191" s="180">
        <v>0</v>
      </c>
      <c r="BR191" s="180">
        <v>0</v>
      </c>
      <c r="BS191" s="180">
        <v>0</v>
      </c>
      <c r="BU191" s="180">
        <v>0</v>
      </c>
      <c r="BV191" s="180">
        <v>0</v>
      </c>
      <c r="BW191" s="180">
        <v>0</v>
      </c>
      <c r="BX191" s="180">
        <v>0</v>
      </c>
      <c r="BY191" s="180">
        <v>0</v>
      </c>
      <c r="BZ191" s="180">
        <v>0</v>
      </c>
      <c r="CA191" s="180">
        <v>0</v>
      </c>
      <c r="CB191" s="180">
        <v>40100</v>
      </c>
      <c r="CC191" s="180">
        <v>0</v>
      </c>
      <c r="CD191" s="180">
        <v>0</v>
      </c>
    </row>
    <row r="192" spans="1:82" x14ac:dyDescent="0.3">
      <c r="A192" s="155">
        <v>579</v>
      </c>
      <c r="B192" s="180" t="s">
        <v>1079</v>
      </c>
      <c r="D192" s="180">
        <v>0</v>
      </c>
      <c r="E192" s="180">
        <v>0</v>
      </c>
      <c r="F192" s="180">
        <v>0</v>
      </c>
      <c r="G192" s="180">
        <v>0</v>
      </c>
      <c r="H192" s="180">
        <v>0</v>
      </c>
      <c r="I192" s="180">
        <v>0</v>
      </c>
      <c r="J192" s="180">
        <v>0</v>
      </c>
      <c r="K192" s="180">
        <v>0</v>
      </c>
      <c r="L192" s="180">
        <v>0</v>
      </c>
      <c r="M192" s="180">
        <v>0</v>
      </c>
      <c r="N192" s="180">
        <v>0</v>
      </c>
      <c r="O192" s="180">
        <v>0</v>
      </c>
      <c r="P192" s="180">
        <v>0</v>
      </c>
      <c r="Q192" s="180">
        <v>0</v>
      </c>
      <c r="R192" s="180">
        <v>0</v>
      </c>
      <c r="S192" s="180">
        <v>0</v>
      </c>
      <c r="T192" s="180">
        <v>0</v>
      </c>
      <c r="U192" s="180">
        <v>0</v>
      </c>
      <c r="V192" s="180">
        <v>0</v>
      </c>
      <c r="Y192" s="180">
        <v>0</v>
      </c>
      <c r="Z192" s="180">
        <v>0</v>
      </c>
      <c r="AA192" s="180">
        <v>0</v>
      </c>
      <c r="AB192" s="180">
        <v>0</v>
      </c>
      <c r="AC192" s="180">
        <v>0</v>
      </c>
      <c r="AD192" s="180">
        <v>0</v>
      </c>
      <c r="AF192" s="180">
        <v>0</v>
      </c>
      <c r="AG192" s="180">
        <v>0</v>
      </c>
      <c r="AH192" s="180">
        <v>0</v>
      </c>
      <c r="AI192" s="180">
        <v>0</v>
      </c>
      <c r="AJ192" s="180">
        <v>0</v>
      </c>
      <c r="AK192" s="180">
        <v>0</v>
      </c>
      <c r="AM192" s="180">
        <v>0</v>
      </c>
      <c r="AN192" s="180">
        <v>0</v>
      </c>
      <c r="AO192" s="180">
        <v>0</v>
      </c>
      <c r="AP192" s="180">
        <v>0</v>
      </c>
      <c r="AQ192" s="180">
        <v>0</v>
      </c>
      <c r="AR192" s="180">
        <v>0</v>
      </c>
      <c r="AT192" s="180">
        <v>0</v>
      </c>
      <c r="AU192" s="180">
        <v>0</v>
      </c>
      <c r="AV192" s="180">
        <v>0</v>
      </c>
      <c r="AW192" s="180">
        <v>0</v>
      </c>
      <c r="AX192" s="180">
        <v>0</v>
      </c>
      <c r="AY192" s="180">
        <v>0</v>
      </c>
      <c r="AZ192" s="180">
        <v>0</v>
      </c>
      <c r="BB192" s="180">
        <v>0</v>
      </c>
      <c r="BC192" s="180">
        <v>0</v>
      </c>
      <c r="BD192" s="180">
        <v>0</v>
      </c>
      <c r="BE192" s="180">
        <v>0</v>
      </c>
      <c r="BF192" s="180">
        <v>0</v>
      </c>
      <c r="BG192" s="180">
        <v>0</v>
      </c>
      <c r="BH192" s="180">
        <v>0</v>
      </c>
      <c r="BI192" s="180">
        <v>0</v>
      </c>
      <c r="BJ192" s="180">
        <v>0</v>
      </c>
      <c r="BK192" s="180">
        <v>0</v>
      </c>
      <c r="BL192" s="180">
        <v>0</v>
      </c>
      <c r="BM192" s="180">
        <v>0</v>
      </c>
      <c r="BN192" s="180">
        <v>0</v>
      </c>
      <c r="BO192" s="180">
        <v>0</v>
      </c>
      <c r="BP192" s="180">
        <v>0</v>
      </c>
      <c r="BQ192" s="180">
        <v>0</v>
      </c>
      <c r="BR192" s="180">
        <v>0</v>
      </c>
      <c r="BS192" s="180">
        <v>0</v>
      </c>
      <c r="BU192" s="180">
        <v>0</v>
      </c>
      <c r="BV192" s="180">
        <v>0</v>
      </c>
      <c r="BW192" s="180">
        <v>0</v>
      </c>
      <c r="BX192" s="180">
        <v>0</v>
      </c>
      <c r="BY192" s="180">
        <v>0</v>
      </c>
      <c r="BZ192" s="180">
        <v>49931</v>
      </c>
      <c r="CA192" s="180">
        <v>0</v>
      </c>
      <c r="CB192" s="180">
        <v>0</v>
      </c>
      <c r="CC192" s="180">
        <v>0</v>
      </c>
      <c r="CD192" s="180">
        <v>0</v>
      </c>
    </row>
    <row r="193" spans="1:82" x14ac:dyDescent="0.3">
      <c r="A193" s="155">
        <v>580</v>
      </c>
      <c r="B193" s="180" t="s">
        <v>1080</v>
      </c>
      <c r="D193" s="180">
        <v>0</v>
      </c>
      <c r="E193" s="180">
        <v>0</v>
      </c>
      <c r="F193" s="180">
        <v>0</v>
      </c>
      <c r="G193" s="180">
        <v>0</v>
      </c>
      <c r="H193" s="180">
        <v>0</v>
      </c>
      <c r="I193" s="180">
        <v>0</v>
      </c>
      <c r="J193" s="180">
        <v>0</v>
      </c>
      <c r="K193" s="180">
        <v>0</v>
      </c>
      <c r="L193" s="180">
        <v>0</v>
      </c>
      <c r="M193" s="180">
        <v>0</v>
      </c>
      <c r="N193" s="180">
        <v>0</v>
      </c>
      <c r="O193" s="180">
        <v>0</v>
      </c>
      <c r="P193" s="180">
        <v>0</v>
      </c>
      <c r="Q193" s="180">
        <v>0</v>
      </c>
      <c r="R193" s="180">
        <v>0</v>
      </c>
      <c r="S193" s="180">
        <v>0</v>
      </c>
      <c r="T193" s="180">
        <v>0</v>
      </c>
      <c r="U193" s="180">
        <v>0</v>
      </c>
      <c r="V193" s="180">
        <v>0</v>
      </c>
      <c r="Y193" s="180">
        <v>0</v>
      </c>
      <c r="Z193" s="180">
        <v>0</v>
      </c>
      <c r="AA193" s="180">
        <v>0</v>
      </c>
      <c r="AB193" s="180">
        <v>0</v>
      </c>
      <c r="AC193" s="180">
        <v>0</v>
      </c>
      <c r="AD193" s="180">
        <v>0</v>
      </c>
      <c r="AF193" s="180">
        <v>0</v>
      </c>
      <c r="AG193" s="180">
        <v>0</v>
      </c>
      <c r="AH193" s="180">
        <v>0</v>
      </c>
      <c r="AI193" s="180">
        <v>0</v>
      </c>
      <c r="AJ193" s="180">
        <v>0</v>
      </c>
      <c r="AK193" s="180">
        <v>0</v>
      </c>
      <c r="AM193" s="180">
        <v>0</v>
      </c>
      <c r="AN193" s="180">
        <v>0</v>
      </c>
      <c r="AO193" s="180">
        <v>0</v>
      </c>
      <c r="AP193" s="180">
        <v>0</v>
      </c>
      <c r="AQ193" s="180">
        <v>0</v>
      </c>
      <c r="AR193" s="180">
        <v>0</v>
      </c>
      <c r="AT193" s="180">
        <v>0</v>
      </c>
      <c r="AU193" s="180">
        <v>0</v>
      </c>
      <c r="AV193" s="180">
        <v>0</v>
      </c>
      <c r="AW193" s="180">
        <v>0</v>
      </c>
      <c r="AX193" s="180">
        <v>0</v>
      </c>
      <c r="AY193" s="180">
        <v>0</v>
      </c>
      <c r="AZ193" s="180">
        <v>0</v>
      </c>
      <c r="BB193" s="180">
        <v>0</v>
      </c>
      <c r="BC193" s="180">
        <v>0</v>
      </c>
      <c r="BD193" s="180">
        <v>0</v>
      </c>
      <c r="BE193" s="180">
        <v>0</v>
      </c>
      <c r="BF193" s="180">
        <v>0</v>
      </c>
      <c r="BG193" s="180">
        <v>0</v>
      </c>
      <c r="BH193" s="180">
        <v>0</v>
      </c>
      <c r="BI193" s="180">
        <v>0</v>
      </c>
      <c r="BJ193" s="180">
        <v>0</v>
      </c>
      <c r="BK193" s="180">
        <v>0</v>
      </c>
      <c r="BL193" s="180">
        <v>0</v>
      </c>
      <c r="BM193" s="180">
        <v>0</v>
      </c>
      <c r="BN193" s="180">
        <v>0</v>
      </c>
      <c r="BO193" s="180">
        <v>0</v>
      </c>
      <c r="BP193" s="180">
        <v>0</v>
      </c>
      <c r="BQ193" s="180">
        <v>0</v>
      </c>
      <c r="BR193" s="180">
        <v>0</v>
      </c>
      <c r="BS193" s="180">
        <v>0</v>
      </c>
      <c r="BU193" s="180">
        <v>0</v>
      </c>
      <c r="BV193" s="180">
        <v>0</v>
      </c>
      <c r="BW193" s="180">
        <v>0</v>
      </c>
      <c r="BX193" s="180">
        <v>0</v>
      </c>
      <c r="BY193" s="180">
        <v>0</v>
      </c>
      <c r="BZ193" s="180">
        <v>0</v>
      </c>
      <c r="CA193" s="180">
        <v>0</v>
      </c>
      <c r="CB193" s="180">
        <v>0</v>
      </c>
      <c r="CC193" s="180">
        <v>0</v>
      </c>
      <c r="CD193" s="180">
        <v>0</v>
      </c>
    </row>
    <row r="194" spans="1:82" x14ac:dyDescent="0.3">
      <c r="A194" s="155">
        <v>581</v>
      </c>
      <c r="B194" s="180" t="s">
        <v>1081</v>
      </c>
      <c r="D194" s="180">
        <v>0</v>
      </c>
      <c r="E194" s="180">
        <v>0</v>
      </c>
      <c r="F194" s="180">
        <v>0</v>
      </c>
      <c r="G194" s="180">
        <v>0</v>
      </c>
      <c r="H194" s="180">
        <v>0</v>
      </c>
      <c r="I194" s="180">
        <v>0</v>
      </c>
      <c r="J194" s="180">
        <v>0</v>
      </c>
      <c r="K194" s="180">
        <v>0</v>
      </c>
      <c r="L194" s="180">
        <v>0</v>
      </c>
      <c r="M194" s="180">
        <v>0</v>
      </c>
      <c r="N194" s="180">
        <v>0</v>
      </c>
      <c r="O194" s="180">
        <v>0</v>
      </c>
      <c r="P194" s="180">
        <v>0</v>
      </c>
      <c r="Q194" s="180">
        <v>0</v>
      </c>
      <c r="R194" s="180">
        <v>0</v>
      </c>
      <c r="S194" s="180">
        <v>0</v>
      </c>
      <c r="T194" s="180">
        <v>0</v>
      </c>
      <c r="U194" s="180">
        <v>0</v>
      </c>
      <c r="V194" s="180">
        <v>0</v>
      </c>
      <c r="Y194" s="180">
        <v>0</v>
      </c>
      <c r="Z194" s="180">
        <v>0</v>
      </c>
      <c r="AA194" s="180">
        <v>0</v>
      </c>
      <c r="AB194" s="180">
        <v>0</v>
      </c>
      <c r="AC194" s="180">
        <v>0</v>
      </c>
      <c r="AD194" s="180">
        <v>0</v>
      </c>
      <c r="AF194" s="180">
        <v>0</v>
      </c>
      <c r="AG194" s="180">
        <v>0</v>
      </c>
      <c r="AH194" s="180">
        <v>0</v>
      </c>
      <c r="AI194" s="180">
        <v>0</v>
      </c>
      <c r="AJ194" s="180">
        <v>0</v>
      </c>
      <c r="AK194" s="180">
        <v>0</v>
      </c>
      <c r="AM194" s="180">
        <v>0</v>
      </c>
      <c r="AN194" s="180">
        <v>0</v>
      </c>
      <c r="AO194" s="180">
        <v>0</v>
      </c>
      <c r="AP194" s="180">
        <v>0</v>
      </c>
      <c r="AQ194" s="180">
        <v>0</v>
      </c>
      <c r="AR194" s="180">
        <v>0</v>
      </c>
      <c r="AT194" s="180">
        <v>0</v>
      </c>
      <c r="AU194" s="180">
        <v>0</v>
      </c>
      <c r="AV194" s="180">
        <v>0</v>
      </c>
      <c r="AW194" s="180">
        <v>0</v>
      </c>
      <c r="AX194" s="180">
        <v>0</v>
      </c>
      <c r="AY194" s="180">
        <v>0</v>
      </c>
      <c r="AZ194" s="180">
        <v>0</v>
      </c>
      <c r="BB194" s="180">
        <v>0</v>
      </c>
      <c r="BC194" s="180">
        <v>0</v>
      </c>
      <c r="BD194" s="180">
        <v>0</v>
      </c>
      <c r="BE194" s="180">
        <v>0</v>
      </c>
      <c r="BF194" s="180">
        <v>0</v>
      </c>
      <c r="BG194" s="180">
        <v>0</v>
      </c>
      <c r="BH194" s="180">
        <v>0</v>
      </c>
      <c r="BI194" s="180">
        <v>0</v>
      </c>
      <c r="BJ194" s="180">
        <v>0</v>
      </c>
      <c r="BK194" s="180">
        <v>0</v>
      </c>
      <c r="BL194" s="180">
        <v>0</v>
      </c>
      <c r="BM194" s="180">
        <v>0</v>
      </c>
      <c r="BN194" s="180">
        <v>0</v>
      </c>
      <c r="BO194" s="180">
        <v>0</v>
      </c>
      <c r="BP194" s="180">
        <v>0</v>
      </c>
      <c r="BQ194" s="180">
        <v>0</v>
      </c>
      <c r="BR194" s="180">
        <v>0</v>
      </c>
      <c r="BS194" s="180">
        <v>0</v>
      </c>
      <c r="BU194" s="180">
        <v>0</v>
      </c>
      <c r="BV194" s="180">
        <v>0</v>
      </c>
      <c r="BW194" s="180">
        <v>0</v>
      </c>
      <c r="BX194" s="180">
        <v>0</v>
      </c>
      <c r="BY194" s="180">
        <v>0</v>
      </c>
      <c r="BZ194" s="180">
        <v>134196</v>
      </c>
      <c r="CA194" s="180">
        <v>0</v>
      </c>
      <c r="CB194" s="180">
        <v>0</v>
      </c>
      <c r="CC194" s="180">
        <v>0</v>
      </c>
      <c r="CD194" s="180">
        <v>0</v>
      </c>
    </row>
    <row r="195" spans="1:82" x14ac:dyDescent="0.3">
      <c r="A195" s="155">
        <v>585</v>
      </c>
      <c r="B195" s="180" t="s">
        <v>1082</v>
      </c>
      <c r="D195" s="180">
        <v>0</v>
      </c>
      <c r="E195" s="180">
        <v>0</v>
      </c>
      <c r="F195" s="180">
        <v>0</v>
      </c>
      <c r="G195" s="180">
        <v>0</v>
      </c>
      <c r="H195" s="180">
        <v>0</v>
      </c>
      <c r="I195" s="180">
        <v>0</v>
      </c>
      <c r="J195" s="180">
        <v>0</v>
      </c>
      <c r="K195" s="180">
        <v>0</v>
      </c>
      <c r="L195" s="180">
        <v>0</v>
      </c>
      <c r="M195" s="180">
        <v>0</v>
      </c>
      <c r="N195" s="180">
        <v>0</v>
      </c>
      <c r="O195" s="180">
        <v>0</v>
      </c>
      <c r="P195" s="180">
        <v>0</v>
      </c>
      <c r="Q195" s="180">
        <v>0</v>
      </c>
      <c r="R195" s="180">
        <v>0</v>
      </c>
      <c r="S195" s="180">
        <v>0</v>
      </c>
      <c r="T195" s="180">
        <v>0</v>
      </c>
      <c r="U195" s="180">
        <v>0</v>
      </c>
      <c r="V195" s="180">
        <v>0</v>
      </c>
      <c r="Y195" s="180">
        <v>0</v>
      </c>
      <c r="Z195" s="180">
        <v>0</v>
      </c>
      <c r="AA195" s="180">
        <v>0</v>
      </c>
      <c r="AB195" s="180">
        <v>0</v>
      </c>
      <c r="AC195" s="180">
        <v>0</v>
      </c>
      <c r="AD195" s="180">
        <v>0</v>
      </c>
      <c r="AF195" s="180">
        <v>0</v>
      </c>
      <c r="AG195" s="180">
        <v>0</v>
      </c>
      <c r="AH195" s="180">
        <v>0</v>
      </c>
      <c r="AI195" s="180">
        <v>0</v>
      </c>
      <c r="AJ195" s="180">
        <v>0</v>
      </c>
      <c r="AK195" s="180">
        <v>0</v>
      </c>
      <c r="AM195" s="180">
        <v>0</v>
      </c>
      <c r="AN195" s="180">
        <v>0</v>
      </c>
      <c r="AO195" s="180">
        <v>0</v>
      </c>
      <c r="AP195" s="180">
        <v>0</v>
      </c>
      <c r="AQ195" s="180">
        <v>0</v>
      </c>
      <c r="AR195" s="180">
        <v>0</v>
      </c>
      <c r="AT195" s="180">
        <v>0</v>
      </c>
      <c r="AU195" s="180">
        <v>0</v>
      </c>
      <c r="AV195" s="180">
        <v>0</v>
      </c>
      <c r="AW195" s="180">
        <v>0</v>
      </c>
      <c r="AX195" s="180">
        <v>0</v>
      </c>
      <c r="AY195" s="180">
        <v>0</v>
      </c>
      <c r="AZ195" s="180">
        <v>0</v>
      </c>
      <c r="BB195" s="180">
        <v>0</v>
      </c>
      <c r="BC195" s="180">
        <v>0</v>
      </c>
      <c r="BD195" s="180">
        <v>0</v>
      </c>
      <c r="BE195" s="180">
        <v>0</v>
      </c>
      <c r="BF195" s="180">
        <v>0</v>
      </c>
      <c r="BG195" s="180">
        <v>0</v>
      </c>
      <c r="BH195" s="180">
        <v>0</v>
      </c>
      <c r="BI195" s="180">
        <v>0</v>
      </c>
      <c r="BJ195" s="180">
        <v>0</v>
      </c>
      <c r="BK195" s="180">
        <v>0</v>
      </c>
      <c r="BL195" s="180">
        <v>0</v>
      </c>
      <c r="BM195" s="180">
        <v>0</v>
      </c>
      <c r="BN195" s="180">
        <v>0</v>
      </c>
      <c r="BO195" s="180">
        <v>0</v>
      </c>
      <c r="BP195" s="180">
        <v>0</v>
      </c>
      <c r="BQ195" s="180">
        <v>0</v>
      </c>
      <c r="BR195" s="180">
        <v>0</v>
      </c>
      <c r="BS195" s="180">
        <v>0</v>
      </c>
      <c r="BU195" s="180">
        <v>0</v>
      </c>
      <c r="BV195" s="180">
        <v>0</v>
      </c>
      <c r="BW195" s="180">
        <v>0</v>
      </c>
      <c r="BX195" s="180">
        <v>0</v>
      </c>
      <c r="BY195" s="180">
        <v>0</v>
      </c>
      <c r="BZ195" s="180">
        <v>0</v>
      </c>
      <c r="CA195" s="180">
        <v>0</v>
      </c>
      <c r="CB195" s="180">
        <v>0</v>
      </c>
      <c r="CC195" s="180">
        <v>0</v>
      </c>
      <c r="CD195" s="180">
        <v>0</v>
      </c>
    </row>
    <row r="196" spans="1:82" x14ac:dyDescent="0.3">
      <c r="A196" s="155">
        <v>586</v>
      </c>
      <c r="B196" s="180" t="s">
        <v>1083</v>
      </c>
      <c r="D196" s="180">
        <v>0</v>
      </c>
      <c r="E196" s="180">
        <v>0</v>
      </c>
      <c r="F196" s="180">
        <v>0</v>
      </c>
      <c r="G196" s="180">
        <v>0</v>
      </c>
      <c r="H196" s="180">
        <v>0</v>
      </c>
      <c r="I196" s="180">
        <v>0</v>
      </c>
      <c r="J196" s="180">
        <v>0</v>
      </c>
      <c r="K196" s="180">
        <v>0</v>
      </c>
      <c r="L196" s="180">
        <v>0</v>
      </c>
      <c r="M196" s="180">
        <v>0</v>
      </c>
      <c r="N196" s="180">
        <v>0</v>
      </c>
      <c r="O196" s="180">
        <v>0</v>
      </c>
      <c r="P196" s="180">
        <v>0</v>
      </c>
      <c r="Q196" s="180">
        <v>0</v>
      </c>
      <c r="R196" s="180">
        <v>0</v>
      </c>
      <c r="S196" s="180">
        <v>0</v>
      </c>
      <c r="T196" s="180">
        <v>0</v>
      </c>
      <c r="U196" s="180">
        <v>0</v>
      </c>
      <c r="V196" s="180">
        <v>0</v>
      </c>
      <c r="Y196" s="180">
        <v>0</v>
      </c>
      <c r="Z196" s="180">
        <v>0</v>
      </c>
      <c r="AA196" s="180">
        <v>0</v>
      </c>
      <c r="AB196" s="180">
        <v>0</v>
      </c>
      <c r="AC196" s="180">
        <v>0</v>
      </c>
      <c r="AD196" s="180">
        <v>0</v>
      </c>
      <c r="AF196" s="180">
        <v>0</v>
      </c>
      <c r="AG196" s="180">
        <v>0</v>
      </c>
      <c r="AH196" s="180">
        <v>0</v>
      </c>
      <c r="AI196" s="180">
        <v>0</v>
      </c>
      <c r="AJ196" s="180">
        <v>0</v>
      </c>
      <c r="AK196" s="180">
        <v>0</v>
      </c>
      <c r="AM196" s="180">
        <v>0</v>
      </c>
      <c r="AN196" s="180">
        <v>0</v>
      </c>
      <c r="AO196" s="180">
        <v>0</v>
      </c>
      <c r="AP196" s="180">
        <v>0</v>
      </c>
      <c r="AQ196" s="180">
        <v>0</v>
      </c>
      <c r="AR196" s="180">
        <v>0</v>
      </c>
      <c r="AT196" s="180">
        <v>0</v>
      </c>
      <c r="AU196" s="180">
        <v>0</v>
      </c>
      <c r="AV196" s="180">
        <v>0</v>
      </c>
      <c r="AW196" s="180">
        <v>0</v>
      </c>
      <c r="AX196" s="180">
        <v>0</v>
      </c>
      <c r="AY196" s="180">
        <v>0</v>
      </c>
      <c r="AZ196" s="180">
        <v>0</v>
      </c>
      <c r="BB196" s="180">
        <v>0</v>
      </c>
      <c r="BC196" s="180">
        <v>0</v>
      </c>
      <c r="BD196" s="180">
        <v>0</v>
      </c>
      <c r="BE196" s="180">
        <v>0</v>
      </c>
      <c r="BF196" s="180">
        <v>0</v>
      </c>
      <c r="BG196" s="180">
        <v>0</v>
      </c>
      <c r="BH196" s="180">
        <v>0</v>
      </c>
      <c r="BI196" s="180">
        <v>0</v>
      </c>
      <c r="BJ196" s="180">
        <v>0</v>
      </c>
      <c r="BK196" s="180">
        <v>0</v>
      </c>
      <c r="BL196" s="180">
        <v>0</v>
      </c>
      <c r="BM196" s="180">
        <v>0</v>
      </c>
      <c r="BN196" s="180">
        <v>0</v>
      </c>
      <c r="BO196" s="180">
        <v>0</v>
      </c>
      <c r="BP196" s="180">
        <v>0</v>
      </c>
      <c r="BQ196" s="180">
        <v>0</v>
      </c>
      <c r="BR196" s="180">
        <v>0</v>
      </c>
      <c r="BS196" s="180">
        <v>0</v>
      </c>
      <c r="BU196" s="180">
        <v>0</v>
      </c>
      <c r="BV196" s="180">
        <v>0</v>
      </c>
      <c r="BW196" s="180">
        <v>0</v>
      </c>
      <c r="BX196" s="180">
        <v>0</v>
      </c>
      <c r="BY196" s="180">
        <v>0</v>
      </c>
      <c r="BZ196" s="180">
        <v>46949</v>
      </c>
      <c r="CA196" s="180">
        <v>0</v>
      </c>
      <c r="CB196" s="180">
        <v>40100</v>
      </c>
      <c r="CC196" s="180">
        <v>0</v>
      </c>
      <c r="CD196" s="180">
        <v>0</v>
      </c>
    </row>
    <row r="197" spans="1:82" x14ac:dyDescent="0.3">
      <c r="A197" s="155">
        <v>587</v>
      </c>
      <c r="B197" s="180" t="s">
        <v>1084</v>
      </c>
      <c r="D197" s="180">
        <v>0</v>
      </c>
      <c r="E197" s="180">
        <v>0</v>
      </c>
      <c r="F197" s="180">
        <v>0</v>
      </c>
      <c r="G197" s="180">
        <v>0</v>
      </c>
      <c r="H197" s="180">
        <v>0</v>
      </c>
      <c r="I197" s="180">
        <v>0</v>
      </c>
      <c r="J197" s="180">
        <v>0</v>
      </c>
      <c r="K197" s="180">
        <v>0</v>
      </c>
      <c r="L197" s="180">
        <v>0</v>
      </c>
      <c r="M197" s="180">
        <v>0</v>
      </c>
      <c r="N197" s="180">
        <v>0</v>
      </c>
      <c r="O197" s="180">
        <v>0</v>
      </c>
      <c r="P197" s="180">
        <v>0</v>
      </c>
      <c r="Q197" s="180">
        <v>0</v>
      </c>
      <c r="R197" s="180">
        <v>0</v>
      </c>
      <c r="S197" s="180">
        <v>0</v>
      </c>
      <c r="T197" s="180">
        <v>0</v>
      </c>
      <c r="U197" s="180">
        <v>0</v>
      </c>
      <c r="V197" s="180">
        <v>0</v>
      </c>
      <c r="Y197" s="180">
        <v>0</v>
      </c>
      <c r="Z197" s="180">
        <v>0</v>
      </c>
      <c r="AA197" s="180">
        <v>0</v>
      </c>
      <c r="AB197" s="180">
        <v>0</v>
      </c>
      <c r="AC197" s="180">
        <v>0</v>
      </c>
      <c r="AD197" s="180">
        <v>0</v>
      </c>
      <c r="AF197" s="180">
        <v>0</v>
      </c>
      <c r="AG197" s="180">
        <v>0</v>
      </c>
      <c r="AH197" s="180">
        <v>0</v>
      </c>
      <c r="AI197" s="180">
        <v>0</v>
      </c>
      <c r="AJ197" s="180">
        <v>0</v>
      </c>
      <c r="AK197" s="180">
        <v>0</v>
      </c>
      <c r="AM197" s="180">
        <v>0</v>
      </c>
      <c r="AN197" s="180">
        <v>0</v>
      </c>
      <c r="AO197" s="180">
        <v>0</v>
      </c>
      <c r="AP197" s="180">
        <v>0</v>
      </c>
      <c r="AQ197" s="180">
        <v>0</v>
      </c>
      <c r="AR197" s="180">
        <v>0</v>
      </c>
      <c r="AT197" s="180">
        <v>0</v>
      </c>
      <c r="AU197" s="180">
        <v>0</v>
      </c>
      <c r="AV197" s="180">
        <v>0</v>
      </c>
      <c r="AW197" s="180">
        <v>0</v>
      </c>
      <c r="AX197" s="180">
        <v>0</v>
      </c>
      <c r="AY197" s="180">
        <v>0</v>
      </c>
      <c r="AZ197" s="180">
        <v>0</v>
      </c>
      <c r="BB197" s="180">
        <v>0</v>
      </c>
      <c r="BC197" s="180">
        <v>0</v>
      </c>
      <c r="BD197" s="180">
        <v>0</v>
      </c>
      <c r="BE197" s="180">
        <v>0</v>
      </c>
      <c r="BF197" s="180">
        <v>0</v>
      </c>
      <c r="BG197" s="180">
        <v>0</v>
      </c>
      <c r="BH197" s="180">
        <v>0</v>
      </c>
      <c r="BI197" s="180">
        <v>0</v>
      </c>
      <c r="BJ197" s="180">
        <v>0</v>
      </c>
      <c r="BK197" s="180">
        <v>0</v>
      </c>
      <c r="BL197" s="180">
        <v>0</v>
      </c>
      <c r="BM197" s="180">
        <v>0</v>
      </c>
      <c r="BN197" s="180">
        <v>0</v>
      </c>
      <c r="BO197" s="180">
        <v>0</v>
      </c>
      <c r="BP197" s="180">
        <v>0</v>
      </c>
      <c r="BQ197" s="180">
        <v>0</v>
      </c>
      <c r="BR197" s="180">
        <v>0</v>
      </c>
      <c r="BS197" s="180">
        <v>0</v>
      </c>
      <c r="BU197" s="180">
        <v>0</v>
      </c>
      <c r="BV197" s="180">
        <v>0</v>
      </c>
      <c r="BW197" s="180">
        <v>0</v>
      </c>
      <c r="BX197" s="180">
        <v>0</v>
      </c>
      <c r="BY197" s="180">
        <v>0</v>
      </c>
      <c r="BZ197" s="180">
        <v>0</v>
      </c>
      <c r="CA197" s="180">
        <v>0</v>
      </c>
      <c r="CB197" s="180">
        <v>0</v>
      </c>
      <c r="CC197" s="180">
        <v>0</v>
      </c>
      <c r="CD197" s="180">
        <v>0</v>
      </c>
    </row>
    <row r="198" spans="1:82" x14ac:dyDescent="0.3">
      <c r="A198" s="155">
        <v>588</v>
      </c>
      <c r="B198" s="180" t="s">
        <v>1085</v>
      </c>
      <c r="D198" s="180">
        <v>0</v>
      </c>
      <c r="E198" s="180">
        <v>0</v>
      </c>
      <c r="F198" s="180">
        <v>0</v>
      </c>
      <c r="G198" s="180">
        <v>0</v>
      </c>
      <c r="H198" s="180">
        <v>0</v>
      </c>
      <c r="I198" s="180">
        <v>0</v>
      </c>
      <c r="J198" s="180">
        <v>0</v>
      </c>
      <c r="K198" s="180">
        <v>0</v>
      </c>
      <c r="L198" s="180">
        <v>0</v>
      </c>
      <c r="M198" s="180">
        <v>0</v>
      </c>
      <c r="N198" s="180">
        <v>0</v>
      </c>
      <c r="O198" s="180">
        <v>0</v>
      </c>
      <c r="P198" s="180">
        <v>0</v>
      </c>
      <c r="Q198" s="180">
        <v>0</v>
      </c>
      <c r="R198" s="180">
        <v>0</v>
      </c>
      <c r="S198" s="180">
        <v>0</v>
      </c>
      <c r="T198" s="180">
        <v>0</v>
      </c>
      <c r="U198" s="180">
        <v>0</v>
      </c>
      <c r="V198" s="180">
        <v>0</v>
      </c>
      <c r="Y198" s="180">
        <v>0</v>
      </c>
      <c r="Z198" s="180">
        <v>0</v>
      </c>
      <c r="AA198" s="180">
        <v>0</v>
      </c>
      <c r="AB198" s="180">
        <v>0</v>
      </c>
      <c r="AC198" s="180">
        <v>0</v>
      </c>
      <c r="AD198" s="180">
        <v>0</v>
      </c>
      <c r="AF198" s="180">
        <v>0</v>
      </c>
      <c r="AG198" s="180">
        <v>0</v>
      </c>
      <c r="AH198" s="180">
        <v>0</v>
      </c>
      <c r="AI198" s="180">
        <v>0</v>
      </c>
      <c r="AJ198" s="180">
        <v>0</v>
      </c>
      <c r="AK198" s="180">
        <v>0</v>
      </c>
      <c r="AM198" s="180">
        <v>0</v>
      </c>
      <c r="AN198" s="180">
        <v>0</v>
      </c>
      <c r="AO198" s="180">
        <v>0</v>
      </c>
      <c r="AP198" s="180">
        <v>0</v>
      </c>
      <c r="AQ198" s="180">
        <v>0</v>
      </c>
      <c r="AR198" s="180">
        <v>0</v>
      </c>
      <c r="AT198" s="180">
        <v>0</v>
      </c>
      <c r="AU198" s="180">
        <v>0</v>
      </c>
      <c r="AV198" s="180">
        <v>0</v>
      </c>
      <c r="AW198" s="180">
        <v>0</v>
      </c>
      <c r="AX198" s="180">
        <v>0</v>
      </c>
      <c r="AY198" s="180">
        <v>0</v>
      </c>
      <c r="AZ198" s="180">
        <v>0</v>
      </c>
      <c r="BB198" s="180">
        <v>0</v>
      </c>
      <c r="BC198" s="180">
        <v>0</v>
      </c>
      <c r="BD198" s="180">
        <v>0</v>
      </c>
      <c r="BE198" s="180">
        <v>0</v>
      </c>
      <c r="BF198" s="180">
        <v>0</v>
      </c>
      <c r="BG198" s="180">
        <v>0</v>
      </c>
      <c r="BH198" s="180">
        <v>0</v>
      </c>
      <c r="BI198" s="180">
        <v>0</v>
      </c>
      <c r="BJ198" s="180">
        <v>0</v>
      </c>
      <c r="BK198" s="180">
        <v>0</v>
      </c>
      <c r="BL198" s="180">
        <v>0</v>
      </c>
      <c r="BM198" s="180">
        <v>0</v>
      </c>
      <c r="BN198" s="180">
        <v>0</v>
      </c>
      <c r="BO198" s="180">
        <v>0</v>
      </c>
      <c r="BP198" s="180">
        <v>0</v>
      </c>
      <c r="BQ198" s="180">
        <v>0</v>
      </c>
      <c r="BR198" s="180">
        <v>0</v>
      </c>
      <c r="BS198" s="180">
        <v>0</v>
      </c>
      <c r="BU198" s="180">
        <v>0</v>
      </c>
      <c r="BV198" s="180">
        <v>0</v>
      </c>
      <c r="BW198" s="180">
        <v>0</v>
      </c>
      <c r="BX198" s="180">
        <v>0</v>
      </c>
      <c r="BY198" s="180">
        <v>0</v>
      </c>
      <c r="BZ198" s="180">
        <v>0</v>
      </c>
      <c r="CA198" s="180">
        <v>0</v>
      </c>
      <c r="CB198" s="180">
        <v>0</v>
      </c>
      <c r="CC198" s="180">
        <v>0</v>
      </c>
      <c r="CD198" s="180">
        <v>0</v>
      </c>
    </row>
    <row r="199" spans="1:82" x14ac:dyDescent="0.3">
      <c r="A199" s="155">
        <v>589</v>
      </c>
      <c r="B199" s="180" t="s">
        <v>1086</v>
      </c>
      <c r="D199" s="180">
        <v>0</v>
      </c>
      <c r="E199" s="180">
        <v>0</v>
      </c>
      <c r="F199" s="180">
        <v>0</v>
      </c>
      <c r="G199" s="180">
        <v>0</v>
      </c>
      <c r="H199" s="180">
        <v>0</v>
      </c>
      <c r="I199" s="180">
        <v>0</v>
      </c>
      <c r="J199" s="180">
        <v>0</v>
      </c>
      <c r="K199" s="180">
        <v>0</v>
      </c>
      <c r="L199" s="180">
        <v>0</v>
      </c>
      <c r="M199" s="180">
        <v>0</v>
      </c>
      <c r="N199" s="180">
        <v>0</v>
      </c>
      <c r="O199" s="180">
        <v>0</v>
      </c>
      <c r="P199" s="180">
        <v>0</v>
      </c>
      <c r="Q199" s="180">
        <v>0</v>
      </c>
      <c r="R199" s="180">
        <v>0</v>
      </c>
      <c r="S199" s="180">
        <v>0</v>
      </c>
      <c r="T199" s="180">
        <v>0</v>
      </c>
      <c r="U199" s="180">
        <v>0</v>
      </c>
      <c r="V199" s="180">
        <v>0</v>
      </c>
      <c r="Y199" s="180">
        <v>0</v>
      </c>
      <c r="Z199" s="180">
        <v>0</v>
      </c>
      <c r="AA199" s="180">
        <v>0</v>
      </c>
      <c r="AB199" s="180">
        <v>0</v>
      </c>
      <c r="AC199" s="180">
        <v>0</v>
      </c>
      <c r="AD199" s="180">
        <v>0</v>
      </c>
      <c r="AF199" s="180">
        <v>0</v>
      </c>
      <c r="AG199" s="180">
        <v>0</v>
      </c>
      <c r="AH199" s="180">
        <v>0</v>
      </c>
      <c r="AI199" s="180">
        <v>0</v>
      </c>
      <c r="AJ199" s="180">
        <v>0</v>
      </c>
      <c r="AK199" s="180">
        <v>0</v>
      </c>
      <c r="AM199" s="180">
        <v>0</v>
      </c>
      <c r="AN199" s="180">
        <v>0</v>
      </c>
      <c r="AO199" s="180">
        <v>0</v>
      </c>
      <c r="AP199" s="180">
        <v>0</v>
      </c>
      <c r="AQ199" s="180">
        <v>0</v>
      </c>
      <c r="AR199" s="180">
        <v>0</v>
      </c>
      <c r="AT199" s="180">
        <v>0</v>
      </c>
      <c r="AU199" s="180">
        <v>0</v>
      </c>
      <c r="AV199" s="180">
        <v>0</v>
      </c>
      <c r="AW199" s="180">
        <v>0</v>
      </c>
      <c r="AX199" s="180">
        <v>0</v>
      </c>
      <c r="AY199" s="180">
        <v>0</v>
      </c>
      <c r="AZ199" s="180">
        <v>0</v>
      </c>
      <c r="BB199" s="180">
        <v>0</v>
      </c>
      <c r="BC199" s="180">
        <v>0</v>
      </c>
      <c r="BD199" s="180">
        <v>0</v>
      </c>
      <c r="BE199" s="180">
        <v>0</v>
      </c>
      <c r="BF199" s="180">
        <v>0</v>
      </c>
      <c r="BG199" s="180">
        <v>0</v>
      </c>
      <c r="BH199" s="180">
        <v>0</v>
      </c>
      <c r="BI199" s="180">
        <v>0</v>
      </c>
      <c r="BJ199" s="180">
        <v>0</v>
      </c>
      <c r="BK199" s="180">
        <v>0</v>
      </c>
      <c r="BL199" s="180">
        <v>0</v>
      </c>
      <c r="BM199" s="180">
        <v>0</v>
      </c>
      <c r="BN199" s="180">
        <v>0</v>
      </c>
      <c r="BO199" s="180">
        <v>0</v>
      </c>
      <c r="BP199" s="180">
        <v>0</v>
      </c>
      <c r="BQ199" s="180">
        <v>0</v>
      </c>
      <c r="BR199" s="180">
        <v>0</v>
      </c>
      <c r="BS199" s="180">
        <v>0</v>
      </c>
      <c r="BU199" s="180">
        <v>0</v>
      </c>
      <c r="BV199" s="180">
        <v>0</v>
      </c>
      <c r="BW199" s="180">
        <v>0</v>
      </c>
      <c r="BX199" s="180">
        <v>0</v>
      </c>
      <c r="BY199" s="180">
        <v>0</v>
      </c>
      <c r="BZ199" s="180">
        <v>0</v>
      </c>
      <c r="CA199" s="180">
        <v>0</v>
      </c>
      <c r="CB199" s="180">
        <v>0</v>
      </c>
      <c r="CC199" s="180">
        <v>0</v>
      </c>
      <c r="CD199" s="180">
        <v>0</v>
      </c>
    </row>
    <row r="200" spans="1:82" s="646" customFormat="1" x14ac:dyDescent="0.3">
      <c r="A200" s="645">
        <v>591</v>
      </c>
      <c r="B200" s="646" t="s">
        <v>333</v>
      </c>
      <c r="D200" s="646">
        <v>542490</v>
      </c>
      <c r="E200" s="646">
        <v>1749582</v>
      </c>
      <c r="F200" s="646">
        <v>0</v>
      </c>
      <c r="G200" s="646">
        <v>890980</v>
      </c>
      <c r="H200" s="646">
        <v>505078</v>
      </c>
      <c r="I200" s="646">
        <v>176942</v>
      </c>
      <c r="J200" s="646">
        <v>0</v>
      </c>
      <c r="K200" s="646">
        <v>323942</v>
      </c>
      <c r="L200" s="646">
        <v>10888713</v>
      </c>
      <c r="M200" s="646">
        <v>44056551</v>
      </c>
      <c r="N200" s="646">
        <v>0</v>
      </c>
      <c r="O200" s="646">
        <v>0</v>
      </c>
      <c r="P200" s="646">
        <v>171033</v>
      </c>
      <c r="Q200" s="646">
        <v>12909507</v>
      </c>
      <c r="R200" s="646">
        <v>0</v>
      </c>
      <c r="S200" s="646">
        <v>960120</v>
      </c>
      <c r="T200" s="646">
        <v>1277650</v>
      </c>
      <c r="U200" s="646">
        <v>208755</v>
      </c>
      <c r="V200" s="646">
        <v>3336088</v>
      </c>
      <c r="Y200" s="646">
        <v>3016401</v>
      </c>
      <c r="Z200" s="646">
        <v>16352511</v>
      </c>
      <c r="AA200" s="646">
        <v>149761</v>
      </c>
      <c r="AB200" s="646">
        <v>263982</v>
      </c>
      <c r="AC200" s="646">
        <v>0</v>
      </c>
      <c r="AD200" s="646">
        <v>0</v>
      </c>
      <c r="AF200" s="646">
        <v>120516531</v>
      </c>
      <c r="AG200" s="646">
        <v>267</v>
      </c>
      <c r="AH200" s="646">
        <v>236503</v>
      </c>
      <c r="AI200" s="646">
        <v>4175529</v>
      </c>
      <c r="AJ200" s="646">
        <v>0</v>
      </c>
      <c r="AK200" s="646">
        <v>72148</v>
      </c>
      <c r="AM200" s="646">
        <v>355854</v>
      </c>
      <c r="AN200" s="646">
        <v>0</v>
      </c>
      <c r="AO200" s="646">
        <v>0</v>
      </c>
      <c r="AP200" s="646">
        <v>9467972</v>
      </c>
      <c r="AQ200" s="646">
        <v>0</v>
      </c>
      <c r="AR200" s="646">
        <v>0</v>
      </c>
      <c r="AT200" s="646">
        <v>430257</v>
      </c>
      <c r="AU200" s="646">
        <v>187172100</v>
      </c>
      <c r="AV200" s="646">
        <v>263169973</v>
      </c>
      <c r="AW200" s="646">
        <v>0</v>
      </c>
      <c r="AX200" s="646">
        <v>499069</v>
      </c>
      <c r="AY200" s="646">
        <v>532473</v>
      </c>
      <c r="AZ200" s="646">
        <v>342769</v>
      </c>
      <c r="BB200" s="646">
        <v>3434020</v>
      </c>
      <c r="BC200" s="646">
        <v>315205</v>
      </c>
      <c r="BD200" s="646">
        <v>0</v>
      </c>
      <c r="BE200" s="646">
        <v>0</v>
      </c>
      <c r="BF200" s="646">
        <v>9433021</v>
      </c>
      <c r="BG200" s="646">
        <v>0</v>
      </c>
      <c r="BH200" s="646">
        <v>8130900</v>
      </c>
      <c r="BI200" s="646">
        <v>2257634</v>
      </c>
      <c r="BJ200" s="646">
        <v>0</v>
      </c>
      <c r="BK200" s="646">
        <v>0</v>
      </c>
      <c r="BL200" s="646">
        <v>14501482</v>
      </c>
      <c r="BM200" s="646">
        <v>20366910</v>
      </c>
      <c r="BN200" s="646">
        <v>5038256</v>
      </c>
      <c r="BO200" s="646">
        <v>36853003</v>
      </c>
      <c r="BP200" s="646">
        <v>193184922</v>
      </c>
      <c r="BQ200" s="646">
        <v>250841</v>
      </c>
      <c r="BR200" s="646">
        <v>8405606</v>
      </c>
      <c r="BS200" s="646">
        <v>0</v>
      </c>
      <c r="BU200" s="646">
        <v>743871</v>
      </c>
      <c r="BV200" s="646">
        <v>50329</v>
      </c>
      <c r="BW200" s="646">
        <v>3307935</v>
      </c>
      <c r="BX200" s="646">
        <v>0</v>
      </c>
      <c r="BY200" s="646">
        <v>16467071</v>
      </c>
      <c r="BZ200" s="646">
        <v>1036110</v>
      </c>
      <c r="CA200" s="646">
        <v>0</v>
      </c>
      <c r="CB200" s="646">
        <v>239825</v>
      </c>
      <c r="CC200" s="646">
        <v>0</v>
      </c>
      <c r="CD200" s="646">
        <v>25741533</v>
      </c>
    </row>
    <row r="201" spans="1:82" s="646" customFormat="1" x14ac:dyDescent="0.3">
      <c r="A201" s="645">
        <v>592</v>
      </c>
      <c r="B201" s="646" t="s">
        <v>334</v>
      </c>
      <c r="D201" s="646">
        <v>2140633</v>
      </c>
      <c r="E201" s="646">
        <v>-172632</v>
      </c>
      <c r="F201" s="646">
        <v>0</v>
      </c>
      <c r="G201" s="646">
        <v>817820</v>
      </c>
      <c r="H201" s="646">
        <v>-74757</v>
      </c>
      <c r="I201" s="646">
        <v>-13546</v>
      </c>
      <c r="J201" s="646">
        <v>0</v>
      </c>
      <c r="K201" s="646">
        <v>-95534</v>
      </c>
      <c r="L201" s="646">
        <v>149828</v>
      </c>
      <c r="M201" s="646">
        <v>15895742</v>
      </c>
      <c r="N201" s="646">
        <v>0</v>
      </c>
      <c r="O201" s="646">
        <v>0</v>
      </c>
      <c r="P201" s="646">
        <v>-106972</v>
      </c>
      <c r="Q201" s="646">
        <v>1050700</v>
      </c>
      <c r="R201" s="646">
        <v>0</v>
      </c>
      <c r="S201" s="646">
        <v>441024</v>
      </c>
      <c r="T201" s="646">
        <v>92627</v>
      </c>
      <c r="U201" s="646">
        <v>119033</v>
      </c>
      <c r="V201" s="646">
        <v>1195908</v>
      </c>
      <c r="Y201" s="646">
        <v>-61055</v>
      </c>
      <c r="Z201" s="646">
        <v>15886388</v>
      </c>
      <c r="AA201" s="646">
        <v>-56975</v>
      </c>
      <c r="AB201" s="646">
        <v>594631</v>
      </c>
      <c r="AC201" s="646">
        <v>0</v>
      </c>
      <c r="AD201" s="646">
        <v>0</v>
      </c>
      <c r="AF201" s="646">
        <v>28541981</v>
      </c>
      <c r="AG201" s="646">
        <v>-267</v>
      </c>
      <c r="AH201" s="646">
        <v>-107893</v>
      </c>
      <c r="AI201" s="646">
        <v>210434</v>
      </c>
      <c r="AJ201" s="646">
        <v>0</v>
      </c>
      <c r="AK201" s="646">
        <v>19677</v>
      </c>
      <c r="AM201" s="646">
        <v>-5901</v>
      </c>
      <c r="AN201" s="646">
        <v>0</v>
      </c>
      <c r="AO201" s="646">
        <v>0</v>
      </c>
      <c r="AP201" s="646">
        <v>1198156</v>
      </c>
      <c r="AQ201" s="646">
        <v>0</v>
      </c>
      <c r="AR201" s="646">
        <v>0</v>
      </c>
      <c r="AT201" s="646">
        <v>238730</v>
      </c>
      <c r="AU201" s="646">
        <v>-1202055</v>
      </c>
      <c r="AV201" s="646">
        <v>11075866</v>
      </c>
      <c r="AW201" s="646">
        <v>0</v>
      </c>
      <c r="AX201" s="646">
        <v>-183631</v>
      </c>
      <c r="AY201" s="646">
        <v>-49562</v>
      </c>
      <c r="AZ201" s="646">
        <v>166916</v>
      </c>
      <c r="BB201" s="646">
        <v>-419769</v>
      </c>
      <c r="BC201" s="646">
        <v>-198923</v>
      </c>
      <c r="BD201" s="646">
        <v>0</v>
      </c>
      <c r="BE201" s="646">
        <v>-8491</v>
      </c>
      <c r="BF201" s="646">
        <v>1789060</v>
      </c>
      <c r="BG201" s="646">
        <v>0</v>
      </c>
      <c r="BH201" s="646">
        <v>258614</v>
      </c>
      <c r="BI201" s="646">
        <v>-317546</v>
      </c>
      <c r="BJ201" s="646">
        <v>0</v>
      </c>
      <c r="BK201" s="646">
        <v>0</v>
      </c>
      <c r="BL201" s="646">
        <v>3624483</v>
      </c>
      <c r="BM201" s="646">
        <v>1454268</v>
      </c>
      <c r="BN201" s="646">
        <v>-43821</v>
      </c>
      <c r="BO201" s="646">
        <v>1489917</v>
      </c>
      <c r="BP201" s="646">
        <v>41578925</v>
      </c>
      <c r="BQ201" s="646">
        <v>21306</v>
      </c>
      <c r="BR201" s="646">
        <v>3051323</v>
      </c>
      <c r="BS201" s="646">
        <v>0</v>
      </c>
      <c r="BU201" s="646">
        <v>-87189</v>
      </c>
      <c r="BV201" s="646">
        <v>424707</v>
      </c>
      <c r="BW201" s="646">
        <v>29310</v>
      </c>
      <c r="BX201" s="646">
        <v>0</v>
      </c>
      <c r="BY201" s="646">
        <v>14592442</v>
      </c>
      <c r="BZ201" s="646">
        <v>51725</v>
      </c>
      <c r="CA201" s="646">
        <v>0</v>
      </c>
      <c r="CB201" s="646">
        <v>553591</v>
      </c>
      <c r="CC201" s="646">
        <v>0</v>
      </c>
      <c r="CD201" s="646">
        <v>3180855</v>
      </c>
    </row>
    <row r="202" spans="1:82" x14ac:dyDescent="0.3">
      <c r="A202" s="155">
        <v>593</v>
      </c>
      <c r="B202" s="180" t="s">
        <v>1087</v>
      </c>
      <c r="D202" s="180">
        <v>0</v>
      </c>
      <c r="E202" s="180">
        <v>0</v>
      </c>
      <c r="F202" s="180">
        <v>0</v>
      </c>
      <c r="G202" s="180">
        <v>0</v>
      </c>
      <c r="H202" s="180">
        <v>0</v>
      </c>
      <c r="I202" s="180">
        <v>0</v>
      </c>
      <c r="J202" s="180">
        <v>0</v>
      </c>
      <c r="K202" s="180">
        <v>0</v>
      </c>
      <c r="L202" s="180">
        <v>0</v>
      </c>
      <c r="M202" s="180">
        <v>0</v>
      </c>
      <c r="N202" s="180">
        <v>0</v>
      </c>
      <c r="O202" s="180">
        <v>0</v>
      </c>
      <c r="P202" s="180">
        <v>0</v>
      </c>
      <c r="Q202" s="180">
        <v>0</v>
      </c>
      <c r="R202" s="180">
        <v>0</v>
      </c>
      <c r="S202" s="180">
        <v>0</v>
      </c>
      <c r="T202" s="180">
        <v>0</v>
      </c>
      <c r="U202" s="180">
        <v>0</v>
      </c>
      <c r="V202" s="180">
        <v>0</v>
      </c>
      <c r="Y202" s="180">
        <v>0</v>
      </c>
      <c r="Z202" s="180">
        <v>0</v>
      </c>
      <c r="AA202" s="180">
        <v>0</v>
      </c>
      <c r="AB202" s="180">
        <v>0</v>
      </c>
      <c r="AC202" s="180">
        <v>0</v>
      </c>
      <c r="AD202" s="180">
        <v>0</v>
      </c>
      <c r="AF202" s="180">
        <v>0</v>
      </c>
      <c r="AG202" s="180">
        <v>0</v>
      </c>
      <c r="AH202" s="180">
        <v>0</v>
      </c>
      <c r="AI202" s="180">
        <v>0</v>
      </c>
      <c r="AJ202" s="180">
        <v>0</v>
      </c>
      <c r="AK202" s="180">
        <v>0</v>
      </c>
      <c r="AM202" s="180">
        <v>0</v>
      </c>
      <c r="AN202" s="180">
        <v>0</v>
      </c>
      <c r="AO202" s="180">
        <v>0</v>
      </c>
      <c r="AP202" s="180">
        <v>0</v>
      </c>
      <c r="AQ202" s="180">
        <v>0</v>
      </c>
      <c r="AR202" s="180">
        <v>0</v>
      </c>
      <c r="AT202" s="180">
        <v>0</v>
      </c>
      <c r="AU202" s="180">
        <v>0</v>
      </c>
      <c r="AV202" s="180">
        <v>0</v>
      </c>
      <c r="AW202" s="180">
        <v>0</v>
      </c>
      <c r="AX202" s="180">
        <v>0</v>
      </c>
      <c r="AY202" s="180">
        <v>0</v>
      </c>
      <c r="AZ202" s="180">
        <v>0</v>
      </c>
      <c r="BB202" s="180">
        <v>0</v>
      </c>
      <c r="BC202" s="180">
        <v>0</v>
      </c>
      <c r="BD202" s="180">
        <v>0</v>
      </c>
      <c r="BE202" s="180">
        <v>0</v>
      </c>
      <c r="BF202" s="180">
        <v>0</v>
      </c>
      <c r="BG202" s="180">
        <v>0</v>
      </c>
      <c r="BH202" s="180">
        <v>0</v>
      </c>
      <c r="BI202" s="180">
        <v>0</v>
      </c>
      <c r="BJ202" s="180">
        <v>0</v>
      </c>
      <c r="BK202" s="180">
        <v>0</v>
      </c>
      <c r="BL202" s="180">
        <v>0</v>
      </c>
      <c r="BM202" s="180">
        <v>0</v>
      </c>
      <c r="BN202" s="180">
        <v>0</v>
      </c>
      <c r="BO202" s="180">
        <v>0</v>
      </c>
      <c r="BP202" s="180">
        <v>0</v>
      </c>
      <c r="BQ202" s="180">
        <v>0</v>
      </c>
      <c r="BR202" s="180">
        <v>0</v>
      </c>
      <c r="BS202" s="180">
        <v>0</v>
      </c>
      <c r="BU202" s="180">
        <v>0</v>
      </c>
      <c r="BV202" s="180">
        <v>0</v>
      </c>
      <c r="BW202" s="180">
        <v>0</v>
      </c>
      <c r="BX202" s="180">
        <v>0</v>
      </c>
      <c r="BY202" s="180">
        <v>0</v>
      </c>
      <c r="BZ202" s="180">
        <v>0</v>
      </c>
      <c r="CA202" s="180">
        <v>0</v>
      </c>
      <c r="CB202" s="180">
        <v>0</v>
      </c>
      <c r="CC202" s="180">
        <v>0</v>
      </c>
      <c r="CD202" s="180">
        <v>0</v>
      </c>
    </row>
    <row r="203" spans="1:82" x14ac:dyDescent="0.3">
      <c r="A203" s="155">
        <v>594</v>
      </c>
      <c r="B203" s="180" t="s">
        <v>1088</v>
      </c>
      <c r="D203" s="180">
        <v>0</v>
      </c>
      <c r="E203" s="180">
        <v>0</v>
      </c>
      <c r="F203" s="180">
        <v>0</v>
      </c>
      <c r="G203" s="180">
        <v>0</v>
      </c>
      <c r="H203" s="180">
        <v>0</v>
      </c>
      <c r="I203" s="180">
        <v>0</v>
      </c>
      <c r="J203" s="180">
        <v>0</v>
      </c>
      <c r="K203" s="180">
        <v>0</v>
      </c>
      <c r="L203" s="180">
        <v>0</v>
      </c>
      <c r="M203" s="180">
        <v>0</v>
      </c>
      <c r="N203" s="180">
        <v>0</v>
      </c>
      <c r="O203" s="180">
        <v>0</v>
      </c>
      <c r="P203" s="180">
        <v>0</v>
      </c>
      <c r="Q203" s="180">
        <v>0</v>
      </c>
      <c r="R203" s="180">
        <v>0</v>
      </c>
      <c r="S203" s="180">
        <v>0</v>
      </c>
      <c r="T203" s="180">
        <v>0</v>
      </c>
      <c r="U203" s="180">
        <v>0</v>
      </c>
      <c r="V203" s="180">
        <v>0</v>
      </c>
      <c r="Y203" s="180">
        <v>0</v>
      </c>
      <c r="Z203" s="180">
        <v>0</v>
      </c>
      <c r="AA203" s="180">
        <v>0</v>
      </c>
      <c r="AB203" s="180">
        <v>0</v>
      </c>
      <c r="AC203" s="180">
        <v>0</v>
      </c>
      <c r="AD203" s="180">
        <v>0</v>
      </c>
      <c r="AF203" s="180">
        <v>0</v>
      </c>
      <c r="AG203" s="180">
        <v>0</v>
      </c>
      <c r="AH203" s="180">
        <v>0</v>
      </c>
      <c r="AI203" s="180">
        <v>0</v>
      </c>
      <c r="AJ203" s="180">
        <v>0</v>
      </c>
      <c r="AK203" s="180">
        <v>0</v>
      </c>
      <c r="AM203" s="180">
        <v>0</v>
      </c>
      <c r="AN203" s="180">
        <v>0</v>
      </c>
      <c r="AO203" s="180">
        <v>0</v>
      </c>
      <c r="AP203" s="180">
        <v>0</v>
      </c>
      <c r="AQ203" s="180">
        <v>0</v>
      </c>
      <c r="AR203" s="180">
        <v>0</v>
      </c>
      <c r="AT203" s="180">
        <v>0</v>
      </c>
      <c r="AU203" s="180">
        <v>0</v>
      </c>
      <c r="AV203" s="180">
        <v>0</v>
      </c>
      <c r="AW203" s="180">
        <v>0</v>
      </c>
      <c r="AX203" s="180">
        <v>0</v>
      </c>
      <c r="AY203" s="180">
        <v>0</v>
      </c>
      <c r="AZ203" s="180">
        <v>0</v>
      </c>
      <c r="BB203" s="180">
        <v>0</v>
      </c>
      <c r="BC203" s="180">
        <v>0</v>
      </c>
      <c r="BD203" s="180">
        <v>0</v>
      </c>
      <c r="BE203" s="180">
        <v>0</v>
      </c>
      <c r="BF203" s="180">
        <v>0</v>
      </c>
      <c r="BG203" s="180">
        <v>0</v>
      </c>
      <c r="BH203" s="180">
        <v>0</v>
      </c>
      <c r="BI203" s="180">
        <v>0</v>
      </c>
      <c r="BJ203" s="180">
        <v>0</v>
      </c>
      <c r="BK203" s="180">
        <v>0</v>
      </c>
      <c r="BL203" s="180">
        <v>0</v>
      </c>
      <c r="BM203" s="180">
        <v>0</v>
      </c>
      <c r="BN203" s="180">
        <v>0</v>
      </c>
      <c r="BO203" s="180">
        <v>0</v>
      </c>
      <c r="BP203" s="180">
        <v>0</v>
      </c>
      <c r="BQ203" s="180">
        <v>0</v>
      </c>
      <c r="BR203" s="180">
        <v>0</v>
      </c>
      <c r="BS203" s="180">
        <v>0</v>
      </c>
      <c r="BU203" s="180">
        <v>0</v>
      </c>
      <c r="BV203" s="180">
        <v>0</v>
      </c>
      <c r="BW203" s="180">
        <v>0</v>
      </c>
      <c r="BX203" s="180">
        <v>0</v>
      </c>
      <c r="BY203" s="180">
        <v>0</v>
      </c>
      <c r="BZ203" s="180">
        <v>0</v>
      </c>
      <c r="CA203" s="180">
        <v>0</v>
      </c>
      <c r="CB203" s="180">
        <v>0</v>
      </c>
      <c r="CC203" s="180">
        <v>0</v>
      </c>
      <c r="CD203" s="180">
        <v>0</v>
      </c>
    </row>
    <row r="204" spans="1:82" x14ac:dyDescent="0.3">
      <c r="A204" s="155">
        <v>596</v>
      </c>
      <c r="B204" s="180" t="s">
        <v>336</v>
      </c>
      <c r="D204" s="180">
        <v>52</v>
      </c>
      <c r="E204" s="180">
        <v>52</v>
      </c>
      <c r="F204" s="180">
        <v>0</v>
      </c>
      <c r="G204" s="180">
        <v>52</v>
      </c>
      <c r="H204" s="180">
        <v>52</v>
      </c>
      <c r="I204" s="180">
        <v>52</v>
      </c>
      <c r="J204" s="180">
        <v>52</v>
      </c>
      <c r="K204" s="180">
        <v>52</v>
      </c>
      <c r="L204" s="180">
        <v>52</v>
      </c>
      <c r="M204" s="180">
        <v>52</v>
      </c>
      <c r="N204" s="180">
        <v>0</v>
      </c>
      <c r="O204" s="180">
        <v>52</v>
      </c>
      <c r="P204" s="180">
        <v>52</v>
      </c>
      <c r="Q204" s="180">
        <v>52</v>
      </c>
      <c r="R204" s="180">
        <v>52</v>
      </c>
      <c r="S204" s="180">
        <v>52</v>
      </c>
      <c r="T204" s="180">
        <v>52</v>
      </c>
      <c r="U204" s="180">
        <v>52</v>
      </c>
      <c r="V204" s="180">
        <v>52</v>
      </c>
      <c r="Y204" s="180">
        <v>52</v>
      </c>
      <c r="Z204" s="180">
        <v>52</v>
      </c>
      <c r="AA204" s="180">
        <v>52</v>
      </c>
      <c r="AB204" s="180">
        <v>52</v>
      </c>
      <c r="AC204" s="180">
        <v>52</v>
      </c>
      <c r="AD204" s="180">
        <v>0</v>
      </c>
      <c r="AF204" s="180">
        <v>52</v>
      </c>
      <c r="AG204" s="180">
        <v>52</v>
      </c>
      <c r="AH204" s="180">
        <v>52</v>
      </c>
      <c r="AI204" s="180">
        <v>52</v>
      </c>
      <c r="AJ204" s="180">
        <v>52</v>
      </c>
      <c r="AK204" s="180">
        <v>52</v>
      </c>
      <c r="AM204" s="180">
        <v>52</v>
      </c>
      <c r="AN204" s="180">
        <v>52</v>
      </c>
      <c r="AO204" s="180">
        <v>52</v>
      </c>
      <c r="AP204" s="180">
        <v>52</v>
      </c>
      <c r="AQ204" s="180">
        <v>52</v>
      </c>
      <c r="AR204" s="180">
        <v>52</v>
      </c>
      <c r="AT204" s="180">
        <v>52</v>
      </c>
      <c r="AU204" s="180">
        <v>52</v>
      </c>
      <c r="AV204" s="180">
        <v>52</v>
      </c>
      <c r="AW204" s="180">
        <v>52</v>
      </c>
      <c r="AX204" s="180">
        <v>52</v>
      </c>
      <c r="AY204" s="180">
        <v>52</v>
      </c>
      <c r="AZ204" s="180">
        <v>52</v>
      </c>
      <c r="BB204" s="180">
        <v>52</v>
      </c>
      <c r="BC204" s="180">
        <v>52</v>
      </c>
      <c r="BD204" s="180">
        <v>52</v>
      </c>
      <c r="BE204" s="180">
        <v>52</v>
      </c>
      <c r="BF204" s="180">
        <v>52</v>
      </c>
      <c r="BG204" s="180">
        <v>0</v>
      </c>
      <c r="BH204" s="180">
        <v>52</v>
      </c>
      <c r="BI204" s="180">
        <v>52</v>
      </c>
      <c r="BJ204" s="180">
        <v>52</v>
      </c>
      <c r="BK204" s="180">
        <v>0</v>
      </c>
      <c r="BL204" s="180">
        <v>52</v>
      </c>
      <c r="BM204" s="180">
        <v>52</v>
      </c>
      <c r="BN204" s="180">
        <v>52</v>
      </c>
      <c r="BO204" s="180">
        <v>52</v>
      </c>
      <c r="BP204" s="180">
        <v>52</v>
      </c>
      <c r="BQ204" s="180">
        <v>52</v>
      </c>
      <c r="BR204" s="180">
        <v>52</v>
      </c>
      <c r="BS204" s="180">
        <v>51</v>
      </c>
      <c r="BU204" s="180">
        <v>52</v>
      </c>
      <c r="BV204" s="180">
        <v>50</v>
      </c>
      <c r="BW204" s="180">
        <v>52</v>
      </c>
      <c r="BX204" s="180">
        <v>0</v>
      </c>
      <c r="BY204" s="180">
        <v>52</v>
      </c>
      <c r="BZ204" s="180">
        <v>52</v>
      </c>
      <c r="CA204" s="180">
        <v>52</v>
      </c>
      <c r="CB204" s="180">
        <v>52</v>
      </c>
      <c r="CC204" s="180">
        <v>0</v>
      </c>
      <c r="CD204" s="180">
        <v>52</v>
      </c>
    </row>
    <row r="205" spans="1:82" x14ac:dyDescent="0.3">
      <c r="A205" s="155">
        <v>597</v>
      </c>
      <c r="B205" s="180" t="s">
        <v>339</v>
      </c>
      <c r="D205" s="180">
        <v>858</v>
      </c>
      <c r="E205" s="180">
        <v>60</v>
      </c>
      <c r="F205" s="180">
        <v>654</v>
      </c>
      <c r="G205" s="180">
        <v>39661</v>
      </c>
      <c r="H205" s="180">
        <v>4943</v>
      </c>
      <c r="I205" s="180">
        <v>1125</v>
      </c>
      <c r="J205" s="180">
        <v>646</v>
      </c>
      <c r="K205" s="180">
        <v>1889</v>
      </c>
      <c r="L205" s="180">
        <v>6263</v>
      </c>
      <c r="M205" s="180">
        <v>1114160</v>
      </c>
      <c r="N205" s="180">
        <v>1235</v>
      </c>
      <c r="O205" s="180">
        <v>0</v>
      </c>
      <c r="P205" s="180">
        <v>0</v>
      </c>
      <c r="Q205" s="180">
        <v>5878</v>
      </c>
      <c r="R205" s="180">
        <v>280</v>
      </c>
      <c r="S205" s="180">
        <v>809</v>
      </c>
      <c r="T205" s="180">
        <v>0</v>
      </c>
      <c r="U205" s="180">
        <v>0</v>
      </c>
      <c r="V205" s="180">
        <v>1428</v>
      </c>
      <c r="Y205" s="180">
        <v>836</v>
      </c>
      <c r="Z205" s="180">
        <v>16711</v>
      </c>
      <c r="AA205" s="180">
        <v>8070</v>
      </c>
      <c r="AB205" s="180">
        <v>1058</v>
      </c>
      <c r="AC205" s="180">
        <v>37807</v>
      </c>
      <c r="AD205" s="180">
        <v>256</v>
      </c>
      <c r="AF205" s="180">
        <v>256230</v>
      </c>
      <c r="AG205" s="180">
        <v>318</v>
      </c>
      <c r="AH205" s="180">
        <v>88</v>
      </c>
      <c r="AI205" s="180">
        <v>22469</v>
      </c>
      <c r="AJ205" s="180">
        <v>2</v>
      </c>
      <c r="AK205" s="180">
        <v>0</v>
      </c>
      <c r="AM205" s="180">
        <v>0</v>
      </c>
      <c r="AN205" s="180">
        <v>84381</v>
      </c>
      <c r="AO205" s="180">
        <v>52</v>
      </c>
      <c r="AP205" s="180">
        <v>48140</v>
      </c>
      <c r="AQ205" s="180">
        <v>14773</v>
      </c>
      <c r="AR205" s="180">
        <v>1382</v>
      </c>
      <c r="AT205" s="180">
        <v>849</v>
      </c>
      <c r="AU205" s="180">
        <v>695550</v>
      </c>
      <c r="AV205" s="180">
        <v>1901357</v>
      </c>
      <c r="AW205" s="180">
        <v>521</v>
      </c>
      <c r="AX205" s="180">
        <v>2465</v>
      </c>
      <c r="AY205" s="180">
        <v>82</v>
      </c>
      <c r="AZ205" s="180">
        <v>50</v>
      </c>
      <c r="BB205" s="180">
        <v>1299</v>
      </c>
      <c r="BC205" s="180">
        <v>8927</v>
      </c>
      <c r="BD205" s="180">
        <v>51</v>
      </c>
      <c r="BE205" s="180">
        <v>1280</v>
      </c>
      <c r="BF205" s="180">
        <v>54475</v>
      </c>
      <c r="BG205" s="180">
        <v>2779</v>
      </c>
      <c r="BH205" s="180">
        <v>33038</v>
      </c>
      <c r="BI205" s="180">
        <v>1162</v>
      </c>
      <c r="BJ205" s="180">
        <v>5967</v>
      </c>
      <c r="BK205" s="180">
        <v>956</v>
      </c>
      <c r="BL205" s="180">
        <v>32156</v>
      </c>
      <c r="BM205" s="180">
        <v>21632</v>
      </c>
      <c r="BN205" s="180">
        <v>1323</v>
      </c>
      <c r="BO205" s="180">
        <v>23514</v>
      </c>
      <c r="BP205" s="180">
        <v>361732</v>
      </c>
      <c r="BQ205" s="180">
        <v>1181</v>
      </c>
      <c r="BR205" s="180">
        <v>2720</v>
      </c>
      <c r="BS205" s="180">
        <v>1516</v>
      </c>
      <c r="BU205" s="180">
        <v>0</v>
      </c>
      <c r="BV205" s="180">
        <v>1592</v>
      </c>
      <c r="BW205" s="180">
        <v>18134</v>
      </c>
      <c r="BX205" s="180">
        <v>923</v>
      </c>
      <c r="BY205" s="180">
        <v>116167</v>
      </c>
      <c r="BZ205" s="180">
        <v>3644</v>
      </c>
      <c r="CA205" s="180">
        <v>2225</v>
      </c>
      <c r="CB205" s="180">
        <v>0</v>
      </c>
      <c r="CC205" s="180">
        <v>777</v>
      </c>
      <c r="CD205" s="180">
        <v>98884</v>
      </c>
    </row>
    <row r="206" spans="1:82" x14ac:dyDescent="0.3">
      <c r="A206" s="155">
        <v>598</v>
      </c>
      <c r="B206" s="180" t="s">
        <v>344</v>
      </c>
      <c r="D206" s="180">
        <v>0</v>
      </c>
      <c r="E206" s="180">
        <v>0</v>
      </c>
      <c r="F206" s="180">
        <v>0</v>
      </c>
      <c r="G206" s="180">
        <v>0</v>
      </c>
      <c r="H206" s="180">
        <v>0</v>
      </c>
      <c r="I206" s="180">
        <v>0</v>
      </c>
      <c r="J206" s="180">
        <v>0</v>
      </c>
      <c r="K206" s="180">
        <v>0</v>
      </c>
      <c r="L206" s="180">
        <v>25110</v>
      </c>
      <c r="M206" s="180">
        <v>1054299</v>
      </c>
      <c r="N206" s="180">
        <v>0</v>
      </c>
      <c r="O206" s="180">
        <v>0</v>
      </c>
      <c r="P206" s="180">
        <v>0</v>
      </c>
      <c r="Q206" s="180">
        <v>27616</v>
      </c>
      <c r="R206" s="180">
        <v>0</v>
      </c>
      <c r="S206" s="180">
        <v>0</v>
      </c>
      <c r="T206" s="180">
        <v>0</v>
      </c>
      <c r="U206" s="180">
        <v>0</v>
      </c>
      <c r="V206" s="180">
        <v>53432</v>
      </c>
      <c r="Y206" s="180">
        <v>16339</v>
      </c>
      <c r="Z206" s="180">
        <v>28477</v>
      </c>
      <c r="AA206" s="180">
        <v>0</v>
      </c>
      <c r="AB206" s="180">
        <v>0</v>
      </c>
      <c r="AC206" s="180">
        <v>293421</v>
      </c>
      <c r="AD206" s="180">
        <v>0</v>
      </c>
      <c r="AF206" s="180">
        <v>1704278</v>
      </c>
      <c r="AG206" s="180">
        <v>0</v>
      </c>
      <c r="AH206" s="180">
        <v>0</v>
      </c>
      <c r="AI206" s="180">
        <v>11872</v>
      </c>
      <c r="AJ206" s="180">
        <v>0</v>
      </c>
      <c r="AK206" s="180">
        <v>0</v>
      </c>
      <c r="AM206" s="180">
        <v>0</v>
      </c>
      <c r="AN206" s="180">
        <v>34959</v>
      </c>
      <c r="AO206" s="180">
        <v>0</v>
      </c>
      <c r="AP206" s="180">
        <v>0</v>
      </c>
      <c r="AQ206" s="180">
        <v>0</v>
      </c>
      <c r="AR206" s="180">
        <v>0</v>
      </c>
      <c r="AT206" s="180">
        <v>0</v>
      </c>
      <c r="AU206" s="180">
        <v>2924536</v>
      </c>
      <c r="AV206" s="180">
        <v>542508</v>
      </c>
      <c r="AW206" s="180">
        <v>0</v>
      </c>
      <c r="AX206" s="180">
        <v>0</v>
      </c>
      <c r="AY206" s="180">
        <v>0</v>
      </c>
      <c r="AZ206" s="180">
        <v>0</v>
      </c>
      <c r="BB206" s="180">
        <v>38439</v>
      </c>
      <c r="BC206" s="180">
        <v>0</v>
      </c>
      <c r="BD206" s="180">
        <v>0</v>
      </c>
      <c r="BE206" s="180">
        <v>0</v>
      </c>
      <c r="BF206" s="180">
        <v>0</v>
      </c>
      <c r="BG206" s="180">
        <v>0</v>
      </c>
      <c r="BH206" s="180">
        <v>55775</v>
      </c>
      <c r="BI206" s="180">
        <v>40704</v>
      </c>
      <c r="BJ206" s="180">
        <v>0</v>
      </c>
      <c r="BK206" s="180">
        <v>0</v>
      </c>
      <c r="BL206" s="180">
        <v>100927</v>
      </c>
      <c r="BM206" s="180">
        <v>56568</v>
      </c>
      <c r="BN206" s="180">
        <v>0</v>
      </c>
      <c r="BO206" s="180">
        <v>289717</v>
      </c>
      <c r="BP206" s="180">
        <v>907363</v>
      </c>
      <c r="BQ206" s="180">
        <v>0</v>
      </c>
      <c r="BR206" s="180">
        <v>37024</v>
      </c>
      <c r="BS206" s="180">
        <v>0</v>
      </c>
      <c r="BU206" s="180">
        <v>0</v>
      </c>
      <c r="BV206" s="180">
        <v>0</v>
      </c>
      <c r="BW206" s="180">
        <v>13185</v>
      </c>
      <c r="BX206" s="180">
        <v>19559</v>
      </c>
      <c r="BY206" s="180">
        <v>28466</v>
      </c>
      <c r="BZ206" s="180">
        <v>0</v>
      </c>
      <c r="CA206" s="180">
        <v>22448</v>
      </c>
      <c r="CB206" s="180">
        <v>0</v>
      </c>
      <c r="CC206" s="180">
        <v>16224</v>
      </c>
      <c r="CD206" s="180">
        <v>14115</v>
      </c>
    </row>
    <row r="207" spans="1:82" x14ac:dyDescent="0.3">
      <c r="A207" s="155">
        <v>599</v>
      </c>
      <c r="B207" s="180" t="s">
        <v>343</v>
      </c>
      <c r="D207" s="180">
        <v>63424</v>
      </c>
      <c r="E207" s="180">
        <v>144821</v>
      </c>
      <c r="F207" s="180">
        <v>0</v>
      </c>
      <c r="G207" s="180">
        <v>0</v>
      </c>
      <c r="H207" s="180">
        <v>0</v>
      </c>
      <c r="I207" s="180">
        <v>0</v>
      </c>
      <c r="J207" s="180">
        <v>0</v>
      </c>
      <c r="K207" s="180">
        <v>0</v>
      </c>
      <c r="L207" s="180">
        <v>870754</v>
      </c>
      <c r="M207" s="180">
        <v>22389920</v>
      </c>
      <c r="N207" s="180">
        <v>0</v>
      </c>
      <c r="O207" s="180">
        <v>0</v>
      </c>
      <c r="P207" s="180">
        <v>0</v>
      </c>
      <c r="Q207" s="180">
        <v>1432572</v>
      </c>
      <c r="R207" s="180">
        <v>0</v>
      </c>
      <c r="S207" s="180">
        <v>0</v>
      </c>
      <c r="T207" s="180">
        <v>120770</v>
      </c>
      <c r="U207" s="180">
        <v>108722</v>
      </c>
      <c r="V207" s="180">
        <v>1223886</v>
      </c>
      <c r="Y207" s="180">
        <v>183030</v>
      </c>
      <c r="Z207" s="180">
        <v>1788748</v>
      </c>
      <c r="AA207" s="180">
        <v>0</v>
      </c>
      <c r="AB207" s="180">
        <v>0</v>
      </c>
      <c r="AC207" s="180">
        <v>4591706</v>
      </c>
      <c r="AD207" s="180">
        <v>0</v>
      </c>
      <c r="AF207" s="180">
        <v>24878526</v>
      </c>
      <c r="AG207" s="180">
        <v>0</v>
      </c>
      <c r="AH207" s="180">
        <v>0</v>
      </c>
      <c r="AI207" s="180">
        <v>416462</v>
      </c>
      <c r="AJ207" s="180">
        <v>65422</v>
      </c>
      <c r="AK207" s="180">
        <v>0</v>
      </c>
      <c r="AM207" s="180">
        <v>0</v>
      </c>
      <c r="AN207" s="180">
        <v>1703124</v>
      </c>
      <c r="AO207" s="180">
        <v>0</v>
      </c>
      <c r="AP207" s="180">
        <v>441595</v>
      </c>
      <c r="AQ207" s="180">
        <v>236664</v>
      </c>
      <c r="AR207" s="180">
        <v>0</v>
      </c>
      <c r="AT207" s="180">
        <v>0</v>
      </c>
      <c r="AU207" s="180">
        <v>35424179</v>
      </c>
      <c r="AV207" s="180">
        <v>11329670</v>
      </c>
      <c r="AW207" s="180">
        <v>57750</v>
      </c>
      <c r="AX207" s="180">
        <v>0</v>
      </c>
      <c r="AY207" s="180">
        <v>0</v>
      </c>
      <c r="AZ207" s="180">
        <v>0</v>
      </c>
      <c r="BB207" s="180">
        <v>543904</v>
      </c>
      <c r="BC207" s="180">
        <v>0</v>
      </c>
      <c r="BD207" s="180">
        <v>0</v>
      </c>
      <c r="BE207" s="180">
        <v>0</v>
      </c>
      <c r="BF207" s="180">
        <v>0</v>
      </c>
      <c r="BG207" s="180">
        <v>0</v>
      </c>
      <c r="BH207" s="180">
        <v>540526</v>
      </c>
      <c r="BI207" s="180">
        <v>330287</v>
      </c>
      <c r="BJ207" s="180">
        <v>0</v>
      </c>
      <c r="BK207" s="180">
        <v>0</v>
      </c>
      <c r="BL207" s="180">
        <v>1847352</v>
      </c>
      <c r="BM207" s="180">
        <v>1619778</v>
      </c>
      <c r="BN207" s="180">
        <v>32873</v>
      </c>
      <c r="BO207" s="180">
        <v>4897373</v>
      </c>
      <c r="BP207" s="180">
        <v>18925698</v>
      </c>
      <c r="BQ207" s="180">
        <v>0</v>
      </c>
      <c r="BR207" s="180">
        <v>588871</v>
      </c>
      <c r="BS207" s="180">
        <v>0</v>
      </c>
      <c r="BU207" s="180">
        <v>0</v>
      </c>
      <c r="BV207" s="180">
        <v>0</v>
      </c>
      <c r="BW207" s="180">
        <v>457185</v>
      </c>
      <c r="BX207" s="180">
        <v>262469</v>
      </c>
      <c r="BY207" s="180">
        <v>3105159</v>
      </c>
      <c r="BZ207" s="180">
        <v>0</v>
      </c>
      <c r="CA207" s="180">
        <v>924525</v>
      </c>
      <c r="CB207" s="180">
        <v>0</v>
      </c>
      <c r="CC207" s="180">
        <v>417641</v>
      </c>
      <c r="CD207" s="180">
        <v>4679433</v>
      </c>
    </row>
    <row r="208" spans="1:82" x14ac:dyDescent="0.3">
      <c r="A208" s="155">
        <v>602</v>
      </c>
      <c r="B208" s="180" t="s">
        <v>345</v>
      </c>
      <c r="D208" s="180">
        <v>0</v>
      </c>
      <c r="E208" s="180">
        <v>0</v>
      </c>
      <c r="F208" s="180">
        <v>0</v>
      </c>
      <c r="G208" s="180">
        <v>0</v>
      </c>
      <c r="H208" s="180">
        <v>0</v>
      </c>
      <c r="I208" s="180">
        <v>0</v>
      </c>
      <c r="J208" s="180">
        <v>0</v>
      </c>
      <c r="K208" s="180">
        <v>0</v>
      </c>
      <c r="L208" s="180">
        <v>0</v>
      </c>
      <c r="M208" s="180">
        <v>0</v>
      </c>
      <c r="N208" s="180">
        <v>0</v>
      </c>
      <c r="O208" s="180">
        <v>0</v>
      </c>
      <c r="P208" s="180">
        <v>0</v>
      </c>
      <c r="Q208" s="180">
        <v>0</v>
      </c>
      <c r="R208" s="180">
        <v>0</v>
      </c>
      <c r="S208" s="180">
        <v>0</v>
      </c>
      <c r="T208" s="180">
        <v>0</v>
      </c>
      <c r="U208" s="180">
        <v>0</v>
      </c>
      <c r="V208" s="180">
        <v>0</v>
      </c>
      <c r="Y208" s="180">
        <v>0</v>
      </c>
      <c r="Z208" s="180">
        <v>0</v>
      </c>
      <c r="AA208" s="180">
        <v>0</v>
      </c>
      <c r="AB208" s="180">
        <v>0</v>
      </c>
      <c r="AC208" s="180">
        <v>0</v>
      </c>
      <c r="AD208" s="180">
        <v>0</v>
      </c>
      <c r="AF208" s="180">
        <v>0</v>
      </c>
      <c r="AG208" s="180">
        <v>0</v>
      </c>
      <c r="AH208" s="180">
        <v>0</v>
      </c>
      <c r="AI208" s="180">
        <v>0</v>
      </c>
      <c r="AJ208" s="180">
        <v>0</v>
      </c>
      <c r="AK208" s="180">
        <v>0</v>
      </c>
      <c r="AM208" s="180">
        <v>0</v>
      </c>
      <c r="AN208" s="180">
        <v>0</v>
      </c>
      <c r="AO208" s="180">
        <v>0</v>
      </c>
      <c r="AP208" s="180">
        <v>0</v>
      </c>
      <c r="AQ208" s="180">
        <v>0</v>
      </c>
      <c r="AR208" s="180">
        <v>0</v>
      </c>
      <c r="AT208" s="180">
        <v>0</v>
      </c>
      <c r="AU208" s="180">
        <v>8244252</v>
      </c>
      <c r="AV208" s="180">
        <v>0</v>
      </c>
      <c r="AW208" s="180">
        <v>0</v>
      </c>
      <c r="AX208" s="180">
        <v>0</v>
      </c>
      <c r="AY208" s="180">
        <v>0</v>
      </c>
      <c r="AZ208" s="180">
        <v>0</v>
      </c>
      <c r="BB208" s="180">
        <v>0</v>
      </c>
      <c r="BC208" s="180">
        <v>0</v>
      </c>
      <c r="BD208" s="180">
        <v>0</v>
      </c>
      <c r="BE208" s="180">
        <v>0</v>
      </c>
      <c r="BF208" s="180">
        <v>0</v>
      </c>
      <c r="BG208" s="180">
        <v>0</v>
      </c>
      <c r="BH208" s="180">
        <v>0</v>
      </c>
      <c r="BI208" s="180">
        <v>0</v>
      </c>
      <c r="BJ208" s="180">
        <v>0</v>
      </c>
      <c r="BK208" s="180">
        <v>0</v>
      </c>
      <c r="BL208" s="180">
        <v>0</v>
      </c>
      <c r="BM208" s="180">
        <v>0</v>
      </c>
      <c r="BN208" s="180">
        <v>0</v>
      </c>
      <c r="BO208" s="180">
        <v>0</v>
      </c>
      <c r="BP208" s="180">
        <v>0</v>
      </c>
      <c r="BQ208" s="180">
        <v>0</v>
      </c>
      <c r="BR208" s="180">
        <v>0</v>
      </c>
      <c r="BS208" s="180">
        <v>0</v>
      </c>
      <c r="BU208" s="180">
        <v>0</v>
      </c>
      <c r="BV208" s="180">
        <v>0</v>
      </c>
      <c r="BW208" s="180">
        <v>0</v>
      </c>
      <c r="BX208" s="180">
        <v>0</v>
      </c>
      <c r="BY208" s="180">
        <v>0</v>
      </c>
      <c r="BZ208" s="180">
        <v>0</v>
      </c>
      <c r="CA208" s="180">
        <v>0</v>
      </c>
      <c r="CB208" s="180">
        <v>0</v>
      </c>
      <c r="CC208" s="180">
        <v>0</v>
      </c>
      <c r="CD208" s="180">
        <v>0</v>
      </c>
    </row>
    <row r="209" spans="1:82" s="630" customFormat="1" x14ac:dyDescent="0.3">
      <c r="A209" s="633">
        <v>606</v>
      </c>
      <c r="B209" s="630" t="s">
        <v>1089</v>
      </c>
      <c r="D209" s="630">
        <v>1</v>
      </c>
      <c r="G209" s="630">
        <v>1</v>
      </c>
      <c r="L209" s="630">
        <v>1</v>
      </c>
      <c r="M209" s="630">
        <v>1</v>
      </c>
      <c r="Q209" s="630">
        <v>1</v>
      </c>
      <c r="Z209" s="630">
        <v>1</v>
      </c>
      <c r="AB209" s="630">
        <v>1</v>
      </c>
      <c r="AC209" s="630">
        <v>1</v>
      </c>
      <c r="AF209" s="630">
        <v>1</v>
      </c>
      <c r="AI209" s="630">
        <v>1</v>
      </c>
      <c r="AN209" s="630">
        <v>1</v>
      </c>
      <c r="AR209" s="630">
        <v>1</v>
      </c>
      <c r="AU209" s="630">
        <v>1</v>
      </c>
      <c r="AV209" s="630">
        <v>1</v>
      </c>
      <c r="BF209" s="630">
        <v>1</v>
      </c>
      <c r="BH209" s="630">
        <v>1</v>
      </c>
      <c r="BL209" s="630">
        <v>1</v>
      </c>
      <c r="BM209" s="630">
        <v>1</v>
      </c>
      <c r="BO209" s="630">
        <v>1</v>
      </c>
      <c r="BP209" s="630">
        <v>1</v>
      </c>
      <c r="BY209" s="630">
        <v>1</v>
      </c>
      <c r="CD209" s="630">
        <v>1</v>
      </c>
    </row>
    <row r="210" spans="1:82" x14ac:dyDescent="0.3">
      <c r="A210" s="155">
        <v>619</v>
      </c>
      <c r="B210" s="180" t="s">
        <v>1090</v>
      </c>
      <c r="D210" s="180">
        <v>0</v>
      </c>
      <c r="E210" s="180">
        <v>0</v>
      </c>
      <c r="F210" s="180">
        <v>0</v>
      </c>
      <c r="G210" s="180">
        <v>0</v>
      </c>
      <c r="H210" s="180">
        <v>0</v>
      </c>
      <c r="I210" s="180">
        <v>0</v>
      </c>
      <c r="J210" s="180">
        <v>0</v>
      </c>
      <c r="K210" s="180">
        <v>0</v>
      </c>
      <c r="L210" s="180">
        <v>0</v>
      </c>
      <c r="M210" s="180">
        <v>0</v>
      </c>
      <c r="N210" s="180">
        <v>0</v>
      </c>
      <c r="O210" s="180">
        <v>0</v>
      </c>
      <c r="P210" s="180">
        <v>0</v>
      </c>
      <c r="Q210" s="180">
        <v>0</v>
      </c>
      <c r="R210" s="180">
        <v>0</v>
      </c>
      <c r="S210" s="180">
        <v>0</v>
      </c>
      <c r="T210" s="180">
        <v>0</v>
      </c>
      <c r="U210" s="180">
        <v>0</v>
      </c>
      <c r="V210" s="180">
        <v>0</v>
      </c>
      <c r="Y210" s="180">
        <v>0</v>
      </c>
      <c r="Z210" s="180">
        <v>0</v>
      </c>
      <c r="AA210" s="180">
        <v>0</v>
      </c>
      <c r="AB210" s="180">
        <v>0</v>
      </c>
      <c r="AC210" s="180">
        <v>0</v>
      </c>
      <c r="AD210" s="180">
        <v>0</v>
      </c>
      <c r="AF210" s="180">
        <v>0</v>
      </c>
      <c r="AG210" s="180">
        <v>0</v>
      </c>
      <c r="AH210" s="180">
        <v>0</v>
      </c>
      <c r="AI210" s="180">
        <v>0</v>
      </c>
      <c r="AJ210" s="180">
        <v>0</v>
      </c>
      <c r="AK210" s="180">
        <v>0</v>
      </c>
      <c r="AM210" s="180">
        <v>0</v>
      </c>
      <c r="AN210" s="180">
        <v>0</v>
      </c>
      <c r="AO210" s="180">
        <v>0</v>
      </c>
      <c r="AP210" s="180">
        <v>0</v>
      </c>
      <c r="AQ210" s="180">
        <v>0</v>
      </c>
      <c r="AR210" s="180">
        <v>0</v>
      </c>
      <c r="AT210" s="180">
        <v>0</v>
      </c>
      <c r="AU210" s="180">
        <v>23.3</v>
      </c>
      <c r="AV210" s="180">
        <v>0</v>
      </c>
      <c r="AW210" s="180">
        <v>0</v>
      </c>
      <c r="AX210" s="180">
        <v>0</v>
      </c>
      <c r="AY210" s="180">
        <v>0</v>
      </c>
      <c r="AZ210" s="180">
        <v>0</v>
      </c>
      <c r="BB210" s="180">
        <v>0</v>
      </c>
      <c r="BC210" s="180">
        <v>0</v>
      </c>
      <c r="BD210" s="180">
        <v>0</v>
      </c>
      <c r="BE210" s="180">
        <v>0</v>
      </c>
      <c r="BF210" s="180">
        <v>0</v>
      </c>
      <c r="BG210" s="180">
        <v>0</v>
      </c>
      <c r="BH210" s="180">
        <v>0</v>
      </c>
      <c r="BI210" s="180">
        <v>0</v>
      </c>
      <c r="BJ210" s="180">
        <v>0</v>
      </c>
      <c r="BK210" s="180">
        <v>0</v>
      </c>
      <c r="BL210" s="180">
        <v>0</v>
      </c>
      <c r="BM210" s="180">
        <v>0</v>
      </c>
      <c r="BN210" s="180">
        <v>0</v>
      </c>
      <c r="BO210" s="180">
        <v>0</v>
      </c>
      <c r="BP210" s="180">
        <v>0</v>
      </c>
      <c r="BQ210" s="180">
        <v>0</v>
      </c>
      <c r="BR210" s="180">
        <v>0</v>
      </c>
      <c r="BS210" s="180">
        <v>0</v>
      </c>
      <c r="BU210" s="180">
        <v>0</v>
      </c>
      <c r="BV210" s="180">
        <v>0</v>
      </c>
      <c r="BW210" s="180">
        <v>0</v>
      </c>
      <c r="BX210" s="180">
        <v>0</v>
      </c>
      <c r="BY210" s="180">
        <v>0</v>
      </c>
      <c r="BZ210" s="180">
        <v>0</v>
      </c>
      <c r="CA210" s="180">
        <v>0</v>
      </c>
      <c r="CB210" s="180">
        <v>0</v>
      </c>
      <c r="CC210" s="180">
        <v>0</v>
      </c>
      <c r="CD210" s="180">
        <v>0</v>
      </c>
    </row>
    <row r="211" spans="1:82" s="643" customFormat="1" x14ac:dyDescent="0.3">
      <c r="A211" s="642">
        <v>620</v>
      </c>
      <c r="B211" s="643" t="s">
        <v>1091</v>
      </c>
      <c r="D211" s="643">
        <v>2</v>
      </c>
      <c r="E211" s="643">
        <v>2</v>
      </c>
      <c r="F211" s="643">
        <v>2</v>
      </c>
      <c r="G211" s="643">
        <v>2</v>
      </c>
      <c r="H211" s="643">
        <v>2</v>
      </c>
      <c r="I211" s="643">
        <v>2</v>
      </c>
      <c r="J211" s="643">
        <v>2</v>
      </c>
      <c r="K211" s="643">
        <v>2</v>
      </c>
      <c r="L211" s="643">
        <v>2</v>
      </c>
      <c r="M211" s="643">
        <v>2</v>
      </c>
      <c r="N211" s="643">
        <v>2</v>
      </c>
      <c r="O211" s="643">
        <v>2</v>
      </c>
      <c r="P211" s="643">
        <v>2</v>
      </c>
      <c r="Q211" s="643">
        <v>2</v>
      </c>
      <c r="R211" s="643">
        <v>2</v>
      </c>
      <c r="S211" s="643">
        <v>2</v>
      </c>
      <c r="T211" s="643">
        <v>2</v>
      </c>
      <c r="U211" s="643">
        <v>2</v>
      </c>
      <c r="V211" s="643">
        <v>1</v>
      </c>
      <c r="Y211" s="643">
        <v>2</v>
      </c>
      <c r="Z211" s="643">
        <v>2</v>
      </c>
      <c r="AA211" s="643">
        <v>2</v>
      </c>
      <c r="AB211" s="643">
        <v>2</v>
      </c>
      <c r="AC211" s="643">
        <v>2</v>
      </c>
      <c r="AD211" s="643">
        <v>2</v>
      </c>
      <c r="AF211" s="643">
        <v>1</v>
      </c>
      <c r="AG211" s="643">
        <v>2</v>
      </c>
      <c r="AH211" s="643">
        <v>2</v>
      </c>
      <c r="AI211" s="643">
        <v>1</v>
      </c>
      <c r="AJ211" s="643">
        <v>2</v>
      </c>
      <c r="AK211" s="643">
        <v>1</v>
      </c>
      <c r="AM211" s="643">
        <v>2</v>
      </c>
      <c r="AN211" s="643">
        <v>1</v>
      </c>
      <c r="AO211" s="643">
        <v>2</v>
      </c>
      <c r="AP211" s="643">
        <v>2</v>
      </c>
      <c r="AQ211" s="643">
        <v>1</v>
      </c>
      <c r="AR211" s="643">
        <v>2</v>
      </c>
      <c r="AT211" s="643">
        <v>2</v>
      </c>
      <c r="AU211" s="643">
        <v>1</v>
      </c>
      <c r="AV211" s="643">
        <v>1</v>
      </c>
      <c r="AW211" s="643">
        <v>2</v>
      </c>
      <c r="AX211" s="643">
        <v>2</v>
      </c>
      <c r="AY211" s="643">
        <v>2</v>
      </c>
      <c r="AZ211" s="643">
        <v>2</v>
      </c>
      <c r="BB211" s="643">
        <v>2</v>
      </c>
      <c r="BC211" s="643">
        <v>2</v>
      </c>
      <c r="BD211" s="643">
        <v>2</v>
      </c>
      <c r="BE211" s="643">
        <v>2</v>
      </c>
      <c r="BF211" s="643">
        <v>2</v>
      </c>
      <c r="BG211" s="643">
        <v>2</v>
      </c>
      <c r="BH211" s="643">
        <v>2</v>
      </c>
      <c r="BI211" s="643">
        <v>2</v>
      </c>
      <c r="BJ211" s="643">
        <v>2</v>
      </c>
      <c r="BK211" s="643">
        <v>2</v>
      </c>
      <c r="BL211" s="643">
        <v>1</v>
      </c>
      <c r="BM211" s="643">
        <v>1</v>
      </c>
      <c r="BN211" s="643">
        <v>2</v>
      </c>
      <c r="BO211" s="643">
        <v>1</v>
      </c>
      <c r="BP211" s="643">
        <v>2</v>
      </c>
      <c r="BQ211" s="643">
        <v>2</v>
      </c>
      <c r="BR211" s="643">
        <v>2</v>
      </c>
      <c r="BS211" s="643">
        <v>2</v>
      </c>
      <c r="BU211" s="643">
        <v>2</v>
      </c>
      <c r="BV211" s="643">
        <v>2</v>
      </c>
      <c r="BW211" s="643">
        <v>1</v>
      </c>
      <c r="BX211" s="643">
        <v>2</v>
      </c>
      <c r="BY211" s="643">
        <v>1</v>
      </c>
      <c r="BZ211" s="643">
        <v>2</v>
      </c>
      <c r="CA211" s="643">
        <v>2</v>
      </c>
      <c r="CB211" s="643">
        <v>2</v>
      </c>
      <c r="CC211" s="643">
        <v>2</v>
      </c>
      <c r="CD211" s="643">
        <v>2</v>
      </c>
    </row>
    <row r="212" spans="1:82" x14ac:dyDescent="0.3">
      <c r="A212" s="155">
        <v>621</v>
      </c>
      <c r="B212" s="180" t="s">
        <v>1092</v>
      </c>
      <c r="D212" s="180">
        <v>0</v>
      </c>
      <c r="E212" s="180">
        <v>0</v>
      </c>
      <c r="F212" s="180">
        <v>0</v>
      </c>
      <c r="G212" s="180">
        <v>0</v>
      </c>
      <c r="H212" s="180">
        <v>0</v>
      </c>
      <c r="I212" s="180">
        <v>0</v>
      </c>
      <c r="J212" s="180">
        <v>0</v>
      </c>
      <c r="K212" s="180">
        <v>0</v>
      </c>
      <c r="L212" s="180">
        <v>0</v>
      </c>
      <c r="M212" s="180">
        <v>0</v>
      </c>
      <c r="N212" s="180">
        <v>0</v>
      </c>
      <c r="O212" s="180">
        <v>0</v>
      </c>
      <c r="P212" s="180">
        <v>0</v>
      </c>
      <c r="Q212" s="180">
        <v>10737851</v>
      </c>
      <c r="R212" s="180">
        <v>0</v>
      </c>
      <c r="S212" s="180">
        <v>0</v>
      </c>
      <c r="T212" s="180">
        <v>0</v>
      </c>
      <c r="U212" s="180">
        <v>0</v>
      </c>
      <c r="V212" s="180">
        <v>0</v>
      </c>
      <c r="Y212" s="180">
        <v>0</v>
      </c>
      <c r="Z212" s="180">
        <v>0</v>
      </c>
      <c r="AA212" s="180">
        <v>0</v>
      </c>
      <c r="AB212" s="180">
        <v>0</v>
      </c>
      <c r="AC212" s="180">
        <v>0</v>
      </c>
      <c r="AD212" s="180">
        <v>0</v>
      </c>
      <c r="AF212" s="180">
        <v>0</v>
      </c>
      <c r="AG212" s="180">
        <v>0</v>
      </c>
      <c r="AH212" s="180">
        <v>0</v>
      </c>
      <c r="AI212" s="180">
        <v>0</v>
      </c>
      <c r="AJ212" s="180">
        <v>0</v>
      </c>
      <c r="AK212" s="180">
        <v>0</v>
      </c>
      <c r="AM212" s="180">
        <v>0</v>
      </c>
      <c r="AN212" s="180">
        <v>0</v>
      </c>
      <c r="AO212" s="180">
        <v>0</v>
      </c>
      <c r="AP212" s="180">
        <v>0</v>
      </c>
      <c r="AQ212" s="180">
        <v>0</v>
      </c>
      <c r="AR212" s="180">
        <v>0</v>
      </c>
      <c r="AT212" s="180">
        <v>0</v>
      </c>
      <c r="AU212" s="180">
        <v>0</v>
      </c>
      <c r="AV212" s="180">
        <v>0</v>
      </c>
      <c r="AW212" s="180">
        <v>0</v>
      </c>
      <c r="AX212" s="180">
        <v>0</v>
      </c>
      <c r="AY212" s="180">
        <v>0</v>
      </c>
      <c r="AZ212" s="180">
        <v>0</v>
      </c>
      <c r="BB212" s="180">
        <v>0</v>
      </c>
      <c r="BC212" s="180">
        <v>0</v>
      </c>
      <c r="BD212" s="180">
        <v>0</v>
      </c>
      <c r="BE212" s="180">
        <v>0</v>
      </c>
      <c r="BF212" s="180">
        <v>0</v>
      </c>
      <c r="BG212" s="180">
        <v>0</v>
      </c>
      <c r="BH212" s="180">
        <v>0</v>
      </c>
      <c r="BI212" s="180">
        <v>0</v>
      </c>
      <c r="BJ212" s="180">
        <v>0</v>
      </c>
      <c r="BK212" s="180">
        <v>0</v>
      </c>
      <c r="BL212" s="180">
        <v>0</v>
      </c>
      <c r="BM212" s="180">
        <v>0</v>
      </c>
      <c r="BN212" s="180">
        <v>0</v>
      </c>
      <c r="BO212" s="180">
        <v>0</v>
      </c>
      <c r="BP212" s="180">
        <v>0</v>
      </c>
      <c r="BQ212" s="180">
        <v>0</v>
      </c>
      <c r="BR212" s="180">
        <v>0</v>
      </c>
      <c r="BS212" s="180">
        <v>0</v>
      </c>
      <c r="BU212" s="180">
        <v>0</v>
      </c>
      <c r="BV212" s="180">
        <v>0</v>
      </c>
      <c r="BW212" s="180">
        <v>0</v>
      </c>
      <c r="BX212" s="180">
        <v>174504</v>
      </c>
      <c r="BY212" s="180">
        <v>5195596</v>
      </c>
      <c r="BZ212" s="180">
        <v>0</v>
      </c>
      <c r="CA212" s="180">
        <v>0</v>
      </c>
      <c r="CB212" s="180">
        <v>0</v>
      </c>
      <c r="CC212" s="180">
        <v>0</v>
      </c>
      <c r="CD212" s="180">
        <v>0</v>
      </c>
    </row>
    <row r="213" spans="1:82" x14ac:dyDescent="0.3">
      <c r="A213" s="155">
        <v>622</v>
      </c>
      <c r="B213" s="180" t="s">
        <v>1093</v>
      </c>
      <c r="D213" s="180">
        <v>83618</v>
      </c>
      <c r="E213" s="180">
        <v>370922</v>
      </c>
      <c r="F213" s="180">
        <v>0</v>
      </c>
      <c r="G213" s="180">
        <v>131859</v>
      </c>
      <c r="H213" s="180">
        <v>51815</v>
      </c>
      <c r="I213" s="180">
        <v>6790</v>
      </c>
      <c r="J213" s="180">
        <v>0</v>
      </c>
      <c r="K213" s="180">
        <v>0</v>
      </c>
      <c r="L213" s="180">
        <v>1514775</v>
      </c>
      <c r="M213" s="180">
        <v>40699893</v>
      </c>
      <c r="N213" s="180">
        <v>0</v>
      </c>
      <c r="O213" s="180">
        <v>995199</v>
      </c>
      <c r="P213" s="180">
        <v>0</v>
      </c>
      <c r="Q213" s="180">
        <v>3521254</v>
      </c>
      <c r="R213" s="180">
        <v>0</v>
      </c>
      <c r="S213" s="180">
        <v>0</v>
      </c>
      <c r="T213" s="180">
        <v>427739</v>
      </c>
      <c r="U213" s="180">
        <v>109704</v>
      </c>
      <c r="V213" s="180">
        <v>1190308</v>
      </c>
      <c r="Y213" s="180">
        <v>274796</v>
      </c>
      <c r="Z213" s="180">
        <v>8219956</v>
      </c>
      <c r="AA213" s="180">
        <v>0</v>
      </c>
      <c r="AB213" s="180">
        <v>32518</v>
      </c>
      <c r="AC213" s="180">
        <v>4591706</v>
      </c>
      <c r="AD213" s="180">
        <v>0</v>
      </c>
      <c r="AF213" s="180">
        <v>24225327</v>
      </c>
      <c r="AG213" s="180">
        <v>0</v>
      </c>
      <c r="AH213" s="180">
        <v>6075</v>
      </c>
      <c r="AI213" s="180">
        <v>1549439</v>
      </c>
      <c r="AJ213" s="180">
        <v>113635</v>
      </c>
      <c r="AK213" s="180">
        <v>0</v>
      </c>
      <c r="AM213" s="180">
        <v>0</v>
      </c>
      <c r="AN213" s="180">
        <v>3881098</v>
      </c>
      <c r="AO213" s="180">
        <v>0</v>
      </c>
      <c r="AP213" s="180">
        <v>1432587</v>
      </c>
      <c r="AQ213" s="180">
        <v>457399</v>
      </c>
      <c r="AR213" s="180">
        <v>0</v>
      </c>
      <c r="AT213" s="180">
        <v>0</v>
      </c>
      <c r="AU213" s="180">
        <v>87018641</v>
      </c>
      <c r="AV213" s="180">
        <v>23117207</v>
      </c>
      <c r="AW213" s="180">
        <v>332329</v>
      </c>
      <c r="AX213" s="180">
        <v>58247</v>
      </c>
      <c r="AY213" s="180">
        <v>88621</v>
      </c>
      <c r="AZ213" s="180">
        <v>0</v>
      </c>
      <c r="BB213" s="180">
        <v>1892486</v>
      </c>
      <c r="BC213" s="180">
        <v>0</v>
      </c>
      <c r="BD213" s="180">
        <v>0</v>
      </c>
      <c r="BE213" s="180">
        <v>0</v>
      </c>
      <c r="BF213" s="180">
        <v>3412636</v>
      </c>
      <c r="BG213" s="180">
        <v>0</v>
      </c>
      <c r="BH213" s="180">
        <v>3026335</v>
      </c>
      <c r="BI213" s="180">
        <v>599264</v>
      </c>
      <c r="BJ213" s="180">
        <v>0</v>
      </c>
      <c r="BK213" s="180">
        <v>0</v>
      </c>
      <c r="BL213" s="180">
        <v>4930256</v>
      </c>
      <c r="BM213" s="180">
        <v>7165434</v>
      </c>
      <c r="BN213" s="180">
        <v>501352</v>
      </c>
      <c r="BO213" s="180">
        <v>15608367</v>
      </c>
      <c r="BP213" s="180">
        <v>39929819</v>
      </c>
      <c r="BQ213" s="180">
        <v>0</v>
      </c>
      <c r="BR213" s="180">
        <v>1661285</v>
      </c>
      <c r="BS213" s="180">
        <v>95053</v>
      </c>
      <c r="BU213" s="180">
        <v>63607</v>
      </c>
      <c r="BV213" s="180">
        <v>0</v>
      </c>
      <c r="BW213" s="180">
        <v>629638</v>
      </c>
      <c r="BX213" s="180">
        <v>262469</v>
      </c>
      <c r="BY213" s="180">
        <v>10305046</v>
      </c>
      <c r="BZ213" s="180">
        <v>99699</v>
      </c>
      <c r="CA213" s="180">
        <v>3224302</v>
      </c>
      <c r="CB213" s="180">
        <v>0</v>
      </c>
      <c r="CC213" s="180">
        <v>634640</v>
      </c>
      <c r="CD213" s="180">
        <v>6354981</v>
      </c>
    </row>
    <row r="214" spans="1:82" s="643" customFormat="1" x14ac:dyDescent="0.3">
      <c r="A214" s="642">
        <v>624</v>
      </c>
      <c r="B214" s="643" t="s">
        <v>358</v>
      </c>
      <c r="D214" s="643">
        <v>1</v>
      </c>
      <c r="E214" s="643">
        <v>1</v>
      </c>
      <c r="F214" s="643">
        <v>1</v>
      </c>
      <c r="G214" s="643">
        <v>2</v>
      </c>
      <c r="H214" s="643">
        <v>1</v>
      </c>
      <c r="I214" s="643">
        <v>1</v>
      </c>
      <c r="J214" s="643">
        <v>1</v>
      </c>
      <c r="K214" s="643">
        <v>1</v>
      </c>
      <c r="L214" s="643">
        <v>1</v>
      </c>
      <c r="M214" s="643">
        <v>1</v>
      </c>
      <c r="N214" s="643">
        <v>2</v>
      </c>
      <c r="O214" s="643">
        <v>2</v>
      </c>
      <c r="P214" s="643">
        <v>2</v>
      </c>
      <c r="Q214" s="643">
        <v>2</v>
      </c>
      <c r="R214" s="643">
        <v>1</v>
      </c>
      <c r="S214" s="643">
        <v>1</v>
      </c>
      <c r="T214" s="643">
        <v>1</v>
      </c>
      <c r="U214" s="643">
        <v>1</v>
      </c>
      <c r="V214" s="643">
        <v>1</v>
      </c>
      <c r="Y214" s="643">
        <v>2</v>
      </c>
      <c r="Z214" s="643">
        <v>1</v>
      </c>
      <c r="AA214" s="643">
        <v>2</v>
      </c>
      <c r="AB214" s="643">
        <v>1</v>
      </c>
      <c r="AC214" s="643">
        <v>2</v>
      </c>
      <c r="AD214" s="643">
        <v>2</v>
      </c>
      <c r="AF214" s="643">
        <v>1</v>
      </c>
      <c r="AG214" s="643">
        <v>1</v>
      </c>
      <c r="AH214" s="643">
        <v>1</v>
      </c>
      <c r="AI214" s="643">
        <v>1</v>
      </c>
      <c r="AJ214" s="643">
        <v>1</v>
      </c>
      <c r="AK214" s="643">
        <v>0</v>
      </c>
      <c r="AM214" s="643">
        <v>1</v>
      </c>
      <c r="AN214" s="643">
        <v>2</v>
      </c>
      <c r="AO214" s="643">
        <v>0</v>
      </c>
      <c r="AP214" s="643">
        <v>2</v>
      </c>
      <c r="AQ214" s="643">
        <v>2</v>
      </c>
      <c r="AR214" s="643">
        <v>1</v>
      </c>
      <c r="AT214" s="643">
        <v>1</v>
      </c>
      <c r="AU214" s="643">
        <v>1</v>
      </c>
      <c r="AV214" s="643">
        <v>1</v>
      </c>
      <c r="AW214" s="643">
        <v>1</v>
      </c>
      <c r="AX214" s="643">
        <v>1</v>
      </c>
      <c r="AY214" s="643">
        <v>1</v>
      </c>
      <c r="AZ214" s="643">
        <v>1</v>
      </c>
      <c r="BB214" s="643">
        <v>2</v>
      </c>
      <c r="BC214" s="643">
        <v>1</v>
      </c>
      <c r="BD214" s="643">
        <v>1</v>
      </c>
      <c r="BE214" s="643">
        <v>0</v>
      </c>
      <c r="BF214" s="643">
        <v>1</v>
      </c>
      <c r="BG214" s="643">
        <v>1</v>
      </c>
      <c r="BH214" s="643">
        <v>1</v>
      </c>
      <c r="BI214" s="643">
        <v>1</v>
      </c>
      <c r="BJ214" s="643">
        <v>2</v>
      </c>
      <c r="BK214" s="643">
        <v>2</v>
      </c>
      <c r="BL214" s="643">
        <v>1</v>
      </c>
      <c r="BM214" s="643">
        <v>1</v>
      </c>
      <c r="BN214" s="643">
        <v>2</v>
      </c>
      <c r="BO214" s="643">
        <v>1</v>
      </c>
      <c r="BP214" s="643">
        <v>1</v>
      </c>
      <c r="BQ214" s="643">
        <v>2</v>
      </c>
      <c r="BR214" s="643">
        <v>1</v>
      </c>
      <c r="BS214" s="643">
        <v>1</v>
      </c>
      <c r="BU214" s="643">
        <v>1</v>
      </c>
      <c r="BV214" s="643">
        <v>2</v>
      </c>
      <c r="BW214" s="643">
        <v>2</v>
      </c>
      <c r="BX214" s="643">
        <v>1</v>
      </c>
      <c r="BY214" s="643">
        <v>1</v>
      </c>
      <c r="BZ214" s="643">
        <v>2</v>
      </c>
      <c r="CA214" s="643">
        <v>1</v>
      </c>
      <c r="CB214" s="643">
        <v>2</v>
      </c>
      <c r="CC214" s="643">
        <v>2</v>
      </c>
      <c r="CD214" s="643">
        <v>1</v>
      </c>
    </row>
    <row r="215" spans="1:82" s="639" customFormat="1" x14ac:dyDescent="0.3">
      <c r="A215" s="638">
        <v>626</v>
      </c>
      <c r="B215" s="639" t="s">
        <v>1094</v>
      </c>
      <c r="D215" s="639">
        <v>989316</v>
      </c>
      <c r="E215" s="639">
        <v>88254</v>
      </c>
      <c r="F215" s="639">
        <v>32698</v>
      </c>
      <c r="G215" s="639">
        <v>57018</v>
      </c>
      <c r="H215" s="639">
        <v>129259</v>
      </c>
      <c r="I215" s="639">
        <v>3679</v>
      </c>
      <c r="J215" s="639">
        <v>467</v>
      </c>
      <c r="K215" s="639">
        <v>205</v>
      </c>
      <c r="L215" s="639">
        <v>1238678</v>
      </c>
      <c r="M215" s="639">
        <v>66777488</v>
      </c>
      <c r="N215" s="639">
        <v>34516</v>
      </c>
      <c r="O215" s="639">
        <v>592072</v>
      </c>
      <c r="P215" s="639">
        <v>9810</v>
      </c>
      <c r="Q215" s="639">
        <v>1096260</v>
      </c>
      <c r="R215" s="639">
        <v>4320</v>
      </c>
      <c r="S215" s="639">
        <v>15602</v>
      </c>
      <c r="T215" s="639">
        <v>108424</v>
      </c>
      <c r="U215" s="639">
        <v>42970</v>
      </c>
      <c r="V215" s="639">
        <v>471248</v>
      </c>
      <c r="Y215" s="639">
        <v>259557</v>
      </c>
      <c r="Z215" s="639">
        <v>6592072</v>
      </c>
      <c r="AA215" s="639">
        <v>2871</v>
      </c>
      <c r="AB215" s="639">
        <v>76010</v>
      </c>
      <c r="AC215" s="639">
        <v>7185983</v>
      </c>
      <c r="AD215" s="639">
        <v>1006275</v>
      </c>
      <c r="AF215" s="639">
        <v>26437056</v>
      </c>
      <c r="AG215" s="639">
        <v>11484</v>
      </c>
      <c r="AH215" s="639">
        <v>6589</v>
      </c>
      <c r="AI215" s="639">
        <v>370009</v>
      </c>
      <c r="AJ215" s="639">
        <v>46786</v>
      </c>
      <c r="AK215" s="639">
        <v>3298</v>
      </c>
      <c r="AM215" s="639">
        <v>0</v>
      </c>
      <c r="AN215" s="639">
        <v>1021841</v>
      </c>
      <c r="AO215" s="639">
        <v>150</v>
      </c>
      <c r="AP215" s="639">
        <v>191396</v>
      </c>
      <c r="AQ215" s="639">
        <v>139953</v>
      </c>
      <c r="AR215" s="639">
        <v>119148</v>
      </c>
      <c r="AT215" s="639">
        <v>13823</v>
      </c>
      <c r="AU215" s="639">
        <v>138551813</v>
      </c>
      <c r="AV215" s="639">
        <v>14661670</v>
      </c>
      <c r="AW215" s="639">
        <v>203663</v>
      </c>
      <c r="AX215" s="639">
        <v>9005</v>
      </c>
      <c r="AY215" s="639">
        <v>11666</v>
      </c>
      <c r="AZ215" s="639">
        <v>6168</v>
      </c>
      <c r="BB215" s="639">
        <v>171674</v>
      </c>
      <c r="BC215" s="639">
        <v>0</v>
      </c>
      <c r="BD215" s="639">
        <v>8163</v>
      </c>
      <c r="BE215" s="639">
        <v>2748</v>
      </c>
      <c r="BF215" s="639">
        <v>3286491</v>
      </c>
      <c r="BG215" s="639">
        <v>0</v>
      </c>
      <c r="BH215" s="639">
        <v>730836</v>
      </c>
      <c r="BI215" s="639">
        <v>194308</v>
      </c>
      <c r="BJ215" s="639">
        <v>11893</v>
      </c>
      <c r="BK215" s="639">
        <v>479</v>
      </c>
      <c r="BL215" s="639">
        <v>2115027</v>
      </c>
      <c r="BM215" s="639">
        <v>2391957</v>
      </c>
      <c r="BN215" s="639">
        <v>349356</v>
      </c>
      <c r="BO215" s="639">
        <v>16479637</v>
      </c>
      <c r="BP215" s="639">
        <v>50524241</v>
      </c>
      <c r="BQ215" s="639">
        <v>30683</v>
      </c>
      <c r="BR215" s="639">
        <v>1536543</v>
      </c>
      <c r="BS215" s="639">
        <v>73698</v>
      </c>
      <c r="BU215" s="639">
        <v>10948</v>
      </c>
      <c r="BV215" s="639">
        <v>7898</v>
      </c>
      <c r="BW215" s="639">
        <v>1621313</v>
      </c>
      <c r="BX215" s="639">
        <v>154166</v>
      </c>
      <c r="BY215" s="639">
        <v>11905004</v>
      </c>
      <c r="BZ215" s="639">
        <v>379948</v>
      </c>
      <c r="CA215" s="639">
        <v>2939095</v>
      </c>
      <c r="CB215" s="639">
        <v>38576</v>
      </c>
      <c r="CC215" s="639">
        <v>278543</v>
      </c>
      <c r="CD215" s="639">
        <v>14490735</v>
      </c>
    </row>
    <row r="216" spans="1:82" x14ac:dyDescent="0.3">
      <c r="A216" s="155">
        <v>627</v>
      </c>
      <c r="B216" s="180" t="s">
        <v>1095</v>
      </c>
      <c r="D216" s="180">
        <v>0</v>
      </c>
      <c r="E216" s="180">
        <v>0</v>
      </c>
      <c r="F216" s="180">
        <v>0</v>
      </c>
      <c r="G216" s="180">
        <v>0</v>
      </c>
      <c r="H216" s="180">
        <v>0</v>
      </c>
      <c r="I216" s="180">
        <v>0</v>
      </c>
      <c r="J216" s="180">
        <v>0</v>
      </c>
      <c r="K216" s="180">
        <v>0</v>
      </c>
      <c r="L216" s="180">
        <v>0</v>
      </c>
      <c r="M216" s="180">
        <v>0</v>
      </c>
      <c r="N216" s="180">
        <v>0</v>
      </c>
      <c r="O216" s="180">
        <v>0</v>
      </c>
      <c r="P216" s="180">
        <v>0</v>
      </c>
      <c r="Q216" s="180">
        <v>0</v>
      </c>
      <c r="R216" s="180">
        <v>0</v>
      </c>
      <c r="S216" s="180">
        <v>0</v>
      </c>
      <c r="T216" s="180">
        <v>43159</v>
      </c>
      <c r="U216" s="180">
        <v>0</v>
      </c>
      <c r="V216" s="180">
        <v>0</v>
      </c>
      <c r="Y216" s="180">
        <v>43263</v>
      </c>
      <c r="Z216" s="180">
        <v>0</v>
      </c>
      <c r="AA216" s="180">
        <v>0</v>
      </c>
      <c r="AB216" s="180">
        <v>0</v>
      </c>
      <c r="AC216" s="180">
        <v>0</v>
      </c>
      <c r="AD216" s="180">
        <v>0</v>
      </c>
      <c r="AF216" s="180">
        <v>0</v>
      </c>
      <c r="AG216" s="180">
        <v>0</v>
      </c>
      <c r="AH216" s="180">
        <v>0</v>
      </c>
      <c r="AI216" s="180">
        <v>0</v>
      </c>
      <c r="AJ216" s="180">
        <v>0</v>
      </c>
      <c r="AK216" s="180">
        <v>0</v>
      </c>
      <c r="AM216" s="180">
        <v>0</v>
      </c>
      <c r="AN216" s="180">
        <v>0</v>
      </c>
      <c r="AO216" s="180">
        <v>0</v>
      </c>
      <c r="AP216" s="180">
        <v>0</v>
      </c>
      <c r="AQ216" s="180">
        <v>0</v>
      </c>
      <c r="AR216" s="180">
        <v>0</v>
      </c>
      <c r="AT216" s="180">
        <v>0</v>
      </c>
      <c r="AU216" s="180">
        <v>0</v>
      </c>
      <c r="AV216" s="180">
        <v>0</v>
      </c>
      <c r="AW216" s="180">
        <v>0</v>
      </c>
      <c r="AX216" s="180">
        <v>0</v>
      </c>
      <c r="AY216" s="180">
        <v>0</v>
      </c>
      <c r="AZ216" s="180">
        <v>0</v>
      </c>
      <c r="BB216" s="180">
        <v>0</v>
      </c>
      <c r="BC216" s="180">
        <v>0</v>
      </c>
      <c r="BD216" s="180">
        <v>0</v>
      </c>
      <c r="BE216" s="180">
        <v>0</v>
      </c>
      <c r="BF216" s="180">
        <v>0</v>
      </c>
      <c r="BG216" s="180">
        <v>0</v>
      </c>
      <c r="BH216" s="180">
        <v>0</v>
      </c>
      <c r="BI216" s="180">
        <v>0</v>
      </c>
      <c r="BJ216" s="180">
        <v>0</v>
      </c>
      <c r="BK216" s="180">
        <v>0</v>
      </c>
      <c r="BL216" s="180">
        <v>0</v>
      </c>
      <c r="BM216" s="180">
        <v>0</v>
      </c>
      <c r="BN216" s="180">
        <v>0</v>
      </c>
      <c r="BO216" s="180">
        <v>0</v>
      </c>
      <c r="BP216" s="180">
        <v>0</v>
      </c>
      <c r="BQ216" s="180">
        <v>0</v>
      </c>
      <c r="BR216" s="180">
        <v>0</v>
      </c>
      <c r="BS216" s="180">
        <v>0</v>
      </c>
      <c r="BU216" s="180">
        <v>0</v>
      </c>
      <c r="BV216" s="180">
        <v>0</v>
      </c>
      <c r="BW216" s="180">
        <v>0</v>
      </c>
      <c r="BX216" s="180">
        <v>0</v>
      </c>
      <c r="BY216" s="180">
        <v>0</v>
      </c>
      <c r="BZ216" s="180">
        <v>0</v>
      </c>
      <c r="CA216" s="180">
        <v>0</v>
      </c>
      <c r="CB216" s="180">
        <v>0</v>
      </c>
      <c r="CC216" s="180">
        <v>0</v>
      </c>
      <c r="CD216" s="180">
        <v>0</v>
      </c>
    </row>
    <row r="217" spans="1:82" x14ac:dyDescent="0.3">
      <c r="A217" s="155">
        <v>628</v>
      </c>
      <c r="B217" s="180" t="s">
        <v>1096</v>
      </c>
      <c r="D217" s="180">
        <v>0</v>
      </c>
      <c r="E217" s="180">
        <v>0</v>
      </c>
      <c r="F217" s="180">
        <v>0</v>
      </c>
      <c r="G217" s="180">
        <v>5300</v>
      </c>
      <c r="H217" s="180">
        <v>0</v>
      </c>
      <c r="I217" s="180">
        <v>0</v>
      </c>
      <c r="J217" s="180">
        <v>0</v>
      </c>
      <c r="K217" s="180">
        <v>0</v>
      </c>
      <c r="L217" s="180">
        <v>103000</v>
      </c>
      <c r="M217" s="180">
        <v>3763802</v>
      </c>
      <c r="N217" s="180">
        <v>12163</v>
      </c>
      <c r="O217" s="180">
        <v>67846</v>
      </c>
      <c r="P217" s="180">
        <v>0</v>
      </c>
      <c r="Q217" s="180">
        <v>200000</v>
      </c>
      <c r="R217" s="180">
        <v>0</v>
      </c>
      <c r="S217" s="180">
        <v>1396</v>
      </c>
      <c r="T217" s="180">
        <v>25034</v>
      </c>
      <c r="U217" s="180">
        <v>12706</v>
      </c>
      <c r="V217" s="180">
        <v>49569</v>
      </c>
      <c r="Y217" s="180">
        <v>0</v>
      </c>
      <c r="Z217" s="180">
        <v>278172</v>
      </c>
      <c r="AA217" s="180">
        <v>0</v>
      </c>
      <c r="AB217" s="180">
        <v>6579</v>
      </c>
      <c r="AC217" s="180">
        <v>0</v>
      </c>
      <c r="AD217" s="180">
        <v>8914</v>
      </c>
      <c r="AF217" s="180">
        <v>2406951</v>
      </c>
      <c r="AG217" s="180">
        <v>0</v>
      </c>
      <c r="AH217" s="180">
        <v>0</v>
      </c>
      <c r="AI217" s="180">
        <v>0</v>
      </c>
      <c r="AJ217" s="180">
        <v>15561</v>
      </c>
      <c r="AK217" s="180">
        <v>0</v>
      </c>
      <c r="AM217" s="180">
        <v>0</v>
      </c>
      <c r="AN217" s="180">
        <v>0</v>
      </c>
      <c r="AO217" s="180">
        <v>0</v>
      </c>
      <c r="AP217" s="180">
        <v>87177</v>
      </c>
      <c r="AQ217" s="180">
        <v>0</v>
      </c>
      <c r="AR217" s="180">
        <v>0</v>
      </c>
      <c r="AT217" s="180">
        <v>2500</v>
      </c>
      <c r="AU217" s="180">
        <v>7649646</v>
      </c>
      <c r="AV217" s="180">
        <v>2723307</v>
      </c>
      <c r="AW217" s="180">
        <v>23000</v>
      </c>
      <c r="AX217" s="180">
        <v>0</v>
      </c>
      <c r="AY217" s="180">
        <v>0</v>
      </c>
      <c r="AZ217" s="180">
        <v>0</v>
      </c>
      <c r="BB217" s="180">
        <v>88236</v>
      </c>
      <c r="BC217" s="180">
        <v>0</v>
      </c>
      <c r="BD217" s="180">
        <v>0</v>
      </c>
      <c r="BE217" s="180">
        <v>0</v>
      </c>
      <c r="BF217" s="180">
        <v>481854</v>
      </c>
      <c r="BG217" s="180">
        <v>0</v>
      </c>
      <c r="BH217" s="180">
        <v>38828</v>
      </c>
      <c r="BI217" s="180">
        <v>62650</v>
      </c>
      <c r="BJ217" s="180">
        <v>0</v>
      </c>
      <c r="BK217" s="180">
        <v>0</v>
      </c>
      <c r="BL217" s="180">
        <v>146285</v>
      </c>
      <c r="BM217" s="180">
        <v>0</v>
      </c>
      <c r="BN217" s="180">
        <v>4175</v>
      </c>
      <c r="BO217" s="180">
        <v>1235435</v>
      </c>
      <c r="BP217" s="180">
        <v>3456696</v>
      </c>
      <c r="BQ217" s="180">
        <v>0</v>
      </c>
      <c r="BR217" s="180">
        <v>145036</v>
      </c>
      <c r="BS217" s="180">
        <v>10902</v>
      </c>
      <c r="BU217" s="180">
        <v>3684</v>
      </c>
      <c r="BV217" s="180">
        <v>0</v>
      </c>
      <c r="BW217" s="180">
        <v>26107</v>
      </c>
      <c r="BX217" s="180">
        <v>0</v>
      </c>
      <c r="BY217" s="180">
        <v>508875</v>
      </c>
      <c r="BZ217" s="180">
        <v>0</v>
      </c>
      <c r="CA217" s="180">
        <v>459559</v>
      </c>
      <c r="CB217" s="180">
        <v>0</v>
      </c>
      <c r="CC217" s="180">
        <v>26000</v>
      </c>
      <c r="CD217" s="180">
        <v>872202</v>
      </c>
    </row>
    <row r="218" spans="1:82" x14ac:dyDescent="0.3">
      <c r="A218" s="155">
        <v>629</v>
      </c>
      <c r="B218" s="180" t="s">
        <v>1097</v>
      </c>
      <c r="D218" s="180">
        <v>0</v>
      </c>
      <c r="E218" s="180">
        <v>0</v>
      </c>
      <c r="F218" s="180">
        <v>0</v>
      </c>
      <c r="G218" s="180">
        <v>0</v>
      </c>
      <c r="H218" s="180">
        <v>0</v>
      </c>
      <c r="I218" s="180">
        <v>0</v>
      </c>
      <c r="J218" s="180">
        <v>0</v>
      </c>
      <c r="K218" s="180">
        <v>0</v>
      </c>
      <c r="L218" s="180">
        <v>0</v>
      </c>
      <c r="M218" s="180">
        <v>0</v>
      </c>
      <c r="N218" s="180">
        <v>0</v>
      </c>
      <c r="O218" s="180">
        <v>0</v>
      </c>
      <c r="P218" s="180">
        <v>0</v>
      </c>
      <c r="Q218" s="180">
        <v>0</v>
      </c>
      <c r="R218" s="180">
        <v>0</v>
      </c>
      <c r="S218" s="180">
        <v>0</v>
      </c>
      <c r="T218" s="180">
        <v>0</v>
      </c>
      <c r="U218" s="180">
        <v>0</v>
      </c>
      <c r="V218" s="180">
        <v>0</v>
      </c>
      <c r="Y218" s="180">
        <v>0</v>
      </c>
      <c r="Z218" s="180">
        <v>0</v>
      </c>
      <c r="AA218" s="180">
        <v>0</v>
      </c>
      <c r="AB218" s="180">
        <v>0</v>
      </c>
      <c r="AC218" s="180">
        <v>0</v>
      </c>
      <c r="AD218" s="180">
        <v>125479</v>
      </c>
      <c r="AF218" s="180">
        <v>0</v>
      </c>
      <c r="AG218" s="180">
        <v>0</v>
      </c>
      <c r="AH218" s="180">
        <v>0</v>
      </c>
      <c r="AI218" s="180">
        <v>0</v>
      </c>
      <c r="AJ218" s="180">
        <v>0</v>
      </c>
      <c r="AK218" s="180">
        <v>0</v>
      </c>
      <c r="AM218" s="180">
        <v>0</v>
      </c>
      <c r="AN218" s="180">
        <v>0</v>
      </c>
      <c r="AO218" s="180">
        <v>0</v>
      </c>
      <c r="AP218" s="180">
        <v>0</v>
      </c>
      <c r="AQ218" s="180">
        <v>0</v>
      </c>
      <c r="AR218" s="180">
        <v>0</v>
      </c>
      <c r="AT218" s="180">
        <v>0</v>
      </c>
      <c r="AU218" s="180">
        <v>0</v>
      </c>
      <c r="AV218" s="180">
        <v>0</v>
      </c>
      <c r="AW218" s="180">
        <v>0</v>
      </c>
      <c r="AX218" s="180">
        <v>0</v>
      </c>
      <c r="AY218" s="180">
        <v>0</v>
      </c>
      <c r="AZ218" s="180">
        <v>0</v>
      </c>
      <c r="BB218" s="180">
        <v>0</v>
      </c>
      <c r="BC218" s="180">
        <v>0</v>
      </c>
      <c r="BD218" s="180">
        <v>0</v>
      </c>
      <c r="BE218" s="180">
        <v>0</v>
      </c>
      <c r="BF218" s="180">
        <v>0</v>
      </c>
      <c r="BG218" s="180">
        <v>0</v>
      </c>
      <c r="BH218" s="180">
        <v>0</v>
      </c>
      <c r="BI218" s="180">
        <v>0</v>
      </c>
      <c r="BJ218" s="180">
        <v>0</v>
      </c>
      <c r="BK218" s="180">
        <v>0</v>
      </c>
      <c r="BL218" s="180">
        <v>0</v>
      </c>
      <c r="BM218" s="180">
        <v>0</v>
      </c>
      <c r="BN218" s="180">
        <v>0</v>
      </c>
      <c r="BO218" s="180">
        <v>0</v>
      </c>
      <c r="BP218" s="180">
        <v>0</v>
      </c>
      <c r="BQ218" s="180">
        <v>0</v>
      </c>
      <c r="BR218" s="180">
        <v>0</v>
      </c>
      <c r="BS218" s="180">
        <v>0</v>
      </c>
      <c r="BU218" s="180">
        <v>0</v>
      </c>
      <c r="BV218" s="180">
        <v>0</v>
      </c>
      <c r="BW218" s="180">
        <v>0</v>
      </c>
      <c r="BX218" s="180">
        <v>0</v>
      </c>
      <c r="BY218" s="180">
        <v>0</v>
      </c>
      <c r="BZ218" s="180">
        <v>0</v>
      </c>
      <c r="CA218" s="180">
        <v>0</v>
      </c>
      <c r="CB218" s="180">
        <v>0</v>
      </c>
      <c r="CC218" s="180">
        <v>0</v>
      </c>
      <c r="CD218" s="180">
        <v>0</v>
      </c>
    </row>
    <row r="219" spans="1:82" x14ac:dyDescent="0.3">
      <c r="A219" s="155">
        <v>630</v>
      </c>
      <c r="B219" s="180" t="s">
        <v>1098</v>
      </c>
      <c r="D219" s="180">
        <v>0</v>
      </c>
      <c r="E219" s="180">
        <v>0</v>
      </c>
      <c r="F219" s="180">
        <v>0</v>
      </c>
      <c r="G219" s="180">
        <v>0</v>
      </c>
      <c r="H219" s="180">
        <v>0</v>
      </c>
      <c r="I219" s="180">
        <v>0</v>
      </c>
      <c r="J219" s="180">
        <v>0</v>
      </c>
      <c r="K219" s="180">
        <v>0</v>
      </c>
      <c r="L219" s="180">
        <v>0</v>
      </c>
      <c r="M219" s="180">
        <v>2338165</v>
      </c>
      <c r="N219" s="180">
        <v>0</v>
      </c>
      <c r="O219" s="180">
        <v>0</v>
      </c>
      <c r="P219" s="180">
        <v>0</v>
      </c>
      <c r="Q219" s="180">
        <v>0</v>
      </c>
      <c r="R219" s="180">
        <v>0</v>
      </c>
      <c r="S219" s="180">
        <v>0</v>
      </c>
      <c r="T219" s="180">
        <v>0</v>
      </c>
      <c r="U219" s="180">
        <v>0</v>
      </c>
      <c r="V219" s="180">
        <v>0</v>
      </c>
      <c r="Y219" s="180">
        <v>0</v>
      </c>
      <c r="Z219" s="180">
        <v>0</v>
      </c>
      <c r="AA219" s="180">
        <v>0</v>
      </c>
      <c r="AB219" s="180">
        <v>0</v>
      </c>
      <c r="AC219" s="180">
        <v>0</v>
      </c>
      <c r="AD219" s="180">
        <v>0</v>
      </c>
      <c r="AF219" s="180">
        <v>8330962</v>
      </c>
      <c r="AG219" s="180">
        <v>0</v>
      </c>
      <c r="AH219" s="180">
        <v>0</v>
      </c>
      <c r="AI219" s="180">
        <v>0</v>
      </c>
      <c r="AJ219" s="180">
        <v>0</v>
      </c>
      <c r="AK219" s="180">
        <v>0</v>
      </c>
      <c r="AM219" s="180">
        <v>0</v>
      </c>
      <c r="AN219" s="180">
        <v>13575</v>
      </c>
      <c r="AO219" s="180">
        <v>0</v>
      </c>
      <c r="AP219" s="180">
        <v>0</v>
      </c>
      <c r="AQ219" s="180">
        <v>0</v>
      </c>
      <c r="AR219" s="180">
        <v>0</v>
      </c>
      <c r="AT219" s="180">
        <v>0</v>
      </c>
      <c r="AU219" s="180">
        <v>5869578</v>
      </c>
      <c r="AV219" s="180">
        <v>1029047</v>
      </c>
      <c r="AW219" s="180">
        <v>0</v>
      </c>
      <c r="AX219" s="180">
        <v>0</v>
      </c>
      <c r="AY219" s="180">
        <v>0</v>
      </c>
      <c r="AZ219" s="180">
        <v>0</v>
      </c>
      <c r="BB219" s="180">
        <v>0</v>
      </c>
      <c r="BC219" s="180">
        <v>0</v>
      </c>
      <c r="BD219" s="180">
        <v>0</v>
      </c>
      <c r="BE219" s="180">
        <v>0</v>
      </c>
      <c r="BF219" s="180">
        <v>947510</v>
      </c>
      <c r="BG219" s="180">
        <v>0</v>
      </c>
      <c r="BH219" s="180">
        <v>0</v>
      </c>
      <c r="BI219" s="180">
        <v>0</v>
      </c>
      <c r="BJ219" s="180">
        <v>0</v>
      </c>
      <c r="BK219" s="180">
        <v>0</v>
      </c>
      <c r="BL219" s="180">
        <v>0</v>
      </c>
      <c r="BM219" s="180">
        <v>0</v>
      </c>
      <c r="BN219" s="180">
        <v>0</v>
      </c>
      <c r="BO219" s="180">
        <v>77920</v>
      </c>
      <c r="BP219" s="180">
        <v>15590080</v>
      </c>
      <c r="BQ219" s="180">
        <v>0</v>
      </c>
      <c r="BR219" s="180">
        <v>0</v>
      </c>
      <c r="BS219" s="180">
        <v>3900</v>
      </c>
      <c r="BU219" s="180">
        <v>0</v>
      </c>
      <c r="BV219" s="180">
        <v>0</v>
      </c>
      <c r="BW219" s="180">
        <v>0</v>
      </c>
      <c r="BX219" s="180">
        <v>0</v>
      </c>
      <c r="BY219" s="180">
        <v>0</v>
      </c>
      <c r="BZ219" s="180">
        <v>0</v>
      </c>
      <c r="CA219" s="180">
        <v>0</v>
      </c>
      <c r="CB219" s="180">
        <v>0</v>
      </c>
      <c r="CC219" s="180">
        <v>0</v>
      </c>
      <c r="CD219" s="180">
        <v>291164</v>
      </c>
    </row>
    <row r="220" spans="1:82" x14ac:dyDescent="0.3">
      <c r="A220" s="155">
        <v>631</v>
      </c>
      <c r="B220" s="180" t="s">
        <v>1099</v>
      </c>
      <c r="D220" s="180">
        <v>0</v>
      </c>
      <c r="E220" s="180">
        <v>0</v>
      </c>
      <c r="F220" s="180">
        <v>0</v>
      </c>
      <c r="G220" s="180">
        <v>0</v>
      </c>
      <c r="H220" s="180">
        <v>0</v>
      </c>
      <c r="I220" s="180">
        <v>0</v>
      </c>
      <c r="J220" s="180">
        <v>0</v>
      </c>
      <c r="K220" s="180">
        <v>0</v>
      </c>
      <c r="L220" s="180">
        <v>0</v>
      </c>
      <c r="M220" s="180">
        <v>0</v>
      </c>
      <c r="N220" s="180">
        <v>0</v>
      </c>
      <c r="O220" s="180">
        <v>0</v>
      </c>
      <c r="P220" s="180">
        <v>0</v>
      </c>
      <c r="Q220" s="180">
        <v>0</v>
      </c>
      <c r="R220" s="180">
        <v>0</v>
      </c>
      <c r="S220" s="180">
        <v>0</v>
      </c>
      <c r="T220" s="180">
        <v>0</v>
      </c>
      <c r="U220" s="180">
        <v>0</v>
      </c>
      <c r="V220" s="180">
        <v>0</v>
      </c>
      <c r="Y220" s="180">
        <v>0</v>
      </c>
      <c r="Z220" s="180">
        <v>0</v>
      </c>
      <c r="AA220" s="180">
        <v>0</v>
      </c>
      <c r="AB220" s="180">
        <v>0</v>
      </c>
      <c r="AC220" s="180">
        <v>0</v>
      </c>
      <c r="AD220" s="180">
        <v>0</v>
      </c>
      <c r="AF220" s="180">
        <v>0</v>
      </c>
      <c r="AG220" s="180">
        <v>0</v>
      </c>
      <c r="AH220" s="180">
        <v>0</v>
      </c>
      <c r="AI220" s="180">
        <v>0</v>
      </c>
      <c r="AJ220" s="180">
        <v>0</v>
      </c>
      <c r="AK220" s="180">
        <v>0</v>
      </c>
      <c r="AM220" s="180">
        <v>0</v>
      </c>
      <c r="AN220" s="180">
        <v>0</v>
      </c>
      <c r="AO220" s="180">
        <v>0</v>
      </c>
      <c r="AP220" s="180">
        <v>0</v>
      </c>
      <c r="AQ220" s="180">
        <v>0</v>
      </c>
      <c r="AR220" s="180">
        <v>0</v>
      </c>
      <c r="AT220" s="180">
        <v>0</v>
      </c>
      <c r="AU220" s="180">
        <v>0</v>
      </c>
      <c r="AV220" s="180">
        <v>0</v>
      </c>
      <c r="AW220" s="180">
        <v>0</v>
      </c>
      <c r="AX220" s="180">
        <v>0</v>
      </c>
      <c r="AY220" s="180">
        <v>0</v>
      </c>
      <c r="AZ220" s="180">
        <v>0</v>
      </c>
      <c r="BB220" s="180">
        <v>0</v>
      </c>
      <c r="BC220" s="180">
        <v>0</v>
      </c>
      <c r="BD220" s="180">
        <v>0</v>
      </c>
      <c r="BE220" s="180">
        <v>0</v>
      </c>
      <c r="BF220" s="180">
        <v>0</v>
      </c>
      <c r="BG220" s="180">
        <v>0</v>
      </c>
      <c r="BH220" s="180">
        <v>0</v>
      </c>
      <c r="BI220" s="180">
        <v>0</v>
      </c>
      <c r="BJ220" s="180">
        <v>0</v>
      </c>
      <c r="BK220" s="180">
        <v>0</v>
      </c>
      <c r="BL220" s="180">
        <v>0</v>
      </c>
      <c r="BM220" s="180">
        <v>0</v>
      </c>
      <c r="BN220" s="180">
        <v>0</v>
      </c>
      <c r="BO220" s="180">
        <v>0</v>
      </c>
      <c r="BP220" s="180">
        <v>0</v>
      </c>
      <c r="BQ220" s="180">
        <v>0</v>
      </c>
      <c r="BR220" s="180">
        <v>0</v>
      </c>
      <c r="BS220" s="180">
        <v>0</v>
      </c>
      <c r="BU220" s="180">
        <v>0</v>
      </c>
      <c r="BV220" s="180">
        <v>0</v>
      </c>
      <c r="BW220" s="180">
        <v>0</v>
      </c>
      <c r="BX220" s="180">
        <v>0</v>
      </c>
      <c r="BY220" s="180">
        <v>0</v>
      </c>
      <c r="BZ220" s="180">
        <v>0</v>
      </c>
      <c r="CA220" s="180">
        <v>0</v>
      </c>
      <c r="CB220" s="180">
        <v>0</v>
      </c>
      <c r="CC220" s="180">
        <v>0</v>
      </c>
      <c r="CD220" s="180">
        <v>0</v>
      </c>
    </row>
    <row r="221" spans="1:82" x14ac:dyDescent="0.3">
      <c r="A221" s="155">
        <v>632</v>
      </c>
      <c r="B221" s="180" t="s">
        <v>1100</v>
      </c>
      <c r="D221" s="180">
        <v>0</v>
      </c>
      <c r="E221" s="180">
        <v>0</v>
      </c>
      <c r="F221" s="180">
        <v>0</v>
      </c>
      <c r="G221" s="180">
        <v>0</v>
      </c>
      <c r="H221" s="180">
        <v>0</v>
      </c>
      <c r="I221" s="180">
        <v>0</v>
      </c>
      <c r="J221" s="180">
        <v>0</v>
      </c>
      <c r="K221" s="180">
        <v>0</v>
      </c>
      <c r="L221" s="180">
        <v>0</v>
      </c>
      <c r="M221" s="180">
        <v>0</v>
      </c>
      <c r="N221" s="180">
        <v>0</v>
      </c>
      <c r="O221" s="180">
        <v>0</v>
      </c>
      <c r="P221" s="180">
        <v>0</v>
      </c>
      <c r="Q221" s="180">
        <v>0</v>
      </c>
      <c r="R221" s="180">
        <v>0</v>
      </c>
      <c r="S221" s="180">
        <v>0</v>
      </c>
      <c r="T221" s="180">
        <v>0</v>
      </c>
      <c r="U221" s="180">
        <v>0</v>
      </c>
      <c r="V221" s="180">
        <v>0</v>
      </c>
      <c r="Y221" s="180">
        <v>0</v>
      </c>
      <c r="Z221" s="180">
        <v>0</v>
      </c>
      <c r="AA221" s="180">
        <v>0</v>
      </c>
      <c r="AB221" s="180">
        <v>0</v>
      </c>
      <c r="AC221" s="180">
        <v>0</v>
      </c>
      <c r="AD221" s="180">
        <v>0</v>
      </c>
      <c r="AF221" s="180">
        <v>0</v>
      </c>
      <c r="AG221" s="180">
        <v>0</v>
      </c>
      <c r="AH221" s="180">
        <v>0</v>
      </c>
      <c r="AI221" s="180">
        <v>0</v>
      </c>
      <c r="AJ221" s="180">
        <v>0</v>
      </c>
      <c r="AK221" s="180">
        <v>0</v>
      </c>
      <c r="AM221" s="180">
        <v>0</v>
      </c>
      <c r="AN221" s="180">
        <v>0</v>
      </c>
      <c r="AO221" s="180">
        <v>0</v>
      </c>
      <c r="AP221" s="180">
        <v>0</v>
      </c>
      <c r="AQ221" s="180">
        <v>0</v>
      </c>
      <c r="AR221" s="180">
        <v>0</v>
      </c>
      <c r="AT221" s="180">
        <v>0</v>
      </c>
      <c r="AU221" s="180">
        <v>0</v>
      </c>
      <c r="AV221" s="180">
        <v>0</v>
      </c>
      <c r="AW221" s="180">
        <v>0</v>
      </c>
      <c r="AX221" s="180">
        <v>0</v>
      </c>
      <c r="AY221" s="180">
        <v>0</v>
      </c>
      <c r="AZ221" s="180">
        <v>0</v>
      </c>
      <c r="BB221" s="180">
        <v>0</v>
      </c>
      <c r="BC221" s="180">
        <v>0</v>
      </c>
      <c r="BD221" s="180">
        <v>0</v>
      </c>
      <c r="BE221" s="180">
        <v>0</v>
      </c>
      <c r="BF221" s="180">
        <v>0</v>
      </c>
      <c r="BG221" s="180">
        <v>0</v>
      </c>
      <c r="BH221" s="180">
        <v>0</v>
      </c>
      <c r="BI221" s="180">
        <v>0</v>
      </c>
      <c r="BJ221" s="180">
        <v>0</v>
      </c>
      <c r="BK221" s="180">
        <v>0</v>
      </c>
      <c r="BL221" s="180">
        <v>0</v>
      </c>
      <c r="BM221" s="180">
        <v>0</v>
      </c>
      <c r="BN221" s="180">
        <v>0</v>
      </c>
      <c r="BO221" s="180">
        <v>0</v>
      </c>
      <c r="BP221" s="180">
        <v>0</v>
      </c>
      <c r="BQ221" s="180">
        <v>0</v>
      </c>
      <c r="BR221" s="180">
        <v>0</v>
      </c>
      <c r="BS221" s="180">
        <v>0</v>
      </c>
      <c r="BU221" s="180">
        <v>0</v>
      </c>
      <c r="BV221" s="180">
        <v>0</v>
      </c>
      <c r="BW221" s="180">
        <v>0</v>
      </c>
      <c r="BX221" s="180">
        <v>0</v>
      </c>
      <c r="BY221" s="180">
        <v>0</v>
      </c>
      <c r="BZ221" s="180">
        <v>0</v>
      </c>
      <c r="CA221" s="180">
        <v>0</v>
      </c>
      <c r="CB221" s="180">
        <v>0</v>
      </c>
      <c r="CC221" s="180">
        <v>0</v>
      </c>
      <c r="CD221" s="180">
        <v>0</v>
      </c>
    </row>
    <row r="222" spans="1:82" x14ac:dyDescent="0.3">
      <c r="A222" s="155">
        <v>633</v>
      </c>
      <c r="B222" s="180" t="s">
        <v>374</v>
      </c>
      <c r="D222" s="180">
        <v>110117</v>
      </c>
      <c r="E222" s="180">
        <v>193020</v>
      </c>
      <c r="F222" s="180">
        <v>0</v>
      </c>
      <c r="G222" s="180">
        <v>38967</v>
      </c>
      <c r="H222" s="180">
        <v>163137</v>
      </c>
      <c r="I222" s="180">
        <v>32828</v>
      </c>
      <c r="J222" s="180">
        <v>0</v>
      </c>
      <c r="K222" s="180">
        <v>40524</v>
      </c>
      <c r="L222" s="180">
        <v>1512755</v>
      </c>
      <c r="M222" s="180">
        <v>0</v>
      </c>
      <c r="N222" s="180">
        <v>0</v>
      </c>
      <c r="O222" s="180">
        <v>0</v>
      </c>
      <c r="P222" s="180">
        <v>9910</v>
      </c>
      <c r="Q222" s="180">
        <v>338497</v>
      </c>
      <c r="R222" s="180">
        <v>0</v>
      </c>
      <c r="S222" s="180">
        <v>55616</v>
      </c>
      <c r="T222" s="180">
        <v>108162</v>
      </c>
      <c r="U222" s="180">
        <v>35286</v>
      </c>
      <c r="V222" s="180">
        <v>1181150</v>
      </c>
      <c r="Y222" s="180">
        <v>177856</v>
      </c>
      <c r="Z222" s="180">
        <v>3911834</v>
      </c>
      <c r="AA222" s="180">
        <v>0</v>
      </c>
      <c r="AB222" s="180">
        <v>18790</v>
      </c>
      <c r="AC222" s="180">
        <v>0</v>
      </c>
      <c r="AD222" s="180">
        <v>0</v>
      </c>
      <c r="AF222" s="180">
        <v>7372667</v>
      </c>
      <c r="AG222" s="180">
        <v>1959</v>
      </c>
      <c r="AH222" s="180">
        <v>23081</v>
      </c>
      <c r="AI222" s="180">
        <v>862695</v>
      </c>
      <c r="AJ222" s="180">
        <v>0</v>
      </c>
      <c r="AK222" s="180">
        <v>14918</v>
      </c>
      <c r="AM222" s="180">
        <v>50000</v>
      </c>
      <c r="AN222" s="180">
        <v>1187635</v>
      </c>
      <c r="AO222" s="180">
        <v>0</v>
      </c>
      <c r="AP222" s="180">
        <v>420190</v>
      </c>
      <c r="AQ222" s="180">
        <v>0</v>
      </c>
      <c r="AR222" s="180">
        <v>0</v>
      </c>
      <c r="AT222" s="180">
        <v>324993</v>
      </c>
      <c r="AU222" s="180">
        <v>65989045</v>
      </c>
      <c r="AV222" s="180">
        <v>11511047</v>
      </c>
      <c r="AW222" s="180">
        <v>209266</v>
      </c>
      <c r="AX222" s="180">
        <v>80565</v>
      </c>
      <c r="AY222" s="180">
        <v>67101</v>
      </c>
      <c r="AZ222" s="180">
        <v>140593</v>
      </c>
      <c r="BB222" s="180">
        <v>293134</v>
      </c>
      <c r="BC222" s="180">
        <v>17035</v>
      </c>
      <c r="BD222" s="180">
        <v>0</v>
      </c>
      <c r="BE222" s="180">
        <v>37765</v>
      </c>
      <c r="BF222" s="180">
        <v>2852800</v>
      </c>
      <c r="BG222" s="180">
        <v>0</v>
      </c>
      <c r="BH222" s="180">
        <v>1158820</v>
      </c>
      <c r="BI222" s="180">
        <v>150933</v>
      </c>
      <c r="BJ222" s="180">
        <v>0</v>
      </c>
      <c r="BK222" s="180">
        <v>0</v>
      </c>
      <c r="BL222" s="180">
        <v>1973726</v>
      </c>
      <c r="BM222" s="180">
        <v>7484713</v>
      </c>
      <c r="BN222" s="180">
        <v>527041</v>
      </c>
      <c r="BO222" s="180">
        <v>6021478</v>
      </c>
      <c r="BP222" s="180">
        <v>14129552</v>
      </c>
      <c r="BQ222" s="180">
        <v>30418</v>
      </c>
      <c r="BR222" s="180">
        <v>250544</v>
      </c>
      <c r="BS222" s="180">
        <v>0</v>
      </c>
      <c r="BU222" s="180">
        <v>23202</v>
      </c>
      <c r="BV222" s="180">
        <v>33108</v>
      </c>
      <c r="BW222" s="180">
        <v>163790</v>
      </c>
      <c r="BX222" s="180">
        <v>0</v>
      </c>
      <c r="BY222" s="180">
        <v>5841722</v>
      </c>
      <c r="BZ222" s="180">
        <v>76312</v>
      </c>
      <c r="CA222" s="180">
        <v>0</v>
      </c>
      <c r="CB222" s="180">
        <v>235669</v>
      </c>
      <c r="CC222" s="180">
        <v>0</v>
      </c>
      <c r="CD222" s="180">
        <v>0</v>
      </c>
    </row>
    <row r="223" spans="1:82" x14ac:dyDescent="0.3">
      <c r="A223" s="155">
        <v>634</v>
      </c>
      <c r="B223" s="180" t="s">
        <v>375</v>
      </c>
      <c r="D223" s="180">
        <v>0</v>
      </c>
      <c r="E223" s="180">
        <v>0</v>
      </c>
      <c r="F223" s="180">
        <v>0</v>
      </c>
      <c r="G223" s="180">
        <v>0</v>
      </c>
      <c r="H223" s="180">
        <v>0</v>
      </c>
      <c r="I223" s="180">
        <v>0</v>
      </c>
      <c r="J223" s="180">
        <v>0</v>
      </c>
      <c r="K223" s="180">
        <v>0</v>
      </c>
      <c r="L223" s="180">
        <v>0</v>
      </c>
      <c r="M223" s="180">
        <v>0</v>
      </c>
      <c r="N223" s="180">
        <v>0</v>
      </c>
      <c r="O223" s="180">
        <v>0</v>
      </c>
      <c r="P223" s="180">
        <v>0</v>
      </c>
      <c r="Q223" s="180">
        <v>0</v>
      </c>
      <c r="R223" s="180">
        <v>0</v>
      </c>
      <c r="S223" s="180">
        <v>0</v>
      </c>
      <c r="T223" s="180">
        <v>46475</v>
      </c>
      <c r="U223" s="180">
        <v>0</v>
      </c>
      <c r="V223" s="180">
        <v>0</v>
      </c>
      <c r="Y223" s="180">
        <v>0</v>
      </c>
      <c r="Z223" s="180">
        <v>0</v>
      </c>
      <c r="AA223" s="180">
        <v>0</v>
      </c>
      <c r="AB223" s="180">
        <v>0</v>
      </c>
      <c r="AC223" s="180">
        <v>0</v>
      </c>
      <c r="AD223" s="180">
        <v>0</v>
      </c>
      <c r="AF223" s="180">
        <v>0</v>
      </c>
      <c r="AG223" s="180">
        <v>0</v>
      </c>
      <c r="AH223" s="180">
        <v>0</v>
      </c>
      <c r="AI223" s="180">
        <v>0</v>
      </c>
      <c r="AJ223" s="180">
        <v>0</v>
      </c>
      <c r="AK223" s="180">
        <v>0</v>
      </c>
      <c r="AM223" s="180">
        <v>0</v>
      </c>
      <c r="AN223" s="180">
        <v>0</v>
      </c>
      <c r="AO223" s="180">
        <v>0</v>
      </c>
      <c r="AP223" s="180">
        <v>0</v>
      </c>
      <c r="AQ223" s="180">
        <v>0</v>
      </c>
      <c r="AR223" s="180">
        <v>0</v>
      </c>
      <c r="AT223" s="180">
        <v>0</v>
      </c>
      <c r="AU223" s="180">
        <v>36656545</v>
      </c>
      <c r="AV223" s="180">
        <v>0</v>
      </c>
      <c r="AW223" s="180">
        <v>0</v>
      </c>
      <c r="AX223" s="180">
        <v>0</v>
      </c>
      <c r="AY223" s="180">
        <v>0</v>
      </c>
      <c r="AZ223" s="180">
        <v>0</v>
      </c>
      <c r="BB223" s="180">
        <v>0</v>
      </c>
      <c r="BC223" s="180">
        <v>0</v>
      </c>
      <c r="BD223" s="180">
        <v>0</v>
      </c>
      <c r="BE223" s="180">
        <v>18792</v>
      </c>
      <c r="BF223" s="180">
        <v>0</v>
      </c>
      <c r="BG223" s="180">
        <v>0</v>
      </c>
      <c r="BH223" s="180">
        <v>0</v>
      </c>
      <c r="BI223" s="180">
        <v>0</v>
      </c>
      <c r="BJ223" s="180">
        <v>0</v>
      </c>
      <c r="BK223" s="180">
        <v>0</v>
      </c>
      <c r="BL223" s="180">
        <v>0</v>
      </c>
      <c r="BM223" s="180">
        <v>0</v>
      </c>
      <c r="BN223" s="180">
        <v>0</v>
      </c>
      <c r="BO223" s="180">
        <v>0</v>
      </c>
      <c r="BP223" s="180">
        <v>0</v>
      </c>
      <c r="BQ223" s="180">
        <v>0</v>
      </c>
      <c r="BR223" s="180">
        <v>0</v>
      </c>
      <c r="BS223" s="180">
        <v>0</v>
      </c>
      <c r="BU223" s="180">
        <v>0</v>
      </c>
      <c r="BV223" s="180">
        <v>0</v>
      </c>
      <c r="BW223" s="180">
        <v>0</v>
      </c>
      <c r="BX223" s="180">
        <v>0</v>
      </c>
      <c r="BY223" s="180">
        <v>0</v>
      </c>
      <c r="BZ223" s="180">
        <v>0</v>
      </c>
      <c r="CA223" s="180">
        <v>0</v>
      </c>
      <c r="CB223" s="180">
        <v>0</v>
      </c>
      <c r="CC223" s="180">
        <v>0</v>
      </c>
      <c r="CD223" s="180">
        <v>0</v>
      </c>
    </row>
    <row r="224" spans="1:82" x14ac:dyDescent="0.3">
      <c r="A224" s="155">
        <v>635</v>
      </c>
      <c r="B224" s="180" t="s">
        <v>376</v>
      </c>
      <c r="D224" s="180">
        <v>0</v>
      </c>
      <c r="E224" s="180">
        <v>0</v>
      </c>
      <c r="F224" s="180">
        <v>0</v>
      </c>
      <c r="G224" s="180">
        <v>3185</v>
      </c>
      <c r="H224" s="180">
        <v>0</v>
      </c>
      <c r="I224" s="180">
        <v>0</v>
      </c>
      <c r="J224" s="180">
        <v>0</v>
      </c>
      <c r="K224" s="180">
        <v>0</v>
      </c>
      <c r="L224" s="180">
        <v>6000</v>
      </c>
      <c r="M224" s="180">
        <v>0</v>
      </c>
      <c r="N224" s="180">
        <v>0</v>
      </c>
      <c r="O224" s="180">
        <v>0</v>
      </c>
      <c r="P224" s="180">
        <v>0</v>
      </c>
      <c r="Q224" s="180">
        <v>60000</v>
      </c>
      <c r="R224" s="180">
        <v>0</v>
      </c>
      <c r="S224" s="180">
        <v>573</v>
      </c>
      <c r="T224" s="180">
        <v>7880</v>
      </c>
      <c r="U224" s="180">
        <v>1802</v>
      </c>
      <c r="V224" s="180">
        <v>25699</v>
      </c>
      <c r="Y224" s="180">
        <v>0</v>
      </c>
      <c r="Z224" s="180">
        <v>30000</v>
      </c>
      <c r="AA224" s="180">
        <v>0</v>
      </c>
      <c r="AB224" s="180">
        <v>476</v>
      </c>
      <c r="AC224" s="180">
        <v>0</v>
      </c>
      <c r="AD224" s="180">
        <v>0</v>
      </c>
      <c r="AF224" s="180">
        <v>398841</v>
      </c>
      <c r="AG224" s="180">
        <v>0</v>
      </c>
      <c r="AH224" s="180">
        <v>0</v>
      </c>
      <c r="AI224" s="180">
        <v>5406</v>
      </c>
      <c r="AJ224" s="180">
        <v>0</v>
      </c>
      <c r="AK224" s="180">
        <v>0</v>
      </c>
      <c r="AM224" s="180">
        <v>0</v>
      </c>
      <c r="AN224" s="180">
        <v>32324</v>
      </c>
      <c r="AO224" s="180">
        <v>0</v>
      </c>
      <c r="AP224" s="180">
        <v>36831</v>
      </c>
      <c r="AQ224" s="180">
        <v>0</v>
      </c>
      <c r="AR224" s="180">
        <v>0</v>
      </c>
      <c r="AT224" s="180">
        <v>2500</v>
      </c>
      <c r="AU224" s="180">
        <v>1003570</v>
      </c>
      <c r="AV224" s="180">
        <v>612967</v>
      </c>
      <c r="AW224" s="180">
        <v>4000</v>
      </c>
      <c r="AX224" s="180">
        <v>0</v>
      </c>
      <c r="AY224" s="180">
        <v>0</v>
      </c>
      <c r="AZ224" s="180">
        <v>0</v>
      </c>
      <c r="BB224" s="180">
        <v>43055</v>
      </c>
      <c r="BC224" s="180">
        <v>0</v>
      </c>
      <c r="BD224" s="180">
        <v>0</v>
      </c>
      <c r="BE224" s="180">
        <v>0</v>
      </c>
      <c r="BF224" s="180">
        <v>97119</v>
      </c>
      <c r="BG224" s="180">
        <v>0</v>
      </c>
      <c r="BH224" s="180">
        <v>5421</v>
      </c>
      <c r="BI224" s="180">
        <v>13992</v>
      </c>
      <c r="BJ224" s="180">
        <v>0</v>
      </c>
      <c r="BK224" s="180">
        <v>0</v>
      </c>
      <c r="BL224" s="180">
        <v>38595</v>
      </c>
      <c r="BM224" s="180">
        <v>198969</v>
      </c>
      <c r="BN224" s="180">
        <v>2256</v>
      </c>
      <c r="BO224" s="180">
        <v>135656</v>
      </c>
      <c r="BP224" s="180">
        <v>405861</v>
      </c>
      <c r="BQ224" s="180">
        <v>0</v>
      </c>
      <c r="BR224" s="180">
        <v>54889</v>
      </c>
      <c r="BS224" s="180">
        <v>0</v>
      </c>
      <c r="BU224" s="180">
        <v>1387</v>
      </c>
      <c r="BV224" s="180">
        <v>0</v>
      </c>
      <c r="BW224" s="180">
        <v>6117</v>
      </c>
      <c r="BX224" s="180">
        <v>0</v>
      </c>
      <c r="BY224" s="180">
        <v>24109</v>
      </c>
      <c r="BZ224" s="180">
        <v>0</v>
      </c>
      <c r="CA224" s="180">
        <v>0</v>
      </c>
      <c r="CB224" s="180">
        <v>0</v>
      </c>
      <c r="CC224" s="180">
        <v>0</v>
      </c>
      <c r="CD224" s="180">
        <v>0</v>
      </c>
    </row>
    <row r="225" spans="1:82" x14ac:dyDescent="0.3">
      <c r="A225" s="155">
        <v>636</v>
      </c>
      <c r="B225" s="180" t="s">
        <v>1101</v>
      </c>
      <c r="D225" s="180">
        <v>0</v>
      </c>
      <c r="E225" s="180">
        <v>0</v>
      </c>
      <c r="F225" s="180">
        <v>0</v>
      </c>
      <c r="G225" s="180">
        <v>0</v>
      </c>
      <c r="H225" s="180">
        <v>0</v>
      </c>
      <c r="I225" s="180">
        <v>0</v>
      </c>
      <c r="J225" s="180">
        <v>0</v>
      </c>
      <c r="K225" s="180">
        <v>0</v>
      </c>
      <c r="L225" s="180">
        <v>0</v>
      </c>
      <c r="M225" s="180">
        <v>0</v>
      </c>
      <c r="N225" s="180">
        <v>0</v>
      </c>
      <c r="O225" s="180">
        <v>0</v>
      </c>
      <c r="P225" s="180">
        <v>0</v>
      </c>
      <c r="Q225" s="180">
        <v>0</v>
      </c>
      <c r="R225" s="180">
        <v>0</v>
      </c>
      <c r="S225" s="180">
        <v>0</v>
      </c>
      <c r="T225" s="180">
        <v>0</v>
      </c>
      <c r="U225" s="180">
        <v>0</v>
      </c>
      <c r="V225" s="180">
        <v>0</v>
      </c>
      <c r="Y225" s="180">
        <v>0</v>
      </c>
      <c r="Z225" s="180">
        <v>0</v>
      </c>
      <c r="AA225" s="180">
        <v>0</v>
      </c>
      <c r="AB225" s="180">
        <v>0</v>
      </c>
      <c r="AC225" s="180">
        <v>0</v>
      </c>
      <c r="AD225" s="180">
        <v>0</v>
      </c>
      <c r="AF225" s="180">
        <v>0</v>
      </c>
      <c r="AG225" s="180">
        <v>0</v>
      </c>
      <c r="AH225" s="180">
        <v>2248</v>
      </c>
      <c r="AI225" s="180">
        <v>0</v>
      </c>
      <c r="AJ225" s="180">
        <v>0</v>
      </c>
      <c r="AK225" s="180">
        <v>0</v>
      </c>
      <c r="AM225" s="180">
        <v>0</v>
      </c>
      <c r="AN225" s="180">
        <v>0</v>
      </c>
      <c r="AO225" s="180">
        <v>0</v>
      </c>
      <c r="AP225" s="180">
        <v>0</v>
      </c>
      <c r="AQ225" s="180">
        <v>0</v>
      </c>
      <c r="AR225" s="180">
        <v>0</v>
      </c>
      <c r="AT225" s="180">
        <v>0</v>
      </c>
      <c r="AU225" s="180">
        <v>0</v>
      </c>
      <c r="AV225" s="180">
        <v>0</v>
      </c>
      <c r="AW225" s="180">
        <v>0</v>
      </c>
      <c r="AX225" s="180">
        <v>0</v>
      </c>
      <c r="AY225" s="180">
        <v>0</v>
      </c>
      <c r="AZ225" s="180">
        <v>0</v>
      </c>
      <c r="BB225" s="180">
        <v>0</v>
      </c>
      <c r="BC225" s="180">
        <v>0</v>
      </c>
      <c r="BD225" s="180">
        <v>0</v>
      </c>
      <c r="BE225" s="180">
        <v>0</v>
      </c>
      <c r="BF225" s="180">
        <v>0</v>
      </c>
      <c r="BG225" s="180">
        <v>0</v>
      </c>
      <c r="BH225" s="180">
        <v>0</v>
      </c>
      <c r="BI225" s="180">
        <v>0</v>
      </c>
      <c r="BJ225" s="180">
        <v>0</v>
      </c>
      <c r="BK225" s="180">
        <v>0</v>
      </c>
      <c r="BL225" s="180">
        <v>0</v>
      </c>
      <c r="BM225" s="180">
        <v>0</v>
      </c>
      <c r="BN225" s="180">
        <v>0</v>
      </c>
      <c r="BO225" s="180">
        <v>0</v>
      </c>
      <c r="BP225" s="180">
        <v>0</v>
      </c>
      <c r="BQ225" s="180">
        <v>0</v>
      </c>
      <c r="BR225" s="180">
        <v>0</v>
      </c>
      <c r="BS225" s="180">
        <v>0</v>
      </c>
      <c r="BU225" s="180">
        <v>0</v>
      </c>
      <c r="BV225" s="180">
        <v>0</v>
      </c>
      <c r="BW225" s="180">
        <v>0</v>
      </c>
      <c r="BX225" s="180">
        <v>0</v>
      </c>
      <c r="BY225" s="180">
        <v>0</v>
      </c>
      <c r="BZ225" s="180">
        <v>0</v>
      </c>
      <c r="CA225" s="180">
        <v>0</v>
      </c>
      <c r="CB225" s="180">
        <v>0</v>
      </c>
      <c r="CC225" s="180">
        <v>0</v>
      </c>
      <c r="CD225" s="180">
        <v>0</v>
      </c>
    </row>
    <row r="226" spans="1:82" x14ac:dyDescent="0.3">
      <c r="A226" s="155">
        <v>637</v>
      </c>
      <c r="B226" s="180" t="s">
        <v>1102</v>
      </c>
      <c r="D226" s="180">
        <v>0</v>
      </c>
      <c r="E226" s="180">
        <v>0</v>
      </c>
      <c r="F226" s="180">
        <v>0</v>
      </c>
      <c r="G226" s="180">
        <v>0</v>
      </c>
      <c r="H226" s="180">
        <v>0</v>
      </c>
      <c r="I226" s="180">
        <v>0</v>
      </c>
      <c r="J226" s="180">
        <v>0</v>
      </c>
      <c r="K226" s="180">
        <v>0</v>
      </c>
      <c r="L226" s="180">
        <v>471884</v>
      </c>
      <c r="M226" s="180">
        <v>0</v>
      </c>
      <c r="N226" s="180">
        <v>0</v>
      </c>
      <c r="O226" s="180">
        <v>0</v>
      </c>
      <c r="P226" s="180">
        <v>1150</v>
      </c>
      <c r="Q226" s="180">
        <v>116347</v>
      </c>
      <c r="R226" s="180">
        <v>0</v>
      </c>
      <c r="S226" s="180">
        <v>20788</v>
      </c>
      <c r="T226" s="180">
        <v>53807</v>
      </c>
      <c r="U226" s="180">
        <v>0</v>
      </c>
      <c r="V226" s="180">
        <v>42240</v>
      </c>
      <c r="Y226" s="180">
        <v>16430</v>
      </c>
      <c r="Z226" s="180">
        <v>93680</v>
      </c>
      <c r="AA226" s="180">
        <v>0</v>
      </c>
      <c r="AB226" s="180">
        <v>0</v>
      </c>
      <c r="AC226" s="180">
        <v>0</v>
      </c>
      <c r="AD226" s="180">
        <v>0</v>
      </c>
      <c r="AF226" s="180">
        <v>494410</v>
      </c>
      <c r="AG226" s="180">
        <v>0</v>
      </c>
      <c r="AH226" s="180">
        <v>17201</v>
      </c>
      <c r="AI226" s="180">
        <v>64023</v>
      </c>
      <c r="AJ226" s="180">
        <v>0</v>
      </c>
      <c r="AK226" s="180">
        <v>6900</v>
      </c>
      <c r="AM226" s="180">
        <v>0</v>
      </c>
      <c r="AN226" s="180">
        <v>0</v>
      </c>
      <c r="AO226" s="180">
        <v>0</v>
      </c>
      <c r="AP226" s="180">
        <v>117386</v>
      </c>
      <c r="AQ226" s="180">
        <v>0</v>
      </c>
      <c r="AR226" s="180">
        <v>0</v>
      </c>
      <c r="AT226" s="180">
        <v>22674</v>
      </c>
      <c r="AU226" s="180">
        <v>0</v>
      </c>
      <c r="AV226" s="180">
        <v>0</v>
      </c>
      <c r="AW226" s="180">
        <v>0</v>
      </c>
      <c r="AX226" s="180">
        <v>33202</v>
      </c>
      <c r="AY226" s="180">
        <v>0</v>
      </c>
      <c r="AZ226" s="180">
        <v>0</v>
      </c>
      <c r="BB226" s="180">
        <v>0</v>
      </c>
      <c r="BC226" s="180">
        <v>6605</v>
      </c>
      <c r="BD226" s="180">
        <v>0</v>
      </c>
      <c r="BE226" s="180">
        <v>0</v>
      </c>
      <c r="BF226" s="180">
        <v>303899</v>
      </c>
      <c r="BG226" s="180">
        <v>0</v>
      </c>
      <c r="BH226" s="180">
        <v>0</v>
      </c>
      <c r="BI226" s="180">
        <v>0</v>
      </c>
      <c r="BJ226" s="180">
        <v>0</v>
      </c>
      <c r="BK226" s="180">
        <v>0</v>
      </c>
      <c r="BL226" s="180">
        <v>0</v>
      </c>
      <c r="BM226" s="180">
        <v>2958095</v>
      </c>
      <c r="BN226" s="180">
        <v>0</v>
      </c>
      <c r="BO226" s="180">
        <v>686730</v>
      </c>
      <c r="BP226" s="180">
        <v>446100</v>
      </c>
      <c r="BQ226" s="180">
        <v>19450</v>
      </c>
      <c r="BR226" s="180">
        <v>4969</v>
      </c>
      <c r="BS226" s="180">
        <v>0</v>
      </c>
      <c r="BU226" s="180">
        <v>0</v>
      </c>
      <c r="BV226" s="180">
        <v>0</v>
      </c>
      <c r="BW226" s="180">
        <v>0</v>
      </c>
      <c r="BX226" s="180">
        <v>0</v>
      </c>
      <c r="BY226" s="180">
        <v>0</v>
      </c>
      <c r="BZ226" s="180">
        <v>675</v>
      </c>
      <c r="CA226" s="180">
        <v>0</v>
      </c>
      <c r="CB226" s="180">
        <v>10390</v>
      </c>
      <c r="CC226" s="180">
        <v>0</v>
      </c>
      <c r="CD226" s="180">
        <v>0</v>
      </c>
    </row>
    <row r="227" spans="1:82" x14ac:dyDescent="0.3">
      <c r="A227" s="155">
        <v>638</v>
      </c>
      <c r="B227" s="180" t="s">
        <v>1103</v>
      </c>
      <c r="D227" s="180">
        <v>0</v>
      </c>
      <c r="E227" s="180">
        <v>0</v>
      </c>
      <c r="F227" s="180">
        <v>0</v>
      </c>
      <c r="G227" s="180">
        <v>0</v>
      </c>
      <c r="H227" s="180">
        <v>0</v>
      </c>
      <c r="I227" s="180">
        <v>0</v>
      </c>
      <c r="J227" s="180">
        <v>0</v>
      </c>
      <c r="K227" s="180">
        <v>0</v>
      </c>
      <c r="L227" s="180">
        <v>0</v>
      </c>
      <c r="M227" s="180">
        <v>0</v>
      </c>
      <c r="N227" s="180">
        <v>0</v>
      </c>
      <c r="O227" s="180">
        <v>0</v>
      </c>
      <c r="P227" s="180">
        <v>0</v>
      </c>
      <c r="Q227" s="180">
        <v>0</v>
      </c>
      <c r="R227" s="180">
        <v>0</v>
      </c>
      <c r="S227" s="180">
        <v>0</v>
      </c>
      <c r="T227" s="180">
        <v>0</v>
      </c>
      <c r="U227" s="180">
        <v>0</v>
      </c>
      <c r="V227" s="180">
        <v>0</v>
      </c>
      <c r="Y227" s="180">
        <v>0</v>
      </c>
      <c r="Z227" s="180">
        <v>0</v>
      </c>
      <c r="AA227" s="180">
        <v>0</v>
      </c>
      <c r="AB227" s="180">
        <v>0</v>
      </c>
      <c r="AC227" s="180">
        <v>0</v>
      </c>
      <c r="AD227" s="180">
        <v>0</v>
      </c>
      <c r="AF227" s="180">
        <v>0</v>
      </c>
      <c r="AG227" s="180">
        <v>0</v>
      </c>
      <c r="AH227" s="180">
        <v>0</v>
      </c>
      <c r="AI227" s="180">
        <v>0</v>
      </c>
      <c r="AJ227" s="180">
        <v>0</v>
      </c>
      <c r="AK227" s="180">
        <v>0</v>
      </c>
      <c r="AM227" s="180">
        <v>0</v>
      </c>
      <c r="AN227" s="180">
        <v>0</v>
      </c>
      <c r="AO227" s="180">
        <v>0</v>
      </c>
      <c r="AP227" s="180">
        <v>0</v>
      </c>
      <c r="AQ227" s="180">
        <v>0</v>
      </c>
      <c r="AR227" s="180">
        <v>0</v>
      </c>
      <c r="AT227" s="180">
        <v>0</v>
      </c>
      <c r="AU227" s="180">
        <v>0</v>
      </c>
      <c r="AV227" s="180">
        <v>0</v>
      </c>
      <c r="AW227" s="180">
        <v>0</v>
      </c>
      <c r="AX227" s="180">
        <v>0</v>
      </c>
      <c r="AY227" s="180">
        <v>0</v>
      </c>
      <c r="AZ227" s="180">
        <v>0</v>
      </c>
      <c r="BB227" s="180">
        <v>0</v>
      </c>
      <c r="BC227" s="180">
        <v>0</v>
      </c>
      <c r="BD227" s="180">
        <v>0</v>
      </c>
      <c r="BE227" s="180">
        <v>0</v>
      </c>
      <c r="BF227" s="180">
        <v>0</v>
      </c>
      <c r="BG227" s="180">
        <v>0</v>
      </c>
      <c r="BH227" s="180">
        <v>0</v>
      </c>
      <c r="BI227" s="180">
        <v>0</v>
      </c>
      <c r="BJ227" s="180">
        <v>0</v>
      </c>
      <c r="BK227" s="180">
        <v>0</v>
      </c>
      <c r="BL227" s="180">
        <v>0</v>
      </c>
      <c r="BM227" s="180">
        <v>0</v>
      </c>
      <c r="BN227" s="180">
        <v>0</v>
      </c>
      <c r="BO227" s="180">
        <v>0</v>
      </c>
      <c r="BP227" s="180">
        <v>0</v>
      </c>
      <c r="BQ227" s="180">
        <v>0</v>
      </c>
      <c r="BR227" s="180">
        <v>0</v>
      </c>
      <c r="BS227" s="180">
        <v>0</v>
      </c>
      <c r="BU227" s="180">
        <v>0</v>
      </c>
      <c r="BV227" s="180">
        <v>0</v>
      </c>
      <c r="BW227" s="180">
        <v>0</v>
      </c>
      <c r="BX227" s="180">
        <v>0</v>
      </c>
      <c r="BY227" s="180">
        <v>0</v>
      </c>
      <c r="BZ227" s="180">
        <v>0</v>
      </c>
      <c r="CA227" s="180">
        <v>0</v>
      </c>
      <c r="CB227" s="180">
        <v>0</v>
      </c>
      <c r="CC227" s="180">
        <v>0</v>
      </c>
      <c r="CD227" s="180">
        <v>0</v>
      </c>
    </row>
    <row r="228" spans="1:82" x14ac:dyDescent="0.3">
      <c r="A228" s="155">
        <v>639</v>
      </c>
      <c r="B228" s="180" t="s">
        <v>1104</v>
      </c>
      <c r="D228" s="180">
        <v>0</v>
      </c>
      <c r="E228" s="180">
        <v>0</v>
      </c>
      <c r="F228" s="180">
        <v>0</v>
      </c>
      <c r="G228" s="180">
        <v>0</v>
      </c>
      <c r="H228" s="180">
        <v>0</v>
      </c>
      <c r="I228" s="180">
        <v>0</v>
      </c>
      <c r="J228" s="180">
        <v>0</v>
      </c>
      <c r="K228" s="180">
        <v>0</v>
      </c>
      <c r="L228" s="180">
        <v>882830</v>
      </c>
      <c r="M228" s="180">
        <v>0</v>
      </c>
      <c r="N228" s="180">
        <v>0</v>
      </c>
      <c r="O228" s="180">
        <v>0</v>
      </c>
      <c r="P228" s="180">
        <v>0</v>
      </c>
      <c r="Q228" s="180">
        <v>407553</v>
      </c>
      <c r="R228" s="180">
        <v>0</v>
      </c>
      <c r="S228" s="180">
        <v>138042</v>
      </c>
      <c r="T228" s="180">
        <v>0</v>
      </c>
      <c r="U228" s="180">
        <v>0</v>
      </c>
      <c r="V228" s="180">
        <v>0</v>
      </c>
      <c r="Y228" s="180">
        <v>172177</v>
      </c>
      <c r="Z228" s="180">
        <v>0</v>
      </c>
      <c r="AA228" s="180">
        <v>0</v>
      </c>
      <c r="AB228" s="180">
        <v>0</v>
      </c>
      <c r="AC228" s="180">
        <v>0</v>
      </c>
      <c r="AD228" s="180">
        <v>0</v>
      </c>
      <c r="AF228" s="180">
        <v>8616099</v>
      </c>
      <c r="AG228" s="180">
        <v>0</v>
      </c>
      <c r="AH228" s="180">
        <v>0</v>
      </c>
      <c r="AI228" s="180">
        <v>0</v>
      </c>
      <c r="AJ228" s="180">
        <v>0</v>
      </c>
      <c r="AK228" s="180">
        <v>0</v>
      </c>
      <c r="AM228" s="180">
        <v>0</v>
      </c>
      <c r="AN228" s="180">
        <v>0</v>
      </c>
      <c r="AO228" s="180">
        <v>0</v>
      </c>
      <c r="AP228" s="180">
        <v>844216</v>
      </c>
      <c r="AQ228" s="180">
        <v>0</v>
      </c>
      <c r="AR228" s="180">
        <v>0</v>
      </c>
      <c r="AT228" s="180">
        <v>0</v>
      </c>
      <c r="AU228" s="180">
        <v>0</v>
      </c>
      <c r="AV228" s="180">
        <v>22154045</v>
      </c>
      <c r="AW228" s="180">
        <v>0</v>
      </c>
      <c r="AX228" s="180">
        <v>0</v>
      </c>
      <c r="AY228" s="180">
        <v>0</v>
      </c>
      <c r="AZ228" s="180">
        <v>0</v>
      </c>
      <c r="BB228" s="180">
        <v>0</v>
      </c>
      <c r="BC228" s="180">
        <v>0</v>
      </c>
      <c r="BD228" s="180">
        <v>0</v>
      </c>
      <c r="BE228" s="180">
        <v>0</v>
      </c>
      <c r="BF228" s="180">
        <v>0</v>
      </c>
      <c r="BG228" s="180">
        <v>0</v>
      </c>
      <c r="BH228" s="180">
        <v>0</v>
      </c>
      <c r="BI228" s="180">
        <v>0</v>
      </c>
      <c r="BJ228" s="180">
        <v>0</v>
      </c>
      <c r="BK228" s="180">
        <v>0</v>
      </c>
      <c r="BL228" s="180">
        <v>0</v>
      </c>
      <c r="BM228" s="180">
        <v>0</v>
      </c>
      <c r="BN228" s="180">
        <v>556178</v>
      </c>
      <c r="BO228" s="180">
        <v>0</v>
      </c>
      <c r="BP228" s="180">
        <v>12492209</v>
      </c>
      <c r="BQ228" s="180">
        <v>0</v>
      </c>
      <c r="BR228" s="180">
        <v>377472</v>
      </c>
      <c r="BS228" s="180">
        <v>0</v>
      </c>
      <c r="BU228" s="180">
        <v>98607</v>
      </c>
      <c r="BV228" s="180">
        <v>0</v>
      </c>
      <c r="BW228" s="180">
        <v>0</v>
      </c>
      <c r="BX228" s="180">
        <v>0</v>
      </c>
      <c r="BY228" s="180">
        <v>0</v>
      </c>
      <c r="BZ228" s="180">
        <v>101020</v>
      </c>
      <c r="CA228" s="180">
        <v>0</v>
      </c>
      <c r="CB228" s="180">
        <v>0</v>
      </c>
      <c r="CC228" s="180">
        <v>0</v>
      </c>
      <c r="CD228" s="180">
        <v>2839388</v>
      </c>
    </row>
    <row r="229" spans="1:82" x14ac:dyDescent="0.3">
      <c r="A229" s="155">
        <v>640</v>
      </c>
      <c r="B229" s="180" t="s">
        <v>1105</v>
      </c>
      <c r="D229" s="180">
        <v>0</v>
      </c>
      <c r="E229" s="180">
        <v>0</v>
      </c>
      <c r="F229" s="180">
        <v>0</v>
      </c>
      <c r="G229" s="180">
        <v>0</v>
      </c>
      <c r="H229" s="180">
        <v>0</v>
      </c>
      <c r="I229" s="180">
        <v>0</v>
      </c>
      <c r="J229" s="180">
        <v>0</v>
      </c>
      <c r="K229" s="180">
        <v>0</v>
      </c>
      <c r="L229" s="180">
        <v>0</v>
      </c>
      <c r="M229" s="180">
        <v>0</v>
      </c>
      <c r="N229" s="180">
        <v>0</v>
      </c>
      <c r="O229" s="180">
        <v>0</v>
      </c>
      <c r="P229" s="180">
        <v>0</v>
      </c>
      <c r="Q229" s="180">
        <v>0</v>
      </c>
      <c r="R229" s="180">
        <v>0</v>
      </c>
      <c r="S229" s="180">
        <v>0</v>
      </c>
      <c r="T229" s="180">
        <v>0</v>
      </c>
      <c r="U229" s="180">
        <v>0</v>
      </c>
      <c r="V229" s="180">
        <v>0</v>
      </c>
      <c r="Y229" s="180">
        <v>0</v>
      </c>
      <c r="Z229" s="180">
        <v>0</v>
      </c>
      <c r="AA229" s="180">
        <v>0</v>
      </c>
      <c r="AB229" s="180">
        <v>0</v>
      </c>
      <c r="AC229" s="180">
        <v>0</v>
      </c>
      <c r="AD229" s="180">
        <v>0</v>
      </c>
      <c r="AF229" s="180">
        <v>0</v>
      </c>
      <c r="AG229" s="180">
        <v>0</v>
      </c>
      <c r="AH229" s="180">
        <v>0</v>
      </c>
      <c r="AI229" s="180">
        <v>0</v>
      </c>
      <c r="AJ229" s="180">
        <v>0</v>
      </c>
      <c r="AK229" s="180">
        <v>0</v>
      </c>
      <c r="AM229" s="180">
        <v>0</v>
      </c>
      <c r="AN229" s="180">
        <v>0</v>
      </c>
      <c r="AO229" s="180">
        <v>0</v>
      </c>
      <c r="AP229" s="180">
        <v>0</v>
      </c>
      <c r="AQ229" s="180">
        <v>0</v>
      </c>
      <c r="AR229" s="180">
        <v>0</v>
      </c>
      <c r="AT229" s="180">
        <v>0</v>
      </c>
      <c r="AU229" s="180">
        <v>0</v>
      </c>
      <c r="AV229" s="180">
        <v>0</v>
      </c>
      <c r="AW229" s="180">
        <v>0</v>
      </c>
      <c r="AX229" s="180">
        <v>0</v>
      </c>
      <c r="AY229" s="180">
        <v>0</v>
      </c>
      <c r="AZ229" s="180">
        <v>0</v>
      </c>
      <c r="BB229" s="180">
        <v>0</v>
      </c>
      <c r="BC229" s="180">
        <v>0</v>
      </c>
      <c r="BD229" s="180">
        <v>0</v>
      </c>
      <c r="BE229" s="180">
        <v>0</v>
      </c>
      <c r="BF229" s="180">
        <v>0</v>
      </c>
      <c r="BG229" s="180">
        <v>0</v>
      </c>
      <c r="BH229" s="180">
        <v>0</v>
      </c>
      <c r="BI229" s="180">
        <v>0</v>
      </c>
      <c r="BJ229" s="180">
        <v>0</v>
      </c>
      <c r="BK229" s="180">
        <v>0</v>
      </c>
      <c r="BL229" s="180">
        <v>0</v>
      </c>
      <c r="BM229" s="180">
        <v>0</v>
      </c>
      <c r="BN229" s="180">
        <v>0</v>
      </c>
      <c r="BO229" s="180">
        <v>0</v>
      </c>
      <c r="BP229" s="180">
        <v>0</v>
      </c>
      <c r="BQ229" s="180">
        <v>0</v>
      </c>
      <c r="BR229" s="180">
        <v>0</v>
      </c>
      <c r="BS229" s="180">
        <v>0</v>
      </c>
      <c r="BU229" s="180">
        <v>0</v>
      </c>
      <c r="BV229" s="180">
        <v>0</v>
      </c>
      <c r="BW229" s="180">
        <v>0</v>
      </c>
      <c r="BX229" s="180">
        <v>0</v>
      </c>
      <c r="BY229" s="180">
        <v>0</v>
      </c>
      <c r="BZ229" s="180">
        <v>0</v>
      </c>
      <c r="CA229" s="180">
        <v>0</v>
      </c>
      <c r="CB229" s="180">
        <v>0</v>
      </c>
      <c r="CC229" s="180">
        <v>0</v>
      </c>
      <c r="CD229" s="180">
        <v>0</v>
      </c>
    </row>
    <row r="230" spans="1:82" x14ac:dyDescent="0.3">
      <c r="A230" s="155">
        <v>641</v>
      </c>
      <c r="B230" s="180" t="s">
        <v>1106</v>
      </c>
      <c r="D230" s="180">
        <v>0</v>
      </c>
      <c r="E230" s="180">
        <v>0</v>
      </c>
      <c r="F230" s="180">
        <v>0</v>
      </c>
      <c r="G230" s="180">
        <v>0</v>
      </c>
      <c r="H230" s="180">
        <v>0</v>
      </c>
      <c r="I230" s="180">
        <v>0</v>
      </c>
      <c r="J230" s="180">
        <v>0</v>
      </c>
      <c r="K230" s="180">
        <v>0</v>
      </c>
      <c r="L230" s="180">
        <v>16000</v>
      </c>
      <c r="M230" s="180">
        <v>0</v>
      </c>
      <c r="N230" s="180">
        <v>0</v>
      </c>
      <c r="O230" s="180">
        <v>0</v>
      </c>
      <c r="P230" s="180">
        <v>0</v>
      </c>
      <c r="Q230" s="180">
        <v>20000</v>
      </c>
      <c r="R230" s="180">
        <v>0</v>
      </c>
      <c r="S230" s="180">
        <v>4011</v>
      </c>
      <c r="T230" s="180">
        <v>0</v>
      </c>
      <c r="U230" s="180">
        <v>0</v>
      </c>
      <c r="V230" s="180">
        <v>0</v>
      </c>
      <c r="Y230" s="180">
        <v>0</v>
      </c>
      <c r="Z230" s="180">
        <v>0</v>
      </c>
      <c r="AA230" s="180">
        <v>0</v>
      </c>
      <c r="AB230" s="180">
        <v>0</v>
      </c>
      <c r="AC230" s="180">
        <v>0</v>
      </c>
      <c r="AD230" s="180">
        <v>0</v>
      </c>
      <c r="AF230" s="180">
        <v>195424</v>
      </c>
      <c r="AG230" s="180">
        <v>0</v>
      </c>
      <c r="AH230" s="180">
        <v>0</v>
      </c>
      <c r="AI230" s="180">
        <v>0</v>
      </c>
      <c r="AJ230" s="180">
        <v>0</v>
      </c>
      <c r="AK230" s="180">
        <v>0</v>
      </c>
      <c r="AM230" s="180">
        <v>0</v>
      </c>
      <c r="AN230" s="180">
        <v>0</v>
      </c>
      <c r="AO230" s="180">
        <v>0</v>
      </c>
      <c r="AP230" s="180">
        <v>27775</v>
      </c>
      <c r="AQ230" s="180">
        <v>0</v>
      </c>
      <c r="AR230" s="180">
        <v>0</v>
      </c>
      <c r="AT230" s="180">
        <v>0</v>
      </c>
      <c r="AU230" s="180">
        <v>0</v>
      </c>
      <c r="AV230" s="180">
        <v>661979</v>
      </c>
      <c r="AW230" s="180">
        <v>0</v>
      </c>
      <c r="AX230" s="180">
        <v>0</v>
      </c>
      <c r="AY230" s="180">
        <v>0</v>
      </c>
      <c r="AZ230" s="180">
        <v>0</v>
      </c>
      <c r="BB230" s="180">
        <v>0</v>
      </c>
      <c r="BC230" s="180">
        <v>0</v>
      </c>
      <c r="BD230" s="180">
        <v>0</v>
      </c>
      <c r="BE230" s="180">
        <v>0</v>
      </c>
      <c r="BF230" s="180">
        <v>0</v>
      </c>
      <c r="BG230" s="180">
        <v>0</v>
      </c>
      <c r="BH230" s="180">
        <v>0</v>
      </c>
      <c r="BI230" s="180">
        <v>0</v>
      </c>
      <c r="BJ230" s="180">
        <v>0</v>
      </c>
      <c r="BK230" s="180">
        <v>0</v>
      </c>
      <c r="BL230" s="180">
        <v>0</v>
      </c>
      <c r="BM230" s="180">
        <v>0</v>
      </c>
      <c r="BN230" s="180">
        <v>5273</v>
      </c>
      <c r="BO230" s="180">
        <v>0</v>
      </c>
      <c r="BP230" s="180">
        <v>367488</v>
      </c>
      <c r="BQ230" s="180">
        <v>0</v>
      </c>
      <c r="BR230" s="180">
        <v>70667</v>
      </c>
      <c r="BS230" s="180">
        <v>0</v>
      </c>
      <c r="BU230" s="180">
        <v>5998</v>
      </c>
      <c r="BV230" s="180">
        <v>0</v>
      </c>
      <c r="BW230" s="180">
        <v>0</v>
      </c>
      <c r="BX230" s="180">
        <v>0</v>
      </c>
      <c r="BY230" s="180">
        <v>0</v>
      </c>
      <c r="BZ230" s="180">
        <v>0</v>
      </c>
      <c r="CA230" s="180">
        <v>0</v>
      </c>
      <c r="CB230" s="180">
        <v>0</v>
      </c>
      <c r="CC230" s="180">
        <v>0</v>
      </c>
      <c r="CD230" s="180">
        <v>0</v>
      </c>
    </row>
    <row r="231" spans="1:82" x14ac:dyDescent="0.3">
      <c r="A231" s="155">
        <v>642</v>
      </c>
      <c r="B231" s="180" t="s">
        <v>1107</v>
      </c>
      <c r="D231" s="180">
        <v>0</v>
      </c>
      <c r="E231" s="180">
        <v>0</v>
      </c>
      <c r="F231" s="180">
        <v>0</v>
      </c>
      <c r="G231" s="180">
        <v>0</v>
      </c>
      <c r="H231" s="180">
        <v>0</v>
      </c>
      <c r="I231" s="180">
        <v>0</v>
      </c>
      <c r="J231" s="180">
        <v>0</v>
      </c>
      <c r="K231" s="180">
        <v>0</v>
      </c>
      <c r="L231" s="180">
        <v>0</v>
      </c>
      <c r="M231" s="180">
        <v>0</v>
      </c>
      <c r="N231" s="180">
        <v>0</v>
      </c>
      <c r="O231" s="180">
        <v>0</v>
      </c>
      <c r="P231" s="180">
        <v>0</v>
      </c>
      <c r="Q231" s="180">
        <v>0</v>
      </c>
      <c r="R231" s="180">
        <v>0</v>
      </c>
      <c r="S231" s="180">
        <v>0</v>
      </c>
      <c r="T231" s="180">
        <v>0</v>
      </c>
      <c r="U231" s="180">
        <v>0</v>
      </c>
      <c r="V231" s="180">
        <v>0</v>
      </c>
      <c r="Y231" s="180">
        <v>0</v>
      </c>
      <c r="Z231" s="180">
        <v>0</v>
      </c>
      <c r="AA231" s="180">
        <v>0</v>
      </c>
      <c r="AB231" s="180">
        <v>0</v>
      </c>
      <c r="AC231" s="180">
        <v>0</v>
      </c>
      <c r="AD231" s="180">
        <v>0</v>
      </c>
      <c r="AF231" s="180">
        <v>0</v>
      </c>
      <c r="AG231" s="180">
        <v>0</v>
      </c>
      <c r="AH231" s="180">
        <v>0</v>
      </c>
      <c r="AI231" s="180">
        <v>0</v>
      </c>
      <c r="AJ231" s="180">
        <v>0</v>
      </c>
      <c r="AK231" s="180">
        <v>0</v>
      </c>
      <c r="AM231" s="180">
        <v>0</v>
      </c>
      <c r="AN231" s="180">
        <v>0</v>
      </c>
      <c r="AO231" s="180">
        <v>0</v>
      </c>
      <c r="AP231" s="180">
        <v>0</v>
      </c>
      <c r="AQ231" s="180">
        <v>0</v>
      </c>
      <c r="AR231" s="180">
        <v>0</v>
      </c>
      <c r="AT231" s="180">
        <v>0</v>
      </c>
      <c r="AU231" s="180">
        <v>0</v>
      </c>
      <c r="AV231" s="180">
        <v>0</v>
      </c>
      <c r="AW231" s="180">
        <v>0</v>
      </c>
      <c r="AX231" s="180">
        <v>0</v>
      </c>
      <c r="AY231" s="180">
        <v>0</v>
      </c>
      <c r="AZ231" s="180">
        <v>0</v>
      </c>
      <c r="BB231" s="180">
        <v>0</v>
      </c>
      <c r="BC231" s="180">
        <v>0</v>
      </c>
      <c r="BD231" s="180">
        <v>0</v>
      </c>
      <c r="BE231" s="180">
        <v>0</v>
      </c>
      <c r="BF231" s="180">
        <v>0</v>
      </c>
      <c r="BG231" s="180">
        <v>0</v>
      </c>
      <c r="BH231" s="180">
        <v>0</v>
      </c>
      <c r="BI231" s="180">
        <v>0</v>
      </c>
      <c r="BJ231" s="180">
        <v>0</v>
      </c>
      <c r="BK231" s="180">
        <v>0</v>
      </c>
      <c r="BL231" s="180">
        <v>0</v>
      </c>
      <c r="BM231" s="180">
        <v>0</v>
      </c>
      <c r="BN231" s="180">
        <v>0</v>
      </c>
      <c r="BO231" s="180">
        <v>0</v>
      </c>
      <c r="BP231" s="180">
        <v>0</v>
      </c>
      <c r="BQ231" s="180">
        <v>0</v>
      </c>
      <c r="BR231" s="180">
        <v>0</v>
      </c>
      <c r="BS231" s="180">
        <v>0</v>
      </c>
      <c r="BU231" s="180">
        <v>0</v>
      </c>
      <c r="BV231" s="180">
        <v>0</v>
      </c>
      <c r="BW231" s="180">
        <v>0</v>
      </c>
      <c r="BX231" s="180">
        <v>0</v>
      </c>
      <c r="BY231" s="180">
        <v>0</v>
      </c>
      <c r="BZ231" s="180">
        <v>0</v>
      </c>
      <c r="CA231" s="180">
        <v>0</v>
      </c>
      <c r="CB231" s="180">
        <v>0</v>
      </c>
      <c r="CC231" s="180">
        <v>0</v>
      </c>
      <c r="CD231" s="180">
        <v>0</v>
      </c>
    </row>
    <row r="232" spans="1:82" x14ac:dyDescent="0.3">
      <c r="A232" s="155">
        <v>643</v>
      </c>
      <c r="B232" s="180" t="s">
        <v>1108</v>
      </c>
      <c r="D232" s="180">
        <v>0</v>
      </c>
      <c r="E232" s="180">
        <v>0</v>
      </c>
      <c r="F232" s="180">
        <v>0</v>
      </c>
      <c r="G232" s="180">
        <v>0</v>
      </c>
      <c r="H232" s="180">
        <v>0</v>
      </c>
      <c r="I232" s="180">
        <v>0</v>
      </c>
      <c r="J232" s="180">
        <v>0</v>
      </c>
      <c r="K232" s="180">
        <v>0</v>
      </c>
      <c r="L232" s="180">
        <v>199482</v>
      </c>
      <c r="M232" s="180">
        <v>0</v>
      </c>
      <c r="N232" s="180">
        <v>0</v>
      </c>
      <c r="O232" s="180">
        <v>0</v>
      </c>
      <c r="P232" s="180">
        <v>0</v>
      </c>
      <c r="Q232" s="180">
        <v>273327</v>
      </c>
      <c r="R232" s="180">
        <v>0</v>
      </c>
      <c r="S232" s="180">
        <v>36028</v>
      </c>
      <c r="T232" s="180">
        <v>0</v>
      </c>
      <c r="U232" s="180">
        <v>0</v>
      </c>
      <c r="V232" s="180">
        <v>0</v>
      </c>
      <c r="Y232" s="180">
        <v>75980</v>
      </c>
      <c r="Z232" s="180">
        <v>0</v>
      </c>
      <c r="AA232" s="180">
        <v>0</v>
      </c>
      <c r="AB232" s="180">
        <v>0</v>
      </c>
      <c r="AC232" s="180">
        <v>0</v>
      </c>
      <c r="AD232" s="180">
        <v>0</v>
      </c>
      <c r="AF232" s="180">
        <v>1342521</v>
      </c>
      <c r="AG232" s="180">
        <v>0</v>
      </c>
      <c r="AH232" s="180">
        <v>0</v>
      </c>
      <c r="AI232" s="180">
        <v>0</v>
      </c>
      <c r="AJ232" s="180">
        <v>0</v>
      </c>
      <c r="AK232" s="180">
        <v>0</v>
      </c>
      <c r="AM232" s="180">
        <v>0</v>
      </c>
      <c r="AN232" s="180">
        <v>0</v>
      </c>
      <c r="AO232" s="180">
        <v>0</v>
      </c>
      <c r="AP232" s="180">
        <v>328826</v>
      </c>
      <c r="AQ232" s="180">
        <v>0</v>
      </c>
      <c r="AR232" s="180">
        <v>0</v>
      </c>
      <c r="AT232" s="180">
        <v>0</v>
      </c>
      <c r="AU232" s="180">
        <v>0</v>
      </c>
      <c r="AV232" s="180">
        <v>0</v>
      </c>
      <c r="AW232" s="180">
        <v>0</v>
      </c>
      <c r="AX232" s="180">
        <v>0</v>
      </c>
      <c r="AY232" s="180">
        <v>0</v>
      </c>
      <c r="AZ232" s="180">
        <v>0</v>
      </c>
      <c r="BB232" s="180">
        <v>0</v>
      </c>
      <c r="BC232" s="180">
        <v>0</v>
      </c>
      <c r="BD232" s="180">
        <v>0</v>
      </c>
      <c r="BE232" s="180">
        <v>0</v>
      </c>
      <c r="BF232" s="180">
        <v>0</v>
      </c>
      <c r="BG232" s="180">
        <v>0</v>
      </c>
      <c r="BH232" s="180">
        <v>0</v>
      </c>
      <c r="BI232" s="180">
        <v>0</v>
      </c>
      <c r="BJ232" s="180">
        <v>0</v>
      </c>
      <c r="BK232" s="180">
        <v>0</v>
      </c>
      <c r="BL232" s="180">
        <v>0</v>
      </c>
      <c r="BM232" s="180">
        <v>0</v>
      </c>
      <c r="BN232" s="180">
        <v>129456</v>
      </c>
      <c r="BO232" s="180">
        <v>0</v>
      </c>
      <c r="BP232" s="180">
        <v>1308664</v>
      </c>
      <c r="BQ232" s="180">
        <v>0</v>
      </c>
      <c r="BR232" s="180">
        <v>50990</v>
      </c>
      <c r="BS232" s="180">
        <v>0</v>
      </c>
      <c r="BU232" s="180">
        <v>0</v>
      </c>
      <c r="BV232" s="180">
        <v>0</v>
      </c>
      <c r="BW232" s="180">
        <v>0</v>
      </c>
      <c r="BX232" s="180">
        <v>0</v>
      </c>
      <c r="BY232" s="180">
        <v>0</v>
      </c>
      <c r="BZ232" s="180">
        <v>43565</v>
      </c>
      <c r="CA232" s="180">
        <v>0</v>
      </c>
      <c r="CB232" s="180">
        <v>0</v>
      </c>
      <c r="CC232" s="180">
        <v>0</v>
      </c>
      <c r="CD232" s="180">
        <v>335743</v>
      </c>
    </row>
    <row r="233" spans="1:82" x14ac:dyDescent="0.3">
      <c r="A233" s="155">
        <v>644</v>
      </c>
      <c r="B233" s="180" t="s">
        <v>1109</v>
      </c>
      <c r="D233" s="180">
        <v>0</v>
      </c>
      <c r="E233" s="180">
        <v>0</v>
      </c>
      <c r="F233" s="180">
        <v>0</v>
      </c>
      <c r="G233" s="180">
        <v>0</v>
      </c>
      <c r="H233" s="180">
        <v>0</v>
      </c>
      <c r="I233" s="180">
        <v>0</v>
      </c>
      <c r="J233" s="180">
        <v>0</v>
      </c>
      <c r="K233" s="180">
        <v>0</v>
      </c>
      <c r="L233" s="180">
        <v>0</v>
      </c>
      <c r="M233" s="180">
        <v>0</v>
      </c>
      <c r="N233" s="180">
        <v>0</v>
      </c>
      <c r="O233" s="180">
        <v>0</v>
      </c>
      <c r="P233" s="180">
        <v>0</v>
      </c>
      <c r="Q233" s="180">
        <v>0</v>
      </c>
      <c r="R233" s="180">
        <v>0</v>
      </c>
      <c r="S233" s="180">
        <v>0</v>
      </c>
      <c r="T233" s="180">
        <v>0</v>
      </c>
      <c r="U233" s="180">
        <v>0</v>
      </c>
      <c r="V233" s="180">
        <v>0</v>
      </c>
      <c r="Y233" s="180">
        <v>0</v>
      </c>
      <c r="Z233" s="180">
        <v>0</v>
      </c>
      <c r="AA233" s="180">
        <v>0</v>
      </c>
      <c r="AB233" s="180">
        <v>0</v>
      </c>
      <c r="AC233" s="180">
        <v>0</v>
      </c>
      <c r="AD233" s="180">
        <v>0</v>
      </c>
      <c r="AF233" s="180">
        <v>0</v>
      </c>
      <c r="AG233" s="180">
        <v>0</v>
      </c>
      <c r="AH233" s="180">
        <v>0</v>
      </c>
      <c r="AI233" s="180">
        <v>0</v>
      </c>
      <c r="AJ233" s="180">
        <v>0</v>
      </c>
      <c r="AK233" s="180">
        <v>0</v>
      </c>
      <c r="AM233" s="180">
        <v>0</v>
      </c>
      <c r="AN233" s="180">
        <v>0</v>
      </c>
      <c r="AO233" s="180">
        <v>0</v>
      </c>
      <c r="AP233" s="180">
        <v>0</v>
      </c>
      <c r="AQ233" s="180">
        <v>0</v>
      </c>
      <c r="AR233" s="180">
        <v>0</v>
      </c>
      <c r="AT233" s="180">
        <v>0</v>
      </c>
      <c r="AU233" s="180">
        <v>0</v>
      </c>
      <c r="AV233" s="180">
        <v>0</v>
      </c>
      <c r="AW233" s="180">
        <v>0</v>
      </c>
      <c r="AX233" s="180">
        <v>0</v>
      </c>
      <c r="AY233" s="180">
        <v>0</v>
      </c>
      <c r="AZ233" s="180">
        <v>0</v>
      </c>
      <c r="BB233" s="180">
        <v>0</v>
      </c>
      <c r="BC233" s="180">
        <v>0</v>
      </c>
      <c r="BD233" s="180">
        <v>0</v>
      </c>
      <c r="BE233" s="180">
        <v>0</v>
      </c>
      <c r="BF233" s="180">
        <v>0</v>
      </c>
      <c r="BG233" s="180">
        <v>0</v>
      </c>
      <c r="BH233" s="180">
        <v>0</v>
      </c>
      <c r="BI233" s="180">
        <v>0</v>
      </c>
      <c r="BJ233" s="180">
        <v>0</v>
      </c>
      <c r="BK233" s="180">
        <v>0</v>
      </c>
      <c r="BL233" s="180">
        <v>0</v>
      </c>
      <c r="BM233" s="180">
        <v>0</v>
      </c>
      <c r="BN233" s="180">
        <v>0</v>
      </c>
      <c r="BO233" s="180">
        <v>0</v>
      </c>
      <c r="BP233" s="180">
        <v>0</v>
      </c>
      <c r="BQ233" s="180">
        <v>0</v>
      </c>
      <c r="BR233" s="180">
        <v>0</v>
      </c>
      <c r="BS233" s="180">
        <v>0</v>
      </c>
      <c r="BU233" s="180">
        <v>0</v>
      </c>
      <c r="BV233" s="180">
        <v>0</v>
      </c>
      <c r="BW233" s="180">
        <v>0</v>
      </c>
      <c r="BX233" s="180">
        <v>0</v>
      </c>
      <c r="BY233" s="180">
        <v>0</v>
      </c>
      <c r="BZ233" s="180">
        <v>0</v>
      </c>
      <c r="CA233" s="180">
        <v>0</v>
      </c>
      <c r="CB233" s="180">
        <v>0</v>
      </c>
      <c r="CC233" s="180">
        <v>0</v>
      </c>
      <c r="CD233" s="180">
        <v>0</v>
      </c>
    </row>
    <row r="234" spans="1:82" x14ac:dyDescent="0.3">
      <c r="A234" s="155">
        <v>645</v>
      </c>
      <c r="B234" s="180" t="s">
        <v>387</v>
      </c>
      <c r="D234" s="180">
        <v>0</v>
      </c>
      <c r="E234" s="180">
        <v>0</v>
      </c>
      <c r="F234" s="180">
        <v>0</v>
      </c>
      <c r="G234" s="180">
        <v>0</v>
      </c>
      <c r="H234" s="180">
        <v>19550</v>
      </c>
      <c r="I234" s="180">
        <v>17700</v>
      </c>
      <c r="J234" s="180">
        <v>0</v>
      </c>
      <c r="K234" s="180">
        <v>0</v>
      </c>
      <c r="L234" s="180">
        <v>386202</v>
      </c>
      <c r="M234" s="180">
        <v>31729070</v>
      </c>
      <c r="N234" s="180">
        <v>0</v>
      </c>
      <c r="O234" s="180">
        <v>120738</v>
      </c>
      <c r="P234" s="180">
        <v>100000</v>
      </c>
      <c r="Q234" s="180">
        <v>2656827</v>
      </c>
      <c r="R234" s="180">
        <v>0</v>
      </c>
      <c r="S234" s="180">
        <v>0</v>
      </c>
      <c r="T234" s="180">
        <v>0</v>
      </c>
      <c r="U234" s="180">
        <v>495140</v>
      </c>
      <c r="V234" s="180">
        <v>434351</v>
      </c>
      <c r="Y234" s="180">
        <v>25267</v>
      </c>
      <c r="Z234" s="180">
        <v>5887300</v>
      </c>
      <c r="AA234" s="180">
        <v>0</v>
      </c>
      <c r="AB234" s="180">
        <v>17557</v>
      </c>
      <c r="AC234" s="180">
        <v>2150675</v>
      </c>
      <c r="AD234" s="180">
        <v>134985</v>
      </c>
      <c r="AF234" s="180">
        <v>0</v>
      </c>
      <c r="AG234" s="180">
        <v>150710</v>
      </c>
      <c r="AH234" s="180">
        <v>8000</v>
      </c>
      <c r="AI234" s="180">
        <v>758500</v>
      </c>
      <c r="AJ234" s="180">
        <v>147265</v>
      </c>
      <c r="AK234" s="180">
        <v>0</v>
      </c>
      <c r="AM234" s="180">
        <v>0</v>
      </c>
      <c r="AN234" s="180">
        <v>1470000</v>
      </c>
      <c r="AO234" s="180">
        <v>0</v>
      </c>
      <c r="AP234" s="180">
        <v>26570</v>
      </c>
      <c r="AQ234" s="180">
        <v>0</v>
      </c>
      <c r="AR234" s="180">
        <v>0</v>
      </c>
      <c r="AT234" s="180">
        <v>0</v>
      </c>
      <c r="AU234" s="180">
        <v>21908324</v>
      </c>
      <c r="AV234" s="180">
        <v>750000</v>
      </c>
      <c r="AW234" s="180">
        <v>0</v>
      </c>
      <c r="AX234" s="180">
        <v>39750</v>
      </c>
      <c r="AY234" s="180">
        <v>0</v>
      </c>
      <c r="AZ234" s="180">
        <v>0</v>
      </c>
      <c r="BB234" s="180">
        <v>493160</v>
      </c>
      <c r="BC234" s="180">
        <v>0</v>
      </c>
      <c r="BD234" s="180">
        <v>20373</v>
      </c>
      <c r="BE234" s="180">
        <v>15967</v>
      </c>
      <c r="BF234" s="180">
        <v>0</v>
      </c>
      <c r="BG234" s="180">
        <v>0</v>
      </c>
      <c r="BH234" s="180">
        <v>1500273</v>
      </c>
      <c r="BI234" s="180">
        <v>32160</v>
      </c>
      <c r="BJ234" s="180">
        <v>0</v>
      </c>
      <c r="BK234" s="180">
        <v>0</v>
      </c>
      <c r="BL234" s="180">
        <v>2250000</v>
      </c>
      <c r="BM234" s="180">
        <v>1261744</v>
      </c>
      <c r="BN234" s="180">
        <v>0</v>
      </c>
      <c r="BO234" s="180">
        <v>2241760</v>
      </c>
      <c r="BP234" s="180">
        <v>1654367</v>
      </c>
      <c r="BQ234" s="180">
        <v>82400</v>
      </c>
      <c r="BR234" s="180">
        <v>0</v>
      </c>
      <c r="BS234" s="180">
        <v>388576</v>
      </c>
      <c r="BU234" s="180">
        <v>0</v>
      </c>
      <c r="BV234" s="180">
        <v>60747</v>
      </c>
      <c r="BW234" s="180">
        <v>500000</v>
      </c>
      <c r="BX234" s="180">
        <v>0</v>
      </c>
      <c r="BY234" s="180">
        <v>0</v>
      </c>
      <c r="BZ234" s="180">
        <v>0</v>
      </c>
      <c r="CA234" s="180">
        <v>0</v>
      </c>
      <c r="CB234" s="180">
        <v>0</v>
      </c>
      <c r="CC234" s="180">
        <v>92860</v>
      </c>
      <c r="CD234" s="180">
        <v>4657379</v>
      </c>
    </row>
    <row r="235" spans="1:82" x14ac:dyDescent="0.3">
      <c r="A235" s="155">
        <v>646</v>
      </c>
      <c r="B235" s="180" t="s">
        <v>362</v>
      </c>
      <c r="D235" s="180">
        <v>492675</v>
      </c>
      <c r="E235" s="180">
        <v>788954</v>
      </c>
      <c r="F235" s="180">
        <v>370434</v>
      </c>
      <c r="G235" s="180">
        <v>1151511</v>
      </c>
      <c r="H235" s="180">
        <v>727933</v>
      </c>
      <c r="I235" s="180">
        <v>118160</v>
      </c>
      <c r="J235" s="180">
        <v>101120</v>
      </c>
      <c r="K235" s="180">
        <v>474283</v>
      </c>
      <c r="L235" s="180">
        <v>1401305</v>
      </c>
      <c r="M235" s="180">
        <v>23573783</v>
      </c>
      <c r="N235" s="180">
        <v>0</v>
      </c>
      <c r="O235" s="180">
        <v>4680761</v>
      </c>
      <c r="P235" s="180">
        <v>24293</v>
      </c>
      <c r="Q235" s="180">
        <v>449313</v>
      </c>
      <c r="R235" s="180">
        <v>145693</v>
      </c>
      <c r="S235" s="180">
        <v>533266</v>
      </c>
      <c r="T235" s="180">
        <v>768084</v>
      </c>
      <c r="U235" s="180">
        <v>667008</v>
      </c>
      <c r="V235" s="180">
        <v>3414468</v>
      </c>
      <c r="Y235" s="180">
        <v>42334</v>
      </c>
      <c r="Z235" s="180">
        <v>21482571</v>
      </c>
      <c r="AA235" s="180">
        <v>4740958</v>
      </c>
      <c r="AB235" s="180">
        <v>1028351</v>
      </c>
      <c r="AC235" s="180">
        <v>13446655</v>
      </c>
      <c r="AD235" s="180">
        <v>468617</v>
      </c>
      <c r="AF235" s="180">
        <v>30029164</v>
      </c>
      <c r="AG235" s="180">
        <v>762580</v>
      </c>
      <c r="AH235" s="180">
        <v>233336</v>
      </c>
      <c r="AI235" s="180">
        <v>1064498</v>
      </c>
      <c r="AJ235" s="180">
        <v>837543</v>
      </c>
      <c r="AK235" s="180">
        <v>53421</v>
      </c>
      <c r="AM235" s="180">
        <v>454980</v>
      </c>
      <c r="AN235" s="180">
        <v>9138317</v>
      </c>
      <c r="AO235" s="180">
        <v>69825</v>
      </c>
      <c r="AP235" s="180">
        <v>4154296</v>
      </c>
      <c r="AQ235" s="180">
        <v>1653004</v>
      </c>
      <c r="AR235" s="180">
        <v>240294</v>
      </c>
      <c r="AT235" s="180">
        <v>463956</v>
      </c>
      <c r="AU235" s="180">
        <v>29632957</v>
      </c>
      <c r="AV235" s="180">
        <v>14764286</v>
      </c>
      <c r="AW235" s="180">
        <v>1119841</v>
      </c>
      <c r="AX235" s="180">
        <v>141311</v>
      </c>
      <c r="AY235" s="180">
        <v>303480</v>
      </c>
      <c r="AZ235" s="180">
        <v>0</v>
      </c>
      <c r="BB235" s="180">
        <v>3027975</v>
      </c>
      <c r="BC235" s="180">
        <v>1214329</v>
      </c>
      <c r="BD235" s="180">
        <v>203543</v>
      </c>
      <c r="BE235" s="180">
        <v>99728</v>
      </c>
      <c r="BF235" s="180">
        <v>5946352</v>
      </c>
      <c r="BG235" s="180">
        <v>54720</v>
      </c>
      <c r="BH235" s="180">
        <v>10504953</v>
      </c>
      <c r="BI235" s="180">
        <v>556992</v>
      </c>
      <c r="BJ235" s="180">
        <v>476104</v>
      </c>
      <c r="BK235" s="180">
        <v>527366</v>
      </c>
      <c r="BL235" s="180">
        <v>7311888</v>
      </c>
      <c r="BM235" s="180">
        <v>2199122</v>
      </c>
      <c r="BN235" s="180">
        <v>776673</v>
      </c>
      <c r="BO235" s="180">
        <v>15614888</v>
      </c>
      <c r="BP235" s="180">
        <v>16038464</v>
      </c>
      <c r="BQ235" s="180">
        <v>172994</v>
      </c>
      <c r="BR235" s="180">
        <v>3860258</v>
      </c>
      <c r="BS235" s="180">
        <v>2377492</v>
      </c>
      <c r="BU235" s="180">
        <v>242960</v>
      </c>
      <c r="BV235" s="180">
        <v>574070</v>
      </c>
      <c r="BW235" s="180">
        <v>3038385</v>
      </c>
      <c r="BX235" s="180">
        <v>2539271</v>
      </c>
      <c r="BY235" s="180">
        <v>15455409</v>
      </c>
      <c r="BZ235" s="180">
        <v>324363</v>
      </c>
      <c r="CA235" s="180">
        <v>3543013</v>
      </c>
      <c r="CB235" s="180">
        <v>574466</v>
      </c>
      <c r="CC235" s="180">
        <v>1650603</v>
      </c>
      <c r="CD235" s="180">
        <v>18156278</v>
      </c>
    </row>
    <row r="236" spans="1:82" x14ac:dyDescent="0.3">
      <c r="A236" s="155">
        <v>647</v>
      </c>
      <c r="B236" s="180" t="s">
        <v>1110</v>
      </c>
      <c r="D236" s="180">
        <v>0</v>
      </c>
      <c r="E236" s="180">
        <v>0</v>
      </c>
      <c r="F236" s="180">
        <v>0</v>
      </c>
      <c r="G236" s="180">
        <v>0</v>
      </c>
      <c r="H236" s="180">
        <v>0</v>
      </c>
      <c r="I236" s="180">
        <v>0</v>
      </c>
      <c r="J236" s="180">
        <v>0</v>
      </c>
      <c r="K236" s="180">
        <v>0</v>
      </c>
      <c r="L236" s="180">
        <v>0</v>
      </c>
      <c r="M236" s="180">
        <v>0</v>
      </c>
      <c r="N236" s="180">
        <v>0</v>
      </c>
      <c r="O236" s="180">
        <v>0</v>
      </c>
      <c r="P236" s="180">
        <v>0</v>
      </c>
      <c r="Q236" s="180">
        <v>0</v>
      </c>
      <c r="R236" s="180">
        <v>0</v>
      </c>
      <c r="S236" s="180">
        <v>0</v>
      </c>
      <c r="T236" s="180">
        <v>0</v>
      </c>
      <c r="U236" s="180">
        <v>0</v>
      </c>
      <c r="V236" s="180">
        <v>0</v>
      </c>
      <c r="Y236" s="180">
        <v>0</v>
      </c>
      <c r="Z236" s="180">
        <v>1543057</v>
      </c>
      <c r="AA236" s="180">
        <v>0</v>
      </c>
      <c r="AB236" s="180">
        <v>0</v>
      </c>
      <c r="AC236" s="180">
        <v>0</v>
      </c>
      <c r="AD236" s="180">
        <v>0</v>
      </c>
      <c r="AF236" s="180">
        <v>0</v>
      </c>
      <c r="AG236" s="180">
        <v>0</v>
      </c>
      <c r="AH236" s="180">
        <v>0</v>
      </c>
      <c r="AI236" s="180">
        <v>0</v>
      </c>
      <c r="AJ236" s="180">
        <v>0</v>
      </c>
      <c r="AK236" s="180">
        <v>0</v>
      </c>
      <c r="AM236" s="180">
        <v>0</v>
      </c>
      <c r="AN236" s="180">
        <v>0</v>
      </c>
      <c r="AO236" s="180">
        <v>0</v>
      </c>
      <c r="AP236" s="180">
        <v>0</v>
      </c>
      <c r="AQ236" s="180">
        <v>0</v>
      </c>
      <c r="AR236" s="180">
        <v>0</v>
      </c>
      <c r="AT236" s="180">
        <v>0</v>
      </c>
      <c r="AU236" s="180">
        <v>14249691</v>
      </c>
      <c r="AV236" s="180">
        <v>757674</v>
      </c>
      <c r="AW236" s="180">
        <v>0</v>
      </c>
      <c r="AX236" s="180">
        <v>0</v>
      </c>
      <c r="AY236" s="180">
        <v>0</v>
      </c>
      <c r="AZ236" s="180">
        <v>0</v>
      </c>
      <c r="BB236" s="180">
        <v>0</v>
      </c>
      <c r="BC236" s="180">
        <v>0</v>
      </c>
      <c r="BD236" s="180">
        <v>0</v>
      </c>
      <c r="BE236" s="180">
        <v>0</v>
      </c>
      <c r="BF236" s="180">
        <v>0</v>
      </c>
      <c r="BG236" s="180">
        <v>0</v>
      </c>
      <c r="BH236" s="180">
        <v>0</v>
      </c>
      <c r="BI236" s="180">
        <v>1235431</v>
      </c>
      <c r="BJ236" s="180">
        <v>0</v>
      </c>
      <c r="BK236" s="180">
        <v>0</v>
      </c>
      <c r="BL236" s="180">
        <v>0</v>
      </c>
      <c r="BM236" s="180">
        <v>0</v>
      </c>
      <c r="BN236" s="180">
        <v>0</v>
      </c>
      <c r="BO236" s="180">
        <v>0</v>
      </c>
      <c r="BP236" s="180">
        <v>11776368</v>
      </c>
      <c r="BQ236" s="180">
        <v>0</v>
      </c>
      <c r="BR236" s="180">
        <v>0</v>
      </c>
      <c r="BS236" s="180">
        <v>0</v>
      </c>
      <c r="BU236" s="180">
        <v>0</v>
      </c>
      <c r="BV236" s="180">
        <v>0</v>
      </c>
      <c r="BW236" s="180">
        <v>0</v>
      </c>
      <c r="BX236" s="180">
        <v>0</v>
      </c>
      <c r="BY236" s="180">
        <v>8164316</v>
      </c>
      <c r="BZ236" s="180">
        <v>0</v>
      </c>
      <c r="CA236" s="180">
        <v>0</v>
      </c>
      <c r="CB236" s="180">
        <v>0</v>
      </c>
      <c r="CC236" s="180">
        <v>0</v>
      </c>
      <c r="CD236" s="180">
        <v>0</v>
      </c>
    </row>
    <row r="237" spans="1:82" x14ac:dyDescent="0.3">
      <c r="A237" s="155">
        <v>648</v>
      </c>
      <c r="B237" s="180" t="s">
        <v>622</v>
      </c>
      <c r="D237" s="180">
        <v>0.65</v>
      </c>
      <c r="E237" s="180">
        <v>0.73</v>
      </c>
      <c r="F237" s="180">
        <v>0.02</v>
      </c>
      <c r="G237" s="180">
        <v>0</v>
      </c>
      <c r="H237" s="180">
        <v>0.41</v>
      </c>
      <c r="I237" s="180">
        <v>0.22</v>
      </c>
      <c r="J237" s="180">
        <v>0.46</v>
      </c>
      <c r="K237" s="180">
        <v>0.05</v>
      </c>
      <c r="L237" s="180">
        <v>0.49</v>
      </c>
      <c r="M237" s="180">
        <v>0.4995</v>
      </c>
      <c r="N237" s="180">
        <v>0.13</v>
      </c>
      <c r="O237" s="180">
        <v>0.34</v>
      </c>
      <c r="P237" s="180">
        <v>0.55400000000000005</v>
      </c>
      <c r="Q237" s="180">
        <v>0.28000000000000003</v>
      </c>
      <c r="R237" s="180">
        <v>0</v>
      </c>
      <c r="S237" s="180">
        <v>0.58750000000000002</v>
      </c>
      <c r="T237" s="180">
        <v>0</v>
      </c>
      <c r="U237" s="180">
        <v>0.38</v>
      </c>
      <c r="V237" s="180">
        <v>0.32</v>
      </c>
      <c r="Y237" s="180">
        <v>0</v>
      </c>
      <c r="Z237" s="180">
        <v>0.39500000000000002</v>
      </c>
      <c r="AA237" s="180">
        <v>0</v>
      </c>
      <c r="AB237" s="180">
        <v>0.72</v>
      </c>
      <c r="AC237" s="180">
        <v>0.49709999999999999</v>
      </c>
      <c r="AD237" s="180">
        <v>0</v>
      </c>
      <c r="AF237" s="180">
        <v>0.52</v>
      </c>
      <c r="AG237" s="180">
        <v>0.19</v>
      </c>
      <c r="AH237" s="180">
        <v>0</v>
      </c>
      <c r="AI237" s="180">
        <v>0.53</v>
      </c>
      <c r="AJ237" s="180">
        <v>0.35</v>
      </c>
      <c r="AK237" s="180">
        <v>0.24</v>
      </c>
      <c r="AM237" s="180">
        <v>0.22</v>
      </c>
      <c r="AN237" s="180">
        <v>0.45500000000000002</v>
      </c>
      <c r="AO237" s="180">
        <v>0</v>
      </c>
      <c r="AP237" s="180">
        <v>0.45</v>
      </c>
      <c r="AQ237" s="180">
        <v>0</v>
      </c>
      <c r="AR237" s="180">
        <v>0.05</v>
      </c>
      <c r="AT237" s="180">
        <v>0.3</v>
      </c>
      <c r="AU237" s="180">
        <v>0.66249999999999998</v>
      </c>
      <c r="AV237" s="180">
        <v>0.4945</v>
      </c>
      <c r="AW237" s="180">
        <v>0.63</v>
      </c>
      <c r="AX237" s="180">
        <v>0.48</v>
      </c>
      <c r="AY237" s="180">
        <v>0.44</v>
      </c>
      <c r="AZ237" s="180">
        <v>0</v>
      </c>
      <c r="BB237" s="180">
        <v>0.76</v>
      </c>
      <c r="BC237" s="180">
        <v>0</v>
      </c>
      <c r="BD237" s="180">
        <v>0.19</v>
      </c>
      <c r="BE237" s="180">
        <v>0.35</v>
      </c>
      <c r="BF237" s="180">
        <v>0.35499999999999998</v>
      </c>
      <c r="BG237" s="180">
        <v>0</v>
      </c>
      <c r="BH237" s="180">
        <v>0.59</v>
      </c>
      <c r="BI237" s="180">
        <v>0.63</v>
      </c>
      <c r="BJ237" s="180">
        <v>0.26500000000000001</v>
      </c>
      <c r="BK237" s="180">
        <v>0</v>
      </c>
      <c r="BL237" s="180">
        <v>0.71199999999999997</v>
      </c>
      <c r="BM237" s="180">
        <v>0</v>
      </c>
      <c r="BN237" s="180">
        <v>0.55500000000000005</v>
      </c>
      <c r="BO237" s="180">
        <v>0</v>
      </c>
      <c r="BP237" s="180">
        <v>0.64749999999999996</v>
      </c>
      <c r="BQ237" s="180">
        <v>0</v>
      </c>
      <c r="BR237" s="180">
        <v>0.157</v>
      </c>
      <c r="BS237" s="180">
        <v>0.15</v>
      </c>
      <c r="BU237" s="180">
        <v>0.72</v>
      </c>
      <c r="BV237" s="180">
        <v>0</v>
      </c>
      <c r="BW237" s="180">
        <v>0</v>
      </c>
      <c r="BX237" s="180">
        <v>0</v>
      </c>
      <c r="BY237" s="180">
        <v>0.42159999999999997</v>
      </c>
      <c r="BZ237" s="180">
        <v>0</v>
      </c>
      <c r="CA237" s="180">
        <v>0</v>
      </c>
      <c r="CB237" s="180">
        <v>0.48</v>
      </c>
      <c r="CC237" s="180">
        <v>0.43</v>
      </c>
      <c r="CD237" s="180">
        <v>0.24</v>
      </c>
    </row>
    <row r="238" spans="1:82" x14ac:dyDescent="0.3">
      <c r="A238" s="155">
        <v>654</v>
      </c>
      <c r="B238" s="180" t="s">
        <v>418</v>
      </c>
      <c r="D238" s="180">
        <v>295659</v>
      </c>
      <c r="E238" s="180">
        <v>480426</v>
      </c>
      <c r="F238" s="180">
        <v>0</v>
      </c>
      <c r="G238" s="180">
        <v>1110199</v>
      </c>
      <c r="H238" s="180">
        <v>681638</v>
      </c>
      <c r="I238" s="180">
        <v>161046</v>
      </c>
      <c r="J238" s="180">
        <v>0</v>
      </c>
      <c r="K238" s="180">
        <v>442180</v>
      </c>
      <c r="L238" s="180">
        <v>4732110</v>
      </c>
      <c r="M238" s="180">
        <v>0</v>
      </c>
      <c r="N238" s="180">
        <v>0</v>
      </c>
      <c r="O238" s="180">
        <v>0</v>
      </c>
      <c r="P238" s="180">
        <v>17884</v>
      </c>
      <c r="Q238" s="180">
        <v>7373113</v>
      </c>
      <c r="R238" s="180">
        <v>0</v>
      </c>
      <c r="S238" s="180">
        <v>374002</v>
      </c>
      <c r="T238" s="180">
        <v>1281293</v>
      </c>
      <c r="U238" s="180">
        <v>1060160</v>
      </c>
      <c r="V238" s="180">
        <v>7438329</v>
      </c>
      <c r="Y238" s="180">
        <v>363105</v>
      </c>
      <c r="Z238" s="180">
        <v>39681163</v>
      </c>
      <c r="AA238" s="180">
        <v>28398</v>
      </c>
      <c r="AB238" s="180">
        <v>676311</v>
      </c>
      <c r="AC238" s="180">
        <v>0</v>
      </c>
      <c r="AD238" s="180">
        <v>0</v>
      </c>
      <c r="AF238" s="180">
        <v>34409014</v>
      </c>
      <c r="AG238" s="180">
        <v>2119</v>
      </c>
      <c r="AH238" s="180">
        <v>146022</v>
      </c>
      <c r="AI238" s="180">
        <v>2542573</v>
      </c>
      <c r="AJ238" s="180">
        <v>94809</v>
      </c>
      <c r="AK238" s="180">
        <v>62631</v>
      </c>
      <c r="AM238" s="180">
        <v>302613</v>
      </c>
      <c r="AN238" s="180">
        <v>14560578</v>
      </c>
      <c r="AO238" s="180">
        <v>0</v>
      </c>
      <c r="AP238" s="180">
        <v>2985745</v>
      </c>
      <c r="AQ238" s="180">
        <v>0</v>
      </c>
      <c r="AR238" s="180">
        <v>0</v>
      </c>
      <c r="AT238" s="180">
        <v>467244</v>
      </c>
      <c r="AU238" s="180">
        <v>63695831</v>
      </c>
      <c r="AV238" s="180">
        <v>32854368</v>
      </c>
      <c r="AW238" s="180">
        <v>940257</v>
      </c>
      <c r="AX238" s="180">
        <v>170593</v>
      </c>
      <c r="AY238" s="180">
        <v>188867</v>
      </c>
      <c r="AZ238" s="180">
        <v>44362</v>
      </c>
      <c r="BB238" s="180">
        <v>4606456</v>
      </c>
      <c r="BC238" s="180">
        <v>480089</v>
      </c>
      <c r="BD238" s="180">
        <v>0</v>
      </c>
      <c r="BE238" s="180">
        <v>150913</v>
      </c>
      <c r="BF238" s="180">
        <v>12489951</v>
      </c>
      <c r="BG238" s="180">
        <v>0</v>
      </c>
      <c r="BH238" s="180">
        <v>10515642</v>
      </c>
      <c r="BI238" s="180">
        <v>931568</v>
      </c>
      <c r="BJ238" s="180">
        <v>0</v>
      </c>
      <c r="BK238" s="180">
        <v>0</v>
      </c>
      <c r="BL238" s="180">
        <v>35835040</v>
      </c>
      <c r="BM238" s="180">
        <v>16459529</v>
      </c>
      <c r="BN238" s="180">
        <v>772499</v>
      </c>
      <c r="BO238" s="180">
        <v>39019511</v>
      </c>
      <c r="BP238" s="180">
        <v>45767095</v>
      </c>
      <c r="BQ238" s="180">
        <v>282755</v>
      </c>
      <c r="BR238" s="180">
        <v>2573876</v>
      </c>
      <c r="BS238" s="180">
        <v>0</v>
      </c>
      <c r="BU238" s="180">
        <v>317370</v>
      </c>
      <c r="BV238" s="180">
        <v>40037</v>
      </c>
      <c r="BW238" s="180">
        <v>1896059</v>
      </c>
      <c r="BX238" s="180">
        <v>0</v>
      </c>
      <c r="BY238" s="180">
        <v>41928418</v>
      </c>
      <c r="BZ238" s="180">
        <v>560333</v>
      </c>
      <c r="CA238" s="180">
        <v>0</v>
      </c>
      <c r="CB238" s="180">
        <v>444401</v>
      </c>
      <c r="CC238" s="180">
        <v>0</v>
      </c>
      <c r="CD238" s="180">
        <v>0</v>
      </c>
    </row>
    <row r="239" spans="1:82" x14ac:dyDescent="0.3">
      <c r="A239" s="155">
        <v>655</v>
      </c>
      <c r="B239" s="180" t="s">
        <v>1111</v>
      </c>
      <c r="D239" s="180">
        <v>53648</v>
      </c>
      <c r="E239" s="180">
        <v>0</v>
      </c>
      <c r="F239" s="180">
        <v>0</v>
      </c>
      <c r="G239" s="180">
        <v>41293</v>
      </c>
      <c r="H239" s="180">
        <v>103610</v>
      </c>
      <c r="I239" s="180">
        <v>19627</v>
      </c>
      <c r="J239" s="180">
        <v>0</v>
      </c>
      <c r="K239" s="180">
        <v>218739</v>
      </c>
      <c r="L239" s="180">
        <v>980721</v>
      </c>
      <c r="M239" s="180">
        <v>0</v>
      </c>
      <c r="N239" s="180">
        <v>0</v>
      </c>
      <c r="O239" s="180">
        <v>0</v>
      </c>
      <c r="P239" s="180">
        <v>1150</v>
      </c>
      <c r="Q239" s="180">
        <v>116347</v>
      </c>
      <c r="R239" s="180">
        <v>0</v>
      </c>
      <c r="S239" s="180">
        <v>20788</v>
      </c>
      <c r="T239" s="180">
        <v>0</v>
      </c>
      <c r="U239" s="180">
        <v>0</v>
      </c>
      <c r="V239" s="180">
        <v>42240</v>
      </c>
      <c r="Y239" s="180">
        <v>24397</v>
      </c>
      <c r="Z239" s="180">
        <v>4887527</v>
      </c>
      <c r="AA239" s="180">
        <v>0</v>
      </c>
      <c r="AB239" s="180">
        <v>43324</v>
      </c>
      <c r="AC239" s="180">
        <v>0</v>
      </c>
      <c r="AD239" s="180">
        <v>0</v>
      </c>
      <c r="AF239" s="180">
        <v>2950363</v>
      </c>
      <c r="AG239" s="180">
        <v>1733</v>
      </c>
      <c r="AH239" s="180">
        <v>17201</v>
      </c>
      <c r="AI239" s="180">
        <v>64023</v>
      </c>
      <c r="AJ239" s="180">
        <v>0</v>
      </c>
      <c r="AK239" s="180">
        <v>10595</v>
      </c>
      <c r="AM239" s="180">
        <v>0</v>
      </c>
      <c r="AN239" s="180">
        <v>1391261</v>
      </c>
      <c r="AO239" s="180">
        <v>0</v>
      </c>
      <c r="AP239" s="180">
        <v>117386</v>
      </c>
      <c r="AQ239" s="180">
        <v>0</v>
      </c>
      <c r="AR239" s="180">
        <v>0</v>
      </c>
      <c r="AT239" s="180">
        <v>352435</v>
      </c>
      <c r="AU239" s="180">
        <v>0</v>
      </c>
      <c r="AV239" s="180">
        <v>2391419</v>
      </c>
      <c r="AW239" s="180">
        <v>201002</v>
      </c>
      <c r="AX239" s="180">
        <v>61472</v>
      </c>
      <c r="AY239" s="180">
        <v>34837</v>
      </c>
      <c r="AZ239" s="180">
        <v>0</v>
      </c>
      <c r="BB239" s="180">
        <v>0</v>
      </c>
      <c r="BC239" s="180">
        <v>19836</v>
      </c>
      <c r="BD239" s="180">
        <v>0</v>
      </c>
      <c r="BE239" s="180">
        <v>0</v>
      </c>
      <c r="BF239" s="180">
        <v>2993989</v>
      </c>
      <c r="BG239" s="180">
        <v>0</v>
      </c>
      <c r="BH239" s="180">
        <v>402375</v>
      </c>
      <c r="BI239" s="180">
        <v>98112</v>
      </c>
      <c r="BJ239" s="180">
        <v>0</v>
      </c>
      <c r="BK239" s="180">
        <v>0</v>
      </c>
      <c r="BL239" s="180">
        <v>173095</v>
      </c>
      <c r="BM239" s="180">
        <v>4934999</v>
      </c>
      <c r="BN239" s="180">
        <v>0</v>
      </c>
      <c r="BO239" s="180">
        <v>686730</v>
      </c>
      <c r="BP239" s="180">
        <v>0</v>
      </c>
      <c r="BQ239" s="180">
        <v>19450</v>
      </c>
      <c r="BR239" s="180">
        <v>4969</v>
      </c>
      <c r="BS239" s="180">
        <v>0</v>
      </c>
      <c r="BU239" s="180">
        <v>16655</v>
      </c>
      <c r="BV239" s="180">
        <v>0</v>
      </c>
      <c r="BW239" s="180">
        <v>1259462</v>
      </c>
      <c r="BX239" s="180">
        <v>0</v>
      </c>
      <c r="BY239" s="180">
        <v>0</v>
      </c>
      <c r="BZ239" s="180">
        <v>675</v>
      </c>
      <c r="CA239" s="180">
        <v>0</v>
      </c>
      <c r="CB239" s="180">
        <v>10390</v>
      </c>
      <c r="CC239" s="180">
        <v>0</v>
      </c>
      <c r="CD239" s="180">
        <v>0</v>
      </c>
    </row>
    <row r="240" spans="1:82" x14ac:dyDescent="0.3">
      <c r="A240" s="155">
        <v>656</v>
      </c>
      <c r="B240" s="180" t="s">
        <v>424</v>
      </c>
      <c r="D240" s="180">
        <v>0</v>
      </c>
      <c r="E240" s="180">
        <v>2</v>
      </c>
      <c r="F240" s="180">
        <v>0</v>
      </c>
      <c r="G240" s="180">
        <v>0</v>
      </c>
      <c r="H240" s="180">
        <v>0</v>
      </c>
      <c r="I240" s="180">
        <v>2</v>
      </c>
      <c r="J240" s="180">
        <v>2</v>
      </c>
      <c r="K240" s="180">
        <v>0</v>
      </c>
      <c r="L240" s="180">
        <v>2</v>
      </c>
      <c r="M240" s="180">
        <v>2</v>
      </c>
      <c r="N240" s="180">
        <v>0</v>
      </c>
      <c r="O240" s="180">
        <v>0</v>
      </c>
      <c r="P240" s="180">
        <v>2</v>
      </c>
      <c r="Q240" s="180">
        <v>2</v>
      </c>
      <c r="R240" s="180">
        <v>0</v>
      </c>
      <c r="S240" s="180">
        <v>2</v>
      </c>
      <c r="T240" s="180">
        <v>0</v>
      </c>
      <c r="U240" s="180">
        <v>0</v>
      </c>
      <c r="V240" s="180">
        <v>2</v>
      </c>
      <c r="Y240" s="180">
        <v>0</v>
      </c>
      <c r="Z240" s="180">
        <v>0</v>
      </c>
      <c r="AA240" s="180">
        <v>0</v>
      </c>
      <c r="AB240" s="180">
        <v>0</v>
      </c>
      <c r="AC240" s="180">
        <v>0</v>
      </c>
      <c r="AD240" s="180">
        <v>0</v>
      </c>
      <c r="AF240" s="180">
        <v>2</v>
      </c>
      <c r="AG240" s="180">
        <v>0</v>
      </c>
      <c r="AH240" s="180">
        <v>2</v>
      </c>
      <c r="AI240" s="180">
        <v>0</v>
      </c>
      <c r="AJ240" s="180">
        <v>2</v>
      </c>
      <c r="AK240" s="180">
        <v>0</v>
      </c>
      <c r="AM240" s="180">
        <v>2</v>
      </c>
      <c r="AN240" s="180">
        <v>2</v>
      </c>
      <c r="AO240" s="180">
        <v>2</v>
      </c>
      <c r="AP240" s="180">
        <v>2</v>
      </c>
      <c r="AQ240" s="180">
        <v>0</v>
      </c>
      <c r="AR240" s="180">
        <v>2</v>
      </c>
      <c r="AT240" s="180">
        <v>0</v>
      </c>
      <c r="AU240" s="180">
        <v>1</v>
      </c>
      <c r="AV240" s="180">
        <v>0</v>
      </c>
      <c r="AW240" s="180">
        <v>0</v>
      </c>
      <c r="AX240" s="180">
        <v>0</v>
      </c>
      <c r="AY240" s="180">
        <v>2</v>
      </c>
      <c r="AZ240" s="180">
        <v>2</v>
      </c>
      <c r="BB240" s="180">
        <v>0</v>
      </c>
      <c r="BC240" s="180">
        <v>2</v>
      </c>
      <c r="BD240" s="180">
        <v>2</v>
      </c>
      <c r="BE240" s="180">
        <v>0</v>
      </c>
      <c r="BF240" s="180">
        <v>2</v>
      </c>
      <c r="BG240" s="180">
        <v>0</v>
      </c>
      <c r="BH240" s="180">
        <v>2</v>
      </c>
      <c r="BI240" s="180">
        <v>0</v>
      </c>
      <c r="BJ240" s="180">
        <v>0</v>
      </c>
      <c r="BK240" s="180">
        <v>0</v>
      </c>
      <c r="BL240" s="180">
        <v>0</v>
      </c>
      <c r="BM240" s="180">
        <v>2</v>
      </c>
      <c r="BN240" s="180">
        <v>2</v>
      </c>
      <c r="BO240" s="180">
        <v>2</v>
      </c>
      <c r="BP240" s="180">
        <v>2</v>
      </c>
      <c r="BQ240" s="180">
        <v>2</v>
      </c>
      <c r="BR240" s="180">
        <v>2</v>
      </c>
      <c r="BS240" s="180">
        <v>0</v>
      </c>
      <c r="BU240" s="180">
        <v>2</v>
      </c>
      <c r="BV240" s="180">
        <v>2</v>
      </c>
      <c r="BW240" s="180">
        <v>2</v>
      </c>
      <c r="BX240" s="180">
        <v>0</v>
      </c>
      <c r="BY240" s="180">
        <v>2</v>
      </c>
      <c r="BZ240" s="180">
        <v>0</v>
      </c>
      <c r="CA240" s="180">
        <v>2</v>
      </c>
      <c r="CB240" s="180">
        <v>2</v>
      </c>
      <c r="CC240" s="180">
        <v>0</v>
      </c>
      <c r="CD240" s="180">
        <v>1</v>
      </c>
    </row>
    <row r="241" spans="1:82" x14ac:dyDescent="0.3">
      <c r="A241" s="155">
        <v>657</v>
      </c>
      <c r="B241" s="180" t="s">
        <v>1112</v>
      </c>
      <c r="D241" s="180">
        <v>0</v>
      </c>
      <c r="E241" s="180">
        <v>0</v>
      </c>
      <c r="F241" s="180">
        <v>0</v>
      </c>
      <c r="G241" s="180">
        <v>0</v>
      </c>
      <c r="H241" s="180">
        <v>0</v>
      </c>
      <c r="I241" s="180">
        <v>0</v>
      </c>
      <c r="J241" s="180">
        <v>0</v>
      </c>
      <c r="K241" s="180">
        <v>0</v>
      </c>
      <c r="L241" s="180">
        <v>1747809</v>
      </c>
      <c r="M241" s="180">
        <v>0</v>
      </c>
      <c r="N241" s="180">
        <v>0</v>
      </c>
      <c r="O241" s="180">
        <v>0</v>
      </c>
      <c r="P241" s="180">
        <v>0</v>
      </c>
      <c r="Q241" s="180">
        <v>7207434</v>
      </c>
      <c r="R241" s="180">
        <v>0</v>
      </c>
      <c r="S241" s="180">
        <v>1126683</v>
      </c>
      <c r="T241" s="180">
        <v>0</v>
      </c>
      <c r="U241" s="180">
        <v>0</v>
      </c>
      <c r="V241" s="180">
        <v>0</v>
      </c>
      <c r="Y241" s="180">
        <v>612106</v>
      </c>
      <c r="Z241" s="180">
        <v>0</v>
      </c>
      <c r="AA241" s="180">
        <v>0</v>
      </c>
      <c r="AB241" s="180">
        <v>0</v>
      </c>
      <c r="AC241" s="180">
        <v>0</v>
      </c>
      <c r="AD241" s="180">
        <v>0</v>
      </c>
      <c r="AF241" s="180">
        <v>59447822</v>
      </c>
      <c r="AG241" s="180">
        <v>0</v>
      </c>
      <c r="AH241" s="180">
        <v>0</v>
      </c>
      <c r="AI241" s="180">
        <v>0</v>
      </c>
      <c r="AJ241" s="180">
        <v>0</v>
      </c>
      <c r="AK241" s="180">
        <v>0</v>
      </c>
      <c r="AM241" s="180">
        <v>0</v>
      </c>
      <c r="AN241" s="180">
        <v>0</v>
      </c>
      <c r="AO241" s="180">
        <v>0</v>
      </c>
      <c r="AP241" s="180">
        <v>7764377</v>
      </c>
      <c r="AQ241" s="180">
        <v>0</v>
      </c>
      <c r="AR241" s="180">
        <v>0</v>
      </c>
      <c r="AT241" s="180">
        <v>0</v>
      </c>
      <c r="AU241" s="180">
        <v>0</v>
      </c>
      <c r="AV241" s="180">
        <v>80770486</v>
      </c>
      <c r="AW241" s="180">
        <v>0</v>
      </c>
      <c r="AX241" s="180">
        <v>0</v>
      </c>
      <c r="AY241" s="180">
        <v>0</v>
      </c>
      <c r="AZ241" s="180">
        <v>0</v>
      </c>
      <c r="BB241" s="180">
        <v>0</v>
      </c>
      <c r="BC241" s="180">
        <v>0</v>
      </c>
      <c r="BD241" s="180">
        <v>0</v>
      </c>
      <c r="BE241" s="180">
        <v>0</v>
      </c>
      <c r="BF241" s="180">
        <v>0</v>
      </c>
      <c r="BG241" s="180">
        <v>0</v>
      </c>
      <c r="BH241" s="180">
        <v>0</v>
      </c>
      <c r="BI241" s="180">
        <v>0</v>
      </c>
      <c r="BJ241" s="180">
        <v>0</v>
      </c>
      <c r="BK241" s="180">
        <v>0</v>
      </c>
      <c r="BL241" s="180">
        <v>0</v>
      </c>
      <c r="BM241" s="180">
        <v>0</v>
      </c>
      <c r="BN241" s="180">
        <v>1813804</v>
      </c>
      <c r="BO241" s="180">
        <v>0</v>
      </c>
      <c r="BP241" s="180">
        <v>80844607</v>
      </c>
      <c r="BQ241" s="180">
        <v>0</v>
      </c>
      <c r="BR241" s="180">
        <v>7527116</v>
      </c>
      <c r="BS241" s="180">
        <v>0</v>
      </c>
      <c r="BU241" s="180">
        <v>474889</v>
      </c>
      <c r="BV241" s="180">
        <v>0</v>
      </c>
      <c r="BW241" s="180">
        <v>0</v>
      </c>
      <c r="BX241" s="180">
        <v>0</v>
      </c>
      <c r="BY241" s="180">
        <v>0</v>
      </c>
      <c r="BZ241" s="180">
        <v>537876</v>
      </c>
      <c r="CA241" s="180">
        <v>0</v>
      </c>
      <c r="CB241" s="180">
        <v>0</v>
      </c>
      <c r="CC241" s="180">
        <v>0</v>
      </c>
      <c r="CD241" s="180">
        <v>10522129</v>
      </c>
    </row>
    <row r="242" spans="1:82" x14ac:dyDescent="0.3">
      <c r="A242" s="155">
        <v>658</v>
      </c>
      <c r="B242" s="180" t="s">
        <v>1113</v>
      </c>
      <c r="D242" s="180">
        <v>0</v>
      </c>
      <c r="E242" s="180">
        <v>0</v>
      </c>
      <c r="F242" s="180">
        <v>0</v>
      </c>
      <c r="G242" s="180">
        <v>0</v>
      </c>
      <c r="H242" s="180">
        <v>0</v>
      </c>
      <c r="I242" s="180">
        <v>0</v>
      </c>
      <c r="J242" s="180">
        <v>0</v>
      </c>
      <c r="K242" s="180">
        <v>0</v>
      </c>
      <c r="L242" s="180">
        <v>199482</v>
      </c>
      <c r="M242" s="180">
        <v>0</v>
      </c>
      <c r="N242" s="180">
        <v>0</v>
      </c>
      <c r="O242" s="180">
        <v>0</v>
      </c>
      <c r="P242" s="180">
        <v>0</v>
      </c>
      <c r="Q242" s="180">
        <v>273327</v>
      </c>
      <c r="R242" s="180">
        <v>0</v>
      </c>
      <c r="S242" s="180">
        <v>36028</v>
      </c>
      <c r="T242" s="180">
        <v>0</v>
      </c>
      <c r="U242" s="180">
        <v>0</v>
      </c>
      <c r="V242" s="180">
        <v>0</v>
      </c>
      <c r="Y242" s="180">
        <v>75980</v>
      </c>
      <c r="Z242" s="180">
        <v>0</v>
      </c>
      <c r="AA242" s="180">
        <v>0</v>
      </c>
      <c r="AB242" s="180">
        <v>0</v>
      </c>
      <c r="AC242" s="180">
        <v>0</v>
      </c>
      <c r="AD242" s="180">
        <v>0</v>
      </c>
      <c r="AF242" s="180">
        <v>1342521</v>
      </c>
      <c r="AG242" s="180">
        <v>0</v>
      </c>
      <c r="AH242" s="180">
        <v>0</v>
      </c>
      <c r="AI242" s="180">
        <v>0</v>
      </c>
      <c r="AJ242" s="180">
        <v>0</v>
      </c>
      <c r="AK242" s="180">
        <v>0</v>
      </c>
      <c r="AM242" s="180">
        <v>0</v>
      </c>
      <c r="AN242" s="180">
        <v>0</v>
      </c>
      <c r="AO242" s="180">
        <v>0</v>
      </c>
      <c r="AP242" s="180">
        <v>328826</v>
      </c>
      <c r="AQ242" s="180">
        <v>0</v>
      </c>
      <c r="AR242" s="180">
        <v>0</v>
      </c>
      <c r="AT242" s="180">
        <v>0</v>
      </c>
      <c r="AU242" s="180">
        <v>0</v>
      </c>
      <c r="AV242" s="180">
        <v>3576347</v>
      </c>
      <c r="AW242" s="180">
        <v>0</v>
      </c>
      <c r="AX242" s="180">
        <v>0</v>
      </c>
      <c r="AY242" s="180">
        <v>0</v>
      </c>
      <c r="AZ242" s="180">
        <v>0</v>
      </c>
      <c r="BB242" s="180">
        <v>0</v>
      </c>
      <c r="BC242" s="180">
        <v>0</v>
      </c>
      <c r="BD242" s="180">
        <v>0</v>
      </c>
      <c r="BE242" s="180">
        <v>0</v>
      </c>
      <c r="BF242" s="180">
        <v>0</v>
      </c>
      <c r="BG242" s="180">
        <v>0</v>
      </c>
      <c r="BH242" s="180">
        <v>0</v>
      </c>
      <c r="BI242" s="180">
        <v>0</v>
      </c>
      <c r="BJ242" s="180">
        <v>0</v>
      </c>
      <c r="BK242" s="180">
        <v>0</v>
      </c>
      <c r="BL242" s="180">
        <v>0</v>
      </c>
      <c r="BM242" s="180">
        <v>0</v>
      </c>
      <c r="BN242" s="180">
        <v>129456</v>
      </c>
      <c r="BO242" s="180">
        <v>0</v>
      </c>
      <c r="BP242" s="180">
        <v>0</v>
      </c>
      <c r="BQ242" s="180">
        <v>0</v>
      </c>
      <c r="BR242" s="180">
        <v>50990</v>
      </c>
      <c r="BS242" s="180">
        <v>0</v>
      </c>
      <c r="BU242" s="180">
        <v>52875</v>
      </c>
      <c r="BV242" s="180">
        <v>0</v>
      </c>
      <c r="BW242" s="180">
        <v>0</v>
      </c>
      <c r="BX242" s="180">
        <v>0</v>
      </c>
      <c r="BY242" s="180">
        <v>0</v>
      </c>
      <c r="BZ242" s="180">
        <v>43565</v>
      </c>
      <c r="CA242" s="180">
        <v>0</v>
      </c>
      <c r="CB242" s="180">
        <v>0</v>
      </c>
      <c r="CC242" s="180">
        <v>0</v>
      </c>
      <c r="CD242" s="180">
        <v>335743</v>
      </c>
    </row>
    <row r="243" spans="1:82" x14ac:dyDescent="0.3">
      <c r="A243" s="155">
        <v>659</v>
      </c>
      <c r="B243" s="180" t="s">
        <v>1114</v>
      </c>
      <c r="D243" s="180">
        <v>0</v>
      </c>
      <c r="E243" s="180">
        <v>0</v>
      </c>
      <c r="F243" s="180">
        <v>0</v>
      </c>
      <c r="G243" s="180">
        <v>680865</v>
      </c>
      <c r="H243" s="180">
        <v>0</v>
      </c>
      <c r="I243" s="180">
        <v>0</v>
      </c>
      <c r="J243" s="180">
        <v>0</v>
      </c>
      <c r="K243" s="180">
        <v>0</v>
      </c>
      <c r="L243" s="180">
        <v>3183533</v>
      </c>
      <c r="M243" s="180">
        <v>59430525</v>
      </c>
      <c r="N243" s="180">
        <v>0</v>
      </c>
      <c r="O243" s="180">
        <v>48879</v>
      </c>
      <c r="P243" s="180">
        <v>0</v>
      </c>
      <c r="Q243" s="180">
        <v>0</v>
      </c>
      <c r="R243" s="180">
        <v>0</v>
      </c>
      <c r="S243" s="180">
        <v>0</v>
      </c>
      <c r="T243" s="180">
        <v>0</v>
      </c>
      <c r="U243" s="180">
        <v>0</v>
      </c>
      <c r="V243" s="180">
        <v>1835854</v>
      </c>
      <c r="Y243" s="180">
        <v>981860</v>
      </c>
      <c r="Z243" s="180">
        <v>4775512</v>
      </c>
      <c r="AA243" s="180">
        <v>0</v>
      </c>
      <c r="AB243" s="180">
        <v>0</v>
      </c>
      <c r="AC243" s="180">
        <v>19197588</v>
      </c>
      <c r="AD243" s="180">
        <v>0</v>
      </c>
      <c r="AF243" s="180">
        <v>72545560</v>
      </c>
      <c r="AG243" s="180">
        <v>0</v>
      </c>
      <c r="AH243" s="180">
        <v>0</v>
      </c>
      <c r="AI243" s="180">
        <v>674572</v>
      </c>
      <c r="AJ243" s="180">
        <v>0</v>
      </c>
      <c r="AK243" s="180">
        <v>0</v>
      </c>
      <c r="AM243" s="180">
        <v>0</v>
      </c>
      <c r="AN243" s="180">
        <v>16335273</v>
      </c>
      <c r="AO243" s="180">
        <v>0</v>
      </c>
      <c r="AP243" s="180">
        <v>136483</v>
      </c>
      <c r="AQ243" s="180">
        <v>0</v>
      </c>
      <c r="AR243" s="180">
        <v>0</v>
      </c>
      <c r="AT243" s="180">
        <v>0</v>
      </c>
      <c r="AU243" s="180">
        <v>158860712</v>
      </c>
      <c r="AV243" s="180">
        <v>106768632</v>
      </c>
      <c r="AW243" s="180">
        <v>0</v>
      </c>
      <c r="AX243" s="180">
        <v>0</v>
      </c>
      <c r="AY243" s="180">
        <v>0</v>
      </c>
      <c r="AZ243" s="180">
        <v>0</v>
      </c>
      <c r="BB243" s="180">
        <v>9413959</v>
      </c>
      <c r="BC243" s="180">
        <v>0</v>
      </c>
      <c r="BD243" s="180">
        <v>0</v>
      </c>
      <c r="BE243" s="180">
        <v>0</v>
      </c>
      <c r="BF243" s="180">
        <v>0</v>
      </c>
      <c r="BG243" s="180">
        <v>0</v>
      </c>
      <c r="BH243" s="180">
        <v>3492909</v>
      </c>
      <c r="BI243" s="180">
        <v>1396506</v>
      </c>
      <c r="BJ243" s="180">
        <v>0</v>
      </c>
      <c r="BK243" s="180">
        <v>0</v>
      </c>
      <c r="BL243" s="180">
        <v>15073635</v>
      </c>
      <c r="BM243" s="180">
        <v>4507940</v>
      </c>
      <c r="BN243" s="180">
        <v>0</v>
      </c>
      <c r="BO243" s="180">
        <v>20117176</v>
      </c>
      <c r="BP243" s="180">
        <v>15193632</v>
      </c>
      <c r="BQ243" s="180">
        <v>0</v>
      </c>
      <c r="BR243" s="180">
        <v>0</v>
      </c>
      <c r="BS243" s="180">
        <v>0</v>
      </c>
      <c r="BU243" s="180">
        <v>0</v>
      </c>
      <c r="BV243" s="180">
        <v>0</v>
      </c>
      <c r="BW243" s="180">
        <v>0</v>
      </c>
      <c r="BX243" s="180">
        <v>19559</v>
      </c>
      <c r="BY243" s="180">
        <v>5845512</v>
      </c>
      <c r="BZ243" s="180">
        <v>0</v>
      </c>
      <c r="CA243" s="180">
        <v>10794607</v>
      </c>
      <c r="CB243" s="180">
        <v>0</v>
      </c>
      <c r="CC243" s="180">
        <v>0</v>
      </c>
      <c r="CD243" s="180">
        <v>3251665</v>
      </c>
    </row>
    <row r="244" spans="1:82" x14ac:dyDescent="0.3">
      <c r="A244" s="155">
        <v>660</v>
      </c>
      <c r="B244" s="180" t="s">
        <v>1115</v>
      </c>
      <c r="D244" s="180">
        <v>0</v>
      </c>
      <c r="E244" s="180">
        <v>0</v>
      </c>
      <c r="F244" s="180">
        <v>0</v>
      </c>
      <c r="G244" s="180">
        <v>0</v>
      </c>
      <c r="H244" s="180">
        <v>0</v>
      </c>
      <c r="I244" s="180">
        <v>0</v>
      </c>
      <c r="J244" s="180">
        <v>0</v>
      </c>
      <c r="K244" s="180">
        <v>0</v>
      </c>
      <c r="L244" s="180">
        <v>0</v>
      </c>
      <c r="M244" s="180">
        <v>0</v>
      </c>
      <c r="N244" s="180">
        <v>0</v>
      </c>
      <c r="O244" s="180">
        <v>0</v>
      </c>
      <c r="P244" s="180">
        <v>0</v>
      </c>
      <c r="Q244" s="180">
        <v>0</v>
      </c>
      <c r="R244" s="180">
        <v>0</v>
      </c>
      <c r="S244" s="180">
        <v>0</v>
      </c>
      <c r="T244" s="180">
        <v>0</v>
      </c>
      <c r="U244" s="180">
        <v>0</v>
      </c>
      <c r="V244" s="180">
        <v>0</v>
      </c>
      <c r="Y244" s="180">
        <v>0</v>
      </c>
      <c r="Z244" s="180">
        <v>0</v>
      </c>
      <c r="AA244" s="180">
        <v>0</v>
      </c>
      <c r="AB244" s="180">
        <v>0</v>
      </c>
      <c r="AC244" s="180">
        <v>0</v>
      </c>
      <c r="AD244" s="180">
        <v>0</v>
      </c>
      <c r="AF244" s="180">
        <v>0</v>
      </c>
      <c r="AG244" s="180">
        <v>0</v>
      </c>
      <c r="AH244" s="180">
        <v>0</v>
      </c>
      <c r="AI244" s="180">
        <v>0</v>
      </c>
      <c r="AJ244" s="180">
        <v>0</v>
      </c>
      <c r="AK244" s="180">
        <v>0</v>
      </c>
      <c r="AM244" s="180">
        <v>0</v>
      </c>
      <c r="AN244" s="180">
        <v>0</v>
      </c>
      <c r="AO244" s="180">
        <v>0</v>
      </c>
      <c r="AP244" s="180">
        <v>0</v>
      </c>
      <c r="AQ244" s="180">
        <v>0</v>
      </c>
      <c r="AR244" s="180">
        <v>0</v>
      </c>
      <c r="AT244" s="180">
        <v>0</v>
      </c>
      <c r="AU244" s="180">
        <v>34410458</v>
      </c>
      <c r="AV244" s="180">
        <v>7925791</v>
      </c>
      <c r="AW244" s="180">
        <v>0</v>
      </c>
      <c r="AX244" s="180">
        <v>0</v>
      </c>
      <c r="AY244" s="180">
        <v>0</v>
      </c>
      <c r="AZ244" s="180">
        <v>0</v>
      </c>
      <c r="BB244" s="180">
        <v>0</v>
      </c>
      <c r="BC244" s="180">
        <v>0</v>
      </c>
      <c r="BD244" s="180">
        <v>0</v>
      </c>
      <c r="BE244" s="180">
        <v>0</v>
      </c>
      <c r="BF244" s="180">
        <v>0</v>
      </c>
      <c r="BG244" s="180">
        <v>0</v>
      </c>
      <c r="BH244" s="180">
        <v>0</v>
      </c>
      <c r="BI244" s="180">
        <v>0</v>
      </c>
      <c r="BJ244" s="180">
        <v>0</v>
      </c>
      <c r="BK244" s="180">
        <v>0</v>
      </c>
      <c r="BL244" s="180">
        <v>0</v>
      </c>
      <c r="BM244" s="180">
        <v>0</v>
      </c>
      <c r="BN244" s="180">
        <v>0</v>
      </c>
      <c r="BO244" s="180">
        <v>0</v>
      </c>
      <c r="BP244" s="180">
        <v>0</v>
      </c>
      <c r="BQ244" s="180">
        <v>0</v>
      </c>
      <c r="BR244" s="180">
        <v>0</v>
      </c>
      <c r="BS244" s="180">
        <v>0</v>
      </c>
      <c r="BU244" s="180">
        <v>0</v>
      </c>
      <c r="BV244" s="180">
        <v>0</v>
      </c>
      <c r="BW244" s="180">
        <v>0</v>
      </c>
      <c r="BX244" s="180">
        <v>0</v>
      </c>
      <c r="BY244" s="180">
        <v>649916</v>
      </c>
      <c r="BZ244" s="180">
        <v>0</v>
      </c>
      <c r="CA244" s="180">
        <v>0</v>
      </c>
      <c r="CB244" s="180">
        <v>0</v>
      </c>
      <c r="CC244" s="180">
        <v>0</v>
      </c>
      <c r="CD244" s="180">
        <v>0</v>
      </c>
    </row>
    <row r="245" spans="1:82" x14ac:dyDescent="0.3">
      <c r="A245" s="155">
        <v>661</v>
      </c>
      <c r="B245" s="180" t="s">
        <v>423</v>
      </c>
      <c r="D245" s="180">
        <v>0</v>
      </c>
      <c r="E245" s="180">
        <v>0</v>
      </c>
      <c r="F245" s="180">
        <v>0</v>
      </c>
      <c r="G245" s="180">
        <v>0</v>
      </c>
      <c r="H245" s="180">
        <v>0</v>
      </c>
      <c r="I245" s="180">
        <v>0</v>
      </c>
      <c r="J245" s="180">
        <v>0</v>
      </c>
      <c r="K245" s="180">
        <v>0</v>
      </c>
      <c r="L245" s="180">
        <v>0</v>
      </c>
      <c r="M245" s="180">
        <v>0</v>
      </c>
      <c r="N245" s="180">
        <v>0</v>
      </c>
      <c r="O245" s="180">
        <v>0</v>
      </c>
      <c r="P245" s="180">
        <v>0</v>
      </c>
      <c r="Q245" s="180">
        <v>0</v>
      </c>
      <c r="R245" s="180">
        <v>0</v>
      </c>
      <c r="S245" s="180">
        <v>0</v>
      </c>
      <c r="T245" s="180">
        <v>0</v>
      </c>
      <c r="U245" s="180">
        <v>0</v>
      </c>
      <c r="V245" s="180">
        <v>0</v>
      </c>
      <c r="Y245" s="180">
        <v>0</v>
      </c>
      <c r="Z245" s="180">
        <v>0</v>
      </c>
      <c r="AA245" s="180">
        <v>0</v>
      </c>
      <c r="AB245" s="180">
        <v>0</v>
      </c>
      <c r="AC245" s="180">
        <v>0</v>
      </c>
      <c r="AD245" s="180">
        <v>0</v>
      </c>
      <c r="AF245" s="180">
        <v>0</v>
      </c>
      <c r="AG245" s="180">
        <v>0</v>
      </c>
      <c r="AH245" s="180">
        <v>0</v>
      </c>
      <c r="AI245" s="180">
        <v>0</v>
      </c>
      <c r="AJ245" s="180">
        <v>0</v>
      </c>
      <c r="AK245" s="180">
        <v>0</v>
      </c>
      <c r="AM245" s="180">
        <v>0</v>
      </c>
      <c r="AN245" s="180">
        <v>0</v>
      </c>
      <c r="AO245" s="180">
        <v>0</v>
      </c>
      <c r="AP245" s="180">
        <v>0</v>
      </c>
      <c r="AQ245" s="180">
        <v>0</v>
      </c>
      <c r="AR245" s="180">
        <v>0</v>
      </c>
      <c r="AT245" s="180">
        <v>0</v>
      </c>
      <c r="AU245" s="180">
        <v>21.7</v>
      </c>
      <c r="AV245" s="180">
        <v>7.4</v>
      </c>
      <c r="AW245" s="180">
        <v>0</v>
      </c>
      <c r="AX245" s="180">
        <v>0</v>
      </c>
      <c r="AY245" s="180">
        <v>0</v>
      </c>
      <c r="AZ245" s="180">
        <v>0</v>
      </c>
      <c r="BB245" s="180">
        <v>0</v>
      </c>
      <c r="BC245" s="180">
        <v>0</v>
      </c>
      <c r="BD245" s="180">
        <v>0</v>
      </c>
      <c r="BE245" s="180">
        <v>0</v>
      </c>
      <c r="BF245" s="180">
        <v>0</v>
      </c>
      <c r="BG245" s="180">
        <v>0</v>
      </c>
      <c r="BH245" s="180">
        <v>0</v>
      </c>
      <c r="BI245" s="180">
        <v>0</v>
      </c>
      <c r="BJ245" s="180">
        <v>0</v>
      </c>
      <c r="BK245" s="180">
        <v>0</v>
      </c>
      <c r="BL245" s="180">
        <v>0</v>
      </c>
      <c r="BM245" s="180">
        <v>0</v>
      </c>
      <c r="BN245" s="180">
        <v>0</v>
      </c>
      <c r="BO245" s="180">
        <v>0</v>
      </c>
      <c r="BP245" s="180">
        <v>0</v>
      </c>
      <c r="BQ245" s="180">
        <v>0</v>
      </c>
      <c r="BR245" s="180">
        <v>0</v>
      </c>
      <c r="BS245" s="180">
        <v>0</v>
      </c>
      <c r="BU245" s="180">
        <v>0</v>
      </c>
      <c r="BV245" s="180">
        <v>0</v>
      </c>
      <c r="BW245" s="180">
        <v>0</v>
      </c>
      <c r="BX245" s="180">
        <v>0</v>
      </c>
      <c r="BY245" s="180">
        <v>11.1</v>
      </c>
      <c r="BZ245" s="180">
        <v>0</v>
      </c>
      <c r="CA245" s="180">
        <v>0</v>
      </c>
      <c r="CB245" s="180">
        <v>0</v>
      </c>
      <c r="CC245" s="180">
        <v>0</v>
      </c>
      <c r="CD245" s="180">
        <v>0</v>
      </c>
    </row>
    <row r="246" spans="1:82" s="630" customFormat="1" x14ac:dyDescent="0.3">
      <c r="A246" s="633">
        <v>662</v>
      </c>
      <c r="B246" s="630" t="s">
        <v>456</v>
      </c>
      <c r="D246" s="630">
        <v>0</v>
      </c>
      <c r="G246" s="630">
        <v>20474</v>
      </c>
      <c r="L246" s="630">
        <v>67527</v>
      </c>
      <c r="M246" s="630">
        <v>1799803</v>
      </c>
      <c r="Q246" s="630">
        <v>288914</v>
      </c>
      <c r="Z246" s="630">
        <v>1050313</v>
      </c>
      <c r="AB246" s="630">
        <v>26604</v>
      </c>
      <c r="AC246" s="630">
        <v>793260</v>
      </c>
      <c r="AF246" s="630">
        <v>1138524</v>
      </c>
      <c r="AI246" s="630">
        <v>35706</v>
      </c>
      <c r="AN246" s="630">
        <v>242052</v>
      </c>
      <c r="AR246" s="630">
        <v>0</v>
      </c>
      <c r="AU246" s="630">
        <v>3572844</v>
      </c>
      <c r="AV246" s="630">
        <v>1369708</v>
      </c>
      <c r="BF246" s="630">
        <v>147393</v>
      </c>
      <c r="BH246" s="630">
        <v>177077</v>
      </c>
      <c r="BL246" s="630">
        <v>459733</v>
      </c>
      <c r="BM246" s="630">
        <v>597013</v>
      </c>
      <c r="BO246" s="630">
        <v>94900</v>
      </c>
      <c r="BP246" s="630">
        <v>1290179</v>
      </c>
      <c r="BY246" s="630">
        <v>899413</v>
      </c>
      <c r="CD246" s="630">
        <v>343403</v>
      </c>
    </row>
    <row r="247" spans="1:82" s="630" customFormat="1" x14ac:dyDescent="0.3">
      <c r="A247" s="633">
        <v>663</v>
      </c>
      <c r="B247" s="630" t="s">
        <v>1116</v>
      </c>
      <c r="D247" s="630">
        <v>0</v>
      </c>
      <c r="G247" s="630">
        <v>0</v>
      </c>
      <c r="L247" s="630">
        <v>1587</v>
      </c>
      <c r="M247" s="630">
        <v>2656995</v>
      </c>
      <c r="Q247" s="630">
        <v>17992</v>
      </c>
      <c r="Z247" s="630">
        <v>0</v>
      </c>
      <c r="AB247" s="630">
        <v>0</v>
      </c>
      <c r="AC247" s="630">
        <v>0</v>
      </c>
      <c r="AF247" s="630">
        <v>2409364</v>
      </c>
      <c r="AI247" s="630">
        <v>0</v>
      </c>
      <c r="AN247" s="630">
        <v>0</v>
      </c>
      <c r="AR247" s="630">
        <v>0</v>
      </c>
      <c r="AU247" s="630">
        <v>8621170</v>
      </c>
      <c r="AV247" s="630">
        <v>1440006</v>
      </c>
      <c r="BF247" s="630">
        <v>0</v>
      </c>
      <c r="BH247" s="630">
        <v>0</v>
      </c>
      <c r="BL247" s="630">
        <v>0</v>
      </c>
      <c r="BM247" s="630">
        <v>0</v>
      </c>
      <c r="BO247" s="630">
        <v>251448</v>
      </c>
      <c r="BP247" s="630">
        <v>386758</v>
      </c>
      <c r="BY247" s="630">
        <v>0</v>
      </c>
      <c r="CD247" s="630">
        <v>0</v>
      </c>
    </row>
    <row r="248" spans="1:82" s="632" customFormat="1" x14ac:dyDescent="0.3">
      <c r="A248" s="631">
        <v>906</v>
      </c>
      <c r="B248" s="632" t="s">
        <v>1117</v>
      </c>
      <c r="D248" s="632">
        <v>1</v>
      </c>
      <c r="E248" s="632">
        <v>1</v>
      </c>
      <c r="F248" s="632">
        <v>1</v>
      </c>
      <c r="G248" s="632">
        <v>1</v>
      </c>
      <c r="H248" s="632">
        <v>1</v>
      </c>
      <c r="I248" s="632">
        <v>1</v>
      </c>
      <c r="J248" s="632">
        <v>1</v>
      </c>
      <c r="K248" s="632">
        <v>1</v>
      </c>
      <c r="L248" s="632">
        <v>1</v>
      </c>
      <c r="M248" s="632">
        <v>1</v>
      </c>
      <c r="N248" s="632">
        <v>1</v>
      </c>
      <c r="O248" s="632">
        <v>1</v>
      </c>
      <c r="P248" s="632">
        <v>1</v>
      </c>
      <c r="Q248" s="632">
        <v>1</v>
      </c>
      <c r="R248" s="632">
        <v>1</v>
      </c>
      <c r="S248" s="632">
        <v>1</v>
      </c>
      <c r="T248" s="632">
        <v>1</v>
      </c>
      <c r="U248" s="632">
        <v>1</v>
      </c>
      <c r="V248" s="632">
        <v>1</v>
      </c>
      <c r="Y248" s="632">
        <v>1</v>
      </c>
      <c r="Z248" s="632">
        <v>1</v>
      </c>
      <c r="AA248" s="632">
        <v>1</v>
      </c>
      <c r="AB248" s="632">
        <v>1</v>
      </c>
      <c r="AC248" s="632">
        <v>1</v>
      </c>
      <c r="AD248" s="632">
        <v>1</v>
      </c>
      <c r="AF248" s="632">
        <v>1</v>
      </c>
      <c r="AG248" s="632">
        <v>1</v>
      </c>
      <c r="AH248" s="632">
        <v>1</v>
      </c>
      <c r="AI248" s="632">
        <v>1</v>
      </c>
      <c r="AJ248" s="632">
        <v>1</v>
      </c>
      <c r="AK248" s="632">
        <v>1</v>
      </c>
      <c r="AM248" s="632">
        <v>1</v>
      </c>
      <c r="AN248" s="632">
        <v>1</v>
      </c>
      <c r="AO248" s="632">
        <v>1</v>
      </c>
      <c r="AP248" s="632">
        <v>1</v>
      </c>
      <c r="AQ248" s="632">
        <v>1</v>
      </c>
      <c r="AR248" s="632">
        <v>1</v>
      </c>
      <c r="AT248" s="632">
        <v>1</v>
      </c>
      <c r="AU248" s="632">
        <v>1</v>
      </c>
      <c r="AV248" s="632">
        <v>1</v>
      </c>
      <c r="AW248" s="632">
        <v>1</v>
      </c>
      <c r="AX248" s="632">
        <v>1</v>
      </c>
      <c r="AY248" s="632">
        <v>1</v>
      </c>
      <c r="AZ248" s="632">
        <v>1</v>
      </c>
      <c r="BB248" s="632">
        <v>1</v>
      </c>
      <c r="BC248" s="632">
        <v>1</v>
      </c>
      <c r="BD248" s="632">
        <v>1</v>
      </c>
      <c r="BE248" s="632">
        <v>1</v>
      </c>
      <c r="BF248" s="632">
        <v>1</v>
      </c>
      <c r="BG248" s="632">
        <v>1</v>
      </c>
      <c r="BH248" s="632">
        <v>1</v>
      </c>
      <c r="BI248" s="632">
        <v>1</v>
      </c>
      <c r="BJ248" s="632">
        <v>1</v>
      </c>
      <c r="BK248" s="632">
        <v>1</v>
      </c>
      <c r="BL248" s="632">
        <v>1</v>
      </c>
      <c r="BM248" s="632">
        <v>1</v>
      </c>
      <c r="BN248" s="632">
        <v>1</v>
      </c>
      <c r="BO248" s="632">
        <v>1</v>
      </c>
      <c r="BP248" s="632">
        <v>1</v>
      </c>
      <c r="BQ248" s="632">
        <v>1</v>
      </c>
      <c r="BR248" s="632">
        <v>1</v>
      </c>
      <c r="BS248" s="632">
        <v>1</v>
      </c>
      <c r="BU248" s="632">
        <v>1</v>
      </c>
      <c r="BV248" s="632">
        <v>1</v>
      </c>
      <c r="BW248" s="632">
        <v>1</v>
      </c>
      <c r="BX248" s="632">
        <v>1</v>
      </c>
      <c r="BY248" s="632">
        <v>1</v>
      </c>
      <c r="BZ248" s="632">
        <v>1</v>
      </c>
      <c r="CA248" s="632">
        <v>1</v>
      </c>
      <c r="CB248" s="632">
        <v>1</v>
      </c>
      <c r="CC248" s="632">
        <v>1</v>
      </c>
      <c r="CD248" s="632">
        <v>1</v>
      </c>
    </row>
    <row r="249" spans="1:82" s="632" customFormat="1" x14ac:dyDescent="0.3">
      <c r="A249" s="631">
        <v>907</v>
      </c>
      <c r="B249" s="632" t="s">
        <v>1118</v>
      </c>
      <c r="D249" s="632">
        <v>2</v>
      </c>
      <c r="E249" s="632">
        <v>2</v>
      </c>
      <c r="F249" s="632">
        <v>1</v>
      </c>
      <c r="G249" s="632">
        <v>2</v>
      </c>
      <c r="H249" s="632">
        <v>1</v>
      </c>
      <c r="I249" s="632">
        <v>1</v>
      </c>
      <c r="J249" s="632">
        <v>2</v>
      </c>
      <c r="K249" s="632">
        <v>1</v>
      </c>
      <c r="L249" s="632">
        <v>2</v>
      </c>
      <c r="M249" s="632">
        <v>2</v>
      </c>
      <c r="N249" s="632">
        <v>2</v>
      </c>
      <c r="O249" s="632">
        <v>2</v>
      </c>
      <c r="P249" s="632">
        <v>2</v>
      </c>
      <c r="Q249" s="632">
        <v>2</v>
      </c>
      <c r="R249" s="632">
        <v>1</v>
      </c>
      <c r="S249" s="632">
        <v>1</v>
      </c>
      <c r="T249" s="632">
        <v>1</v>
      </c>
      <c r="U249" s="632">
        <v>2</v>
      </c>
      <c r="V249" s="632">
        <v>2</v>
      </c>
      <c r="Y249" s="632">
        <v>2</v>
      </c>
      <c r="Z249" s="632">
        <v>2</v>
      </c>
      <c r="AA249" s="632">
        <v>2</v>
      </c>
      <c r="AB249" s="632">
        <v>1</v>
      </c>
      <c r="AC249" s="632">
        <v>2</v>
      </c>
      <c r="AD249" s="632">
        <v>1</v>
      </c>
      <c r="AF249" s="632">
        <v>2</v>
      </c>
      <c r="AG249" s="632">
        <v>2</v>
      </c>
      <c r="AH249" s="632">
        <v>1</v>
      </c>
      <c r="AI249" s="632">
        <v>2</v>
      </c>
      <c r="AJ249" s="632">
        <v>1</v>
      </c>
      <c r="AK249" s="632">
        <v>2</v>
      </c>
      <c r="AM249" s="632">
        <v>1</v>
      </c>
      <c r="AN249" s="632">
        <v>2</v>
      </c>
      <c r="AO249" s="632">
        <v>2</v>
      </c>
      <c r="AP249" s="632">
        <v>2</v>
      </c>
      <c r="AQ249" s="632">
        <v>1</v>
      </c>
      <c r="AR249" s="632">
        <v>2</v>
      </c>
      <c r="AT249" s="632">
        <v>1</v>
      </c>
      <c r="AU249" s="632">
        <v>2</v>
      </c>
      <c r="AV249" s="632">
        <v>2</v>
      </c>
      <c r="AW249" s="632">
        <v>2</v>
      </c>
      <c r="AX249" s="632">
        <v>2</v>
      </c>
      <c r="AY249" s="632">
        <v>2</v>
      </c>
      <c r="AZ249" s="632">
        <v>1</v>
      </c>
      <c r="BB249" s="632">
        <v>2</v>
      </c>
      <c r="BC249" s="632">
        <v>1</v>
      </c>
      <c r="BD249" s="632">
        <v>1</v>
      </c>
      <c r="BE249" s="632">
        <v>1</v>
      </c>
      <c r="BF249" s="632">
        <v>2</v>
      </c>
      <c r="BG249" s="632">
        <v>2</v>
      </c>
      <c r="BH249" s="632">
        <v>2</v>
      </c>
      <c r="BI249" s="632">
        <v>2</v>
      </c>
      <c r="BJ249" s="632">
        <v>2</v>
      </c>
      <c r="BK249" s="632">
        <v>1</v>
      </c>
      <c r="BL249" s="632">
        <v>2</v>
      </c>
      <c r="BM249" s="632">
        <v>2</v>
      </c>
      <c r="BN249" s="632">
        <v>1</v>
      </c>
      <c r="BO249" s="632">
        <v>2</v>
      </c>
      <c r="BP249" s="632">
        <v>2</v>
      </c>
      <c r="BQ249" s="632">
        <v>2</v>
      </c>
      <c r="BR249" s="632">
        <v>1</v>
      </c>
      <c r="BS249" s="632">
        <v>2</v>
      </c>
      <c r="BU249" s="632">
        <v>1</v>
      </c>
      <c r="BV249" s="632">
        <v>2</v>
      </c>
      <c r="BW249" s="632">
        <v>2</v>
      </c>
      <c r="BX249" s="632">
        <v>2</v>
      </c>
      <c r="BY249" s="632">
        <v>2</v>
      </c>
      <c r="BZ249" s="632">
        <v>1</v>
      </c>
      <c r="CA249" s="632">
        <v>2</v>
      </c>
      <c r="CB249" s="632">
        <v>1</v>
      </c>
      <c r="CC249" s="632">
        <v>2</v>
      </c>
      <c r="CD249" s="632">
        <v>2</v>
      </c>
    </row>
    <row r="250" spans="1:82" s="637" customFormat="1" x14ac:dyDescent="0.3">
      <c r="A250" s="636">
        <v>947</v>
      </c>
      <c r="B250" s="637" t="s">
        <v>1119</v>
      </c>
      <c r="D250" s="637" t="s">
        <v>1122</v>
      </c>
      <c r="E250" s="637" t="s">
        <v>2175</v>
      </c>
      <c r="F250" s="637" t="s">
        <v>1300</v>
      </c>
      <c r="G250" s="637" t="s">
        <v>2176</v>
      </c>
      <c r="H250" s="637" t="s">
        <v>1302</v>
      </c>
      <c r="I250" s="637" t="s">
        <v>2177</v>
      </c>
      <c r="J250" s="637" t="s">
        <v>2178</v>
      </c>
      <c r="K250" s="637" t="s">
        <v>1295</v>
      </c>
      <c r="L250" s="637" t="s">
        <v>2179</v>
      </c>
      <c r="M250" s="637" t="s">
        <v>2180</v>
      </c>
      <c r="N250" s="637" t="s">
        <v>2181</v>
      </c>
      <c r="O250" s="637" t="s">
        <v>1598</v>
      </c>
      <c r="P250" s="637" t="s">
        <v>2182</v>
      </c>
      <c r="Q250" s="637" t="s">
        <v>2183</v>
      </c>
      <c r="R250" s="637" t="s">
        <v>2184</v>
      </c>
      <c r="S250" s="637" t="s">
        <v>2185</v>
      </c>
      <c r="T250" s="637" t="s">
        <v>2186</v>
      </c>
      <c r="U250" s="637" t="s">
        <v>1123</v>
      </c>
      <c r="V250" s="637" t="s">
        <v>2187</v>
      </c>
      <c r="Y250" s="637" t="s">
        <v>2188</v>
      </c>
      <c r="Z250" s="637" t="s">
        <v>2189</v>
      </c>
      <c r="AA250" s="637" t="s">
        <v>2190</v>
      </c>
      <c r="AB250" s="637" t="s">
        <v>2191</v>
      </c>
      <c r="AC250" s="637" t="s">
        <v>1298</v>
      </c>
      <c r="AD250" s="637" t="s">
        <v>2192</v>
      </c>
      <c r="AF250" s="637" t="s">
        <v>2193</v>
      </c>
      <c r="AG250" s="637" t="s">
        <v>2194</v>
      </c>
      <c r="AH250" s="637" t="s">
        <v>2195</v>
      </c>
      <c r="AI250" s="637" t="s">
        <v>2196</v>
      </c>
      <c r="AJ250" s="637" t="s">
        <v>1303</v>
      </c>
      <c r="AK250" s="637" t="s">
        <v>2197</v>
      </c>
      <c r="AM250" s="637" t="s">
        <v>2198</v>
      </c>
      <c r="AN250" s="637" t="s">
        <v>2199</v>
      </c>
      <c r="AO250" s="637" t="s">
        <v>2200</v>
      </c>
      <c r="AP250" s="637" t="s">
        <v>2201</v>
      </c>
      <c r="AQ250" s="637" t="s">
        <v>2202</v>
      </c>
      <c r="AR250" s="637" t="s">
        <v>2203</v>
      </c>
      <c r="AT250" s="637" t="s">
        <v>2204</v>
      </c>
      <c r="AU250" s="637" t="s">
        <v>2205</v>
      </c>
      <c r="AV250" s="637" t="s">
        <v>2206</v>
      </c>
      <c r="AW250" s="637" t="s">
        <v>2207</v>
      </c>
      <c r="AX250" s="637" t="s">
        <v>2208</v>
      </c>
      <c r="AY250" s="637" t="s">
        <v>2209</v>
      </c>
      <c r="AZ250" s="637" t="s">
        <v>2210</v>
      </c>
      <c r="BB250" s="637" t="s">
        <v>2211</v>
      </c>
      <c r="BC250" s="637" t="s">
        <v>1296</v>
      </c>
      <c r="BD250" s="637" t="s">
        <v>2212</v>
      </c>
      <c r="BE250" s="637" t="s">
        <v>2213</v>
      </c>
      <c r="BF250" s="637" t="s">
        <v>1297</v>
      </c>
      <c r="BG250" s="637" t="s">
        <v>1298</v>
      </c>
      <c r="BH250" s="637" t="s">
        <v>2214</v>
      </c>
      <c r="BI250" s="637" t="s">
        <v>2215</v>
      </c>
      <c r="BJ250" s="637" t="s">
        <v>1124</v>
      </c>
      <c r="BK250" s="637" t="s">
        <v>2216</v>
      </c>
      <c r="BL250" s="637" t="s">
        <v>2217</v>
      </c>
      <c r="BM250" s="637" t="s">
        <v>2218</v>
      </c>
      <c r="BN250" s="637" t="s">
        <v>2219</v>
      </c>
      <c r="BO250" s="637" t="s">
        <v>1303</v>
      </c>
      <c r="BP250" s="637" t="s">
        <v>1304</v>
      </c>
      <c r="BQ250" s="637" t="s">
        <v>2220</v>
      </c>
      <c r="BR250" s="637" t="s">
        <v>2221</v>
      </c>
      <c r="BS250" s="637" t="s">
        <v>2222</v>
      </c>
      <c r="BU250" s="637" t="s">
        <v>2223</v>
      </c>
      <c r="BV250" s="637" t="s">
        <v>2224</v>
      </c>
      <c r="BW250" s="637" t="s">
        <v>1298</v>
      </c>
      <c r="BX250" s="637" t="s">
        <v>2225</v>
      </c>
      <c r="BY250" s="637" t="s">
        <v>2226</v>
      </c>
      <c r="BZ250" s="637" t="s">
        <v>2227</v>
      </c>
      <c r="CA250" s="637" t="s">
        <v>2228</v>
      </c>
      <c r="CB250" s="637" t="s">
        <v>2229</v>
      </c>
      <c r="CC250" s="637" t="s">
        <v>2221</v>
      </c>
      <c r="CD250" s="637" t="s">
        <v>2230</v>
      </c>
    </row>
    <row r="251" spans="1:82" s="637" customFormat="1" x14ac:dyDescent="0.3">
      <c r="A251" s="636">
        <v>948</v>
      </c>
      <c r="B251" s="637" t="s">
        <v>1125</v>
      </c>
      <c r="D251" s="637" t="s">
        <v>2231</v>
      </c>
      <c r="E251" s="637" t="s">
        <v>2232</v>
      </c>
      <c r="F251" s="637" t="s">
        <v>1306</v>
      </c>
      <c r="G251" s="637" t="s">
        <v>2214</v>
      </c>
      <c r="H251" s="637" t="s">
        <v>2233</v>
      </c>
      <c r="I251" s="637" t="s">
        <v>2234</v>
      </c>
      <c r="J251" s="637" t="s">
        <v>2235</v>
      </c>
      <c r="K251" s="637" t="s">
        <v>2236</v>
      </c>
      <c r="L251" s="637" t="s">
        <v>2237</v>
      </c>
      <c r="M251" s="637" t="s">
        <v>2238</v>
      </c>
      <c r="N251" s="637" t="s">
        <v>2239</v>
      </c>
      <c r="O251" s="637" t="s">
        <v>1308</v>
      </c>
      <c r="P251" s="637" t="s">
        <v>2240</v>
      </c>
      <c r="Q251" s="637" t="s">
        <v>2241</v>
      </c>
      <c r="R251" s="637" t="s">
        <v>958</v>
      </c>
      <c r="S251" s="637" t="s">
        <v>2242</v>
      </c>
      <c r="T251" s="637" t="s">
        <v>2243</v>
      </c>
      <c r="U251" s="637" t="s">
        <v>2244</v>
      </c>
      <c r="V251" s="637" t="s">
        <v>2245</v>
      </c>
      <c r="Y251" s="637" t="s">
        <v>1601</v>
      </c>
      <c r="Z251" s="637" t="s">
        <v>2246</v>
      </c>
      <c r="AA251" s="637" t="s">
        <v>2247</v>
      </c>
      <c r="AB251" s="637" t="s">
        <v>2248</v>
      </c>
      <c r="AC251" s="637" t="s">
        <v>2249</v>
      </c>
      <c r="AD251" s="637" t="s">
        <v>2250</v>
      </c>
      <c r="AF251" s="637" t="s">
        <v>2193</v>
      </c>
      <c r="AG251" s="637" t="s">
        <v>2251</v>
      </c>
      <c r="AH251" s="637" t="s">
        <v>2252</v>
      </c>
      <c r="AI251" s="637" t="s">
        <v>2253</v>
      </c>
      <c r="AJ251" s="637" t="s">
        <v>2254</v>
      </c>
      <c r="AK251" s="637" t="s">
        <v>2255</v>
      </c>
      <c r="AM251" s="637" t="s">
        <v>2256</v>
      </c>
      <c r="AN251" s="637" t="s">
        <v>2257</v>
      </c>
      <c r="AO251" s="637" t="s">
        <v>2258</v>
      </c>
      <c r="AP251" s="637" t="s">
        <v>2259</v>
      </c>
      <c r="AQ251" s="637" t="s">
        <v>2260</v>
      </c>
      <c r="AR251" s="637" t="s">
        <v>2261</v>
      </c>
      <c r="AT251" s="637" t="s">
        <v>2262</v>
      </c>
      <c r="AU251" s="637" t="s">
        <v>2263</v>
      </c>
      <c r="AV251" s="637" t="s">
        <v>2264</v>
      </c>
      <c r="AW251" s="637" t="s">
        <v>1311</v>
      </c>
      <c r="AX251" s="637" t="s">
        <v>2265</v>
      </c>
      <c r="AY251" s="637" t="s">
        <v>2266</v>
      </c>
      <c r="AZ251" s="637" t="s">
        <v>2267</v>
      </c>
      <c r="BB251" s="637" t="s">
        <v>2268</v>
      </c>
      <c r="BC251" s="637" t="s">
        <v>1307</v>
      </c>
      <c r="BD251" s="637" t="s">
        <v>2269</v>
      </c>
      <c r="BE251" s="637" t="s">
        <v>2270</v>
      </c>
      <c r="BF251" s="637" t="s">
        <v>2214</v>
      </c>
      <c r="BG251" s="637" t="s">
        <v>2271</v>
      </c>
      <c r="BH251" s="637" t="s">
        <v>2272</v>
      </c>
      <c r="BI251" s="637" t="s">
        <v>2273</v>
      </c>
      <c r="BJ251" s="637" t="s">
        <v>2274</v>
      </c>
      <c r="BK251" s="637" t="s">
        <v>2275</v>
      </c>
      <c r="BL251" s="637" t="s">
        <v>2276</v>
      </c>
      <c r="BM251" s="637" t="s">
        <v>2277</v>
      </c>
      <c r="BN251" s="637" t="s">
        <v>2278</v>
      </c>
      <c r="BO251" s="637" t="s">
        <v>2279</v>
      </c>
      <c r="BP251" s="637" t="s">
        <v>2280</v>
      </c>
      <c r="BQ251" s="637" t="s">
        <v>2281</v>
      </c>
      <c r="BR251" s="637" t="s">
        <v>2282</v>
      </c>
      <c r="BS251" s="637" t="s">
        <v>2283</v>
      </c>
      <c r="BU251" s="637" t="s">
        <v>2284</v>
      </c>
      <c r="BV251" s="637" t="s">
        <v>2285</v>
      </c>
      <c r="BW251" s="637" t="s">
        <v>2286</v>
      </c>
      <c r="BX251" s="637" t="s">
        <v>2287</v>
      </c>
      <c r="BY251" s="637" t="s">
        <v>2288</v>
      </c>
      <c r="BZ251" s="637" t="s">
        <v>2289</v>
      </c>
      <c r="CA251" s="637" t="s">
        <v>2290</v>
      </c>
      <c r="CB251" s="637" t="s">
        <v>2291</v>
      </c>
      <c r="CC251" s="637" t="s">
        <v>2292</v>
      </c>
      <c r="CD251" s="637" t="s">
        <v>2293</v>
      </c>
    </row>
    <row r="252" spans="1:82" s="637" customFormat="1" x14ac:dyDescent="0.3">
      <c r="A252" s="636">
        <v>949</v>
      </c>
      <c r="B252" s="637" t="s">
        <v>1127</v>
      </c>
      <c r="D252" s="637" t="s">
        <v>415</v>
      </c>
      <c r="E252" s="637" t="s">
        <v>415</v>
      </c>
      <c r="F252" s="637" t="s">
        <v>415</v>
      </c>
      <c r="G252" s="637" t="s">
        <v>1603</v>
      </c>
      <c r="H252" s="637" t="s">
        <v>415</v>
      </c>
      <c r="I252" s="637" t="s">
        <v>415</v>
      </c>
      <c r="J252" s="637" t="s">
        <v>415</v>
      </c>
      <c r="K252" s="637" t="s">
        <v>415</v>
      </c>
      <c r="L252" s="637" t="s">
        <v>415</v>
      </c>
      <c r="M252" s="637" t="s">
        <v>415</v>
      </c>
      <c r="N252" s="637" t="s">
        <v>415</v>
      </c>
      <c r="O252" s="637" t="s">
        <v>415</v>
      </c>
      <c r="P252" s="637" t="s">
        <v>415</v>
      </c>
      <c r="Q252" s="637" t="s">
        <v>415</v>
      </c>
      <c r="R252" s="637" t="s">
        <v>415</v>
      </c>
      <c r="S252" s="637" t="s">
        <v>415</v>
      </c>
      <c r="T252" s="637" t="s">
        <v>415</v>
      </c>
      <c r="U252" s="637" t="s">
        <v>415</v>
      </c>
      <c r="V252" s="637" t="s">
        <v>415</v>
      </c>
      <c r="Y252" s="637" t="s">
        <v>415</v>
      </c>
      <c r="Z252" s="637" t="s">
        <v>415</v>
      </c>
      <c r="AA252" s="637" t="s">
        <v>415</v>
      </c>
      <c r="AB252" s="637" t="s">
        <v>415</v>
      </c>
      <c r="AC252" s="637" t="s">
        <v>415</v>
      </c>
      <c r="AD252" s="637" t="s">
        <v>415</v>
      </c>
      <c r="AF252" s="637" t="s">
        <v>415</v>
      </c>
      <c r="AG252" s="637" t="s">
        <v>415</v>
      </c>
      <c r="AH252" s="637" t="s">
        <v>415</v>
      </c>
      <c r="AI252" s="637" t="s">
        <v>415</v>
      </c>
      <c r="AJ252" s="637" t="s">
        <v>415</v>
      </c>
      <c r="AK252" s="637" t="s">
        <v>415</v>
      </c>
      <c r="AM252" s="637" t="s">
        <v>415</v>
      </c>
      <c r="AN252" s="637" t="s">
        <v>415</v>
      </c>
      <c r="AO252" s="637" t="s">
        <v>415</v>
      </c>
      <c r="AP252" s="637" t="s">
        <v>415</v>
      </c>
      <c r="AQ252" s="637" t="s">
        <v>415</v>
      </c>
      <c r="AR252" s="637" t="s">
        <v>415</v>
      </c>
      <c r="AT252" s="637" t="s">
        <v>415</v>
      </c>
      <c r="AU252" s="637" t="s">
        <v>415</v>
      </c>
      <c r="AV252" s="637" t="s">
        <v>415</v>
      </c>
      <c r="AW252" s="637" t="s">
        <v>415</v>
      </c>
      <c r="AX252" s="637" t="s">
        <v>415</v>
      </c>
      <c r="AY252" s="637" t="s">
        <v>415</v>
      </c>
      <c r="AZ252" s="637" t="s">
        <v>433</v>
      </c>
      <c r="BB252" s="637" t="s">
        <v>415</v>
      </c>
      <c r="BC252" s="637" t="s">
        <v>415</v>
      </c>
      <c r="BD252" s="637" t="s">
        <v>415</v>
      </c>
      <c r="BE252" s="637" t="s">
        <v>415</v>
      </c>
      <c r="BF252" s="637" t="s">
        <v>415</v>
      </c>
      <c r="BG252" s="637" t="s">
        <v>415</v>
      </c>
      <c r="BH252" s="637" t="s">
        <v>415</v>
      </c>
      <c r="BI252" s="637" t="s">
        <v>415</v>
      </c>
      <c r="BJ252" s="637" t="s">
        <v>415</v>
      </c>
      <c r="BK252" s="637" t="s">
        <v>415</v>
      </c>
      <c r="BL252" s="637" t="s">
        <v>415</v>
      </c>
      <c r="BM252" s="637" t="s">
        <v>415</v>
      </c>
      <c r="BN252" s="637" t="s">
        <v>415</v>
      </c>
      <c r="BO252" s="637" t="s">
        <v>415</v>
      </c>
      <c r="BP252" s="637" t="s">
        <v>415</v>
      </c>
      <c r="BQ252" s="637" t="s">
        <v>415</v>
      </c>
      <c r="BR252" s="637" t="s">
        <v>415</v>
      </c>
      <c r="BS252" s="637" t="s">
        <v>415</v>
      </c>
      <c r="BU252" s="637" t="s">
        <v>415</v>
      </c>
      <c r="BV252" s="637" t="s">
        <v>415</v>
      </c>
      <c r="BW252" s="637" t="s">
        <v>415</v>
      </c>
      <c r="BX252" s="637" t="s">
        <v>415</v>
      </c>
      <c r="BY252" s="637" t="s">
        <v>415</v>
      </c>
      <c r="BZ252" s="637" t="s">
        <v>415</v>
      </c>
      <c r="CA252" s="637" t="s">
        <v>415</v>
      </c>
      <c r="CB252" s="637" t="s">
        <v>415</v>
      </c>
      <c r="CC252" s="637" t="s">
        <v>415</v>
      </c>
      <c r="CD252" s="637" t="s">
        <v>415</v>
      </c>
    </row>
    <row r="253" spans="1:82" s="637" customFormat="1" x14ac:dyDescent="0.3">
      <c r="A253" s="636">
        <v>950</v>
      </c>
      <c r="B253" s="637" t="s">
        <v>1128</v>
      </c>
      <c r="D253" s="637" t="s">
        <v>50</v>
      </c>
      <c r="E253" s="637" t="s">
        <v>50</v>
      </c>
      <c r="F253" s="637" t="s">
        <v>50</v>
      </c>
      <c r="G253" s="637" t="s">
        <v>50</v>
      </c>
      <c r="H253" s="637" t="s">
        <v>50</v>
      </c>
      <c r="I253" s="637" t="s">
        <v>50</v>
      </c>
      <c r="J253" s="637" t="s">
        <v>50</v>
      </c>
      <c r="K253" s="637" t="s">
        <v>50</v>
      </c>
      <c r="L253" s="637" t="s">
        <v>50</v>
      </c>
      <c r="M253" s="637" t="s">
        <v>50</v>
      </c>
      <c r="N253" s="637" t="s">
        <v>50</v>
      </c>
      <c r="O253" s="637" t="s">
        <v>50</v>
      </c>
      <c r="P253" s="637" t="s">
        <v>50</v>
      </c>
      <c r="Q253" s="637" t="s">
        <v>50</v>
      </c>
      <c r="R253" s="637" t="s">
        <v>50</v>
      </c>
      <c r="S253" s="637" t="s">
        <v>50</v>
      </c>
      <c r="T253" s="637" t="s">
        <v>51</v>
      </c>
      <c r="U253" s="637" t="s">
        <v>50</v>
      </c>
      <c r="V253" s="637" t="s">
        <v>50</v>
      </c>
      <c r="Y253" s="637" t="s">
        <v>50</v>
      </c>
      <c r="Z253" s="637" t="s">
        <v>50</v>
      </c>
      <c r="AA253" s="637" t="s">
        <v>50</v>
      </c>
      <c r="AB253" s="637" t="s">
        <v>50</v>
      </c>
      <c r="AC253" s="637" t="s">
        <v>50</v>
      </c>
      <c r="AD253" s="637" t="s">
        <v>50</v>
      </c>
      <c r="AF253" s="637" t="s">
        <v>50</v>
      </c>
      <c r="AG253" s="637" t="s">
        <v>50</v>
      </c>
      <c r="AH253" s="637" t="s">
        <v>50</v>
      </c>
      <c r="AI253" s="637" t="s">
        <v>50</v>
      </c>
      <c r="AJ253" s="637" t="s">
        <v>50</v>
      </c>
      <c r="AK253" s="637" t="s">
        <v>50</v>
      </c>
      <c r="AM253" s="637" t="s">
        <v>50</v>
      </c>
      <c r="AN253" s="637" t="s">
        <v>50</v>
      </c>
      <c r="AO253" s="637" t="s">
        <v>50</v>
      </c>
      <c r="AP253" s="637" t="s">
        <v>50</v>
      </c>
      <c r="AQ253" s="637" t="s">
        <v>50</v>
      </c>
      <c r="AR253" s="637" t="s">
        <v>50</v>
      </c>
      <c r="AT253" s="637" t="s">
        <v>50</v>
      </c>
      <c r="AU253" s="637" t="s">
        <v>50</v>
      </c>
      <c r="AV253" s="637" t="s">
        <v>50</v>
      </c>
      <c r="AW253" s="637" t="s">
        <v>1312</v>
      </c>
      <c r="AX253" s="637" t="s">
        <v>50</v>
      </c>
      <c r="AY253" s="637" t="s">
        <v>50</v>
      </c>
      <c r="AZ253" s="637" t="s">
        <v>51</v>
      </c>
      <c r="BB253" s="637" t="s">
        <v>50</v>
      </c>
      <c r="BC253" s="637" t="s">
        <v>50</v>
      </c>
      <c r="BD253" s="637" t="s">
        <v>50</v>
      </c>
      <c r="BE253" s="637" t="s">
        <v>50</v>
      </c>
      <c r="BF253" s="637" t="s">
        <v>50</v>
      </c>
      <c r="BG253" s="637" t="s">
        <v>51</v>
      </c>
      <c r="BH253" s="637" t="s">
        <v>50</v>
      </c>
      <c r="BI253" s="637" t="s">
        <v>50</v>
      </c>
      <c r="BJ253" s="637" t="s">
        <v>50</v>
      </c>
      <c r="BK253" s="637" t="s">
        <v>50</v>
      </c>
      <c r="BL253" s="637" t="s">
        <v>50</v>
      </c>
      <c r="BM253" s="637" t="s">
        <v>50</v>
      </c>
      <c r="BN253" s="637" t="s">
        <v>50</v>
      </c>
      <c r="BO253" s="637" t="s">
        <v>50</v>
      </c>
      <c r="BP253" s="637" t="s">
        <v>50</v>
      </c>
      <c r="BQ253" s="637" t="s">
        <v>50</v>
      </c>
      <c r="BR253" s="637" t="s">
        <v>50</v>
      </c>
      <c r="BS253" s="637" t="s">
        <v>50</v>
      </c>
      <c r="BU253" s="637" t="s">
        <v>50</v>
      </c>
      <c r="BV253" s="637" t="s">
        <v>50</v>
      </c>
      <c r="BW253" s="637" t="s">
        <v>50</v>
      </c>
      <c r="BX253" s="637" t="s">
        <v>50</v>
      </c>
      <c r="BY253" s="637" t="s">
        <v>50</v>
      </c>
      <c r="BZ253" s="637" t="s">
        <v>50</v>
      </c>
      <c r="CA253" s="637" t="s">
        <v>50</v>
      </c>
      <c r="CB253" s="637" t="s">
        <v>50</v>
      </c>
      <c r="CC253" s="637" t="s">
        <v>50</v>
      </c>
      <c r="CD253" s="637" t="s">
        <v>50</v>
      </c>
    </row>
    <row r="254" spans="1:82" s="632" customFormat="1" x14ac:dyDescent="0.3">
      <c r="A254" s="631">
        <v>951</v>
      </c>
      <c r="B254" s="632" t="s">
        <v>1129</v>
      </c>
      <c r="D254" s="632">
        <v>2</v>
      </c>
      <c r="E254" s="632">
        <v>2</v>
      </c>
      <c r="F254" s="632">
        <v>2</v>
      </c>
      <c r="G254" s="632">
        <v>2</v>
      </c>
      <c r="H254" s="632">
        <v>1</v>
      </c>
      <c r="I254" s="632">
        <v>1</v>
      </c>
      <c r="J254" s="632">
        <v>2</v>
      </c>
      <c r="K254" s="632">
        <v>2</v>
      </c>
      <c r="L254" s="632">
        <v>2</v>
      </c>
      <c r="M254" s="632">
        <v>2</v>
      </c>
      <c r="N254" s="632">
        <v>2</v>
      </c>
      <c r="O254" s="632">
        <v>2</v>
      </c>
      <c r="P254" s="632">
        <v>2</v>
      </c>
      <c r="Q254" s="632">
        <v>2</v>
      </c>
      <c r="R254" s="632">
        <v>2</v>
      </c>
      <c r="S254" s="632">
        <v>2</v>
      </c>
      <c r="T254" s="632">
        <v>2</v>
      </c>
      <c r="U254" s="632">
        <v>2</v>
      </c>
      <c r="V254" s="632">
        <v>2</v>
      </c>
      <c r="Y254" s="632">
        <v>2</v>
      </c>
      <c r="Z254" s="632">
        <v>2</v>
      </c>
      <c r="AA254" s="632">
        <v>2</v>
      </c>
      <c r="AB254" s="632">
        <v>2</v>
      </c>
      <c r="AC254" s="632">
        <v>2</v>
      </c>
      <c r="AD254" s="632">
        <v>1</v>
      </c>
      <c r="AF254" s="632">
        <v>2</v>
      </c>
      <c r="AG254" s="632">
        <v>2</v>
      </c>
      <c r="AH254" s="632">
        <v>1</v>
      </c>
      <c r="AI254" s="632">
        <v>2</v>
      </c>
      <c r="AJ254" s="632">
        <v>1</v>
      </c>
      <c r="AK254" s="632">
        <v>2</v>
      </c>
      <c r="AM254" s="632">
        <v>2</v>
      </c>
      <c r="AN254" s="632">
        <v>2</v>
      </c>
      <c r="AO254" s="632">
        <v>2</v>
      </c>
      <c r="AP254" s="632">
        <v>2</v>
      </c>
      <c r="AQ254" s="632">
        <v>2</v>
      </c>
      <c r="AR254" s="632">
        <v>2</v>
      </c>
      <c r="AT254" s="632">
        <v>2</v>
      </c>
      <c r="AU254" s="632">
        <v>2</v>
      </c>
      <c r="AV254" s="632">
        <v>2</v>
      </c>
      <c r="AW254" s="632">
        <v>2</v>
      </c>
      <c r="AX254" s="632">
        <v>2</v>
      </c>
      <c r="AY254" s="632">
        <v>2</v>
      </c>
      <c r="AZ254" s="632">
        <v>1</v>
      </c>
      <c r="BB254" s="632">
        <v>2</v>
      </c>
      <c r="BC254" s="632">
        <v>2</v>
      </c>
      <c r="BD254" s="632">
        <v>2</v>
      </c>
      <c r="BE254" s="632">
        <v>1</v>
      </c>
      <c r="BF254" s="632">
        <v>2</v>
      </c>
      <c r="BG254" s="632">
        <v>2</v>
      </c>
      <c r="BH254" s="632">
        <v>2</v>
      </c>
      <c r="BI254" s="632">
        <v>2</v>
      </c>
      <c r="BJ254" s="632">
        <v>2</v>
      </c>
      <c r="BK254" s="632">
        <v>2</v>
      </c>
      <c r="BL254" s="632">
        <v>2</v>
      </c>
      <c r="BM254" s="632">
        <v>2</v>
      </c>
      <c r="BN254" s="632">
        <v>2</v>
      </c>
      <c r="BO254" s="632">
        <v>2</v>
      </c>
      <c r="BP254" s="632">
        <v>2</v>
      </c>
      <c r="BQ254" s="632">
        <v>2</v>
      </c>
      <c r="BR254" s="632">
        <v>2</v>
      </c>
      <c r="BS254" s="632">
        <v>2</v>
      </c>
      <c r="BU254" s="632">
        <v>1</v>
      </c>
      <c r="BV254" s="632">
        <v>2</v>
      </c>
      <c r="BW254" s="632">
        <v>2</v>
      </c>
      <c r="BX254" s="632">
        <v>2</v>
      </c>
      <c r="BY254" s="632">
        <v>2</v>
      </c>
      <c r="BZ254" s="632">
        <v>2</v>
      </c>
      <c r="CA254" s="632">
        <v>2</v>
      </c>
      <c r="CB254" s="632">
        <v>2</v>
      </c>
      <c r="CC254" s="632">
        <v>2</v>
      </c>
      <c r="CD254" s="632">
        <v>2</v>
      </c>
    </row>
    <row r="255" spans="1:82" s="637" customFormat="1" x14ac:dyDescent="0.3">
      <c r="A255" s="636">
        <v>952</v>
      </c>
      <c r="B255" s="637" t="s">
        <v>1130</v>
      </c>
      <c r="D255" s="637" t="s">
        <v>2294</v>
      </c>
      <c r="E255" s="637" t="s">
        <v>1320</v>
      </c>
      <c r="F255" s="637" t="s">
        <v>2295</v>
      </c>
      <c r="G255" s="637" t="s">
        <v>2296</v>
      </c>
      <c r="H255" s="637" t="s">
        <v>1315</v>
      </c>
      <c r="I255" s="637" t="s">
        <v>1133</v>
      </c>
      <c r="J255" s="637" t="s">
        <v>2297</v>
      </c>
      <c r="K255" s="637" t="s">
        <v>2298</v>
      </c>
      <c r="L255" s="637" t="s">
        <v>2299</v>
      </c>
      <c r="M255" s="637" t="s">
        <v>2300</v>
      </c>
      <c r="N255" s="637" t="s">
        <v>2301</v>
      </c>
      <c r="O255" s="637" t="s">
        <v>2302</v>
      </c>
      <c r="P255" s="637" t="s">
        <v>2303</v>
      </c>
      <c r="Q255" s="637" t="s">
        <v>1606</v>
      </c>
      <c r="R255" s="637" t="s">
        <v>2304</v>
      </c>
      <c r="S255" s="637" t="s">
        <v>2305</v>
      </c>
      <c r="U255" s="637" t="s">
        <v>1313</v>
      </c>
      <c r="V255" s="637" t="s">
        <v>2306</v>
      </c>
      <c r="Y255" s="637" t="s">
        <v>1131</v>
      </c>
      <c r="Z255" s="637" t="s">
        <v>1320</v>
      </c>
      <c r="AA255" s="637" t="s">
        <v>1576</v>
      </c>
      <c r="AB255" s="637" t="s">
        <v>2307</v>
      </c>
      <c r="AC255" s="637" t="s">
        <v>1320</v>
      </c>
      <c r="AD255" s="637" t="s">
        <v>1131</v>
      </c>
      <c r="AF255" s="637" t="s">
        <v>2308</v>
      </c>
      <c r="AG255" s="637" t="s">
        <v>1322</v>
      </c>
      <c r="AH255" s="637" t="s">
        <v>1313</v>
      </c>
      <c r="AI255" s="637" t="s">
        <v>1317</v>
      </c>
      <c r="AJ255" s="637" t="s">
        <v>1483</v>
      </c>
      <c r="AK255" s="637" t="s">
        <v>1604</v>
      </c>
      <c r="AM255" s="637" t="s">
        <v>1319</v>
      </c>
      <c r="AN255" s="637" t="s">
        <v>2309</v>
      </c>
      <c r="AO255" s="637" t="s">
        <v>2310</v>
      </c>
      <c r="AP255" s="637" t="s">
        <v>2311</v>
      </c>
      <c r="AT255" s="637" t="s">
        <v>2312</v>
      </c>
      <c r="AU255" s="637" t="s">
        <v>2313</v>
      </c>
      <c r="AV255" s="637" t="s">
        <v>2314</v>
      </c>
      <c r="AW255" s="637" t="s">
        <v>2312</v>
      </c>
      <c r="AX255" s="637" t="s">
        <v>1613</v>
      </c>
      <c r="AY255" s="637" t="s">
        <v>2315</v>
      </c>
      <c r="BB255" s="637" t="s">
        <v>1313</v>
      </c>
      <c r="BC255" s="637" t="s">
        <v>1315</v>
      </c>
      <c r="BD255" s="637" t="s">
        <v>2316</v>
      </c>
      <c r="BE255" s="637" t="s">
        <v>1131</v>
      </c>
      <c r="BF255" s="637" t="s">
        <v>2317</v>
      </c>
      <c r="BH255" s="637" t="s">
        <v>2318</v>
      </c>
      <c r="BI255" s="637" t="s">
        <v>1315</v>
      </c>
      <c r="BJ255" s="637" t="s">
        <v>2319</v>
      </c>
      <c r="BK255" s="637" t="s">
        <v>1133</v>
      </c>
      <c r="BL255" s="637" t="s">
        <v>2320</v>
      </c>
      <c r="BM255" s="637" t="s">
        <v>2321</v>
      </c>
      <c r="BN255" s="637" t="s">
        <v>1172</v>
      </c>
      <c r="BO255" s="637" t="s">
        <v>2322</v>
      </c>
      <c r="BP255" s="637" t="s">
        <v>2323</v>
      </c>
      <c r="BQ255" s="637" t="s">
        <v>1320</v>
      </c>
      <c r="BR255" s="637" t="s">
        <v>2324</v>
      </c>
      <c r="BS255" s="637" t="s">
        <v>2325</v>
      </c>
      <c r="BU255" s="637" t="s">
        <v>2326</v>
      </c>
      <c r="BV255" s="637" t="s">
        <v>1313</v>
      </c>
      <c r="BW255" s="637" t="s">
        <v>2327</v>
      </c>
      <c r="BX255" s="637" t="s">
        <v>1315</v>
      </c>
      <c r="BY255" s="637" t="s">
        <v>1518</v>
      </c>
      <c r="CA255" s="637" t="s">
        <v>2328</v>
      </c>
      <c r="CB255" s="637" t="s">
        <v>1314</v>
      </c>
      <c r="CD255" s="637" t="s">
        <v>1315</v>
      </c>
    </row>
    <row r="256" spans="1:82" s="632" customFormat="1" x14ac:dyDescent="0.3">
      <c r="A256" s="631">
        <v>953</v>
      </c>
      <c r="B256" s="632" t="s">
        <v>1134</v>
      </c>
      <c r="D256" s="632">
        <v>2</v>
      </c>
      <c r="E256" s="632">
        <v>2</v>
      </c>
      <c r="F256" s="632">
        <v>2</v>
      </c>
      <c r="G256" s="632">
        <v>2</v>
      </c>
      <c r="H256" s="632">
        <v>2</v>
      </c>
      <c r="I256" s="632">
        <v>2</v>
      </c>
      <c r="J256" s="632">
        <v>2</v>
      </c>
      <c r="K256" s="632">
        <v>2</v>
      </c>
      <c r="L256" s="632">
        <v>2</v>
      </c>
      <c r="M256" s="632">
        <v>2</v>
      </c>
      <c r="N256" s="632">
        <v>2</v>
      </c>
      <c r="O256" s="632">
        <v>2</v>
      </c>
      <c r="P256" s="632">
        <v>2</v>
      </c>
      <c r="Q256" s="632">
        <v>2</v>
      </c>
      <c r="R256" s="632">
        <v>2</v>
      </c>
      <c r="S256" s="632">
        <v>2</v>
      </c>
      <c r="T256" s="632">
        <v>2</v>
      </c>
      <c r="U256" s="632">
        <v>2</v>
      </c>
      <c r="V256" s="632">
        <v>2</v>
      </c>
      <c r="Y256" s="632">
        <v>2</v>
      </c>
      <c r="Z256" s="632">
        <v>2</v>
      </c>
      <c r="AA256" s="632">
        <v>2</v>
      </c>
      <c r="AB256" s="632">
        <v>2</v>
      </c>
      <c r="AC256" s="632">
        <v>2</v>
      </c>
      <c r="AD256" s="632">
        <v>2</v>
      </c>
      <c r="AF256" s="632">
        <v>2</v>
      </c>
      <c r="AG256" s="632">
        <v>2</v>
      </c>
      <c r="AH256" s="632">
        <v>2</v>
      </c>
      <c r="AI256" s="632">
        <v>2</v>
      </c>
      <c r="AJ256" s="632">
        <v>2</v>
      </c>
      <c r="AK256" s="632">
        <v>2</v>
      </c>
      <c r="AM256" s="632">
        <v>2</v>
      </c>
      <c r="AN256" s="632">
        <v>2</v>
      </c>
      <c r="AO256" s="632">
        <v>2</v>
      </c>
      <c r="AP256" s="632">
        <v>2</v>
      </c>
      <c r="AQ256" s="632">
        <v>2</v>
      </c>
      <c r="AR256" s="632">
        <v>2</v>
      </c>
      <c r="AT256" s="632">
        <v>2</v>
      </c>
      <c r="AU256" s="632">
        <v>2</v>
      </c>
      <c r="AV256" s="632">
        <v>2</v>
      </c>
      <c r="AW256" s="632">
        <v>2</v>
      </c>
      <c r="AX256" s="632">
        <v>2</v>
      </c>
      <c r="AY256" s="632">
        <v>2</v>
      </c>
      <c r="AZ256" s="632">
        <v>2</v>
      </c>
      <c r="BB256" s="632">
        <v>2</v>
      </c>
      <c r="BC256" s="632">
        <v>2</v>
      </c>
      <c r="BD256" s="632">
        <v>2</v>
      </c>
      <c r="BE256" s="632">
        <v>2</v>
      </c>
      <c r="BF256" s="632">
        <v>2</v>
      </c>
      <c r="BG256" s="632">
        <v>2</v>
      </c>
      <c r="BH256" s="632">
        <v>2</v>
      </c>
      <c r="BI256" s="632">
        <v>2</v>
      </c>
      <c r="BJ256" s="632">
        <v>2</v>
      </c>
      <c r="BK256" s="632">
        <v>2</v>
      </c>
      <c r="BL256" s="632">
        <v>2</v>
      </c>
      <c r="BM256" s="632">
        <v>2</v>
      </c>
      <c r="BN256" s="632">
        <v>2</v>
      </c>
      <c r="BO256" s="632">
        <v>2</v>
      </c>
      <c r="BP256" s="632">
        <v>2</v>
      </c>
      <c r="BQ256" s="632">
        <v>2</v>
      </c>
      <c r="BR256" s="632">
        <v>2</v>
      </c>
      <c r="BS256" s="632">
        <v>2</v>
      </c>
      <c r="BU256" s="632">
        <v>2</v>
      </c>
      <c r="BV256" s="632">
        <v>2</v>
      </c>
      <c r="BW256" s="632">
        <v>2</v>
      </c>
      <c r="BX256" s="632">
        <v>2</v>
      </c>
      <c r="BY256" s="632">
        <v>2</v>
      </c>
      <c r="BZ256" s="632">
        <v>2</v>
      </c>
      <c r="CA256" s="632">
        <v>2</v>
      </c>
      <c r="CB256" s="632">
        <v>2</v>
      </c>
      <c r="CC256" s="632">
        <v>2</v>
      </c>
      <c r="CD256" s="632">
        <v>2</v>
      </c>
    </row>
    <row r="257" spans="1:82" s="637" customFormat="1" x14ac:dyDescent="0.3">
      <c r="A257" s="636">
        <v>954</v>
      </c>
      <c r="B257" s="637" t="s">
        <v>413</v>
      </c>
      <c r="D257" s="637" t="s">
        <v>50</v>
      </c>
      <c r="E257" s="637" t="s">
        <v>50</v>
      </c>
      <c r="F257" s="637" t="s">
        <v>50</v>
      </c>
      <c r="G257" s="637" t="s">
        <v>50</v>
      </c>
      <c r="H257" s="637" t="s">
        <v>50</v>
      </c>
      <c r="I257" s="637" t="s">
        <v>50</v>
      </c>
      <c r="J257" s="637" t="s">
        <v>50</v>
      </c>
      <c r="K257" s="637" t="s">
        <v>50</v>
      </c>
      <c r="L257" s="637" t="s">
        <v>50</v>
      </c>
      <c r="M257" s="637" t="s">
        <v>50</v>
      </c>
      <c r="N257" s="637" t="s">
        <v>50</v>
      </c>
      <c r="O257" s="637" t="s">
        <v>50</v>
      </c>
      <c r="P257" s="637" t="s">
        <v>50</v>
      </c>
      <c r="Q257" s="637" t="s">
        <v>50</v>
      </c>
      <c r="R257" s="637" t="s">
        <v>50</v>
      </c>
      <c r="S257" s="637" t="s">
        <v>50</v>
      </c>
      <c r="T257" s="637" t="s">
        <v>50</v>
      </c>
      <c r="U257" s="637" t="s">
        <v>50</v>
      </c>
      <c r="V257" s="637" t="s">
        <v>50</v>
      </c>
      <c r="Y257" s="637" t="s">
        <v>50</v>
      </c>
      <c r="Z257" s="637" t="s">
        <v>50</v>
      </c>
      <c r="AA257" s="637" t="s">
        <v>50</v>
      </c>
      <c r="AB257" s="637" t="s">
        <v>50</v>
      </c>
      <c r="AC257" s="637" t="s">
        <v>50</v>
      </c>
      <c r="AD257" s="637" t="s">
        <v>50</v>
      </c>
      <c r="AF257" s="637" t="s">
        <v>50</v>
      </c>
      <c r="AG257" s="637" t="s">
        <v>50</v>
      </c>
      <c r="AH257" s="637" t="s">
        <v>50</v>
      </c>
      <c r="AI257" s="637" t="s">
        <v>50</v>
      </c>
      <c r="AJ257" s="637" t="s">
        <v>50</v>
      </c>
      <c r="AK257" s="637" t="s">
        <v>50</v>
      </c>
      <c r="AM257" s="637" t="s">
        <v>50</v>
      </c>
      <c r="AN257" s="637" t="s">
        <v>50</v>
      </c>
      <c r="AO257" s="637" t="s">
        <v>50</v>
      </c>
      <c r="AP257" s="637" t="s">
        <v>50</v>
      </c>
      <c r="AQ257" s="637" t="s">
        <v>50</v>
      </c>
      <c r="AR257" s="637" t="s">
        <v>50</v>
      </c>
      <c r="AT257" s="637" t="s">
        <v>50</v>
      </c>
      <c r="AU257" s="637" t="s">
        <v>50</v>
      </c>
      <c r="AV257" s="637" t="s">
        <v>50</v>
      </c>
      <c r="AW257" s="637" t="s">
        <v>50</v>
      </c>
      <c r="AX257" s="637" t="s">
        <v>50</v>
      </c>
      <c r="AY257" s="637" t="s">
        <v>50</v>
      </c>
      <c r="AZ257" s="637" t="s">
        <v>50</v>
      </c>
      <c r="BB257" s="637" t="s">
        <v>50</v>
      </c>
      <c r="BC257" s="637" t="s">
        <v>50</v>
      </c>
      <c r="BD257" s="637" t="s">
        <v>50</v>
      </c>
      <c r="BE257" s="637" t="s">
        <v>50</v>
      </c>
      <c r="BF257" s="637" t="s">
        <v>50</v>
      </c>
      <c r="BG257" s="637" t="s">
        <v>50</v>
      </c>
      <c r="BH257" s="637" t="s">
        <v>50</v>
      </c>
      <c r="BI257" s="637" t="s">
        <v>50</v>
      </c>
      <c r="BJ257" s="637" t="s">
        <v>50</v>
      </c>
      <c r="BK257" s="637" t="s">
        <v>50</v>
      </c>
      <c r="BL257" s="637" t="s">
        <v>50</v>
      </c>
      <c r="BM257" s="637" t="s">
        <v>50</v>
      </c>
      <c r="BN257" s="637" t="s">
        <v>50</v>
      </c>
      <c r="BO257" s="637" t="s">
        <v>50</v>
      </c>
      <c r="BP257" s="637" t="s">
        <v>50</v>
      </c>
      <c r="BQ257" s="637" t="s">
        <v>50</v>
      </c>
      <c r="BR257" s="637" t="s">
        <v>50</v>
      </c>
      <c r="BS257" s="637" t="s">
        <v>50</v>
      </c>
      <c r="BU257" s="637" t="s">
        <v>50</v>
      </c>
      <c r="BV257" s="637" t="s">
        <v>50</v>
      </c>
      <c r="BW257" s="637" t="s">
        <v>50</v>
      </c>
      <c r="BX257" s="637" t="s">
        <v>50</v>
      </c>
      <c r="BY257" s="637" t="s">
        <v>50</v>
      </c>
      <c r="BZ257" s="637" t="s">
        <v>50</v>
      </c>
      <c r="CA257" s="637" t="s">
        <v>50</v>
      </c>
      <c r="CB257" s="637" t="s">
        <v>50</v>
      </c>
      <c r="CC257" s="637" t="s">
        <v>50</v>
      </c>
      <c r="CD257" s="637" t="s">
        <v>50</v>
      </c>
    </row>
    <row r="258" spans="1:82" s="632" customFormat="1" x14ac:dyDescent="0.3">
      <c r="A258" s="631">
        <v>955</v>
      </c>
      <c r="B258" s="632" t="s">
        <v>1135</v>
      </c>
      <c r="D258" s="632">
        <v>0</v>
      </c>
      <c r="E258" s="632">
        <v>0</v>
      </c>
      <c r="F258" s="632">
        <v>0</v>
      </c>
      <c r="G258" s="632">
        <v>0</v>
      </c>
      <c r="H258" s="632">
        <v>0</v>
      </c>
      <c r="I258" s="632">
        <v>0</v>
      </c>
      <c r="J258" s="632">
        <v>2</v>
      </c>
      <c r="K258" s="632">
        <v>0</v>
      </c>
      <c r="L258" s="632">
        <v>0</v>
      </c>
      <c r="M258" s="632">
        <v>0</v>
      </c>
      <c r="N258" s="632">
        <v>0</v>
      </c>
      <c r="O258" s="632">
        <v>0</v>
      </c>
      <c r="P258" s="632">
        <v>0</v>
      </c>
      <c r="Q258" s="632">
        <v>0</v>
      </c>
      <c r="R258" s="632">
        <v>0</v>
      </c>
      <c r="S258" s="632">
        <v>0</v>
      </c>
      <c r="T258" s="632">
        <v>1</v>
      </c>
      <c r="U258" s="632">
        <v>0</v>
      </c>
      <c r="V258" s="632">
        <v>0</v>
      </c>
      <c r="Y258" s="632">
        <v>0</v>
      </c>
      <c r="Z258" s="632">
        <v>0</v>
      </c>
      <c r="AA258" s="632">
        <v>1</v>
      </c>
      <c r="AB258" s="632">
        <v>0</v>
      </c>
      <c r="AC258" s="632">
        <v>0</v>
      </c>
      <c r="AD258" s="632">
        <v>0</v>
      </c>
      <c r="AF258" s="632">
        <v>0</v>
      </c>
      <c r="AG258" s="632">
        <v>0</v>
      </c>
      <c r="AH258" s="632">
        <v>4</v>
      </c>
      <c r="AI258" s="632">
        <v>0</v>
      </c>
      <c r="AJ258" s="632">
        <v>1</v>
      </c>
      <c r="AK258" s="632">
        <v>0</v>
      </c>
      <c r="AM258" s="632">
        <v>1</v>
      </c>
      <c r="AN258" s="632">
        <v>0</v>
      </c>
      <c r="AO258" s="632">
        <v>0</v>
      </c>
      <c r="AP258" s="632">
        <v>0</v>
      </c>
      <c r="AQ258" s="632">
        <v>0</v>
      </c>
      <c r="AR258" s="632">
        <v>1</v>
      </c>
      <c r="AT258" s="632">
        <v>1</v>
      </c>
      <c r="AU258" s="632">
        <v>0</v>
      </c>
      <c r="AV258" s="632">
        <v>1</v>
      </c>
      <c r="AW258" s="632">
        <v>0</v>
      </c>
      <c r="AX258" s="632">
        <v>3</v>
      </c>
      <c r="AY258" s="632">
        <v>0</v>
      </c>
      <c r="AZ258" s="632">
        <v>3</v>
      </c>
      <c r="BB258" s="632">
        <v>0</v>
      </c>
      <c r="BC258" s="632">
        <v>0</v>
      </c>
      <c r="BD258" s="632">
        <v>0</v>
      </c>
      <c r="BE258" s="632">
        <v>0</v>
      </c>
      <c r="BF258" s="632">
        <v>0</v>
      </c>
      <c r="BG258" s="632">
        <v>0</v>
      </c>
      <c r="BH258" s="632">
        <v>0</v>
      </c>
      <c r="BI258" s="632">
        <v>0</v>
      </c>
      <c r="BJ258" s="632">
        <v>0</v>
      </c>
      <c r="BK258" s="632">
        <v>1</v>
      </c>
      <c r="BL258" s="632">
        <v>0</v>
      </c>
      <c r="BM258" s="632">
        <v>0</v>
      </c>
      <c r="BN258" s="632">
        <v>0</v>
      </c>
      <c r="BO258" s="632">
        <v>0</v>
      </c>
      <c r="BP258" s="632">
        <v>0</v>
      </c>
      <c r="BQ258" s="632">
        <v>0</v>
      </c>
      <c r="BR258" s="632">
        <v>1</v>
      </c>
      <c r="BS258" s="632">
        <v>0</v>
      </c>
      <c r="BU258" s="632">
        <v>0</v>
      </c>
      <c r="BV258" s="632">
        <v>2</v>
      </c>
      <c r="BW258" s="632">
        <v>0</v>
      </c>
      <c r="BX258" s="632">
        <v>0</v>
      </c>
      <c r="BY258" s="632">
        <v>0</v>
      </c>
      <c r="BZ258" s="632">
        <v>1</v>
      </c>
      <c r="CA258" s="632">
        <v>0</v>
      </c>
      <c r="CB258" s="632">
        <v>1</v>
      </c>
      <c r="CC258" s="632">
        <v>0</v>
      </c>
      <c r="CD258" s="632">
        <v>0</v>
      </c>
    </row>
    <row r="259" spans="1:82" s="637" customFormat="1" x14ac:dyDescent="0.3">
      <c r="A259" s="636">
        <v>956</v>
      </c>
      <c r="B259" s="637" t="s">
        <v>414</v>
      </c>
      <c r="D259" s="637" t="s">
        <v>50</v>
      </c>
      <c r="E259" s="637" t="s">
        <v>50</v>
      </c>
      <c r="F259" s="637" t="s">
        <v>50</v>
      </c>
      <c r="G259" s="637" t="s">
        <v>50</v>
      </c>
      <c r="H259" s="637" t="s">
        <v>50</v>
      </c>
      <c r="I259" s="637" t="s">
        <v>50</v>
      </c>
      <c r="J259" s="637" t="s">
        <v>50</v>
      </c>
      <c r="K259" s="637" t="s">
        <v>50</v>
      </c>
      <c r="L259" s="637" t="s">
        <v>50</v>
      </c>
      <c r="M259" s="637" t="s">
        <v>50</v>
      </c>
      <c r="N259" s="637" t="s">
        <v>50</v>
      </c>
      <c r="O259" s="637" t="s">
        <v>50</v>
      </c>
      <c r="P259" s="637" t="s">
        <v>50</v>
      </c>
      <c r="Q259" s="637" t="s">
        <v>50</v>
      </c>
      <c r="R259" s="637" t="s">
        <v>50</v>
      </c>
      <c r="S259" s="637" t="s">
        <v>50</v>
      </c>
      <c r="T259" s="637" t="s">
        <v>50</v>
      </c>
      <c r="U259" s="637" t="s">
        <v>50</v>
      </c>
      <c r="V259" s="637" t="s">
        <v>50</v>
      </c>
      <c r="Y259" s="637" t="s">
        <v>50</v>
      </c>
      <c r="Z259" s="637" t="s">
        <v>50</v>
      </c>
      <c r="AA259" s="637" t="s">
        <v>50</v>
      </c>
      <c r="AB259" s="637" t="s">
        <v>50</v>
      </c>
      <c r="AC259" s="637" t="s">
        <v>50</v>
      </c>
      <c r="AD259" s="637" t="s">
        <v>50</v>
      </c>
      <c r="AF259" s="637" t="s">
        <v>50</v>
      </c>
      <c r="AG259" s="637" t="s">
        <v>50</v>
      </c>
      <c r="AH259" s="637" t="s">
        <v>50</v>
      </c>
      <c r="AI259" s="637" t="s">
        <v>50</v>
      </c>
      <c r="AJ259" s="637" t="s">
        <v>50</v>
      </c>
      <c r="AK259" s="637" t="s">
        <v>50</v>
      </c>
      <c r="AM259" s="637" t="s">
        <v>50</v>
      </c>
      <c r="AN259" s="637" t="s">
        <v>50</v>
      </c>
      <c r="AO259" s="637" t="s">
        <v>50</v>
      </c>
      <c r="AP259" s="637" t="s">
        <v>50</v>
      </c>
      <c r="AQ259" s="637" t="s">
        <v>50</v>
      </c>
      <c r="AR259" s="637" t="s">
        <v>50</v>
      </c>
      <c r="AT259" s="637" t="s">
        <v>50</v>
      </c>
      <c r="AU259" s="637" t="s">
        <v>50</v>
      </c>
      <c r="AV259" s="637" t="s">
        <v>50</v>
      </c>
      <c r="AW259" s="637" t="s">
        <v>1312</v>
      </c>
      <c r="AX259" s="637" t="s">
        <v>50</v>
      </c>
      <c r="AY259" s="637" t="s">
        <v>50</v>
      </c>
      <c r="AZ259" s="637" t="s">
        <v>50</v>
      </c>
      <c r="BB259" s="637" t="s">
        <v>50</v>
      </c>
      <c r="BC259" s="637" t="s">
        <v>50</v>
      </c>
      <c r="BD259" s="637" t="s">
        <v>50</v>
      </c>
      <c r="BE259" s="637" t="s">
        <v>50</v>
      </c>
      <c r="BF259" s="637" t="s">
        <v>50</v>
      </c>
      <c r="BG259" s="637" t="s">
        <v>50</v>
      </c>
      <c r="BH259" s="637" t="s">
        <v>50</v>
      </c>
      <c r="BI259" s="637" t="s">
        <v>50</v>
      </c>
      <c r="BJ259" s="637" t="s">
        <v>50</v>
      </c>
      <c r="BK259" s="637" t="s">
        <v>50</v>
      </c>
      <c r="BL259" s="637" t="s">
        <v>50</v>
      </c>
      <c r="BM259" s="637" t="s">
        <v>50</v>
      </c>
      <c r="BN259" s="637" t="s">
        <v>50</v>
      </c>
      <c r="BO259" s="637" t="s">
        <v>50</v>
      </c>
      <c r="BP259" s="637" t="s">
        <v>50</v>
      </c>
      <c r="BQ259" s="637" t="s">
        <v>50</v>
      </c>
      <c r="BR259" s="637" t="s">
        <v>50</v>
      </c>
      <c r="BS259" s="637" t="s">
        <v>50</v>
      </c>
      <c r="BU259" s="637" t="s">
        <v>50</v>
      </c>
      <c r="BV259" s="637" t="s">
        <v>50</v>
      </c>
      <c r="BW259" s="637" t="s">
        <v>50</v>
      </c>
      <c r="BX259" s="637" t="s">
        <v>50</v>
      </c>
      <c r="BY259" s="637" t="s">
        <v>50</v>
      </c>
      <c r="BZ259" s="637" t="s">
        <v>50</v>
      </c>
      <c r="CA259" s="637" t="s">
        <v>50</v>
      </c>
      <c r="CB259" s="637" t="s">
        <v>50</v>
      </c>
      <c r="CC259" s="637" t="s">
        <v>50</v>
      </c>
      <c r="CD259" s="637" t="s">
        <v>50</v>
      </c>
    </row>
    <row r="260" spans="1:82" s="632" customFormat="1" x14ac:dyDescent="0.3">
      <c r="A260" s="631">
        <v>957</v>
      </c>
      <c r="B260" s="632" t="s">
        <v>1136</v>
      </c>
      <c r="D260" s="632">
        <v>0</v>
      </c>
      <c r="E260" s="632">
        <v>1</v>
      </c>
      <c r="F260" s="632">
        <v>0</v>
      </c>
      <c r="G260" s="632">
        <v>0</v>
      </c>
      <c r="H260" s="632">
        <v>0</v>
      </c>
      <c r="I260" s="632">
        <v>0</v>
      </c>
      <c r="J260" s="632">
        <v>0</v>
      </c>
      <c r="K260" s="632">
        <v>0</v>
      </c>
      <c r="L260" s="632">
        <v>0</v>
      </c>
      <c r="M260" s="632">
        <v>0</v>
      </c>
      <c r="N260" s="632">
        <v>0</v>
      </c>
      <c r="O260" s="632">
        <v>0</v>
      </c>
      <c r="P260" s="632">
        <v>0</v>
      </c>
      <c r="Q260" s="632">
        <v>0</v>
      </c>
      <c r="R260" s="632">
        <v>0</v>
      </c>
      <c r="S260" s="632">
        <v>1</v>
      </c>
      <c r="T260" s="632">
        <v>0</v>
      </c>
      <c r="U260" s="632">
        <v>0</v>
      </c>
      <c r="V260" s="632">
        <v>0</v>
      </c>
      <c r="Y260" s="632">
        <v>0</v>
      </c>
      <c r="Z260" s="632">
        <v>0</v>
      </c>
      <c r="AA260" s="632">
        <v>0</v>
      </c>
      <c r="AB260" s="632">
        <v>0</v>
      </c>
      <c r="AC260" s="632">
        <v>0</v>
      </c>
      <c r="AD260" s="632">
        <v>0</v>
      </c>
      <c r="AF260" s="632">
        <v>1</v>
      </c>
      <c r="AG260" s="632">
        <v>0</v>
      </c>
      <c r="AH260" s="632">
        <v>0</v>
      </c>
      <c r="AI260" s="632">
        <v>1</v>
      </c>
      <c r="AJ260" s="632">
        <v>0</v>
      </c>
      <c r="AK260" s="632">
        <v>0</v>
      </c>
      <c r="AM260" s="632">
        <v>0</v>
      </c>
      <c r="AN260" s="632">
        <v>0</v>
      </c>
      <c r="AO260" s="632">
        <v>0</v>
      </c>
      <c r="AP260" s="632">
        <v>0</v>
      </c>
      <c r="AQ260" s="632">
        <v>0</v>
      </c>
      <c r="AR260" s="632">
        <v>0</v>
      </c>
      <c r="AT260" s="632">
        <v>0</v>
      </c>
      <c r="AU260" s="632">
        <v>0</v>
      </c>
      <c r="AV260" s="632">
        <v>0</v>
      </c>
      <c r="AW260" s="632">
        <v>0</v>
      </c>
      <c r="AX260" s="632">
        <v>0</v>
      </c>
      <c r="AY260" s="632">
        <v>0</v>
      </c>
      <c r="AZ260" s="632">
        <v>3</v>
      </c>
      <c r="BB260" s="632">
        <v>0</v>
      </c>
      <c r="BC260" s="632">
        <v>0</v>
      </c>
      <c r="BD260" s="632">
        <v>0</v>
      </c>
      <c r="BE260" s="632">
        <v>0</v>
      </c>
      <c r="BF260" s="632">
        <v>0</v>
      </c>
      <c r="BG260" s="632">
        <v>0</v>
      </c>
      <c r="BH260" s="632">
        <v>0</v>
      </c>
      <c r="BI260" s="632">
        <v>0</v>
      </c>
      <c r="BJ260" s="632">
        <v>0</v>
      </c>
      <c r="BK260" s="632">
        <v>0</v>
      </c>
      <c r="BL260" s="632">
        <v>0</v>
      </c>
      <c r="BM260" s="632">
        <v>1</v>
      </c>
      <c r="BN260" s="632">
        <v>5</v>
      </c>
      <c r="BO260" s="632">
        <v>2</v>
      </c>
      <c r="BP260" s="632">
        <v>0</v>
      </c>
      <c r="BQ260" s="632">
        <v>0</v>
      </c>
      <c r="BR260" s="632">
        <v>0</v>
      </c>
      <c r="BS260" s="632">
        <v>0</v>
      </c>
      <c r="BU260" s="632">
        <v>0</v>
      </c>
      <c r="BV260" s="632">
        <v>0</v>
      </c>
      <c r="BW260" s="632">
        <v>0</v>
      </c>
      <c r="BX260" s="632">
        <v>0</v>
      </c>
      <c r="BY260" s="632">
        <v>0</v>
      </c>
      <c r="BZ260" s="632">
        <v>0</v>
      </c>
      <c r="CA260" s="632">
        <v>0</v>
      </c>
      <c r="CB260" s="632">
        <v>1</v>
      </c>
      <c r="CC260" s="632">
        <v>0</v>
      </c>
      <c r="CD260" s="632">
        <v>0</v>
      </c>
    </row>
    <row r="261" spans="1:82" s="637" customFormat="1" x14ac:dyDescent="0.3">
      <c r="A261" s="636">
        <v>958</v>
      </c>
      <c r="B261" s="637" t="s">
        <v>1137</v>
      </c>
      <c r="D261" s="637" t="s">
        <v>50</v>
      </c>
      <c r="E261" s="637" t="s">
        <v>50</v>
      </c>
      <c r="F261" s="637" t="s">
        <v>50</v>
      </c>
      <c r="G261" s="637" t="s">
        <v>50</v>
      </c>
      <c r="H261" s="637" t="s">
        <v>50</v>
      </c>
      <c r="I261" s="637" t="s">
        <v>50</v>
      </c>
      <c r="J261" s="637" t="s">
        <v>50</v>
      </c>
      <c r="K261" s="637" t="s">
        <v>50</v>
      </c>
      <c r="L261" s="637" t="s">
        <v>50</v>
      </c>
      <c r="M261" s="637" t="s">
        <v>50</v>
      </c>
      <c r="N261" s="637" t="s">
        <v>50</v>
      </c>
      <c r="O261" s="637" t="s">
        <v>50</v>
      </c>
      <c r="P261" s="637" t="s">
        <v>50</v>
      </c>
      <c r="Q261" s="637" t="s">
        <v>50</v>
      </c>
      <c r="R261" s="637" t="s">
        <v>50</v>
      </c>
      <c r="S261" s="637" t="s">
        <v>50</v>
      </c>
      <c r="T261" s="637" t="s">
        <v>50</v>
      </c>
      <c r="U261" s="637" t="s">
        <v>50</v>
      </c>
      <c r="V261" s="637" t="s">
        <v>50</v>
      </c>
      <c r="Y261" s="637" t="s">
        <v>50</v>
      </c>
      <c r="Z261" s="637" t="s">
        <v>50</v>
      </c>
      <c r="AA261" s="637" t="s">
        <v>50</v>
      </c>
      <c r="AB261" s="637" t="s">
        <v>50</v>
      </c>
      <c r="AC261" s="637" t="s">
        <v>50</v>
      </c>
      <c r="AD261" s="637" t="s">
        <v>50</v>
      </c>
      <c r="AF261" s="637" t="s">
        <v>50</v>
      </c>
      <c r="AG261" s="637" t="s">
        <v>50</v>
      </c>
      <c r="AH261" s="637" t="s">
        <v>50</v>
      </c>
      <c r="AI261" s="637" t="s">
        <v>50</v>
      </c>
      <c r="AJ261" s="637" t="s">
        <v>50</v>
      </c>
      <c r="AK261" s="637" t="s">
        <v>50</v>
      </c>
      <c r="AM261" s="637" t="s">
        <v>50</v>
      </c>
      <c r="AN261" s="637" t="s">
        <v>50</v>
      </c>
      <c r="AO261" s="637" t="s">
        <v>50</v>
      </c>
      <c r="AP261" s="637" t="s">
        <v>50</v>
      </c>
      <c r="AQ261" s="637" t="s">
        <v>50</v>
      </c>
      <c r="AR261" s="637" t="s">
        <v>50</v>
      </c>
      <c r="AT261" s="637" t="s">
        <v>50</v>
      </c>
      <c r="AU261" s="637" t="s">
        <v>50</v>
      </c>
      <c r="AV261" s="637" t="s">
        <v>50</v>
      </c>
      <c r="AW261" s="637" t="s">
        <v>1312</v>
      </c>
      <c r="AX261" s="637" t="s">
        <v>51</v>
      </c>
      <c r="AY261" s="637" t="s">
        <v>50</v>
      </c>
      <c r="AZ261" s="637" t="s">
        <v>50</v>
      </c>
      <c r="BB261" s="637" t="s">
        <v>50</v>
      </c>
      <c r="BC261" s="637" t="s">
        <v>50</v>
      </c>
      <c r="BD261" s="637" t="s">
        <v>50</v>
      </c>
      <c r="BE261" s="637" t="s">
        <v>50</v>
      </c>
      <c r="BF261" s="637" t="s">
        <v>50</v>
      </c>
      <c r="BG261" s="637" t="s">
        <v>50</v>
      </c>
      <c r="BH261" s="637" t="s">
        <v>50</v>
      </c>
      <c r="BI261" s="637" t="s">
        <v>50</v>
      </c>
      <c r="BJ261" s="637" t="s">
        <v>50</v>
      </c>
      <c r="BK261" s="637" t="s">
        <v>50</v>
      </c>
      <c r="BL261" s="637" t="s">
        <v>50</v>
      </c>
      <c r="BM261" s="637" t="s">
        <v>50</v>
      </c>
      <c r="BN261" s="637" t="s">
        <v>50</v>
      </c>
      <c r="BO261" s="637" t="s">
        <v>50</v>
      </c>
      <c r="BP261" s="637" t="s">
        <v>50</v>
      </c>
      <c r="BQ261" s="637" t="s">
        <v>50</v>
      </c>
      <c r="BR261" s="637" t="s">
        <v>50</v>
      </c>
      <c r="BS261" s="637" t="s">
        <v>50</v>
      </c>
      <c r="BU261" s="637" t="s">
        <v>50</v>
      </c>
      <c r="BV261" s="637" t="s">
        <v>50</v>
      </c>
      <c r="BW261" s="637" t="s">
        <v>50</v>
      </c>
      <c r="BX261" s="637" t="s">
        <v>50</v>
      </c>
      <c r="BY261" s="637" t="s">
        <v>50</v>
      </c>
      <c r="BZ261" s="637" t="s">
        <v>50</v>
      </c>
      <c r="CA261" s="637" t="s">
        <v>50</v>
      </c>
      <c r="CB261" s="637" t="s">
        <v>50</v>
      </c>
      <c r="CC261" s="637" t="s">
        <v>50</v>
      </c>
      <c r="CD261" s="637" t="s">
        <v>50</v>
      </c>
    </row>
    <row r="262" spans="1:82" s="632" customFormat="1" x14ac:dyDescent="0.3">
      <c r="A262" s="631">
        <v>959</v>
      </c>
      <c r="B262" s="632" t="s">
        <v>1138</v>
      </c>
      <c r="D262" s="632">
        <v>3</v>
      </c>
      <c r="E262" s="632">
        <v>2</v>
      </c>
      <c r="F262" s="632">
        <v>2</v>
      </c>
      <c r="G262" s="632">
        <v>2</v>
      </c>
      <c r="H262" s="632">
        <v>3</v>
      </c>
      <c r="I262" s="632">
        <v>2</v>
      </c>
      <c r="J262" s="632">
        <v>3</v>
      </c>
      <c r="K262" s="632">
        <v>3</v>
      </c>
      <c r="L262" s="632">
        <v>2</v>
      </c>
      <c r="M262" s="632">
        <v>2</v>
      </c>
      <c r="N262" s="632">
        <v>3</v>
      </c>
      <c r="O262" s="632">
        <v>2</v>
      </c>
      <c r="P262" s="632">
        <v>2</v>
      </c>
      <c r="Q262" s="632">
        <v>3</v>
      </c>
      <c r="R262" s="632">
        <v>3</v>
      </c>
      <c r="S262" s="632">
        <v>2</v>
      </c>
      <c r="T262" s="632">
        <v>2</v>
      </c>
      <c r="U262" s="632">
        <v>2</v>
      </c>
      <c r="V262" s="632">
        <v>2</v>
      </c>
      <c r="Y262" s="632">
        <v>2</v>
      </c>
      <c r="Z262" s="632">
        <v>2</v>
      </c>
      <c r="AA262" s="632">
        <v>2</v>
      </c>
      <c r="AB262" s="632">
        <v>2</v>
      </c>
      <c r="AC262" s="632">
        <v>2</v>
      </c>
      <c r="AD262" s="632">
        <v>2</v>
      </c>
      <c r="AF262" s="632">
        <v>2</v>
      </c>
      <c r="AG262" s="632">
        <v>3</v>
      </c>
      <c r="AH262" s="632">
        <v>2</v>
      </c>
      <c r="AI262" s="632">
        <v>2</v>
      </c>
      <c r="AJ262" s="632">
        <v>2</v>
      </c>
      <c r="AK262" s="632">
        <v>3</v>
      </c>
      <c r="AM262" s="632">
        <v>2</v>
      </c>
      <c r="AN262" s="632">
        <v>2</v>
      </c>
      <c r="AO262" s="632">
        <v>3</v>
      </c>
      <c r="AP262" s="632">
        <v>2</v>
      </c>
      <c r="AQ262" s="632">
        <v>2</v>
      </c>
      <c r="AR262" s="632">
        <v>2</v>
      </c>
      <c r="AT262" s="632">
        <v>2</v>
      </c>
      <c r="AU262" s="632">
        <v>2</v>
      </c>
      <c r="AV262" s="632">
        <v>2</v>
      </c>
      <c r="AW262" s="632">
        <v>2</v>
      </c>
      <c r="AX262" s="632">
        <v>2</v>
      </c>
      <c r="AY262" s="632">
        <v>2</v>
      </c>
      <c r="AZ262" s="632">
        <v>2</v>
      </c>
      <c r="BB262" s="632">
        <v>2</v>
      </c>
      <c r="BC262" s="632">
        <v>2</v>
      </c>
      <c r="BD262" s="632">
        <v>2</v>
      </c>
      <c r="BE262" s="632">
        <v>2</v>
      </c>
      <c r="BF262" s="632">
        <v>2</v>
      </c>
      <c r="BG262" s="632">
        <v>3</v>
      </c>
      <c r="BH262" s="632">
        <v>2</v>
      </c>
      <c r="BI262" s="632">
        <v>2</v>
      </c>
      <c r="BJ262" s="632">
        <v>2</v>
      </c>
      <c r="BK262" s="632">
        <v>3</v>
      </c>
      <c r="BL262" s="632">
        <v>2</v>
      </c>
      <c r="BM262" s="632">
        <v>2</v>
      </c>
      <c r="BN262" s="632">
        <v>2</v>
      </c>
      <c r="BO262" s="632">
        <v>2</v>
      </c>
      <c r="BP262" s="632">
        <v>2</v>
      </c>
      <c r="BQ262" s="632">
        <v>3</v>
      </c>
      <c r="BR262" s="632">
        <v>2</v>
      </c>
      <c r="BS262" s="632">
        <v>2</v>
      </c>
      <c r="BU262" s="632">
        <v>2</v>
      </c>
      <c r="BV262" s="632">
        <v>2</v>
      </c>
      <c r="BW262" s="632">
        <v>2</v>
      </c>
      <c r="BX262" s="632">
        <v>2</v>
      </c>
      <c r="BY262" s="632">
        <v>2</v>
      </c>
      <c r="BZ262" s="632">
        <v>2</v>
      </c>
      <c r="CA262" s="632">
        <v>2</v>
      </c>
      <c r="CB262" s="632">
        <v>2</v>
      </c>
      <c r="CC262" s="632">
        <v>3</v>
      </c>
      <c r="CD262" s="632">
        <v>2</v>
      </c>
    </row>
    <row r="263" spans="1:82" s="637" customFormat="1" x14ac:dyDescent="0.3">
      <c r="A263" s="636">
        <v>960</v>
      </c>
      <c r="B263" s="637" t="s">
        <v>1139</v>
      </c>
      <c r="D263" s="637" t="s">
        <v>2329</v>
      </c>
      <c r="E263" s="637" t="s">
        <v>2330</v>
      </c>
      <c r="F263" s="637" t="s">
        <v>1327</v>
      </c>
      <c r="G263" s="637" t="s">
        <v>2331</v>
      </c>
      <c r="H263" s="637" t="s">
        <v>2332</v>
      </c>
      <c r="I263" s="637" t="s">
        <v>2333</v>
      </c>
      <c r="J263" s="637" t="s">
        <v>2334</v>
      </c>
      <c r="K263" s="637" t="s">
        <v>2335</v>
      </c>
      <c r="L263" s="637" t="s">
        <v>2336</v>
      </c>
      <c r="M263" s="637" t="s">
        <v>2337</v>
      </c>
      <c r="N263" s="637" t="s">
        <v>2338</v>
      </c>
      <c r="O263" s="637" t="s">
        <v>2339</v>
      </c>
      <c r="P263" s="637" t="s">
        <v>2340</v>
      </c>
      <c r="Q263" s="637" t="s">
        <v>2341</v>
      </c>
      <c r="R263" s="637" t="s">
        <v>2342</v>
      </c>
      <c r="S263" s="637" t="s">
        <v>2343</v>
      </c>
      <c r="T263" s="637" t="s">
        <v>2344</v>
      </c>
      <c r="U263" s="637" t="s">
        <v>2345</v>
      </c>
      <c r="V263" s="637" t="s">
        <v>2346</v>
      </c>
      <c r="Y263" s="637" t="s">
        <v>2347</v>
      </c>
      <c r="Z263" s="637" t="s">
        <v>2348</v>
      </c>
      <c r="AA263" s="637" t="s">
        <v>2349</v>
      </c>
      <c r="AB263" s="637" t="s">
        <v>2350</v>
      </c>
      <c r="AC263" s="637" t="s">
        <v>2351</v>
      </c>
      <c r="AD263" s="637" t="s">
        <v>2352</v>
      </c>
      <c r="AF263" s="637" t="s">
        <v>2193</v>
      </c>
      <c r="AG263" s="637" t="s">
        <v>2353</v>
      </c>
      <c r="AH263" s="637" t="s">
        <v>2354</v>
      </c>
      <c r="AI263" s="637" t="s">
        <v>2355</v>
      </c>
      <c r="AJ263" s="637" t="s">
        <v>2356</v>
      </c>
      <c r="AK263" s="637" t="s">
        <v>2357</v>
      </c>
      <c r="AM263" s="637" t="s">
        <v>2358</v>
      </c>
      <c r="AN263" s="637" t="s">
        <v>2359</v>
      </c>
      <c r="AO263" s="637" t="s">
        <v>2360</v>
      </c>
      <c r="AP263" s="637" t="s">
        <v>2361</v>
      </c>
      <c r="AQ263" s="637" t="s">
        <v>2362</v>
      </c>
      <c r="AR263" s="637" t="s">
        <v>2363</v>
      </c>
      <c r="AT263" s="637" t="s">
        <v>2364</v>
      </c>
      <c r="AU263" s="637" t="s">
        <v>2365</v>
      </c>
      <c r="AV263" s="637" t="s">
        <v>2366</v>
      </c>
      <c r="AW263" s="637" t="s">
        <v>2367</v>
      </c>
      <c r="AX263" s="637" t="s">
        <v>2368</v>
      </c>
      <c r="AY263" s="637" t="s">
        <v>2369</v>
      </c>
      <c r="AZ263" s="637" t="s">
        <v>2370</v>
      </c>
      <c r="BB263" s="637" t="s">
        <v>2371</v>
      </c>
      <c r="BC263" s="637" t="s">
        <v>2372</v>
      </c>
      <c r="BD263" s="637" t="s">
        <v>2373</v>
      </c>
      <c r="BE263" s="637" t="s">
        <v>2374</v>
      </c>
      <c r="BF263" s="637" t="s">
        <v>2375</v>
      </c>
      <c r="BG263" s="637" t="s">
        <v>2376</v>
      </c>
      <c r="BH263" s="637" t="s">
        <v>2377</v>
      </c>
      <c r="BI263" s="637" t="s">
        <v>2378</v>
      </c>
      <c r="BJ263" s="637" t="s">
        <v>2379</v>
      </c>
      <c r="BK263" s="637" t="s">
        <v>2380</v>
      </c>
      <c r="BL263" s="637" t="s">
        <v>2381</v>
      </c>
      <c r="BM263" s="637" t="s">
        <v>2382</v>
      </c>
      <c r="BN263" s="637" t="s">
        <v>2383</v>
      </c>
      <c r="BO263" s="637" t="s">
        <v>2384</v>
      </c>
      <c r="BP263" s="637" t="s">
        <v>2385</v>
      </c>
      <c r="BQ263" s="637" t="s">
        <v>2386</v>
      </c>
      <c r="BR263" s="637" t="s">
        <v>2387</v>
      </c>
      <c r="BS263" s="637" t="s">
        <v>2388</v>
      </c>
      <c r="BU263" s="637" t="s">
        <v>2389</v>
      </c>
      <c r="BV263" s="637" t="s">
        <v>2390</v>
      </c>
      <c r="BW263" s="637" t="s">
        <v>2391</v>
      </c>
      <c r="BX263" s="637" t="s">
        <v>2392</v>
      </c>
      <c r="BY263" s="637" t="s">
        <v>2393</v>
      </c>
      <c r="BZ263" s="637" t="s">
        <v>2394</v>
      </c>
      <c r="CA263" s="637" t="s">
        <v>2395</v>
      </c>
      <c r="CB263" s="637" t="s">
        <v>2396</v>
      </c>
      <c r="CC263" s="637" t="s">
        <v>2397</v>
      </c>
      <c r="CD263" s="637" t="s">
        <v>2398</v>
      </c>
    </row>
    <row r="264" spans="1:82" s="637" customFormat="1" x14ac:dyDescent="0.3">
      <c r="A264" s="636">
        <v>962</v>
      </c>
      <c r="B264" s="637" t="s">
        <v>1140</v>
      </c>
      <c r="D264" s="637" t="s">
        <v>1145</v>
      </c>
      <c r="E264" s="637" t="s">
        <v>2399</v>
      </c>
      <c r="F264" s="637" t="s">
        <v>1142</v>
      </c>
      <c r="G264" s="637" t="s">
        <v>1145</v>
      </c>
      <c r="H264" s="637" t="s">
        <v>2400</v>
      </c>
      <c r="I264" s="637" t="s">
        <v>1142</v>
      </c>
      <c r="J264" s="637" t="s">
        <v>1145</v>
      </c>
      <c r="K264" s="637" t="s">
        <v>2401</v>
      </c>
      <c r="L264" s="637" t="s">
        <v>1143</v>
      </c>
      <c r="M264" s="637" t="s">
        <v>2402</v>
      </c>
      <c r="N264" s="637" t="s">
        <v>1142</v>
      </c>
      <c r="O264" s="637" t="s">
        <v>2403</v>
      </c>
      <c r="P264" s="637" t="s">
        <v>1142</v>
      </c>
      <c r="Q264" s="637" t="s">
        <v>1141</v>
      </c>
      <c r="R264" s="637" t="s">
        <v>1142</v>
      </c>
      <c r="S264" s="637" t="s">
        <v>1329</v>
      </c>
      <c r="T264" s="637" t="s">
        <v>1144</v>
      </c>
      <c r="U264" s="637" t="s">
        <v>1142</v>
      </c>
      <c r="V264" s="637" t="s">
        <v>1142</v>
      </c>
      <c r="Y264" s="637" t="s">
        <v>1142</v>
      </c>
      <c r="Z264" s="637" t="s">
        <v>1141</v>
      </c>
      <c r="AA264" s="637" t="s">
        <v>1143</v>
      </c>
      <c r="AB264" s="637" t="s">
        <v>1142</v>
      </c>
      <c r="AC264" s="637" t="s">
        <v>1141</v>
      </c>
      <c r="AD264" s="637" t="s">
        <v>1142</v>
      </c>
      <c r="AF264" s="637" t="s">
        <v>2404</v>
      </c>
      <c r="AG264" s="637" t="s">
        <v>2405</v>
      </c>
      <c r="AH264" s="637" t="s">
        <v>1142</v>
      </c>
      <c r="AI264" s="637" t="s">
        <v>1142</v>
      </c>
      <c r="AJ264" s="637" t="s">
        <v>1145</v>
      </c>
      <c r="AK264" s="637" t="s">
        <v>1329</v>
      </c>
      <c r="AM264" s="637" t="s">
        <v>1144</v>
      </c>
      <c r="AN264" s="637" t="s">
        <v>1142</v>
      </c>
      <c r="AO264" s="637" t="s">
        <v>1142</v>
      </c>
      <c r="AP264" s="637" t="s">
        <v>1141</v>
      </c>
      <c r="AQ264" s="637" t="s">
        <v>1142</v>
      </c>
      <c r="AR264" s="637" t="s">
        <v>1142</v>
      </c>
      <c r="AT264" s="637" t="s">
        <v>2406</v>
      </c>
      <c r="AU264" s="637" t="s">
        <v>1141</v>
      </c>
      <c r="AV264" s="637" t="s">
        <v>2404</v>
      </c>
      <c r="AW264" s="637" t="s">
        <v>1142</v>
      </c>
      <c r="AX264" s="637" t="s">
        <v>2407</v>
      </c>
      <c r="AY264" s="637" t="s">
        <v>1141</v>
      </c>
      <c r="AZ264" s="637" t="s">
        <v>2408</v>
      </c>
      <c r="BB264" s="637" t="s">
        <v>1142</v>
      </c>
      <c r="BC264" s="637" t="s">
        <v>1142</v>
      </c>
      <c r="BD264" s="637" t="s">
        <v>1329</v>
      </c>
      <c r="BE264" s="637" t="s">
        <v>1143</v>
      </c>
      <c r="BF264" s="637" t="s">
        <v>1141</v>
      </c>
      <c r="BG264" s="637" t="s">
        <v>1142</v>
      </c>
      <c r="BH264" s="637" t="s">
        <v>1142</v>
      </c>
      <c r="BI264" s="637" t="s">
        <v>1141</v>
      </c>
      <c r="BJ264" s="637" t="s">
        <v>2409</v>
      </c>
      <c r="BK264" s="637" t="s">
        <v>1142</v>
      </c>
      <c r="BL264" s="637" t="s">
        <v>1141</v>
      </c>
      <c r="BM264" s="637" t="s">
        <v>1331</v>
      </c>
      <c r="BN264" s="637" t="s">
        <v>1141</v>
      </c>
      <c r="BO264" s="637" t="s">
        <v>1142</v>
      </c>
      <c r="BP264" s="637" t="s">
        <v>2410</v>
      </c>
      <c r="BQ264" s="637" t="s">
        <v>1142</v>
      </c>
      <c r="BR264" s="637" t="s">
        <v>1141</v>
      </c>
      <c r="BS264" s="637" t="s">
        <v>1142</v>
      </c>
      <c r="BU264" s="637" t="s">
        <v>1144</v>
      </c>
      <c r="BV264" s="637" t="s">
        <v>1142</v>
      </c>
      <c r="BW264" s="637" t="s">
        <v>2411</v>
      </c>
      <c r="BX264" s="637" t="s">
        <v>1142</v>
      </c>
      <c r="BY264" s="637" t="s">
        <v>1141</v>
      </c>
      <c r="BZ264" s="637" t="s">
        <v>1144</v>
      </c>
      <c r="CA264" s="637" t="s">
        <v>1141</v>
      </c>
      <c r="CB264" s="637" t="s">
        <v>1142</v>
      </c>
      <c r="CC264" s="637" t="s">
        <v>1142</v>
      </c>
      <c r="CD264" s="637" t="s">
        <v>1141</v>
      </c>
    </row>
    <row r="265" spans="1:82" s="637" customFormat="1" x14ac:dyDescent="0.3">
      <c r="A265" s="636">
        <v>964</v>
      </c>
      <c r="B265" s="637" t="s">
        <v>1147</v>
      </c>
      <c r="D265" s="637" t="s">
        <v>2412</v>
      </c>
      <c r="E265" s="637" t="s">
        <v>1155</v>
      </c>
      <c r="F265" s="637" t="s">
        <v>1149</v>
      </c>
      <c r="G265" s="637" t="s">
        <v>2413</v>
      </c>
      <c r="H265" s="637" t="s">
        <v>1150</v>
      </c>
      <c r="I265" s="637" t="s">
        <v>1354</v>
      </c>
      <c r="J265" s="637" t="s">
        <v>1355</v>
      </c>
      <c r="K265" s="637" t="s">
        <v>1155</v>
      </c>
      <c r="L265" s="637" t="s">
        <v>2414</v>
      </c>
      <c r="M265" s="637" t="s">
        <v>1337</v>
      </c>
      <c r="N265" s="637" t="s">
        <v>1155</v>
      </c>
      <c r="O265" s="637" t="s">
        <v>2415</v>
      </c>
      <c r="P265" s="637" t="s">
        <v>1156</v>
      </c>
      <c r="Q265" s="637" t="s">
        <v>1339</v>
      </c>
      <c r="R265" s="637" t="s">
        <v>1158</v>
      </c>
      <c r="S265" s="637" t="s">
        <v>1155</v>
      </c>
      <c r="T265" s="637" t="s">
        <v>1349</v>
      </c>
      <c r="U265" s="637" t="s">
        <v>2413</v>
      </c>
      <c r="V265" s="637" t="s">
        <v>2413</v>
      </c>
      <c r="Y265" s="637" t="s">
        <v>1340</v>
      </c>
      <c r="Z265" s="637" t="s">
        <v>1149</v>
      </c>
      <c r="AA265" s="637" t="s">
        <v>1346</v>
      </c>
      <c r="AB265" s="637" t="s">
        <v>2416</v>
      </c>
      <c r="AC265" s="637" t="s">
        <v>1157</v>
      </c>
      <c r="AD265" s="637" t="s">
        <v>1155</v>
      </c>
      <c r="AF265" s="637" t="s">
        <v>1335</v>
      </c>
      <c r="AG265" s="637" t="s">
        <v>1156</v>
      </c>
      <c r="AH265" s="637" t="s">
        <v>1490</v>
      </c>
      <c r="AI265" s="637" t="s">
        <v>1169</v>
      </c>
      <c r="AJ265" s="637" t="s">
        <v>2417</v>
      </c>
      <c r="AK265" s="637" t="s">
        <v>1156</v>
      </c>
      <c r="AM265" s="637" t="s">
        <v>1344</v>
      </c>
      <c r="AN265" s="637" t="s">
        <v>1333</v>
      </c>
      <c r="AO265" s="637" t="s">
        <v>2418</v>
      </c>
      <c r="AP265" s="637" t="s">
        <v>2419</v>
      </c>
      <c r="AQ265" s="637" t="s">
        <v>1346</v>
      </c>
      <c r="AR265" s="637" t="s">
        <v>2420</v>
      </c>
      <c r="AT265" s="637" t="s">
        <v>1335</v>
      </c>
      <c r="AU265" s="637" t="s">
        <v>1151</v>
      </c>
      <c r="AV265" s="637" t="s">
        <v>1172</v>
      </c>
      <c r="AW265" s="637" t="s">
        <v>2421</v>
      </c>
      <c r="AX265" s="637" t="s">
        <v>2422</v>
      </c>
      <c r="AY265" s="637" t="s">
        <v>2423</v>
      </c>
      <c r="AZ265" s="637" t="s">
        <v>2424</v>
      </c>
      <c r="BB265" s="637" t="s">
        <v>2413</v>
      </c>
      <c r="BC265" s="637" t="s">
        <v>2425</v>
      </c>
      <c r="BD265" s="637" t="s">
        <v>1153</v>
      </c>
      <c r="BE265" s="637" t="s">
        <v>1155</v>
      </c>
      <c r="BF265" s="637" t="s">
        <v>1344</v>
      </c>
      <c r="BG265" s="637" t="s">
        <v>2154</v>
      </c>
      <c r="BH265" s="637" t="s">
        <v>2426</v>
      </c>
      <c r="BI265" s="637" t="s">
        <v>1350</v>
      </c>
      <c r="BJ265" s="637" t="s">
        <v>1150</v>
      </c>
      <c r="BK265" s="637" t="s">
        <v>1339</v>
      </c>
      <c r="BL265" s="637" t="s">
        <v>2421</v>
      </c>
      <c r="BM265" s="637" t="s">
        <v>1158</v>
      </c>
      <c r="BN265" s="637" t="s">
        <v>2427</v>
      </c>
      <c r="BO265" s="637" t="s">
        <v>1154</v>
      </c>
      <c r="BP265" s="637" t="s">
        <v>1336</v>
      </c>
      <c r="BQ265" s="637" t="s">
        <v>1341</v>
      </c>
      <c r="BR265" s="637" t="s">
        <v>1155</v>
      </c>
      <c r="BS265" s="637" t="s">
        <v>2428</v>
      </c>
      <c r="BU265" s="637" t="s">
        <v>1156</v>
      </c>
      <c r="BV265" s="637" t="s">
        <v>1334</v>
      </c>
      <c r="BW265" s="637" t="s">
        <v>2429</v>
      </c>
      <c r="BX265" s="637" t="s">
        <v>2430</v>
      </c>
      <c r="BY265" s="637" t="s">
        <v>1357</v>
      </c>
      <c r="BZ265" s="637" t="s">
        <v>2431</v>
      </c>
      <c r="CA265" s="637" t="s">
        <v>1335</v>
      </c>
      <c r="CB265" s="637" t="s">
        <v>2432</v>
      </c>
      <c r="CC265" s="637" t="s">
        <v>1339</v>
      </c>
      <c r="CD265" s="637" t="s">
        <v>1345</v>
      </c>
    </row>
    <row r="266" spans="1:82" s="632" customFormat="1" x14ac:dyDescent="0.3">
      <c r="A266" s="631">
        <v>965</v>
      </c>
      <c r="B266" s="632" t="s">
        <v>1159</v>
      </c>
      <c r="D266" s="632">
        <v>0</v>
      </c>
      <c r="E266" s="632">
        <v>0</v>
      </c>
      <c r="F266" s="632">
        <v>0</v>
      </c>
      <c r="G266" s="632">
        <v>0</v>
      </c>
      <c r="H266" s="632">
        <v>0</v>
      </c>
      <c r="I266" s="632">
        <v>0</v>
      </c>
      <c r="J266" s="632">
        <v>0</v>
      </c>
      <c r="K266" s="632">
        <v>0</v>
      </c>
      <c r="L266" s="632">
        <v>0</v>
      </c>
      <c r="M266" s="632">
        <v>0</v>
      </c>
      <c r="N266" s="632">
        <v>0</v>
      </c>
      <c r="O266" s="632">
        <v>0</v>
      </c>
      <c r="P266" s="632">
        <v>0</v>
      </c>
      <c r="Q266" s="632">
        <v>0</v>
      </c>
      <c r="R266" s="632">
        <v>0</v>
      </c>
      <c r="S266" s="632">
        <v>0</v>
      </c>
      <c r="T266" s="632">
        <v>0</v>
      </c>
      <c r="U266" s="632">
        <v>0</v>
      </c>
      <c r="V266" s="632">
        <v>0</v>
      </c>
      <c r="Y266" s="632">
        <v>0</v>
      </c>
      <c r="Z266" s="632">
        <v>0</v>
      </c>
      <c r="AA266" s="632">
        <v>0</v>
      </c>
      <c r="AB266" s="632">
        <v>0</v>
      </c>
      <c r="AC266" s="632">
        <v>0</v>
      </c>
      <c r="AD266" s="632">
        <v>0</v>
      </c>
      <c r="AF266" s="632">
        <v>0</v>
      </c>
      <c r="AG266" s="632">
        <v>0</v>
      </c>
      <c r="AH266" s="632">
        <v>0</v>
      </c>
      <c r="AI266" s="632">
        <v>0</v>
      </c>
      <c r="AJ266" s="632">
        <v>0</v>
      </c>
      <c r="AK266" s="632">
        <v>0</v>
      </c>
      <c r="AM266" s="632">
        <v>0</v>
      </c>
      <c r="AN266" s="632">
        <v>0</v>
      </c>
      <c r="AO266" s="632">
        <v>0</v>
      </c>
      <c r="AP266" s="632">
        <v>0</v>
      </c>
      <c r="AQ266" s="632">
        <v>0</v>
      </c>
      <c r="AR266" s="632">
        <v>0</v>
      </c>
      <c r="AT266" s="632">
        <v>0</v>
      </c>
      <c r="AU266" s="632">
        <v>0</v>
      </c>
      <c r="AV266" s="632">
        <v>0</v>
      </c>
      <c r="AW266" s="632">
        <v>0</v>
      </c>
      <c r="AX266" s="632">
        <v>0</v>
      </c>
      <c r="AY266" s="632">
        <v>0</v>
      </c>
      <c r="AZ266" s="632">
        <v>0</v>
      </c>
      <c r="BB266" s="632">
        <v>0</v>
      </c>
      <c r="BC266" s="632">
        <v>0</v>
      </c>
      <c r="BD266" s="632">
        <v>0</v>
      </c>
      <c r="BE266" s="632">
        <v>0</v>
      </c>
      <c r="BF266" s="632">
        <v>0</v>
      </c>
      <c r="BG266" s="632">
        <v>0</v>
      </c>
      <c r="BH266" s="632">
        <v>0</v>
      </c>
      <c r="BI266" s="632">
        <v>0</v>
      </c>
      <c r="BJ266" s="632">
        <v>0</v>
      </c>
      <c r="BK266" s="632">
        <v>0</v>
      </c>
      <c r="BL266" s="632">
        <v>0</v>
      </c>
      <c r="BM266" s="632">
        <v>0</v>
      </c>
      <c r="BN266" s="632">
        <v>0</v>
      </c>
      <c r="BO266" s="632">
        <v>0</v>
      </c>
      <c r="BP266" s="632">
        <v>0</v>
      </c>
      <c r="BQ266" s="632">
        <v>0</v>
      </c>
      <c r="BR266" s="632">
        <v>0</v>
      </c>
      <c r="BS266" s="632">
        <v>0</v>
      </c>
      <c r="BU266" s="632">
        <v>0</v>
      </c>
      <c r="BV266" s="632">
        <v>0</v>
      </c>
      <c r="BW266" s="632">
        <v>0</v>
      </c>
      <c r="BX266" s="632">
        <v>0</v>
      </c>
      <c r="BY266" s="632">
        <v>0</v>
      </c>
      <c r="BZ266" s="632">
        <v>0</v>
      </c>
      <c r="CA266" s="632">
        <v>0</v>
      </c>
      <c r="CB266" s="632">
        <v>0</v>
      </c>
      <c r="CC266" s="632">
        <v>0</v>
      </c>
      <c r="CD266" s="632">
        <v>0</v>
      </c>
    </row>
    <row r="267" spans="1:82" s="637" customFormat="1" x14ac:dyDescent="0.3">
      <c r="A267" s="636">
        <v>966</v>
      </c>
      <c r="B267" s="637" t="s">
        <v>1160</v>
      </c>
      <c r="D267" s="637" t="s">
        <v>2433</v>
      </c>
      <c r="E267" s="637" t="s">
        <v>2434</v>
      </c>
      <c r="F267" s="637" t="s">
        <v>1347</v>
      </c>
      <c r="G267" s="637" t="s">
        <v>2435</v>
      </c>
      <c r="H267" s="637" t="s">
        <v>2436</v>
      </c>
      <c r="I267" s="637" t="s">
        <v>2437</v>
      </c>
      <c r="J267" s="637" t="s">
        <v>2438</v>
      </c>
      <c r="K267" s="637" t="s">
        <v>2439</v>
      </c>
      <c r="L267" s="637" t="s">
        <v>2440</v>
      </c>
      <c r="M267" s="637" t="s">
        <v>2441</v>
      </c>
      <c r="N267" s="637" t="s">
        <v>2442</v>
      </c>
      <c r="O267" s="637" t="s">
        <v>2443</v>
      </c>
      <c r="P267" s="637" t="s">
        <v>2444</v>
      </c>
      <c r="Q267" s="637" t="s">
        <v>2445</v>
      </c>
      <c r="R267" s="637" t="s">
        <v>2446</v>
      </c>
      <c r="S267" s="637" t="s">
        <v>2447</v>
      </c>
      <c r="T267" s="637" t="s">
        <v>2448</v>
      </c>
      <c r="U267" s="637" t="s">
        <v>2449</v>
      </c>
      <c r="V267" s="637" t="s">
        <v>2450</v>
      </c>
      <c r="Z267" s="637" t="s">
        <v>2451</v>
      </c>
      <c r="AA267" s="637" t="s">
        <v>2452</v>
      </c>
      <c r="AB267" s="637" t="s">
        <v>2453</v>
      </c>
      <c r="AC267" s="637" t="s">
        <v>2454</v>
      </c>
      <c r="AD267" s="637" t="s">
        <v>2455</v>
      </c>
      <c r="AF267" s="637" t="s">
        <v>2456</v>
      </c>
      <c r="AG267" s="637" t="s">
        <v>2457</v>
      </c>
      <c r="AH267" s="637" t="s">
        <v>2458</v>
      </c>
      <c r="AI267" s="637" t="s">
        <v>2459</v>
      </c>
      <c r="AJ267" s="637" t="s">
        <v>2460</v>
      </c>
      <c r="AK267" s="637" t="s">
        <v>2461</v>
      </c>
      <c r="AN267" s="637" t="s">
        <v>2462</v>
      </c>
      <c r="AO267" s="637" t="s">
        <v>2463</v>
      </c>
      <c r="AP267" s="637" t="s">
        <v>2464</v>
      </c>
      <c r="AQ267" s="637" t="s">
        <v>2465</v>
      </c>
      <c r="AR267" s="637" t="s">
        <v>2466</v>
      </c>
      <c r="AT267" s="637" t="s">
        <v>2467</v>
      </c>
      <c r="AU267" s="637" t="s">
        <v>2468</v>
      </c>
      <c r="AV267" s="637" t="s">
        <v>2469</v>
      </c>
      <c r="AW267" s="637" t="s">
        <v>2470</v>
      </c>
      <c r="AX267" s="637" t="s">
        <v>2471</v>
      </c>
      <c r="AY267" s="637" t="s">
        <v>2472</v>
      </c>
      <c r="AZ267" s="637" t="s">
        <v>2473</v>
      </c>
      <c r="BB267" s="637" t="s">
        <v>2474</v>
      </c>
      <c r="BC267" s="637" t="s">
        <v>2475</v>
      </c>
      <c r="BD267" s="637" t="s">
        <v>2476</v>
      </c>
      <c r="BE267" s="637" t="s">
        <v>2477</v>
      </c>
      <c r="BF267" s="637" t="s">
        <v>2478</v>
      </c>
      <c r="BG267" s="637" t="s">
        <v>2479</v>
      </c>
      <c r="BH267" s="637" t="s">
        <v>2480</v>
      </c>
      <c r="BI267" s="637" t="s">
        <v>2481</v>
      </c>
      <c r="BJ267" s="637" t="s">
        <v>2482</v>
      </c>
      <c r="BK267" s="637" t="s">
        <v>2483</v>
      </c>
      <c r="BL267" s="637" t="s">
        <v>2484</v>
      </c>
      <c r="BM267" s="637" t="s">
        <v>2485</v>
      </c>
      <c r="BN267" s="637" t="s">
        <v>2486</v>
      </c>
      <c r="BO267" s="637" t="s">
        <v>2487</v>
      </c>
      <c r="BP267" s="637" t="s">
        <v>2488</v>
      </c>
      <c r="BQ267" s="637" t="s">
        <v>2489</v>
      </c>
      <c r="BR267" s="637" t="s">
        <v>2490</v>
      </c>
      <c r="BS267" s="637" t="s">
        <v>2491</v>
      </c>
      <c r="BU267" s="637" t="s">
        <v>2492</v>
      </c>
      <c r="BV267" s="637" t="s">
        <v>2493</v>
      </c>
      <c r="BW267" s="637" t="s">
        <v>2494</v>
      </c>
      <c r="BX267" s="637" t="s">
        <v>2495</v>
      </c>
      <c r="BY267" s="637" t="s">
        <v>2496</v>
      </c>
      <c r="BZ267" s="637" t="s">
        <v>2497</v>
      </c>
      <c r="CA267" s="637" t="s">
        <v>2498</v>
      </c>
      <c r="CB267" s="637" t="s">
        <v>2499</v>
      </c>
      <c r="CC267" s="637" t="s">
        <v>2500</v>
      </c>
      <c r="CD267" s="637" t="s">
        <v>2501</v>
      </c>
    </row>
    <row r="268" spans="1:82" s="637" customFormat="1" x14ac:dyDescent="0.3">
      <c r="A268" s="636">
        <v>968</v>
      </c>
      <c r="B268" s="637" t="s">
        <v>1161</v>
      </c>
      <c r="D268" s="637" t="s">
        <v>2502</v>
      </c>
      <c r="E268" s="637" t="s">
        <v>2503</v>
      </c>
      <c r="F268" s="637" t="s">
        <v>1348</v>
      </c>
      <c r="G268" s="637" t="s">
        <v>2504</v>
      </c>
      <c r="H268" s="637" t="s">
        <v>2505</v>
      </c>
      <c r="I268" s="637" t="s">
        <v>2506</v>
      </c>
      <c r="J268" s="637" t="s">
        <v>2507</v>
      </c>
      <c r="K268" s="637" t="s">
        <v>2508</v>
      </c>
      <c r="L268" s="637" t="s">
        <v>2509</v>
      </c>
      <c r="M268" s="637" t="s">
        <v>2510</v>
      </c>
      <c r="N268" s="637" t="s">
        <v>2511</v>
      </c>
      <c r="O268" s="637" t="s">
        <v>2512</v>
      </c>
      <c r="P268" s="637" t="s">
        <v>2513</v>
      </c>
      <c r="Q268" s="637" t="s">
        <v>2514</v>
      </c>
      <c r="R268" s="637" t="s">
        <v>2515</v>
      </c>
      <c r="S268" s="637" t="s">
        <v>2516</v>
      </c>
      <c r="T268" s="637" t="s">
        <v>2517</v>
      </c>
      <c r="U268" s="637" t="s">
        <v>2518</v>
      </c>
      <c r="V268" s="637" t="s">
        <v>2519</v>
      </c>
      <c r="Y268" s="637" t="s">
        <v>2520</v>
      </c>
      <c r="Z268" s="637" t="s">
        <v>2521</v>
      </c>
      <c r="AA268" s="637" t="s">
        <v>2522</v>
      </c>
      <c r="AB268" s="637" t="s">
        <v>2523</v>
      </c>
      <c r="AC268" s="637" t="s">
        <v>2524</v>
      </c>
      <c r="AD268" s="637" t="s">
        <v>2525</v>
      </c>
      <c r="AF268" s="637" t="s">
        <v>2526</v>
      </c>
      <c r="AG268" s="637" t="s">
        <v>2527</v>
      </c>
      <c r="AH268" s="637" t="s">
        <v>2528</v>
      </c>
      <c r="AI268" s="637" t="s">
        <v>2529</v>
      </c>
      <c r="AJ268" s="637" t="s">
        <v>2530</v>
      </c>
      <c r="AK268" s="637" t="s">
        <v>2531</v>
      </c>
      <c r="AM268" s="637" t="s">
        <v>2532</v>
      </c>
      <c r="AN268" s="637" t="s">
        <v>2533</v>
      </c>
      <c r="AO268" s="637" t="s">
        <v>2534</v>
      </c>
      <c r="AP268" s="637" t="s">
        <v>2535</v>
      </c>
      <c r="AQ268" s="637" t="s">
        <v>2536</v>
      </c>
      <c r="AR268" s="637" t="s">
        <v>2537</v>
      </c>
      <c r="AT268" s="637" t="s">
        <v>2538</v>
      </c>
      <c r="AU268" s="637" t="s">
        <v>2539</v>
      </c>
      <c r="AV268" s="637" t="s">
        <v>2540</v>
      </c>
      <c r="AW268" s="637" t="s">
        <v>2541</v>
      </c>
      <c r="AX268" s="637" t="s">
        <v>2542</v>
      </c>
      <c r="AY268" s="637" t="s">
        <v>2543</v>
      </c>
      <c r="AZ268" s="637" t="s">
        <v>2544</v>
      </c>
      <c r="BB268" s="637" t="s">
        <v>2545</v>
      </c>
      <c r="BC268" s="637" t="s">
        <v>2546</v>
      </c>
      <c r="BD268" s="637" t="s">
        <v>2547</v>
      </c>
      <c r="BE268" s="637" t="s">
        <v>2548</v>
      </c>
      <c r="BF268" s="637" t="s">
        <v>2549</v>
      </c>
      <c r="BG268" s="637" t="s">
        <v>2550</v>
      </c>
      <c r="BH268" s="637" t="s">
        <v>2551</v>
      </c>
      <c r="BI268" s="637" t="s">
        <v>2552</v>
      </c>
      <c r="BJ268" s="637" t="s">
        <v>2553</v>
      </c>
      <c r="BK268" s="637" t="s">
        <v>2554</v>
      </c>
      <c r="BL268" s="637" t="s">
        <v>2555</v>
      </c>
      <c r="BM268" s="637" t="s">
        <v>2556</v>
      </c>
      <c r="BN268" s="637" t="s">
        <v>2557</v>
      </c>
      <c r="BO268" s="637" t="s">
        <v>2558</v>
      </c>
      <c r="BP268" s="637" t="s">
        <v>2559</v>
      </c>
      <c r="BQ268" s="637" t="s">
        <v>2560</v>
      </c>
      <c r="BR268" s="637" t="s">
        <v>2561</v>
      </c>
      <c r="BS268" s="637" t="s">
        <v>2562</v>
      </c>
      <c r="BU268" s="637" t="s">
        <v>2563</v>
      </c>
      <c r="BV268" s="637" t="s">
        <v>2564</v>
      </c>
      <c r="BW268" s="637" t="s">
        <v>2565</v>
      </c>
      <c r="BX268" s="637" t="s">
        <v>2566</v>
      </c>
      <c r="BY268" s="637" t="s">
        <v>2567</v>
      </c>
      <c r="BZ268" s="637" t="s">
        <v>2568</v>
      </c>
      <c r="CA268" s="637" t="s">
        <v>2569</v>
      </c>
      <c r="CB268" s="637" t="s">
        <v>2570</v>
      </c>
      <c r="CC268" s="637" t="s">
        <v>2571</v>
      </c>
      <c r="CD268" s="637" t="s">
        <v>2572</v>
      </c>
    </row>
    <row r="269" spans="1:82" s="632" customFormat="1" x14ac:dyDescent="0.3">
      <c r="A269" s="631">
        <v>973</v>
      </c>
      <c r="B269" s="632" t="s">
        <v>748</v>
      </c>
      <c r="D269" s="632">
        <v>0</v>
      </c>
      <c r="E269" s="632">
        <v>1</v>
      </c>
      <c r="F269" s="632">
        <v>0</v>
      </c>
      <c r="G269" s="632">
        <v>0</v>
      </c>
      <c r="H269" s="632">
        <v>0</v>
      </c>
      <c r="I269" s="632">
        <v>0</v>
      </c>
      <c r="J269" s="632">
        <v>0</v>
      </c>
      <c r="K269" s="632">
        <v>0</v>
      </c>
      <c r="L269" s="632">
        <v>0</v>
      </c>
      <c r="M269" s="632">
        <v>0</v>
      </c>
      <c r="N269" s="632">
        <v>0</v>
      </c>
      <c r="O269" s="632">
        <v>0</v>
      </c>
      <c r="P269" s="632">
        <v>0</v>
      </c>
      <c r="Q269" s="632">
        <v>0</v>
      </c>
      <c r="R269" s="632">
        <v>0</v>
      </c>
      <c r="S269" s="632">
        <v>0</v>
      </c>
      <c r="T269" s="632">
        <v>0</v>
      </c>
      <c r="U269" s="632">
        <v>0</v>
      </c>
      <c r="V269" s="632">
        <v>0</v>
      </c>
      <c r="Y269" s="632">
        <v>0</v>
      </c>
      <c r="Z269" s="632">
        <v>0</v>
      </c>
      <c r="AA269" s="632">
        <v>0</v>
      </c>
      <c r="AB269" s="632">
        <v>0</v>
      </c>
      <c r="AC269" s="632">
        <v>0</v>
      </c>
      <c r="AD269" s="632">
        <v>0</v>
      </c>
      <c r="AF269" s="632">
        <v>0</v>
      </c>
      <c r="AG269" s="632">
        <v>0</v>
      </c>
      <c r="AH269" s="632">
        <v>0</v>
      </c>
      <c r="AI269" s="632">
        <v>0</v>
      </c>
      <c r="AJ269" s="632">
        <v>0</v>
      </c>
      <c r="AK269" s="632">
        <v>2</v>
      </c>
      <c r="AM269" s="632">
        <v>0</v>
      </c>
      <c r="AN269" s="632">
        <v>0</v>
      </c>
      <c r="AO269" s="632">
        <v>0</v>
      </c>
      <c r="AP269" s="632">
        <v>0</v>
      </c>
      <c r="AQ269" s="632">
        <v>0</v>
      </c>
      <c r="AR269" s="632">
        <v>0</v>
      </c>
      <c r="AT269" s="632">
        <v>0</v>
      </c>
      <c r="AU269" s="632">
        <v>0</v>
      </c>
      <c r="AV269" s="632">
        <v>0</v>
      </c>
      <c r="AW269" s="632">
        <v>0</v>
      </c>
      <c r="AX269" s="632">
        <v>0</v>
      </c>
      <c r="AY269" s="632">
        <v>0</v>
      </c>
      <c r="AZ269" s="632">
        <v>3</v>
      </c>
      <c r="BB269" s="632">
        <v>0</v>
      </c>
      <c r="BC269" s="632">
        <v>0</v>
      </c>
      <c r="BD269" s="632">
        <v>0</v>
      </c>
      <c r="BE269" s="632">
        <v>0</v>
      </c>
      <c r="BF269" s="632">
        <v>0</v>
      </c>
      <c r="BG269" s="632">
        <v>0</v>
      </c>
      <c r="BH269" s="632">
        <v>0</v>
      </c>
      <c r="BI269" s="632">
        <v>0</v>
      </c>
      <c r="BJ269" s="632">
        <v>0</v>
      </c>
      <c r="BK269" s="632">
        <v>0</v>
      </c>
      <c r="BL269" s="632">
        <v>0</v>
      </c>
      <c r="BM269" s="632">
        <v>0</v>
      </c>
      <c r="BN269" s="632">
        <v>0</v>
      </c>
      <c r="BO269" s="632">
        <v>0</v>
      </c>
      <c r="BP269" s="632">
        <v>0</v>
      </c>
      <c r="BQ269" s="632">
        <v>0</v>
      </c>
      <c r="BR269" s="632">
        <v>0</v>
      </c>
      <c r="BS269" s="632">
        <v>0</v>
      </c>
      <c r="BU269" s="632">
        <v>0</v>
      </c>
      <c r="BV269" s="632">
        <v>0</v>
      </c>
      <c r="BW269" s="632">
        <v>0</v>
      </c>
      <c r="BX269" s="632">
        <v>0</v>
      </c>
      <c r="BY269" s="632">
        <v>0</v>
      </c>
      <c r="BZ269" s="632">
        <v>0</v>
      </c>
      <c r="CA269" s="632">
        <v>0</v>
      </c>
      <c r="CB269" s="632">
        <v>1</v>
      </c>
      <c r="CC269" s="632">
        <v>0</v>
      </c>
      <c r="CD269" s="632">
        <v>0</v>
      </c>
    </row>
    <row r="270" spans="1:82" s="632" customFormat="1" x14ac:dyDescent="0.3">
      <c r="A270" s="631">
        <v>974</v>
      </c>
      <c r="B270" s="632" t="s">
        <v>1162</v>
      </c>
      <c r="D270" s="632">
        <v>2</v>
      </c>
      <c r="E270" s="632">
        <v>2</v>
      </c>
      <c r="F270" s="632">
        <v>2</v>
      </c>
      <c r="G270" s="632">
        <v>3</v>
      </c>
      <c r="H270" s="632">
        <v>3</v>
      </c>
      <c r="I270" s="632">
        <v>2</v>
      </c>
      <c r="J270" s="632">
        <v>3</v>
      </c>
      <c r="K270" s="632">
        <v>3</v>
      </c>
      <c r="L270" s="632">
        <v>2</v>
      </c>
      <c r="M270" s="632">
        <v>2</v>
      </c>
      <c r="N270" s="632">
        <v>3</v>
      </c>
      <c r="O270" s="632">
        <v>2</v>
      </c>
      <c r="P270" s="632">
        <v>3</v>
      </c>
      <c r="Q270" s="632">
        <v>2</v>
      </c>
      <c r="R270" s="632">
        <v>3</v>
      </c>
      <c r="S270" s="632">
        <v>2</v>
      </c>
      <c r="T270" s="632">
        <v>2</v>
      </c>
      <c r="U270" s="632">
        <v>2</v>
      </c>
      <c r="V270" s="632">
        <v>3</v>
      </c>
      <c r="Y270" s="632">
        <v>2</v>
      </c>
      <c r="Z270" s="632">
        <v>2</v>
      </c>
      <c r="AA270" s="632">
        <v>2</v>
      </c>
      <c r="AB270" s="632">
        <v>2</v>
      </c>
      <c r="AC270" s="632">
        <v>2</v>
      </c>
      <c r="AD270" s="632">
        <v>2</v>
      </c>
      <c r="AF270" s="632">
        <v>2</v>
      </c>
      <c r="AG270" s="632">
        <v>3</v>
      </c>
      <c r="AH270" s="632">
        <v>2</v>
      </c>
      <c r="AI270" s="632">
        <v>2</v>
      </c>
      <c r="AJ270" s="632">
        <v>2</v>
      </c>
      <c r="AK270" s="632">
        <v>2</v>
      </c>
      <c r="AM270" s="632">
        <v>2</v>
      </c>
      <c r="AN270" s="632">
        <v>2</v>
      </c>
      <c r="AO270" s="632">
        <v>3</v>
      </c>
      <c r="AP270" s="632">
        <v>2</v>
      </c>
      <c r="AQ270" s="632">
        <v>3</v>
      </c>
      <c r="AR270" s="632">
        <v>3</v>
      </c>
      <c r="AT270" s="632">
        <v>2</v>
      </c>
      <c r="AU270" s="632">
        <v>2</v>
      </c>
      <c r="AV270" s="632">
        <v>2</v>
      </c>
      <c r="AW270" s="632">
        <v>2</v>
      </c>
      <c r="AX270" s="632">
        <v>2</v>
      </c>
      <c r="AY270" s="632">
        <v>2</v>
      </c>
      <c r="AZ270" s="632">
        <v>2</v>
      </c>
      <c r="BB270" s="632">
        <v>2</v>
      </c>
      <c r="BC270" s="632">
        <v>2</v>
      </c>
      <c r="BD270" s="632">
        <v>2</v>
      </c>
      <c r="BE270" s="632">
        <v>2</v>
      </c>
      <c r="BF270" s="632">
        <v>2</v>
      </c>
      <c r="BG270" s="632">
        <v>3</v>
      </c>
      <c r="BH270" s="632">
        <v>2</v>
      </c>
      <c r="BI270" s="632">
        <v>2</v>
      </c>
      <c r="BJ270" s="632">
        <v>3</v>
      </c>
      <c r="BK270" s="632">
        <v>3</v>
      </c>
      <c r="BL270" s="632">
        <v>2</v>
      </c>
      <c r="BM270" s="632">
        <v>2</v>
      </c>
      <c r="BN270" s="632">
        <v>2</v>
      </c>
      <c r="BO270" s="632">
        <v>2</v>
      </c>
      <c r="BP270" s="632">
        <v>2</v>
      </c>
      <c r="BQ270" s="632">
        <v>3</v>
      </c>
      <c r="BR270" s="632">
        <v>2</v>
      </c>
      <c r="BS270" s="632">
        <v>2</v>
      </c>
      <c r="BU270" s="632">
        <v>2</v>
      </c>
      <c r="BV270" s="632">
        <v>2</v>
      </c>
      <c r="BW270" s="632">
        <v>2</v>
      </c>
      <c r="BX270" s="632">
        <v>2</v>
      </c>
      <c r="BY270" s="632">
        <v>2</v>
      </c>
      <c r="BZ270" s="632">
        <v>2</v>
      </c>
      <c r="CA270" s="632">
        <v>2</v>
      </c>
      <c r="CB270" s="632">
        <v>2</v>
      </c>
      <c r="CC270" s="632">
        <v>3</v>
      </c>
      <c r="CD270" s="632">
        <v>2</v>
      </c>
    </row>
    <row r="271" spans="1:82" s="632" customFormat="1" x14ac:dyDescent="0.3">
      <c r="A271" s="631">
        <v>975</v>
      </c>
      <c r="B271" s="632" t="s">
        <v>620</v>
      </c>
      <c r="D271" s="632">
        <v>1</v>
      </c>
      <c r="E271" s="632">
        <v>1</v>
      </c>
      <c r="F271" s="632">
        <v>1</v>
      </c>
      <c r="G271" s="632">
        <v>2</v>
      </c>
      <c r="H271" s="632">
        <v>1</v>
      </c>
      <c r="I271" s="632">
        <v>1</v>
      </c>
      <c r="J271" s="632">
        <v>1</v>
      </c>
      <c r="K271" s="632">
        <v>1</v>
      </c>
      <c r="L271" s="632">
        <v>1</v>
      </c>
      <c r="M271" s="632">
        <v>2</v>
      </c>
      <c r="N271" s="632">
        <v>2</v>
      </c>
      <c r="O271" s="632">
        <v>2</v>
      </c>
      <c r="P271" s="632">
        <v>1</v>
      </c>
      <c r="Q271" s="632">
        <v>1</v>
      </c>
      <c r="R271" s="632">
        <v>1</v>
      </c>
      <c r="S271" s="632">
        <v>1</v>
      </c>
      <c r="T271" s="632">
        <v>1</v>
      </c>
      <c r="U271" s="632">
        <v>2</v>
      </c>
      <c r="V271" s="632">
        <v>2</v>
      </c>
      <c r="Y271" s="632">
        <v>1</v>
      </c>
      <c r="Z271" s="632">
        <v>2</v>
      </c>
      <c r="AA271" s="632">
        <v>1</v>
      </c>
      <c r="AB271" s="632">
        <v>1</v>
      </c>
      <c r="AC271" s="632">
        <v>1</v>
      </c>
      <c r="AD271" s="632">
        <v>2</v>
      </c>
      <c r="AF271" s="632">
        <v>1</v>
      </c>
      <c r="AG271" s="632">
        <v>2</v>
      </c>
      <c r="AH271" s="632">
        <v>1</v>
      </c>
      <c r="AI271" s="632">
        <v>1</v>
      </c>
      <c r="AJ271" s="632">
        <v>1</v>
      </c>
      <c r="AK271" s="632">
        <v>1</v>
      </c>
      <c r="AM271" s="632">
        <v>1</v>
      </c>
      <c r="AN271" s="632">
        <v>2</v>
      </c>
      <c r="AO271" s="632">
        <v>2</v>
      </c>
      <c r="AP271" s="632">
        <v>2</v>
      </c>
      <c r="AQ271" s="632">
        <v>1</v>
      </c>
      <c r="AR271" s="632">
        <v>1</v>
      </c>
      <c r="AT271" s="632">
        <v>1</v>
      </c>
      <c r="AU271" s="632">
        <v>1</v>
      </c>
      <c r="AV271" s="632">
        <v>1</v>
      </c>
      <c r="AW271" s="632">
        <v>2</v>
      </c>
      <c r="AX271" s="632">
        <v>1</v>
      </c>
      <c r="AY271" s="632">
        <v>1</v>
      </c>
      <c r="AZ271" s="632">
        <v>1</v>
      </c>
      <c r="BB271" s="632">
        <v>1</v>
      </c>
      <c r="BC271" s="632">
        <v>1</v>
      </c>
      <c r="BD271" s="632">
        <v>1</v>
      </c>
      <c r="BE271" s="632">
        <v>2</v>
      </c>
      <c r="BF271" s="632">
        <v>2</v>
      </c>
      <c r="BG271" s="632">
        <v>1</v>
      </c>
      <c r="BH271" s="632">
        <v>2</v>
      </c>
      <c r="BI271" s="632">
        <v>1</v>
      </c>
      <c r="BJ271" s="632">
        <v>1</v>
      </c>
      <c r="BK271" s="632">
        <v>1</v>
      </c>
      <c r="BL271" s="632">
        <v>1</v>
      </c>
      <c r="BM271" s="632">
        <v>1</v>
      </c>
      <c r="BN271" s="632">
        <v>1</v>
      </c>
      <c r="BO271" s="632">
        <v>1</v>
      </c>
      <c r="BP271" s="632">
        <v>2</v>
      </c>
      <c r="BQ271" s="632">
        <v>2</v>
      </c>
      <c r="BR271" s="632">
        <v>1</v>
      </c>
      <c r="BS271" s="632">
        <v>2</v>
      </c>
      <c r="BU271" s="632">
        <v>1</v>
      </c>
      <c r="BV271" s="632">
        <v>1</v>
      </c>
      <c r="BW271" s="632">
        <v>1</v>
      </c>
      <c r="BX271" s="632">
        <v>1</v>
      </c>
      <c r="BY271" s="632">
        <v>1</v>
      </c>
      <c r="BZ271" s="632">
        <v>1</v>
      </c>
      <c r="CA271" s="632">
        <v>2</v>
      </c>
      <c r="CB271" s="632">
        <v>1</v>
      </c>
      <c r="CC271" s="632">
        <v>2</v>
      </c>
      <c r="CD271" s="632">
        <v>1</v>
      </c>
    </row>
    <row r="272" spans="1:82" s="632" customFormat="1" x14ac:dyDescent="0.3">
      <c r="A272" s="631">
        <v>976</v>
      </c>
      <c r="B272" s="632" t="s">
        <v>749</v>
      </c>
      <c r="D272" s="632">
        <v>1</v>
      </c>
      <c r="E272" s="632">
        <v>1</v>
      </c>
      <c r="F272" s="632">
        <v>1</v>
      </c>
      <c r="G272" s="632">
        <v>3</v>
      </c>
      <c r="H272" s="632">
        <v>1</v>
      </c>
      <c r="I272" s="632">
        <v>1</v>
      </c>
      <c r="J272" s="632">
        <v>1</v>
      </c>
      <c r="K272" s="632">
        <v>1</v>
      </c>
      <c r="L272" s="632">
        <v>1</v>
      </c>
      <c r="M272" s="632">
        <v>3</v>
      </c>
      <c r="N272" s="632">
        <v>3</v>
      </c>
      <c r="O272" s="632">
        <v>3</v>
      </c>
      <c r="P272" s="632">
        <v>1</v>
      </c>
      <c r="Q272" s="632">
        <v>1</v>
      </c>
      <c r="R272" s="632">
        <v>1</v>
      </c>
      <c r="S272" s="632">
        <v>1</v>
      </c>
      <c r="T272" s="632">
        <v>1</v>
      </c>
      <c r="U272" s="632">
        <v>3</v>
      </c>
      <c r="V272" s="632">
        <v>3</v>
      </c>
      <c r="Y272" s="632">
        <v>1</v>
      </c>
      <c r="Z272" s="632">
        <v>3</v>
      </c>
      <c r="AA272" s="632">
        <v>1</v>
      </c>
      <c r="AB272" s="632">
        <v>1</v>
      </c>
      <c r="AC272" s="632">
        <v>1</v>
      </c>
      <c r="AD272" s="632">
        <v>3</v>
      </c>
      <c r="AF272" s="632">
        <v>1</v>
      </c>
      <c r="AG272" s="632">
        <v>3</v>
      </c>
      <c r="AH272" s="632">
        <v>1</v>
      </c>
      <c r="AI272" s="632">
        <v>1</v>
      </c>
      <c r="AJ272" s="632">
        <v>1</v>
      </c>
      <c r="AK272" s="632">
        <v>1</v>
      </c>
      <c r="AM272" s="632">
        <v>1</v>
      </c>
      <c r="AN272" s="632">
        <v>3</v>
      </c>
      <c r="AO272" s="632">
        <v>3</v>
      </c>
      <c r="AP272" s="632">
        <v>3</v>
      </c>
      <c r="AQ272" s="632">
        <v>1</v>
      </c>
      <c r="AR272" s="632">
        <v>1</v>
      </c>
      <c r="AT272" s="632">
        <v>1</v>
      </c>
      <c r="AU272" s="632">
        <v>1</v>
      </c>
      <c r="AV272" s="632">
        <v>1</v>
      </c>
      <c r="AW272" s="632">
        <v>3</v>
      </c>
      <c r="AX272" s="632">
        <v>1</v>
      </c>
      <c r="AY272" s="632">
        <v>1</v>
      </c>
      <c r="AZ272" s="632">
        <v>1</v>
      </c>
      <c r="BB272" s="632">
        <v>1</v>
      </c>
      <c r="BC272" s="632">
        <v>1</v>
      </c>
      <c r="BD272" s="632">
        <v>1</v>
      </c>
      <c r="BE272" s="632">
        <v>3</v>
      </c>
      <c r="BF272" s="632">
        <v>3</v>
      </c>
      <c r="BG272" s="632">
        <v>1</v>
      </c>
      <c r="BH272" s="632">
        <v>3</v>
      </c>
      <c r="BI272" s="632">
        <v>1</v>
      </c>
      <c r="BJ272" s="632">
        <v>1</v>
      </c>
      <c r="BK272" s="632">
        <v>1</v>
      </c>
      <c r="BL272" s="632">
        <v>1</v>
      </c>
      <c r="BM272" s="632">
        <v>1</v>
      </c>
      <c r="BN272" s="632">
        <v>1</v>
      </c>
      <c r="BO272" s="632">
        <v>1</v>
      </c>
      <c r="BP272" s="632">
        <v>3</v>
      </c>
      <c r="BQ272" s="632">
        <v>1</v>
      </c>
      <c r="BR272" s="632">
        <v>1</v>
      </c>
      <c r="BS272" s="632">
        <v>3</v>
      </c>
      <c r="BU272" s="632">
        <v>1</v>
      </c>
      <c r="BV272" s="632">
        <v>1</v>
      </c>
      <c r="BW272" s="632">
        <v>1</v>
      </c>
      <c r="BX272" s="632">
        <v>1</v>
      </c>
      <c r="BY272" s="632">
        <v>1</v>
      </c>
      <c r="BZ272" s="632">
        <v>1</v>
      </c>
      <c r="CA272" s="632">
        <v>3</v>
      </c>
      <c r="CB272" s="632">
        <v>1</v>
      </c>
      <c r="CC272" s="632">
        <v>3</v>
      </c>
      <c r="CD272" s="632">
        <v>1</v>
      </c>
    </row>
    <row r="273" spans="1:82" s="632" customFormat="1" x14ac:dyDescent="0.3">
      <c r="A273" s="631">
        <v>977</v>
      </c>
      <c r="B273" s="632" t="s">
        <v>1163</v>
      </c>
      <c r="D273" s="632">
        <v>1</v>
      </c>
      <c r="E273" s="632">
        <v>1</v>
      </c>
      <c r="F273" s="632">
        <v>1</v>
      </c>
      <c r="G273" s="632">
        <v>1</v>
      </c>
      <c r="H273" s="632">
        <v>1</v>
      </c>
      <c r="I273" s="632">
        <v>1</v>
      </c>
      <c r="J273" s="632">
        <v>1</v>
      </c>
      <c r="K273" s="632">
        <v>1</v>
      </c>
      <c r="L273" s="632">
        <v>1</v>
      </c>
      <c r="M273" s="632">
        <v>1</v>
      </c>
      <c r="N273" s="632">
        <v>1</v>
      </c>
      <c r="O273" s="632">
        <v>1</v>
      </c>
      <c r="P273" s="632">
        <v>1</v>
      </c>
      <c r="Q273" s="632">
        <v>1</v>
      </c>
      <c r="R273" s="632">
        <v>2</v>
      </c>
      <c r="S273" s="632">
        <v>1</v>
      </c>
      <c r="T273" s="632">
        <v>1</v>
      </c>
      <c r="U273" s="632">
        <v>1</v>
      </c>
      <c r="V273" s="632">
        <v>1</v>
      </c>
      <c r="Y273" s="632">
        <v>1</v>
      </c>
      <c r="Z273" s="632">
        <v>1</v>
      </c>
      <c r="AA273" s="632">
        <v>1</v>
      </c>
      <c r="AB273" s="632">
        <v>1</v>
      </c>
      <c r="AC273" s="632">
        <v>1</v>
      </c>
      <c r="AD273" s="632">
        <v>1</v>
      </c>
      <c r="AF273" s="632">
        <v>1</v>
      </c>
      <c r="AG273" s="632">
        <v>1</v>
      </c>
      <c r="AH273" s="632">
        <v>2</v>
      </c>
      <c r="AI273" s="632">
        <v>1</v>
      </c>
      <c r="AJ273" s="632">
        <v>1</v>
      </c>
      <c r="AK273" s="632">
        <v>1</v>
      </c>
      <c r="AM273" s="632">
        <v>1</v>
      </c>
      <c r="AN273" s="632">
        <v>1</v>
      </c>
      <c r="AO273" s="632">
        <v>1</v>
      </c>
      <c r="AP273" s="632">
        <v>1</v>
      </c>
      <c r="AQ273" s="632">
        <v>1</v>
      </c>
      <c r="AR273" s="632">
        <v>1</v>
      </c>
      <c r="AT273" s="632">
        <v>1</v>
      </c>
      <c r="AU273" s="632">
        <v>1</v>
      </c>
      <c r="AV273" s="632">
        <v>1</v>
      </c>
      <c r="AW273" s="632">
        <v>1</v>
      </c>
      <c r="AX273" s="632">
        <v>1</v>
      </c>
      <c r="AY273" s="632">
        <v>2</v>
      </c>
      <c r="AZ273" s="632">
        <v>2</v>
      </c>
      <c r="BB273" s="632">
        <v>1</v>
      </c>
      <c r="BC273" s="632">
        <v>1</v>
      </c>
      <c r="BD273" s="632">
        <v>1</v>
      </c>
      <c r="BE273" s="632">
        <v>1</v>
      </c>
      <c r="BF273" s="632">
        <v>1</v>
      </c>
      <c r="BG273" s="632">
        <v>2</v>
      </c>
      <c r="BH273" s="632">
        <v>1</v>
      </c>
      <c r="BI273" s="632">
        <v>1</v>
      </c>
      <c r="BJ273" s="632">
        <v>1</v>
      </c>
      <c r="BK273" s="632">
        <v>1</v>
      </c>
      <c r="BL273" s="632">
        <v>1</v>
      </c>
      <c r="BM273" s="632">
        <v>1</v>
      </c>
      <c r="BN273" s="632">
        <v>2</v>
      </c>
      <c r="BO273" s="632">
        <v>1</v>
      </c>
      <c r="BP273" s="632">
        <v>1</v>
      </c>
      <c r="BQ273" s="632">
        <v>1</v>
      </c>
      <c r="BR273" s="632">
        <v>1</v>
      </c>
      <c r="BS273" s="632">
        <v>1</v>
      </c>
      <c r="BU273" s="632">
        <v>1</v>
      </c>
      <c r="BV273" s="632">
        <v>1</v>
      </c>
      <c r="BW273" s="632">
        <v>1</v>
      </c>
      <c r="BX273" s="632">
        <v>1</v>
      </c>
      <c r="BY273" s="632">
        <v>1</v>
      </c>
      <c r="BZ273" s="632">
        <v>1</v>
      </c>
      <c r="CA273" s="632">
        <v>1</v>
      </c>
      <c r="CB273" s="632">
        <v>1</v>
      </c>
      <c r="CC273" s="632">
        <v>1</v>
      </c>
      <c r="CD273" s="632">
        <v>1</v>
      </c>
    </row>
    <row r="274" spans="1:82" s="632" customFormat="1" x14ac:dyDescent="0.3">
      <c r="A274" s="631">
        <v>978</v>
      </c>
      <c r="B274" s="632" t="s">
        <v>605</v>
      </c>
      <c r="D274" s="632">
        <v>2</v>
      </c>
      <c r="E274" s="632">
        <v>2</v>
      </c>
      <c r="F274" s="632">
        <v>2</v>
      </c>
      <c r="G274" s="632">
        <v>2</v>
      </c>
      <c r="H274" s="632">
        <v>2</v>
      </c>
      <c r="I274" s="632">
        <v>2</v>
      </c>
      <c r="J274" s="632">
        <v>2</v>
      </c>
      <c r="K274" s="632">
        <v>2</v>
      </c>
      <c r="L274" s="632">
        <v>2</v>
      </c>
      <c r="M274" s="632">
        <v>2</v>
      </c>
      <c r="N274" s="632">
        <v>2</v>
      </c>
      <c r="O274" s="632">
        <v>2</v>
      </c>
      <c r="P274" s="632">
        <v>2</v>
      </c>
      <c r="Q274" s="632">
        <v>2</v>
      </c>
      <c r="R274" s="632">
        <v>1</v>
      </c>
      <c r="S274" s="632">
        <v>2</v>
      </c>
      <c r="T274" s="632">
        <v>2</v>
      </c>
      <c r="U274" s="632">
        <v>2</v>
      </c>
      <c r="V274" s="632">
        <v>2</v>
      </c>
      <c r="Y274" s="632">
        <v>2</v>
      </c>
      <c r="Z274" s="632">
        <v>2</v>
      </c>
      <c r="AA274" s="632">
        <v>2</v>
      </c>
      <c r="AB274" s="632">
        <v>1</v>
      </c>
      <c r="AC274" s="632">
        <v>2</v>
      </c>
      <c r="AD274" s="632">
        <v>1</v>
      </c>
      <c r="AF274" s="632">
        <v>1</v>
      </c>
      <c r="AG274" s="632">
        <v>2</v>
      </c>
      <c r="AH274" s="632">
        <v>2</v>
      </c>
      <c r="AI274" s="632">
        <v>2</v>
      </c>
      <c r="AJ274" s="632">
        <v>2</v>
      </c>
      <c r="AK274" s="632">
        <v>2</v>
      </c>
      <c r="AM274" s="632">
        <v>2</v>
      </c>
      <c r="AN274" s="632">
        <v>2</v>
      </c>
      <c r="AO274" s="632">
        <v>2</v>
      </c>
      <c r="AP274" s="632">
        <v>2</v>
      </c>
      <c r="AQ274" s="632">
        <v>1</v>
      </c>
      <c r="AR274" s="632">
        <v>2</v>
      </c>
      <c r="AT274" s="632">
        <v>2</v>
      </c>
      <c r="AU274" s="632">
        <v>2</v>
      </c>
      <c r="AV274" s="632">
        <v>2</v>
      </c>
      <c r="AW274" s="632">
        <v>2</v>
      </c>
      <c r="AX274" s="632">
        <v>2</v>
      </c>
      <c r="AY274" s="632">
        <v>1</v>
      </c>
      <c r="AZ274" s="632">
        <v>1</v>
      </c>
      <c r="BB274" s="632">
        <v>2</v>
      </c>
      <c r="BC274" s="632">
        <v>2</v>
      </c>
      <c r="BD274" s="632">
        <v>2</v>
      </c>
      <c r="BE274" s="632">
        <v>2</v>
      </c>
      <c r="BF274" s="632">
        <v>2</v>
      </c>
      <c r="BG274" s="632">
        <v>2</v>
      </c>
      <c r="BH274" s="632">
        <v>2</v>
      </c>
      <c r="BI274" s="632">
        <v>2</v>
      </c>
      <c r="BJ274" s="632">
        <v>1</v>
      </c>
      <c r="BK274" s="632">
        <v>2</v>
      </c>
      <c r="BL274" s="632">
        <v>2</v>
      </c>
      <c r="BM274" s="632">
        <v>2</v>
      </c>
      <c r="BN274" s="632">
        <v>2</v>
      </c>
      <c r="BO274" s="632">
        <v>2</v>
      </c>
      <c r="BP274" s="632">
        <v>2</v>
      </c>
      <c r="BQ274" s="632">
        <v>2</v>
      </c>
      <c r="BR274" s="632">
        <v>2</v>
      </c>
      <c r="BS274" s="632">
        <v>2</v>
      </c>
      <c r="BU274" s="632">
        <v>2</v>
      </c>
      <c r="BV274" s="632">
        <v>2</v>
      </c>
      <c r="BW274" s="632">
        <v>2</v>
      </c>
      <c r="BX274" s="632">
        <v>2</v>
      </c>
      <c r="BY274" s="632">
        <v>2</v>
      </c>
      <c r="BZ274" s="632">
        <v>2</v>
      </c>
      <c r="CA274" s="632">
        <v>2</v>
      </c>
      <c r="CB274" s="632">
        <v>2</v>
      </c>
      <c r="CC274" s="632">
        <v>2</v>
      </c>
      <c r="CD274" s="632">
        <v>2</v>
      </c>
    </row>
    <row r="275" spans="1:82" s="632" customFormat="1" x14ac:dyDescent="0.3">
      <c r="A275" s="631">
        <v>979</v>
      </c>
      <c r="B275" s="632" t="s">
        <v>1164</v>
      </c>
      <c r="D275" s="632">
        <v>2</v>
      </c>
      <c r="E275" s="632">
        <v>1</v>
      </c>
      <c r="F275" s="632">
        <v>1</v>
      </c>
      <c r="G275" s="632">
        <v>1</v>
      </c>
      <c r="H275" s="632">
        <v>1</v>
      </c>
      <c r="I275" s="632">
        <v>2</v>
      </c>
      <c r="J275" s="632">
        <v>1</v>
      </c>
      <c r="K275" s="632">
        <v>1</v>
      </c>
      <c r="L275" s="632">
        <v>2</v>
      </c>
      <c r="M275" s="632">
        <v>1</v>
      </c>
      <c r="N275" s="632">
        <v>1</v>
      </c>
      <c r="O275" s="632">
        <v>1</v>
      </c>
      <c r="P275" s="632">
        <v>1</v>
      </c>
      <c r="Q275" s="632">
        <v>1</v>
      </c>
      <c r="R275" s="632">
        <v>2</v>
      </c>
      <c r="S275" s="632">
        <v>1</v>
      </c>
      <c r="T275" s="632">
        <v>2</v>
      </c>
      <c r="U275" s="632">
        <v>1</v>
      </c>
      <c r="V275" s="632">
        <v>1</v>
      </c>
      <c r="Y275" s="632">
        <v>2</v>
      </c>
      <c r="Z275" s="632">
        <v>1</v>
      </c>
      <c r="AA275" s="632">
        <v>1</v>
      </c>
      <c r="AB275" s="632">
        <v>2</v>
      </c>
      <c r="AC275" s="632">
        <v>2</v>
      </c>
      <c r="AD275" s="632">
        <v>1</v>
      </c>
      <c r="AF275" s="632">
        <v>1</v>
      </c>
      <c r="AG275" s="632">
        <v>1</v>
      </c>
      <c r="AH275" s="632">
        <v>1</v>
      </c>
      <c r="AI275" s="632">
        <v>2</v>
      </c>
      <c r="AJ275" s="632">
        <v>1</v>
      </c>
      <c r="AK275" s="632">
        <v>1</v>
      </c>
      <c r="AM275" s="632">
        <v>1</v>
      </c>
      <c r="AN275" s="632">
        <v>1</v>
      </c>
      <c r="AO275" s="632">
        <v>1</v>
      </c>
      <c r="AP275" s="632">
        <v>1</v>
      </c>
      <c r="AQ275" s="632">
        <v>1</v>
      </c>
      <c r="AR275" s="632">
        <v>2</v>
      </c>
      <c r="AT275" s="632">
        <v>1</v>
      </c>
      <c r="AU275" s="632">
        <v>2</v>
      </c>
      <c r="AV275" s="632">
        <v>2</v>
      </c>
      <c r="AW275" s="632">
        <v>1</v>
      </c>
      <c r="AX275" s="632">
        <v>2</v>
      </c>
      <c r="AY275" s="632">
        <v>2</v>
      </c>
      <c r="AZ275" s="632">
        <v>2</v>
      </c>
      <c r="BB275" s="632">
        <v>1</v>
      </c>
      <c r="BC275" s="632">
        <v>1</v>
      </c>
      <c r="BD275" s="632">
        <v>1</v>
      </c>
      <c r="BE275" s="632">
        <v>1</v>
      </c>
      <c r="BF275" s="632">
        <v>1</v>
      </c>
      <c r="BG275" s="632">
        <v>2</v>
      </c>
      <c r="BH275" s="632">
        <v>1</v>
      </c>
      <c r="BI275" s="632">
        <v>2</v>
      </c>
      <c r="BJ275" s="632">
        <v>1</v>
      </c>
      <c r="BK275" s="632">
        <v>1</v>
      </c>
      <c r="BL275" s="632">
        <v>1</v>
      </c>
      <c r="BM275" s="632">
        <v>2</v>
      </c>
      <c r="BN275" s="632">
        <v>2</v>
      </c>
      <c r="BO275" s="632">
        <v>1</v>
      </c>
      <c r="BP275" s="632">
        <v>1</v>
      </c>
      <c r="BQ275" s="632">
        <v>1</v>
      </c>
      <c r="BR275" s="632">
        <v>1</v>
      </c>
      <c r="BS275" s="632">
        <v>1</v>
      </c>
      <c r="BU275" s="632">
        <v>1</v>
      </c>
      <c r="BV275" s="632">
        <v>1</v>
      </c>
      <c r="BW275" s="632">
        <v>1</v>
      </c>
      <c r="BX275" s="632">
        <v>2</v>
      </c>
      <c r="BY275" s="632">
        <v>2</v>
      </c>
      <c r="BZ275" s="632">
        <v>2</v>
      </c>
      <c r="CA275" s="632">
        <v>1</v>
      </c>
      <c r="CB275" s="632">
        <v>2</v>
      </c>
      <c r="CC275" s="632">
        <v>1</v>
      </c>
      <c r="CD275" s="632">
        <v>1</v>
      </c>
    </row>
    <row r="276" spans="1:82" s="637" customFormat="1" x14ac:dyDescent="0.3">
      <c r="A276" s="636">
        <v>980</v>
      </c>
      <c r="B276" s="637" t="s">
        <v>604</v>
      </c>
      <c r="D276" s="637" t="s">
        <v>1174</v>
      </c>
      <c r="E276" s="637" t="s">
        <v>1149</v>
      </c>
      <c r="F276" s="637" t="s">
        <v>1168</v>
      </c>
      <c r="G276" s="637" t="s">
        <v>1149</v>
      </c>
      <c r="H276" s="637" t="s">
        <v>1158</v>
      </c>
      <c r="I276" s="637" t="s">
        <v>2573</v>
      </c>
      <c r="J276" s="637" t="s">
        <v>1174</v>
      </c>
      <c r="K276" s="637" t="s">
        <v>1175</v>
      </c>
      <c r="L276" s="637" t="s">
        <v>1356</v>
      </c>
      <c r="M276" s="637" t="s">
        <v>1153</v>
      </c>
      <c r="N276" s="637" t="s">
        <v>1155</v>
      </c>
      <c r="O276" s="637" t="s">
        <v>1334</v>
      </c>
      <c r="P276" s="637" t="s">
        <v>1158</v>
      </c>
      <c r="Q276" s="637" t="s">
        <v>1167</v>
      </c>
      <c r="R276" s="637" t="s">
        <v>1175</v>
      </c>
      <c r="S276" s="637" t="s">
        <v>1171</v>
      </c>
      <c r="T276" s="637" t="s">
        <v>2574</v>
      </c>
      <c r="U276" s="637" t="s">
        <v>2575</v>
      </c>
      <c r="V276" s="637" t="s">
        <v>1167</v>
      </c>
      <c r="Y276" s="637" t="s">
        <v>1338</v>
      </c>
      <c r="Z276" s="637" t="s">
        <v>1167</v>
      </c>
      <c r="AA276" s="637" t="s">
        <v>1132</v>
      </c>
      <c r="AB276" s="637" t="s">
        <v>2576</v>
      </c>
      <c r="AC276" s="637" t="s">
        <v>1338</v>
      </c>
      <c r="AD276" s="637" t="s">
        <v>1158</v>
      </c>
      <c r="AF276" s="637" t="s">
        <v>1174</v>
      </c>
      <c r="AG276" s="637" t="s">
        <v>1157</v>
      </c>
      <c r="AH276" s="637" t="s">
        <v>1148</v>
      </c>
      <c r="AI276" s="637" t="s">
        <v>1353</v>
      </c>
      <c r="AJ276" s="637" t="s">
        <v>1334</v>
      </c>
      <c r="AK276" s="637" t="s">
        <v>1172</v>
      </c>
      <c r="AM276" s="637" t="s">
        <v>1156</v>
      </c>
      <c r="AN276" s="637" t="s">
        <v>1171</v>
      </c>
      <c r="AO276" s="637" t="s">
        <v>1149</v>
      </c>
      <c r="AP276" s="637" t="s">
        <v>1148</v>
      </c>
      <c r="AQ276" s="637" t="s">
        <v>1174</v>
      </c>
      <c r="AR276" s="637" t="s">
        <v>2577</v>
      </c>
      <c r="AT276" s="637" t="s">
        <v>1173</v>
      </c>
      <c r="AU276" s="637" t="s">
        <v>2430</v>
      </c>
      <c r="AV276" s="637" t="s">
        <v>1172</v>
      </c>
      <c r="AW276" s="637" t="s">
        <v>1171</v>
      </c>
      <c r="AX276" s="637" t="s">
        <v>2578</v>
      </c>
      <c r="AY276" s="637" t="s">
        <v>1166</v>
      </c>
      <c r="AZ276" s="637" t="s">
        <v>1351</v>
      </c>
      <c r="BB276" s="637" t="s">
        <v>1170</v>
      </c>
      <c r="BC276" s="637" t="s">
        <v>1174</v>
      </c>
      <c r="BD276" s="637" t="s">
        <v>1174</v>
      </c>
      <c r="BE276" s="637" t="s">
        <v>1158</v>
      </c>
      <c r="BF276" s="637" t="s">
        <v>1334</v>
      </c>
      <c r="BG276" s="637" t="s">
        <v>2579</v>
      </c>
      <c r="BH276" s="637" t="s">
        <v>1343</v>
      </c>
      <c r="BI276" s="637" t="s">
        <v>1356</v>
      </c>
      <c r="BJ276" s="637" t="s">
        <v>1334</v>
      </c>
      <c r="BK276" s="637" t="s">
        <v>2580</v>
      </c>
      <c r="BL276" s="637" t="s">
        <v>1173</v>
      </c>
      <c r="BM276" s="637" t="s">
        <v>1176</v>
      </c>
      <c r="BN276" s="637" t="s">
        <v>2581</v>
      </c>
      <c r="BO276" s="637" t="s">
        <v>1174</v>
      </c>
      <c r="BP276" s="637" t="s">
        <v>1167</v>
      </c>
      <c r="BQ276" s="637" t="s">
        <v>1174</v>
      </c>
      <c r="BR276" s="637" t="s">
        <v>1355</v>
      </c>
      <c r="BS276" s="637" t="s">
        <v>2428</v>
      </c>
      <c r="BU276" s="637" t="s">
        <v>1165</v>
      </c>
      <c r="BV276" s="637" t="s">
        <v>1152</v>
      </c>
      <c r="BW276" s="637" t="s">
        <v>1152</v>
      </c>
      <c r="BX276" s="637" t="s">
        <v>2582</v>
      </c>
      <c r="BY276" s="637" t="s">
        <v>1175</v>
      </c>
      <c r="BZ276" s="637" t="s">
        <v>2583</v>
      </c>
      <c r="CA276" s="637" t="s">
        <v>1148</v>
      </c>
      <c r="CB276" s="637" t="s">
        <v>1352</v>
      </c>
      <c r="CC276" s="637" t="s">
        <v>1170</v>
      </c>
      <c r="CD276" s="637" t="s">
        <v>1167</v>
      </c>
    </row>
    <row r="277" spans="1:82" x14ac:dyDescent="0.3">
      <c r="A277" s="155">
        <v>984</v>
      </c>
      <c r="B277" s="180" t="s">
        <v>1177</v>
      </c>
      <c r="D277" s="180">
        <v>263539</v>
      </c>
      <c r="E277" s="180">
        <v>0</v>
      </c>
      <c r="F277" s="180">
        <v>95615</v>
      </c>
      <c r="G277" s="180">
        <v>345569</v>
      </c>
      <c r="H277" s="180">
        <v>296479</v>
      </c>
      <c r="I277" s="180">
        <v>37665</v>
      </c>
      <c r="J277" s="180">
        <v>23908</v>
      </c>
      <c r="K277" s="180">
        <v>22133</v>
      </c>
      <c r="L277" s="180">
        <v>1851940</v>
      </c>
      <c r="M277" s="180">
        <v>72227582</v>
      </c>
      <c r="N277" s="180">
        <v>1334864</v>
      </c>
      <c r="O277" s="180">
        <v>4803527</v>
      </c>
      <c r="P277" s="180">
        <v>11523</v>
      </c>
      <c r="Q277" s="180">
        <v>5127269</v>
      </c>
      <c r="R277" s="180">
        <v>44487</v>
      </c>
      <c r="S277" s="180">
        <v>163039</v>
      </c>
      <c r="T277" s="180">
        <v>1070044</v>
      </c>
      <c r="U277" s="180">
        <v>720720</v>
      </c>
      <c r="V277" s="180">
        <v>2362804</v>
      </c>
      <c r="Y277" s="180">
        <v>366789</v>
      </c>
      <c r="Z277" s="180">
        <v>19694439</v>
      </c>
      <c r="AA277" s="180">
        <v>0</v>
      </c>
      <c r="AB277" s="180">
        <v>223083</v>
      </c>
      <c r="AC277" s="180">
        <v>0</v>
      </c>
      <c r="AD277" s="180">
        <v>0</v>
      </c>
      <c r="AF277" s="180">
        <v>36917400</v>
      </c>
      <c r="AG277" s="180">
        <v>64170</v>
      </c>
      <c r="AH277" s="180">
        <v>120887</v>
      </c>
      <c r="AI277" s="180">
        <v>3567210</v>
      </c>
      <c r="AJ277" s="180">
        <v>330239</v>
      </c>
      <c r="AK277" s="180">
        <v>37049</v>
      </c>
      <c r="AM277" s="180">
        <v>65947</v>
      </c>
      <c r="AN277" s="180">
        <v>5999261</v>
      </c>
      <c r="AO277" s="180">
        <v>0</v>
      </c>
      <c r="AP277" s="180">
        <v>2057853</v>
      </c>
      <c r="AQ277" s="180">
        <v>1075720</v>
      </c>
      <c r="AR277" s="180">
        <v>34213</v>
      </c>
      <c r="AT277" s="180">
        <v>76423</v>
      </c>
      <c r="AU277" s="180">
        <v>165669207</v>
      </c>
      <c r="AV277" s="180">
        <v>38707498</v>
      </c>
      <c r="AW277" s="180">
        <v>806906</v>
      </c>
      <c r="AX277" s="180">
        <v>116073</v>
      </c>
      <c r="AY277" s="180">
        <v>167544</v>
      </c>
      <c r="AZ277" s="180">
        <v>0</v>
      </c>
      <c r="BB277" s="180">
        <v>2351812</v>
      </c>
      <c r="BC277" s="180">
        <v>34820</v>
      </c>
      <c r="BD277" s="180">
        <v>29692</v>
      </c>
      <c r="BE277" s="180">
        <v>22041</v>
      </c>
      <c r="BF277" s="180">
        <v>9974703</v>
      </c>
      <c r="BG277" s="180">
        <v>5890</v>
      </c>
      <c r="BH277" s="180">
        <v>5244811</v>
      </c>
      <c r="BI277" s="180">
        <v>968091</v>
      </c>
      <c r="BJ277" s="180">
        <v>112817</v>
      </c>
      <c r="BK277" s="180">
        <v>0</v>
      </c>
      <c r="BL277" s="180">
        <v>6698190</v>
      </c>
      <c r="BM277" s="180">
        <v>10751559</v>
      </c>
      <c r="BN277" s="180">
        <v>729963</v>
      </c>
      <c r="BO277" s="180">
        <v>31629716</v>
      </c>
      <c r="BP277" s="180">
        <v>63200843</v>
      </c>
      <c r="BQ277" s="180">
        <v>146995</v>
      </c>
      <c r="BR277" s="180">
        <v>2934410</v>
      </c>
      <c r="BS277" s="180">
        <v>268373</v>
      </c>
      <c r="BU277" s="180">
        <v>67414</v>
      </c>
      <c r="BV277" s="180">
        <v>49117</v>
      </c>
      <c r="BW277" s="180">
        <v>2785122</v>
      </c>
      <c r="BX277" s="180">
        <v>1671854</v>
      </c>
      <c r="BY277" s="180">
        <v>19088513</v>
      </c>
      <c r="BZ277" s="180">
        <v>69359</v>
      </c>
      <c r="CA277" s="180">
        <v>5739472</v>
      </c>
      <c r="CB277" s="180">
        <v>356656</v>
      </c>
      <c r="CC277" s="180">
        <v>1339287</v>
      </c>
      <c r="CD277" s="180">
        <v>23670601</v>
      </c>
    </row>
    <row r="278" spans="1:82" x14ac:dyDescent="0.3">
      <c r="A278" s="155">
        <v>985</v>
      </c>
      <c r="B278" s="180" t="s">
        <v>1178</v>
      </c>
      <c r="D278" s="180">
        <v>257780</v>
      </c>
      <c r="E278" s="180">
        <v>0</v>
      </c>
      <c r="F278" s="180">
        <v>89200</v>
      </c>
      <c r="G278" s="180">
        <v>331500</v>
      </c>
      <c r="H278" s="180">
        <v>0</v>
      </c>
      <c r="I278" s="180">
        <v>34095</v>
      </c>
      <c r="J278" s="180">
        <v>19832</v>
      </c>
      <c r="K278" s="180">
        <v>22000</v>
      </c>
      <c r="L278" s="180">
        <v>1805406</v>
      </c>
      <c r="M278" s="180">
        <v>70910997</v>
      </c>
      <c r="N278" s="180">
        <v>1305000</v>
      </c>
      <c r="O278" s="180">
        <v>4695019</v>
      </c>
      <c r="P278" s="180">
        <v>7500</v>
      </c>
      <c r="Q278" s="180">
        <v>5064685</v>
      </c>
      <c r="R278" s="180">
        <v>40000</v>
      </c>
      <c r="S278" s="180">
        <v>134500</v>
      </c>
      <c r="T278" s="180">
        <v>1070044</v>
      </c>
      <c r="U278" s="180">
        <v>635000</v>
      </c>
      <c r="V278" s="180">
        <v>2063027</v>
      </c>
      <c r="Y278" s="180">
        <v>356400</v>
      </c>
      <c r="Z278" s="180">
        <v>19248441</v>
      </c>
      <c r="AA278" s="180">
        <v>0</v>
      </c>
      <c r="AB278" s="180">
        <v>187780</v>
      </c>
      <c r="AC278" s="180">
        <v>0</v>
      </c>
      <c r="AD278" s="180">
        <v>0</v>
      </c>
      <c r="AF278" s="180">
        <v>35999680</v>
      </c>
      <c r="AG278" s="180">
        <v>53400</v>
      </c>
      <c r="AH278" s="180">
        <v>111300</v>
      </c>
      <c r="AI278" s="180">
        <v>3572000</v>
      </c>
      <c r="AJ278" s="180">
        <v>319405</v>
      </c>
      <c r="AK278" s="180">
        <v>23800</v>
      </c>
      <c r="AM278" s="180">
        <v>71033</v>
      </c>
      <c r="AN278" s="180">
        <v>5713600</v>
      </c>
      <c r="AO278" s="180">
        <v>0</v>
      </c>
      <c r="AP278" s="180">
        <v>1905800</v>
      </c>
      <c r="AQ278" s="180">
        <v>1038604</v>
      </c>
      <c r="AR278" s="180">
        <v>31000</v>
      </c>
      <c r="AT278" s="180">
        <v>73735</v>
      </c>
      <c r="AU278" s="180">
        <v>164285900</v>
      </c>
      <c r="AV278" s="180">
        <v>38179992</v>
      </c>
      <c r="AW278" s="180">
        <v>714500</v>
      </c>
      <c r="AX278" s="180">
        <v>113875</v>
      </c>
      <c r="AY278" s="180">
        <v>137000</v>
      </c>
      <c r="AZ278" s="180">
        <v>0</v>
      </c>
      <c r="BB278" s="180">
        <v>2177500</v>
      </c>
      <c r="BC278" s="180">
        <v>38900</v>
      </c>
      <c r="BD278" s="180">
        <v>24460</v>
      </c>
      <c r="BE278" s="180">
        <v>21300</v>
      </c>
      <c r="BF278" s="180">
        <v>9412000</v>
      </c>
      <c r="BG278" s="180">
        <v>5000</v>
      </c>
      <c r="BH278" s="180">
        <v>5205000</v>
      </c>
      <c r="BI278" s="180">
        <v>957025</v>
      </c>
      <c r="BJ278" s="180">
        <v>114653</v>
      </c>
      <c r="BK278" s="180">
        <v>0</v>
      </c>
      <c r="BL278" s="180">
        <v>6783402</v>
      </c>
      <c r="BM278" s="180">
        <v>10377500</v>
      </c>
      <c r="BN278" s="180">
        <v>634542</v>
      </c>
      <c r="BO278" s="180">
        <v>30640000</v>
      </c>
      <c r="BP278" s="180">
        <v>61476375</v>
      </c>
      <c r="BQ278" s="180">
        <v>0</v>
      </c>
      <c r="BR278" s="180">
        <v>2819000</v>
      </c>
      <c r="BS278" s="180">
        <v>235713</v>
      </c>
      <c r="BU278" s="180">
        <v>67400</v>
      </c>
      <c r="BV278" s="180">
        <v>51500</v>
      </c>
      <c r="BW278" s="180">
        <v>2742033</v>
      </c>
      <c r="BX278" s="180">
        <v>1591784</v>
      </c>
      <c r="BY278" s="180">
        <v>18216163</v>
      </c>
      <c r="BZ278" s="180">
        <v>67835</v>
      </c>
      <c r="CA278" s="180">
        <v>5690500</v>
      </c>
      <c r="CB278" s="180">
        <v>241065</v>
      </c>
      <c r="CC278" s="180">
        <v>1247000</v>
      </c>
      <c r="CD278" s="180">
        <v>22832300</v>
      </c>
    </row>
    <row r="279" spans="1:82" x14ac:dyDescent="0.3">
      <c r="A279" s="155">
        <v>986</v>
      </c>
      <c r="B279" s="180" t="s">
        <v>608</v>
      </c>
      <c r="D279" s="180">
        <v>0</v>
      </c>
      <c r="E279" s="180">
        <v>0</v>
      </c>
      <c r="F279" s="180">
        <v>0</v>
      </c>
      <c r="G279" s="180">
        <v>0</v>
      </c>
      <c r="H279" s="180">
        <v>0</v>
      </c>
      <c r="I279" s="180">
        <v>0</v>
      </c>
      <c r="J279" s="180">
        <v>0</v>
      </c>
      <c r="K279" s="180">
        <v>0</v>
      </c>
      <c r="L279" s="180">
        <v>0</v>
      </c>
      <c r="M279" s="180">
        <v>0</v>
      </c>
      <c r="N279" s="180">
        <v>0</v>
      </c>
      <c r="O279" s="180">
        <v>0</v>
      </c>
      <c r="P279" s="180">
        <v>0</v>
      </c>
      <c r="Q279" s="180">
        <v>0</v>
      </c>
      <c r="R279" s="180">
        <v>0</v>
      </c>
      <c r="S279" s="180">
        <v>0</v>
      </c>
      <c r="T279" s="180">
        <v>0</v>
      </c>
      <c r="U279" s="180">
        <v>0</v>
      </c>
      <c r="V279" s="180">
        <v>0</v>
      </c>
      <c r="Y279" s="180">
        <v>0</v>
      </c>
      <c r="Z279" s="180">
        <v>0</v>
      </c>
      <c r="AA279" s="180">
        <v>0</v>
      </c>
      <c r="AB279" s="180">
        <v>0</v>
      </c>
      <c r="AC279" s="180">
        <v>0</v>
      </c>
      <c r="AD279" s="180">
        <v>0</v>
      </c>
      <c r="AF279" s="180">
        <v>0</v>
      </c>
      <c r="AG279" s="180">
        <v>0</v>
      </c>
      <c r="AH279" s="180">
        <v>0</v>
      </c>
      <c r="AI279" s="180">
        <v>0</v>
      </c>
      <c r="AJ279" s="180">
        <v>2500</v>
      </c>
      <c r="AK279" s="180">
        <v>0</v>
      </c>
      <c r="AM279" s="180">
        <v>0</v>
      </c>
      <c r="AN279" s="180">
        <v>0</v>
      </c>
      <c r="AO279" s="180">
        <v>0</v>
      </c>
      <c r="AP279" s="180">
        <v>0</v>
      </c>
      <c r="AQ279" s="180">
        <v>0</v>
      </c>
      <c r="AR279" s="180">
        <v>0</v>
      </c>
      <c r="AT279" s="180">
        <v>0</v>
      </c>
      <c r="AU279" s="180">
        <v>0</v>
      </c>
      <c r="AV279" s="180">
        <v>0</v>
      </c>
      <c r="AW279" s="180">
        <v>0</v>
      </c>
      <c r="AX279" s="180">
        <v>0</v>
      </c>
      <c r="AY279" s="180">
        <v>0</v>
      </c>
      <c r="AZ279" s="180">
        <v>0</v>
      </c>
      <c r="BB279" s="180">
        <v>0</v>
      </c>
      <c r="BC279" s="180">
        <v>0</v>
      </c>
      <c r="BD279" s="180">
        <v>0</v>
      </c>
      <c r="BE279" s="180">
        <v>0</v>
      </c>
      <c r="BF279" s="180">
        <v>0</v>
      </c>
      <c r="BG279" s="180">
        <v>0</v>
      </c>
      <c r="BH279" s="180">
        <v>0</v>
      </c>
      <c r="BI279" s="180">
        <v>0</v>
      </c>
      <c r="BJ279" s="180">
        <v>0</v>
      </c>
      <c r="BK279" s="180">
        <v>0</v>
      </c>
      <c r="BL279" s="180">
        <v>0</v>
      </c>
      <c r="BM279" s="180">
        <v>0</v>
      </c>
      <c r="BN279" s="180">
        <v>0</v>
      </c>
      <c r="BO279" s="180">
        <v>0</v>
      </c>
      <c r="BP279" s="180">
        <v>0</v>
      </c>
      <c r="BQ279" s="180">
        <v>0</v>
      </c>
      <c r="BR279" s="180">
        <v>0</v>
      </c>
      <c r="BS279" s="180">
        <v>0</v>
      </c>
      <c r="BU279" s="180">
        <v>0</v>
      </c>
      <c r="BV279" s="180">
        <v>0</v>
      </c>
      <c r="BW279" s="180">
        <v>0</v>
      </c>
      <c r="BX279" s="180">
        <v>0</v>
      </c>
      <c r="BY279" s="180">
        <v>0</v>
      </c>
      <c r="BZ279" s="180">
        <v>0</v>
      </c>
      <c r="CA279" s="180">
        <v>0</v>
      </c>
      <c r="CB279" s="180">
        <v>0</v>
      </c>
      <c r="CC279" s="180">
        <v>0</v>
      </c>
      <c r="CD279" s="180">
        <v>0</v>
      </c>
    </row>
    <row r="280" spans="1:82" x14ac:dyDescent="0.3">
      <c r="A280" s="155">
        <v>987</v>
      </c>
      <c r="B280" s="180" t="s">
        <v>1179</v>
      </c>
      <c r="D280" s="180">
        <v>0</v>
      </c>
      <c r="E280" s="180">
        <v>0</v>
      </c>
      <c r="F280" s="180">
        <v>0</v>
      </c>
      <c r="G280" s="180">
        <v>0</v>
      </c>
      <c r="H280" s="180">
        <v>0</v>
      </c>
      <c r="I280" s="180">
        <v>0</v>
      </c>
      <c r="J280" s="180">
        <v>0</v>
      </c>
      <c r="K280" s="180">
        <v>0</v>
      </c>
      <c r="L280" s="180">
        <v>0</v>
      </c>
      <c r="M280" s="180">
        <v>0</v>
      </c>
      <c r="N280" s="180">
        <v>0</v>
      </c>
      <c r="O280" s="180">
        <v>0</v>
      </c>
      <c r="P280" s="180">
        <v>0</v>
      </c>
      <c r="Q280" s="180">
        <v>0</v>
      </c>
      <c r="R280" s="180">
        <v>0</v>
      </c>
      <c r="S280" s="180">
        <v>0</v>
      </c>
      <c r="T280" s="180">
        <v>0</v>
      </c>
      <c r="U280" s="180">
        <v>0</v>
      </c>
      <c r="V280" s="180">
        <v>0</v>
      </c>
      <c r="Y280" s="180">
        <v>0</v>
      </c>
      <c r="Z280" s="180">
        <v>0</v>
      </c>
      <c r="AA280" s="180">
        <v>0</v>
      </c>
      <c r="AB280" s="180">
        <v>0</v>
      </c>
      <c r="AC280" s="180">
        <v>0</v>
      </c>
      <c r="AD280" s="180">
        <v>0</v>
      </c>
      <c r="AF280" s="180">
        <v>0</v>
      </c>
      <c r="AG280" s="180">
        <v>0</v>
      </c>
      <c r="AH280" s="180">
        <v>0</v>
      </c>
      <c r="AI280" s="180">
        <v>0</v>
      </c>
      <c r="AJ280" s="180">
        <v>0</v>
      </c>
      <c r="AK280" s="180">
        <v>0</v>
      </c>
      <c r="AM280" s="180">
        <v>0</v>
      </c>
      <c r="AN280" s="180">
        <v>0</v>
      </c>
      <c r="AO280" s="180">
        <v>0</v>
      </c>
      <c r="AP280" s="180">
        <v>0</v>
      </c>
      <c r="AQ280" s="180">
        <v>0</v>
      </c>
      <c r="AR280" s="180">
        <v>0</v>
      </c>
      <c r="AT280" s="180">
        <v>0</v>
      </c>
      <c r="AU280" s="180">
        <v>0</v>
      </c>
      <c r="AV280" s="180">
        <v>0</v>
      </c>
      <c r="AW280" s="180">
        <v>0</v>
      </c>
      <c r="AX280" s="180">
        <v>0</v>
      </c>
      <c r="AY280" s="180">
        <v>0</v>
      </c>
      <c r="AZ280" s="180">
        <v>0</v>
      </c>
      <c r="BB280" s="180">
        <v>0</v>
      </c>
      <c r="BC280" s="180">
        <v>0</v>
      </c>
      <c r="BD280" s="180">
        <v>0</v>
      </c>
      <c r="BE280" s="180">
        <v>0</v>
      </c>
      <c r="BF280" s="180">
        <v>0</v>
      </c>
      <c r="BG280" s="180">
        <v>0</v>
      </c>
      <c r="BH280" s="180">
        <v>0</v>
      </c>
      <c r="BI280" s="180">
        <v>0</v>
      </c>
      <c r="BJ280" s="180">
        <v>0</v>
      </c>
      <c r="BK280" s="180">
        <v>0</v>
      </c>
      <c r="BL280" s="180">
        <v>0</v>
      </c>
      <c r="BM280" s="180">
        <v>0</v>
      </c>
      <c r="BN280" s="180">
        <v>0</v>
      </c>
      <c r="BO280" s="180">
        <v>0</v>
      </c>
      <c r="BP280" s="180">
        <v>0</v>
      </c>
      <c r="BQ280" s="180">
        <v>0</v>
      </c>
      <c r="BR280" s="180">
        <v>0</v>
      </c>
      <c r="BS280" s="180">
        <v>0</v>
      </c>
      <c r="BU280" s="180">
        <v>0</v>
      </c>
      <c r="BV280" s="180">
        <v>0</v>
      </c>
      <c r="BW280" s="180">
        <v>0</v>
      </c>
      <c r="BX280" s="180">
        <v>0</v>
      </c>
      <c r="BY280" s="180">
        <v>0</v>
      </c>
      <c r="BZ280" s="180">
        <v>0</v>
      </c>
      <c r="CA280" s="180">
        <v>0</v>
      </c>
      <c r="CB280" s="180">
        <v>0</v>
      </c>
      <c r="CC280" s="180">
        <v>0</v>
      </c>
      <c r="CD280" s="180">
        <v>0</v>
      </c>
    </row>
    <row r="281" spans="1:82" x14ac:dyDescent="0.3">
      <c r="A281" s="155">
        <v>988</v>
      </c>
      <c r="B281" s="180" t="s">
        <v>1180</v>
      </c>
      <c r="D281" s="180">
        <v>2</v>
      </c>
      <c r="E281" s="180">
        <v>2</v>
      </c>
      <c r="F281" s="180">
        <v>2</v>
      </c>
      <c r="G281" s="180">
        <v>0</v>
      </c>
      <c r="H281" s="180">
        <v>2</v>
      </c>
      <c r="I281" s="180">
        <v>2</v>
      </c>
      <c r="J281" s="180">
        <v>2</v>
      </c>
      <c r="K281" s="180">
        <v>2</v>
      </c>
      <c r="L281" s="180">
        <v>2</v>
      </c>
      <c r="M281" s="180">
        <v>2</v>
      </c>
      <c r="N281" s="180">
        <v>2</v>
      </c>
      <c r="O281" s="180">
        <v>2</v>
      </c>
      <c r="P281" s="180">
        <v>2</v>
      </c>
      <c r="Q281" s="180">
        <v>0</v>
      </c>
      <c r="R281" s="180">
        <v>0</v>
      </c>
      <c r="S281" s="180">
        <v>2</v>
      </c>
      <c r="T281" s="180">
        <v>2</v>
      </c>
      <c r="U281" s="180">
        <v>2</v>
      </c>
      <c r="V281" s="180">
        <v>2</v>
      </c>
      <c r="Y281" s="180">
        <v>0</v>
      </c>
      <c r="Z281" s="180">
        <v>2</v>
      </c>
      <c r="AA281" s="180">
        <v>2</v>
      </c>
      <c r="AB281" s="180">
        <v>2</v>
      </c>
      <c r="AC281" s="180">
        <v>0</v>
      </c>
      <c r="AD281" s="180">
        <v>0</v>
      </c>
      <c r="AF281" s="180">
        <v>2</v>
      </c>
      <c r="AG281" s="180">
        <v>2</v>
      </c>
      <c r="AH281" s="180">
        <v>2</v>
      </c>
      <c r="AI281" s="180">
        <v>0</v>
      </c>
      <c r="AJ281" s="180">
        <v>2</v>
      </c>
      <c r="AK281" s="180">
        <v>2</v>
      </c>
      <c r="AM281" s="180">
        <v>2</v>
      </c>
      <c r="AN281" s="180">
        <v>2</v>
      </c>
      <c r="AO281" s="180">
        <v>2</v>
      </c>
      <c r="AP281" s="180">
        <v>2</v>
      </c>
      <c r="AQ281" s="180">
        <v>2</v>
      </c>
      <c r="AR281" s="180">
        <v>2</v>
      </c>
      <c r="AT281" s="180">
        <v>2</v>
      </c>
      <c r="AU281" s="180">
        <v>1</v>
      </c>
      <c r="AV281" s="180">
        <v>2</v>
      </c>
      <c r="AW281" s="180">
        <v>2</v>
      </c>
      <c r="AX281" s="180">
        <v>2</v>
      </c>
      <c r="AY281" s="180">
        <v>2</v>
      </c>
      <c r="AZ281" s="180">
        <v>2</v>
      </c>
      <c r="BB281" s="180">
        <v>2</v>
      </c>
      <c r="BC281" s="180">
        <v>2</v>
      </c>
      <c r="BD281" s="180">
        <v>2</v>
      </c>
      <c r="BE281" s="180">
        <v>0</v>
      </c>
      <c r="BF281" s="180">
        <v>2</v>
      </c>
      <c r="BG281" s="180">
        <v>2</v>
      </c>
      <c r="BH281" s="180">
        <v>2</v>
      </c>
      <c r="BI281" s="180">
        <v>2</v>
      </c>
      <c r="BJ281" s="180">
        <v>2</v>
      </c>
      <c r="BK281" s="180">
        <v>2</v>
      </c>
      <c r="BL281" s="180">
        <v>2</v>
      </c>
      <c r="BM281" s="180">
        <v>2</v>
      </c>
      <c r="BN281" s="180">
        <v>2</v>
      </c>
      <c r="BO281" s="180">
        <v>2</v>
      </c>
      <c r="BP281" s="180">
        <v>2</v>
      </c>
      <c r="BQ281" s="180">
        <v>2</v>
      </c>
      <c r="BR281" s="180">
        <v>2</v>
      </c>
      <c r="BS281" s="180">
        <v>2</v>
      </c>
      <c r="BU281" s="180">
        <v>2</v>
      </c>
      <c r="BV281" s="180">
        <v>2</v>
      </c>
      <c r="BW281" s="180">
        <v>2</v>
      </c>
      <c r="BX281" s="180">
        <v>2</v>
      </c>
      <c r="BY281" s="180">
        <v>2</v>
      </c>
      <c r="BZ281" s="180">
        <v>2</v>
      </c>
      <c r="CA281" s="180">
        <v>2</v>
      </c>
      <c r="CB281" s="180">
        <v>2</v>
      </c>
      <c r="CC281" s="180">
        <v>2</v>
      </c>
      <c r="CD281" s="180">
        <v>2</v>
      </c>
    </row>
    <row r="282" spans="1:82" x14ac:dyDescent="0.3">
      <c r="A282" s="155">
        <v>989</v>
      </c>
      <c r="B282" s="180" t="s">
        <v>1181</v>
      </c>
      <c r="D282" s="180">
        <v>3</v>
      </c>
      <c r="E282" s="180">
        <v>3</v>
      </c>
      <c r="F282" s="180">
        <v>0</v>
      </c>
      <c r="G282" s="180">
        <v>0</v>
      </c>
      <c r="H282" s="180">
        <v>3</v>
      </c>
      <c r="I282" s="180">
        <v>3</v>
      </c>
      <c r="J282" s="180">
        <v>0</v>
      </c>
      <c r="K282" s="180">
        <v>0</v>
      </c>
      <c r="L282" s="180">
        <v>3</v>
      </c>
      <c r="M282" s="180">
        <v>3</v>
      </c>
      <c r="N282" s="180">
        <v>3</v>
      </c>
      <c r="O282" s="180">
        <v>0</v>
      </c>
      <c r="P282" s="180">
        <v>3</v>
      </c>
      <c r="Q282" s="180">
        <v>0</v>
      </c>
      <c r="R282" s="180">
        <v>0</v>
      </c>
      <c r="S282" s="180">
        <v>3</v>
      </c>
      <c r="T282" s="180">
        <v>3</v>
      </c>
      <c r="U282" s="180">
        <v>3</v>
      </c>
      <c r="V282" s="180">
        <v>3</v>
      </c>
      <c r="Y282" s="180">
        <v>0</v>
      </c>
      <c r="Z282" s="180">
        <v>3</v>
      </c>
      <c r="AA282" s="180">
        <v>0</v>
      </c>
      <c r="AB282" s="180">
        <v>3</v>
      </c>
      <c r="AC282" s="180">
        <v>0</v>
      </c>
      <c r="AD282" s="180">
        <v>0</v>
      </c>
      <c r="AF282" s="180">
        <v>3</v>
      </c>
      <c r="AG282" s="180">
        <v>3</v>
      </c>
      <c r="AH282" s="180">
        <v>0</v>
      </c>
      <c r="AI282" s="180">
        <v>0</v>
      </c>
      <c r="AJ282" s="180">
        <v>3</v>
      </c>
      <c r="AK282" s="180">
        <v>3</v>
      </c>
      <c r="AM282" s="180">
        <v>3</v>
      </c>
      <c r="AN282" s="180">
        <v>3</v>
      </c>
      <c r="AO282" s="180">
        <v>3</v>
      </c>
      <c r="AP282" s="180">
        <v>3</v>
      </c>
      <c r="AQ282" s="180">
        <v>3</v>
      </c>
      <c r="AR282" s="180">
        <v>3</v>
      </c>
      <c r="AT282" s="180">
        <v>3</v>
      </c>
      <c r="AU282" s="180">
        <v>1</v>
      </c>
      <c r="AV282" s="180">
        <v>3</v>
      </c>
      <c r="AW282" s="180">
        <v>0</v>
      </c>
      <c r="AX282" s="180">
        <v>3</v>
      </c>
      <c r="AY282" s="180">
        <v>3</v>
      </c>
      <c r="AZ282" s="180">
        <v>0</v>
      </c>
      <c r="BB282" s="180">
        <v>0</v>
      </c>
      <c r="BC282" s="180">
        <v>3</v>
      </c>
      <c r="BD282" s="180">
        <v>3</v>
      </c>
      <c r="BE282" s="180">
        <v>0</v>
      </c>
      <c r="BF282" s="180">
        <v>0</v>
      </c>
      <c r="BG282" s="180">
        <v>0</v>
      </c>
      <c r="BH282" s="180">
        <v>3</v>
      </c>
      <c r="BI282" s="180">
        <v>0</v>
      </c>
      <c r="BJ282" s="180">
        <v>3</v>
      </c>
      <c r="BK282" s="180">
        <v>3</v>
      </c>
      <c r="BL282" s="180">
        <v>3</v>
      </c>
      <c r="BM282" s="180">
        <v>3</v>
      </c>
      <c r="BN282" s="180">
        <v>0</v>
      </c>
      <c r="BO282" s="180">
        <v>0</v>
      </c>
      <c r="BP282" s="180">
        <v>3</v>
      </c>
      <c r="BQ282" s="180">
        <v>3</v>
      </c>
      <c r="BR282" s="180">
        <v>3</v>
      </c>
      <c r="BS282" s="180">
        <v>3</v>
      </c>
      <c r="BU282" s="180">
        <v>3</v>
      </c>
      <c r="BV282" s="180">
        <v>0</v>
      </c>
      <c r="BW282" s="180">
        <v>3</v>
      </c>
      <c r="BX282" s="180">
        <v>0</v>
      </c>
      <c r="BY282" s="180">
        <v>3</v>
      </c>
      <c r="BZ282" s="180">
        <v>3</v>
      </c>
      <c r="CA282" s="180">
        <v>3</v>
      </c>
      <c r="CB282" s="180">
        <v>3</v>
      </c>
      <c r="CC282" s="180">
        <v>0</v>
      </c>
      <c r="CD282" s="180">
        <v>3</v>
      </c>
    </row>
    <row r="283" spans="1:82" x14ac:dyDescent="0.3">
      <c r="A283" s="155">
        <v>990</v>
      </c>
      <c r="B283" s="180" t="s">
        <v>594</v>
      </c>
      <c r="D283" s="180">
        <v>0</v>
      </c>
      <c r="E283" s="180">
        <v>0</v>
      </c>
      <c r="F283" s="180">
        <v>0</v>
      </c>
      <c r="G283" s="180">
        <v>0</v>
      </c>
      <c r="H283" s="180">
        <v>0</v>
      </c>
      <c r="I283" s="180">
        <v>0</v>
      </c>
      <c r="J283" s="180">
        <v>0</v>
      </c>
      <c r="K283" s="180">
        <v>0</v>
      </c>
      <c r="L283" s="180">
        <v>20830</v>
      </c>
      <c r="M283" s="180">
        <v>0</v>
      </c>
      <c r="N283" s="180">
        <v>0</v>
      </c>
      <c r="O283" s="180">
        <v>0</v>
      </c>
      <c r="P283" s="180">
        <v>0</v>
      </c>
      <c r="Q283" s="180">
        <v>0</v>
      </c>
      <c r="R283" s="180">
        <v>0</v>
      </c>
      <c r="S283" s="180">
        <v>0</v>
      </c>
      <c r="T283" s="180">
        <v>0</v>
      </c>
      <c r="U283" s="180">
        <v>0</v>
      </c>
      <c r="V283" s="180">
        <v>0</v>
      </c>
      <c r="Y283" s="180">
        <v>0</v>
      </c>
      <c r="Z283" s="180">
        <v>0</v>
      </c>
      <c r="AA283" s="180">
        <v>0</v>
      </c>
      <c r="AB283" s="180">
        <v>0</v>
      </c>
      <c r="AC283" s="180">
        <v>0</v>
      </c>
      <c r="AD283" s="180">
        <v>0</v>
      </c>
      <c r="AF283" s="180">
        <v>685021</v>
      </c>
      <c r="AG283" s="180">
        <v>0</v>
      </c>
      <c r="AH283" s="180">
        <v>0</v>
      </c>
      <c r="AI283" s="180">
        <v>0</v>
      </c>
      <c r="AJ283" s="180">
        <v>0</v>
      </c>
      <c r="AK283" s="180">
        <v>0</v>
      </c>
      <c r="AM283" s="180">
        <v>0</v>
      </c>
      <c r="AN283" s="180">
        <v>0</v>
      </c>
      <c r="AO283" s="180">
        <v>0</v>
      </c>
      <c r="AP283" s="180">
        <v>0</v>
      </c>
      <c r="AQ283" s="180">
        <v>0</v>
      </c>
      <c r="AR283" s="180">
        <v>0</v>
      </c>
      <c r="AT283" s="180">
        <v>0</v>
      </c>
      <c r="AU283" s="180">
        <v>0</v>
      </c>
      <c r="AV283" s="180">
        <v>0</v>
      </c>
      <c r="AW283" s="180">
        <v>0</v>
      </c>
      <c r="AX283" s="180">
        <v>0</v>
      </c>
      <c r="AY283" s="180">
        <v>0</v>
      </c>
      <c r="AZ283" s="180">
        <v>0</v>
      </c>
      <c r="BB283" s="180">
        <v>0</v>
      </c>
      <c r="BC283" s="180">
        <v>0</v>
      </c>
      <c r="BD283" s="180">
        <v>0</v>
      </c>
      <c r="BE283" s="180">
        <v>0</v>
      </c>
      <c r="BF283" s="180">
        <v>0</v>
      </c>
      <c r="BG283" s="180">
        <v>0</v>
      </c>
      <c r="BH283" s="180">
        <v>0</v>
      </c>
      <c r="BI283" s="180">
        <v>0</v>
      </c>
      <c r="BJ283" s="180">
        <v>0</v>
      </c>
      <c r="BK283" s="180">
        <v>0</v>
      </c>
      <c r="BL283" s="180">
        <v>0</v>
      </c>
      <c r="BM283" s="180">
        <v>0</v>
      </c>
      <c r="BN283" s="180">
        <v>0</v>
      </c>
      <c r="BO283" s="180">
        <v>0</v>
      </c>
      <c r="BP283" s="180">
        <v>940922</v>
      </c>
      <c r="BQ283" s="180">
        <v>0</v>
      </c>
      <c r="BR283" s="180">
        <v>0</v>
      </c>
      <c r="BS283" s="180">
        <v>0</v>
      </c>
      <c r="BU283" s="180">
        <v>0</v>
      </c>
      <c r="BV283" s="180">
        <v>0</v>
      </c>
      <c r="BW283" s="180">
        <v>0</v>
      </c>
      <c r="BX283" s="180">
        <v>0</v>
      </c>
      <c r="BY283" s="180">
        <v>0</v>
      </c>
      <c r="BZ283" s="180">
        <v>22530</v>
      </c>
      <c r="CA283" s="180">
        <v>0</v>
      </c>
      <c r="CB283" s="180">
        <v>0</v>
      </c>
      <c r="CC283" s="180">
        <v>0</v>
      </c>
      <c r="CD283" s="180">
        <v>0</v>
      </c>
    </row>
    <row r="284" spans="1:82" x14ac:dyDescent="0.3">
      <c r="A284" s="155">
        <v>991</v>
      </c>
      <c r="B284" s="180" t="s">
        <v>1182</v>
      </c>
      <c r="D284" s="180">
        <v>23</v>
      </c>
      <c r="E284" s="180">
        <v>22</v>
      </c>
      <c r="F284" s="180">
        <v>0</v>
      </c>
      <c r="G284" s="180">
        <v>0</v>
      </c>
      <c r="H284" s="180">
        <v>23</v>
      </c>
      <c r="I284" s="180">
        <v>23</v>
      </c>
      <c r="J284" s="180">
        <v>23</v>
      </c>
      <c r="K284" s="180">
        <v>23</v>
      </c>
      <c r="L284" s="180">
        <v>23</v>
      </c>
      <c r="M284" s="180">
        <v>22</v>
      </c>
      <c r="N284" s="180">
        <v>23</v>
      </c>
      <c r="O284" s="180">
        <v>23</v>
      </c>
      <c r="P284" s="180">
        <v>23</v>
      </c>
      <c r="Q284" s="180">
        <v>22</v>
      </c>
      <c r="R284" s="180">
        <v>0</v>
      </c>
      <c r="S284" s="180">
        <v>23</v>
      </c>
      <c r="T284" s="180">
        <v>0</v>
      </c>
      <c r="U284" s="180">
        <v>22</v>
      </c>
      <c r="V284" s="180">
        <v>23</v>
      </c>
      <c r="Y284" s="180">
        <v>0</v>
      </c>
      <c r="Z284" s="180">
        <v>23</v>
      </c>
      <c r="AA284" s="180">
        <v>0</v>
      </c>
      <c r="AB284" s="180">
        <v>23</v>
      </c>
      <c r="AC284" s="180">
        <v>23</v>
      </c>
      <c r="AD284" s="180">
        <v>0</v>
      </c>
      <c r="AF284" s="180">
        <v>23</v>
      </c>
      <c r="AG284" s="180">
        <v>23</v>
      </c>
      <c r="AH284" s="180">
        <v>23</v>
      </c>
      <c r="AI284" s="180">
        <v>22</v>
      </c>
      <c r="AJ284" s="180">
        <v>23</v>
      </c>
      <c r="AK284" s="180">
        <v>23</v>
      </c>
      <c r="AM284" s="180">
        <v>23</v>
      </c>
      <c r="AN284" s="180">
        <v>23</v>
      </c>
      <c r="AO284" s="180">
        <v>22</v>
      </c>
      <c r="AP284" s="180">
        <v>23</v>
      </c>
      <c r="AQ284" s="180">
        <v>23</v>
      </c>
      <c r="AR284" s="180">
        <v>23</v>
      </c>
      <c r="AT284" s="180">
        <v>22</v>
      </c>
      <c r="AU284" s="180">
        <v>20</v>
      </c>
      <c r="AV284" s="180">
        <v>23</v>
      </c>
      <c r="AW284" s="180">
        <v>22</v>
      </c>
      <c r="AX284" s="180">
        <v>23</v>
      </c>
      <c r="AY284" s="180">
        <v>23</v>
      </c>
      <c r="AZ284" s="180">
        <v>0</v>
      </c>
      <c r="BB284" s="180">
        <v>22</v>
      </c>
      <c r="BC284" s="180">
        <v>23</v>
      </c>
      <c r="BD284" s="180">
        <v>23</v>
      </c>
      <c r="BE284" s="180">
        <v>0</v>
      </c>
      <c r="BF284" s="180">
        <v>0</v>
      </c>
      <c r="BG284" s="180">
        <v>0</v>
      </c>
      <c r="BH284" s="180">
        <v>20</v>
      </c>
      <c r="BI284" s="180">
        <v>23</v>
      </c>
      <c r="BJ284" s="180">
        <v>23</v>
      </c>
      <c r="BK284" s="180">
        <v>23</v>
      </c>
      <c r="BL284" s="180">
        <v>23</v>
      </c>
      <c r="BM284" s="180">
        <v>23</v>
      </c>
      <c r="BN284" s="180">
        <v>23</v>
      </c>
      <c r="BO284" s="180">
        <v>23</v>
      </c>
      <c r="BP284" s="180">
        <v>22</v>
      </c>
      <c r="BQ284" s="180">
        <v>23</v>
      </c>
      <c r="BR284" s="180">
        <v>23</v>
      </c>
      <c r="BS284" s="180">
        <v>23</v>
      </c>
      <c r="BU284" s="180">
        <v>23</v>
      </c>
      <c r="BV284" s="180">
        <v>23</v>
      </c>
      <c r="BW284" s="180">
        <v>23</v>
      </c>
      <c r="BX284" s="180">
        <v>22</v>
      </c>
      <c r="BY284" s="180">
        <v>0</v>
      </c>
      <c r="BZ284" s="180">
        <v>23</v>
      </c>
      <c r="CA284" s="180">
        <v>23</v>
      </c>
      <c r="CB284" s="180">
        <v>22</v>
      </c>
      <c r="CC284" s="180">
        <v>23</v>
      </c>
      <c r="CD284" s="180">
        <v>23</v>
      </c>
    </row>
    <row r="285" spans="1:82" x14ac:dyDescent="0.3">
      <c r="A285" s="155">
        <v>995</v>
      </c>
      <c r="B285" s="180" t="s">
        <v>275</v>
      </c>
      <c r="D285" s="180">
        <v>0</v>
      </c>
      <c r="E285" s="180">
        <v>0</v>
      </c>
      <c r="F285" s="180">
        <v>0</v>
      </c>
      <c r="G285" s="180">
        <v>0</v>
      </c>
      <c r="H285" s="180">
        <v>0</v>
      </c>
      <c r="I285" s="180">
        <v>0</v>
      </c>
      <c r="J285" s="180">
        <v>0</v>
      </c>
      <c r="K285" s="180">
        <v>0</v>
      </c>
      <c r="L285" s="180">
        <v>0.08</v>
      </c>
      <c r="M285" s="180">
        <v>0</v>
      </c>
      <c r="N285" s="180">
        <v>0</v>
      </c>
      <c r="O285" s="180">
        <v>0</v>
      </c>
      <c r="P285" s="180">
        <v>0</v>
      </c>
      <c r="Q285" s="180">
        <v>0.09</v>
      </c>
      <c r="R285" s="180">
        <v>0</v>
      </c>
      <c r="S285" s="180">
        <v>0.09</v>
      </c>
      <c r="T285" s="180">
        <v>0</v>
      </c>
      <c r="U285" s="180">
        <v>0</v>
      </c>
      <c r="V285" s="180">
        <v>0</v>
      </c>
      <c r="W285" s="180">
        <v>0</v>
      </c>
      <c r="X285" s="180">
        <v>0</v>
      </c>
      <c r="Y285" s="180">
        <v>0.08</v>
      </c>
      <c r="Z285" s="180">
        <v>0</v>
      </c>
      <c r="AA285" s="180">
        <v>0</v>
      </c>
      <c r="AB285" s="180">
        <v>0</v>
      </c>
      <c r="AC285" s="180">
        <v>0</v>
      </c>
      <c r="AD285" s="180">
        <v>0</v>
      </c>
      <c r="AE285" s="180">
        <v>0</v>
      </c>
      <c r="AF285" s="180">
        <v>7.0000000000000007E-2</v>
      </c>
      <c r="AG285" s="180">
        <v>0</v>
      </c>
      <c r="AH285" s="180">
        <v>0</v>
      </c>
      <c r="AI285" s="180">
        <v>0</v>
      </c>
      <c r="AJ285" s="180">
        <v>0</v>
      </c>
      <c r="AK285" s="180">
        <v>0</v>
      </c>
      <c r="AL285" s="180">
        <v>0</v>
      </c>
      <c r="AM285" s="180">
        <v>0</v>
      </c>
      <c r="AN285" s="180">
        <v>0</v>
      </c>
      <c r="AO285" s="180">
        <v>0</v>
      </c>
      <c r="AP285" s="180">
        <v>7.0000000000000007E-2</v>
      </c>
      <c r="AQ285" s="180">
        <v>0</v>
      </c>
      <c r="AR285" s="180">
        <v>0</v>
      </c>
      <c r="AS285" s="180">
        <v>0</v>
      </c>
      <c r="AT285" s="180">
        <v>0</v>
      </c>
      <c r="AU285" s="180">
        <v>0</v>
      </c>
      <c r="AV285" s="180">
        <v>0.08</v>
      </c>
      <c r="AW285" s="180">
        <v>0</v>
      </c>
      <c r="AX285" s="180">
        <v>0</v>
      </c>
      <c r="AY285" s="180">
        <v>0</v>
      </c>
      <c r="AZ285" s="180">
        <v>0</v>
      </c>
      <c r="BA285" s="180">
        <v>0.08</v>
      </c>
      <c r="BB285" s="180">
        <v>0</v>
      </c>
      <c r="BC285" s="180">
        <v>0</v>
      </c>
      <c r="BD285" s="180">
        <v>0</v>
      </c>
      <c r="BE285" s="180">
        <v>0</v>
      </c>
      <c r="BF285" s="180">
        <v>0</v>
      </c>
      <c r="BG285" s="180">
        <v>0</v>
      </c>
      <c r="BH285" s="180">
        <v>0</v>
      </c>
      <c r="BI285" s="180">
        <v>0</v>
      </c>
      <c r="BJ285" s="180">
        <v>0</v>
      </c>
      <c r="BK285" s="180">
        <v>0</v>
      </c>
      <c r="BL285" s="180">
        <v>0</v>
      </c>
      <c r="BM285" s="180">
        <v>0</v>
      </c>
      <c r="BN285" s="180">
        <v>0.08</v>
      </c>
      <c r="BO285" s="180">
        <v>0</v>
      </c>
      <c r="BP285" s="180">
        <v>7.0000000000000007E-2</v>
      </c>
      <c r="BQ285" s="180">
        <v>0</v>
      </c>
      <c r="BR285" s="180">
        <v>0.09</v>
      </c>
      <c r="BS285" s="180">
        <v>0</v>
      </c>
      <c r="BT285" s="180">
        <v>0</v>
      </c>
      <c r="BU285" s="180">
        <v>0.08</v>
      </c>
      <c r="BV285" s="180">
        <v>0</v>
      </c>
      <c r="BW285" s="180">
        <v>0</v>
      </c>
      <c r="BX285" s="180">
        <v>0</v>
      </c>
      <c r="BY285" s="180">
        <v>0</v>
      </c>
      <c r="BZ285" s="180">
        <v>0.08</v>
      </c>
      <c r="CA285" s="180">
        <v>0</v>
      </c>
      <c r="CB285" s="180">
        <v>0</v>
      </c>
      <c r="CC285" s="180">
        <v>0</v>
      </c>
      <c r="CD285" s="180">
        <v>7.0000000000000007E-2</v>
      </c>
    </row>
    <row r="286" spans="1:82" x14ac:dyDescent="0.3">
      <c r="A286" s="155">
        <v>996</v>
      </c>
      <c r="B286" s="180" t="s">
        <v>276</v>
      </c>
      <c r="D286" s="180">
        <v>0.01</v>
      </c>
      <c r="E286" s="180">
        <v>0.01</v>
      </c>
      <c r="F286" s="180">
        <v>0</v>
      </c>
      <c r="G286" s="180">
        <v>0.01</v>
      </c>
      <c r="H286" s="180">
        <v>0.01</v>
      </c>
      <c r="I286" s="180">
        <v>0.01</v>
      </c>
      <c r="J286" s="180">
        <v>0</v>
      </c>
      <c r="K286" s="180">
        <v>0.01</v>
      </c>
      <c r="L286" s="180">
        <v>0.01</v>
      </c>
      <c r="M286" s="180">
        <v>0</v>
      </c>
      <c r="N286" s="180">
        <v>0</v>
      </c>
      <c r="O286" s="180">
        <v>0</v>
      </c>
      <c r="P286" s="180">
        <v>0.01</v>
      </c>
      <c r="Q286" s="180">
        <v>0.01</v>
      </c>
      <c r="R286" s="180">
        <v>0</v>
      </c>
      <c r="S286" s="180">
        <v>0.01</v>
      </c>
      <c r="T286" s="180">
        <v>0.01</v>
      </c>
      <c r="U286" s="180">
        <v>0.01</v>
      </c>
      <c r="V286" s="180">
        <v>0.01</v>
      </c>
      <c r="W286" s="180">
        <v>0</v>
      </c>
      <c r="X286" s="180">
        <v>0.01</v>
      </c>
      <c r="Y286" s="180">
        <v>0.01</v>
      </c>
      <c r="Z286" s="180">
        <v>0.01</v>
      </c>
      <c r="AA286" s="180">
        <v>0.01</v>
      </c>
      <c r="AB286" s="180">
        <v>0.01</v>
      </c>
      <c r="AC286" s="180">
        <v>0</v>
      </c>
      <c r="AD286" s="180">
        <v>0</v>
      </c>
      <c r="AE286" s="180">
        <v>0</v>
      </c>
      <c r="AF286" s="180">
        <v>0.01</v>
      </c>
      <c r="AG286" s="180">
        <v>0</v>
      </c>
      <c r="AH286" s="180">
        <v>0.01</v>
      </c>
      <c r="AI286" s="180">
        <v>0.01</v>
      </c>
      <c r="AJ286" s="180">
        <v>0.01</v>
      </c>
      <c r="AK286" s="180">
        <v>0.01</v>
      </c>
      <c r="AL286" s="180">
        <v>0.01</v>
      </c>
      <c r="AM286" s="180">
        <v>0.01</v>
      </c>
      <c r="AN286" s="180">
        <v>0.01</v>
      </c>
      <c r="AO286" s="180">
        <v>0</v>
      </c>
      <c r="AP286" s="180">
        <v>0.01</v>
      </c>
      <c r="AQ286" s="180">
        <v>0</v>
      </c>
      <c r="AR286" s="180">
        <v>0</v>
      </c>
      <c r="AS286" s="180">
        <v>0.01</v>
      </c>
      <c r="AT286" s="180">
        <v>0.01</v>
      </c>
      <c r="AU286" s="180">
        <v>0.01</v>
      </c>
      <c r="AV286" s="180">
        <v>0.01</v>
      </c>
      <c r="AW286" s="180">
        <v>0.01</v>
      </c>
      <c r="AX286" s="180">
        <v>0.01</v>
      </c>
      <c r="AY286" s="180">
        <v>0.01</v>
      </c>
      <c r="AZ286" s="180">
        <v>0.01</v>
      </c>
      <c r="BA286" s="180">
        <v>0.01</v>
      </c>
      <c r="BB286" s="180">
        <v>0.01</v>
      </c>
      <c r="BC286" s="180">
        <v>0.01</v>
      </c>
      <c r="BD286" s="180">
        <v>0</v>
      </c>
      <c r="BE286" s="180">
        <v>0.01</v>
      </c>
      <c r="BF286" s="180">
        <v>0.01</v>
      </c>
      <c r="BG286" s="180">
        <v>0</v>
      </c>
      <c r="BH286" s="180">
        <v>0.01</v>
      </c>
      <c r="BI286" s="180">
        <v>0.01</v>
      </c>
      <c r="BJ286" s="180">
        <v>0</v>
      </c>
      <c r="BK286" s="180">
        <v>0</v>
      </c>
      <c r="BL286" s="180">
        <v>0.01</v>
      </c>
      <c r="BM286" s="180">
        <v>0.01</v>
      </c>
      <c r="BN286" s="180">
        <v>0.01</v>
      </c>
      <c r="BO286" s="180">
        <v>0.01</v>
      </c>
      <c r="BP286" s="180">
        <v>0.01</v>
      </c>
      <c r="BQ286" s="180">
        <v>0.01</v>
      </c>
      <c r="BR286" s="180">
        <v>0.01</v>
      </c>
      <c r="BS286" s="180">
        <v>0</v>
      </c>
      <c r="BT286" s="180">
        <v>0.01</v>
      </c>
      <c r="BU286" s="180">
        <v>0.01</v>
      </c>
      <c r="BV286" s="180">
        <v>0.01</v>
      </c>
      <c r="BW286" s="180">
        <v>0.01</v>
      </c>
      <c r="BX286" s="180">
        <v>0</v>
      </c>
      <c r="BY286" s="180">
        <v>0.01</v>
      </c>
      <c r="BZ286" s="180">
        <v>0.01</v>
      </c>
      <c r="CA286" s="180">
        <v>0</v>
      </c>
      <c r="CB286" s="180">
        <v>0.01</v>
      </c>
      <c r="CC286" s="180">
        <v>0</v>
      </c>
      <c r="CD286" s="180">
        <v>0</v>
      </c>
    </row>
    <row r="287" spans="1:82" x14ac:dyDescent="0.3">
      <c r="A287" s="155">
        <v>998</v>
      </c>
      <c r="B287" s="180" t="s">
        <v>277</v>
      </c>
      <c r="D287" s="180">
        <v>50</v>
      </c>
      <c r="E287" s="180">
        <v>50</v>
      </c>
      <c r="F287" s="180">
        <v>50</v>
      </c>
      <c r="G287" s="180">
        <v>50</v>
      </c>
      <c r="H287" s="180">
        <v>50</v>
      </c>
      <c r="I287" s="180">
        <v>50</v>
      </c>
      <c r="J287" s="180">
        <v>50</v>
      </c>
      <c r="K287" s="180">
        <v>50</v>
      </c>
      <c r="L287" s="180">
        <v>50</v>
      </c>
      <c r="M287" s="180">
        <v>50</v>
      </c>
      <c r="N287" s="180">
        <v>50</v>
      </c>
      <c r="O287" s="180">
        <v>50</v>
      </c>
      <c r="P287" s="180">
        <v>50</v>
      </c>
      <c r="Q287" s="180">
        <v>50</v>
      </c>
      <c r="R287" s="180">
        <v>50</v>
      </c>
      <c r="S287" s="180">
        <v>50</v>
      </c>
      <c r="T287" s="180">
        <v>50</v>
      </c>
      <c r="U287" s="180">
        <v>50</v>
      </c>
      <c r="V287" s="180">
        <v>50</v>
      </c>
      <c r="W287" s="180">
        <v>50</v>
      </c>
      <c r="X287" s="180">
        <v>50</v>
      </c>
      <c r="Y287" s="180">
        <v>50</v>
      </c>
      <c r="Z287" s="180">
        <v>50</v>
      </c>
      <c r="AA287" s="180">
        <v>50</v>
      </c>
      <c r="AB287" s="180">
        <v>50</v>
      </c>
      <c r="AC287" s="180">
        <v>50</v>
      </c>
      <c r="AD287" s="180">
        <v>50</v>
      </c>
      <c r="AE287" s="180">
        <v>50</v>
      </c>
      <c r="AF287" s="180">
        <v>50</v>
      </c>
      <c r="AG287" s="180">
        <v>50</v>
      </c>
      <c r="AH287" s="180">
        <v>50</v>
      </c>
      <c r="AI287" s="180">
        <v>50</v>
      </c>
      <c r="AJ287" s="180">
        <v>50</v>
      </c>
      <c r="AK287" s="180">
        <v>50</v>
      </c>
      <c r="AL287" s="180">
        <v>50</v>
      </c>
      <c r="AM287" s="180">
        <v>50</v>
      </c>
      <c r="AN287" s="180">
        <v>50</v>
      </c>
      <c r="AO287" s="180">
        <v>50</v>
      </c>
      <c r="AP287" s="180">
        <v>50</v>
      </c>
      <c r="AQ287" s="180">
        <v>50</v>
      </c>
      <c r="AR287" s="180">
        <v>50</v>
      </c>
      <c r="AS287" s="180">
        <v>50</v>
      </c>
      <c r="AT287" s="180">
        <v>50</v>
      </c>
      <c r="AU287" s="180">
        <v>50</v>
      </c>
      <c r="AV287" s="180">
        <v>50</v>
      </c>
      <c r="AW287" s="180">
        <v>50</v>
      </c>
      <c r="AX287" s="180">
        <v>50</v>
      </c>
      <c r="AY287" s="180">
        <v>50</v>
      </c>
      <c r="AZ287" s="180">
        <v>50</v>
      </c>
      <c r="BA287" s="180">
        <v>50</v>
      </c>
      <c r="BB287" s="180">
        <v>50</v>
      </c>
      <c r="BC287" s="180">
        <v>50</v>
      </c>
      <c r="BD287" s="180">
        <v>50</v>
      </c>
      <c r="BE287" s="180">
        <v>50</v>
      </c>
      <c r="BF287" s="180">
        <v>50</v>
      </c>
      <c r="BG287" s="180">
        <v>50</v>
      </c>
      <c r="BH287" s="180">
        <v>50</v>
      </c>
      <c r="BI287" s="180">
        <v>50</v>
      </c>
      <c r="BJ287" s="180">
        <v>50</v>
      </c>
      <c r="BK287" s="180">
        <v>50</v>
      </c>
      <c r="BL287" s="180">
        <v>50</v>
      </c>
      <c r="BM287" s="180">
        <v>50</v>
      </c>
      <c r="BN287" s="180">
        <v>50</v>
      </c>
      <c r="BO287" s="180">
        <v>50</v>
      </c>
      <c r="BP287" s="180">
        <v>50</v>
      </c>
      <c r="BQ287" s="180">
        <v>50</v>
      </c>
      <c r="BR287" s="180">
        <v>50</v>
      </c>
      <c r="BS287" s="180">
        <v>50</v>
      </c>
      <c r="BT287" s="180">
        <v>50</v>
      </c>
      <c r="BU287" s="180">
        <v>50</v>
      </c>
      <c r="BV287" s="180">
        <v>50</v>
      </c>
      <c r="BW287" s="180">
        <v>50</v>
      </c>
      <c r="BX287" s="180">
        <v>50</v>
      </c>
      <c r="BY287" s="180">
        <v>50</v>
      </c>
      <c r="BZ287" s="180">
        <v>50</v>
      </c>
      <c r="CA287" s="180">
        <v>50</v>
      </c>
      <c r="CB287" s="180">
        <v>50</v>
      </c>
      <c r="CC287" s="180">
        <v>50</v>
      </c>
      <c r="CD287" s="180">
        <v>50</v>
      </c>
    </row>
    <row r="288" spans="1:82" x14ac:dyDescent="0.3">
      <c r="A288" s="155">
        <v>999</v>
      </c>
      <c r="B288" s="180" t="s">
        <v>278</v>
      </c>
      <c r="D288" s="180">
        <v>50129</v>
      </c>
      <c r="E288" s="180">
        <v>50130</v>
      </c>
      <c r="F288" s="180">
        <v>50560</v>
      </c>
      <c r="G288" s="180">
        <v>50131</v>
      </c>
      <c r="H288" s="180">
        <v>50132</v>
      </c>
      <c r="I288" s="180">
        <v>50133</v>
      </c>
      <c r="J288" s="180">
        <v>50134</v>
      </c>
      <c r="K288" s="180">
        <v>50473</v>
      </c>
      <c r="L288" s="180">
        <v>50135</v>
      </c>
      <c r="M288" s="180">
        <v>50136</v>
      </c>
      <c r="N288" s="180">
        <v>50514</v>
      </c>
      <c r="O288" s="180">
        <v>50515</v>
      </c>
      <c r="P288" s="180">
        <v>50570</v>
      </c>
      <c r="Q288" s="180">
        <v>50137</v>
      </c>
      <c r="R288" s="180">
        <v>50549</v>
      </c>
      <c r="S288" s="180">
        <v>50138</v>
      </c>
      <c r="T288" s="180">
        <v>50139</v>
      </c>
      <c r="U288" s="180">
        <v>50474</v>
      </c>
      <c r="V288" s="180">
        <v>50140</v>
      </c>
      <c r="W288" s="180">
        <v>50141</v>
      </c>
      <c r="X288" s="180">
        <v>50142</v>
      </c>
      <c r="Y288" s="180">
        <v>50143</v>
      </c>
      <c r="Z288" s="180">
        <v>50144</v>
      </c>
      <c r="AA288" s="180">
        <v>50492</v>
      </c>
      <c r="AB288" s="180">
        <v>50145</v>
      </c>
      <c r="AC288" s="180">
        <v>50146</v>
      </c>
      <c r="AD288" s="180">
        <v>50147</v>
      </c>
      <c r="AE288" s="180">
        <v>50148</v>
      </c>
      <c r="AF288" s="180">
        <v>50149</v>
      </c>
      <c r="AG288" s="180">
        <v>50150</v>
      </c>
      <c r="AH288" s="180">
        <v>50151</v>
      </c>
      <c r="AI288" s="180">
        <v>50152</v>
      </c>
      <c r="AJ288" s="180">
        <v>50153</v>
      </c>
      <c r="AK288" s="180">
        <v>50475</v>
      </c>
      <c r="AL288" s="180">
        <v>50154</v>
      </c>
      <c r="AM288" s="180">
        <v>50155</v>
      </c>
      <c r="AN288" s="180">
        <v>50156</v>
      </c>
      <c r="AO288" s="180">
        <v>50516</v>
      </c>
      <c r="AP288" s="180">
        <v>50157</v>
      </c>
      <c r="AQ288" s="180">
        <v>50158</v>
      </c>
      <c r="AR288" s="180">
        <v>50545</v>
      </c>
      <c r="AS288" s="180">
        <v>50517</v>
      </c>
      <c r="AT288" s="180">
        <v>50448</v>
      </c>
      <c r="AU288" s="180">
        <v>50159</v>
      </c>
      <c r="AV288" s="180">
        <v>50160</v>
      </c>
      <c r="AW288" s="180">
        <v>50161</v>
      </c>
      <c r="AX288" s="180">
        <v>50162</v>
      </c>
      <c r="AY288" s="180">
        <v>50163</v>
      </c>
      <c r="AZ288" s="180">
        <v>50165</v>
      </c>
      <c r="BA288" s="180">
        <v>50166</v>
      </c>
      <c r="BB288" s="180">
        <v>50167</v>
      </c>
      <c r="BC288" s="180">
        <v>50168</v>
      </c>
      <c r="BD288" s="180">
        <v>50169</v>
      </c>
      <c r="BE288" s="180">
        <v>50170</v>
      </c>
      <c r="BF288" s="180">
        <v>50451</v>
      </c>
      <c r="BG288" s="180">
        <v>50171</v>
      </c>
      <c r="BH288" s="180">
        <v>50172</v>
      </c>
      <c r="BI288" s="180">
        <v>50440</v>
      </c>
      <c r="BJ288" s="180">
        <v>50173</v>
      </c>
      <c r="BK288" s="180">
        <v>50547</v>
      </c>
      <c r="BL288" s="180">
        <v>50175</v>
      </c>
      <c r="BM288" s="180">
        <v>50176</v>
      </c>
      <c r="BN288" s="180">
        <v>50177</v>
      </c>
      <c r="BO288" s="180">
        <v>50178</v>
      </c>
      <c r="BP288" s="180">
        <v>50180</v>
      </c>
      <c r="BQ288" s="180">
        <v>50447</v>
      </c>
      <c r="BR288" s="180">
        <v>50179</v>
      </c>
      <c r="BS288" s="180">
        <v>50462</v>
      </c>
      <c r="BT288" s="180">
        <v>50181</v>
      </c>
      <c r="BU288" s="180">
        <v>50182</v>
      </c>
      <c r="BV288" s="180">
        <v>50183</v>
      </c>
      <c r="BW288" s="180">
        <v>50446</v>
      </c>
      <c r="BX288" s="180">
        <v>50184</v>
      </c>
      <c r="BY288" s="180">
        <v>50185</v>
      </c>
      <c r="BZ288" s="180">
        <v>50186</v>
      </c>
      <c r="CA288" s="180">
        <v>50187</v>
      </c>
      <c r="CB288" s="180">
        <v>50188</v>
      </c>
      <c r="CC288" s="180">
        <v>50189</v>
      </c>
      <c r="CD288" s="180">
        <v>50190</v>
      </c>
    </row>
    <row r="289" spans="1:82" x14ac:dyDescent="0.3">
      <c r="A289" s="155">
        <v>9000</v>
      </c>
      <c r="B289" s="180" t="s">
        <v>1183</v>
      </c>
      <c r="C289" s="180" t="s">
        <v>352</v>
      </c>
      <c r="D289" s="180">
        <v>91950374.790000007</v>
      </c>
      <c r="E289" s="180">
        <v>99624926.129999995</v>
      </c>
      <c r="F289" s="180">
        <v>10591886.609999999</v>
      </c>
      <c r="G289" s="180">
        <v>75771083.340000004</v>
      </c>
      <c r="H289" s="180">
        <v>45514261.939999998</v>
      </c>
      <c r="I289" s="180">
        <v>9026394.7699999996</v>
      </c>
      <c r="J289" s="180">
        <v>1670367.3</v>
      </c>
      <c r="K289" s="180">
        <v>27416135.399999999</v>
      </c>
      <c r="L289" s="180">
        <v>415448932.66000003</v>
      </c>
      <c r="M289" s="180">
        <v>4821725413.7095003</v>
      </c>
      <c r="N289" s="180">
        <v>46476088.030000001</v>
      </c>
      <c r="O289" s="180">
        <v>172432827.24000001</v>
      </c>
      <c r="P289" s="180">
        <v>14513685.464</v>
      </c>
      <c r="Q289" s="180">
        <v>623550785.22000003</v>
      </c>
      <c r="R289" s="180">
        <v>2380597.41</v>
      </c>
      <c r="S289" s="180">
        <v>44680216.087499999</v>
      </c>
      <c r="T289" s="180">
        <v>62986713.649999999</v>
      </c>
      <c r="U289" s="180">
        <v>38506842.850000001</v>
      </c>
      <c r="V289" s="180">
        <v>289726154.79000002</v>
      </c>
      <c r="W289" s="180">
        <v>50191</v>
      </c>
      <c r="X289" s="180">
        <v>50192.01</v>
      </c>
      <c r="Y289" s="180">
        <v>85164567.959999993</v>
      </c>
      <c r="Z289" s="180">
        <v>2055248347.895</v>
      </c>
      <c r="AA289" s="180">
        <v>71504790.010000005</v>
      </c>
      <c r="AB289" s="180">
        <v>39371650.729999997</v>
      </c>
      <c r="AC289" s="180">
        <v>993708961.69710004</v>
      </c>
      <c r="AD289" s="180">
        <v>18942959.579999998</v>
      </c>
      <c r="AE289" s="180">
        <v>50198</v>
      </c>
      <c r="AF289" s="180">
        <v>5062111310.8999996</v>
      </c>
      <c r="AG289" s="180">
        <v>9668974.3599999994</v>
      </c>
      <c r="AH289" s="180">
        <v>12078636.43</v>
      </c>
      <c r="AI289" s="180">
        <v>163210250.27000001</v>
      </c>
      <c r="AJ289" s="180">
        <v>26635811.350000001</v>
      </c>
      <c r="AK289" s="180">
        <v>5139734.21</v>
      </c>
      <c r="AL289" s="180">
        <v>50204.01</v>
      </c>
      <c r="AM289" s="180">
        <v>37624017.950000003</v>
      </c>
      <c r="AN289" s="180">
        <v>633006313.03499997</v>
      </c>
      <c r="AO289" s="180">
        <v>830907</v>
      </c>
      <c r="AP289" s="180">
        <v>300621243.85000002</v>
      </c>
      <c r="AQ289" s="180">
        <v>47814177.479999997</v>
      </c>
      <c r="AR289" s="180">
        <v>8663100.4000000004</v>
      </c>
      <c r="AS289" s="180">
        <v>50567.01</v>
      </c>
      <c r="AT289" s="180">
        <v>29801798.27</v>
      </c>
      <c r="AU289" s="180">
        <v>12989993884.502501</v>
      </c>
      <c r="AV289" s="180">
        <v>6621265236.5244999</v>
      </c>
      <c r="AW289" s="180">
        <v>72328621.730000004</v>
      </c>
      <c r="AX289" s="180">
        <v>21997215.390000001</v>
      </c>
      <c r="AY289" s="180">
        <v>19319541.140000001</v>
      </c>
      <c r="AZ289" s="180">
        <v>16878089.600000001</v>
      </c>
      <c r="BA289" s="180">
        <v>50216.09</v>
      </c>
      <c r="BB289" s="180">
        <v>218429385.37099999</v>
      </c>
      <c r="BC289" s="180">
        <v>28508805.989999998</v>
      </c>
      <c r="BD289" s="180">
        <v>3829449.07</v>
      </c>
      <c r="BE289" s="180">
        <v>7233124.5199999996</v>
      </c>
      <c r="BF289" s="180">
        <v>659220655.58500004</v>
      </c>
      <c r="BG289" s="180">
        <v>990452.92</v>
      </c>
      <c r="BH289" s="180">
        <v>513322478.49000001</v>
      </c>
      <c r="BI289" s="180">
        <v>92267360.810000002</v>
      </c>
      <c r="BJ289" s="180">
        <v>8808738.125</v>
      </c>
      <c r="BK289" s="180">
        <v>5087076</v>
      </c>
      <c r="BL289" s="180">
        <v>1063399691.622</v>
      </c>
      <c r="BM289" s="180">
        <v>1080421249.8900001</v>
      </c>
      <c r="BN289" s="180">
        <v>155078345.16999999</v>
      </c>
      <c r="BO289" s="180">
        <v>2429485192.1199999</v>
      </c>
      <c r="BP289" s="180">
        <v>7761803803.1774998</v>
      </c>
      <c r="BQ289" s="180">
        <v>30963210.890000001</v>
      </c>
      <c r="BR289" s="180">
        <v>441131540.01700002</v>
      </c>
      <c r="BS289" s="180">
        <v>40661510.600000001</v>
      </c>
      <c r="BT289" s="180">
        <v>50231.01</v>
      </c>
      <c r="BU289" s="180">
        <v>31143561.079999998</v>
      </c>
      <c r="BV289" s="180">
        <v>22531833.02</v>
      </c>
      <c r="BW289" s="180">
        <v>231429372.31</v>
      </c>
      <c r="BX289" s="180">
        <v>49491853.060000002</v>
      </c>
      <c r="BY289" s="180">
        <v>2440481832.2016001</v>
      </c>
      <c r="BZ289" s="180">
        <v>35180004.43</v>
      </c>
      <c r="CA289" s="180">
        <v>344139509.93000001</v>
      </c>
      <c r="CB289" s="180">
        <v>26629464.41</v>
      </c>
      <c r="CC289" s="180">
        <v>57460651.270000003</v>
      </c>
      <c r="CD289" s="180">
        <v>1663068921.3699999</v>
      </c>
    </row>
    <row r="290" spans="1:82" s="639" customFormat="1" x14ac:dyDescent="0.3">
      <c r="A290" s="155">
        <v>9001</v>
      </c>
      <c r="B290" s="639" t="s">
        <v>1184</v>
      </c>
      <c r="C290" s="639" t="s">
        <v>1185</v>
      </c>
      <c r="D290" s="639">
        <v>4472566</v>
      </c>
      <c r="E290" s="639">
        <v>3096087</v>
      </c>
      <c r="F290" s="639">
        <v>2287125</v>
      </c>
      <c r="G290" s="639">
        <v>1964377</v>
      </c>
      <c r="H290" s="639">
        <v>1445677</v>
      </c>
      <c r="I290" s="639">
        <v>749572</v>
      </c>
      <c r="J290" s="639">
        <v>208614</v>
      </c>
      <c r="K290" s="639">
        <v>645198</v>
      </c>
      <c r="L290" s="639">
        <v>18221738</v>
      </c>
      <c r="M290" s="639">
        <v>667626375</v>
      </c>
      <c r="N290" s="639">
        <v>7363766</v>
      </c>
      <c r="O290" s="639">
        <v>27677961</v>
      </c>
      <c r="P290" s="639">
        <v>963467</v>
      </c>
      <c r="Q290" s="639">
        <v>31309356</v>
      </c>
      <c r="R290" s="639">
        <v>333898</v>
      </c>
      <c r="S290" s="639">
        <v>1068129</v>
      </c>
      <c r="T290" s="639">
        <v>2543689</v>
      </c>
      <c r="U290" s="639">
        <v>3145979</v>
      </c>
      <c r="V290" s="639">
        <v>13106635</v>
      </c>
      <c r="W290" s="639">
        <v>0</v>
      </c>
      <c r="X290" s="639">
        <v>0</v>
      </c>
      <c r="Y290" s="639">
        <v>1972395</v>
      </c>
      <c r="Z290" s="639">
        <v>215904674</v>
      </c>
      <c r="AA290" s="639">
        <v>9774908</v>
      </c>
      <c r="AB290" s="639">
        <v>1371569</v>
      </c>
      <c r="AC290" s="639">
        <v>150012874</v>
      </c>
      <c r="AD290" s="639">
        <v>2282943</v>
      </c>
      <c r="AE290" s="639">
        <v>0</v>
      </c>
      <c r="AF290" s="639">
        <v>283675741</v>
      </c>
      <c r="AG290" s="639">
        <v>1217394</v>
      </c>
      <c r="AH290" s="639">
        <v>542952</v>
      </c>
      <c r="AI290" s="639">
        <v>10441964</v>
      </c>
      <c r="AJ290" s="639">
        <v>1835292</v>
      </c>
      <c r="AK290" s="639">
        <v>785511</v>
      </c>
      <c r="AL290" s="639">
        <v>0</v>
      </c>
      <c r="AM290" s="639">
        <v>1317607</v>
      </c>
      <c r="AN290" s="639">
        <v>40095730</v>
      </c>
      <c r="AO290" s="639">
        <v>72159</v>
      </c>
      <c r="AP290" s="639">
        <v>11417436</v>
      </c>
      <c r="AQ290" s="639">
        <v>6329086</v>
      </c>
      <c r="AR290" s="639">
        <v>1607289</v>
      </c>
      <c r="AS290" s="639">
        <v>0</v>
      </c>
      <c r="AT290" s="639">
        <v>1094768</v>
      </c>
      <c r="AU290" s="639">
        <v>993118968</v>
      </c>
      <c r="AV290" s="639">
        <v>373809601</v>
      </c>
      <c r="AW290" s="639">
        <v>3495344</v>
      </c>
      <c r="AX290" s="639">
        <v>778117</v>
      </c>
      <c r="AY290" s="639">
        <v>666513</v>
      </c>
      <c r="AZ290" s="639">
        <v>320471</v>
      </c>
      <c r="BA290" s="639">
        <v>0</v>
      </c>
      <c r="BB290" s="639">
        <v>14401543</v>
      </c>
      <c r="BC290" s="639">
        <v>1942202</v>
      </c>
      <c r="BD290" s="639">
        <v>451766</v>
      </c>
      <c r="BE290" s="639">
        <v>166311</v>
      </c>
      <c r="BF290" s="639">
        <v>58578074</v>
      </c>
      <c r="BG290" s="639">
        <v>113797</v>
      </c>
      <c r="BH290" s="639">
        <v>31562153</v>
      </c>
      <c r="BI290" s="639">
        <v>9195142</v>
      </c>
      <c r="BJ290" s="639">
        <v>1192167</v>
      </c>
      <c r="BK290" s="639">
        <v>745239</v>
      </c>
      <c r="BL290" s="639">
        <v>39959749</v>
      </c>
      <c r="BM290" s="639">
        <v>57736333</v>
      </c>
      <c r="BN290" s="639">
        <v>3573019</v>
      </c>
      <c r="BO290" s="639">
        <v>198456477</v>
      </c>
      <c r="BP290" s="639">
        <v>383085525</v>
      </c>
      <c r="BQ290" s="639">
        <v>1301426</v>
      </c>
      <c r="BR290" s="639">
        <v>34862480</v>
      </c>
      <c r="BS290" s="639">
        <v>6240711</v>
      </c>
      <c r="BT290" s="639">
        <v>0</v>
      </c>
      <c r="BU290" s="639">
        <v>1584377</v>
      </c>
      <c r="BV290" s="639">
        <v>1651553</v>
      </c>
      <c r="BW290" s="639">
        <v>22116764</v>
      </c>
      <c r="BX290" s="639">
        <v>4817655</v>
      </c>
      <c r="BY290" s="639">
        <v>269930336</v>
      </c>
      <c r="BZ290" s="639">
        <v>1293850</v>
      </c>
      <c r="CA290" s="639">
        <v>52723106</v>
      </c>
      <c r="CB290" s="639">
        <v>1395736</v>
      </c>
      <c r="CC290" s="639">
        <v>7368597</v>
      </c>
      <c r="CD290" s="639">
        <v>212132085</v>
      </c>
    </row>
    <row r="291" spans="1:82" s="639" customFormat="1" x14ac:dyDescent="0.3">
      <c r="A291" s="155">
        <v>9002</v>
      </c>
      <c r="B291" s="639" t="s">
        <v>1186</v>
      </c>
      <c r="C291" s="639" t="s">
        <v>1187</v>
      </c>
      <c r="D291" s="639">
        <v>989316</v>
      </c>
      <c r="E291" s="639">
        <v>88254</v>
      </c>
      <c r="F291" s="639">
        <v>32698</v>
      </c>
      <c r="G291" s="639">
        <v>16436</v>
      </c>
      <c r="H291" s="639">
        <v>18572</v>
      </c>
      <c r="I291" s="639">
        <v>3679</v>
      </c>
      <c r="J291" s="639">
        <v>467</v>
      </c>
      <c r="K291" s="639">
        <v>205</v>
      </c>
      <c r="L291" s="639">
        <v>1147553</v>
      </c>
      <c r="M291" s="639">
        <v>66777488</v>
      </c>
      <c r="N291" s="639">
        <v>34516</v>
      </c>
      <c r="O291" s="639">
        <v>592072</v>
      </c>
      <c r="P291" s="639">
        <v>9810</v>
      </c>
      <c r="Q291" s="639">
        <v>1096260</v>
      </c>
      <c r="R291" s="639">
        <v>4320</v>
      </c>
      <c r="S291" s="639">
        <v>15602</v>
      </c>
      <c r="T291" s="639">
        <v>108424</v>
      </c>
      <c r="U291" s="639">
        <v>42970</v>
      </c>
      <c r="V291" s="639">
        <v>471248</v>
      </c>
      <c r="W291" s="639">
        <v>0</v>
      </c>
      <c r="X291" s="639">
        <v>0</v>
      </c>
      <c r="Y291" s="639">
        <v>96029</v>
      </c>
      <c r="Z291" s="639">
        <v>6592072</v>
      </c>
      <c r="AA291" s="639">
        <v>2871</v>
      </c>
      <c r="AB291" s="639">
        <v>76010</v>
      </c>
      <c r="AC291" s="639">
        <v>7185983</v>
      </c>
      <c r="AD291" s="639">
        <v>1006275</v>
      </c>
      <c r="AE291" s="639">
        <v>0</v>
      </c>
      <c r="AF291" s="639">
        <v>24085788</v>
      </c>
      <c r="AG291" s="639">
        <v>11098</v>
      </c>
      <c r="AH291" s="639">
        <v>6589</v>
      </c>
      <c r="AI291" s="639">
        <v>370009</v>
      </c>
      <c r="AJ291" s="639">
        <v>46786</v>
      </c>
      <c r="AK291" s="639">
        <v>3298</v>
      </c>
      <c r="AL291" s="639">
        <v>0</v>
      </c>
      <c r="AM291" s="639">
        <v>0</v>
      </c>
      <c r="AN291" s="639">
        <v>1013195</v>
      </c>
      <c r="AO291" s="639">
        <v>150</v>
      </c>
      <c r="AP291" s="639">
        <v>191396</v>
      </c>
      <c r="AQ291" s="639">
        <v>139953</v>
      </c>
      <c r="AR291" s="639">
        <v>119148</v>
      </c>
      <c r="AS291" s="639">
        <v>0</v>
      </c>
      <c r="AT291" s="639">
        <v>13823</v>
      </c>
      <c r="AU291" s="639">
        <v>129831631</v>
      </c>
      <c r="AV291" s="639">
        <v>14661670</v>
      </c>
      <c r="AW291" s="639">
        <v>203663</v>
      </c>
      <c r="AX291" s="639">
        <v>9005</v>
      </c>
      <c r="AY291" s="639">
        <v>11666</v>
      </c>
      <c r="AZ291" s="639">
        <v>6168</v>
      </c>
      <c r="BA291" s="639">
        <v>0</v>
      </c>
      <c r="BB291" s="639">
        <v>171674</v>
      </c>
      <c r="BC291" s="639">
        <v>0</v>
      </c>
      <c r="BD291" s="639">
        <v>8163</v>
      </c>
      <c r="BE291" s="639">
        <v>2748</v>
      </c>
      <c r="BF291" s="639">
        <v>3286491</v>
      </c>
      <c r="BG291" s="639">
        <v>0</v>
      </c>
      <c r="BH291" s="639">
        <v>730836</v>
      </c>
      <c r="BI291" s="639">
        <v>194308</v>
      </c>
      <c r="BJ291" s="639">
        <v>11893</v>
      </c>
      <c r="BK291" s="639">
        <v>479</v>
      </c>
      <c r="BL291" s="639">
        <v>2115027</v>
      </c>
      <c r="BM291" s="639">
        <v>2391957</v>
      </c>
      <c r="BN291" s="639">
        <v>349356</v>
      </c>
      <c r="BO291" s="639">
        <v>16479637</v>
      </c>
      <c r="BP291" s="639">
        <v>37192221</v>
      </c>
      <c r="BQ291" s="639">
        <v>30683</v>
      </c>
      <c r="BR291" s="639">
        <v>1536543</v>
      </c>
      <c r="BS291" s="639">
        <v>73698</v>
      </c>
      <c r="BT291" s="639">
        <v>0</v>
      </c>
      <c r="BU291" s="639">
        <v>10948</v>
      </c>
      <c r="BV291" s="639">
        <v>7898</v>
      </c>
      <c r="BW291" s="639">
        <v>1621313</v>
      </c>
      <c r="BX291" s="639">
        <v>154166</v>
      </c>
      <c r="BY291" s="639">
        <v>11905004</v>
      </c>
      <c r="BZ291" s="639">
        <v>195821</v>
      </c>
      <c r="CA291" s="639">
        <v>2939095</v>
      </c>
      <c r="CB291" s="639">
        <v>38576</v>
      </c>
      <c r="CC291" s="639">
        <v>278543</v>
      </c>
      <c r="CD291" s="639">
        <v>14490735</v>
      </c>
    </row>
    <row r="292" spans="1:82" s="639" customFormat="1" x14ac:dyDescent="0.3">
      <c r="A292" s="155">
        <v>9003</v>
      </c>
      <c r="B292" s="639" t="s">
        <v>1188</v>
      </c>
      <c r="C292" s="639" t="s">
        <v>1189</v>
      </c>
      <c r="D292" s="639">
        <v>1623679</v>
      </c>
      <c r="E292" s="639">
        <v>2450710</v>
      </c>
      <c r="F292" s="639">
        <v>552704</v>
      </c>
      <c r="G292" s="639">
        <v>399179</v>
      </c>
      <c r="H292" s="639">
        <v>66194</v>
      </c>
      <c r="I292" s="639">
        <v>7666</v>
      </c>
      <c r="J292" s="639">
        <v>467</v>
      </c>
      <c r="K292" s="639">
        <v>205</v>
      </c>
      <c r="L292" s="639">
        <v>10357311</v>
      </c>
      <c r="M292" s="639">
        <v>270102146</v>
      </c>
      <c r="N292" s="639">
        <v>113612</v>
      </c>
      <c r="O292" s="639">
        <v>9799520</v>
      </c>
      <c r="P292" s="639">
        <v>9810</v>
      </c>
      <c r="Q292" s="639">
        <v>17207089</v>
      </c>
      <c r="R292" s="639">
        <v>4320</v>
      </c>
      <c r="S292" s="639">
        <v>168441</v>
      </c>
      <c r="T292" s="639">
        <v>1285752</v>
      </c>
      <c r="U292" s="639">
        <v>269130</v>
      </c>
      <c r="V292" s="639">
        <v>4401355</v>
      </c>
      <c r="W292" s="639">
        <v>0</v>
      </c>
      <c r="X292" s="639">
        <v>0</v>
      </c>
      <c r="Y292" s="639">
        <v>1365229</v>
      </c>
      <c r="Z292" s="639">
        <v>57103454</v>
      </c>
      <c r="AA292" s="639">
        <v>2871</v>
      </c>
      <c r="AB292" s="639">
        <v>127121</v>
      </c>
      <c r="AC292" s="639">
        <v>78368406</v>
      </c>
      <c r="AD292" s="639">
        <v>1013957</v>
      </c>
      <c r="AE292" s="639">
        <v>0</v>
      </c>
      <c r="AF292" s="639">
        <v>179289305</v>
      </c>
      <c r="AG292" s="639">
        <v>11098</v>
      </c>
      <c r="AH292" s="639">
        <v>16218</v>
      </c>
      <c r="AI292" s="639">
        <v>4992052</v>
      </c>
      <c r="AJ292" s="639">
        <v>270361</v>
      </c>
      <c r="AK292" s="639">
        <v>3298</v>
      </c>
      <c r="AL292" s="639">
        <v>0</v>
      </c>
      <c r="AM292" s="639">
        <v>1800</v>
      </c>
      <c r="AN292" s="639">
        <v>20264508</v>
      </c>
      <c r="AO292" s="639">
        <v>0</v>
      </c>
      <c r="AP292" s="639">
        <v>1726480</v>
      </c>
      <c r="AQ292" s="639">
        <v>1182744</v>
      </c>
      <c r="AR292" s="639">
        <v>119148</v>
      </c>
      <c r="AS292" s="639">
        <v>0</v>
      </c>
      <c r="AT292" s="639">
        <v>15850</v>
      </c>
      <c r="AU292" s="639">
        <v>711181247</v>
      </c>
      <c r="AV292" s="639">
        <v>172355955</v>
      </c>
      <c r="AW292" s="639">
        <v>1715905</v>
      </c>
      <c r="AX292" s="639">
        <v>62722</v>
      </c>
      <c r="AY292" s="639">
        <v>46157</v>
      </c>
      <c r="AZ292" s="639">
        <v>14468</v>
      </c>
      <c r="BA292" s="639">
        <v>0</v>
      </c>
      <c r="BB292" s="639">
        <v>10289029</v>
      </c>
      <c r="BC292" s="639">
        <v>7136</v>
      </c>
      <c r="BD292" s="639">
        <v>13296</v>
      </c>
      <c r="BE292" s="639">
        <v>2748</v>
      </c>
      <c r="BF292" s="639">
        <v>23360539</v>
      </c>
      <c r="BG292" s="639">
        <v>0</v>
      </c>
      <c r="BH292" s="639">
        <v>12940903</v>
      </c>
      <c r="BI292" s="639">
        <v>7934252</v>
      </c>
      <c r="BJ292" s="639">
        <v>11893</v>
      </c>
      <c r="BK292" s="639">
        <v>479</v>
      </c>
      <c r="BL292" s="639">
        <v>22997038</v>
      </c>
      <c r="BM292" s="639">
        <v>32261828</v>
      </c>
      <c r="BN292" s="639">
        <v>1380742</v>
      </c>
      <c r="BO292" s="639">
        <v>92787441</v>
      </c>
      <c r="BP292" s="639">
        <v>202294555</v>
      </c>
      <c r="BQ292" s="639">
        <v>40410</v>
      </c>
      <c r="BR292" s="639">
        <v>14892796</v>
      </c>
      <c r="BS292" s="639">
        <v>213897</v>
      </c>
      <c r="BT292" s="639">
        <v>0</v>
      </c>
      <c r="BU292" s="639">
        <v>56850</v>
      </c>
      <c r="BV292" s="639">
        <v>7898</v>
      </c>
      <c r="BW292" s="639">
        <v>9742962</v>
      </c>
      <c r="BX292" s="639">
        <v>1345558</v>
      </c>
      <c r="BY292" s="639">
        <v>112054036</v>
      </c>
      <c r="BZ292" s="639">
        <v>55333</v>
      </c>
      <c r="CA292" s="639">
        <v>37861249</v>
      </c>
      <c r="CB292" s="639">
        <v>166934</v>
      </c>
      <c r="CC292" s="639">
        <v>1529536</v>
      </c>
      <c r="CD292" s="639">
        <v>70434022</v>
      </c>
    </row>
    <row r="293" spans="1:82" x14ac:dyDescent="0.3">
      <c r="A293" s="155">
        <v>9004</v>
      </c>
      <c r="B293" s="180" t="s">
        <v>1190</v>
      </c>
      <c r="C293" s="180" t="s">
        <v>1191</v>
      </c>
      <c r="D293" s="180" t="s">
        <v>1192</v>
      </c>
      <c r="E293" s="180" t="s">
        <v>1192</v>
      </c>
      <c r="F293" s="180" t="s">
        <v>352</v>
      </c>
      <c r="G293" s="180" t="s">
        <v>1192</v>
      </c>
      <c r="H293" s="180" t="s">
        <v>1192</v>
      </c>
      <c r="I293" s="180" t="s">
        <v>1192</v>
      </c>
      <c r="J293" s="180" t="s">
        <v>352</v>
      </c>
      <c r="K293" s="180" t="s">
        <v>1192</v>
      </c>
      <c r="L293" s="180" t="s">
        <v>1192</v>
      </c>
      <c r="M293" s="180" t="s">
        <v>352</v>
      </c>
      <c r="N293" s="180" t="s">
        <v>352</v>
      </c>
      <c r="O293" s="180" t="s">
        <v>352</v>
      </c>
      <c r="P293" s="180" t="s">
        <v>1192</v>
      </c>
      <c r="Q293" s="180" t="s">
        <v>1192</v>
      </c>
      <c r="R293" s="180" t="s">
        <v>352</v>
      </c>
      <c r="S293" s="180" t="s">
        <v>1192</v>
      </c>
      <c r="T293" s="180" t="s">
        <v>1192</v>
      </c>
      <c r="U293" s="180" t="s">
        <v>1192</v>
      </c>
      <c r="V293" s="180" t="s">
        <v>1192</v>
      </c>
      <c r="W293" s="180" t="s">
        <v>352</v>
      </c>
      <c r="X293" s="180" t="s">
        <v>1192</v>
      </c>
      <c r="Y293" s="180" t="s">
        <v>1192</v>
      </c>
      <c r="Z293" s="180" t="s">
        <v>1192</v>
      </c>
      <c r="AA293" s="180" t="s">
        <v>1192</v>
      </c>
      <c r="AB293" s="180" t="s">
        <v>1192</v>
      </c>
      <c r="AC293" s="180" t="s">
        <v>352</v>
      </c>
      <c r="AD293" s="180" t="s">
        <v>352</v>
      </c>
      <c r="AE293" s="180" t="s">
        <v>352</v>
      </c>
      <c r="AF293" s="180" t="s">
        <v>1192</v>
      </c>
      <c r="AG293" s="180" t="s">
        <v>352</v>
      </c>
      <c r="AH293" s="180" t="s">
        <v>1192</v>
      </c>
      <c r="AI293" s="180" t="s">
        <v>1192</v>
      </c>
      <c r="AJ293" s="180" t="s">
        <v>1192</v>
      </c>
      <c r="AK293" s="180" t="s">
        <v>1192</v>
      </c>
      <c r="AL293" s="180" t="s">
        <v>1192</v>
      </c>
      <c r="AM293" s="180" t="s">
        <v>1192</v>
      </c>
      <c r="AN293" s="180" t="s">
        <v>1192</v>
      </c>
      <c r="AO293" s="180" t="s">
        <v>352</v>
      </c>
      <c r="AP293" s="180" t="s">
        <v>1192</v>
      </c>
      <c r="AQ293" s="180" t="s">
        <v>352</v>
      </c>
      <c r="AR293" s="180" t="s">
        <v>352</v>
      </c>
      <c r="AS293" s="180" t="s">
        <v>1192</v>
      </c>
      <c r="AT293" s="180" t="s">
        <v>1192</v>
      </c>
      <c r="AU293" s="180" t="s">
        <v>1192</v>
      </c>
      <c r="AV293" s="180" t="s">
        <v>1192</v>
      </c>
      <c r="AW293" s="180" t="s">
        <v>1192</v>
      </c>
      <c r="AX293" s="180" t="s">
        <v>1192</v>
      </c>
      <c r="AY293" s="180" t="s">
        <v>1192</v>
      </c>
      <c r="AZ293" s="180" t="s">
        <v>1192</v>
      </c>
      <c r="BA293" s="180" t="s">
        <v>1192</v>
      </c>
      <c r="BB293" s="180" t="s">
        <v>1192</v>
      </c>
      <c r="BC293" s="180" t="s">
        <v>1192</v>
      </c>
      <c r="BD293" s="180" t="s">
        <v>352</v>
      </c>
      <c r="BE293" s="180" t="s">
        <v>1192</v>
      </c>
      <c r="BF293" s="180" t="s">
        <v>1192</v>
      </c>
      <c r="BG293" s="180" t="s">
        <v>352</v>
      </c>
      <c r="BH293" s="180" t="s">
        <v>1192</v>
      </c>
      <c r="BI293" s="180" t="s">
        <v>1192</v>
      </c>
      <c r="BJ293" s="180" t="s">
        <v>352</v>
      </c>
      <c r="BK293" s="180" t="s">
        <v>352</v>
      </c>
      <c r="BL293" s="180" t="s">
        <v>1192</v>
      </c>
      <c r="BM293" s="180" t="s">
        <v>1192</v>
      </c>
      <c r="BN293" s="180" t="s">
        <v>1192</v>
      </c>
      <c r="BO293" s="180" t="s">
        <v>1192</v>
      </c>
      <c r="BP293" s="180" t="s">
        <v>1192</v>
      </c>
      <c r="BQ293" s="180" t="s">
        <v>1192</v>
      </c>
      <c r="BR293" s="180" t="s">
        <v>1192</v>
      </c>
      <c r="BS293" s="180" t="s">
        <v>352</v>
      </c>
      <c r="BT293" s="180" t="s">
        <v>1192</v>
      </c>
      <c r="BU293" s="180" t="s">
        <v>1192</v>
      </c>
      <c r="BV293" s="180" t="s">
        <v>1192</v>
      </c>
      <c r="BW293" s="180" t="s">
        <v>1192</v>
      </c>
      <c r="BX293" s="180" t="s">
        <v>352</v>
      </c>
      <c r="BY293" s="180" t="s">
        <v>1192</v>
      </c>
      <c r="BZ293" s="180" t="s">
        <v>1192</v>
      </c>
      <c r="CA293" s="180" t="s">
        <v>352</v>
      </c>
      <c r="CB293" s="180" t="s">
        <v>1192</v>
      </c>
      <c r="CC293" s="180" t="s">
        <v>352</v>
      </c>
      <c r="CD293" s="180" t="s">
        <v>352</v>
      </c>
    </row>
    <row r="294" spans="1:82" x14ac:dyDescent="0.3">
      <c r="A294" s="155">
        <v>9005</v>
      </c>
      <c r="B294" s="647" t="s">
        <v>1193</v>
      </c>
      <c r="C294" s="647" t="s">
        <v>1194</v>
      </c>
      <c r="D294" s="180">
        <v>492675</v>
      </c>
      <c r="E294" s="180">
        <v>715580</v>
      </c>
      <c r="F294" s="180">
        <v>370434</v>
      </c>
      <c r="G294" s="180">
        <v>1151792</v>
      </c>
      <c r="H294" s="180">
        <v>747486</v>
      </c>
      <c r="I294" s="180">
        <v>135860</v>
      </c>
      <c r="J294" s="180">
        <v>101120</v>
      </c>
      <c r="K294" s="180">
        <v>474283</v>
      </c>
      <c r="L294" s="180">
        <v>1947355</v>
      </c>
      <c r="M294" s="180">
        <v>65603291</v>
      </c>
      <c r="N294" s="180">
        <v>2794534</v>
      </c>
      <c r="O294" s="180">
        <v>5062642</v>
      </c>
      <c r="P294" s="180">
        <v>124293</v>
      </c>
      <c r="Q294" s="180">
        <v>3106140</v>
      </c>
      <c r="R294" s="180">
        <v>145693</v>
      </c>
      <c r="S294" s="180">
        <v>533266</v>
      </c>
      <c r="T294" s="180">
        <v>834462</v>
      </c>
      <c r="U294" s="180">
        <v>1302981</v>
      </c>
      <c r="V294" s="180">
        <v>3859641</v>
      </c>
      <c r="W294" s="180">
        <v>0</v>
      </c>
      <c r="X294" s="180">
        <v>0</v>
      </c>
      <c r="Y294" s="180">
        <v>88600</v>
      </c>
      <c r="Z294" s="180">
        <v>28926539</v>
      </c>
      <c r="AA294" s="180">
        <v>7836825</v>
      </c>
      <c r="AB294" s="180">
        <v>1045908</v>
      </c>
      <c r="AC294" s="180">
        <v>24426308</v>
      </c>
      <c r="AD294" s="180">
        <v>686251</v>
      </c>
      <c r="AE294" s="180">
        <v>0</v>
      </c>
      <c r="AF294" s="180">
        <v>30988293</v>
      </c>
      <c r="AG294" s="180">
        <v>932721</v>
      </c>
      <c r="AH294" s="180">
        <v>241336</v>
      </c>
      <c r="AI294" s="180">
        <v>1988890</v>
      </c>
      <c r="AJ294" s="180">
        <v>988107</v>
      </c>
      <c r="AK294" s="180">
        <v>53421</v>
      </c>
      <c r="AL294" s="180">
        <v>0</v>
      </c>
      <c r="AM294" s="180">
        <v>454326</v>
      </c>
      <c r="AN294" s="180">
        <v>9847514</v>
      </c>
      <c r="AO294" s="180">
        <v>54375</v>
      </c>
      <c r="AP294" s="180">
        <v>4216014</v>
      </c>
      <c r="AQ294" s="180">
        <v>1753005</v>
      </c>
      <c r="AR294" s="180">
        <v>240294</v>
      </c>
      <c r="AS294" s="180">
        <v>0</v>
      </c>
      <c r="AT294" s="180">
        <v>463956</v>
      </c>
      <c r="AU294" s="180">
        <v>65790972</v>
      </c>
      <c r="AV294" s="180">
        <v>19069162</v>
      </c>
      <c r="AW294" s="180">
        <v>1119840</v>
      </c>
      <c r="AX294" s="180">
        <v>227046</v>
      </c>
      <c r="AY294" s="180">
        <v>341575</v>
      </c>
      <c r="AZ294" s="180">
        <v>212077</v>
      </c>
      <c r="BA294" s="180">
        <v>0</v>
      </c>
      <c r="BB294" s="180">
        <v>3516087</v>
      </c>
      <c r="BC294" s="180">
        <v>1214328</v>
      </c>
      <c r="BD294" s="180">
        <v>221921</v>
      </c>
      <c r="BE294" s="180">
        <v>104333</v>
      </c>
      <c r="BF294" s="180">
        <v>6074898</v>
      </c>
      <c r="BG294" s="180">
        <v>54720</v>
      </c>
      <c r="BH294" s="180">
        <v>12433520</v>
      </c>
      <c r="BI294" s="180">
        <v>1977801</v>
      </c>
      <c r="BJ294" s="180">
        <v>476533</v>
      </c>
      <c r="BK294" s="180">
        <v>527366</v>
      </c>
      <c r="BL294" s="180">
        <v>9689419</v>
      </c>
      <c r="BM294" s="180">
        <v>3460866</v>
      </c>
      <c r="BN294" s="180">
        <v>864249</v>
      </c>
      <c r="BO294" s="180">
        <v>25224133</v>
      </c>
      <c r="BP294" s="180">
        <v>32183963</v>
      </c>
      <c r="BQ294" s="180">
        <v>255394</v>
      </c>
      <c r="BR294" s="180">
        <v>3860258</v>
      </c>
      <c r="BS294" s="180">
        <v>3050476</v>
      </c>
      <c r="BT294" s="180">
        <v>0</v>
      </c>
      <c r="BU294" s="180">
        <v>242960</v>
      </c>
      <c r="BV294" s="180">
        <v>634817</v>
      </c>
      <c r="BW294" s="180">
        <v>3538385</v>
      </c>
      <c r="BX294" s="180">
        <v>2502644</v>
      </c>
      <c r="BY294" s="180">
        <v>25183588</v>
      </c>
      <c r="BZ294" s="180">
        <v>324363</v>
      </c>
      <c r="CA294" s="180">
        <v>4141613</v>
      </c>
      <c r="CB294" s="180">
        <v>574588</v>
      </c>
      <c r="CC294" s="180">
        <v>1743463</v>
      </c>
      <c r="CD294" s="180">
        <v>44105591</v>
      </c>
    </row>
    <row r="295" spans="1:82" x14ac:dyDescent="0.3">
      <c r="A295" s="155">
        <v>9006</v>
      </c>
      <c r="B295" s="647" t="s">
        <v>1195</v>
      </c>
      <c r="C295" s="647" t="s">
        <v>1196</v>
      </c>
      <c r="D295" s="180">
        <v>2423173</v>
      </c>
      <c r="E295" s="180">
        <v>2317679</v>
      </c>
      <c r="F295" s="180">
        <v>314037</v>
      </c>
      <c r="G295" s="180">
        <v>800879</v>
      </c>
      <c r="H295" s="180">
        <v>607443</v>
      </c>
      <c r="I295" s="180">
        <v>169936</v>
      </c>
      <c r="J295" s="180">
        <v>54123</v>
      </c>
      <c r="K295" s="180">
        <v>131950</v>
      </c>
      <c r="L295" s="180">
        <v>5885146</v>
      </c>
      <c r="M295" s="180">
        <v>167355510</v>
      </c>
      <c r="N295" s="180">
        <v>1960800</v>
      </c>
      <c r="O295" s="180">
        <v>7071589</v>
      </c>
      <c r="P295" s="180">
        <v>124253</v>
      </c>
      <c r="Q295" s="180">
        <v>15577028</v>
      </c>
      <c r="R295" s="180">
        <v>66440</v>
      </c>
      <c r="S295" s="180">
        <v>247552</v>
      </c>
      <c r="T295" s="180">
        <v>1953820</v>
      </c>
      <c r="U295" s="180">
        <v>902064</v>
      </c>
      <c r="V295" s="180">
        <v>4811384</v>
      </c>
      <c r="W295" s="180">
        <v>0</v>
      </c>
      <c r="X295" s="180">
        <v>0</v>
      </c>
      <c r="Y295" s="180">
        <v>1061305</v>
      </c>
      <c r="Z295" s="180">
        <v>35203048</v>
      </c>
      <c r="AA295" s="180">
        <v>626413</v>
      </c>
      <c r="AB295" s="180">
        <v>428601</v>
      </c>
      <c r="AC295" s="180">
        <v>39596907</v>
      </c>
      <c r="AD295" s="180">
        <v>841952</v>
      </c>
      <c r="AE295" s="180">
        <v>0</v>
      </c>
      <c r="AF295" s="180">
        <v>70024676</v>
      </c>
      <c r="AG295" s="180">
        <v>150795</v>
      </c>
      <c r="AH295" s="180">
        <v>279156</v>
      </c>
      <c r="AI295" s="180">
        <v>7077396</v>
      </c>
      <c r="AJ295" s="180">
        <v>831022</v>
      </c>
      <c r="AK295" s="180">
        <v>75637</v>
      </c>
      <c r="AL295" s="180">
        <v>0</v>
      </c>
      <c r="AM295" s="180">
        <v>367281</v>
      </c>
      <c r="AN295" s="180">
        <v>13818697</v>
      </c>
      <c r="AO295" s="180">
        <v>38866</v>
      </c>
      <c r="AP295" s="180">
        <v>3708034</v>
      </c>
      <c r="AQ295" s="180">
        <v>2582834</v>
      </c>
      <c r="AR295" s="180">
        <v>50360</v>
      </c>
      <c r="AS295" s="180">
        <v>0</v>
      </c>
      <c r="AT295" s="180">
        <v>169744</v>
      </c>
      <c r="AU295" s="180">
        <v>299624143</v>
      </c>
      <c r="AV295" s="180">
        <v>88128049</v>
      </c>
      <c r="AW295" s="180">
        <v>1655646</v>
      </c>
      <c r="AX295" s="180">
        <v>345263</v>
      </c>
      <c r="AY295" s="180">
        <v>338653</v>
      </c>
      <c r="AZ295" s="180">
        <v>172994</v>
      </c>
      <c r="BA295" s="180">
        <v>0</v>
      </c>
      <c r="BB295" s="180">
        <v>4696827</v>
      </c>
      <c r="BC295" s="180">
        <v>217717</v>
      </c>
      <c r="BD295" s="180">
        <v>187050</v>
      </c>
      <c r="BE295" s="180">
        <v>61748</v>
      </c>
      <c r="BF295" s="180">
        <v>17845700</v>
      </c>
      <c r="BG295" s="180">
        <v>16144</v>
      </c>
      <c r="BH295" s="180">
        <v>11871996</v>
      </c>
      <c r="BI295" s="180">
        <v>2587180</v>
      </c>
      <c r="BJ295" s="180">
        <v>180695</v>
      </c>
      <c r="BK295" s="180">
        <v>49686</v>
      </c>
      <c r="BL295" s="180">
        <v>15652555</v>
      </c>
      <c r="BM295" s="180">
        <v>17308152</v>
      </c>
      <c r="BN295" s="180">
        <v>1939358</v>
      </c>
      <c r="BO295" s="180">
        <v>58931720</v>
      </c>
      <c r="BP295" s="180">
        <v>110492376</v>
      </c>
      <c r="BQ295" s="180">
        <v>283722</v>
      </c>
      <c r="BR295" s="180">
        <v>6169082</v>
      </c>
      <c r="BS295" s="180">
        <v>925902</v>
      </c>
      <c r="BT295" s="180">
        <v>0</v>
      </c>
      <c r="BU295" s="180">
        <v>165917</v>
      </c>
      <c r="BV295" s="180">
        <v>308705</v>
      </c>
      <c r="BW295" s="180">
        <v>3101462</v>
      </c>
      <c r="BX295" s="180">
        <v>3039607</v>
      </c>
      <c r="BY295" s="180">
        <v>36331133</v>
      </c>
      <c r="BZ295" s="180">
        <v>650565</v>
      </c>
      <c r="CA295" s="180">
        <v>14281986</v>
      </c>
      <c r="CB295" s="180">
        <v>481079</v>
      </c>
      <c r="CC295" s="180">
        <v>2963083</v>
      </c>
      <c r="CD295" s="180">
        <v>50241324</v>
      </c>
    </row>
    <row r="296" spans="1:82" x14ac:dyDescent="0.3">
      <c r="A296" s="155">
        <v>9007</v>
      </c>
      <c r="B296" s="647" t="s">
        <v>2155</v>
      </c>
      <c r="C296" s="647" t="s">
        <v>1198</v>
      </c>
      <c r="D296" s="180">
        <v>0.20330000000000001</v>
      </c>
      <c r="E296" s="180">
        <v>0.30869999999999997</v>
      </c>
      <c r="F296" s="180">
        <v>1.1796</v>
      </c>
      <c r="G296" s="180">
        <v>1.4381999999999999</v>
      </c>
      <c r="H296" s="180">
        <v>1.2304999999999999</v>
      </c>
      <c r="I296" s="180">
        <v>0.79949999999999999</v>
      </c>
      <c r="J296" s="180">
        <v>1.8683000000000001</v>
      </c>
      <c r="K296" s="180">
        <v>3.5943999999999998</v>
      </c>
      <c r="L296" s="180">
        <v>0.33090000000000003</v>
      </c>
      <c r="M296" s="180">
        <v>0.39200000000000002</v>
      </c>
      <c r="N296" s="180">
        <v>1.4252</v>
      </c>
      <c r="O296" s="180">
        <v>0.71589999999999998</v>
      </c>
      <c r="P296" s="180">
        <v>1.0003</v>
      </c>
      <c r="Q296" s="180">
        <v>0.19939999999999999</v>
      </c>
      <c r="R296" s="180">
        <v>2.1928999999999998</v>
      </c>
      <c r="S296" s="180">
        <v>2.1541999999999999</v>
      </c>
      <c r="T296" s="180">
        <v>0.42709999999999998</v>
      </c>
      <c r="U296" s="180">
        <v>1.4443999999999999</v>
      </c>
      <c r="V296" s="180">
        <v>0.80220000000000002</v>
      </c>
      <c r="W296" s="180">
        <v>0</v>
      </c>
      <c r="X296" s="180">
        <v>0</v>
      </c>
      <c r="Y296" s="180">
        <v>8.3500000000000005E-2</v>
      </c>
      <c r="Z296" s="180">
        <v>0.82169999999999999</v>
      </c>
      <c r="AA296" s="180">
        <v>12.5106</v>
      </c>
      <c r="AB296" s="180">
        <v>2.4403000000000001</v>
      </c>
      <c r="AC296" s="180">
        <v>0.6169</v>
      </c>
      <c r="AD296" s="180">
        <v>0.81510000000000005</v>
      </c>
      <c r="AE296" s="180">
        <v>0</v>
      </c>
      <c r="AF296" s="180">
        <v>0.4425</v>
      </c>
      <c r="AG296" s="180">
        <v>6.1853999999999996</v>
      </c>
      <c r="AH296" s="180">
        <v>0.86450000000000005</v>
      </c>
      <c r="AI296" s="180">
        <v>0.28100000000000003</v>
      </c>
      <c r="AJ296" s="180">
        <v>1.1890000000000001</v>
      </c>
      <c r="AK296" s="180">
        <v>0.70630000000000004</v>
      </c>
      <c r="AL296" s="180">
        <v>0</v>
      </c>
      <c r="AM296" s="180">
        <v>1.2370000000000001</v>
      </c>
      <c r="AN296" s="180">
        <v>0.71260000000000001</v>
      </c>
      <c r="AO296" s="180">
        <v>1.399</v>
      </c>
      <c r="AP296" s="180">
        <v>1.137</v>
      </c>
      <c r="AQ296" s="180">
        <v>0.67869999999999997</v>
      </c>
      <c r="AR296" s="180">
        <v>4.7714999999999996</v>
      </c>
      <c r="AS296" s="180">
        <v>0</v>
      </c>
      <c r="AT296" s="180">
        <v>2.7332999999999998</v>
      </c>
      <c r="AU296" s="180">
        <v>0.21959999999999999</v>
      </c>
      <c r="AV296" s="180">
        <v>0.21640000000000001</v>
      </c>
      <c r="AW296" s="180">
        <v>0.6764</v>
      </c>
      <c r="AX296" s="180">
        <v>0.65759999999999996</v>
      </c>
      <c r="AY296" s="180">
        <v>1.0085999999999999</v>
      </c>
      <c r="AZ296" s="180">
        <v>1.2259</v>
      </c>
      <c r="BA296" s="180">
        <v>0</v>
      </c>
      <c r="BB296" s="180">
        <v>0.74860000000000004</v>
      </c>
      <c r="BC296" s="180">
        <v>5.5776000000000003</v>
      </c>
      <c r="BD296" s="180">
        <v>1.1863999999999999</v>
      </c>
      <c r="BE296" s="180">
        <v>1.6897</v>
      </c>
      <c r="BF296" s="180">
        <v>0.34039999999999998</v>
      </c>
      <c r="BG296" s="180">
        <v>3.3895</v>
      </c>
      <c r="BH296" s="180">
        <v>1.0472999999999999</v>
      </c>
      <c r="BI296" s="180">
        <v>0.76449999999999996</v>
      </c>
      <c r="BJ296" s="180">
        <v>2.6372</v>
      </c>
      <c r="BK296" s="180">
        <v>10.614000000000001</v>
      </c>
      <c r="BL296" s="180">
        <v>0.61899999999999999</v>
      </c>
      <c r="BM296" s="180">
        <v>0.2</v>
      </c>
      <c r="BN296" s="180">
        <v>0.4456</v>
      </c>
      <c r="BO296" s="180">
        <v>0.42799999999999999</v>
      </c>
      <c r="BP296" s="180">
        <v>0.2913</v>
      </c>
      <c r="BQ296" s="180">
        <v>0.9002</v>
      </c>
      <c r="BR296" s="180">
        <v>0.62570000000000003</v>
      </c>
      <c r="BS296" s="180">
        <v>3.2946</v>
      </c>
      <c r="BT296" s="180">
        <v>0</v>
      </c>
      <c r="BU296" s="180">
        <v>1.4642999999999999</v>
      </c>
      <c r="BV296" s="180">
        <v>2.0564</v>
      </c>
      <c r="BW296" s="180">
        <v>1.1409</v>
      </c>
      <c r="BX296" s="180">
        <v>0.82330000000000003</v>
      </c>
      <c r="BY296" s="180">
        <v>0.69320000000000004</v>
      </c>
      <c r="BZ296" s="180">
        <v>0.49859999999999999</v>
      </c>
      <c r="CA296" s="180">
        <v>0.28999999999999998</v>
      </c>
      <c r="CB296" s="180">
        <v>1.1943999999999999</v>
      </c>
      <c r="CC296" s="180">
        <v>0.58840000000000003</v>
      </c>
      <c r="CD296" s="180">
        <v>0.87790000000000001</v>
      </c>
    </row>
    <row r="297" spans="1:82" x14ac:dyDescent="0.3">
      <c r="A297" s="155">
        <v>9008</v>
      </c>
      <c r="B297" s="647" t="s">
        <v>1199</v>
      </c>
      <c r="C297" s="180" t="s">
        <v>352</v>
      </c>
      <c r="D297" s="180">
        <v>0</v>
      </c>
      <c r="E297" s="180">
        <v>0</v>
      </c>
      <c r="F297" s="180">
        <v>0</v>
      </c>
      <c r="G297" s="180">
        <v>0</v>
      </c>
      <c r="H297" s="180">
        <v>0</v>
      </c>
      <c r="I297" s="180">
        <v>0</v>
      </c>
      <c r="J297" s="180">
        <v>0</v>
      </c>
      <c r="K297" s="180">
        <v>0</v>
      </c>
      <c r="L297" s="180">
        <v>0</v>
      </c>
      <c r="M297" s="180">
        <v>0</v>
      </c>
      <c r="N297" s="180">
        <v>0</v>
      </c>
      <c r="O297" s="180">
        <v>0</v>
      </c>
      <c r="P297" s="180">
        <v>0</v>
      </c>
      <c r="Q297" s="180">
        <v>0</v>
      </c>
      <c r="R297" s="180">
        <v>0</v>
      </c>
      <c r="S297" s="180">
        <v>0</v>
      </c>
      <c r="T297" s="180">
        <v>0</v>
      </c>
      <c r="U297" s="180">
        <v>0</v>
      </c>
      <c r="V297" s="180">
        <v>0</v>
      </c>
      <c r="W297" s="180">
        <v>0</v>
      </c>
      <c r="X297" s="180">
        <v>0</v>
      </c>
      <c r="Y297" s="180">
        <v>0</v>
      </c>
      <c r="Z297" s="180">
        <v>0</v>
      </c>
      <c r="AA297" s="180">
        <v>0</v>
      </c>
      <c r="AB297" s="180">
        <v>0</v>
      </c>
      <c r="AC297" s="180">
        <v>0</v>
      </c>
      <c r="AD297" s="180">
        <v>0</v>
      </c>
      <c r="AE297" s="180">
        <v>0</v>
      </c>
      <c r="AF297" s="180">
        <v>0</v>
      </c>
      <c r="AG297" s="180">
        <v>0</v>
      </c>
      <c r="AH297" s="180">
        <v>0</v>
      </c>
      <c r="AI297" s="180">
        <v>0</v>
      </c>
      <c r="AJ297" s="180">
        <v>0</v>
      </c>
      <c r="AK297" s="180">
        <v>0</v>
      </c>
      <c r="AL297" s="180">
        <v>0</v>
      </c>
      <c r="AM297" s="180">
        <v>0</v>
      </c>
      <c r="AN297" s="180">
        <v>0</v>
      </c>
      <c r="AO297" s="180">
        <v>0</v>
      </c>
      <c r="AP297" s="180">
        <v>0</v>
      </c>
      <c r="AQ297" s="180">
        <v>0</v>
      </c>
      <c r="AR297" s="180">
        <v>0</v>
      </c>
      <c r="AS297" s="180">
        <v>0</v>
      </c>
      <c r="AT297" s="180">
        <v>0</v>
      </c>
      <c r="AU297" s="180">
        <v>0</v>
      </c>
      <c r="AV297" s="180">
        <v>0</v>
      </c>
      <c r="AW297" s="180">
        <v>0</v>
      </c>
      <c r="AX297" s="180">
        <v>0</v>
      </c>
      <c r="AY297" s="180">
        <v>0</v>
      </c>
      <c r="AZ297" s="180">
        <v>0</v>
      </c>
      <c r="BA297" s="180">
        <v>0</v>
      </c>
      <c r="BB297" s="180">
        <v>0</v>
      </c>
      <c r="BC297" s="180">
        <v>0</v>
      </c>
      <c r="BD297" s="180">
        <v>0</v>
      </c>
      <c r="BE297" s="180">
        <v>0</v>
      </c>
      <c r="BF297" s="180">
        <v>0</v>
      </c>
      <c r="BG297" s="180">
        <v>0</v>
      </c>
      <c r="BH297" s="180">
        <v>0</v>
      </c>
      <c r="BI297" s="180">
        <v>0</v>
      </c>
      <c r="BJ297" s="180">
        <v>0</v>
      </c>
      <c r="BK297" s="180">
        <v>0</v>
      </c>
      <c r="BL297" s="180">
        <v>0</v>
      </c>
      <c r="BM297" s="180">
        <v>0</v>
      </c>
      <c r="BN297" s="180">
        <v>0</v>
      </c>
      <c r="BO297" s="180">
        <v>0</v>
      </c>
      <c r="BP297" s="180">
        <v>0</v>
      </c>
      <c r="BQ297" s="180">
        <v>0</v>
      </c>
      <c r="BR297" s="180">
        <v>0</v>
      </c>
      <c r="BS297" s="180">
        <v>0</v>
      </c>
      <c r="BT297" s="180">
        <v>0</v>
      </c>
      <c r="BU297" s="180">
        <v>0</v>
      </c>
      <c r="BV297" s="180">
        <v>0</v>
      </c>
      <c r="BW297" s="180">
        <v>0</v>
      </c>
      <c r="BX297" s="180">
        <v>0</v>
      </c>
      <c r="BY297" s="180">
        <v>0</v>
      </c>
      <c r="BZ297" s="180">
        <v>0</v>
      </c>
      <c r="CA297" s="180">
        <v>0</v>
      </c>
      <c r="CB297" s="180">
        <v>0</v>
      </c>
      <c r="CC297" s="180">
        <v>0</v>
      </c>
      <c r="CD297" s="180">
        <v>0</v>
      </c>
    </row>
    <row r="298" spans="1:82" x14ac:dyDescent="0.3">
      <c r="A298" s="155">
        <v>9010</v>
      </c>
      <c r="B298" s="647" t="s">
        <v>1200</v>
      </c>
      <c r="C298" s="647" t="s">
        <v>1201</v>
      </c>
      <c r="D298" s="180">
        <v>2.2000000000000002</v>
      </c>
      <c r="E298" s="180">
        <v>2.17</v>
      </c>
      <c r="F298" s="180">
        <v>0</v>
      </c>
      <c r="G298" s="180">
        <v>29.87</v>
      </c>
      <c r="H298" s="180">
        <v>3.54</v>
      </c>
      <c r="I298" s="180">
        <v>4.3099999999999996</v>
      </c>
      <c r="J298" s="180">
        <v>0</v>
      </c>
      <c r="K298" s="180">
        <v>5.51</v>
      </c>
      <c r="L298" s="180">
        <v>3.57</v>
      </c>
      <c r="M298" s="180">
        <v>0</v>
      </c>
      <c r="N298" s="180">
        <v>0</v>
      </c>
      <c r="O298" s="180">
        <v>0</v>
      </c>
      <c r="P298" s="180">
        <v>1.91</v>
      </c>
      <c r="Q298" s="180">
        <v>44.63</v>
      </c>
      <c r="R298" s="180">
        <v>0</v>
      </c>
      <c r="S298" s="180">
        <v>10.15</v>
      </c>
      <c r="T298" s="180">
        <v>0</v>
      </c>
      <c r="U298" s="180">
        <v>31.66</v>
      </c>
      <c r="V298" s="180">
        <v>6.54</v>
      </c>
      <c r="W298" s="180">
        <v>0</v>
      </c>
      <c r="X298" s="180">
        <v>0</v>
      </c>
      <c r="Y298" s="180">
        <v>2.1</v>
      </c>
      <c r="Z298" s="180">
        <v>9.18</v>
      </c>
      <c r="AA298" s="180">
        <v>0</v>
      </c>
      <c r="AB298" s="180">
        <v>34.32</v>
      </c>
      <c r="AC298" s="180">
        <v>0</v>
      </c>
      <c r="AD298" s="180">
        <v>0</v>
      </c>
      <c r="AE298" s="180">
        <v>0</v>
      </c>
      <c r="AF298" s="180">
        <v>4.83</v>
      </c>
      <c r="AG298" s="180">
        <v>0.2</v>
      </c>
      <c r="AH298" s="180">
        <v>35.47</v>
      </c>
      <c r="AI298" s="180">
        <v>3.12</v>
      </c>
      <c r="AJ298" s="180">
        <v>0</v>
      </c>
      <c r="AK298" s="180">
        <v>6.49</v>
      </c>
      <c r="AL298" s="180">
        <v>0</v>
      </c>
      <c r="AM298" s="180">
        <v>6.05</v>
      </c>
      <c r="AN298" s="180">
        <v>11.4</v>
      </c>
      <c r="AO298" s="180">
        <v>0</v>
      </c>
      <c r="AP298" s="180">
        <v>10.02</v>
      </c>
      <c r="AQ298" s="180">
        <v>0</v>
      </c>
      <c r="AR298" s="180">
        <v>0</v>
      </c>
      <c r="AS298" s="180">
        <v>0</v>
      </c>
      <c r="AT298" s="180">
        <v>0.38</v>
      </c>
      <c r="AU298" s="180">
        <v>2.08</v>
      </c>
      <c r="AV298" s="180">
        <v>2.46</v>
      </c>
      <c r="AW298" s="180">
        <v>3.6</v>
      </c>
      <c r="AX298" s="180">
        <v>2.2999999999999998</v>
      </c>
      <c r="AY298" s="180">
        <v>2.2999999999999998</v>
      </c>
      <c r="AZ298" s="180">
        <v>0.32</v>
      </c>
      <c r="BA298" s="180">
        <v>0</v>
      </c>
      <c r="BB298" s="180">
        <v>18.22</v>
      </c>
      <c r="BC298" s="180">
        <v>44.13</v>
      </c>
      <c r="BD298" s="180">
        <v>0</v>
      </c>
      <c r="BE298" s="180">
        <v>10.57</v>
      </c>
      <c r="BF298" s="180">
        <v>3.87</v>
      </c>
      <c r="BG298" s="180">
        <v>0</v>
      </c>
      <c r="BH298" s="180">
        <v>8.74</v>
      </c>
      <c r="BI298" s="180">
        <v>6.09</v>
      </c>
      <c r="BJ298" s="180">
        <v>0</v>
      </c>
      <c r="BK298" s="180">
        <v>0</v>
      </c>
      <c r="BL298" s="180">
        <v>18.37</v>
      </c>
      <c r="BM298" s="180">
        <v>2.38</v>
      </c>
      <c r="BN298" s="180">
        <v>1.47</v>
      </c>
      <c r="BO298" s="180">
        <v>7.28</v>
      </c>
      <c r="BP298" s="180">
        <v>3.45</v>
      </c>
      <c r="BQ298" s="180">
        <v>24.01</v>
      </c>
      <c r="BR298" s="180">
        <v>12.59</v>
      </c>
      <c r="BS298" s="180">
        <v>0</v>
      </c>
      <c r="BT298" s="180">
        <v>0</v>
      </c>
      <c r="BU298" s="180">
        <v>13.78</v>
      </c>
      <c r="BV298" s="180">
        <v>1.21</v>
      </c>
      <c r="BW298" s="180">
        <v>3.01</v>
      </c>
      <c r="BX298" s="180">
        <v>0</v>
      </c>
      <c r="BY298" s="180">
        <v>7.2</v>
      </c>
      <c r="BZ298" s="180">
        <v>6.74</v>
      </c>
      <c r="CA298" s="180">
        <v>0</v>
      </c>
      <c r="CB298" s="180">
        <v>2.34</v>
      </c>
      <c r="CC298" s="180">
        <v>0</v>
      </c>
      <c r="CD298" s="180">
        <v>0</v>
      </c>
    </row>
    <row r="299" spans="1:82" x14ac:dyDescent="0.3">
      <c r="A299" s="155">
        <v>9011</v>
      </c>
      <c r="B299" s="647" t="s">
        <v>1202</v>
      </c>
      <c r="C299" s="647" t="s">
        <v>1203</v>
      </c>
      <c r="D299" s="180">
        <v>-86297</v>
      </c>
      <c r="E299" s="180">
        <v>-126897</v>
      </c>
      <c r="F299" s="180">
        <v>0</v>
      </c>
      <c r="G299" s="180">
        <v>44504</v>
      </c>
      <c r="H299" s="180">
        <v>29442</v>
      </c>
      <c r="I299" s="180">
        <v>1884</v>
      </c>
      <c r="J299" s="180">
        <v>0</v>
      </c>
      <c r="K299" s="180">
        <v>22377</v>
      </c>
      <c r="L299" s="180">
        <v>329224</v>
      </c>
      <c r="M299" s="180">
        <v>0</v>
      </c>
      <c r="N299" s="180">
        <v>0</v>
      </c>
      <c r="O299" s="180">
        <v>0</v>
      </c>
      <c r="P299" s="180">
        <v>11782</v>
      </c>
      <c r="Q299" s="180">
        <v>1893065</v>
      </c>
      <c r="R299" s="180">
        <v>0</v>
      </c>
      <c r="S299" s="180">
        <v>78245</v>
      </c>
      <c r="T299" s="180">
        <v>123826</v>
      </c>
      <c r="U299" s="180">
        <v>148627</v>
      </c>
      <c r="V299" s="180">
        <v>925904</v>
      </c>
      <c r="W299" s="180">
        <v>0</v>
      </c>
      <c r="X299" s="180">
        <v>0</v>
      </c>
      <c r="Y299" s="180">
        <v>50304</v>
      </c>
      <c r="Z299" s="180">
        <v>924279</v>
      </c>
      <c r="AA299" s="180">
        <v>-11539</v>
      </c>
      <c r="AB299" s="180">
        <v>114192</v>
      </c>
      <c r="AC299" s="180">
        <v>0</v>
      </c>
      <c r="AD299" s="180">
        <v>0</v>
      </c>
      <c r="AE299" s="180">
        <v>0</v>
      </c>
      <c r="AF299" s="180">
        <v>6464951</v>
      </c>
      <c r="AG299" s="180">
        <v>-267</v>
      </c>
      <c r="AH299" s="180">
        <v>-62180</v>
      </c>
      <c r="AI299" s="180">
        <v>197520</v>
      </c>
      <c r="AJ299" s="180">
        <v>-2558</v>
      </c>
      <c r="AK299" s="180">
        <v>25052</v>
      </c>
      <c r="AL299" s="180">
        <v>0</v>
      </c>
      <c r="AM299" s="180">
        <v>-124137</v>
      </c>
      <c r="AN299" s="180">
        <v>1389690</v>
      </c>
      <c r="AO299" s="180">
        <v>0</v>
      </c>
      <c r="AP299" s="180">
        <v>237960</v>
      </c>
      <c r="AQ299" s="180">
        <v>0</v>
      </c>
      <c r="AR299" s="180">
        <v>0</v>
      </c>
      <c r="AS299" s="180">
        <v>0</v>
      </c>
      <c r="AT299" s="180">
        <v>-3542</v>
      </c>
      <c r="AU299" s="180">
        <v>31934171</v>
      </c>
      <c r="AV299" s="180">
        <v>4774304</v>
      </c>
      <c r="AW299" s="180">
        <v>60243</v>
      </c>
      <c r="AX299" s="180">
        <v>-41378</v>
      </c>
      <c r="AY299" s="180">
        <v>-55335</v>
      </c>
      <c r="AZ299" s="180">
        <v>-65877</v>
      </c>
      <c r="BA299" s="180">
        <v>0</v>
      </c>
      <c r="BB299" s="180">
        <v>178103</v>
      </c>
      <c r="BC299" s="180">
        <v>-61200</v>
      </c>
      <c r="BD299" s="180">
        <v>0</v>
      </c>
      <c r="BE299" s="180">
        <v>11793</v>
      </c>
      <c r="BF299" s="180">
        <v>1527924</v>
      </c>
      <c r="BG299" s="180">
        <v>0</v>
      </c>
      <c r="BH299" s="180">
        <v>949708</v>
      </c>
      <c r="BI299" s="180">
        <v>-129964</v>
      </c>
      <c r="BJ299" s="180">
        <v>0</v>
      </c>
      <c r="BK299" s="180">
        <v>0</v>
      </c>
      <c r="BL299" s="180">
        <v>5784263</v>
      </c>
      <c r="BM299" s="180">
        <v>577894</v>
      </c>
      <c r="BN299" s="180">
        <v>219888</v>
      </c>
      <c r="BO299" s="180">
        <v>6324792</v>
      </c>
      <c r="BP299" s="180">
        <v>10986989</v>
      </c>
      <c r="BQ299" s="180">
        <v>62378</v>
      </c>
      <c r="BR299" s="180">
        <v>275962</v>
      </c>
      <c r="BS299" s="180">
        <v>0</v>
      </c>
      <c r="BT299" s="180">
        <v>0</v>
      </c>
      <c r="BU299" s="180">
        <v>15632</v>
      </c>
      <c r="BV299" s="180">
        <v>-15899</v>
      </c>
      <c r="BW299" s="180">
        <v>374197</v>
      </c>
      <c r="BX299" s="180">
        <v>0</v>
      </c>
      <c r="BY299" s="180">
        <v>4552308</v>
      </c>
      <c r="BZ299" s="180">
        <v>34178</v>
      </c>
      <c r="CA299" s="180">
        <v>0</v>
      </c>
      <c r="CB299" s="180">
        <v>69142</v>
      </c>
      <c r="CC299" s="180">
        <v>0</v>
      </c>
      <c r="CD299" s="180">
        <v>0</v>
      </c>
    </row>
    <row r="300" spans="1:82" x14ac:dyDescent="0.3">
      <c r="A300" s="155">
        <v>9012</v>
      </c>
      <c r="B300" s="647" t="s">
        <v>1204</v>
      </c>
      <c r="C300" s="647" t="s">
        <v>1203</v>
      </c>
      <c r="D300" s="180">
        <v>0.43619999999999998</v>
      </c>
      <c r="E300" s="180">
        <v>0.11600000000000001</v>
      </c>
      <c r="F300" s="180">
        <v>0</v>
      </c>
      <c r="G300" s="180">
        <v>1.7</v>
      </c>
      <c r="H300" s="180">
        <v>1.1636</v>
      </c>
      <c r="I300" s="180">
        <v>0.8014</v>
      </c>
      <c r="J300" s="180">
        <v>0</v>
      </c>
      <c r="K300" s="180">
        <v>0.76170000000000004</v>
      </c>
      <c r="L300" s="180">
        <v>0.6411</v>
      </c>
      <c r="M300" s="180">
        <v>0</v>
      </c>
      <c r="N300" s="180">
        <v>0</v>
      </c>
      <c r="O300" s="180">
        <v>0</v>
      </c>
      <c r="P300" s="180">
        <v>2.9700000000000001E-2</v>
      </c>
      <c r="Q300" s="180">
        <v>1.5383</v>
      </c>
      <c r="R300" s="180">
        <v>0</v>
      </c>
      <c r="S300" s="180">
        <v>1.4706999999999999</v>
      </c>
      <c r="T300" s="180">
        <v>0.72509999999999997</v>
      </c>
      <c r="U300" s="180">
        <v>5.8699000000000003</v>
      </c>
      <c r="V300" s="180">
        <v>1.8164</v>
      </c>
      <c r="W300" s="180">
        <v>0</v>
      </c>
      <c r="X300" s="180">
        <v>0</v>
      </c>
      <c r="Y300" s="180">
        <v>0.1653</v>
      </c>
      <c r="Z300" s="180">
        <v>2.165</v>
      </c>
      <c r="AA300" s="180">
        <v>0.1434</v>
      </c>
      <c r="AB300" s="180">
        <v>3.1884999999999999</v>
      </c>
      <c r="AC300" s="180">
        <v>0</v>
      </c>
      <c r="AD300" s="180">
        <v>0</v>
      </c>
      <c r="AE300" s="180">
        <v>0</v>
      </c>
      <c r="AF300" s="180">
        <v>0.72750000000000004</v>
      </c>
      <c r="AG300" s="180">
        <v>0</v>
      </c>
      <c r="AH300" s="180">
        <v>0.5605</v>
      </c>
      <c r="AI300" s="180">
        <v>0.52100000000000002</v>
      </c>
      <c r="AJ300" s="180">
        <v>5.6631</v>
      </c>
      <c r="AK300" s="180">
        <v>0.77929999999999999</v>
      </c>
      <c r="AL300" s="180">
        <v>0</v>
      </c>
      <c r="AM300" s="180">
        <v>1.0378000000000001</v>
      </c>
      <c r="AN300" s="180">
        <v>1.5105</v>
      </c>
      <c r="AO300" s="180">
        <v>0</v>
      </c>
      <c r="AP300" s="180">
        <v>1.0619000000000001</v>
      </c>
      <c r="AQ300" s="180">
        <v>0</v>
      </c>
      <c r="AR300" s="180">
        <v>0</v>
      </c>
      <c r="AS300" s="180">
        <v>0</v>
      </c>
      <c r="AT300" s="180">
        <v>0.35020000000000001</v>
      </c>
      <c r="AU300" s="180">
        <v>0.4138</v>
      </c>
      <c r="AV300" s="180">
        <v>0.50360000000000005</v>
      </c>
      <c r="AW300" s="180">
        <v>0.64839999999999998</v>
      </c>
      <c r="AX300" s="180">
        <v>0.21490000000000001</v>
      </c>
      <c r="AY300" s="180">
        <v>0.27200000000000002</v>
      </c>
      <c r="AZ300" s="180">
        <v>0</v>
      </c>
      <c r="BA300" s="180">
        <v>0</v>
      </c>
      <c r="BB300" s="180">
        <v>1.5129999999999999</v>
      </c>
      <c r="BC300" s="180">
        <v>2.3508</v>
      </c>
      <c r="BD300" s="180">
        <v>0</v>
      </c>
      <c r="BE300" s="180">
        <v>1.0064</v>
      </c>
      <c r="BF300" s="180">
        <v>0.87970000000000004</v>
      </c>
      <c r="BG300" s="180">
        <v>0</v>
      </c>
      <c r="BH300" s="180">
        <v>1.4851000000000001</v>
      </c>
      <c r="BI300" s="180">
        <v>0.25580000000000003</v>
      </c>
      <c r="BJ300" s="180">
        <v>0</v>
      </c>
      <c r="BK300" s="180">
        <v>0</v>
      </c>
      <c r="BL300" s="180">
        <v>2.7650000000000001</v>
      </c>
      <c r="BM300" s="180">
        <v>0.43120000000000003</v>
      </c>
      <c r="BN300" s="180">
        <v>0.2248</v>
      </c>
      <c r="BO300" s="180">
        <v>1.4330000000000001</v>
      </c>
      <c r="BP300" s="180">
        <v>0.74229999999999996</v>
      </c>
      <c r="BQ300" s="180">
        <v>1.5159</v>
      </c>
      <c r="BR300" s="180">
        <v>0.92369999999999997</v>
      </c>
      <c r="BS300" s="180">
        <v>0</v>
      </c>
      <c r="BT300" s="180">
        <v>0</v>
      </c>
      <c r="BU300" s="180">
        <v>1.7151000000000001</v>
      </c>
      <c r="BV300" s="180">
        <v>0.3735</v>
      </c>
      <c r="BW300" s="180">
        <v>4.6399999999999997E-2</v>
      </c>
      <c r="BX300" s="180">
        <v>0</v>
      </c>
      <c r="BY300" s="180">
        <v>2.5286</v>
      </c>
      <c r="BZ300" s="180">
        <v>2.3262</v>
      </c>
      <c r="CA300" s="180">
        <v>0</v>
      </c>
      <c r="CB300" s="180">
        <v>1.1294999999999999</v>
      </c>
      <c r="CC300" s="180">
        <v>0</v>
      </c>
      <c r="CD300" s="180">
        <v>0</v>
      </c>
    </row>
    <row r="301" spans="1:82" x14ac:dyDescent="0.3">
      <c r="A301" s="155">
        <v>9013</v>
      </c>
      <c r="B301" s="632" t="s">
        <v>1205</v>
      </c>
      <c r="C301" s="632" t="s">
        <v>1206</v>
      </c>
      <c r="D301" s="180">
        <v>2.2000000000000002</v>
      </c>
      <c r="E301" s="180">
        <v>2.17</v>
      </c>
      <c r="F301" s="180">
        <v>0</v>
      </c>
      <c r="G301" s="180">
        <v>29.87</v>
      </c>
      <c r="H301" s="180">
        <v>3.54</v>
      </c>
      <c r="I301" s="180">
        <v>4.3099999999999996</v>
      </c>
      <c r="J301" s="180">
        <v>0</v>
      </c>
      <c r="K301" s="180">
        <v>5.51</v>
      </c>
      <c r="L301" s="180">
        <v>3.57</v>
      </c>
      <c r="M301" s="180">
        <v>0</v>
      </c>
      <c r="N301" s="180">
        <v>0</v>
      </c>
      <c r="O301" s="180">
        <v>0</v>
      </c>
      <c r="P301" s="180">
        <v>1.91</v>
      </c>
      <c r="Q301" s="180">
        <v>44.63</v>
      </c>
      <c r="R301" s="180">
        <v>0</v>
      </c>
      <c r="S301" s="180">
        <v>10.15</v>
      </c>
      <c r="T301" s="180">
        <v>0</v>
      </c>
      <c r="U301" s="180">
        <v>31.66</v>
      </c>
      <c r="V301" s="180">
        <v>6.54</v>
      </c>
      <c r="W301" s="180">
        <v>0</v>
      </c>
      <c r="X301" s="180">
        <v>0</v>
      </c>
      <c r="Y301" s="180">
        <v>2.1</v>
      </c>
      <c r="Z301" s="180">
        <v>9.18</v>
      </c>
      <c r="AA301" s="180">
        <v>0</v>
      </c>
      <c r="AB301" s="180">
        <v>34.32</v>
      </c>
      <c r="AC301" s="180">
        <v>0</v>
      </c>
      <c r="AD301" s="180">
        <v>0</v>
      </c>
      <c r="AE301" s="180">
        <v>0</v>
      </c>
      <c r="AF301" s="180">
        <v>4.83</v>
      </c>
      <c r="AG301" s="180">
        <v>0.2</v>
      </c>
      <c r="AH301" s="180">
        <v>35.47</v>
      </c>
      <c r="AI301" s="180">
        <v>3.12</v>
      </c>
      <c r="AJ301" s="180">
        <v>0</v>
      </c>
      <c r="AK301" s="180">
        <v>6.49</v>
      </c>
      <c r="AL301" s="180">
        <v>0</v>
      </c>
      <c r="AM301" s="180">
        <v>6.05</v>
      </c>
      <c r="AN301" s="180">
        <v>11.4</v>
      </c>
      <c r="AO301" s="180">
        <v>0</v>
      </c>
      <c r="AP301" s="180">
        <v>10.02</v>
      </c>
      <c r="AQ301" s="180">
        <v>0</v>
      </c>
      <c r="AR301" s="180">
        <v>0</v>
      </c>
      <c r="AS301" s="180">
        <v>0</v>
      </c>
      <c r="AT301" s="180">
        <v>0.38</v>
      </c>
      <c r="AU301" s="180">
        <v>2.08</v>
      </c>
      <c r="AV301" s="180">
        <v>2.46</v>
      </c>
      <c r="AW301" s="180">
        <v>3.6</v>
      </c>
      <c r="AX301" s="180">
        <v>2.2999999999999998</v>
      </c>
      <c r="AY301" s="180">
        <v>2.2999999999999998</v>
      </c>
      <c r="AZ301" s="180">
        <v>0.32</v>
      </c>
      <c r="BA301" s="180">
        <v>0</v>
      </c>
      <c r="BB301" s="180">
        <v>18.22</v>
      </c>
      <c r="BC301" s="180">
        <v>44.13</v>
      </c>
      <c r="BD301" s="180">
        <v>0</v>
      </c>
      <c r="BE301" s="180">
        <v>10.57</v>
      </c>
      <c r="BF301" s="180">
        <v>3.87</v>
      </c>
      <c r="BG301" s="180">
        <v>0</v>
      </c>
      <c r="BH301" s="180">
        <v>8.74</v>
      </c>
      <c r="BI301" s="180">
        <v>6.09</v>
      </c>
      <c r="BJ301" s="180">
        <v>0</v>
      </c>
      <c r="BK301" s="180">
        <v>0</v>
      </c>
      <c r="BL301" s="180">
        <v>18.37</v>
      </c>
      <c r="BM301" s="180">
        <v>2.38</v>
      </c>
      <c r="BN301" s="180">
        <v>1.47</v>
      </c>
      <c r="BO301" s="180">
        <v>7.28</v>
      </c>
      <c r="BP301" s="180">
        <v>3.45</v>
      </c>
      <c r="BQ301" s="180">
        <v>24.01</v>
      </c>
      <c r="BR301" s="180">
        <v>12.59</v>
      </c>
      <c r="BS301" s="180">
        <v>0</v>
      </c>
      <c r="BT301" s="180">
        <v>0</v>
      </c>
      <c r="BU301" s="180">
        <v>13.78</v>
      </c>
      <c r="BV301" s="180">
        <v>1.21</v>
      </c>
      <c r="BW301" s="180">
        <v>3.01</v>
      </c>
      <c r="BX301" s="180">
        <v>0</v>
      </c>
      <c r="BY301" s="180">
        <v>7.2</v>
      </c>
      <c r="BZ301" s="180">
        <v>6.74</v>
      </c>
      <c r="CA301" s="180">
        <v>0</v>
      </c>
      <c r="CB301" s="180">
        <v>2.34</v>
      </c>
      <c r="CC301" s="180">
        <v>0</v>
      </c>
      <c r="CD301" s="180">
        <v>0</v>
      </c>
    </row>
    <row r="302" spans="1:82" x14ac:dyDescent="0.3">
      <c r="A302" s="155">
        <v>9014</v>
      </c>
      <c r="B302" s="647" t="s">
        <v>1207</v>
      </c>
      <c r="C302" s="647" t="s">
        <v>1208</v>
      </c>
      <c r="D302" s="180">
        <v>0</v>
      </c>
      <c r="E302" s="180">
        <v>0</v>
      </c>
      <c r="F302" s="180">
        <v>0</v>
      </c>
      <c r="G302" s="180">
        <v>0</v>
      </c>
      <c r="H302" s="180">
        <v>0</v>
      </c>
      <c r="I302" s="180">
        <v>0</v>
      </c>
      <c r="J302" s="180">
        <v>0</v>
      </c>
      <c r="K302" s="180">
        <v>0</v>
      </c>
      <c r="L302" s="180">
        <v>2.04</v>
      </c>
      <c r="M302" s="180">
        <v>0</v>
      </c>
      <c r="N302" s="180">
        <v>0</v>
      </c>
      <c r="O302" s="180">
        <v>0</v>
      </c>
      <c r="P302" s="180">
        <v>0</v>
      </c>
      <c r="Q302" s="180">
        <v>60.64</v>
      </c>
      <c r="R302" s="180">
        <v>0</v>
      </c>
      <c r="S302" s="180">
        <v>10.92</v>
      </c>
      <c r="T302" s="180">
        <v>0</v>
      </c>
      <c r="U302" s="180">
        <v>0</v>
      </c>
      <c r="V302" s="180">
        <v>0</v>
      </c>
      <c r="W302" s="180">
        <v>0</v>
      </c>
      <c r="X302" s="180">
        <v>0</v>
      </c>
      <c r="Y302" s="180">
        <v>5.57</v>
      </c>
      <c r="Z302" s="180">
        <v>0</v>
      </c>
      <c r="AA302" s="180">
        <v>0</v>
      </c>
      <c r="AB302" s="180">
        <v>0</v>
      </c>
      <c r="AC302" s="180">
        <v>0</v>
      </c>
      <c r="AD302" s="180">
        <v>0</v>
      </c>
      <c r="AE302" s="180">
        <v>0</v>
      </c>
      <c r="AF302" s="180">
        <v>8.01</v>
      </c>
      <c r="AG302" s="180">
        <v>0</v>
      </c>
      <c r="AH302" s="180">
        <v>0</v>
      </c>
      <c r="AI302" s="180">
        <v>0</v>
      </c>
      <c r="AJ302" s="180">
        <v>0</v>
      </c>
      <c r="AK302" s="180">
        <v>0</v>
      </c>
      <c r="AL302" s="180">
        <v>0</v>
      </c>
      <c r="AM302" s="180">
        <v>0</v>
      </c>
      <c r="AN302" s="180">
        <v>0</v>
      </c>
      <c r="AO302" s="180">
        <v>0</v>
      </c>
      <c r="AP302" s="180">
        <v>14.07</v>
      </c>
      <c r="AQ302" s="180">
        <v>0</v>
      </c>
      <c r="AR302" s="180">
        <v>0</v>
      </c>
      <c r="AS302" s="180">
        <v>0</v>
      </c>
      <c r="AT302" s="180">
        <v>0</v>
      </c>
      <c r="AU302" s="180">
        <v>0</v>
      </c>
      <c r="AV302" s="180">
        <v>3.08</v>
      </c>
      <c r="AW302" s="180">
        <v>0</v>
      </c>
      <c r="AX302" s="180">
        <v>0</v>
      </c>
      <c r="AY302" s="180">
        <v>0</v>
      </c>
      <c r="AZ302" s="180">
        <v>0</v>
      </c>
      <c r="BA302" s="180">
        <v>0</v>
      </c>
      <c r="BB302" s="180">
        <v>0</v>
      </c>
      <c r="BC302" s="180">
        <v>0</v>
      </c>
      <c r="BD302" s="180">
        <v>0</v>
      </c>
      <c r="BE302" s="180">
        <v>0</v>
      </c>
      <c r="BF302" s="180">
        <v>0</v>
      </c>
      <c r="BG302" s="180">
        <v>0</v>
      </c>
      <c r="BH302" s="180">
        <v>0</v>
      </c>
      <c r="BI302" s="180">
        <v>0</v>
      </c>
      <c r="BJ302" s="180">
        <v>0</v>
      </c>
      <c r="BK302" s="180">
        <v>0</v>
      </c>
      <c r="BL302" s="180">
        <v>0</v>
      </c>
      <c r="BM302" s="180">
        <v>0</v>
      </c>
      <c r="BN302" s="180">
        <v>4</v>
      </c>
      <c r="BO302" s="180">
        <v>0</v>
      </c>
      <c r="BP302" s="180">
        <v>6.68</v>
      </c>
      <c r="BQ302" s="180">
        <v>0</v>
      </c>
      <c r="BR302" s="180">
        <v>27.66</v>
      </c>
      <c r="BS302" s="180">
        <v>0</v>
      </c>
      <c r="BT302" s="180">
        <v>0</v>
      </c>
      <c r="BU302" s="180">
        <v>4.5599999999999996</v>
      </c>
      <c r="BV302" s="180">
        <v>0</v>
      </c>
      <c r="BW302" s="180">
        <v>0</v>
      </c>
      <c r="BX302" s="180">
        <v>0</v>
      </c>
      <c r="BY302" s="180">
        <v>0</v>
      </c>
      <c r="BZ302" s="180">
        <v>6.27</v>
      </c>
      <c r="CA302" s="180">
        <v>0</v>
      </c>
      <c r="CB302" s="180">
        <v>0</v>
      </c>
      <c r="CC302" s="180">
        <v>0</v>
      </c>
      <c r="CD302" s="180">
        <v>4</v>
      </c>
    </row>
    <row r="303" spans="1:82" x14ac:dyDescent="0.3">
      <c r="A303" s="155">
        <v>9015</v>
      </c>
      <c r="B303" s="647" t="s">
        <v>1209</v>
      </c>
      <c r="C303" s="647" t="s">
        <v>352</v>
      </c>
      <c r="D303" s="180">
        <v>0</v>
      </c>
      <c r="E303" s="180">
        <v>0</v>
      </c>
      <c r="F303" s="180">
        <v>0</v>
      </c>
      <c r="G303" s="180">
        <v>0</v>
      </c>
      <c r="H303" s="180">
        <v>0</v>
      </c>
      <c r="I303" s="180">
        <v>0</v>
      </c>
      <c r="J303" s="180">
        <v>0</v>
      </c>
      <c r="K303" s="180">
        <v>0</v>
      </c>
      <c r="L303" s="180">
        <v>243219</v>
      </c>
      <c r="M303" s="180">
        <v>0</v>
      </c>
      <c r="N303" s="180">
        <v>0</v>
      </c>
      <c r="O303" s="180">
        <v>0</v>
      </c>
      <c r="P303" s="180">
        <v>0</v>
      </c>
      <c r="Q303" s="180">
        <v>3708863</v>
      </c>
      <c r="R303" s="180">
        <v>0</v>
      </c>
      <c r="S303" s="180">
        <v>65909</v>
      </c>
      <c r="T303" s="180">
        <v>0</v>
      </c>
      <c r="U303" s="180">
        <v>0</v>
      </c>
      <c r="V303" s="180">
        <v>0</v>
      </c>
      <c r="W303" s="180">
        <v>0</v>
      </c>
      <c r="X303" s="180">
        <v>0</v>
      </c>
      <c r="Y303" s="180">
        <v>-56594</v>
      </c>
      <c r="Z303" s="180">
        <v>0</v>
      </c>
      <c r="AA303" s="180">
        <v>0</v>
      </c>
      <c r="AB303" s="180">
        <v>0</v>
      </c>
      <c r="AC303" s="180">
        <v>0</v>
      </c>
      <c r="AD303" s="180">
        <v>0</v>
      </c>
      <c r="AE303" s="180">
        <v>0</v>
      </c>
      <c r="AF303" s="180">
        <v>10000495</v>
      </c>
      <c r="AG303" s="180">
        <v>0</v>
      </c>
      <c r="AH303" s="180">
        <v>0</v>
      </c>
      <c r="AI303" s="180">
        <v>0</v>
      </c>
      <c r="AJ303" s="180">
        <v>0</v>
      </c>
      <c r="AK303" s="180">
        <v>0</v>
      </c>
      <c r="AL303" s="180">
        <v>0</v>
      </c>
      <c r="AM303" s="180">
        <v>0</v>
      </c>
      <c r="AN303" s="180">
        <v>0</v>
      </c>
      <c r="AO303" s="180">
        <v>0</v>
      </c>
      <c r="AP303" s="180">
        <v>428893</v>
      </c>
      <c r="AQ303" s="180">
        <v>0</v>
      </c>
      <c r="AR303" s="180">
        <v>0</v>
      </c>
      <c r="AS303" s="180">
        <v>0</v>
      </c>
      <c r="AT303" s="180">
        <v>0</v>
      </c>
      <c r="AU303" s="180">
        <v>0</v>
      </c>
      <c r="AV303" s="180">
        <v>16580574</v>
      </c>
      <c r="AW303" s="180">
        <v>0</v>
      </c>
      <c r="AX303" s="180">
        <v>0</v>
      </c>
      <c r="AY303" s="180">
        <v>0</v>
      </c>
      <c r="AZ303" s="180">
        <v>0</v>
      </c>
      <c r="BA303" s="180">
        <v>0</v>
      </c>
      <c r="BB303" s="180">
        <v>0</v>
      </c>
      <c r="BC303" s="180">
        <v>0</v>
      </c>
      <c r="BD303" s="180">
        <v>0</v>
      </c>
      <c r="BE303" s="180">
        <v>0</v>
      </c>
      <c r="BF303" s="180">
        <v>0</v>
      </c>
      <c r="BG303" s="180">
        <v>0</v>
      </c>
      <c r="BH303" s="180">
        <v>0</v>
      </c>
      <c r="BI303" s="180">
        <v>0</v>
      </c>
      <c r="BJ303" s="180">
        <v>0</v>
      </c>
      <c r="BK303" s="180">
        <v>0</v>
      </c>
      <c r="BL303" s="180">
        <v>0</v>
      </c>
      <c r="BM303" s="180">
        <v>0</v>
      </c>
      <c r="BN303" s="180">
        <v>274122</v>
      </c>
      <c r="BO303" s="180">
        <v>0</v>
      </c>
      <c r="BP303" s="180">
        <v>8868998</v>
      </c>
      <c r="BQ303" s="180">
        <v>0</v>
      </c>
      <c r="BR303" s="180">
        <v>3638260</v>
      </c>
      <c r="BS303" s="180">
        <v>0</v>
      </c>
      <c r="BT303" s="180">
        <v>0</v>
      </c>
      <c r="BU303" s="180">
        <v>42355</v>
      </c>
      <c r="BV303" s="180">
        <v>0</v>
      </c>
      <c r="BW303" s="180">
        <v>0</v>
      </c>
      <c r="BX303" s="180">
        <v>0</v>
      </c>
      <c r="BY303" s="180">
        <v>0</v>
      </c>
      <c r="BZ303" s="180">
        <v>33694</v>
      </c>
      <c r="CA303" s="180">
        <v>0</v>
      </c>
      <c r="CB303" s="180">
        <v>0</v>
      </c>
      <c r="CC303" s="180">
        <v>0</v>
      </c>
      <c r="CD303" s="180">
        <v>1136666</v>
      </c>
    </row>
    <row r="304" spans="1:82" x14ac:dyDescent="0.3">
      <c r="A304" s="155">
        <v>9016</v>
      </c>
      <c r="B304" s="647" t="s">
        <v>1210</v>
      </c>
      <c r="C304" s="647" t="s">
        <v>352</v>
      </c>
      <c r="D304" s="180">
        <v>0</v>
      </c>
      <c r="E304" s="180">
        <v>0</v>
      </c>
      <c r="F304" s="180">
        <v>0</v>
      </c>
      <c r="G304" s="180">
        <v>0</v>
      </c>
      <c r="H304" s="180">
        <v>0</v>
      </c>
      <c r="I304" s="180">
        <v>0</v>
      </c>
      <c r="J304" s="180">
        <v>0</v>
      </c>
      <c r="K304" s="180">
        <v>0</v>
      </c>
      <c r="L304" s="180">
        <v>3.4299999999999997E-2</v>
      </c>
      <c r="M304" s="180">
        <v>0</v>
      </c>
      <c r="N304" s="180">
        <v>0</v>
      </c>
      <c r="O304" s="180">
        <v>0</v>
      </c>
      <c r="P304" s="180">
        <v>0</v>
      </c>
      <c r="Q304" s="180">
        <v>0.75780000000000003</v>
      </c>
      <c r="R304" s="180">
        <v>0</v>
      </c>
      <c r="S304" s="180">
        <v>1.7012</v>
      </c>
      <c r="T304" s="180">
        <v>0</v>
      </c>
      <c r="U304" s="180">
        <v>0</v>
      </c>
      <c r="V304" s="180">
        <v>0</v>
      </c>
      <c r="W304" s="180">
        <v>0</v>
      </c>
      <c r="X304" s="180">
        <v>0</v>
      </c>
      <c r="Y304" s="180">
        <v>0.112</v>
      </c>
      <c r="Z304" s="180">
        <v>0</v>
      </c>
      <c r="AA304" s="180">
        <v>0</v>
      </c>
      <c r="AB304" s="180">
        <v>0</v>
      </c>
      <c r="AC304" s="180">
        <v>0</v>
      </c>
      <c r="AD304" s="180">
        <v>0</v>
      </c>
      <c r="AE304" s="180">
        <v>0</v>
      </c>
      <c r="AF304" s="180">
        <v>0.72009999999999996</v>
      </c>
      <c r="AG304" s="180">
        <v>0</v>
      </c>
      <c r="AH304" s="180">
        <v>0</v>
      </c>
      <c r="AI304" s="180">
        <v>0</v>
      </c>
      <c r="AJ304" s="180">
        <v>0</v>
      </c>
      <c r="AK304" s="180">
        <v>0</v>
      </c>
      <c r="AL304" s="180">
        <v>0</v>
      </c>
      <c r="AM304" s="180">
        <v>0</v>
      </c>
      <c r="AN304" s="180">
        <v>0</v>
      </c>
      <c r="AO304" s="180">
        <v>0</v>
      </c>
      <c r="AP304" s="180">
        <v>0.88749999999999996</v>
      </c>
      <c r="AQ304" s="180">
        <v>0</v>
      </c>
      <c r="AR304" s="180">
        <v>0</v>
      </c>
      <c r="AS304" s="180">
        <v>0</v>
      </c>
      <c r="AT304" s="180">
        <v>0</v>
      </c>
      <c r="AU304" s="180">
        <v>0</v>
      </c>
      <c r="AV304" s="180">
        <v>0.31369999999999998</v>
      </c>
      <c r="AW304" s="180">
        <v>0</v>
      </c>
      <c r="AX304" s="180">
        <v>0</v>
      </c>
      <c r="AY304" s="180">
        <v>0</v>
      </c>
      <c r="AZ304" s="180">
        <v>0</v>
      </c>
      <c r="BA304" s="180">
        <v>0</v>
      </c>
      <c r="BB304" s="180">
        <v>0</v>
      </c>
      <c r="BC304" s="180">
        <v>0</v>
      </c>
      <c r="BD304" s="180">
        <v>0</v>
      </c>
      <c r="BE304" s="180">
        <v>0</v>
      </c>
      <c r="BF304" s="180">
        <v>0</v>
      </c>
      <c r="BG304" s="180">
        <v>0</v>
      </c>
      <c r="BH304" s="180">
        <v>0</v>
      </c>
      <c r="BI304" s="180">
        <v>0</v>
      </c>
      <c r="BJ304" s="180">
        <v>0</v>
      </c>
      <c r="BK304" s="180">
        <v>0</v>
      </c>
      <c r="BL304" s="180">
        <v>0</v>
      </c>
      <c r="BM304" s="180">
        <v>0</v>
      </c>
      <c r="BN304" s="180">
        <v>0.29380000000000001</v>
      </c>
      <c r="BO304" s="180">
        <v>0</v>
      </c>
      <c r="BP304" s="180">
        <v>0.50090000000000001</v>
      </c>
      <c r="BQ304" s="180">
        <v>0</v>
      </c>
      <c r="BR304" s="180">
        <v>1.3791</v>
      </c>
      <c r="BS304" s="180">
        <v>0</v>
      </c>
      <c r="BT304" s="180">
        <v>0</v>
      </c>
      <c r="BU304" s="180">
        <v>0.85529999999999995</v>
      </c>
      <c r="BV304" s="180">
        <v>0</v>
      </c>
      <c r="BW304" s="180">
        <v>0</v>
      </c>
      <c r="BX304" s="180">
        <v>0</v>
      </c>
      <c r="BY304" s="180">
        <v>0</v>
      </c>
      <c r="BZ304" s="180">
        <v>0.34420000000000001</v>
      </c>
      <c r="CA304" s="180">
        <v>0</v>
      </c>
      <c r="CB304" s="180">
        <v>0</v>
      </c>
      <c r="CC304" s="180">
        <v>0</v>
      </c>
      <c r="CD304" s="180">
        <v>0.34839999999999999</v>
      </c>
    </row>
    <row r="305" spans="1:104" x14ac:dyDescent="0.3">
      <c r="A305" s="155">
        <v>9017</v>
      </c>
      <c r="B305" s="632" t="s">
        <v>1211</v>
      </c>
      <c r="C305" s="632" t="s">
        <v>1212</v>
      </c>
      <c r="D305" s="180">
        <v>0</v>
      </c>
      <c r="E305" s="180">
        <v>0</v>
      </c>
      <c r="F305" s="180">
        <v>0</v>
      </c>
      <c r="G305" s="180">
        <v>0</v>
      </c>
      <c r="H305" s="180">
        <v>0</v>
      </c>
      <c r="I305" s="180">
        <v>0</v>
      </c>
      <c r="J305" s="180">
        <v>0</v>
      </c>
      <c r="K305" s="180">
        <v>0</v>
      </c>
      <c r="L305" s="180">
        <v>2.04</v>
      </c>
      <c r="M305" s="180">
        <v>0</v>
      </c>
      <c r="N305" s="180">
        <v>0</v>
      </c>
      <c r="O305" s="180">
        <v>0</v>
      </c>
      <c r="P305" s="180">
        <v>0</v>
      </c>
      <c r="Q305" s="180">
        <v>60.64</v>
      </c>
      <c r="R305" s="180">
        <v>0</v>
      </c>
      <c r="S305" s="180">
        <v>10.92</v>
      </c>
      <c r="T305" s="180">
        <v>0</v>
      </c>
      <c r="U305" s="180">
        <v>0</v>
      </c>
      <c r="V305" s="180">
        <v>0</v>
      </c>
      <c r="W305" s="180">
        <v>0</v>
      </c>
      <c r="X305" s="180">
        <v>0</v>
      </c>
      <c r="Y305" s="180">
        <v>5.57</v>
      </c>
      <c r="Z305" s="180">
        <v>0</v>
      </c>
      <c r="AA305" s="180">
        <v>0</v>
      </c>
      <c r="AB305" s="180">
        <v>0</v>
      </c>
      <c r="AC305" s="180">
        <v>0</v>
      </c>
      <c r="AD305" s="180">
        <v>0</v>
      </c>
      <c r="AE305" s="180">
        <v>0</v>
      </c>
      <c r="AF305" s="180">
        <v>8.01</v>
      </c>
      <c r="AG305" s="180">
        <v>0</v>
      </c>
      <c r="AH305" s="180">
        <v>0</v>
      </c>
      <c r="AI305" s="180">
        <v>0</v>
      </c>
      <c r="AJ305" s="180">
        <v>0</v>
      </c>
      <c r="AK305" s="180">
        <v>0</v>
      </c>
      <c r="AL305" s="180">
        <v>0</v>
      </c>
      <c r="AM305" s="180">
        <v>0</v>
      </c>
      <c r="AN305" s="180">
        <v>0</v>
      </c>
      <c r="AO305" s="180">
        <v>0</v>
      </c>
      <c r="AP305" s="180">
        <v>14.07</v>
      </c>
      <c r="AQ305" s="180">
        <v>0</v>
      </c>
      <c r="AR305" s="180">
        <v>0</v>
      </c>
      <c r="AS305" s="180">
        <v>0</v>
      </c>
      <c r="AT305" s="180">
        <v>0</v>
      </c>
      <c r="AU305" s="180">
        <v>0</v>
      </c>
      <c r="AV305" s="180">
        <v>3.08</v>
      </c>
      <c r="AW305" s="180">
        <v>0</v>
      </c>
      <c r="AX305" s="180">
        <v>0</v>
      </c>
      <c r="AY305" s="180">
        <v>0</v>
      </c>
      <c r="AZ305" s="180">
        <v>0</v>
      </c>
      <c r="BA305" s="180">
        <v>0</v>
      </c>
      <c r="BB305" s="180">
        <v>0</v>
      </c>
      <c r="BC305" s="180">
        <v>0</v>
      </c>
      <c r="BD305" s="180">
        <v>0</v>
      </c>
      <c r="BE305" s="180">
        <v>0</v>
      </c>
      <c r="BF305" s="180">
        <v>0</v>
      </c>
      <c r="BG305" s="180">
        <v>0</v>
      </c>
      <c r="BH305" s="180">
        <v>0</v>
      </c>
      <c r="BI305" s="180">
        <v>0</v>
      </c>
      <c r="BJ305" s="180">
        <v>0</v>
      </c>
      <c r="BK305" s="180">
        <v>0</v>
      </c>
      <c r="BL305" s="180">
        <v>0</v>
      </c>
      <c r="BM305" s="180">
        <v>0</v>
      </c>
      <c r="BN305" s="180">
        <v>4</v>
      </c>
      <c r="BO305" s="180">
        <v>0</v>
      </c>
      <c r="BP305" s="180">
        <v>6.68</v>
      </c>
      <c r="BQ305" s="180">
        <v>0</v>
      </c>
      <c r="BR305" s="180">
        <v>27.66</v>
      </c>
      <c r="BS305" s="180">
        <v>0</v>
      </c>
      <c r="BT305" s="180">
        <v>0</v>
      </c>
      <c r="BU305" s="180">
        <v>4.5599999999999996</v>
      </c>
      <c r="BV305" s="180">
        <v>0</v>
      </c>
      <c r="BW305" s="180">
        <v>0</v>
      </c>
      <c r="BX305" s="180">
        <v>0</v>
      </c>
      <c r="BY305" s="180">
        <v>0</v>
      </c>
      <c r="BZ305" s="180">
        <v>6.27</v>
      </c>
      <c r="CA305" s="180">
        <v>0</v>
      </c>
      <c r="CB305" s="180">
        <v>0</v>
      </c>
      <c r="CC305" s="180">
        <v>0</v>
      </c>
      <c r="CD305" s="180">
        <v>4</v>
      </c>
    </row>
    <row r="306" spans="1:104" ht="57.6" x14ac:dyDescent="0.3">
      <c r="A306" s="155">
        <v>9018</v>
      </c>
      <c r="B306" s="565" t="s">
        <v>1213</v>
      </c>
      <c r="C306" s="565" t="s">
        <v>1214</v>
      </c>
      <c r="D306" s="180">
        <v>989316</v>
      </c>
      <c r="E306" s="180">
        <v>88254</v>
      </c>
      <c r="F306" s="180">
        <v>32698</v>
      </c>
      <c r="G306" s="180">
        <v>51718</v>
      </c>
      <c r="H306" s="180">
        <v>129259</v>
      </c>
      <c r="I306" s="180">
        <v>3679</v>
      </c>
      <c r="J306" s="180">
        <v>467</v>
      </c>
      <c r="K306" s="180">
        <v>205</v>
      </c>
      <c r="L306" s="180">
        <v>1135678</v>
      </c>
      <c r="M306" s="180">
        <v>60675521</v>
      </c>
      <c r="N306" s="180">
        <v>22353</v>
      </c>
      <c r="O306" s="180">
        <v>524226</v>
      </c>
      <c r="P306" s="180">
        <v>9810</v>
      </c>
      <c r="Q306" s="180">
        <v>896260</v>
      </c>
      <c r="R306" s="180">
        <v>4320</v>
      </c>
      <c r="S306" s="180">
        <v>14206</v>
      </c>
      <c r="T306" s="180">
        <v>40231</v>
      </c>
      <c r="U306" s="180">
        <v>30264</v>
      </c>
      <c r="V306" s="180">
        <v>421679</v>
      </c>
      <c r="W306" s="180">
        <v>0</v>
      </c>
      <c r="X306" s="180">
        <v>0</v>
      </c>
      <c r="Y306" s="180">
        <v>216294</v>
      </c>
      <c r="Z306" s="180">
        <v>6313900</v>
      </c>
      <c r="AA306" s="180">
        <v>2871</v>
      </c>
      <c r="AB306" s="180">
        <v>69431</v>
      </c>
      <c r="AC306" s="180">
        <v>7185983</v>
      </c>
      <c r="AD306" s="180">
        <v>871882</v>
      </c>
      <c r="AE306" s="180">
        <v>0</v>
      </c>
      <c r="AF306" s="180">
        <v>15699143</v>
      </c>
      <c r="AG306" s="180">
        <v>11484</v>
      </c>
      <c r="AH306" s="180">
        <v>6589</v>
      </c>
      <c r="AI306" s="180">
        <v>370009</v>
      </c>
      <c r="AJ306" s="180">
        <v>31225</v>
      </c>
      <c r="AK306" s="180">
        <v>3298</v>
      </c>
      <c r="AL306" s="180">
        <v>0</v>
      </c>
      <c r="AM306" s="180">
        <v>0</v>
      </c>
      <c r="AN306" s="180">
        <v>1008266</v>
      </c>
      <c r="AO306" s="180">
        <v>150</v>
      </c>
      <c r="AP306" s="180">
        <v>104219</v>
      </c>
      <c r="AQ306" s="180">
        <v>139953</v>
      </c>
      <c r="AR306" s="180">
        <v>119148</v>
      </c>
      <c r="AS306" s="180">
        <v>0</v>
      </c>
      <c r="AT306" s="180">
        <v>11323</v>
      </c>
      <c r="AU306" s="180">
        <v>125032589</v>
      </c>
      <c r="AV306" s="180">
        <v>10909316</v>
      </c>
      <c r="AW306" s="180">
        <v>180663</v>
      </c>
      <c r="AX306" s="180">
        <v>9005</v>
      </c>
      <c r="AY306" s="180">
        <v>11666</v>
      </c>
      <c r="AZ306" s="180">
        <v>6168</v>
      </c>
      <c r="BA306" s="180">
        <v>0</v>
      </c>
      <c r="BB306" s="180">
        <v>83438</v>
      </c>
      <c r="BC306" s="180">
        <v>0</v>
      </c>
      <c r="BD306" s="180">
        <v>8163</v>
      </c>
      <c r="BE306" s="180">
        <v>2748</v>
      </c>
      <c r="BF306" s="180">
        <v>1857127</v>
      </c>
      <c r="BG306" s="180">
        <v>0</v>
      </c>
      <c r="BH306" s="180">
        <v>692008</v>
      </c>
      <c r="BI306" s="180">
        <v>131658</v>
      </c>
      <c r="BJ306" s="180">
        <v>11893</v>
      </c>
      <c r="BK306" s="180">
        <v>479</v>
      </c>
      <c r="BL306" s="180">
        <v>1968742</v>
      </c>
      <c r="BM306" s="180">
        <v>2391957</v>
      </c>
      <c r="BN306" s="180">
        <v>345181</v>
      </c>
      <c r="BO306" s="180">
        <v>15166282</v>
      </c>
      <c r="BP306" s="180">
        <v>31477465</v>
      </c>
      <c r="BQ306" s="180">
        <v>30683</v>
      </c>
      <c r="BR306" s="180">
        <v>1391507</v>
      </c>
      <c r="BS306" s="180">
        <v>58896</v>
      </c>
      <c r="BT306" s="180">
        <v>0</v>
      </c>
      <c r="BU306" s="180">
        <v>7264</v>
      </c>
      <c r="BV306" s="180">
        <v>7898</v>
      </c>
      <c r="BW306" s="180">
        <v>1595206</v>
      </c>
      <c r="BX306" s="180">
        <v>154166</v>
      </c>
      <c r="BY306" s="180">
        <v>11396129</v>
      </c>
      <c r="BZ306" s="180">
        <v>379948</v>
      </c>
      <c r="CA306" s="180">
        <v>2479536</v>
      </c>
      <c r="CB306" s="180">
        <v>38576</v>
      </c>
      <c r="CC306" s="180">
        <v>252543</v>
      </c>
      <c r="CD306" s="180">
        <v>13327369</v>
      </c>
    </row>
    <row r="307" spans="1:104" ht="72" x14ac:dyDescent="0.3">
      <c r="A307" s="155">
        <v>9019</v>
      </c>
      <c r="B307" s="632" t="s">
        <v>1215</v>
      </c>
      <c r="C307" s="654" t="s">
        <v>1216</v>
      </c>
      <c r="D307" s="180">
        <v>989316</v>
      </c>
      <c r="E307" s="180">
        <v>88254</v>
      </c>
      <c r="F307" s="180">
        <v>32698</v>
      </c>
      <c r="G307" s="180">
        <v>51718</v>
      </c>
      <c r="H307" s="180">
        <v>129259</v>
      </c>
      <c r="I307" s="180">
        <v>3679</v>
      </c>
      <c r="J307" s="180">
        <v>467</v>
      </c>
      <c r="K307" s="180">
        <v>205</v>
      </c>
      <c r="L307" s="180">
        <v>1135678</v>
      </c>
      <c r="M307" s="180">
        <v>60675521</v>
      </c>
      <c r="N307" s="180">
        <v>22353</v>
      </c>
      <c r="O307" s="180">
        <v>524226</v>
      </c>
      <c r="P307" s="180">
        <v>9810</v>
      </c>
      <c r="Q307" s="180">
        <v>896260</v>
      </c>
      <c r="R307" s="180">
        <v>4320</v>
      </c>
      <c r="S307" s="180">
        <v>14206</v>
      </c>
      <c r="T307" s="180">
        <v>40231</v>
      </c>
      <c r="U307" s="180">
        <v>30264</v>
      </c>
      <c r="V307" s="180">
        <v>421679</v>
      </c>
      <c r="W307" s="180">
        <v>0</v>
      </c>
      <c r="X307" s="180">
        <v>0</v>
      </c>
      <c r="Y307" s="180">
        <v>216294</v>
      </c>
      <c r="Z307" s="180">
        <v>6313900</v>
      </c>
      <c r="AA307" s="180">
        <v>2871</v>
      </c>
      <c r="AB307" s="180">
        <v>69431</v>
      </c>
      <c r="AC307" s="180">
        <v>7185983</v>
      </c>
      <c r="AD307" s="180">
        <v>871882</v>
      </c>
      <c r="AE307" s="180">
        <v>0</v>
      </c>
      <c r="AF307" s="180">
        <v>15699143</v>
      </c>
      <c r="AG307" s="180">
        <v>11484</v>
      </c>
      <c r="AH307" s="180">
        <v>6589</v>
      </c>
      <c r="AI307" s="180">
        <v>370009</v>
      </c>
      <c r="AJ307" s="180">
        <v>31225</v>
      </c>
      <c r="AK307" s="180">
        <v>3298</v>
      </c>
      <c r="AL307" s="180">
        <v>0</v>
      </c>
      <c r="AM307" s="180">
        <v>0</v>
      </c>
      <c r="AN307" s="180">
        <v>1008266</v>
      </c>
      <c r="AO307" s="180">
        <v>150</v>
      </c>
      <c r="AP307" s="180">
        <v>104219</v>
      </c>
      <c r="AQ307" s="180">
        <v>139953</v>
      </c>
      <c r="AR307" s="180">
        <v>119148</v>
      </c>
      <c r="AS307" s="180">
        <v>0</v>
      </c>
      <c r="AT307" s="180">
        <v>11323</v>
      </c>
      <c r="AU307" s="180">
        <v>125032589</v>
      </c>
      <c r="AV307" s="180">
        <v>10909316</v>
      </c>
      <c r="AW307" s="180">
        <v>180663</v>
      </c>
      <c r="AX307" s="180">
        <v>9005</v>
      </c>
      <c r="AY307" s="180">
        <v>11666</v>
      </c>
      <c r="AZ307" s="180">
        <v>6168</v>
      </c>
      <c r="BA307" s="180">
        <v>0</v>
      </c>
      <c r="BB307" s="180">
        <v>83438</v>
      </c>
      <c r="BC307" s="180">
        <v>0</v>
      </c>
      <c r="BD307" s="180">
        <v>8163</v>
      </c>
      <c r="BE307" s="180">
        <v>2748</v>
      </c>
      <c r="BF307" s="180">
        <v>1857127</v>
      </c>
      <c r="BG307" s="180">
        <v>0</v>
      </c>
      <c r="BH307" s="180">
        <v>692008</v>
      </c>
      <c r="BI307" s="180">
        <v>131658</v>
      </c>
      <c r="BJ307" s="180">
        <v>11893</v>
      </c>
      <c r="BK307" s="180">
        <v>479</v>
      </c>
      <c r="BL307" s="180">
        <v>1968742</v>
      </c>
      <c r="BM307" s="180">
        <v>2391957</v>
      </c>
      <c r="BN307" s="180">
        <v>345181</v>
      </c>
      <c r="BO307" s="180">
        <v>15166282</v>
      </c>
      <c r="BP307" s="180">
        <v>31477465</v>
      </c>
      <c r="BQ307" s="180">
        <v>30683</v>
      </c>
      <c r="BR307" s="180">
        <v>1391507</v>
      </c>
      <c r="BS307" s="180">
        <v>58896</v>
      </c>
      <c r="BT307" s="180">
        <v>0</v>
      </c>
      <c r="BU307" s="180">
        <v>7264</v>
      </c>
      <c r="BV307" s="180">
        <v>7898</v>
      </c>
      <c r="BW307" s="180">
        <v>1595206</v>
      </c>
      <c r="BX307" s="180">
        <v>154166</v>
      </c>
      <c r="BY307" s="180">
        <v>11396129</v>
      </c>
      <c r="BZ307" s="180">
        <v>195821</v>
      </c>
      <c r="CA307" s="180">
        <v>2479536</v>
      </c>
      <c r="CB307" s="180">
        <v>38576</v>
      </c>
      <c r="CC307" s="180">
        <v>252543</v>
      </c>
      <c r="CD307" s="180">
        <v>13327369</v>
      </c>
    </row>
    <row r="311" spans="1:104" x14ac:dyDescent="0.3">
      <c r="A311" s="155">
        <v>0</v>
      </c>
      <c r="B311" s="180" t="s">
        <v>1220</v>
      </c>
      <c r="D311" s="180">
        <f>D289</f>
        <v>91950374.790000007</v>
      </c>
      <c r="E311" s="180">
        <f t="shared" ref="E311:BP311" si="0">E289</f>
        <v>99624926.129999995</v>
      </c>
      <c r="F311" s="180">
        <f t="shared" si="0"/>
        <v>10591886.609999999</v>
      </c>
      <c r="G311" s="180">
        <f t="shared" si="0"/>
        <v>75771083.340000004</v>
      </c>
      <c r="H311" s="180">
        <f t="shared" si="0"/>
        <v>45514261.939999998</v>
      </c>
      <c r="I311" s="180">
        <f t="shared" si="0"/>
        <v>9026394.7699999996</v>
      </c>
      <c r="J311" s="180">
        <f t="shared" si="0"/>
        <v>1670367.3</v>
      </c>
      <c r="K311" s="180">
        <f t="shared" si="0"/>
        <v>27416135.399999999</v>
      </c>
      <c r="L311" s="180">
        <f t="shared" si="0"/>
        <v>415448932.66000003</v>
      </c>
      <c r="M311" s="180">
        <f t="shared" si="0"/>
        <v>4821725413.7095003</v>
      </c>
      <c r="N311" s="180">
        <f t="shared" si="0"/>
        <v>46476088.030000001</v>
      </c>
      <c r="O311" s="180">
        <f t="shared" si="0"/>
        <v>172432827.24000001</v>
      </c>
      <c r="P311" s="180">
        <f t="shared" si="0"/>
        <v>14513685.464</v>
      </c>
      <c r="Q311" s="180">
        <f t="shared" si="0"/>
        <v>623550785.22000003</v>
      </c>
      <c r="R311" s="180">
        <f t="shared" si="0"/>
        <v>2380597.41</v>
      </c>
      <c r="S311" s="180">
        <f t="shared" si="0"/>
        <v>44680216.087499999</v>
      </c>
      <c r="T311" s="180">
        <f t="shared" si="0"/>
        <v>62986713.649999999</v>
      </c>
      <c r="U311" s="180">
        <f t="shared" si="0"/>
        <v>38506842.850000001</v>
      </c>
      <c r="V311" s="180">
        <f t="shared" si="0"/>
        <v>289726154.79000002</v>
      </c>
      <c r="W311" s="180">
        <f t="shared" si="0"/>
        <v>50191</v>
      </c>
      <c r="X311" s="180">
        <f t="shared" si="0"/>
        <v>50192.01</v>
      </c>
      <c r="Y311" s="180">
        <f t="shared" si="0"/>
        <v>85164567.959999993</v>
      </c>
      <c r="Z311" s="180">
        <f t="shared" si="0"/>
        <v>2055248347.895</v>
      </c>
      <c r="AA311" s="180">
        <f t="shared" si="0"/>
        <v>71504790.010000005</v>
      </c>
      <c r="AB311" s="180">
        <f t="shared" si="0"/>
        <v>39371650.729999997</v>
      </c>
      <c r="AC311" s="180">
        <f t="shared" si="0"/>
        <v>993708961.69710004</v>
      </c>
      <c r="AD311" s="180">
        <f t="shared" si="0"/>
        <v>18942959.579999998</v>
      </c>
      <c r="AE311" s="180">
        <f t="shared" si="0"/>
        <v>50198</v>
      </c>
      <c r="AF311" s="180">
        <f t="shared" si="0"/>
        <v>5062111310.8999996</v>
      </c>
      <c r="AG311" s="180">
        <f t="shared" si="0"/>
        <v>9668974.3599999994</v>
      </c>
      <c r="AH311" s="180">
        <f t="shared" si="0"/>
        <v>12078636.43</v>
      </c>
      <c r="AI311" s="180">
        <f t="shared" si="0"/>
        <v>163210250.27000001</v>
      </c>
      <c r="AJ311" s="180">
        <f t="shared" si="0"/>
        <v>26635811.350000001</v>
      </c>
      <c r="AK311" s="180">
        <f t="shared" si="0"/>
        <v>5139734.21</v>
      </c>
      <c r="AL311" s="180">
        <f t="shared" si="0"/>
        <v>50204.01</v>
      </c>
      <c r="AM311" s="180">
        <f t="shared" si="0"/>
        <v>37624017.950000003</v>
      </c>
      <c r="AN311" s="180">
        <f t="shared" si="0"/>
        <v>633006313.03499997</v>
      </c>
      <c r="AO311" s="180">
        <f t="shared" si="0"/>
        <v>830907</v>
      </c>
      <c r="AP311" s="180">
        <f t="shared" si="0"/>
        <v>300621243.85000002</v>
      </c>
      <c r="AQ311" s="180">
        <f t="shared" si="0"/>
        <v>47814177.479999997</v>
      </c>
      <c r="AR311" s="180">
        <f t="shared" si="0"/>
        <v>8663100.4000000004</v>
      </c>
      <c r="AS311" s="180">
        <f t="shared" si="0"/>
        <v>50567.01</v>
      </c>
      <c r="AT311" s="180">
        <f t="shared" si="0"/>
        <v>29801798.27</v>
      </c>
      <c r="AU311" s="180">
        <f t="shared" si="0"/>
        <v>12989993884.502501</v>
      </c>
      <c r="AV311" s="180">
        <f t="shared" si="0"/>
        <v>6621265236.5244999</v>
      </c>
      <c r="AW311" s="180">
        <f t="shared" si="0"/>
        <v>72328621.730000004</v>
      </c>
      <c r="AX311" s="180">
        <f t="shared" si="0"/>
        <v>21997215.390000001</v>
      </c>
      <c r="AY311" s="180">
        <f t="shared" si="0"/>
        <v>19319541.140000001</v>
      </c>
      <c r="AZ311" s="180">
        <f t="shared" si="0"/>
        <v>16878089.600000001</v>
      </c>
      <c r="BA311" s="180">
        <f t="shared" si="0"/>
        <v>50216.09</v>
      </c>
      <c r="BB311" s="180">
        <f t="shared" si="0"/>
        <v>218429385.37099999</v>
      </c>
      <c r="BC311" s="180">
        <f t="shared" si="0"/>
        <v>28508805.989999998</v>
      </c>
      <c r="BD311" s="180">
        <f t="shared" si="0"/>
        <v>3829449.07</v>
      </c>
      <c r="BE311" s="180">
        <f t="shared" si="0"/>
        <v>7233124.5199999996</v>
      </c>
      <c r="BF311" s="180">
        <f t="shared" si="0"/>
        <v>659220655.58500004</v>
      </c>
      <c r="BG311" s="180">
        <f t="shared" si="0"/>
        <v>990452.92</v>
      </c>
      <c r="BH311" s="180">
        <f t="shared" si="0"/>
        <v>513322478.49000001</v>
      </c>
      <c r="BI311" s="180">
        <f t="shared" si="0"/>
        <v>92267360.810000002</v>
      </c>
      <c r="BJ311" s="180">
        <f t="shared" si="0"/>
        <v>8808738.125</v>
      </c>
      <c r="BK311" s="180">
        <f t="shared" si="0"/>
        <v>5087076</v>
      </c>
      <c r="BL311" s="180">
        <f t="shared" si="0"/>
        <v>1063399691.622</v>
      </c>
      <c r="BM311" s="180">
        <f t="shared" si="0"/>
        <v>1080421249.8900001</v>
      </c>
      <c r="BN311" s="180">
        <f t="shared" si="0"/>
        <v>155078345.16999999</v>
      </c>
      <c r="BO311" s="180">
        <f t="shared" si="0"/>
        <v>2429485192.1199999</v>
      </c>
      <c r="BP311" s="180">
        <f t="shared" si="0"/>
        <v>7761803803.1774998</v>
      </c>
      <c r="BQ311" s="180">
        <f t="shared" ref="BQ311:CZ311" si="1">BQ289</f>
        <v>30963210.890000001</v>
      </c>
      <c r="BR311" s="180">
        <f t="shared" si="1"/>
        <v>441131540.01700002</v>
      </c>
      <c r="BS311" s="180">
        <f t="shared" si="1"/>
        <v>40661510.600000001</v>
      </c>
      <c r="BT311" s="180">
        <f t="shared" si="1"/>
        <v>50231.01</v>
      </c>
      <c r="BU311" s="180">
        <f t="shared" si="1"/>
        <v>31143561.079999998</v>
      </c>
      <c r="BV311" s="180">
        <f t="shared" si="1"/>
        <v>22531833.02</v>
      </c>
      <c r="BW311" s="180">
        <f t="shared" si="1"/>
        <v>231429372.31</v>
      </c>
      <c r="BX311" s="180">
        <f t="shared" si="1"/>
        <v>49491853.060000002</v>
      </c>
      <c r="BY311" s="180">
        <f t="shared" si="1"/>
        <v>2440481832.2016001</v>
      </c>
      <c r="BZ311" s="180">
        <f t="shared" si="1"/>
        <v>35180004.43</v>
      </c>
      <c r="CA311" s="180">
        <f t="shared" si="1"/>
        <v>344139509.93000001</v>
      </c>
      <c r="CB311" s="180">
        <f t="shared" si="1"/>
        <v>26629464.41</v>
      </c>
      <c r="CC311" s="180">
        <f t="shared" si="1"/>
        <v>57460651.270000003</v>
      </c>
      <c r="CD311" s="180">
        <f t="shared" si="1"/>
        <v>1663068921.3699999</v>
      </c>
      <c r="CE311" s="180">
        <f t="shared" si="1"/>
        <v>0</v>
      </c>
      <c r="CF311" s="180">
        <f t="shared" si="1"/>
        <v>0</v>
      </c>
      <c r="CG311" s="180">
        <f t="shared" si="1"/>
        <v>0</v>
      </c>
      <c r="CH311" s="180">
        <f t="shared" si="1"/>
        <v>0</v>
      </c>
      <c r="CI311" s="180">
        <f t="shared" si="1"/>
        <v>0</v>
      </c>
      <c r="CJ311" s="180">
        <f t="shared" si="1"/>
        <v>0</v>
      </c>
      <c r="CK311" s="180">
        <f t="shared" si="1"/>
        <v>0</v>
      </c>
      <c r="CL311" s="180">
        <f t="shared" si="1"/>
        <v>0</v>
      </c>
      <c r="CM311" s="180">
        <f t="shared" si="1"/>
        <v>0</v>
      </c>
      <c r="CN311" s="180">
        <f t="shared" si="1"/>
        <v>0</v>
      </c>
      <c r="CO311" s="180">
        <f t="shared" si="1"/>
        <v>0</v>
      </c>
      <c r="CP311" s="180">
        <f t="shared" si="1"/>
        <v>0</v>
      </c>
      <c r="CQ311" s="180">
        <f t="shared" si="1"/>
        <v>0</v>
      </c>
      <c r="CR311" s="180">
        <f t="shared" si="1"/>
        <v>0</v>
      </c>
      <c r="CS311" s="180">
        <f t="shared" si="1"/>
        <v>0</v>
      </c>
      <c r="CT311" s="180">
        <f t="shared" si="1"/>
        <v>0</v>
      </c>
      <c r="CU311" s="180">
        <f t="shared" si="1"/>
        <v>0</v>
      </c>
      <c r="CV311" s="180">
        <f t="shared" si="1"/>
        <v>0</v>
      </c>
      <c r="CW311" s="180">
        <f t="shared" si="1"/>
        <v>0</v>
      </c>
      <c r="CX311" s="180">
        <f t="shared" si="1"/>
        <v>0</v>
      </c>
      <c r="CY311" s="180">
        <f t="shared" si="1"/>
        <v>0</v>
      </c>
      <c r="CZ311" s="180">
        <f t="shared" si="1"/>
        <v>0</v>
      </c>
    </row>
    <row r="312" spans="1:104" x14ac:dyDescent="0.3">
      <c r="B312" s="180" t="s">
        <v>1219</v>
      </c>
    </row>
    <row r="313" spans="1:104" x14ac:dyDescent="0.3">
      <c r="A313" s="631">
        <v>906</v>
      </c>
      <c r="D313" s="180">
        <f>D248</f>
        <v>1</v>
      </c>
      <c r="E313" s="180">
        <f t="shared" ref="E313:BP314" si="2">E248</f>
        <v>1</v>
      </c>
      <c r="F313" s="180">
        <f t="shared" si="2"/>
        <v>1</v>
      </c>
      <c r="G313" s="180">
        <f t="shared" si="2"/>
        <v>1</v>
      </c>
      <c r="H313" s="180">
        <f t="shared" si="2"/>
        <v>1</v>
      </c>
      <c r="I313" s="180">
        <f t="shared" si="2"/>
        <v>1</v>
      </c>
      <c r="J313" s="180">
        <f t="shared" si="2"/>
        <v>1</v>
      </c>
      <c r="K313" s="180">
        <f t="shared" si="2"/>
        <v>1</v>
      </c>
      <c r="L313" s="180">
        <f t="shared" si="2"/>
        <v>1</v>
      </c>
      <c r="M313" s="180">
        <f t="shared" si="2"/>
        <v>1</v>
      </c>
      <c r="N313" s="180">
        <f t="shared" si="2"/>
        <v>1</v>
      </c>
      <c r="O313" s="180">
        <f t="shared" si="2"/>
        <v>1</v>
      </c>
      <c r="P313" s="180">
        <f t="shared" si="2"/>
        <v>1</v>
      </c>
      <c r="Q313" s="180">
        <f t="shared" si="2"/>
        <v>1</v>
      </c>
      <c r="R313" s="180">
        <f t="shared" si="2"/>
        <v>1</v>
      </c>
      <c r="S313" s="180">
        <f t="shared" si="2"/>
        <v>1</v>
      </c>
      <c r="T313" s="180">
        <f t="shared" si="2"/>
        <v>1</v>
      </c>
      <c r="U313" s="180">
        <f t="shared" si="2"/>
        <v>1</v>
      </c>
      <c r="V313" s="180">
        <f t="shared" si="2"/>
        <v>1</v>
      </c>
      <c r="W313" s="180">
        <f t="shared" si="2"/>
        <v>0</v>
      </c>
      <c r="X313" s="180">
        <f t="shared" si="2"/>
        <v>0</v>
      </c>
      <c r="Y313" s="180">
        <f t="shared" si="2"/>
        <v>1</v>
      </c>
      <c r="Z313" s="180">
        <f t="shared" si="2"/>
        <v>1</v>
      </c>
      <c r="AA313" s="180">
        <f t="shared" si="2"/>
        <v>1</v>
      </c>
      <c r="AB313" s="180">
        <f t="shared" si="2"/>
        <v>1</v>
      </c>
      <c r="AC313" s="180">
        <f t="shared" si="2"/>
        <v>1</v>
      </c>
      <c r="AD313" s="180">
        <f t="shared" si="2"/>
        <v>1</v>
      </c>
      <c r="AE313" s="180">
        <f t="shared" si="2"/>
        <v>0</v>
      </c>
      <c r="AF313" s="180">
        <f t="shared" si="2"/>
        <v>1</v>
      </c>
      <c r="AG313" s="180">
        <f t="shared" si="2"/>
        <v>1</v>
      </c>
      <c r="AH313" s="180">
        <f t="shared" si="2"/>
        <v>1</v>
      </c>
      <c r="AI313" s="180">
        <f t="shared" si="2"/>
        <v>1</v>
      </c>
      <c r="AJ313" s="180">
        <f t="shared" si="2"/>
        <v>1</v>
      </c>
      <c r="AK313" s="180">
        <f t="shared" si="2"/>
        <v>1</v>
      </c>
      <c r="AL313" s="180">
        <f t="shared" si="2"/>
        <v>0</v>
      </c>
      <c r="AM313" s="180">
        <f t="shared" si="2"/>
        <v>1</v>
      </c>
      <c r="AN313" s="180">
        <f t="shared" si="2"/>
        <v>1</v>
      </c>
      <c r="AO313" s="180">
        <f t="shared" si="2"/>
        <v>1</v>
      </c>
      <c r="AP313" s="180">
        <f t="shared" si="2"/>
        <v>1</v>
      </c>
      <c r="AQ313" s="180">
        <f t="shared" si="2"/>
        <v>1</v>
      </c>
      <c r="AR313" s="180">
        <f t="shared" si="2"/>
        <v>1</v>
      </c>
      <c r="AS313" s="180">
        <f t="shared" si="2"/>
        <v>0</v>
      </c>
      <c r="AT313" s="180">
        <f t="shared" si="2"/>
        <v>1</v>
      </c>
      <c r="AU313" s="180">
        <f t="shared" si="2"/>
        <v>1</v>
      </c>
      <c r="AV313" s="180">
        <f t="shared" si="2"/>
        <v>1</v>
      </c>
      <c r="AW313" s="180">
        <f t="shared" si="2"/>
        <v>1</v>
      </c>
      <c r="AX313" s="180">
        <f t="shared" si="2"/>
        <v>1</v>
      </c>
      <c r="AY313" s="180">
        <f t="shared" si="2"/>
        <v>1</v>
      </c>
      <c r="AZ313" s="180">
        <f t="shared" si="2"/>
        <v>1</v>
      </c>
      <c r="BA313" s="180">
        <f t="shared" si="2"/>
        <v>0</v>
      </c>
      <c r="BB313" s="180">
        <f t="shared" si="2"/>
        <v>1</v>
      </c>
      <c r="BC313" s="180">
        <f t="shared" si="2"/>
        <v>1</v>
      </c>
      <c r="BD313" s="180">
        <f t="shared" si="2"/>
        <v>1</v>
      </c>
      <c r="BE313" s="180">
        <f t="shared" si="2"/>
        <v>1</v>
      </c>
      <c r="BF313" s="180">
        <f t="shared" si="2"/>
        <v>1</v>
      </c>
      <c r="BG313" s="180">
        <f t="shared" si="2"/>
        <v>1</v>
      </c>
      <c r="BH313" s="180">
        <f t="shared" si="2"/>
        <v>1</v>
      </c>
      <c r="BI313" s="180">
        <f t="shared" si="2"/>
        <v>1</v>
      </c>
      <c r="BJ313" s="180">
        <f t="shared" si="2"/>
        <v>1</v>
      </c>
      <c r="BK313" s="180">
        <f t="shared" si="2"/>
        <v>1</v>
      </c>
      <c r="BL313" s="180">
        <f t="shared" si="2"/>
        <v>1</v>
      </c>
      <c r="BM313" s="180">
        <f t="shared" si="2"/>
        <v>1</v>
      </c>
      <c r="BN313" s="180">
        <f t="shared" si="2"/>
        <v>1</v>
      </c>
      <c r="BO313" s="180">
        <f t="shared" si="2"/>
        <v>1</v>
      </c>
      <c r="BP313" s="180">
        <f t="shared" si="2"/>
        <v>1</v>
      </c>
      <c r="BQ313" s="180">
        <f t="shared" ref="BQ313:CZ314" si="3">BQ248</f>
        <v>1</v>
      </c>
      <c r="BR313" s="180">
        <f t="shared" si="3"/>
        <v>1</v>
      </c>
      <c r="BS313" s="180">
        <f t="shared" si="3"/>
        <v>1</v>
      </c>
      <c r="BT313" s="180">
        <f t="shared" si="3"/>
        <v>0</v>
      </c>
      <c r="BU313" s="180">
        <f t="shared" si="3"/>
        <v>1</v>
      </c>
      <c r="BV313" s="180">
        <f t="shared" si="3"/>
        <v>1</v>
      </c>
      <c r="BW313" s="180">
        <f t="shared" si="3"/>
        <v>1</v>
      </c>
      <c r="BX313" s="180">
        <f t="shared" si="3"/>
        <v>1</v>
      </c>
      <c r="BY313" s="180">
        <f t="shared" si="3"/>
        <v>1</v>
      </c>
      <c r="BZ313" s="180">
        <f t="shared" si="3"/>
        <v>1</v>
      </c>
      <c r="CA313" s="180">
        <f t="shared" si="3"/>
        <v>1</v>
      </c>
      <c r="CB313" s="180">
        <f t="shared" si="3"/>
        <v>1</v>
      </c>
      <c r="CC313" s="180">
        <f t="shared" si="3"/>
        <v>1</v>
      </c>
      <c r="CD313" s="180">
        <f t="shared" si="3"/>
        <v>1</v>
      </c>
      <c r="CE313" s="180">
        <f t="shared" si="3"/>
        <v>0</v>
      </c>
      <c r="CF313" s="180">
        <f t="shared" si="3"/>
        <v>0</v>
      </c>
      <c r="CG313" s="180">
        <f t="shared" si="3"/>
        <v>0</v>
      </c>
      <c r="CH313" s="180">
        <f t="shared" si="3"/>
        <v>0</v>
      </c>
      <c r="CI313" s="180">
        <f t="shared" si="3"/>
        <v>0</v>
      </c>
      <c r="CJ313" s="180">
        <f t="shared" si="3"/>
        <v>0</v>
      </c>
      <c r="CK313" s="180">
        <f t="shared" si="3"/>
        <v>0</v>
      </c>
      <c r="CL313" s="180">
        <f t="shared" si="3"/>
        <v>0</v>
      </c>
      <c r="CM313" s="180">
        <f t="shared" si="3"/>
        <v>0</v>
      </c>
      <c r="CN313" s="180">
        <f t="shared" si="3"/>
        <v>0</v>
      </c>
      <c r="CO313" s="180">
        <f t="shared" si="3"/>
        <v>0</v>
      </c>
      <c r="CP313" s="180">
        <f t="shared" si="3"/>
        <v>0</v>
      </c>
      <c r="CQ313" s="180">
        <f t="shared" si="3"/>
        <v>0</v>
      </c>
      <c r="CR313" s="180">
        <f t="shared" si="3"/>
        <v>0</v>
      </c>
      <c r="CS313" s="180">
        <f t="shared" si="3"/>
        <v>0</v>
      </c>
      <c r="CT313" s="180">
        <f t="shared" si="3"/>
        <v>0</v>
      </c>
      <c r="CU313" s="180">
        <f t="shared" si="3"/>
        <v>0</v>
      </c>
      <c r="CV313" s="180">
        <f t="shared" si="3"/>
        <v>0</v>
      </c>
      <c r="CW313" s="180">
        <f t="shared" si="3"/>
        <v>0</v>
      </c>
      <c r="CX313" s="180">
        <f t="shared" si="3"/>
        <v>0</v>
      </c>
      <c r="CY313" s="180">
        <f t="shared" si="3"/>
        <v>0</v>
      </c>
      <c r="CZ313" s="180">
        <f t="shared" si="3"/>
        <v>0</v>
      </c>
    </row>
    <row r="314" spans="1:104" x14ac:dyDescent="0.3">
      <c r="A314" s="631">
        <v>907</v>
      </c>
      <c r="D314" s="180">
        <f>D249</f>
        <v>2</v>
      </c>
      <c r="E314" s="180">
        <f t="shared" si="2"/>
        <v>2</v>
      </c>
      <c r="F314" s="180">
        <f t="shared" si="2"/>
        <v>1</v>
      </c>
      <c r="G314" s="180">
        <f t="shared" si="2"/>
        <v>2</v>
      </c>
      <c r="H314" s="180">
        <f t="shared" si="2"/>
        <v>1</v>
      </c>
      <c r="I314" s="180">
        <f t="shared" si="2"/>
        <v>1</v>
      </c>
      <c r="J314" s="180">
        <f t="shared" si="2"/>
        <v>2</v>
      </c>
      <c r="K314" s="180">
        <f t="shared" si="2"/>
        <v>1</v>
      </c>
      <c r="L314" s="180">
        <f t="shared" si="2"/>
        <v>2</v>
      </c>
      <c r="M314" s="180">
        <f t="shared" si="2"/>
        <v>2</v>
      </c>
      <c r="N314" s="180">
        <f t="shared" si="2"/>
        <v>2</v>
      </c>
      <c r="O314" s="180">
        <f t="shared" si="2"/>
        <v>2</v>
      </c>
      <c r="P314" s="180">
        <f t="shared" si="2"/>
        <v>2</v>
      </c>
      <c r="Q314" s="180">
        <f t="shared" si="2"/>
        <v>2</v>
      </c>
      <c r="R314" s="180">
        <f t="shared" si="2"/>
        <v>1</v>
      </c>
      <c r="S314" s="180">
        <f t="shared" si="2"/>
        <v>1</v>
      </c>
      <c r="T314" s="180">
        <f t="shared" si="2"/>
        <v>1</v>
      </c>
      <c r="U314" s="180">
        <f t="shared" si="2"/>
        <v>2</v>
      </c>
      <c r="V314" s="180">
        <f t="shared" si="2"/>
        <v>2</v>
      </c>
      <c r="W314" s="180">
        <f t="shared" si="2"/>
        <v>0</v>
      </c>
      <c r="X314" s="180">
        <f t="shared" si="2"/>
        <v>0</v>
      </c>
      <c r="Y314" s="180">
        <f t="shared" si="2"/>
        <v>2</v>
      </c>
      <c r="Z314" s="180">
        <f t="shared" si="2"/>
        <v>2</v>
      </c>
      <c r="AA314" s="180">
        <f t="shared" si="2"/>
        <v>2</v>
      </c>
      <c r="AB314" s="180">
        <f t="shared" si="2"/>
        <v>1</v>
      </c>
      <c r="AC314" s="180">
        <f t="shared" si="2"/>
        <v>2</v>
      </c>
      <c r="AD314" s="180">
        <f t="shared" si="2"/>
        <v>1</v>
      </c>
      <c r="AE314" s="180">
        <f t="shared" si="2"/>
        <v>0</v>
      </c>
      <c r="AF314" s="180">
        <f t="shared" si="2"/>
        <v>2</v>
      </c>
      <c r="AG314" s="180">
        <f t="shared" si="2"/>
        <v>2</v>
      </c>
      <c r="AH314" s="180">
        <f t="shared" si="2"/>
        <v>1</v>
      </c>
      <c r="AI314" s="180">
        <f t="shared" si="2"/>
        <v>2</v>
      </c>
      <c r="AJ314" s="180">
        <f t="shared" si="2"/>
        <v>1</v>
      </c>
      <c r="AK314" s="180">
        <f t="shared" si="2"/>
        <v>2</v>
      </c>
      <c r="AL314" s="180">
        <f t="shared" si="2"/>
        <v>0</v>
      </c>
      <c r="AM314" s="180">
        <f t="shared" si="2"/>
        <v>1</v>
      </c>
      <c r="AN314" s="180">
        <f t="shared" si="2"/>
        <v>2</v>
      </c>
      <c r="AO314" s="180">
        <f t="shared" si="2"/>
        <v>2</v>
      </c>
      <c r="AP314" s="180">
        <f t="shared" si="2"/>
        <v>2</v>
      </c>
      <c r="AQ314" s="180">
        <f t="shared" si="2"/>
        <v>1</v>
      </c>
      <c r="AR314" s="180">
        <f t="shared" si="2"/>
        <v>2</v>
      </c>
      <c r="AS314" s="180">
        <f t="shared" si="2"/>
        <v>0</v>
      </c>
      <c r="AT314" s="180">
        <f t="shared" si="2"/>
        <v>1</v>
      </c>
      <c r="AU314" s="180">
        <f t="shared" si="2"/>
        <v>2</v>
      </c>
      <c r="AV314" s="180">
        <f t="shared" si="2"/>
        <v>2</v>
      </c>
      <c r="AW314" s="180">
        <f t="shared" si="2"/>
        <v>2</v>
      </c>
      <c r="AX314" s="180">
        <f t="shared" si="2"/>
        <v>2</v>
      </c>
      <c r="AY314" s="180">
        <f t="shared" si="2"/>
        <v>2</v>
      </c>
      <c r="AZ314" s="180">
        <f t="shared" si="2"/>
        <v>1</v>
      </c>
      <c r="BA314" s="180">
        <f t="shared" si="2"/>
        <v>0</v>
      </c>
      <c r="BB314" s="180">
        <f t="shared" si="2"/>
        <v>2</v>
      </c>
      <c r="BC314" s="180">
        <f t="shared" si="2"/>
        <v>1</v>
      </c>
      <c r="BD314" s="180">
        <f t="shared" si="2"/>
        <v>1</v>
      </c>
      <c r="BE314" s="180">
        <f t="shared" si="2"/>
        <v>1</v>
      </c>
      <c r="BF314" s="180">
        <f t="shared" si="2"/>
        <v>2</v>
      </c>
      <c r="BG314" s="180">
        <f t="shared" si="2"/>
        <v>2</v>
      </c>
      <c r="BH314" s="180">
        <f t="shared" si="2"/>
        <v>2</v>
      </c>
      <c r="BI314" s="180">
        <f t="shared" si="2"/>
        <v>2</v>
      </c>
      <c r="BJ314" s="180">
        <f t="shared" si="2"/>
        <v>2</v>
      </c>
      <c r="BK314" s="180">
        <f t="shared" si="2"/>
        <v>1</v>
      </c>
      <c r="BL314" s="180">
        <f t="shared" si="2"/>
        <v>2</v>
      </c>
      <c r="BM314" s="180">
        <f t="shared" si="2"/>
        <v>2</v>
      </c>
      <c r="BN314" s="180">
        <f t="shared" si="2"/>
        <v>1</v>
      </c>
      <c r="BO314" s="180">
        <f t="shared" si="2"/>
        <v>2</v>
      </c>
      <c r="BP314" s="180">
        <f t="shared" si="2"/>
        <v>2</v>
      </c>
      <c r="BQ314" s="180">
        <f t="shared" si="3"/>
        <v>2</v>
      </c>
      <c r="BR314" s="180">
        <f t="shared" si="3"/>
        <v>1</v>
      </c>
      <c r="BS314" s="180">
        <f t="shared" si="3"/>
        <v>2</v>
      </c>
      <c r="BT314" s="180">
        <f t="shared" si="3"/>
        <v>0</v>
      </c>
      <c r="BU314" s="180">
        <f t="shared" si="3"/>
        <v>1</v>
      </c>
      <c r="BV314" s="180">
        <f t="shared" si="3"/>
        <v>2</v>
      </c>
      <c r="BW314" s="180">
        <f t="shared" si="3"/>
        <v>2</v>
      </c>
      <c r="BX314" s="180">
        <f t="shared" si="3"/>
        <v>2</v>
      </c>
      <c r="BY314" s="180">
        <f t="shared" si="3"/>
        <v>2</v>
      </c>
      <c r="BZ314" s="180">
        <f t="shared" si="3"/>
        <v>1</v>
      </c>
      <c r="CA314" s="180">
        <f t="shared" si="3"/>
        <v>2</v>
      </c>
      <c r="CB314" s="180">
        <f t="shared" si="3"/>
        <v>1</v>
      </c>
      <c r="CC314" s="180">
        <f t="shared" si="3"/>
        <v>2</v>
      </c>
      <c r="CD314" s="180">
        <f t="shared" si="3"/>
        <v>2</v>
      </c>
      <c r="CE314" s="180">
        <f t="shared" si="3"/>
        <v>0</v>
      </c>
      <c r="CF314" s="180">
        <f t="shared" si="3"/>
        <v>0</v>
      </c>
      <c r="CG314" s="180">
        <f t="shared" si="3"/>
        <v>0</v>
      </c>
      <c r="CH314" s="180">
        <f t="shared" si="3"/>
        <v>0</v>
      </c>
      <c r="CI314" s="180">
        <f t="shared" si="3"/>
        <v>0</v>
      </c>
      <c r="CJ314" s="180">
        <f t="shared" si="3"/>
        <v>0</v>
      </c>
      <c r="CK314" s="180">
        <f t="shared" si="3"/>
        <v>0</v>
      </c>
      <c r="CL314" s="180">
        <f t="shared" si="3"/>
        <v>0</v>
      </c>
      <c r="CM314" s="180">
        <f t="shared" si="3"/>
        <v>0</v>
      </c>
      <c r="CN314" s="180">
        <f t="shared" si="3"/>
        <v>0</v>
      </c>
      <c r="CO314" s="180">
        <f t="shared" si="3"/>
        <v>0</v>
      </c>
      <c r="CP314" s="180">
        <f t="shared" si="3"/>
        <v>0</v>
      </c>
      <c r="CQ314" s="180">
        <f t="shared" si="3"/>
        <v>0</v>
      </c>
      <c r="CR314" s="180">
        <f t="shared" si="3"/>
        <v>0</v>
      </c>
      <c r="CS314" s="180">
        <f t="shared" si="3"/>
        <v>0</v>
      </c>
      <c r="CT314" s="180">
        <f t="shared" si="3"/>
        <v>0</v>
      </c>
      <c r="CU314" s="180">
        <f t="shared" si="3"/>
        <v>0</v>
      </c>
      <c r="CV314" s="180">
        <f t="shared" si="3"/>
        <v>0</v>
      </c>
      <c r="CW314" s="180">
        <f t="shared" si="3"/>
        <v>0</v>
      </c>
      <c r="CX314" s="180">
        <f t="shared" si="3"/>
        <v>0</v>
      </c>
      <c r="CY314" s="180">
        <f t="shared" si="3"/>
        <v>0</v>
      </c>
      <c r="CZ314" s="180">
        <f t="shared" si="3"/>
        <v>0</v>
      </c>
    </row>
    <row r="315" spans="1:104" x14ac:dyDescent="0.3">
      <c r="A315" s="631">
        <v>951</v>
      </c>
      <c r="D315" s="180">
        <f>D254</f>
        <v>2</v>
      </c>
      <c r="E315" s="180">
        <f t="shared" ref="E315:BP315" si="4">E254</f>
        <v>2</v>
      </c>
      <c r="F315" s="180">
        <f t="shared" si="4"/>
        <v>2</v>
      </c>
      <c r="G315" s="180">
        <f t="shared" si="4"/>
        <v>2</v>
      </c>
      <c r="H315" s="180">
        <f t="shared" si="4"/>
        <v>1</v>
      </c>
      <c r="I315" s="180">
        <f t="shared" si="4"/>
        <v>1</v>
      </c>
      <c r="J315" s="180">
        <f t="shared" si="4"/>
        <v>2</v>
      </c>
      <c r="K315" s="180">
        <f t="shared" si="4"/>
        <v>2</v>
      </c>
      <c r="L315" s="180">
        <f t="shared" si="4"/>
        <v>2</v>
      </c>
      <c r="M315" s="180">
        <f t="shared" si="4"/>
        <v>2</v>
      </c>
      <c r="N315" s="180">
        <f t="shared" si="4"/>
        <v>2</v>
      </c>
      <c r="O315" s="180">
        <f t="shared" si="4"/>
        <v>2</v>
      </c>
      <c r="P315" s="180">
        <f t="shared" si="4"/>
        <v>2</v>
      </c>
      <c r="Q315" s="180">
        <f t="shared" si="4"/>
        <v>2</v>
      </c>
      <c r="R315" s="180">
        <f t="shared" si="4"/>
        <v>2</v>
      </c>
      <c r="S315" s="180">
        <f t="shared" si="4"/>
        <v>2</v>
      </c>
      <c r="T315" s="180">
        <f t="shared" si="4"/>
        <v>2</v>
      </c>
      <c r="U315" s="180">
        <f t="shared" si="4"/>
        <v>2</v>
      </c>
      <c r="V315" s="180">
        <f t="shared" si="4"/>
        <v>2</v>
      </c>
      <c r="W315" s="180">
        <f t="shared" si="4"/>
        <v>0</v>
      </c>
      <c r="X315" s="180">
        <f t="shared" si="4"/>
        <v>0</v>
      </c>
      <c r="Y315" s="180">
        <f t="shared" si="4"/>
        <v>2</v>
      </c>
      <c r="Z315" s="180">
        <f t="shared" si="4"/>
        <v>2</v>
      </c>
      <c r="AA315" s="180">
        <f t="shared" si="4"/>
        <v>2</v>
      </c>
      <c r="AB315" s="180">
        <f t="shared" si="4"/>
        <v>2</v>
      </c>
      <c r="AC315" s="180">
        <f t="shared" si="4"/>
        <v>2</v>
      </c>
      <c r="AD315" s="180">
        <f t="shared" si="4"/>
        <v>1</v>
      </c>
      <c r="AE315" s="180">
        <f t="shared" si="4"/>
        <v>0</v>
      </c>
      <c r="AF315" s="180">
        <f t="shared" si="4"/>
        <v>2</v>
      </c>
      <c r="AG315" s="180">
        <f t="shared" si="4"/>
        <v>2</v>
      </c>
      <c r="AH315" s="180">
        <f t="shared" si="4"/>
        <v>1</v>
      </c>
      <c r="AI315" s="180">
        <f t="shared" si="4"/>
        <v>2</v>
      </c>
      <c r="AJ315" s="180">
        <f t="shared" si="4"/>
        <v>1</v>
      </c>
      <c r="AK315" s="180">
        <f t="shared" si="4"/>
        <v>2</v>
      </c>
      <c r="AL315" s="180">
        <f t="shared" si="4"/>
        <v>0</v>
      </c>
      <c r="AM315" s="180">
        <f t="shared" si="4"/>
        <v>2</v>
      </c>
      <c r="AN315" s="180">
        <f t="shared" si="4"/>
        <v>2</v>
      </c>
      <c r="AO315" s="180">
        <f t="shared" si="4"/>
        <v>2</v>
      </c>
      <c r="AP315" s="180">
        <f t="shared" si="4"/>
        <v>2</v>
      </c>
      <c r="AQ315" s="180">
        <f t="shared" si="4"/>
        <v>2</v>
      </c>
      <c r="AR315" s="180">
        <f t="shared" si="4"/>
        <v>2</v>
      </c>
      <c r="AS315" s="180">
        <f t="shared" si="4"/>
        <v>0</v>
      </c>
      <c r="AT315" s="180">
        <f t="shared" si="4"/>
        <v>2</v>
      </c>
      <c r="AU315" s="180">
        <f t="shared" si="4"/>
        <v>2</v>
      </c>
      <c r="AV315" s="180">
        <f t="shared" si="4"/>
        <v>2</v>
      </c>
      <c r="AW315" s="180">
        <f t="shared" si="4"/>
        <v>2</v>
      </c>
      <c r="AX315" s="180">
        <f t="shared" si="4"/>
        <v>2</v>
      </c>
      <c r="AY315" s="180">
        <f t="shared" si="4"/>
        <v>2</v>
      </c>
      <c r="AZ315" s="180">
        <f t="shared" si="4"/>
        <v>1</v>
      </c>
      <c r="BA315" s="180">
        <f t="shared" si="4"/>
        <v>0</v>
      </c>
      <c r="BB315" s="180">
        <f t="shared" si="4"/>
        <v>2</v>
      </c>
      <c r="BC315" s="180">
        <f t="shared" si="4"/>
        <v>2</v>
      </c>
      <c r="BD315" s="180">
        <f t="shared" si="4"/>
        <v>2</v>
      </c>
      <c r="BE315" s="180">
        <f t="shared" si="4"/>
        <v>1</v>
      </c>
      <c r="BF315" s="180">
        <f t="shared" si="4"/>
        <v>2</v>
      </c>
      <c r="BG315" s="180">
        <f t="shared" si="4"/>
        <v>2</v>
      </c>
      <c r="BH315" s="180">
        <f t="shared" si="4"/>
        <v>2</v>
      </c>
      <c r="BI315" s="180">
        <f t="shared" si="4"/>
        <v>2</v>
      </c>
      <c r="BJ315" s="180">
        <f t="shared" si="4"/>
        <v>2</v>
      </c>
      <c r="BK315" s="180">
        <f t="shared" si="4"/>
        <v>2</v>
      </c>
      <c r="BL315" s="180">
        <f t="shared" si="4"/>
        <v>2</v>
      </c>
      <c r="BM315" s="180">
        <f t="shared" si="4"/>
        <v>2</v>
      </c>
      <c r="BN315" s="180">
        <f t="shared" si="4"/>
        <v>2</v>
      </c>
      <c r="BO315" s="180">
        <f t="shared" si="4"/>
        <v>2</v>
      </c>
      <c r="BP315" s="180">
        <f t="shared" si="4"/>
        <v>2</v>
      </c>
      <c r="BQ315" s="180">
        <f t="shared" ref="BQ315:CZ315" si="5">BQ254</f>
        <v>2</v>
      </c>
      <c r="BR315" s="180">
        <f t="shared" si="5"/>
        <v>2</v>
      </c>
      <c r="BS315" s="180">
        <f t="shared" si="5"/>
        <v>2</v>
      </c>
      <c r="BT315" s="180">
        <f t="shared" si="5"/>
        <v>0</v>
      </c>
      <c r="BU315" s="180">
        <f t="shared" si="5"/>
        <v>1</v>
      </c>
      <c r="BV315" s="180">
        <f t="shared" si="5"/>
        <v>2</v>
      </c>
      <c r="BW315" s="180">
        <f t="shared" si="5"/>
        <v>2</v>
      </c>
      <c r="BX315" s="180">
        <f t="shared" si="5"/>
        <v>2</v>
      </c>
      <c r="BY315" s="180">
        <f t="shared" si="5"/>
        <v>2</v>
      </c>
      <c r="BZ315" s="180">
        <f t="shared" si="5"/>
        <v>2</v>
      </c>
      <c r="CA315" s="180">
        <f t="shared" si="5"/>
        <v>2</v>
      </c>
      <c r="CB315" s="180">
        <f t="shared" si="5"/>
        <v>2</v>
      </c>
      <c r="CC315" s="180">
        <f t="shared" si="5"/>
        <v>2</v>
      </c>
      <c r="CD315" s="180">
        <f t="shared" si="5"/>
        <v>2</v>
      </c>
      <c r="CE315" s="180">
        <f t="shared" si="5"/>
        <v>0</v>
      </c>
      <c r="CF315" s="180">
        <f t="shared" si="5"/>
        <v>0</v>
      </c>
      <c r="CG315" s="180">
        <f t="shared" si="5"/>
        <v>0</v>
      </c>
      <c r="CH315" s="180">
        <f t="shared" si="5"/>
        <v>0</v>
      </c>
      <c r="CI315" s="180">
        <f t="shared" si="5"/>
        <v>0</v>
      </c>
      <c r="CJ315" s="180">
        <f t="shared" si="5"/>
        <v>0</v>
      </c>
      <c r="CK315" s="180">
        <f t="shared" si="5"/>
        <v>0</v>
      </c>
      <c r="CL315" s="180">
        <f t="shared" si="5"/>
        <v>0</v>
      </c>
      <c r="CM315" s="180">
        <f t="shared" si="5"/>
        <v>0</v>
      </c>
      <c r="CN315" s="180">
        <f t="shared" si="5"/>
        <v>0</v>
      </c>
      <c r="CO315" s="180">
        <f t="shared" si="5"/>
        <v>0</v>
      </c>
      <c r="CP315" s="180">
        <f t="shared" si="5"/>
        <v>0</v>
      </c>
      <c r="CQ315" s="180">
        <f t="shared" si="5"/>
        <v>0</v>
      </c>
      <c r="CR315" s="180">
        <f t="shared" si="5"/>
        <v>0</v>
      </c>
      <c r="CS315" s="180">
        <f t="shared" si="5"/>
        <v>0</v>
      </c>
      <c r="CT315" s="180">
        <f t="shared" si="5"/>
        <v>0</v>
      </c>
      <c r="CU315" s="180">
        <f t="shared" si="5"/>
        <v>0</v>
      </c>
      <c r="CV315" s="180">
        <f t="shared" si="5"/>
        <v>0</v>
      </c>
      <c r="CW315" s="180">
        <f t="shared" si="5"/>
        <v>0</v>
      </c>
      <c r="CX315" s="180">
        <f t="shared" si="5"/>
        <v>0</v>
      </c>
      <c r="CY315" s="180">
        <f t="shared" si="5"/>
        <v>0</v>
      </c>
      <c r="CZ315" s="180">
        <f t="shared" si="5"/>
        <v>0</v>
      </c>
    </row>
    <row r="316" spans="1:104" x14ac:dyDescent="0.3">
      <c r="A316" s="631">
        <v>953</v>
      </c>
      <c r="D316" s="180">
        <f>D256</f>
        <v>2</v>
      </c>
      <c r="E316" s="180">
        <f t="shared" ref="E316:BP316" si="6">E256</f>
        <v>2</v>
      </c>
      <c r="F316" s="180">
        <f t="shared" si="6"/>
        <v>2</v>
      </c>
      <c r="G316" s="180">
        <f t="shared" si="6"/>
        <v>2</v>
      </c>
      <c r="H316" s="180">
        <f t="shared" si="6"/>
        <v>2</v>
      </c>
      <c r="I316" s="180">
        <f t="shared" si="6"/>
        <v>2</v>
      </c>
      <c r="J316" s="180">
        <f t="shared" si="6"/>
        <v>2</v>
      </c>
      <c r="K316" s="180">
        <f t="shared" si="6"/>
        <v>2</v>
      </c>
      <c r="L316" s="180">
        <f t="shared" si="6"/>
        <v>2</v>
      </c>
      <c r="M316" s="180">
        <f t="shared" si="6"/>
        <v>2</v>
      </c>
      <c r="N316" s="180">
        <f t="shared" si="6"/>
        <v>2</v>
      </c>
      <c r="O316" s="180">
        <f t="shared" si="6"/>
        <v>2</v>
      </c>
      <c r="P316" s="180">
        <f t="shared" si="6"/>
        <v>2</v>
      </c>
      <c r="Q316" s="180">
        <f t="shared" si="6"/>
        <v>2</v>
      </c>
      <c r="R316" s="180">
        <f t="shared" si="6"/>
        <v>2</v>
      </c>
      <c r="S316" s="180">
        <f t="shared" si="6"/>
        <v>2</v>
      </c>
      <c r="T316" s="180">
        <f t="shared" si="6"/>
        <v>2</v>
      </c>
      <c r="U316" s="180">
        <f t="shared" si="6"/>
        <v>2</v>
      </c>
      <c r="V316" s="180">
        <f t="shared" si="6"/>
        <v>2</v>
      </c>
      <c r="W316" s="180">
        <f t="shared" si="6"/>
        <v>0</v>
      </c>
      <c r="X316" s="180">
        <f t="shared" si="6"/>
        <v>0</v>
      </c>
      <c r="Y316" s="180">
        <f t="shared" si="6"/>
        <v>2</v>
      </c>
      <c r="Z316" s="180">
        <f t="shared" si="6"/>
        <v>2</v>
      </c>
      <c r="AA316" s="180">
        <f t="shared" si="6"/>
        <v>2</v>
      </c>
      <c r="AB316" s="180">
        <f t="shared" si="6"/>
        <v>2</v>
      </c>
      <c r="AC316" s="180">
        <f t="shared" si="6"/>
        <v>2</v>
      </c>
      <c r="AD316" s="180">
        <f t="shared" si="6"/>
        <v>2</v>
      </c>
      <c r="AE316" s="180">
        <f t="shared" si="6"/>
        <v>0</v>
      </c>
      <c r="AF316" s="180">
        <f t="shared" si="6"/>
        <v>2</v>
      </c>
      <c r="AG316" s="180">
        <f t="shared" si="6"/>
        <v>2</v>
      </c>
      <c r="AH316" s="180">
        <f t="shared" si="6"/>
        <v>2</v>
      </c>
      <c r="AI316" s="180">
        <f t="shared" si="6"/>
        <v>2</v>
      </c>
      <c r="AJ316" s="180">
        <f t="shared" si="6"/>
        <v>2</v>
      </c>
      <c r="AK316" s="180">
        <f t="shared" si="6"/>
        <v>2</v>
      </c>
      <c r="AL316" s="180">
        <f t="shared" si="6"/>
        <v>0</v>
      </c>
      <c r="AM316" s="180">
        <f t="shared" si="6"/>
        <v>2</v>
      </c>
      <c r="AN316" s="180">
        <f t="shared" si="6"/>
        <v>2</v>
      </c>
      <c r="AO316" s="180">
        <f t="shared" si="6"/>
        <v>2</v>
      </c>
      <c r="AP316" s="180">
        <f t="shared" si="6"/>
        <v>2</v>
      </c>
      <c r="AQ316" s="180">
        <f t="shared" si="6"/>
        <v>2</v>
      </c>
      <c r="AR316" s="180">
        <f t="shared" si="6"/>
        <v>2</v>
      </c>
      <c r="AS316" s="180">
        <f t="shared" si="6"/>
        <v>0</v>
      </c>
      <c r="AT316" s="180">
        <f t="shared" si="6"/>
        <v>2</v>
      </c>
      <c r="AU316" s="180">
        <f t="shared" si="6"/>
        <v>2</v>
      </c>
      <c r="AV316" s="180">
        <f t="shared" si="6"/>
        <v>2</v>
      </c>
      <c r="AW316" s="180">
        <f t="shared" si="6"/>
        <v>2</v>
      </c>
      <c r="AX316" s="180">
        <f t="shared" si="6"/>
        <v>2</v>
      </c>
      <c r="AY316" s="180">
        <f t="shared" si="6"/>
        <v>2</v>
      </c>
      <c r="AZ316" s="180">
        <f t="shared" si="6"/>
        <v>2</v>
      </c>
      <c r="BA316" s="180">
        <f t="shared" si="6"/>
        <v>0</v>
      </c>
      <c r="BB316" s="180">
        <f t="shared" si="6"/>
        <v>2</v>
      </c>
      <c r="BC316" s="180">
        <f t="shared" si="6"/>
        <v>2</v>
      </c>
      <c r="BD316" s="180">
        <f t="shared" si="6"/>
        <v>2</v>
      </c>
      <c r="BE316" s="180">
        <f t="shared" si="6"/>
        <v>2</v>
      </c>
      <c r="BF316" s="180">
        <f t="shared" si="6"/>
        <v>2</v>
      </c>
      <c r="BG316" s="180">
        <f t="shared" si="6"/>
        <v>2</v>
      </c>
      <c r="BH316" s="180">
        <f t="shared" si="6"/>
        <v>2</v>
      </c>
      <c r="BI316" s="180">
        <f t="shared" si="6"/>
        <v>2</v>
      </c>
      <c r="BJ316" s="180">
        <f t="shared" si="6"/>
        <v>2</v>
      </c>
      <c r="BK316" s="180">
        <f t="shared" si="6"/>
        <v>2</v>
      </c>
      <c r="BL316" s="180">
        <f t="shared" si="6"/>
        <v>2</v>
      </c>
      <c r="BM316" s="180">
        <f t="shared" si="6"/>
        <v>2</v>
      </c>
      <c r="BN316" s="180">
        <f t="shared" si="6"/>
        <v>2</v>
      </c>
      <c r="BO316" s="180">
        <f t="shared" si="6"/>
        <v>2</v>
      </c>
      <c r="BP316" s="180">
        <f t="shared" si="6"/>
        <v>2</v>
      </c>
      <c r="BQ316" s="180">
        <f t="shared" ref="BQ316:CZ316" si="7">BQ256</f>
        <v>2</v>
      </c>
      <c r="BR316" s="180">
        <f t="shared" si="7"/>
        <v>2</v>
      </c>
      <c r="BS316" s="180">
        <f t="shared" si="7"/>
        <v>2</v>
      </c>
      <c r="BT316" s="180">
        <f t="shared" si="7"/>
        <v>0</v>
      </c>
      <c r="BU316" s="180">
        <f t="shared" si="7"/>
        <v>2</v>
      </c>
      <c r="BV316" s="180">
        <f t="shared" si="7"/>
        <v>2</v>
      </c>
      <c r="BW316" s="180">
        <f t="shared" si="7"/>
        <v>2</v>
      </c>
      <c r="BX316" s="180">
        <f t="shared" si="7"/>
        <v>2</v>
      </c>
      <c r="BY316" s="180">
        <f t="shared" si="7"/>
        <v>2</v>
      </c>
      <c r="BZ316" s="180">
        <f t="shared" si="7"/>
        <v>2</v>
      </c>
      <c r="CA316" s="180">
        <f t="shared" si="7"/>
        <v>2</v>
      </c>
      <c r="CB316" s="180">
        <f t="shared" si="7"/>
        <v>2</v>
      </c>
      <c r="CC316" s="180">
        <f t="shared" si="7"/>
        <v>2</v>
      </c>
      <c r="CD316" s="180">
        <f t="shared" si="7"/>
        <v>2</v>
      </c>
      <c r="CE316" s="180">
        <f t="shared" si="7"/>
        <v>0</v>
      </c>
      <c r="CF316" s="180">
        <f t="shared" si="7"/>
        <v>0</v>
      </c>
      <c r="CG316" s="180">
        <f t="shared" si="7"/>
        <v>0</v>
      </c>
      <c r="CH316" s="180">
        <f t="shared" si="7"/>
        <v>0</v>
      </c>
      <c r="CI316" s="180">
        <f t="shared" si="7"/>
        <v>0</v>
      </c>
      <c r="CJ316" s="180">
        <f t="shared" si="7"/>
        <v>0</v>
      </c>
      <c r="CK316" s="180">
        <f t="shared" si="7"/>
        <v>0</v>
      </c>
      <c r="CL316" s="180">
        <f t="shared" si="7"/>
        <v>0</v>
      </c>
      <c r="CM316" s="180">
        <f t="shared" si="7"/>
        <v>0</v>
      </c>
      <c r="CN316" s="180">
        <f t="shared" si="7"/>
        <v>0</v>
      </c>
      <c r="CO316" s="180">
        <f t="shared" si="7"/>
        <v>0</v>
      </c>
      <c r="CP316" s="180">
        <f t="shared" si="7"/>
        <v>0</v>
      </c>
      <c r="CQ316" s="180">
        <f t="shared" si="7"/>
        <v>0</v>
      </c>
      <c r="CR316" s="180">
        <f t="shared" si="7"/>
        <v>0</v>
      </c>
      <c r="CS316" s="180">
        <f t="shared" si="7"/>
        <v>0</v>
      </c>
      <c r="CT316" s="180">
        <f t="shared" si="7"/>
        <v>0</v>
      </c>
      <c r="CU316" s="180">
        <f t="shared" si="7"/>
        <v>0</v>
      </c>
      <c r="CV316" s="180">
        <f t="shared" si="7"/>
        <v>0</v>
      </c>
      <c r="CW316" s="180">
        <f t="shared" si="7"/>
        <v>0</v>
      </c>
      <c r="CX316" s="180">
        <f t="shared" si="7"/>
        <v>0</v>
      </c>
      <c r="CY316" s="180">
        <f t="shared" si="7"/>
        <v>0</v>
      </c>
      <c r="CZ316" s="180">
        <f t="shared" si="7"/>
        <v>0</v>
      </c>
    </row>
    <row r="317" spans="1:104" x14ac:dyDescent="0.3">
      <c r="A317" s="631">
        <v>955</v>
      </c>
      <c r="D317" s="180">
        <f>D258</f>
        <v>0</v>
      </c>
      <c r="E317" s="180">
        <f t="shared" ref="E317:BP317" si="8">E258</f>
        <v>0</v>
      </c>
      <c r="F317" s="180">
        <f t="shared" si="8"/>
        <v>0</v>
      </c>
      <c r="G317" s="180">
        <f t="shared" si="8"/>
        <v>0</v>
      </c>
      <c r="H317" s="180">
        <f t="shared" si="8"/>
        <v>0</v>
      </c>
      <c r="I317" s="180">
        <f t="shared" si="8"/>
        <v>0</v>
      </c>
      <c r="J317" s="180">
        <f t="shared" si="8"/>
        <v>2</v>
      </c>
      <c r="K317" s="180">
        <f t="shared" si="8"/>
        <v>0</v>
      </c>
      <c r="L317" s="180">
        <f t="shared" si="8"/>
        <v>0</v>
      </c>
      <c r="M317" s="180">
        <f t="shared" si="8"/>
        <v>0</v>
      </c>
      <c r="N317" s="180">
        <f t="shared" si="8"/>
        <v>0</v>
      </c>
      <c r="O317" s="180">
        <f t="shared" si="8"/>
        <v>0</v>
      </c>
      <c r="P317" s="180">
        <f t="shared" si="8"/>
        <v>0</v>
      </c>
      <c r="Q317" s="180">
        <f t="shared" si="8"/>
        <v>0</v>
      </c>
      <c r="R317" s="180">
        <f t="shared" si="8"/>
        <v>0</v>
      </c>
      <c r="S317" s="180">
        <f t="shared" si="8"/>
        <v>0</v>
      </c>
      <c r="T317" s="180">
        <f t="shared" si="8"/>
        <v>1</v>
      </c>
      <c r="U317" s="180">
        <f t="shared" si="8"/>
        <v>0</v>
      </c>
      <c r="V317" s="180">
        <f t="shared" si="8"/>
        <v>0</v>
      </c>
      <c r="W317" s="180">
        <f t="shared" si="8"/>
        <v>0</v>
      </c>
      <c r="X317" s="180">
        <f t="shared" si="8"/>
        <v>0</v>
      </c>
      <c r="Y317" s="180">
        <f t="shared" si="8"/>
        <v>0</v>
      </c>
      <c r="Z317" s="180">
        <f t="shared" si="8"/>
        <v>0</v>
      </c>
      <c r="AA317" s="180">
        <f t="shared" si="8"/>
        <v>1</v>
      </c>
      <c r="AB317" s="180">
        <f t="shared" si="8"/>
        <v>0</v>
      </c>
      <c r="AC317" s="180">
        <f t="shared" si="8"/>
        <v>0</v>
      </c>
      <c r="AD317" s="180">
        <f t="shared" si="8"/>
        <v>0</v>
      </c>
      <c r="AE317" s="180">
        <f t="shared" si="8"/>
        <v>0</v>
      </c>
      <c r="AF317" s="180">
        <f t="shared" si="8"/>
        <v>0</v>
      </c>
      <c r="AG317" s="180">
        <f t="shared" si="8"/>
        <v>0</v>
      </c>
      <c r="AH317" s="180">
        <f t="shared" si="8"/>
        <v>4</v>
      </c>
      <c r="AI317" s="180">
        <f t="shared" si="8"/>
        <v>0</v>
      </c>
      <c r="AJ317" s="180">
        <f t="shared" si="8"/>
        <v>1</v>
      </c>
      <c r="AK317" s="180">
        <f t="shared" si="8"/>
        <v>0</v>
      </c>
      <c r="AL317" s="180">
        <f t="shared" si="8"/>
        <v>0</v>
      </c>
      <c r="AM317" s="180">
        <f t="shared" si="8"/>
        <v>1</v>
      </c>
      <c r="AN317" s="180">
        <f t="shared" si="8"/>
        <v>0</v>
      </c>
      <c r="AO317" s="180">
        <f t="shared" si="8"/>
        <v>0</v>
      </c>
      <c r="AP317" s="180">
        <f t="shared" si="8"/>
        <v>0</v>
      </c>
      <c r="AQ317" s="180">
        <f t="shared" si="8"/>
        <v>0</v>
      </c>
      <c r="AR317" s="180">
        <f t="shared" si="8"/>
        <v>1</v>
      </c>
      <c r="AS317" s="180">
        <f t="shared" si="8"/>
        <v>0</v>
      </c>
      <c r="AT317" s="180">
        <f t="shared" si="8"/>
        <v>1</v>
      </c>
      <c r="AU317" s="180">
        <f t="shared" si="8"/>
        <v>0</v>
      </c>
      <c r="AV317" s="180">
        <f t="shared" si="8"/>
        <v>1</v>
      </c>
      <c r="AW317" s="180">
        <f t="shared" si="8"/>
        <v>0</v>
      </c>
      <c r="AX317" s="180">
        <f t="shared" si="8"/>
        <v>3</v>
      </c>
      <c r="AY317" s="180">
        <f t="shared" si="8"/>
        <v>0</v>
      </c>
      <c r="AZ317" s="180">
        <f t="shared" si="8"/>
        <v>3</v>
      </c>
      <c r="BA317" s="180">
        <f t="shared" si="8"/>
        <v>0</v>
      </c>
      <c r="BB317" s="180">
        <f t="shared" si="8"/>
        <v>0</v>
      </c>
      <c r="BC317" s="180">
        <f t="shared" si="8"/>
        <v>0</v>
      </c>
      <c r="BD317" s="180">
        <f t="shared" si="8"/>
        <v>0</v>
      </c>
      <c r="BE317" s="180">
        <f t="shared" si="8"/>
        <v>0</v>
      </c>
      <c r="BF317" s="180">
        <f t="shared" si="8"/>
        <v>0</v>
      </c>
      <c r="BG317" s="180">
        <f t="shared" si="8"/>
        <v>0</v>
      </c>
      <c r="BH317" s="180">
        <f t="shared" si="8"/>
        <v>0</v>
      </c>
      <c r="BI317" s="180">
        <f t="shared" si="8"/>
        <v>0</v>
      </c>
      <c r="BJ317" s="180">
        <f t="shared" si="8"/>
        <v>0</v>
      </c>
      <c r="BK317" s="180">
        <f t="shared" si="8"/>
        <v>1</v>
      </c>
      <c r="BL317" s="180">
        <f t="shared" si="8"/>
        <v>0</v>
      </c>
      <c r="BM317" s="180">
        <f t="shared" si="8"/>
        <v>0</v>
      </c>
      <c r="BN317" s="180">
        <f t="shared" si="8"/>
        <v>0</v>
      </c>
      <c r="BO317" s="180">
        <f t="shared" si="8"/>
        <v>0</v>
      </c>
      <c r="BP317" s="180">
        <f t="shared" si="8"/>
        <v>0</v>
      </c>
      <c r="BQ317" s="180">
        <f t="shared" ref="BQ317:CZ317" si="9">BQ258</f>
        <v>0</v>
      </c>
      <c r="BR317" s="180">
        <f t="shared" si="9"/>
        <v>1</v>
      </c>
      <c r="BS317" s="180">
        <f t="shared" si="9"/>
        <v>0</v>
      </c>
      <c r="BT317" s="180">
        <f t="shared" si="9"/>
        <v>0</v>
      </c>
      <c r="BU317" s="180">
        <f t="shared" si="9"/>
        <v>0</v>
      </c>
      <c r="BV317" s="180">
        <f t="shared" si="9"/>
        <v>2</v>
      </c>
      <c r="BW317" s="180">
        <f t="shared" si="9"/>
        <v>0</v>
      </c>
      <c r="BX317" s="180">
        <f t="shared" si="9"/>
        <v>0</v>
      </c>
      <c r="BY317" s="180">
        <f t="shared" si="9"/>
        <v>0</v>
      </c>
      <c r="BZ317" s="180">
        <f t="shared" si="9"/>
        <v>1</v>
      </c>
      <c r="CA317" s="180">
        <f t="shared" si="9"/>
        <v>0</v>
      </c>
      <c r="CB317" s="180">
        <f t="shared" si="9"/>
        <v>1</v>
      </c>
      <c r="CC317" s="180">
        <f t="shared" si="9"/>
        <v>0</v>
      </c>
      <c r="CD317" s="180">
        <f t="shared" si="9"/>
        <v>0</v>
      </c>
      <c r="CE317" s="180">
        <f t="shared" si="9"/>
        <v>0</v>
      </c>
      <c r="CF317" s="180">
        <f t="shared" si="9"/>
        <v>0</v>
      </c>
      <c r="CG317" s="180">
        <f t="shared" si="9"/>
        <v>0</v>
      </c>
      <c r="CH317" s="180">
        <f t="shared" si="9"/>
        <v>0</v>
      </c>
      <c r="CI317" s="180">
        <f t="shared" si="9"/>
        <v>0</v>
      </c>
      <c r="CJ317" s="180">
        <f t="shared" si="9"/>
        <v>0</v>
      </c>
      <c r="CK317" s="180">
        <f t="shared" si="9"/>
        <v>0</v>
      </c>
      <c r="CL317" s="180">
        <f t="shared" si="9"/>
        <v>0</v>
      </c>
      <c r="CM317" s="180">
        <f t="shared" si="9"/>
        <v>0</v>
      </c>
      <c r="CN317" s="180">
        <f t="shared" si="9"/>
        <v>0</v>
      </c>
      <c r="CO317" s="180">
        <f t="shared" si="9"/>
        <v>0</v>
      </c>
      <c r="CP317" s="180">
        <f t="shared" si="9"/>
        <v>0</v>
      </c>
      <c r="CQ317" s="180">
        <f t="shared" si="9"/>
        <v>0</v>
      </c>
      <c r="CR317" s="180">
        <f t="shared" si="9"/>
        <v>0</v>
      </c>
      <c r="CS317" s="180">
        <f t="shared" si="9"/>
        <v>0</v>
      </c>
      <c r="CT317" s="180">
        <f t="shared" si="9"/>
        <v>0</v>
      </c>
      <c r="CU317" s="180">
        <f t="shared" si="9"/>
        <v>0</v>
      </c>
      <c r="CV317" s="180">
        <f t="shared" si="9"/>
        <v>0</v>
      </c>
      <c r="CW317" s="180">
        <f t="shared" si="9"/>
        <v>0</v>
      </c>
      <c r="CX317" s="180">
        <f t="shared" si="9"/>
        <v>0</v>
      </c>
      <c r="CY317" s="180">
        <f t="shared" si="9"/>
        <v>0</v>
      </c>
      <c r="CZ317" s="180">
        <f t="shared" si="9"/>
        <v>0</v>
      </c>
    </row>
    <row r="318" spans="1:104" x14ac:dyDescent="0.3">
      <c r="A318" s="631">
        <v>957</v>
      </c>
      <c r="D318" s="180">
        <f>D260</f>
        <v>0</v>
      </c>
      <c r="E318" s="180">
        <f t="shared" ref="E318:BP318" si="10">E260</f>
        <v>1</v>
      </c>
      <c r="F318" s="180">
        <f t="shared" si="10"/>
        <v>0</v>
      </c>
      <c r="G318" s="180">
        <f t="shared" si="10"/>
        <v>0</v>
      </c>
      <c r="H318" s="180">
        <f t="shared" si="10"/>
        <v>0</v>
      </c>
      <c r="I318" s="180">
        <f t="shared" si="10"/>
        <v>0</v>
      </c>
      <c r="J318" s="180">
        <f t="shared" si="10"/>
        <v>0</v>
      </c>
      <c r="K318" s="180">
        <f t="shared" si="10"/>
        <v>0</v>
      </c>
      <c r="L318" s="180">
        <f t="shared" si="10"/>
        <v>0</v>
      </c>
      <c r="M318" s="180">
        <f t="shared" si="10"/>
        <v>0</v>
      </c>
      <c r="N318" s="180">
        <f t="shared" si="10"/>
        <v>0</v>
      </c>
      <c r="O318" s="180">
        <f t="shared" si="10"/>
        <v>0</v>
      </c>
      <c r="P318" s="180">
        <f t="shared" si="10"/>
        <v>0</v>
      </c>
      <c r="Q318" s="180">
        <f t="shared" si="10"/>
        <v>0</v>
      </c>
      <c r="R318" s="180">
        <f t="shared" si="10"/>
        <v>0</v>
      </c>
      <c r="S318" s="180">
        <f t="shared" si="10"/>
        <v>1</v>
      </c>
      <c r="T318" s="180">
        <f t="shared" si="10"/>
        <v>0</v>
      </c>
      <c r="U318" s="180">
        <f t="shared" si="10"/>
        <v>0</v>
      </c>
      <c r="V318" s="180">
        <f t="shared" si="10"/>
        <v>0</v>
      </c>
      <c r="W318" s="180">
        <f t="shared" si="10"/>
        <v>0</v>
      </c>
      <c r="X318" s="180">
        <f t="shared" si="10"/>
        <v>0</v>
      </c>
      <c r="Y318" s="180">
        <f t="shared" si="10"/>
        <v>0</v>
      </c>
      <c r="Z318" s="180">
        <f t="shared" si="10"/>
        <v>0</v>
      </c>
      <c r="AA318" s="180">
        <f t="shared" si="10"/>
        <v>0</v>
      </c>
      <c r="AB318" s="180">
        <f t="shared" si="10"/>
        <v>0</v>
      </c>
      <c r="AC318" s="180">
        <f t="shared" si="10"/>
        <v>0</v>
      </c>
      <c r="AD318" s="180">
        <f t="shared" si="10"/>
        <v>0</v>
      </c>
      <c r="AE318" s="180">
        <f t="shared" si="10"/>
        <v>0</v>
      </c>
      <c r="AF318" s="180">
        <f t="shared" si="10"/>
        <v>1</v>
      </c>
      <c r="AG318" s="180">
        <f t="shared" si="10"/>
        <v>0</v>
      </c>
      <c r="AH318" s="180">
        <f t="shared" si="10"/>
        <v>0</v>
      </c>
      <c r="AI318" s="180">
        <f t="shared" si="10"/>
        <v>1</v>
      </c>
      <c r="AJ318" s="180">
        <f t="shared" si="10"/>
        <v>0</v>
      </c>
      <c r="AK318" s="180">
        <f t="shared" si="10"/>
        <v>0</v>
      </c>
      <c r="AL318" s="180">
        <f t="shared" si="10"/>
        <v>0</v>
      </c>
      <c r="AM318" s="180">
        <f t="shared" si="10"/>
        <v>0</v>
      </c>
      <c r="AN318" s="180">
        <f t="shared" si="10"/>
        <v>0</v>
      </c>
      <c r="AO318" s="180">
        <f t="shared" si="10"/>
        <v>0</v>
      </c>
      <c r="AP318" s="180">
        <f t="shared" si="10"/>
        <v>0</v>
      </c>
      <c r="AQ318" s="180">
        <f t="shared" si="10"/>
        <v>0</v>
      </c>
      <c r="AR318" s="180">
        <f t="shared" si="10"/>
        <v>0</v>
      </c>
      <c r="AS318" s="180">
        <f t="shared" si="10"/>
        <v>0</v>
      </c>
      <c r="AT318" s="180">
        <f t="shared" si="10"/>
        <v>0</v>
      </c>
      <c r="AU318" s="180">
        <f t="shared" si="10"/>
        <v>0</v>
      </c>
      <c r="AV318" s="180">
        <f t="shared" si="10"/>
        <v>0</v>
      </c>
      <c r="AW318" s="180">
        <f t="shared" si="10"/>
        <v>0</v>
      </c>
      <c r="AX318" s="180">
        <f t="shared" si="10"/>
        <v>0</v>
      </c>
      <c r="AY318" s="180">
        <f t="shared" si="10"/>
        <v>0</v>
      </c>
      <c r="AZ318" s="180">
        <f t="shared" si="10"/>
        <v>3</v>
      </c>
      <c r="BA318" s="180">
        <f t="shared" si="10"/>
        <v>0</v>
      </c>
      <c r="BB318" s="180">
        <f t="shared" si="10"/>
        <v>0</v>
      </c>
      <c r="BC318" s="180">
        <f t="shared" si="10"/>
        <v>0</v>
      </c>
      <c r="BD318" s="180">
        <f t="shared" si="10"/>
        <v>0</v>
      </c>
      <c r="BE318" s="180">
        <f t="shared" si="10"/>
        <v>0</v>
      </c>
      <c r="BF318" s="180">
        <f t="shared" si="10"/>
        <v>0</v>
      </c>
      <c r="BG318" s="180">
        <f t="shared" si="10"/>
        <v>0</v>
      </c>
      <c r="BH318" s="180">
        <f t="shared" si="10"/>
        <v>0</v>
      </c>
      <c r="BI318" s="180">
        <f t="shared" si="10"/>
        <v>0</v>
      </c>
      <c r="BJ318" s="180">
        <f t="shared" si="10"/>
        <v>0</v>
      </c>
      <c r="BK318" s="180">
        <f t="shared" si="10"/>
        <v>0</v>
      </c>
      <c r="BL318" s="180">
        <f t="shared" si="10"/>
        <v>0</v>
      </c>
      <c r="BM318" s="180">
        <f t="shared" si="10"/>
        <v>1</v>
      </c>
      <c r="BN318" s="180">
        <f t="shared" si="10"/>
        <v>5</v>
      </c>
      <c r="BO318" s="180">
        <f t="shared" si="10"/>
        <v>2</v>
      </c>
      <c r="BP318" s="180">
        <f t="shared" si="10"/>
        <v>0</v>
      </c>
      <c r="BQ318" s="180">
        <f t="shared" ref="BQ318:CZ318" si="11">BQ260</f>
        <v>0</v>
      </c>
      <c r="BR318" s="180">
        <f t="shared" si="11"/>
        <v>0</v>
      </c>
      <c r="BS318" s="180">
        <f t="shared" si="11"/>
        <v>0</v>
      </c>
      <c r="BT318" s="180">
        <f t="shared" si="11"/>
        <v>0</v>
      </c>
      <c r="BU318" s="180">
        <f t="shared" si="11"/>
        <v>0</v>
      </c>
      <c r="BV318" s="180">
        <f t="shared" si="11"/>
        <v>0</v>
      </c>
      <c r="BW318" s="180">
        <f t="shared" si="11"/>
        <v>0</v>
      </c>
      <c r="BX318" s="180">
        <f t="shared" si="11"/>
        <v>0</v>
      </c>
      <c r="BY318" s="180">
        <f t="shared" si="11"/>
        <v>0</v>
      </c>
      <c r="BZ318" s="180">
        <f t="shared" si="11"/>
        <v>0</v>
      </c>
      <c r="CA318" s="180">
        <f t="shared" si="11"/>
        <v>0</v>
      </c>
      <c r="CB318" s="180">
        <f t="shared" si="11"/>
        <v>1</v>
      </c>
      <c r="CC318" s="180">
        <f t="shared" si="11"/>
        <v>0</v>
      </c>
      <c r="CD318" s="180">
        <f t="shared" si="11"/>
        <v>0</v>
      </c>
      <c r="CE318" s="180">
        <f t="shared" si="11"/>
        <v>0</v>
      </c>
      <c r="CF318" s="180">
        <f t="shared" si="11"/>
        <v>0</v>
      </c>
      <c r="CG318" s="180">
        <f t="shared" si="11"/>
        <v>0</v>
      </c>
      <c r="CH318" s="180">
        <f t="shared" si="11"/>
        <v>0</v>
      </c>
      <c r="CI318" s="180">
        <f t="shared" si="11"/>
        <v>0</v>
      </c>
      <c r="CJ318" s="180">
        <f t="shared" si="11"/>
        <v>0</v>
      </c>
      <c r="CK318" s="180">
        <f t="shared" si="11"/>
        <v>0</v>
      </c>
      <c r="CL318" s="180">
        <f t="shared" si="11"/>
        <v>0</v>
      </c>
      <c r="CM318" s="180">
        <f t="shared" si="11"/>
        <v>0</v>
      </c>
      <c r="CN318" s="180">
        <f t="shared" si="11"/>
        <v>0</v>
      </c>
      <c r="CO318" s="180">
        <f t="shared" si="11"/>
        <v>0</v>
      </c>
      <c r="CP318" s="180">
        <f t="shared" si="11"/>
        <v>0</v>
      </c>
      <c r="CQ318" s="180">
        <f t="shared" si="11"/>
        <v>0</v>
      </c>
      <c r="CR318" s="180">
        <f t="shared" si="11"/>
        <v>0</v>
      </c>
      <c r="CS318" s="180">
        <f t="shared" si="11"/>
        <v>0</v>
      </c>
      <c r="CT318" s="180">
        <f t="shared" si="11"/>
        <v>0</v>
      </c>
      <c r="CU318" s="180">
        <f t="shared" si="11"/>
        <v>0</v>
      </c>
      <c r="CV318" s="180">
        <f t="shared" si="11"/>
        <v>0</v>
      </c>
      <c r="CW318" s="180">
        <f t="shared" si="11"/>
        <v>0</v>
      </c>
      <c r="CX318" s="180">
        <f t="shared" si="11"/>
        <v>0</v>
      </c>
      <c r="CY318" s="180">
        <f t="shared" si="11"/>
        <v>0</v>
      </c>
      <c r="CZ318" s="180">
        <f t="shared" si="11"/>
        <v>0</v>
      </c>
    </row>
    <row r="319" spans="1:104" x14ac:dyDescent="0.3">
      <c r="A319" s="631">
        <v>959</v>
      </c>
      <c r="D319" s="180">
        <f>D262</f>
        <v>3</v>
      </c>
      <c r="E319" s="180">
        <f t="shared" ref="E319:BP319" si="12">E262</f>
        <v>2</v>
      </c>
      <c r="F319" s="180">
        <f t="shared" si="12"/>
        <v>2</v>
      </c>
      <c r="G319" s="180">
        <f t="shared" si="12"/>
        <v>2</v>
      </c>
      <c r="H319" s="180">
        <f t="shared" si="12"/>
        <v>3</v>
      </c>
      <c r="I319" s="180">
        <f t="shared" si="12"/>
        <v>2</v>
      </c>
      <c r="J319" s="180">
        <f t="shared" si="12"/>
        <v>3</v>
      </c>
      <c r="K319" s="180">
        <f t="shared" si="12"/>
        <v>3</v>
      </c>
      <c r="L319" s="180">
        <f t="shared" si="12"/>
        <v>2</v>
      </c>
      <c r="M319" s="180">
        <f t="shared" si="12"/>
        <v>2</v>
      </c>
      <c r="N319" s="180">
        <f t="shared" si="12"/>
        <v>3</v>
      </c>
      <c r="O319" s="180">
        <f t="shared" si="12"/>
        <v>2</v>
      </c>
      <c r="P319" s="180">
        <f t="shared" si="12"/>
        <v>2</v>
      </c>
      <c r="Q319" s="180">
        <f t="shared" si="12"/>
        <v>3</v>
      </c>
      <c r="R319" s="180">
        <f t="shared" si="12"/>
        <v>3</v>
      </c>
      <c r="S319" s="180">
        <f t="shared" si="12"/>
        <v>2</v>
      </c>
      <c r="T319" s="180">
        <f t="shared" si="12"/>
        <v>2</v>
      </c>
      <c r="U319" s="180">
        <f t="shared" si="12"/>
        <v>2</v>
      </c>
      <c r="V319" s="180">
        <f t="shared" si="12"/>
        <v>2</v>
      </c>
      <c r="W319" s="180">
        <f t="shared" si="12"/>
        <v>0</v>
      </c>
      <c r="X319" s="180">
        <f t="shared" si="12"/>
        <v>0</v>
      </c>
      <c r="Y319" s="180">
        <f t="shared" si="12"/>
        <v>2</v>
      </c>
      <c r="Z319" s="180">
        <f t="shared" si="12"/>
        <v>2</v>
      </c>
      <c r="AA319" s="180">
        <f t="shared" si="12"/>
        <v>2</v>
      </c>
      <c r="AB319" s="180">
        <f t="shared" si="12"/>
        <v>2</v>
      </c>
      <c r="AC319" s="180">
        <f t="shared" si="12"/>
        <v>2</v>
      </c>
      <c r="AD319" s="180">
        <f t="shared" si="12"/>
        <v>2</v>
      </c>
      <c r="AE319" s="180">
        <f t="shared" si="12"/>
        <v>0</v>
      </c>
      <c r="AF319" s="180">
        <f t="shared" si="12"/>
        <v>2</v>
      </c>
      <c r="AG319" s="180">
        <f t="shared" si="12"/>
        <v>3</v>
      </c>
      <c r="AH319" s="180">
        <f t="shared" si="12"/>
        <v>2</v>
      </c>
      <c r="AI319" s="180">
        <f t="shared" si="12"/>
        <v>2</v>
      </c>
      <c r="AJ319" s="180">
        <f t="shared" si="12"/>
        <v>2</v>
      </c>
      <c r="AK319" s="180">
        <f t="shared" si="12"/>
        <v>3</v>
      </c>
      <c r="AL319" s="180">
        <f t="shared" si="12"/>
        <v>0</v>
      </c>
      <c r="AM319" s="180">
        <f t="shared" si="12"/>
        <v>2</v>
      </c>
      <c r="AN319" s="180">
        <f t="shared" si="12"/>
        <v>2</v>
      </c>
      <c r="AO319" s="180">
        <f t="shared" si="12"/>
        <v>3</v>
      </c>
      <c r="AP319" s="180">
        <f t="shared" si="12"/>
        <v>2</v>
      </c>
      <c r="AQ319" s="180">
        <f t="shared" si="12"/>
        <v>2</v>
      </c>
      <c r="AR319" s="180">
        <f t="shared" si="12"/>
        <v>2</v>
      </c>
      <c r="AS319" s="180">
        <f t="shared" si="12"/>
        <v>0</v>
      </c>
      <c r="AT319" s="180">
        <f t="shared" si="12"/>
        <v>2</v>
      </c>
      <c r="AU319" s="180">
        <f t="shared" si="12"/>
        <v>2</v>
      </c>
      <c r="AV319" s="180">
        <f t="shared" si="12"/>
        <v>2</v>
      </c>
      <c r="AW319" s="180">
        <f t="shared" si="12"/>
        <v>2</v>
      </c>
      <c r="AX319" s="180">
        <f t="shared" si="12"/>
        <v>2</v>
      </c>
      <c r="AY319" s="180">
        <f t="shared" si="12"/>
        <v>2</v>
      </c>
      <c r="AZ319" s="180">
        <f t="shared" si="12"/>
        <v>2</v>
      </c>
      <c r="BA319" s="180">
        <f t="shared" si="12"/>
        <v>0</v>
      </c>
      <c r="BB319" s="180">
        <f t="shared" si="12"/>
        <v>2</v>
      </c>
      <c r="BC319" s="180">
        <f t="shared" si="12"/>
        <v>2</v>
      </c>
      <c r="BD319" s="180">
        <f t="shared" si="12"/>
        <v>2</v>
      </c>
      <c r="BE319" s="180">
        <f t="shared" si="12"/>
        <v>2</v>
      </c>
      <c r="BF319" s="180">
        <f t="shared" si="12"/>
        <v>2</v>
      </c>
      <c r="BG319" s="180">
        <f t="shared" si="12"/>
        <v>3</v>
      </c>
      <c r="BH319" s="180">
        <f t="shared" si="12"/>
        <v>2</v>
      </c>
      <c r="BI319" s="180">
        <f t="shared" si="12"/>
        <v>2</v>
      </c>
      <c r="BJ319" s="180">
        <f t="shared" si="12"/>
        <v>2</v>
      </c>
      <c r="BK319" s="180">
        <f t="shared" si="12"/>
        <v>3</v>
      </c>
      <c r="BL319" s="180">
        <f t="shared" si="12"/>
        <v>2</v>
      </c>
      <c r="BM319" s="180">
        <f t="shared" si="12"/>
        <v>2</v>
      </c>
      <c r="BN319" s="180">
        <f t="shared" si="12"/>
        <v>2</v>
      </c>
      <c r="BO319" s="180">
        <f t="shared" si="12"/>
        <v>2</v>
      </c>
      <c r="BP319" s="180">
        <f t="shared" si="12"/>
        <v>2</v>
      </c>
      <c r="BQ319" s="180">
        <f t="shared" ref="BQ319:CZ319" si="13">BQ262</f>
        <v>3</v>
      </c>
      <c r="BR319" s="180">
        <f t="shared" si="13"/>
        <v>2</v>
      </c>
      <c r="BS319" s="180">
        <f t="shared" si="13"/>
        <v>2</v>
      </c>
      <c r="BT319" s="180">
        <f t="shared" si="13"/>
        <v>0</v>
      </c>
      <c r="BU319" s="180">
        <f t="shared" si="13"/>
        <v>2</v>
      </c>
      <c r="BV319" s="180">
        <f t="shared" si="13"/>
        <v>2</v>
      </c>
      <c r="BW319" s="180">
        <f t="shared" si="13"/>
        <v>2</v>
      </c>
      <c r="BX319" s="180">
        <f t="shared" si="13"/>
        <v>2</v>
      </c>
      <c r="BY319" s="180">
        <f t="shared" si="13"/>
        <v>2</v>
      </c>
      <c r="BZ319" s="180">
        <f t="shared" si="13"/>
        <v>2</v>
      </c>
      <c r="CA319" s="180">
        <f t="shared" si="13"/>
        <v>2</v>
      </c>
      <c r="CB319" s="180">
        <f t="shared" si="13"/>
        <v>2</v>
      </c>
      <c r="CC319" s="180">
        <f t="shared" si="13"/>
        <v>3</v>
      </c>
      <c r="CD319" s="180">
        <f t="shared" si="13"/>
        <v>2</v>
      </c>
      <c r="CE319" s="180">
        <f t="shared" si="13"/>
        <v>0</v>
      </c>
      <c r="CF319" s="180">
        <f t="shared" si="13"/>
        <v>0</v>
      </c>
      <c r="CG319" s="180">
        <f t="shared" si="13"/>
        <v>0</v>
      </c>
      <c r="CH319" s="180">
        <f t="shared" si="13"/>
        <v>0</v>
      </c>
      <c r="CI319" s="180">
        <f t="shared" si="13"/>
        <v>0</v>
      </c>
      <c r="CJ319" s="180">
        <f t="shared" si="13"/>
        <v>0</v>
      </c>
      <c r="CK319" s="180">
        <f t="shared" si="13"/>
        <v>0</v>
      </c>
      <c r="CL319" s="180">
        <f t="shared" si="13"/>
        <v>0</v>
      </c>
      <c r="CM319" s="180">
        <f t="shared" si="13"/>
        <v>0</v>
      </c>
      <c r="CN319" s="180">
        <f t="shared" si="13"/>
        <v>0</v>
      </c>
      <c r="CO319" s="180">
        <f t="shared" si="13"/>
        <v>0</v>
      </c>
      <c r="CP319" s="180">
        <f t="shared" si="13"/>
        <v>0</v>
      </c>
      <c r="CQ319" s="180">
        <f t="shared" si="13"/>
        <v>0</v>
      </c>
      <c r="CR319" s="180">
        <f t="shared" si="13"/>
        <v>0</v>
      </c>
      <c r="CS319" s="180">
        <f t="shared" si="13"/>
        <v>0</v>
      </c>
      <c r="CT319" s="180">
        <f t="shared" si="13"/>
        <v>0</v>
      </c>
      <c r="CU319" s="180">
        <f t="shared" si="13"/>
        <v>0</v>
      </c>
      <c r="CV319" s="180">
        <f t="shared" si="13"/>
        <v>0</v>
      </c>
      <c r="CW319" s="180">
        <f t="shared" si="13"/>
        <v>0</v>
      </c>
      <c r="CX319" s="180">
        <f t="shared" si="13"/>
        <v>0</v>
      </c>
      <c r="CY319" s="180">
        <f t="shared" si="13"/>
        <v>0</v>
      </c>
      <c r="CZ319" s="180">
        <f t="shared" si="13"/>
        <v>0</v>
      </c>
    </row>
    <row r="320" spans="1:104" x14ac:dyDescent="0.3">
      <c r="A320" s="155">
        <v>965</v>
      </c>
      <c r="D320" s="180">
        <f>D266</f>
        <v>0</v>
      </c>
      <c r="E320" s="180">
        <f t="shared" ref="E320:BP320" si="14">E266</f>
        <v>0</v>
      </c>
      <c r="F320" s="180">
        <f t="shared" si="14"/>
        <v>0</v>
      </c>
      <c r="G320" s="180">
        <f t="shared" si="14"/>
        <v>0</v>
      </c>
      <c r="H320" s="180">
        <f t="shared" si="14"/>
        <v>0</v>
      </c>
      <c r="I320" s="180">
        <f t="shared" si="14"/>
        <v>0</v>
      </c>
      <c r="J320" s="180">
        <f t="shared" si="14"/>
        <v>0</v>
      </c>
      <c r="K320" s="180">
        <f t="shared" si="14"/>
        <v>0</v>
      </c>
      <c r="L320" s="180">
        <f t="shared" si="14"/>
        <v>0</v>
      </c>
      <c r="M320" s="180">
        <f t="shared" si="14"/>
        <v>0</v>
      </c>
      <c r="N320" s="180">
        <f t="shared" si="14"/>
        <v>0</v>
      </c>
      <c r="O320" s="180">
        <f t="shared" si="14"/>
        <v>0</v>
      </c>
      <c r="P320" s="180">
        <f t="shared" si="14"/>
        <v>0</v>
      </c>
      <c r="Q320" s="180">
        <f t="shared" si="14"/>
        <v>0</v>
      </c>
      <c r="R320" s="180">
        <f t="shared" si="14"/>
        <v>0</v>
      </c>
      <c r="S320" s="180">
        <f t="shared" si="14"/>
        <v>0</v>
      </c>
      <c r="T320" s="180">
        <f t="shared" si="14"/>
        <v>0</v>
      </c>
      <c r="U320" s="180">
        <f t="shared" si="14"/>
        <v>0</v>
      </c>
      <c r="V320" s="180">
        <f t="shared" si="14"/>
        <v>0</v>
      </c>
      <c r="W320" s="180">
        <f t="shared" si="14"/>
        <v>0</v>
      </c>
      <c r="X320" s="180">
        <f t="shared" si="14"/>
        <v>0</v>
      </c>
      <c r="Y320" s="180">
        <f t="shared" si="14"/>
        <v>0</v>
      </c>
      <c r="Z320" s="180">
        <f t="shared" si="14"/>
        <v>0</v>
      </c>
      <c r="AA320" s="180">
        <f t="shared" si="14"/>
        <v>0</v>
      </c>
      <c r="AB320" s="180">
        <f t="shared" si="14"/>
        <v>0</v>
      </c>
      <c r="AC320" s="180">
        <f t="shared" si="14"/>
        <v>0</v>
      </c>
      <c r="AD320" s="180">
        <f t="shared" si="14"/>
        <v>0</v>
      </c>
      <c r="AE320" s="180">
        <f t="shared" si="14"/>
        <v>0</v>
      </c>
      <c r="AF320" s="180">
        <f t="shared" si="14"/>
        <v>0</v>
      </c>
      <c r="AG320" s="180">
        <f t="shared" si="14"/>
        <v>0</v>
      </c>
      <c r="AH320" s="180">
        <f t="shared" si="14"/>
        <v>0</v>
      </c>
      <c r="AI320" s="180">
        <f t="shared" si="14"/>
        <v>0</v>
      </c>
      <c r="AJ320" s="180">
        <f t="shared" si="14"/>
        <v>0</v>
      </c>
      <c r="AK320" s="180">
        <f t="shared" si="14"/>
        <v>0</v>
      </c>
      <c r="AL320" s="180">
        <f t="shared" si="14"/>
        <v>0</v>
      </c>
      <c r="AM320" s="180">
        <f t="shared" si="14"/>
        <v>0</v>
      </c>
      <c r="AN320" s="180">
        <f t="shared" si="14"/>
        <v>0</v>
      </c>
      <c r="AO320" s="180">
        <f t="shared" si="14"/>
        <v>0</v>
      </c>
      <c r="AP320" s="180">
        <f t="shared" si="14"/>
        <v>0</v>
      </c>
      <c r="AQ320" s="180">
        <f t="shared" si="14"/>
        <v>0</v>
      </c>
      <c r="AR320" s="180">
        <f t="shared" si="14"/>
        <v>0</v>
      </c>
      <c r="AS320" s="180">
        <f t="shared" si="14"/>
        <v>0</v>
      </c>
      <c r="AT320" s="180">
        <f t="shared" si="14"/>
        <v>0</v>
      </c>
      <c r="AU320" s="180">
        <f t="shared" si="14"/>
        <v>0</v>
      </c>
      <c r="AV320" s="180">
        <f t="shared" si="14"/>
        <v>0</v>
      </c>
      <c r="AW320" s="180">
        <f t="shared" si="14"/>
        <v>0</v>
      </c>
      <c r="AX320" s="180">
        <f t="shared" si="14"/>
        <v>0</v>
      </c>
      <c r="AY320" s="180">
        <f t="shared" si="14"/>
        <v>0</v>
      </c>
      <c r="AZ320" s="180">
        <f t="shared" si="14"/>
        <v>0</v>
      </c>
      <c r="BA320" s="180">
        <f t="shared" si="14"/>
        <v>0</v>
      </c>
      <c r="BB320" s="180">
        <f t="shared" si="14"/>
        <v>0</v>
      </c>
      <c r="BC320" s="180">
        <f t="shared" si="14"/>
        <v>0</v>
      </c>
      <c r="BD320" s="180">
        <f t="shared" si="14"/>
        <v>0</v>
      </c>
      <c r="BE320" s="180">
        <f t="shared" si="14"/>
        <v>0</v>
      </c>
      <c r="BF320" s="180">
        <f t="shared" si="14"/>
        <v>0</v>
      </c>
      <c r="BG320" s="180">
        <f t="shared" si="14"/>
        <v>0</v>
      </c>
      <c r="BH320" s="180">
        <f t="shared" si="14"/>
        <v>0</v>
      </c>
      <c r="BI320" s="180">
        <f t="shared" si="14"/>
        <v>0</v>
      </c>
      <c r="BJ320" s="180">
        <f t="shared" si="14"/>
        <v>0</v>
      </c>
      <c r="BK320" s="180">
        <f t="shared" si="14"/>
        <v>0</v>
      </c>
      <c r="BL320" s="180">
        <f t="shared" si="14"/>
        <v>0</v>
      </c>
      <c r="BM320" s="180">
        <f t="shared" si="14"/>
        <v>0</v>
      </c>
      <c r="BN320" s="180">
        <f t="shared" si="14"/>
        <v>0</v>
      </c>
      <c r="BO320" s="180">
        <f t="shared" si="14"/>
        <v>0</v>
      </c>
      <c r="BP320" s="180">
        <f t="shared" si="14"/>
        <v>0</v>
      </c>
      <c r="BQ320" s="180">
        <f t="shared" ref="BQ320:CZ320" si="15">BQ266</f>
        <v>0</v>
      </c>
      <c r="BR320" s="180">
        <f t="shared" si="15"/>
        <v>0</v>
      </c>
      <c r="BS320" s="180">
        <f t="shared" si="15"/>
        <v>0</v>
      </c>
      <c r="BT320" s="180">
        <f t="shared" si="15"/>
        <v>0</v>
      </c>
      <c r="BU320" s="180">
        <f t="shared" si="15"/>
        <v>0</v>
      </c>
      <c r="BV320" s="180">
        <f t="shared" si="15"/>
        <v>0</v>
      </c>
      <c r="BW320" s="180">
        <f t="shared" si="15"/>
        <v>0</v>
      </c>
      <c r="BX320" s="180">
        <f t="shared" si="15"/>
        <v>0</v>
      </c>
      <c r="BY320" s="180">
        <f t="shared" si="15"/>
        <v>0</v>
      </c>
      <c r="BZ320" s="180">
        <f t="shared" si="15"/>
        <v>0</v>
      </c>
      <c r="CA320" s="180">
        <f t="shared" si="15"/>
        <v>0</v>
      </c>
      <c r="CB320" s="180">
        <f t="shared" si="15"/>
        <v>0</v>
      </c>
      <c r="CC320" s="180">
        <f t="shared" si="15"/>
        <v>0</v>
      </c>
      <c r="CD320" s="180">
        <f t="shared" si="15"/>
        <v>0</v>
      </c>
      <c r="CE320" s="180">
        <f t="shared" si="15"/>
        <v>0</v>
      </c>
      <c r="CF320" s="180">
        <f t="shared" si="15"/>
        <v>0</v>
      </c>
      <c r="CG320" s="180">
        <f t="shared" si="15"/>
        <v>0</v>
      </c>
      <c r="CH320" s="180">
        <f t="shared" si="15"/>
        <v>0</v>
      </c>
      <c r="CI320" s="180">
        <f t="shared" si="15"/>
        <v>0</v>
      </c>
      <c r="CJ320" s="180">
        <f t="shared" si="15"/>
        <v>0</v>
      </c>
      <c r="CK320" s="180">
        <f t="shared" si="15"/>
        <v>0</v>
      </c>
      <c r="CL320" s="180">
        <f t="shared" si="15"/>
        <v>0</v>
      </c>
      <c r="CM320" s="180">
        <f t="shared" si="15"/>
        <v>0</v>
      </c>
      <c r="CN320" s="180">
        <f t="shared" si="15"/>
        <v>0</v>
      </c>
      <c r="CO320" s="180">
        <f t="shared" si="15"/>
        <v>0</v>
      </c>
      <c r="CP320" s="180">
        <f t="shared" si="15"/>
        <v>0</v>
      </c>
      <c r="CQ320" s="180">
        <f t="shared" si="15"/>
        <v>0</v>
      </c>
      <c r="CR320" s="180">
        <f t="shared" si="15"/>
        <v>0</v>
      </c>
      <c r="CS320" s="180">
        <f t="shared" si="15"/>
        <v>0</v>
      </c>
      <c r="CT320" s="180">
        <f t="shared" si="15"/>
        <v>0</v>
      </c>
      <c r="CU320" s="180">
        <f t="shared" si="15"/>
        <v>0</v>
      </c>
      <c r="CV320" s="180">
        <f t="shared" si="15"/>
        <v>0</v>
      </c>
      <c r="CW320" s="180">
        <f t="shared" si="15"/>
        <v>0</v>
      </c>
      <c r="CX320" s="180">
        <f t="shared" si="15"/>
        <v>0</v>
      </c>
      <c r="CY320" s="180">
        <f t="shared" si="15"/>
        <v>0</v>
      </c>
      <c r="CZ320" s="180">
        <f t="shared" si="15"/>
        <v>0</v>
      </c>
    </row>
    <row r="321" spans="1:104" x14ac:dyDescent="0.3">
      <c r="A321" s="631">
        <v>973</v>
      </c>
      <c r="D321" s="180">
        <f>D269</f>
        <v>0</v>
      </c>
      <c r="E321" s="180">
        <f t="shared" ref="E321:BP325" si="16">E269</f>
        <v>1</v>
      </c>
      <c r="F321" s="180">
        <f t="shared" si="16"/>
        <v>0</v>
      </c>
      <c r="G321" s="180">
        <f t="shared" si="16"/>
        <v>0</v>
      </c>
      <c r="H321" s="180">
        <f t="shared" si="16"/>
        <v>0</v>
      </c>
      <c r="I321" s="180">
        <f t="shared" si="16"/>
        <v>0</v>
      </c>
      <c r="J321" s="180">
        <f t="shared" si="16"/>
        <v>0</v>
      </c>
      <c r="K321" s="180">
        <f t="shared" si="16"/>
        <v>0</v>
      </c>
      <c r="L321" s="180">
        <f t="shared" si="16"/>
        <v>0</v>
      </c>
      <c r="M321" s="180">
        <f t="shared" si="16"/>
        <v>0</v>
      </c>
      <c r="N321" s="180">
        <f t="shared" si="16"/>
        <v>0</v>
      </c>
      <c r="O321" s="180">
        <f t="shared" si="16"/>
        <v>0</v>
      </c>
      <c r="P321" s="180">
        <f t="shared" si="16"/>
        <v>0</v>
      </c>
      <c r="Q321" s="180">
        <f t="shared" si="16"/>
        <v>0</v>
      </c>
      <c r="R321" s="180">
        <f t="shared" si="16"/>
        <v>0</v>
      </c>
      <c r="S321" s="180">
        <f t="shared" si="16"/>
        <v>0</v>
      </c>
      <c r="T321" s="180">
        <f t="shared" si="16"/>
        <v>0</v>
      </c>
      <c r="U321" s="180">
        <f t="shared" si="16"/>
        <v>0</v>
      </c>
      <c r="V321" s="180">
        <f t="shared" si="16"/>
        <v>0</v>
      </c>
      <c r="W321" s="180">
        <f t="shared" si="16"/>
        <v>0</v>
      </c>
      <c r="X321" s="180">
        <f t="shared" si="16"/>
        <v>0</v>
      </c>
      <c r="Y321" s="180">
        <f t="shared" si="16"/>
        <v>0</v>
      </c>
      <c r="Z321" s="180">
        <f t="shared" si="16"/>
        <v>0</v>
      </c>
      <c r="AA321" s="180">
        <f t="shared" si="16"/>
        <v>0</v>
      </c>
      <c r="AB321" s="180">
        <f t="shared" si="16"/>
        <v>0</v>
      </c>
      <c r="AC321" s="180">
        <f t="shared" si="16"/>
        <v>0</v>
      </c>
      <c r="AD321" s="180">
        <f t="shared" si="16"/>
        <v>0</v>
      </c>
      <c r="AE321" s="180">
        <f t="shared" si="16"/>
        <v>0</v>
      </c>
      <c r="AF321" s="180">
        <f t="shared" si="16"/>
        <v>0</v>
      </c>
      <c r="AG321" s="180">
        <f t="shared" si="16"/>
        <v>0</v>
      </c>
      <c r="AH321" s="180">
        <f t="shared" si="16"/>
        <v>0</v>
      </c>
      <c r="AI321" s="180">
        <f t="shared" si="16"/>
        <v>0</v>
      </c>
      <c r="AJ321" s="180">
        <f t="shared" si="16"/>
        <v>0</v>
      </c>
      <c r="AK321" s="180">
        <f t="shared" si="16"/>
        <v>2</v>
      </c>
      <c r="AL321" s="180">
        <f t="shared" si="16"/>
        <v>0</v>
      </c>
      <c r="AM321" s="180">
        <f t="shared" si="16"/>
        <v>0</v>
      </c>
      <c r="AN321" s="180">
        <f t="shared" si="16"/>
        <v>0</v>
      </c>
      <c r="AO321" s="180">
        <f t="shared" si="16"/>
        <v>0</v>
      </c>
      <c r="AP321" s="180">
        <f t="shared" si="16"/>
        <v>0</v>
      </c>
      <c r="AQ321" s="180">
        <f t="shared" si="16"/>
        <v>0</v>
      </c>
      <c r="AR321" s="180">
        <f t="shared" si="16"/>
        <v>0</v>
      </c>
      <c r="AS321" s="180">
        <f t="shared" si="16"/>
        <v>0</v>
      </c>
      <c r="AT321" s="180">
        <f t="shared" si="16"/>
        <v>0</v>
      </c>
      <c r="AU321" s="180">
        <f t="shared" si="16"/>
        <v>0</v>
      </c>
      <c r="AV321" s="180">
        <f t="shared" si="16"/>
        <v>0</v>
      </c>
      <c r="AW321" s="180">
        <f t="shared" si="16"/>
        <v>0</v>
      </c>
      <c r="AX321" s="180">
        <f t="shared" si="16"/>
        <v>0</v>
      </c>
      <c r="AY321" s="180">
        <f t="shared" si="16"/>
        <v>0</v>
      </c>
      <c r="AZ321" s="180">
        <f t="shared" si="16"/>
        <v>3</v>
      </c>
      <c r="BA321" s="180">
        <f t="shared" si="16"/>
        <v>0</v>
      </c>
      <c r="BB321" s="180">
        <f t="shared" si="16"/>
        <v>0</v>
      </c>
      <c r="BC321" s="180">
        <f t="shared" si="16"/>
        <v>0</v>
      </c>
      <c r="BD321" s="180">
        <f t="shared" si="16"/>
        <v>0</v>
      </c>
      <c r="BE321" s="180">
        <f t="shared" si="16"/>
        <v>0</v>
      </c>
      <c r="BF321" s="180">
        <f t="shared" si="16"/>
        <v>0</v>
      </c>
      <c r="BG321" s="180">
        <f t="shared" si="16"/>
        <v>0</v>
      </c>
      <c r="BH321" s="180">
        <f t="shared" si="16"/>
        <v>0</v>
      </c>
      <c r="BI321" s="180">
        <f t="shared" si="16"/>
        <v>0</v>
      </c>
      <c r="BJ321" s="180">
        <f t="shared" si="16"/>
        <v>0</v>
      </c>
      <c r="BK321" s="180">
        <f t="shared" si="16"/>
        <v>0</v>
      </c>
      <c r="BL321" s="180">
        <f t="shared" si="16"/>
        <v>0</v>
      </c>
      <c r="BM321" s="180">
        <f t="shared" si="16"/>
        <v>0</v>
      </c>
      <c r="BN321" s="180">
        <f t="shared" si="16"/>
        <v>0</v>
      </c>
      <c r="BO321" s="180">
        <f t="shared" si="16"/>
        <v>0</v>
      </c>
      <c r="BP321" s="180">
        <f t="shared" si="16"/>
        <v>0</v>
      </c>
      <c r="BQ321" s="180">
        <f t="shared" ref="BQ321:CZ327" si="17">BQ269</f>
        <v>0</v>
      </c>
      <c r="BR321" s="180">
        <f t="shared" si="17"/>
        <v>0</v>
      </c>
      <c r="BS321" s="180">
        <f t="shared" si="17"/>
        <v>0</v>
      </c>
      <c r="BT321" s="180">
        <f t="shared" si="17"/>
        <v>0</v>
      </c>
      <c r="BU321" s="180">
        <f t="shared" si="17"/>
        <v>0</v>
      </c>
      <c r="BV321" s="180">
        <f t="shared" si="17"/>
        <v>0</v>
      </c>
      <c r="BW321" s="180">
        <f t="shared" si="17"/>
        <v>0</v>
      </c>
      <c r="BX321" s="180">
        <f t="shared" si="17"/>
        <v>0</v>
      </c>
      <c r="BY321" s="180">
        <f t="shared" si="17"/>
        <v>0</v>
      </c>
      <c r="BZ321" s="180">
        <f t="shared" si="17"/>
        <v>0</v>
      </c>
      <c r="CA321" s="180">
        <f t="shared" si="17"/>
        <v>0</v>
      </c>
      <c r="CB321" s="180">
        <f t="shared" si="17"/>
        <v>1</v>
      </c>
      <c r="CC321" s="180">
        <f t="shared" si="17"/>
        <v>0</v>
      </c>
      <c r="CD321" s="180">
        <f t="shared" si="17"/>
        <v>0</v>
      </c>
      <c r="CE321" s="180">
        <f t="shared" si="17"/>
        <v>0</v>
      </c>
      <c r="CF321" s="180">
        <f t="shared" si="17"/>
        <v>0</v>
      </c>
      <c r="CG321" s="180">
        <f t="shared" si="17"/>
        <v>0</v>
      </c>
      <c r="CH321" s="180">
        <f t="shared" si="17"/>
        <v>0</v>
      </c>
      <c r="CI321" s="180">
        <f t="shared" si="17"/>
        <v>0</v>
      </c>
      <c r="CJ321" s="180">
        <f t="shared" si="17"/>
        <v>0</v>
      </c>
      <c r="CK321" s="180">
        <f t="shared" si="17"/>
        <v>0</v>
      </c>
      <c r="CL321" s="180">
        <f t="shared" si="17"/>
        <v>0</v>
      </c>
      <c r="CM321" s="180">
        <f t="shared" si="17"/>
        <v>0</v>
      </c>
      <c r="CN321" s="180">
        <f t="shared" si="17"/>
        <v>0</v>
      </c>
      <c r="CO321" s="180">
        <f t="shared" si="17"/>
        <v>0</v>
      </c>
      <c r="CP321" s="180">
        <f t="shared" si="17"/>
        <v>0</v>
      </c>
      <c r="CQ321" s="180">
        <f t="shared" si="17"/>
        <v>0</v>
      </c>
      <c r="CR321" s="180">
        <f t="shared" si="17"/>
        <v>0</v>
      </c>
      <c r="CS321" s="180">
        <f t="shared" si="17"/>
        <v>0</v>
      </c>
      <c r="CT321" s="180">
        <f t="shared" si="17"/>
        <v>0</v>
      </c>
      <c r="CU321" s="180">
        <f t="shared" si="17"/>
        <v>0</v>
      </c>
      <c r="CV321" s="180">
        <f t="shared" si="17"/>
        <v>0</v>
      </c>
      <c r="CW321" s="180">
        <f t="shared" si="17"/>
        <v>0</v>
      </c>
      <c r="CX321" s="180">
        <f t="shared" si="17"/>
        <v>0</v>
      </c>
      <c r="CY321" s="180">
        <f t="shared" si="17"/>
        <v>0</v>
      </c>
      <c r="CZ321" s="180">
        <f t="shared" si="17"/>
        <v>0</v>
      </c>
    </row>
    <row r="322" spans="1:104" x14ac:dyDescent="0.3">
      <c r="A322" s="631">
        <v>974</v>
      </c>
      <c r="D322" s="180">
        <f t="shared" ref="D322:S327" si="18">D270</f>
        <v>2</v>
      </c>
      <c r="E322" s="180">
        <f t="shared" si="18"/>
        <v>2</v>
      </c>
      <c r="F322" s="180">
        <f t="shared" si="18"/>
        <v>2</v>
      </c>
      <c r="G322" s="180">
        <f t="shared" si="18"/>
        <v>3</v>
      </c>
      <c r="H322" s="180">
        <f t="shared" si="18"/>
        <v>3</v>
      </c>
      <c r="I322" s="180">
        <f t="shared" si="18"/>
        <v>2</v>
      </c>
      <c r="J322" s="180">
        <f t="shared" si="18"/>
        <v>3</v>
      </c>
      <c r="K322" s="180">
        <f t="shared" si="18"/>
        <v>3</v>
      </c>
      <c r="L322" s="180">
        <f t="shared" si="18"/>
        <v>2</v>
      </c>
      <c r="M322" s="180">
        <f t="shared" si="18"/>
        <v>2</v>
      </c>
      <c r="N322" s="180">
        <f t="shared" si="18"/>
        <v>3</v>
      </c>
      <c r="O322" s="180">
        <f t="shared" si="18"/>
        <v>2</v>
      </c>
      <c r="P322" s="180">
        <f t="shared" si="18"/>
        <v>3</v>
      </c>
      <c r="Q322" s="180">
        <f t="shared" si="18"/>
        <v>2</v>
      </c>
      <c r="R322" s="180">
        <f t="shared" si="18"/>
        <v>3</v>
      </c>
      <c r="S322" s="180">
        <f t="shared" si="18"/>
        <v>2</v>
      </c>
      <c r="T322" s="180">
        <f t="shared" si="16"/>
        <v>2</v>
      </c>
      <c r="U322" s="180">
        <f t="shared" si="16"/>
        <v>2</v>
      </c>
      <c r="V322" s="180">
        <f t="shared" si="16"/>
        <v>3</v>
      </c>
      <c r="W322" s="180">
        <f t="shared" si="16"/>
        <v>0</v>
      </c>
      <c r="X322" s="180">
        <f t="shared" si="16"/>
        <v>0</v>
      </c>
      <c r="Y322" s="180">
        <f t="shared" si="16"/>
        <v>2</v>
      </c>
      <c r="Z322" s="180">
        <f t="shared" si="16"/>
        <v>2</v>
      </c>
      <c r="AA322" s="180">
        <f t="shared" si="16"/>
        <v>2</v>
      </c>
      <c r="AB322" s="180">
        <f t="shared" si="16"/>
        <v>2</v>
      </c>
      <c r="AC322" s="180">
        <f t="shared" si="16"/>
        <v>2</v>
      </c>
      <c r="AD322" s="180">
        <f t="shared" si="16"/>
        <v>2</v>
      </c>
      <c r="AE322" s="180">
        <f t="shared" si="16"/>
        <v>0</v>
      </c>
      <c r="AF322" s="180">
        <f t="shared" si="16"/>
        <v>2</v>
      </c>
      <c r="AG322" s="180">
        <f t="shared" si="16"/>
        <v>3</v>
      </c>
      <c r="AH322" s="180">
        <f t="shared" si="16"/>
        <v>2</v>
      </c>
      <c r="AI322" s="180">
        <f t="shared" si="16"/>
        <v>2</v>
      </c>
      <c r="AJ322" s="180">
        <f t="shared" si="16"/>
        <v>2</v>
      </c>
      <c r="AK322" s="180">
        <f t="shared" si="16"/>
        <v>2</v>
      </c>
      <c r="AL322" s="180">
        <f t="shared" si="16"/>
        <v>0</v>
      </c>
      <c r="AM322" s="180">
        <f t="shared" si="16"/>
        <v>2</v>
      </c>
      <c r="AN322" s="180">
        <f t="shared" si="16"/>
        <v>2</v>
      </c>
      <c r="AO322" s="180">
        <f t="shared" si="16"/>
        <v>3</v>
      </c>
      <c r="AP322" s="180">
        <f t="shared" si="16"/>
        <v>2</v>
      </c>
      <c r="AQ322" s="180">
        <f t="shared" si="16"/>
        <v>3</v>
      </c>
      <c r="AR322" s="180">
        <f t="shared" si="16"/>
        <v>3</v>
      </c>
      <c r="AS322" s="180">
        <f t="shared" si="16"/>
        <v>0</v>
      </c>
      <c r="AT322" s="180">
        <f t="shared" si="16"/>
        <v>2</v>
      </c>
      <c r="AU322" s="180">
        <f t="shared" si="16"/>
        <v>2</v>
      </c>
      <c r="AV322" s="180">
        <f t="shared" si="16"/>
        <v>2</v>
      </c>
      <c r="AW322" s="180">
        <f t="shared" si="16"/>
        <v>2</v>
      </c>
      <c r="AX322" s="180">
        <f t="shared" si="16"/>
        <v>2</v>
      </c>
      <c r="AY322" s="180">
        <f t="shared" si="16"/>
        <v>2</v>
      </c>
      <c r="AZ322" s="180">
        <f t="shared" si="16"/>
        <v>2</v>
      </c>
      <c r="BA322" s="180">
        <f t="shared" si="16"/>
        <v>0</v>
      </c>
      <c r="BB322" s="180">
        <f t="shared" si="16"/>
        <v>2</v>
      </c>
      <c r="BC322" s="180">
        <f t="shared" si="16"/>
        <v>2</v>
      </c>
      <c r="BD322" s="180">
        <f t="shared" si="16"/>
        <v>2</v>
      </c>
      <c r="BE322" s="180">
        <f t="shared" si="16"/>
        <v>2</v>
      </c>
      <c r="BF322" s="180">
        <f t="shared" si="16"/>
        <v>2</v>
      </c>
      <c r="BG322" s="180">
        <f t="shared" si="16"/>
        <v>3</v>
      </c>
      <c r="BH322" s="180">
        <f t="shared" si="16"/>
        <v>2</v>
      </c>
      <c r="BI322" s="180">
        <f t="shared" si="16"/>
        <v>2</v>
      </c>
      <c r="BJ322" s="180">
        <f t="shared" si="16"/>
        <v>3</v>
      </c>
      <c r="BK322" s="180">
        <f t="shared" si="16"/>
        <v>3</v>
      </c>
      <c r="BL322" s="180">
        <f t="shared" si="16"/>
        <v>2</v>
      </c>
      <c r="BM322" s="180">
        <f t="shared" si="16"/>
        <v>2</v>
      </c>
      <c r="BN322" s="180">
        <f t="shared" si="16"/>
        <v>2</v>
      </c>
      <c r="BO322" s="180">
        <f t="shared" si="16"/>
        <v>2</v>
      </c>
      <c r="BP322" s="180">
        <f t="shared" si="16"/>
        <v>2</v>
      </c>
      <c r="BQ322" s="180">
        <f t="shared" si="17"/>
        <v>3</v>
      </c>
      <c r="BR322" s="180">
        <f t="shared" si="17"/>
        <v>2</v>
      </c>
      <c r="BS322" s="180">
        <f t="shared" si="17"/>
        <v>2</v>
      </c>
      <c r="BT322" s="180">
        <f t="shared" si="17"/>
        <v>0</v>
      </c>
      <c r="BU322" s="180">
        <f t="shared" si="17"/>
        <v>2</v>
      </c>
      <c r="BV322" s="180">
        <f t="shared" si="17"/>
        <v>2</v>
      </c>
      <c r="BW322" s="180">
        <f t="shared" si="17"/>
        <v>2</v>
      </c>
      <c r="BX322" s="180">
        <f t="shared" si="17"/>
        <v>2</v>
      </c>
      <c r="BY322" s="180">
        <f t="shared" si="17"/>
        <v>2</v>
      </c>
      <c r="BZ322" s="180">
        <f t="shared" si="17"/>
        <v>2</v>
      </c>
      <c r="CA322" s="180">
        <f t="shared" si="17"/>
        <v>2</v>
      </c>
      <c r="CB322" s="180">
        <f t="shared" si="17"/>
        <v>2</v>
      </c>
      <c r="CC322" s="180">
        <f t="shared" si="17"/>
        <v>3</v>
      </c>
      <c r="CD322" s="180">
        <f t="shared" si="17"/>
        <v>2</v>
      </c>
      <c r="CE322" s="180">
        <f t="shared" si="17"/>
        <v>0</v>
      </c>
      <c r="CF322" s="180">
        <f t="shared" si="17"/>
        <v>0</v>
      </c>
      <c r="CG322" s="180">
        <f t="shared" si="17"/>
        <v>0</v>
      </c>
      <c r="CH322" s="180">
        <f t="shared" si="17"/>
        <v>0</v>
      </c>
      <c r="CI322" s="180">
        <f t="shared" si="17"/>
        <v>0</v>
      </c>
      <c r="CJ322" s="180">
        <f t="shared" si="17"/>
        <v>0</v>
      </c>
      <c r="CK322" s="180">
        <f t="shared" si="17"/>
        <v>0</v>
      </c>
      <c r="CL322" s="180">
        <f t="shared" si="17"/>
        <v>0</v>
      </c>
      <c r="CM322" s="180">
        <f t="shared" si="17"/>
        <v>0</v>
      </c>
      <c r="CN322" s="180">
        <f t="shared" si="17"/>
        <v>0</v>
      </c>
      <c r="CO322" s="180">
        <f t="shared" si="17"/>
        <v>0</v>
      </c>
      <c r="CP322" s="180">
        <f t="shared" si="17"/>
        <v>0</v>
      </c>
      <c r="CQ322" s="180">
        <f t="shared" si="17"/>
        <v>0</v>
      </c>
      <c r="CR322" s="180">
        <f t="shared" si="17"/>
        <v>0</v>
      </c>
      <c r="CS322" s="180">
        <f t="shared" si="17"/>
        <v>0</v>
      </c>
      <c r="CT322" s="180">
        <f t="shared" si="17"/>
        <v>0</v>
      </c>
      <c r="CU322" s="180">
        <f t="shared" si="17"/>
        <v>0</v>
      </c>
      <c r="CV322" s="180">
        <f t="shared" si="17"/>
        <v>0</v>
      </c>
      <c r="CW322" s="180">
        <f t="shared" si="17"/>
        <v>0</v>
      </c>
      <c r="CX322" s="180">
        <f t="shared" si="17"/>
        <v>0</v>
      </c>
      <c r="CY322" s="180">
        <f t="shared" si="17"/>
        <v>0</v>
      </c>
      <c r="CZ322" s="180">
        <f t="shared" si="17"/>
        <v>0</v>
      </c>
    </row>
    <row r="323" spans="1:104" x14ac:dyDescent="0.3">
      <c r="A323" s="631">
        <v>975</v>
      </c>
      <c r="D323" s="180">
        <f t="shared" si="18"/>
        <v>1</v>
      </c>
      <c r="E323" s="180">
        <f t="shared" si="18"/>
        <v>1</v>
      </c>
      <c r="F323" s="180">
        <f t="shared" si="18"/>
        <v>1</v>
      </c>
      <c r="G323" s="180">
        <f t="shared" si="18"/>
        <v>2</v>
      </c>
      <c r="H323" s="180">
        <f t="shared" si="18"/>
        <v>1</v>
      </c>
      <c r="I323" s="180">
        <f t="shared" si="18"/>
        <v>1</v>
      </c>
      <c r="J323" s="180">
        <f t="shared" si="18"/>
        <v>1</v>
      </c>
      <c r="K323" s="180">
        <f t="shared" si="18"/>
        <v>1</v>
      </c>
      <c r="L323" s="180">
        <f t="shared" si="18"/>
        <v>1</v>
      </c>
      <c r="M323" s="180">
        <f t="shared" si="18"/>
        <v>2</v>
      </c>
      <c r="N323" s="180">
        <f t="shared" si="18"/>
        <v>2</v>
      </c>
      <c r="O323" s="180">
        <f t="shared" si="18"/>
        <v>2</v>
      </c>
      <c r="P323" s="180">
        <f t="shared" si="18"/>
        <v>1</v>
      </c>
      <c r="Q323" s="180">
        <f t="shared" si="18"/>
        <v>1</v>
      </c>
      <c r="R323" s="180">
        <f t="shared" si="18"/>
        <v>1</v>
      </c>
      <c r="S323" s="180">
        <f t="shared" si="18"/>
        <v>1</v>
      </c>
      <c r="T323" s="180">
        <f t="shared" si="16"/>
        <v>1</v>
      </c>
      <c r="U323" s="180">
        <f t="shared" si="16"/>
        <v>2</v>
      </c>
      <c r="V323" s="180">
        <f t="shared" si="16"/>
        <v>2</v>
      </c>
      <c r="W323" s="180">
        <f t="shared" si="16"/>
        <v>0</v>
      </c>
      <c r="X323" s="180">
        <f t="shared" si="16"/>
        <v>0</v>
      </c>
      <c r="Y323" s="180">
        <f t="shared" si="16"/>
        <v>1</v>
      </c>
      <c r="Z323" s="180">
        <f t="shared" si="16"/>
        <v>2</v>
      </c>
      <c r="AA323" s="180">
        <f t="shared" si="16"/>
        <v>1</v>
      </c>
      <c r="AB323" s="180">
        <f t="shared" si="16"/>
        <v>1</v>
      </c>
      <c r="AC323" s="180">
        <f t="shared" si="16"/>
        <v>1</v>
      </c>
      <c r="AD323" s="180">
        <f t="shared" si="16"/>
        <v>2</v>
      </c>
      <c r="AE323" s="180">
        <f t="shared" si="16"/>
        <v>0</v>
      </c>
      <c r="AF323" s="180">
        <f t="shared" si="16"/>
        <v>1</v>
      </c>
      <c r="AG323" s="180">
        <f t="shared" si="16"/>
        <v>2</v>
      </c>
      <c r="AH323" s="180">
        <f t="shared" si="16"/>
        <v>1</v>
      </c>
      <c r="AI323" s="180">
        <f t="shared" si="16"/>
        <v>1</v>
      </c>
      <c r="AJ323" s="180">
        <f t="shared" si="16"/>
        <v>1</v>
      </c>
      <c r="AK323" s="180">
        <f t="shared" si="16"/>
        <v>1</v>
      </c>
      <c r="AL323" s="180">
        <f t="shared" si="16"/>
        <v>0</v>
      </c>
      <c r="AM323" s="180">
        <f t="shared" si="16"/>
        <v>1</v>
      </c>
      <c r="AN323" s="180">
        <f t="shared" si="16"/>
        <v>2</v>
      </c>
      <c r="AO323" s="180">
        <f t="shared" si="16"/>
        <v>2</v>
      </c>
      <c r="AP323" s="180">
        <f t="shared" si="16"/>
        <v>2</v>
      </c>
      <c r="AQ323" s="180">
        <f t="shared" si="16"/>
        <v>1</v>
      </c>
      <c r="AR323" s="180">
        <f t="shared" si="16"/>
        <v>1</v>
      </c>
      <c r="AS323" s="180">
        <f t="shared" si="16"/>
        <v>0</v>
      </c>
      <c r="AT323" s="180">
        <f t="shared" si="16"/>
        <v>1</v>
      </c>
      <c r="AU323" s="180">
        <f t="shared" si="16"/>
        <v>1</v>
      </c>
      <c r="AV323" s="180">
        <f t="shared" si="16"/>
        <v>1</v>
      </c>
      <c r="AW323" s="180">
        <f t="shared" si="16"/>
        <v>2</v>
      </c>
      <c r="AX323" s="180">
        <f t="shared" si="16"/>
        <v>1</v>
      </c>
      <c r="AY323" s="180">
        <f t="shared" si="16"/>
        <v>1</v>
      </c>
      <c r="AZ323" s="180">
        <f t="shared" si="16"/>
        <v>1</v>
      </c>
      <c r="BA323" s="180">
        <f t="shared" si="16"/>
        <v>0</v>
      </c>
      <c r="BB323" s="180">
        <f t="shared" si="16"/>
        <v>1</v>
      </c>
      <c r="BC323" s="180">
        <f t="shared" si="16"/>
        <v>1</v>
      </c>
      <c r="BD323" s="180">
        <f t="shared" si="16"/>
        <v>1</v>
      </c>
      <c r="BE323" s="180">
        <f t="shared" si="16"/>
        <v>2</v>
      </c>
      <c r="BF323" s="180">
        <f t="shared" si="16"/>
        <v>2</v>
      </c>
      <c r="BG323" s="180">
        <f t="shared" si="16"/>
        <v>1</v>
      </c>
      <c r="BH323" s="180">
        <f t="shared" si="16"/>
        <v>2</v>
      </c>
      <c r="BI323" s="180">
        <f t="shared" si="16"/>
        <v>1</v>
      </c>
      <c r="BJ323" s="180">
        <f t="shared" si="16"/>
        <v>1</v>
      </c>
      <c r="BK323" s="180">
        <f t="shared" si="16"/>
        <v>1</v>
      </c>
      <c r="BL323" s="180">
        <f t="shared" si="16"/>
        <v>1</v>
      </c>
      <c r="BM323" s="180">
        <f t="shared" si="16"/>
        <v>1</v>
      </c>
      <c r="BN323" s="180">
        <f t="shared" si="16"/>
        <v>1</v>
      </c>
      <c r="BO323" s="180">
        <f t="shared" si="16"/>
        <v>1</v>
      </c>
      <c r="BP323" s="180">
        <f t="shared" si="16"/>
        <v>2</v>
      </c>
      <c r="BQ323" s="180">
        <f t="shared" si="17"/>
        <v>2</v>
      </c>
      <c r="BR323" s="180">
        <f t="shared" si="17"/>
        <v>1</v>
      </c>
      <c r="BS323" s="180">
        <f t="shared" si="17"/>
        <v>2</v>
      </c>
      <c r="BT323" s="180">
        <f t="shared" si="17"/>
        <v>0</v>
      </c>
      <c r="BU323" s="180">
        <f t="shared" si="17"/>
        <v>1</v>
      </c>
      <c r="BV323" s="180">
        <f t="shared" si="17"/>
        <v>1</v>
      </c>
      <c r="BW323" s="180">
        <f t="shared" si="17"/>
        <v>1</v>
      </c>
      <c r="BX323" s="180">
        <f t="shared" si="17"/>
        <v>1</v>
      </c>
      <c r="BY323" s="180">
        <f t="shared" si="17"/>
        <v>1</v>
      </c>
      <c r="BZ323" s="180">
        <f t="shared" si="17"/>
        <v>1</v>
      </c>
      <c r="CA323" s="180">
        <f t="shared" si="17"/>
        <v>2</v>
      </c>
      <c r="CB323" s="180">
        <f t="shared" si="17"/>
        <v>1</v>
      </c>
      <c r="CC323" s="180">
        <f t="shared" si="17"/>
        <v>2</v>
      </c>
      <c r="CD323" s="180">
        <f t="shared" si="17"/>
        <v>1</v>
      </c>
      <c r="CE323" s="180">
        <f t="shared" si="17"/>
        <v>0</v>
      </c>
      <c r="CF323" s="180">
        <f t="shared" si="17"/>
        <v>0</v>
      </c>
      <c r="CG323" s="180">
        <f t="shared" si="17"/>
        <v>0</v>
      </c>
      <c r="CH323" s="180">
        <f t="shared" si="17"/>
        <v>0</v>
      </c>
      <c r="CI323" s="180">
        <f t="shared" si="17"/>
        <v>0</v>
      </c>
      <c r="CJ323" s="180">
        <f t="shared" si="17"/>
        <v>0</v>
      </c>
      <c r="CK323" s="180">
        <f t="shared" si="17"/>
        <v>0</v>
      </c>
      <c r="CL323" s="180">
        <f t="shared" si="17"/>
        <v>0</v>
      </c>
      <c r="CM323" s="180">
        <f t="shared" si="17"/>
        <v>0</v>
      </c>
      <c r="CN323" s="180">
        <f t="shared" si="17"/>
        <v>0</v>
      </c>
      <c r="CO323" s="180">
        <f t="shared" si="17"/>
        <v>0</v>
      </c>
      <c r="CP323" s="180">
        <f t="shared" si="17"/>
        <v>0</v>
      </c>
      <c r="CQ323" s="180">
        <f t="shared" si="17"/>
        <v>0</v>
      </c>
      <c r="CR323" s="180">
        <f t="shared" si="17"/>
        <v>0</v>
      </c>
      <c r="CS323" s="180">
        <f t="shared" si="17"/>
        <v>0</v>
      </c>
      <c r="CT323" s="180">
        <f t="shared" si="17"/>
        <v>0</v>
      </c>
      <c r="CU323" s="180">
        <f t="shared" si="17"/>
        <v>0</v>
      </c>
      <c r="CV323" s="180">
        <f t="shared" si="17"/>
        <v>0</v>
      </c>
      <c r="CW323" s="180">
        <f t="shared" si="17"/>
        <v>0</v>
      </c>
      <c r="CX323" s="180">
        <f t="shared" si="17"/>
        <v>0</v>
      </c>
      <c r="CY323" s="180">
        <f t="shared" si="17"/>
        <v>0</v>
      </c>
      <c r="CZ323" s="180">
        <f t="shared" si="17"/>
        <v>0</v>
      </c>
    </row>
    <row r="324" spans="1:104" x14ac:dyDescent="0.3">
      <c r="A324" s="631">
        <v>976</v>
      </c>
      <c r="D324" s="180">
        <f t="shared" si="18"/>
        <v>1</v>
      </c>
      <c r="E324" s="180">
        <f t="shared" si="16"/>
        <v>1</v>
      </c>
      <c r="F324" s="180">
        <f t="shared" si="16"/>
        <v>1</v>
      </c>
      <c r="G324" s="180">
        <f t="shared" si="16"/>
        <v>3</v>
      </c>
      <c r="H324" s="180">
        <f t="shared" si="16"/>
        <v>1</v>
      </c>
      <c r="I324" s="180">
        <f t="shared" si="16"/>
        <v>1</v>
      </c>
      <c r="J324" s="180">
        <f t="shared" si="16"/>
        <v>1</v>
      </c>
      <c r="K324" s="180">
        <f t="shared" si="16"/>
        <v>1</v>
      </c>
      <c r="L324" s="180">
        <f t="shared" si="16"/>
        <v>1</v>
      </c>
      <c r="M324" s="180">
        <f t="shared" si="16"/>
        <v>3</v>
      </c>
      <c r="N324" s="180">
        <f t="shared" si="16"/>
        <v>3</v>
      </c>
      <c r="O324" s="180">
        <f t="shared" si="16"/>
        <v>3</v>
      </c>
      <c r="P324" s="180">
        <f t="shared" si="16"/>
        <v>1</v>
      </c>
      <c r="Q324" s="180">
        <f t="shared" si="16"/>
        <v>1</v>
      </c>
      <c r="R324" s="180">
        <f t="shared" si="16"/>
        <v>1</v>
      </c>
      <c r="S324" s="180">
        <f t="shared" si="16"/>
        <v>1</v>
      </c>
      <c r="T324" s="180">
        <f t="shared" si="16"/>
        <v>1</v>
      </c>
      <c r="U324" s="180">
        <f t="shared" si="16"/>
        <v>3</v>
      </c>
      <c r="V324" s="180">
        <f t="shared" si="16"/>
        <v>3</v>
      </c>
      <c r="W324" s="180">
        <f t="shared" si="16"/>
        <v>0</v>
      </c>
      <c r="X324" s="180">
        <f t="shared" si="16"/>
        <v>0</v>
      </c>
      <c r="Y324" s="180">
        <f t="shared" si="16"/>
        <v>1</v>
      </c>
      <c r="Z324" s="180">
        <f t="shared" si="16"/>
        <v>3</v>
      </c>
      <c r="AA324" s="180">
        <f t="shared" si="16"/>
        <v>1</v>
      </c>
      <c r="AB324" s="180">
        <f t="shared" si="16"/>
        <v>1</v>
      </c>
      <c r="AC324" s="180">
        <f t="shared" si="16"/>
        <v>1</v>
      </c>
      <c r="AD324" s="180">
        <f t="shared" si="16"/>
        <v>3</v>
      </c>
      <c r="AE324" s="180">
        <f t="shared" si="16"/>
        <v>0</v>
      </c>
      <c r="AF324" s="180">
        <f t="shared" si="16"/>
        <v>1</v>
      </c>
      <c r="AG324" s="180">
        <f t="shared" si="16"/>
        <v>3</v>
      </c>
      <c r="AH324" s="180">
        <f t="shared" si="16"/>
        <v>1</v>
      </c>
      <c r="AI324" s="180">
        <f t="shared" si="16"/>
        <v>1</v>
      </c>
      <c r="AJ324" s="180">
        <f t="shared" si="16"/>
        <v>1</v>
      </c>
      <c r="AK324" s="180">
        <f t="shared" si="16"/>
        <v>1</v>
      </c>
      <c r="AL324" s="180">
        <f t="shared" si="16"/>
        <v>0</v>
      </c>
      <c r="AM324" s="180">
        <f t="shared" si="16"/>
        <v>1</v>
      </c>
      <c r="AN324" s="180">
        <f t="shared" si="16"/>
        <v>3</v>
      </c>
      <c r="AO324" s="180">
        <f t="shared" si="16"/>
        <v>3</v>
      </c>
      <c r="AP324" s="180">
        <f t="shared" si="16"/>
        <v>3</v>
      </c>
      <c r="AQ324" s="180">
        <f t="shared" si="16"/>
        <v>1</v>
      </c>
      <c r="AR324" s="180">
        <f t="shared" si="16"/>
        <v>1</v>
      </c>
      <c r="AS324" s="180">
        <f t="shared" si="16"/>
        <v>0</v>
      </c>
      <c r="AT324" s="180">
        <f t="shared" si="16"/>
        <v>1</v>
      </c>
      <c r="AU324" s="180">
        <f t="shared" si="16"/>
        <v>1</v>
      </c>
      <c r="AV324" s="180">
        <f t="shared" si="16"/>
        <v>1</v>
      </c>
      <c r="AW324" s="180">
        <f t="shared" si="16"/>
        <v>3</v>
      </c>
      <c r="AX324" s="180">
        <f t="shared" si="16"/>
        <v>1</v>
      </c>
      <c r="AY324" s="180">
        <f t="shared" si="16"/>
        <v>1</v>
      </c>
      <c r="AZ324" s="180">
        <f t="shared" si="16"/>
        <v>1</v>
      </c>
      <c r="BA324" s="180">
        <f t="shared" si="16"/>
        <v>0</v>
      </c>
      <c r="BB324" s="180">
        <f t="shared" si="16"/>
        <v>1</v>
      </c>
      <c r="BC324" s="180">
        <f t="shared" si="16"/>
        <v>1</v>
      </c>
      <c r="BD324" s="180">
        <f t="shared" si="16"/>
        <v>1</v>
      </c>
      <c r="BE324" s="180">
        <f t="shared" si="16"/>
        <v>3</v>
      </c>
      <c r="BF324" s="180">
        <f t="shared" si="16"/>
        <v>3</v>
      </c>
      <c r="BG324" s="180">
        <f t="shared" si="16"/>
        <v>1</v>
      </c>
      <c r="BH324" s="180">
        <f t="shared" si="16"/>
        <v>3</v>
      </c>
      <c r="BI324" s="180">
        <f t="shared" si="16"/>
        <v>1</v>
      </c>
      <c r="BJ324" s="180">
        <f t="shared" si="16"/>
        <v>1</v>
      </c>
      <c r="BK324" s="180">
        <f t="shared" si="16"/>
        <v>1</v>
      </c>
      <c r="BL324" s="180">
        <f t="shared" si="16"/>
        <v>1</v>
      </c>
      <c r="BM324" s="180">
        <f t="shared" si="16"/>
        <v>1</v>
      </c>
      <c r="BN324" s="180">
        <f t="shared" si="16"/>
        <v>1</v>
      </c>
      <c r="BO324" s="180">
        <f t="shared" si="16"/>
        <v>1</v>
      </c>
      <c r="BP324" s="180">
        <f t="shared" si="16"/>
        <v>3</v>
      </c>
      <c r="BQ324" s="180">
        <f t="shared" si="17"/>
        <v>1</v>
      </c>
      <c r="BR324" s="180">
        <f t="shared" si="17"/>
        <v>1</v>
      </c>
      <c r="BS324" s="180">
        <f t="shared" si="17"/>
        <v>3</v>
      </c>
      <c r="BT324" s="180">
        <f t="shared" si="17"/>
        <v>0</v>
      </c>
      <c r="BU324" s="180">
        <f t="shared" si="17"/>
        <v>1</v>
      </c>
      <c r="BV324" s="180">
        <f t="shared" si="17"/>
        <v>1</v>
      </c>
      <c r="BW324" s="180">
        <f t="shared" si="17"/>
        <v>1</v>
      </c>
      <c r="BX324" s="180">
        <f t="shared" si="17"/>
        <v>1</v>
      </c>
      <c r="BY324" s="180">
        <f t="shared" si="17"/>
        <v>1</v>
      </c>
      <c r="BZ324" s="180">
        <f t="shared" si="17"/>
        <v>1</v>
      </c>
      <c r="CA324" s="180">
        <f t="shared" si="17"/>
        <v>3</v>
      </c>
      <c r="CB324" s="180">
        <f t="shared" si="17"/>
        <v>1</v>
      </c>
      <c r="CC324" s="180">
        <f t="shared" si="17"/>
        <v>3</v>
      </c>
      <c r="CD324" s="180">
        <f t="shared" si="17"/>
        <v>1</v>
      </c>
      <c r="CE324" s="180">
        <f t="shared" si="17"/>
        <v>0</v>
      </c>
      <c r="CF324" s="180">
        <f t="shared" si="17"/>
        <v>0</v>
      </c>
      <c r="CG324" s="180">
        <f t="shared" si="17"/>
        <v>0</v>
      </c>
      <c r="CH324" s="180">
        <f t="shared" si="17"/>
        <v>0</v>
      </c>
      <c r="CI324" s="180">
        <f t="shared" si="17"/>
        <v>0</v>
      </c>
      <c r="CJ324" s="180">
        <f t="shared" si="17"/>
        <v>0</v>
      </c>
      <c r="CK324" s="180">
        <f t="shared" si="17"/>
        <v>0</v>
      </c>
      <c r="CL324" s="180">
        <f t="shared" si="17"/>
        <v>0</v>
      </c>
      <c r="CM324" s="180">
        <f t="shared" si="17"/>
        <v>0</v>
      </c>
      <c r="CN324" s="180">
        <f t="shared" si="17"/>
        <v>0</v>
      </c>
      <c r="CO324" s="180">
        <f t="shared" si="17"/>
        <v>0</v>
      </c>
      <c r="CP324" s="180">
        <f t="shared" si="17"/>
        <v>0</v>
      </c>
      <c r="CQ324" s="180">
        <f t="shared" si="17"/>
        <v>0</v>
      </c>
      <c r="CR324" s="180">
        <f t="shared" si="17"/>
        <v>0</v>
      </c>
      <c r="CS324" s="180">
        <f t="shared" si="17"/>
        <v>0</v>
      </c>
      <c r="CT324" s="180">
        <f t="shared" si="17"/>
        <v>0</v>
      </c>
      <c r="CU324" s="180">
        <f t="shared" si="17"/>
        <v>0</v>
      </c>
      <c r="CV324" s="180">
        <f t="shared" si="17"/>
        <v>0</v>
      </c>
      <c r="CW324" s="180">
        <f t="shared" si="17"/>
        <v>0</v>
      </c>
      <c r="CX324" s="180">
        <f t="shared" si="17"/>
        <v>0</v>
      </c>
      <c r="CY324" s="180">
        <f t="shared" si="17"/>
        <v>0</v>
      </c>
      <c r="CZ324" s="180">
        <f t="shared" si="17"/>
        <v>0</v>
      </c>
    </row>
    <row r="325" spans="1:104" x14ac:dyDescent="0.3">
      <c r="A325" s="631">
        <v>977</v>
      </c>
      <c r="D325" s="180">
        <f t="shared" si="18"/>
        <v>1</v>
      </c>
      <c r="E325" s="180">
        <f t="shared" si="16"/>
        <v>1</v>
      </c>
      <c r="F325" s="180">
        <f t="shared" si="16"/>
        <v>1</v>
      </c>
      <c r="G325" s="180">
        <f t="shared" si="16"/>
        <v>1</v>
      </c>
      <c r="H325" s="180">
        <f t="shared" si="16"/>
        <v>1</v>
      </c>
      <c r="I325" s="180">
        <f t="shared" si="16"/>
        <v>1</v>
      </c>
      <c r="J325" s="180">
        <f t="shared" si="16"/>
        <v>1</v>
      </c>
      <c r="K325" s="180">
        <f t="shared" si="16"/>
        <v>1</v>
      </c>
      <c r="L325" s="180">
        <f t="shared" si="16"/>
        <v>1</v>
      </c>
      <c r="M325" s="180">
        <f t="shared" si="16"/>
        <v>1</v>
      </c>
      <c r="N325" s="180">
        <f t="shared" si="16"/>
        <v>1</v>
      </c>
      <c r="O325" s="180">
        <f t="shared" si="16"/>
        <v>1</v>
      </c>
      <c r="P325" s="180">
        <f t="shared" si="16"/>
        <v>1</v>
      </c>
      <c r="Q325" s="180">
        <f t="shared" si="16"/>
        <v>1</v>
      </c>
      <c r="R325" s="180">
        <f t="shared" si="16"/>
        <v>2</v>
      </c>
      <c r="S325" s="180">
        <f t="shared" si="16"/>
        <v>1</v>
      </c>
      <c r="T325" s="180">
        <f t="shared" si="16"/>
        <v>1</v>
      </c>
      <c r="U325" s="180">
        <f t="shared" si="16"/>
        <v>1</v>
      </c>
      <c r="V325" s="180">
        <f t="shared" si="16"/>
        <v>1</v>
      </c>
      <c r="W325" s="180">
        <f t="shared" si="16"/>
        <v>0</v>
      </c>
      <c r="X325" s="180">
        <f t="shared" si="16"/>
        <v>0</v>
      </c>
      <c r="Y325" s="180">
        <f t="shared" si="16"/>
        <v>1</v>
      </c>
      <c r="Z325" s="180">
        <f t="shared" si="16"/>
        <v>1</v>
      </c>
      <c r="AA325" s="180">
        <f t="shared" si="16"/>
        <v>1</v>
      </c>
      <c r="AB325" s="180">
        <f t="shared" si="16"/>
        <v>1</v>
      </c>
      <c r="AC325" s="180">
        <f t="shared" si="16"/>
        <v>1</v>
      </c>
      <c r="AD325" s="180">
        <f t="shared" si="16"/>
        <v>1</v>
      </c>
      <c r="AE325" s="180">
        <f t="shared" si="16"/>
        <v>0</v>
      </c>
      <c r="AF325" s="180">
        <f t="shared" si="16"/>
        <v>1</v>
      </c>
      <c r="AG325" s="180">
        <f t="shared" si="16"/>
        <v>1</v>
      </c>
      <c r="AH325" s="180">
        <f t="shared" ref="AH325:CS326" si="19">AH273</f>
        <v>2</v>
      </c>
      <c r="AI325" s="180">
        <f t="shared" si="19"/>
        <v>1</v>
      </c>
      <c r="AJ325" s="180">
        <f t="shared" si="19"/>
        <v>1</v>
      </c>
      <c r="AK325" s="180">
        <f t="shared" si="19"/>
        <v>1</v>
      </c>
      <c r="AL325" s="180">
        <f t="shared" si="19"/>
        <v>0</v>
      </c>
      <c r="AM325" s="180">
        <f t="shared" si="19"/>
        <v>1</v>
      </c>
      <c r="AN325" s="180">
        <f t="shared" si="19"/>
        <v>1</v>
      </c>
      <c r="AO325" s="180">
        <f t="shared" si="19"/>
        <v>1</v>
      </c>
      <c r="AP325" s="180">
        <f t="shared" si="19"/>
        <v>1</v>
      </c>
      <c r="AQ325" s="180">
        <f t="shared" si="19"/>
        <v>1</v>
      </c>
      <c r="AR325" s="180">
        <f t="shared" si="19"/>
        <v>1</v>
      </c>
      <c r="AS325" s="180">
        <f t="shared" si="19"/>
        <v>0</v>
      </c>
      <c r="AT325" s="180">
        <f t="shared" si="19"/>
        <v>1</v>
      </c>
      <c r="AU325" s="180">
        <f t="shared" si="19"/>
        <v>1</v>
      </c>
      <c r="AV325" s="180">
        <f t="shared" si="19"/>
        <v>1</v>
      </c>
      <c r="AW325" s="180">
        <f t="shared" si="19"/>
        <v>1</v>
      </c>
      <c r="AX325" s="180">
        <f t="shared" si="19"/>
        <v>1</v>
      </c>
      <c r="AY325" s="180">
        <f t="shared" si="19"/>
        <v>2</v>
      </c>
      <c r="AZ325" s="180">
        <f t="shared" si="19"/>
        <v>2</v>
      </c>
      <c r="BA325" s="180">
        <f t="shared" si="19"/>
        <v>0</v>
      </c>
      <c r="BB325" s="180">
        <f t="shared" si="19"/>
        <v>1</v>
      </c>
      <c r="BC325" s="180">
        <f t="shared" si="19"/>
        <v>1</v>
      </c>
      <c r="BD325" s="180">
        <f t="shared" si="19"/>
        <v>1</v>
      </c>
      <c r="BE325" s="180">
        <f t="shared" si="19"/>
        <v>1</v>
      </c>
      <c r="BF325" s="180">
        <f t="shared" si="19"/>
        <v>1</v>
      </c>
      <c r="BG325" s="180">
        <f t="shared" si="19"/>
        <v>2</v>
      </c>
      <c r="BH325" s="180">
        <f t="shared" si="19"/>
        <v>1</v>
      </c>
      <c r="BI325" s="180">
        <f t="shared" si="19"/>
        <v>1</v>
      </c>
      <c r="BJ325" s="180">
        <f t="shared" si="19"/>
        <v>1</v>
      </c>
      <c r="BK325" s="180">
        <f t="shared" si="19"/>
        <v>1</v>
      </c>
      <c r="BL325" s="180">
        <f t="shared" si="19"/>
        <v>1</v>
      </c>
      <c r="BM325" s="180">
        <f t="shared" si="19"/>
        <v>1</v>
      </c>
      <c r="BN325" s="180">
        <f t="shared" si="19"/>
        <v>2</v>
      </c>
      <c r="BO325" s="180">
        <f t="shared" si="19"/>
        <v>1</v>
      </c>
      <c r="BP325" s="180">
        <f t="shared" si="19"/>
        <v>1</v>
      </c>
      <c r="BQ325" s="180">
        <f t="shared" si="17"/>
        <v>1</v>
      </c>
      <c r="BR325" s="180">
        <f t="shared" si="17"/>
        <v>1</v>
      </c>
      <c r="BS325" s="180">
        <f t="shared" si="17"/>
        <v>1</v>
      </c>
      <c r="BT325" s="180">
        <f t="shared" si="17"/>
        <v>0</v>
      </c>
      <c r="BU325" s="180">
        <f t="shared" si="17"/>
        <v>1</v>
      </c>
      <c r="BV325" s="180">
        <f t="shared" si="17"/>
        <v>1</v>
      </c>
      <c r="BW325" s="180">
        <f t="shared" si="17"/>
        <v>1</v>
      </c>
      <c r="BX325" s="180">
        <f t="shared" si="17"/>
        <v>1</v>
      </c>
      <c r="BY325" s="180">
        <f t="shared" si="17"/>
        <v>1</v>
      </c>
      <c r="BZ325" s="180">
        <f t="shared" si="17"/>
        <v>1</v>
      </c>
      <c r="CA325" s="180">
        <f t="shared" si="17"/>
        <v>1</v>
      </c>
      <c r="CB325" s="180">
        <f t="shared" si="17"/>
        <v>1</v>
      </c>
      <c r="CC325" s="180">
        <f t="shared" si="17"/>
        <v>1</v>
      </c>
      <c r="CD325" s="180">
        <f t="shared" si="17"/>
        <v>1</v>
      </c>
      <c r="CE325" s="180">
        <f t="shared" si="17"/>
        <v>0</v>
      </c>
      <c r="CF325" s="180">
        <f t="shared" si="17"/>
        <v>0</v>
      </c>
      <c r="CG325" s="180">
        <f t="shared" si="17"/>
        <v>0</v>
      </c>
      <c r="CH325" s="180">
        <f t="shared" si="17"/>
        <v>0</v>
      </c>
      <c r="CI325" s="180">
        <f t="shared" si="17"/>
        <v>0</v>
      </c>
      <c r="CJ325" s="180">
        <f t="shared" si="17"/>
        <v>0</v>
      </c>
      <c r="CK325" s="180">
        <f t="shared" si="17"/>
        <v>0</v>
      </c>
      <c r="CL325" s="180">
        <f t="shared" si="17"/>
        <v>0</v>
      </c>
      <c r="CM325" s="180">
        <f t="shared" si="17"/>
        <v>0</v>
      </c>
      <c r="CN325" s="180">
        <f t="shared" si="17"/>
        <v>0</v>
      </c>
      <c r="CO325" s="180">
        <f t="shared" si="17"/>
        <v>0</v>
      </c>
      <c r="CP325" s="180">
        <f t="shared" si="17"/>
        <v>0</v>
      </c>
      <c r="CQ325" s="180">
        <f t="shared" si="17"/>
        <v>0</v>
      </c>
      <c r="CR325" s="180">
        <f t="shared" si="17"/>
        <v>0</v>
      </c>
      <c r="CS325" s="180">
        <f t="shared" si="17"/>
        <v>0</v>
      </c>
      <c r="CT325" s="180">
        <f t="shared" si="17"/>
        <v>0</v>
      </c>
      <c r="CU325" s="180">
        <f t="shared" si="17"/>
        <v>0</v>
      </c>
      <c r="CV325" s="180">
        <f t="shared" si="17"/>
        <v>0</v>
      </c>
      <c r="CW325" s="180">
        <f t="shared" si="17"/>
        <v>0</v>
      </c>
      <c r="CX325" s="180">
        <f t="shared" si="17"/>
        <v>0</v>
      </c>
      <c r="CY325" s="180">
        <f t="shared" si="17"/>
        <v>0</v>
      </c>
      <c r="CZ325" s="180">
        <f t="shared" si="17"/>
        <v>0</v>
      </c>
    </row>
    <row r="326" spans="1:104" x14ac:dyDescent="0.3">
      <c r="A326" s="631">
        <v>978</v>
      </c>
      <c r="D326" s="180">
        <f t="shared" si="18"/>
        <v>2</v>
      </c>
      <c r="E326" s="180">
        <f t="shared" si="18"/>
        <v>2</v>
      </c>
      <c r="F326" s="180">
        <f t="shared" si="18"/>
        <v>2</v>
      </c>
      <c r="G326" s="180">
        <f t="shared" si="18"/>
        <v>2</v>
      </c>
      <c r="H326" s="180">
        <f t="shared" si="18"/>
        <v>2</v>
      </c>
      <c r="I326" s="180">
        <f t="shared" si="18"/>
        <v>2</v>
      </c>
      <c r="J326" s="180">
        <f t="shared" si="18"/>
        <v>2</v>
      </c>
      <c r="K326" s="180">
        <f t="shared" si="18"/>
        <v>2</v>
      </c>
      <c r="L326" s="180">
        <f t="shared" si="18"/>
        <v>2</v>
      </c>
      <c r="M326" s="180">
        <f t="shared" si="18"/>
        <v>2</v>
      </c>
      <c r="N326" s="180">
        <f t="shared" si="18"/>
        <v>2</v>
      </c>
      <c r="O326" s="180">
        <f t="shared" si="18"/>
        <v>2</v>
      </c>
      <c r="P326" s="180">
        <f t="shared" si="18"/>
        <v>2</v>
      </c>
      <c r="Q326" s="180">
        <f t="shared" si="18"/>
        <v>2</v>
      </c>
      <c r="R326" s="180">
        <f t="shared" si="18"/>
        <v>1</v>
      </c>
      <c r="S326" s="180">
        <f t="shared" si="18"/>
        <v>2</v>
      </c>
      <c r="T326" s="180">
        <f t="shared" ref="T326:BP327" si="20">T274</f>
        <v>2</v>
      </c>
      <c r="U326" s="180">
        <f t="shared" si="20"/>
        <v>2</v>
      </c>
      <c r="V326" s="180">
        <f t="shared" si="20"/>
        <v>2</v>
      </c>
      <c r="W326" s="180">
        <f t="shared" si="20"/>
        <v>0</v>
      </c>
      <c r="X326" s="180">
        <f t="shared" si="20"/>
        <v>0</v>
      </c>
      <c r="Y326" s="180">
        <f t="shared" si="20"/>
        <v>2</v>
      </c>
      <c r="Z326" s="180">
        <f t="shared" si="20"/>
        <v>2</v>
      </c>
      <c r="AA326" s="180">
        <f t="shared" si="20"/>
        <v>2</v>
      </c>
      <c r="AB326" s="180">
        <f t="shared" si="20"/>
        <v>1</v>
      </c>
      <c r="AC326" s="180">
        <f t="shared" si="20"/>
        <v>2</v>
      </c>
      <c r="AD326" s="180">
        <f t="shared" si="20"/>
        <v>1</v>
      </c>
      <c r="AE326" s="180">
        <f t="shared" si="20"/>
        <v>0</v>
      </c>
      <c r="AF326" s="180">
        <f t="shared" si="20"/>
        <v>1</v>
      </c>
      <c r="AG326" s="180">
        <f t="shared" si="20"/>
        <v>2</v>
      </c>
      <c r="AH326" s="180">
        <f t="shared" si="20"/>
        <v>2</v>
      </c>
      <c r="AI326" s="180">
        <f t="shared" si="20"/>
        <v>2</v>
      </c>
      <c r="AJ326" s="180">
        <f t="shared" si="20"/>
        <v>2</v>
      </c>
      <c r="AK326" s="180">
        <f t="shared" si="20"/>
        <v>2</v>
      </c>
      <c r="AL326" s="180">
        <f t="shared" si="20"/>
        <v>0</v>
      </c>
      <c r="AM326" s="180">
        <f t="shared" si="20"/>
        <v>2</v>
      </c>
      <c r="AN326" s="180">
        <f t="shared" si="20"/>
        <v>2</v>
      </c>
      <c r="AO326" s="180">
        <f t="shared" si="20"/>
        <v>2</v>
      </c>
      <c r="AP326" s="180">
        <f t="shared" si="20"/>
        <v>2</v>
      </c>
      <c r="AQ326" s="180">
        <f t="shared" si="20"/>
        <v>1</v>
      </c>
      <c r="AR326" s="180">
        <f t="shared" si="20"/>
        <v>2</v>
      </c>
      <c r="AS326" s="180">
        <f t="shared" si="20"/>
        <v>0</v>
      </c>
      <c r="AT326" s="180">
        <f t="shared" si="20"/>
        <v>2</v>
      </c>
      <c r="AU326" s="180">
        <f t="shared" si="20"/>
        <v>2</v>
      </c>
      <c r="AV326" s="180">
        <f t="shared" si="20"/>
        <v>2</v>
      </c>
      <c r="AW326" s="180">
        <f t="shared" si="20"/>
        <v>2</v>
      </c>
      <c r="AX326" s="180">
        <f t="shared" si="20"/>
        <v>2</v>
      </c>
      <c r="AY326" s="180">
        <f t="shared" si="20"/>
        <v>1</v>
      </c>
      <c r="AZ326" s="180">
        <f t="shared" si="20"/>
        <v>1</v>
      </c>
      <c r="BA326" s="180">
        <f t="shared" si="20"/>
        <v>0</v>
      </c>
      <c r="BB326" s="180">
        <f t="shared" si="20"/>
        <v>2</v>
      </c>
      <c r="BC326" s="180">
        <f t="shared" si="20"/>
        <v>2</v>
      </c>
      <c r="BD326" s="180">
        <f t="shared" si="20"/>
        <v>2</v>
      </c>
      <c r="BE326" s="180">
        <f t="shared" si="20"/>
        <v>2</v>
      </c>
      <c r="BF326" s="180">
        <f t="shared" si="20"/>
        <v>2</v>
      </c>
      <c r="BG326" s="180">
        <f t="shared" si="20"/>
        <v>2</v>
      </c>
      <c r="BH326" s="180">
        <f t="shared" si="20"/>
        <v>2</v>
      </c>
      <c r="BI326" s="180">
        <f t="shared" si="20"/>
        <v>2</v>
      </c>
      <c r="BJ326" s="180">
        <f t="shared" si="20"/>
        <v>1</v>
      </c>
      <c r="BK326" s="180">
        <f t="shared" si="20"/>
        <v>2</v>
      </c>
      <c r="BL326" s="180">
        <f t="shared" si="20"/>
        <v>2</v>
      </c>
      <c r="BM326" s="180">
        <f t="shared" si="20"/>
        <v>2</v>
      </c>
      <c r="BN326" s="180">
        <f t="shared" si="20"/>
        <v>2</v>
      </c>
      <c r="BO326" s="180">
        <f t="shared" si="20"/>
        <v>2</v>
      </c>
      <c r="BP326" s="180">
        <f t="shared" si="19"/>
        <v>2</v>
      </c>
      <c r="BQ326" s="180">
        <f t="shared" si="19"/>
        <v>2</v>
      </c>
      <c r="BR326" s="180">
        <f t="shared" si="19"/>
        <v>2</v>
      </c>
      <c r="BS326" s="180">
        <f t="shared" si="19"/>
        <v>2</v>
      </c>
      <c r="BT326" s="180">
        <f t="shared" si="19"/>
        <v>0</v>
      </c>
      <c r="BU326" s="180">
        <f t="shared" si="19"/>
        <v>2</v>
      </c>
      <c r="BV326" s="180">
        <f t="shared" si="19"/>
        <v>2</v>
      </c>
      <c r="BW326" s="180">
        <f t="shared" si="19"/>
        <v>2</v>
      </c>
      <c r="BX326" s="180">
        <f t="shared" si="19"/>
        <v>2</v>
      </c>
      <c r="BY326" s="180">
        <f t="shared" si="19"/>
        <v>2</v>
      </c>
      <c r="BZ326" s="180">
        <f t="shared" si="19"/>
        <v>2</v>
      </c>
      <c r="CA326" s="180">
        <f t="shared" si="19"/>
        <v>2</v>
      </c>
      <c r="CB326" s="180">
        <f t="shared" si="19"/>
        <v>2</v>
      </c>
      <c r="CC326" s="180">
        <f t="shared" si="19"/>
        <v>2</v>
      </c>
      <c r="CD326" s="180">
        <f t="shared" si="19"/>
        <v>2</v>
      </c>
      <c r="CE326" s="180">
        <f t="shared" si="19"/>
        <v>0</v>
      </c>
      <c r="CF326" s="180">
        <f t="shared" si="19"/>
        <v>0</v>
      </c>
      <c r="CG326" s="180">
        <f t="shared" si="19"/>
        <v>0</v>
      </c>
      <c r="CH326" s="180">
        <f t="shared" si="19"/>
        <v>0</v>
      </c>
      <c r="CI326" s="180">
        <f t="shared" si="19"/>
        <v>0</v>
      </c>
      <c r="CJ326" s="180">
        <f t="shared" si="19"/>
        <v>0</v>
      </c>
      <c r="CK326" s="180">
        <f t="shared" si="19"/>
        <v>0</v>
      </c>
      <c r="CL326" s="180">
        <f t="shared" si="19"/>
        <v>0</v>
      </c>
      <c r="CM326" s="180">
        <f t="shared" si="19"/>
        <v>0</v>
      </c>
      <c r="CN326" s="180">
        <f t="shared" si="19"/>
        <v>0</v>
      </c>
      <c r="CO326" s="180">
        <f t="shared" si="19"/>
        <v>0</v>
      </c>
      <c r="CP326" s="180">
        <f t="shared" si="19"/>
        <v>0</v>
      </c>
      <c r="CQ326" s="180">
        <f t="shared" si="19"/>
        <v>0</v>
      </c>
      <c r="CR326" s="180">
        <f t="shared" si="19"/>
        <v>0</v>
      </c>
      <c r="CS326" s="180">
        <f t="shared" si="19"/>
        <v>0</v>
      </c>
      <c r="CT326" s="180">
        <f t="shared" si="17"/>
        <v>0</v>
      </c>
      <c r="CU326" s="180">
        <f t="shared" si="17"/>
        <v>0</v>
      </c>
      <c r="CV326" s="180">
        <f t="shared" si="17"/>
        <v>0</v>
      </c>
      <c r="CW326" s="180">
        <f t="shared" si="17"/>
        <v>0</v>
      </c>
      <c r="CX326" s="180">
        <f t="shared" si="17"/>
        <v>0</v>
      </c>
      <c r="CY326" s="180">
        <f t="shared" si="17"/>
        <v>0</v>
      </c>
      <c r="CZ326" s="180">
        <f t="shared" si="17"/>
        <v>0</v>
      </c>
    </row>
    <row r="327" spans="1:104" x14ac:dyDescent="0.3">
      <c r="A327" s="631">
        <v>979</v>
      </c>
      <c r="D327" s="180">
        <f t="shared" si="18"/>
        <v>2</v>
      </c>
      <c r="E327" s="180">
        <f t="shared" si="18"/>
        <v>1</v>
      </c>
      <c r="F327" s="180">
        <f t="shared" si="18"/>
        <v>1</v>
      </c>
      <c r="G327" s="180">
        <f t="shared" si="18"/>
        <v>1</v>
      </c>
      <c r="H327" s="180">
        <f t="shared" si="18"/>
        <v>1</v>
      </c>
      <c r="I327" s="180">
        <f t="shared" si="18"/>
        <v>2</v>
      </c>
      <c r="J327" s="180">
        <f t="shared" si="18"/>
        <v>1</v>
      </c>
      <c r="K327" s="180">
        <f t="shared" si="18"/>
        <v>1</v>
      </c>
      <c r="L327" s="180">
        <f t="shared" si="18"/>
        <v>2</v>
      </c>
      <c r="M327" s="180">
        <f t="shared" si="18"/>
        <v>1</v>
      </c>
      <c r="N327" s="180">
        <f t="shared" si="18"/>
        <v>1</v>
      </c>
      <c r="O327" s="180">
        <f t="shared" si="18"/>
        <v>1</v>
      </c>
      <c r="P327" s="180">
        <f t="shared" si="18"/>
        <v>1</v>
      </c>
      <c r="Q327" s="180">
        <f t="shared" si="18"/>
        <v>1</v>
      </c>
      <c r="R327" s="180">
        <f t="shared" si="18"/>
        <v>2</v>
      </c>
      <c r="S327" s="180">
        <f t="shared" si="18"/>
        <v>1</v>
      </c>
      <c r="T327" s="180">
        <f t="shared" si="20"/>
        <v>2</v>
      </c>
      <c r="U327" s="180">
        <f t="shared" si="20"/>
        <v>1</v>
      </c>
      <c r="V327" s="180">
        <f t="shared" si="20"/>
        <v>1</v>
      </c>
      <c r="W327" s="180">
        <f t="shared" si="20"/>
        <v>0</v>
      </c>
      <c r="X327" s="180">
        <f t="shared" si="20"/>
        <v>0</v>
      </c>
      <c r="Y327" s="180">
        <f t="shared" si="20"/>
        <v>2</v>
      </c>
      <c r="Z327" s="180">
        <f t="shared" si="20"/>
        <v>1</v>
      </c>
      <c r="AA327" s="180">
        <f t="shared" si="20"/>
        <v>1</v>
      </c>
      <c r="AB327" s="180">
        <f t="shared" si="20"/>
        <v>2</v>
      </c>
      <c r="AC327" s="180">
        <f t="shared" si="20"/>
        <v>2</v>
      </c>
      <c r="AD327" s="180">
        <f t="shared" si="20"/>
        <v>1</v>
      </c>
      <c r="AE327" s="180">
        <f t="shared" si="20"/>
        <v>0</v>
      </c>
      <c r="AF327" s="180">
        <f t="shared" si="20"/>
        <v>1</v>
      </c>
      <c r="AG327" s="180">
        <f t="shared" si="20"/>
        <v>1</v>
      </c>
      <c r="AH327" s="180">
        <f t="shared" si="20"/>
        <v>1</v>
      </c>
      <c r="AI327" s="180">
        <f t="shared" si="20"/>
        <v>2</v>
      </c>
      <c r="AJ327" s="180">
        <f t="shared" si="20"/>
        <v>1</v>
      </c>
      <c r="AK327" s="180">
        <f t="shared" si="20"/>
        <v>1</v>
      </c>
      <c r="AL327" s="180">
        <f t="shared" si="20"/>
        <v>0</v>
      </c>
      <c r="AM327" s="180">
        <f t="shared" si="20"/>
        <v>1</v>
      </c>
      <c r="AN327" s="180">
        <f t="shared" si="20"/>
        <v>1</v>
      </c>
      <c r="AO327" s="180">
        <f t="shared" si="20"/>
        <v>1</v>
      </c>
      <c r="AP327" s="180">
        <f t="shared" si="20"/>
        <v>1</v>
      </c>
      <c r="AQ327" s="180">
        <f t="shared" si="20"/>
        <v>1</v>
      </c>
      <c r="AR327" s="180">
        <f t="shared" si="20"/>
        <v>2</v>
      </c>
      <c r="AS327" s="180">
        <f t="shared" si="20"/>
        <v>0</v>
      </c>
      <c r="AT327" s="180">
        <f t="shared" si="20"/>
        <v>1</v>
      </c>
      <c r="AU327" s="180">
        <f t="shared" si="20"/>
        <v>2</v>
      </c>
      <c r="AV327" s="180">
        <f t="shared" si="20"/>
        <v>2</v>
      </c>
      <c r="AW327" s="180">
        <f t="shared" si="20"/>
        <v>1</v>
      </c>
      <c r="AX327" s="180">
        <f t="shared" si="20"/>
        <v>2</v>
      </c>
      <c r="AY327" s="180">
        <f t="shared" si="20"/>
        <v>2</v>
      </c>
      <c r="AZ327" s="180">
        <f t="shared" si="20"/>
        <v>2</v>
      </c>
      <c r="BA327" s="180">
        <f t="shared" si="20"/>
        <v>0</v>
      </c>
      <c r="BB327" s="180">
        <f t="shared" si="20"/>
        <v>1</v>
      </c>
      <c r="BC327" s="180">
        <f t="shared" si="20"/>
        <v>1</v>
      </c>
      <c r="BD327" s="180">
        <f t="shared" si="20"/>
        <v>1</v>
      </c>
      <c r="BE327" s="180">
        <f t="shared" si="20"/>
        <v>1</v>
      </c>
      <c r="BF327" s="180">
        <f t="shared" si="20"/>
        <v>1</v>
      </c>
      <c r="BG327" s="180">
        <f t="shared" si="20"/>
        <v>2</v>
      </c>
      <c r="BH327" s="180">
        <f t="shared" si="20"/>
        <v>1</v>
      </c>
      <c r="BI327" s="180">
        <f t="shared" si="20"/>
        <v>2</v>
      </c>
      <c r="BJ327" s="180">
        <f t="shared" si="20"/>
        <v>1</v>
      </c>
      <c r="BK327" s="180">
        <f t="shared" si="20"/>
        <v>1</v>
      </c>
      <c r="BL327" s="180">
        <f t="shared" si="20"/>
        <v>1</v>
      </c>
      <c r="BM327" s="180">
        <f t="shared" si="20"/>
        <v>2</v>
      </c>
      <c r="BN327" s="180">
        <f t="shared" si="20"/>
        <v>2</v>
      </c>
      <c r="BO327" s="180">
        <f t="shared" si="20"/>
        <v>1</v>
      </c>
      <c r="BP327" s="180">
        <f t="shared" si="20"/>
        <v>1</v>
      </c>
      <c r="BQ327" s="180">
        <f t="shared" si="17"/>
        <v>1</v>
      </c>
      <c r="BR327" s="180">
        <f t="shared" si="17"/>
        <v>1</v>
      </c>
      <c r="BS327" s="180">
        <f t="shared" si="17"/>
        <v>1</v>
      </c>
      <c r="BT327" s="180">
        <f t="shared" si="17"/>
        <v>0</v>
      </c>
      <c r="BU327" s="180">
        <f t="shared" si="17"/>
        <v>1</v>
      </c>
      <c r="BV327" s="180">
        <f t="shared" si="17"/>
        <v>1</v>
      </c>
      <c r="BW327" s="180">
        <f t="shared" si="17"/>
        <v>1</v>
      </c>
      <c r="BX327" s="180">
        <f t="shared" si="17"/>
        <v>2</v>
      </c>
      <c r="BY327" s="180">
        <f t="shared" si="17"/>
        <v>2</v>
      </c>
      <c r="BZ327" s="180">
        <f t="shared" si="17"/>
        <v>2</v>
      </c>
      <c r="CA327" s="180">
        <f t="shared" si="17"/>
        <v>1</v>
      </c>
      <c r="CB327" s="180">
        <f t="shared" si="17"/>
        <v>2</v>
      </c>
      <c r="CC327" s="180">
        <f t="shared" si="17"/>
        <v>1</v>
      </c>
      <c r="CD327" s="180">
        <f t="shared" si="17"/>
        <v>1</v>
      </c>
      <c r="CE327" s="180">
        <f t="shared" si="17"/>
        <v>0</v>
      </c>
      <c r="CF327" s="180">
        <f t="shared" si="17"/>
        <v>0</v>
      </c>
      <c r="CG327" s="180">
        <f t="shared" si="17"/>
        <v>0</v>
      </c>
      <c r="CH327" s="180">
        <f t="shared" si="17"/>
        <v>0</v>
      </c>
      <c r="CI327" s="180">
        <f t="shared" si="17"/>
        <v>0</v>
      </c>
      <c r="CJ327" s="180">
        <f t="shared" si="17"/>
        <v>0</v>
      </c>
      <c r="CK327" s="180">
        <f t="shared" si="17"/>
        <v>0</v>
      </c>
      <c r="CL327" s="180">
        <f t="shared" si="17"/>
        <v>0</v>
      </c>
      <c r="CM327" s="180">
        <f t="shared" si="17"/>
        <v>0</v>
      </c>
      <c r="CN327" s="180">
        <f t="shared" si="17"/>
        <v>0</v>
      </c>
      <c r="CO327" s="180">
        <f t="shared" si="17"/>
        <v>0</v>
      </c>
      <c r="CP327" s="180">
        <f t="shared" si="17"/>
        <v>0</v>
      </c>
      <c r="CQ327" s="180">
        <f t="shared" si="17"/>
        <v>0</v>
      </c>
      <c r="CR327" s="180">
        <f t="shared" si="17"/>
        <v>0</v>
      </c>
      <c r="CS327" s="180">
        <f t="shared" si="17"/>
        <v>0</v>
      </c>
      <c r="CT327" s="180">
        <f t="shared" si="17"/>
        <v>0</v>
      </c>
      <c r="CU327" s="180">
        <f t="shared" si="17"/>
        <v>0</v>
      </c>
      <c r="CV327" s="180">
        <f t="shared" si="17"/>
        <v>0</v>
      </c>
      <c r="CW327" s="180">
        <f t="shared" si="17"/>
        <v>0</v>
      </c>
      <c r="CX327" s="180">
        <f t="shared" si="17"/>
        <v>0</v>
      </c>
      <c r="CY327" s="180">
        <f t="shared" si="17"/>
        <v>0</v>
      </c>
      <c r="CZ327" s="180">
        <f t="shared" si="17"/>
        <v>0</v>
      </c>
    </row>
    <row r="328" spans="1:104" x14ac:dyDescent="0.3">
      <c r="A328" s="155">
        <v>995</v>
      </c>
      <c r="D328" s="180">
        <f>D285</f>
        <v>0</v>
      </c>
      <c r="E328" s="180">
        <f t="shared" ref="E328:BP331" si="21">E285</f>
        <v>0</v>
      </c>
      <c r="F328" s="180">
        <f t="shared" si="21"/>
        <v>0</v>
      </c>
      <c r="G328" s="180">
        <f t="shared" si="21"/>
        <v>0</v>
      </c>
      <c r="H328" s="180">
        <f t="shared" si="21"/>
        <v>0</v>
      </c>
      <c r="I328" s="180">
        <f t="shared" si="21"/>
        <v>0</v>
      </c>
      <c r="J328" s="180">
        <f t="shared" si="21"/>
        <v>0</v>
      </c>
      <c r="K328" s="180">
        <f t="shared" si="21"/>
        <v>0</v>
      </c>
      <c r="L328" s="180">
        <f t="shared" si="21"/>
        <v>0.08</v>
      </c>
      <c r="M328" s="180">
        <f t="shared" si="21"/>
        <v>0</v>
      </c>
      <c r="N328" s="180">
        <f t="shared" si="21"/>
        <v>0</v>
      </c>
      <c r="O328" s="180">
        <f t="shared" si="21"/>
        <v>0</v>
      </c>
      <c r="P328" s="180">
        <f t="shared" si="21"/>
        <v>0</v>
      </c>
      <c r="Q328" s="180">
        <f t="shared" si="21"/>
        <v>0.09</v>
      </c>
      <c r="R328" s="180">
        <f t="shared" si="21"/>
        <v>0</v>
      </c>
      <c r="S328" s="180">
        <f t="shared" si="21"/>
        <v>0.09</v>
      </c>
      <c r="T328" s="180">
        <f t="shared" si="21"/>
        <v>0</v>
      </c>
      <c r="U328" s="180">
        <f t="shared" si="21"/>
        <v>0</v>
      </c>
      <c r="V328" s="180">
        <f t="shared" si="21"/>
        <v>0</v>
      </c>
      <c r="W328" s="180">
        <f t="shared" si="21"/>
        <v>0</v>
      </c>
      <c r="X328" s="180">
        <f t="shared" si="21"/>
        <v>0</v>
      </c>
      <c r="Y328" s="180">
        <f t="shared" si="21"/>
        <v>0.08</v>
      </c>
      <c r="Z328" s="180">
        <f t="shared" si="21"/>
        <v>0</v>
      </c>
      <c r="AA328" s="180">
        <f t="shared" si="21"/>
        <v>0</v>
      </c>
      <c r="AB328" s="180">
        <f t="shared" si="21"/>
        <v>0</v>
      </c>
      <c r="AC328" s="180">
        <f t="shared" si="21"/>
        <v>0</v>
      </c>
      <c r="AD328" s="180">
        <f t="shared" si="21"/>
        <v>0</v>
      </c>
      <c r="AE328" s="180">
        <f t="shared" si="21"/>
        <v>0</v>
      </c>
      <c r="AF328" s="180">
        <f t="shared" si="21"/>
        <v>7.0000000000000007E-2</v>
      </c>
      <c r="AG328" s="180">
        <f t="shared" si="21"/>
        <v>0</v>
      </c>
      <c r="AH328" s="180">
        <f t="shared" si="21"/>
        <v>0</v>
      </c>
      <c r="AI328" s="180">
        <f t="shared" si="21"/>
        <v>0</v>
      </c>
      <c r="AJ328" s="180">
        <f t="shared" si="21"/>
        <v>0</v>
      </c>
      <c r="AK328" s="180">
        <f t="shared" si="21"/>
        <v>0</v>
      </c>
      <c r="AL328" s="180">
        <f t="shared" si="21"/>
        <v>0</v>
      </c>
      <c r="AM328" s="180">
        <f t="shared" si="21"/>
        <v>0</v>
      </c>
      <c r="AN328" s="180">
        <f t="shared" si="21"/>
        <v>0</v>
      </c>
      <c r="AO328" s="180">
        <f t="shared" si="21"/>
        <v>0</v>
      </c>
      <c r="AP328" s="180">
        <f t="shared" si="21"/>
        <v>7.0000000000000007E-2</v>
      </c>
      <c r="AQ328" s="180">
        <f t="shared" si="21"/>
        <v>0</v>
      </c>
      <c r="AR328" s="180">
        <f t="shared" si="21"/>
        <v>0</v>
      </c>
      <c r="AS328" s="180">
        <f t="shared" si="21"/>
        <v>0</v>
      </c>
      <c r="AT328" s="180">
        <f t="shared" si="21"/>
        <v>0</v>
      </c>
      <c r="AU328" s="180">
        <f t="shared" si="21"/>
        <v>0</v>
      </c>
      <c r="AV328" s="180">
        <f t="shared" si="21"/>
        <v>0.08</v>
      </c>
      <c r="AW328" s="180">
        <f t="shared" si="21"/>
        <v>0</v>
      </c>
      <c r="AX328" s="180">
        <f t="shared" si="21"/>
        <v>0</v>
      </c>
      <c r="AY328" s="180">
        <f t="shared" si="21"/>
        <v>0</v>
      </c>
      <c r="AZ328" s="180">
        <f t="shared" si="21"/>
        <v>0</v>
      </c>
      <c r="BA328" s="180">
        <f t="shared" si="21"/>
        <v>0.08</v>
      </c>
      <c r="BB328" s="180">
        <f t="shared" si="21"/>
        <v>0</v>
      </c>
      <c r="BC328" s="180">
        <f t="shared" si="21"/>
        <v>0</v>
      </c>
      <c r="BD328" s="180">
        <f t="shared" si="21"/>
        <v>0</v>
      </c>
      <c r="BE328" s="180">
        <f t="shared" si="21"/>
        <v>0</v>
      </c>
      <c r="BF328" s="180">
        <f t="shared" si="21"/>
        <v>0</v>
      </c>
      <c r="BG328" s="180">
        <f t="shared" si="21"/>
        <v>0</v>
      </c>
      <c r="BH328" s="180">
        <f t="shared" si="21"/>
        <v>0</v>
      </c>
      <c r="BI328" s="180">
        <f t="shared" si="21"/>
        <v>0</v>
      </c>
      <c r="BJ328" s="180">
        <f t="shared" si="21"/>
        <v>0</v>
      </c>
      <c r="BK328" s="180">
        <f t="shared" si="21"/>
        <v>0</v>
      </c>
      <c r="BL328" s="180">
        <f t="shared" si="21"/>
        <v>0</v>
      </c>
      <c r="BM328" s="180">
        <f t="shared" si="21"/>
        <v>0</v>
      </c>
      <c r="BN328" s="180">
        <f t="shared" si="21"/>
        <v>0.08</v>
      </c>
      <c r="BO328" s="180">
        <f t="shared" si="21"/>
        <v>0</v>
      </c>
      <c r="BP328" s="180">
        <f t="shared" si="21"/>
        <v>7.0000000000000007E-2</v>
      </c>
      <c r="BQ328" s="180">
        <f t="shared" ref="BQ328:CZ331" si="22">BQ285</f>
        <v>0</v>
      </c>
      <c r="BR328" s="180">
        <f t="shared" si="22"/>
        <v>0.09</v>
      </c>
      <c r="BS328" s="180">
        <f t="shared" si="22"/>
        <v>0</v>
      </c>
      <c r="BT328" s="180">
        <f t="shared" si="22"/>
        <v>0</v>
      </c>
      <c r="BU328" s="180">
        <f t="shared" si="22"/>
        <v>0.08</v>
      </c>
      <c r="BV328" s="180">
        <f t="shared" si="22"/>
        <v>0</v>
      </c>
      <c r="BW328" s="180">
        <f t="shared" si="22"/>
        <v>0</v>
      </c>
      <c r="BX328" s="180">
        <f t="shared" si="22"/>
        <v>0</v>
      </c>
      <c r="BY328" s="180">
        <f t="shared" si="22"/>
        <v>0</v>
      </c>
      <c r="BZ328" s="180">
        <f t="shared" si="22"/>
        <v>0.08</v>
      </c>
      <c r="CA328" s="180">
        <f t="shared" si="22"/>
        <v>0</v>
      </c>
      <c r="CB328" s="180">
        <f t="shared" si="22"/>
        <v>0</v>
      </c>
      <c r="CC328" s="180">
        <f t="shared" si="22"/>
        <v>0</v>
      </c>
      <c r="CD328" s="180">
        <f t="shared" si="22"/>
        <v>7.0000000000000007E-2</v>
      </c>
      <c r="CE328" s="180">
        <f t="shared" si="22"/>
        <v>0</v>
      </c>
      <c r="CF328" s="180">
        <f t="shared" si="22"/>
        <v>0</v>
      </c>
      <c r="CG328" s="180">
        <f t="shared" si="22"/>
        <v>0</v>
      </c>
      <c r="CH328" s="180">
        <f t="shared" si="22"/>
        <v>0</v>
      </c>
      <c r="CI328" s="180">
        <f t="shared" si="22"/>
        <v>0</v>
      </c>
      <c r="CJ328" s="180">
        <f t="shared" si="22"/>
        <v>0</v>
      </c>
      <c r="CK328" s="180">
        <f t="shared" si="22"/>
        <v>0</v>
      </c>
      <c r="CL328" s="180">
        <f t="shared" si="22"/>
        <v>0</v>
      </c>
      <c r="CM328" s="180">
        <f t="shared" si="22"/>
        <v>0</v>
      </c>
      <c r="CN328" s="180">
        <f t="shared" si="22"/>
        <v>0</v>
      </c>
      <c r="CO328" s="180">
        <f t="shared" si="22"/>
        <v>0</v>
      </c>
      <c r="CP328" s="180">
        <f t="shared" si="22"/>
        <v>0</v>
      </c>
      <c r="CQ328" s="180">
        <f t="shared" si="22"/>
        <v>0</v>
      </c>
      <c r="CR328" s="180">
        <f t="shared" si="22"/>
        <v>0</v>
      </c>
      <c r="CS328" s="180">
        <f t="shared" si="22"/>
        <v>0</v>
      </c>
      <c r="CT328" s="180">
        <f t="shared" si="22"/>
        <v>0</v>
      </c>
      <c r="CU328" s="180">
        <f t="shared" si="22"/>
        <v>0</v>
      </c>
      <c r="CV328" s="180">
        <f t="shared" si="22"/>
        <v>0</v>
      </c>
      <c r="CW328" s="180">
        <f t="shared" si="22"/>
        <v>0</v>
      </c>
      <c r="CX328" s="180">
        <f t="shared" si="22"/>
        <v>0</v>
      </c>
      <c r="CY328" s="180">
        <f t="shared" si="22"/>
        <v>0</v>
      </c>
      <c r="CZ328" s="180">
        <f t="shared" si="22"/>
        <v>0</v>
      </c>
    </row>
    <row r="329" spans="1:104" x14ac:dyDescent="0.3">
      <c r="A329" s="155">
        <v>996</v>
      </c>
      <c r="D329" s="180">
        <f t="shared" ref="D329:S331" si="23">D286</f>
        <v>0.01</v>
      </c>
      <c r="E329" s="180">
        <f t="shared" si="23"/>
        <v>0.01</v>
      </c>
      <c r="F329" s="180">
        <f t="shared" si="23"/>
        <v>0</v>
      </c>
      <c r="G329" s="180">
        <f t="shared" si="23"/>
        <v>0.01</v>
      </c>
      <c r="H329" s="180">
        <f t="shared" si="23"/>
        <v>0.01</v>
      </c>
      <c r="I329" s="180">
        <f t="shared" si="23"/>
        <v>0.01</v>
      </c>
      <c r="J329" s="180">
        <f t="shared" si="23"/>
        <v>0</v>
      </c>
      <c r="K329" s="180">
        <f t="shared" si="23"/>
        <v>0.01</v>
      </c>
      <c r="L329" s="180">
        <f t="shared" si="23"/>
        <v>0.01</v>
      </c>
      <c r="M329" s="180">
        <f t="shared" si="23"/>
        <v>0</v>
      </c>
      <c r="N329" s="180">
        <f t="shared" si="23"/>
        <v>0</v>
      </c>
      <c r="O329" s="180">
        <f t="shared" si="23"/>
        <v>0</v>
      </c>
      <c r="P329" s="180">
        <f t="shared" si="23"/>
        <v>0.01</v>
      </c>
      <c r="Q329" s="180">
        <f t="shared" si="23"/>
        <v>0.01</v>
      </c>
      <c r="R329" s="180">
        <f t="shared" si="23"/>
        <v>0</v>
      </c>
      <c r="S329" s="180">
        <f t="shared" si="23"/>
        <v>0.01</v>
      </c>
      <c r="T329" s="180">
        <f t="shared" si="21"/>
        <v>0.01</v>
      </c>
      <c r="U329" s="180">
        <f t="shared" si="21"/>
        <v>0.01</v>
      </c>
      <c r="V329" s="180">
        <f t="shared" si="21"/>
        <v>0.01</v>
      </c>
      <c r="W329" s="180">
        <f t="shared" si="21"/>
        <v>0</v>
      </c>
      <c r="X329" s="180">
        <f t="shared" si="21"/>
        <v>0.01</v>
      </c>
      <c r="Y329" s="180">
        <f t="shared" si="21"/>
        <v>0.01</v>
      </c>
      <c r="Z329" s="180">
        <f t="shared" si="21"/>
        <v>0.01</v>
      </c>
      <c r="AA329" s="180">
        <f t="shared" si="21"/>
        <v>0.01</v>
      </c>
      <c r="AB329" s="180">
        <f t="shared" si="21"/>
        <v>0.01</v>
      </c>
      <c r="AC329" s="180">
        <f t="shared" si="21"/>
        <v>0</v>
      </c>
      <c r="AD329" s="180">
        <f t="shared" si="21"/>
        <v>0</v>
      </c>
      <c r="AE329" s="180">
        <f t="shared" si="21"/>
        <v>0</v>
      </c>
      <c r="AF329" s="180">
        <f t="shared" si="21"/>
        <v>0.01</v>
      </c>
      <c r="AG329" s="180">
        <f t="shared" si="21"/>
        <v>0</v>
      </c>
      <c r="AH329" s="180">
        <f t="shared" si="21"/>
        <v>0.01</v>
      </c>
      <c r="AI329" s="180">
        <f t="shared" si="21"/>
        <v>0.01</v>
      </c>
      <c r="AJ329" s="180">
        <f t="shared" si="21"/>
        <v>0.01</v>
      </c>
      <c r="AK329" s="180">
        <f t="shared" si="21"/>
        <v>0.01</v>
      </c>
      <c r="AL329" s="180">
        <f t="shared" si="21"/>
        <v>0.01</v>
      </c>
      <c r="AM329" s="180">
        <f t="shared" si="21"/>
        <v>0.01</v>
      </c>
      <c r="AN329" s="180">
        <f t="shared" si="21"/>
        <v>0.01</v>
      </c>
      <c r="AO329" s="180">
        <f t="shared" si="21"/>
        <v>0</v>
      </c>
      <c r="AP329" s="180">
        <f t="shared" si="21"/>
        <v>0.01</v>
      </c>
      <c r="AQ329" s="180">
        <f t="shared" si="21"/>
        <v>0</v>
      </c>
      <c r="AR329" s="180">
        <f t="shared" si="21"/>
        <v>0</v>
      </c>
      <c r="AS329" s="180">
        <f t="shared" si="21"/>
        <v>0.01</v>
      </c>
      <c r="AT329" s="180">
        <f t="shared" si="21"/>
        <v>0.01</v>
      </c>
      <c r="AU329" s="180">
        <f t="shared" si="21"/>
        <v>0.01</v>
      </c>
      <c r="AV329" s="180">
        <f t="shared" si="21"/>
        <v>0.01</v>
      </c>
      <c r="AW329" s="180">
        <f t="shared" si="21"/>
        <v>0.01</v>
      </c>
      <c r="AX329" s="180">
        <f t="shared" si="21"/>
        <v>0.01</v>
      </c>
      <c r="AY329" s="180">
        <f t="shared" si="21"/>
        <v>0.01</v>
      </c>
      <c r="AZ329" s="180">
        <f t="shared" si="21"/>
        <v>0.01</v>
      </c>
      <c r="BA329" s="180">
        <f t="shared" si="21"/>
        <v>0.01</v>
      </c>
      <c r="BB329" s="180">
        <f t="shared" si="21"/>
        <v>0.01</v>
      </c>
      <c r="BC329" s="180">
        <f t="shared" si="21"/>
        <v>0.01</v>
      </c>
      <c r="BD329" s="180">
        <f t="shared" si="21"/>
        <v>0</v>
      </c>
      <c r="BE329" s="180">
        <f t="shared" si="21"/>
        <v>0.01</v>
      </c>
      <c r="BF329" s="180">
        <f t="shared" si="21"/>
        <v>0.01</v>
      </c>
      <c r="BG329" s="180">
        <f t="shared" si="21"/>
        <v>0</v>
      </c>
      <c r="BH329" s="180">
        <f t="shared" si="21"/>
        <v>0.01</v>
      </c>
      <c r="BI329" s="180">
        <f t="shared" si="21"/>
        <v>0.01</v>
      </c>
      <c r="BJ329" s="180">
        <f t="shared" si="21"/>
        <v>0</v>
      </c>
      <c r="BK329" s="180">
        <f t="shared" si="21"/>
        <v>0</v>
      </c>
      <c r="BL329" s="180">
        <f t="shared" si="21"/>
        <v>0.01</v>
      </c>
      <c r="BM329" s="180">
        <f t="shared" si="21"/>
        <v>0.01</v>
      </c>
      <c r="BN329" s="180">
        <f t="shared" si="21"/>
        <v>0.01</v>
      </c>
      <c r="BO329" s="180">
        <f t="shared" si="21"/>
        <v>0.01</v>
      </c>
      <c r="BP329" s="180">
        <f t="shared" si="21"/>
        <v>0.01</v>
      </c>
      <c r="BQ329" s="180">
        <f t="shared" si="22"/>
        <v>0.01</v>
      </c>
      <c r="BR329" s="180">
        <f t="shared" si="22"/>
        <v>0.01</v>
      </c>
      <c r="BS329" s="180">
        <f t="shared" si="22"/>
        <v>0</v>
      </c>
      <c r="BT329" s="180">
        <f t="shared" si="22"/>
        <v>0.01</v>
      </c>
      <c r="BU329" s="180">
        <f t="shared" si="22"/>
        <v>0.01</v>
      </c>
      <c r="BV329" s="180">
        <f t="shared" si="22"/>
        <v>0.01</v>
      </c>
      <c r="BW329" s="180">
        <f t="shared" si="22"/>
        <v>0.01</v>
      </c>
      <c r="BX329" s="180">
        <f t="shared" si="22"/>
        <v>0</v>
      </c>
      <c r="BY329" s="180">
        <f t="shared" si="22"/>
        <v>0.01</v>
      </c>
      <c r="BZ329" s="180">
        <f t="shared" si="22"/>
        <v>0.01</v>
      </c>
      <c r="CA329" s="180">
        <f t="shared" si="22"/>
        <v>0</v>
      </c>
      <c r="CB329" s="180">
        <f t="shared" si="22"/>
        <v>0.01</v>
      </c>
      <c r="CC329" s="180">
        <f t="shared" si="22"/>
        <v>0</v>
      </c>
      <c r="CD329" s="180">
        <f t="shared" si="22"/>
        <v>0</v>
      </c>
      <c r="CE329" s="180">
        <f t="shared" si="22"/>
        <v>0</v>
      </c>
      <c r="CF329" s="180">
        <f t="shared" si="22"/>
        <v>0</v>
      </c>
      <c r="CG329" s="180">
        <f t="shared" si="22"/>
        <v>0</v>
      </c>
      <c r="CH329" s="180">
        <f t="shared" si="22"/>
        <v>0</v>
      </c>
      <c r="CI329" s="180">
        <f t="shared" si="22"/>
        <v>0</v>
      </c>
      <c r="CJ329" s="180">
        <f t="shared" si="22"/>
        <v>0</v>
      </c>
      <c r="CK329" s="180">
        <f t="shared" si="22"/>
        <v>0</v>
      </c>
      <c r="CL329" s="180">
        <f t="shared" si="22"/>
        <v>0</v>
      </c>
      <c r="CM329" s="180">
        <f t="shared" si="22"/>
        <v>0</v>
      </c>
      <c r="CN329" s="180">
        <f t="shared" si="22"/>
        <v>0</v>
      </c>
      <c r="CO329" s="180">
        <f t="shared" si="22"/>
        <v>0</v>
      </c>
      <c r="CP329" s="180">
        <f t="shared" si="22"/>
        <v>0</v>
      </c>
      <c r="CQ329" s="180">
        <f t="shared" si="22"/>
        <v>0</v>
      </c>
      <c r="CR329" s="180">
        <f t="shared" si="22"/>
        <v>0</v>
      </c>
      <c r="CS329" s="180">
        <f t="shared" si="22"/>
        <v>0</v>
      </c>
      <c r="CT329" s="180">
        <f t="shared" si="22"/>
        <v>0</v>
      </c>
      <c r="CU329" s="180">
        <f t="shared" si="22"/>
        <v>0</v>
      </c>
      <c r="CV329" s="180">
        <f t="shared" si="22"/>
        <v>0</v>
      </c>
      <c r="CW329" s="180">
        <f t="shared" si="22"/>
        <v>0</v>
      </c>
      <c r="CX329" s="180">
        <f t="shared" si="22"/>
        <v>0</v>
      </c>
      <c r="CY329" s="180">
        <f t="shared" si="22"/>
        <v>0</v>
      </c>
      <c r="CZ329" s="180">
        <f t="shared" si="22"/>
        <v>0</v>
      </c>
    </row>
    <row r="330" spans="1:104" x14ac:dyDescent="0.3">
      <c r="A330" s="155">
        <v>998</v>
      </c>
      <c r="D330" s="180">
        <f t="shared" si="23"/>
        <v>50</v>
      </c>
      <c r="E330" s="180">
        <f t="shared" si="23"/>
        <v>50</v>
      </c>
      <c r="F330" s="180">
        <f t="shared" si="23"/>
        <v>50</v>
      </c>
      <c r="G330" s="180">
        <f t="shared" si="23"/>
        <v>50</v>
      </c>
      <c r="H330" s="180">
        <f t="shared" si="23"/>
        <v>50</v>
      </c>
      <c r="I330" s="180">
        <f t="shared" si="23"/>
        <v>50</v>
      </c>
      <c r="J330" s="180">
        <f t="shared" si="23"/>
        <v>50</v>
      </c>
      <c r="K330" s="180">
        <f t="shared" si="23"/>
        <v>50</v>
      </c>
      <c r="L330" s="180">
        <f t="shared" si="23"/>
        <v>50</v>
      </c>
      <c r="M330" s="180">
        <f t="shared" si="23"/>
        <v>50</v>
      </c>
      <c r="N330" s="180">
        <f t="shared" si="23"/>
        <v>50</v>
      </c>
      <c r="O330" s="180">
        <f t="shared" si="23"/>
        <v>50</v>
      </c>
      <c r="P330" s="180">
        <f t="shared" si="23"/>
        <v>50</v>
      </c>
      <c r="Q330" s="180">
        <f t="shared" si="23"/>
        <v>50</v>
      </c>
      <c r="R330" s="180">
        <f t="shared" si="23"/>
        <v>50</v>
      </c>
      <c r="S330" s="180">
        <f t="shared" si="23"/>
        <v>50</v>
      </c>
      <c r="T330" s="180">
        <f t="shared" si="21"/>
        <v>50</v>
      </c>
      <c r="U330" s="180">
        <f t="shared" si="21"/>
        <v>50</v>
      </c>
      <c r="V330" s="180">
        <f t="shared" si="21"/>
        <v>50</v>
      </c>
      <c r="W330" s="180">
        <f t="shared" si="21"/>
        <v>50</v>
      </c>
      <c r="X330" s="180">
        <f t="shared" si="21"/>
        <v>50</v>
      </c>
      <c r="Y330" s="180">
        <f t="shared" si="21"/>
        <v>50</v>
      </c>
      <c r="Z330" s="180">
        <f t="shared" si="21"/>
        <v>50</v>
      </c>
      <c r="AA330" s="180">
        <f t="shared" si="21"/>
        <v>50</v>
      </c>
      <c r="AB330" s="180">
        <f t="shared" si="21"/>
        <v>50</v>
      </c>
      <c r="AC330" s="180">
        <f t="shared" si="21"/>
        <v>50</v>
      </c>
      <c r="AD330" s="180">
        <f t="shared" si="21"/>
        <v>50</v>
      </c>
      <c r="AE330" s="180">
        <f t="shared" si="21"/>
        <v>50</v>
      </c>
      <c r="AF330" s="180">
        <f t="shared" si="21"/>
        <v>50</v>
      </c>
      <c r="AG330" s="180">
        <f t="shared" si="21"/>
        <v>50</v>
      </c>
      <c r="AH330" s="180">
        <f t="shared" si="21"/>
        <v>50</v>
      </c>
      <c r="AI330" s="180">
        <f t="shared" si="21"/>
        <v>50</v>
      </c>
      <c r="AJ330" s="180">
        <f t="shared" si="21"/>
        <v>50</v>
      </c>
      <c r="AK330" s="180">
        <f t="shared" si="21"/>
        <v>50</v>
      </c>
      <c r="AL330" s="180">
        <f t="shared" si="21"/>
        <v>50</v>
      </c>
      <c r="AM330" s="180">
        <f t="shared" si="21"/>
        <v>50</v>
      </c>
      <c r="AN330" s="180">
        <f t="shared" si="21"/>
        <v>50</v>
      </c>
      <c r="AO330" s="180">
        <f t="shared" si="21"/>
        <v>50</v>
      </c>
      <c r="AP330" s="180">
        <f t="shared" si="21"/>
        <v>50</v>
      </c>
      <c r="AQ330" s="180">
        <f t="shared" si="21"/>
        <v>50</v>
      </c>
      <c r="AR330" s="180">
        <f t="shared" si="21"/>
        <v>50</v>
      </c>
      <c r="AS330" s="180">
        <f t="shared" si="21"/>
        <v>50</v>
      </c>
      <c r="AT330" s="180">
        <f t="shared" si="21"/>
        <v>50</v>
      </c>
      <c r="AU330" s="180">
        <f t="shared" si="21"/>
        <v>50</v>
      </c>
      <c r="AV330" s="180">
        <f t="shared" si="21"/>
        <v>50</v>
      </c>
      <c r="AW330" s="180">
        <f t="shared" si="21"/>
        <v>50</v>
      </c>
      <c r="AX330" s="180">
        <f t="shared" si="21"/>
        <v>50</v>
      </c>
      <c r="AY330" s="180">
        <f t="shared" si="21"/>
        <v>50</v>
      </c>
      <c r="AZ330" s="180">
        <f t="shared" si="21"/>
        <v>50</v>
      </c>
      <c r="BA330" s="180">
        <f t="shared" si="21"/>
        <v>50</v>
      </c>
      <c r="BB330" s="180">
        <f t="shared" si="21"/>
        <v>50</v>
      </c>
      <c r="BC330" s="180">
        <f t="shared" si="21"/>
        <v>50</v>
      </c>
      <c r="BD330" s="180">
        <f t="shared" si="21"/>
        <v>50</v>
      </c>
      <c r="BE330" s="180">
        <f t="shared" si="21"/>
        <v>50</v>
      </c>
      <c r="BF330" s="180">
        <f t="shared" si="21"/>
        <v>50</v>
      </c>
      <c r="BG330" s="180">
        <f t="shared" si="21"/>
        <v>50</v>
      </c>
      <c r="BH330" s="180">
        <f t="shared" si="21"/>
        <v>50</v>
      </c>
      <c r="BI330" s="180">
        <f t="shared" si="21"/>
        <v>50</v>
      </c>
      <c r="BJ330" s="180">
        <f t="shared" si="21"/>
        <v>50</v>
      </c>
      <c r="BK330" s="180">
        <f t="shared" si="21"/>
        <v>50</v>
      </c>
      <c r="BL330" s="180">
        <f t="shared" si="21"/>
        <v>50</v>
      </c>
      <c r="BM330" s="180">
        <f t="shared" si="21"/>
        <v>50</v>
      </c>
      <c r="BN330" s="180">
        <f t="shared" si="21"/>
        <v>50</v>
      </c>
      <c r="BO330" s="180">
        <f t="shared" si="21"/>
        <v>50</v>
      </c>
      <c r="BP330" s="180">
        <f t="shared" si="21"/>
        <v>50</v>
      </c>
      <c r="BQ330" s="180">
        <f t="shared" si="22"/>
        <v>50</v>
      </c>
      <c r="BR330" s="180">
        <f t="shared" si="22"/>
        <v>50</v>
      </c>
      <c r="BS330" s="180">
        <f t="shared" si="22"/>
        <v>50</v>
      </c>
      <c r="BT330" s="180">
        <f t="shared" si="22"/>
        <v>50</v>
      </c>
      <c r="BU330" s="180">
        <f t="shared" si="22"/>
        <v>50</v>
      </c>
      <c r="BV330" s="180">
        <f t="shared" si="22"/>
        <v>50</v>
      </c>
      <c r="BW330" s="180">
        <f t="shared" si="22"/>
        <v>50</v>
      </c>
      <c r="BX330" s="180">
        <f t="shared" si="22"/>
        <v>50</v>
      </c>
      <c r="BY330" s="180">
        <f t="shared" si="22"/>
        <v>50</v>
      </c>
      <c r="BZ330" s="180">
        <f t="shared" si="22"/>
        <v>50</v>
      </c>
      <c r="CA330" s="180">
        <f t="shared" si="22"/>
        <v>50</v>
      </c>
      <c r="CB330" s="180">
        <f t="shared" si="22"/>
        <v>50</v>
      </c>
      <c r="CC330" s="180">
        <f t="shared" si="22"/>
        <v>50</v>
      </c>
      <c r="CD330" s="180">
        <f t="shared" si="22"/>
        <v>50</v>
      </c>
      <c r="CE330" s="180">
        <f t="shared" si="22"/>
        <v>0</v>
      </c>
      <c r="CF330" s="180">
        <f t="shared" si="22"/>
        <v>0</v>
      </c>
      <c r="CG330" s="180">
        <f t="shared" si="22"/>
        <v>0</v>
      </c>
      <c r="CH330" s="180">
        <f t="shared" si="22"/>
        <v>0</v>
      </c>
      <c r="CI330" s="180">
        <f t="shared" si="22"/>
        <v>0</v>
      </c>
      <c r="CJ330" s="180">
        <f t="shared" si="22"/>
        <v>0</v>
      </c>
      <c r="CK330" s="180">
        <f t="shared" si="22"/>
        <v>0</v>
      </c>
      <c r="CL330" s="180">
        <f t="shared" si="22"/>
        <v>0</v>
      </c>
      <c r="CM330" s="180">
        <f t="shared" si="22"/>
        <v>0</v>
      </c>
      <c r="CN330" s="180">
        <f t="shared" si="22"/>
        <v>0</v>
      </c>
      <c r="CO330" s="180">
        <f t="shared" si="22"/>
        <v>0</v>
      </c>
      <c r="CP330" s="180">
        <f t="shared" si="22"/>
        <v>0</v>
      </c>
      <c r="CQ330" s="180">
        <f t="shared" si="22"/>
        <v>0</v>
      </c>
      <c r="CR330" s="180">
        <f t="shared" si="22"/>
        <v>0</v>
      </c>
      <c r="CS330" s="180">
        <f t="shared" si="22"/>
        <v>0</v>
      </c>
      <c r="CT330" s="180">
        <f t="shared" si="22"/>
        <v>0</v>
      </c>
      <c r="CU330" s="180">
        <f t="shared" si="22"/>
        <v>0</v>
      </c>
      <c r="CV330" s="180">
        <f t="shared" si="22"/>
        <v>0</v>
      </c>
      <c r="CW330" s="180">
        <f t="shared" si="22"/>
        <v>0</v>
      </c>
      <c r="CX330" s="180">
        <f t="shared" si="22"/>
        <v>0</v>
      </c>
      <c r="CY330" s="180">
        <f t="shared" si="22"/>
        <v>0</v>
      </c>
      <c r="CZ330" s="180">
        <f t="shared" si="22"/>
        <v>0</v>
      </c>
    </row>
    <row r="331" spans="1:104" x14ac:dyDescent="0.3">
      <c r="A331" s="155">
        <v>999</v>
      </c>
      <c r="D331" s="180">
        <f t="shared" si="23"/>
        <v>50129</v>
      </c>
      <c r="E331" s="180">
        <f t="shared" si="21"/>
        <v>50130</v>
      </c>
      <c r="F331" s="180">
        <f t="shared" si="21"/>
        <v>50560</v>
      </c>
      <c r="G331" s="180">
        <f t="shared" si="21"/>
        <v>50131</v>
      </c>
      <c r="H331" s="180">
        <f t="shared" si="21"/>
        <v>50132</v>
      </c>
      <c r="I331" s="180">
        <f t="shared" si="21"/>
        <v>50133</v>
      </c>
      <c r="J331" s="180">
        <f t="shared" si="21"/>
        <v>50134</v>
      </c>
      <c r="K331" s="180">
        <f t="shared" si="21"/>
        <v>50473</v>
      </c>
      <c r="L331" s="180">
        <f t="shared" si="21"/>
        <v>50135</v>
      </c>
      <c r="M331" s="180">
        <f t="shared" si="21"/>
        <v>50136</v>
      </c>
      <c r="N331" s="180">
        <f t="shared" si="21"/>
        <v>50514</v>
      </c>
      <c r="O331" s="180">
        <f t="shared" si="21"/>
        <v>50515</v>
      </c>
      <c r="P331" s="180">
        <f t="shared" si="21"/>
        <v>50570</v>
      </c>
      <c r="Q331" s="180">
        <f t="shared" si="21"/>
        <v>50137</v>
      </c>
      <c r="R331" s="180">
        <f t="shared" si="21"/>
        <v>50549</v>
      </c>
      <c r="S331" s="180">
        <f t="shared" si="21"/>
        <v>50138</v>
      </c>
      <c r="T331" s="180">
        <f t="shared" si="21"/>
        <v>50139</v>
      </c>
      <c r="U331" s="180">
        <f t="shared" si="21"/>
        <v>50474</v>
      </c>
      <c r="V331" s="180">
        <f t="shared" si="21"/>
        <v>50140</v>
      </c>
      <c r="W331" s="180">
        <f t="shared" si="21"/>
        <v>50141</v>
      </c>
      <c r="X331" s="180">
        <f t="shared" si="21"/>
        <v>50142</v>
      </c>
      <c r="Y331" s="180">
        <f t="shared" si="21"/>
        <v>50143</v>
      </c>
      <c r="Z331" s="180">
        <f t="shared" si="21"/>
        <v>50144</v>
      </c>
      <c r="AA331" s="180">
        <f t="shared" si="21"/>
        <v>50492</v>
      </c>
      <c r="AB331" s="180">
        <f t="shared" si="21"/>
        <v>50145</v>
      </c>
      <c r="AC331" s="180">
        <f t="shared" si="21"/>
        <v>50146</v>
      </c>
      <c r="AD331" s="180">
        <f t="shared" si="21"/>
        <v>50147</v>
      </c>
      <c r="AE331" s="180">
        <f t="shared" si="21"/>
        <v>50148</v>
      </c>
      <c r="AF331" s="180">
        <f t="shared" si="21"/>
        <v>50149</v>
      </c>
      <c r="AG331" s="180">
        <f t="shared" si="21"/>
        <v>50150</v>
      </c>
      <c r="AH331" s="180">
        <f t="shared" si="21"/>
        <v>50151</v>
      </c>
      <c r="AI331" s="180">
        <f t="shared" si="21"/>
        <v>50152</v>
      </c>
      <c r="AJ331" s="180">
        <f t="shared" si="21"/>
        <v>50153</v>
      </c>
      <c r="AK331" s="180">
        <f t="shared" si="21"/>
        <v>50475</v>
      </c>
      <c r="AL331" s="180">
        <f t="shared" si="21"/>
        <v>50154</v>
      </c>
      <c r="AM331" s="180">
        <f t="shared" si="21"/>
        <v>50155</v>
      </c>
      <c r="AN331" s="180">
        <f t="shared" si="21"/>
        <v>50156</v>
      </c>
      <c r="AO331" s="180">
        <f t="shared" si="21"/>
        <v>50516</v>
      </c>
      <c r="AP331" s="180">
        <f t="shared" si="21"/>
        <v>50157</v>
      </c>
      <c r="AQ331" s="180">
        <f t="shared" si="21"/>
        <v>50158</v>
      </c>
      <c r="AR331" s="180">
        <f t="shared" si="21"/>
        <v>50545</v>
      </c>
      <c r="AS331" s="180">
        <f t="shared" si="21"/>
        <v>50517</v>
      </c>
      <c r="AT331" s="180">
        <f t="shared" si="21"/>
        <v>50448</v>
      </c>
      <c r="AU331" s="180">
        <f t="shared" si="21"/>
        <v>50159</v>
      </c>
      <c r="AV331" s="180">
        <f t="shared" si="21"/>
        <v>50160</v>
      </c>
      <c r="AW331" s="180">
        <f t="shared" si="21"/>
        <v>50161</v>
      </c>
      <c r="AX331" s="180">
        <f t="shared" si="21"/>
        <v>50162</v>
      </c>
      <c r="AY331" s="180">
        <f t="shared" si="21"/>
        <v>50163</v>
      </c>
      <c r="AZ331" s="180">
        <f t="shared" si="21"/>
        <v>50165</v>
      </c>
      <c r="BA331" s="180">
        <f t="shared" si="21"/>
        <v>50166</v>
      </c>
      <c r="BB331" s="180">
        <f t="shared" si="21"/>
        <v>50167</v>
      </c>
      <c r="BC331" s="180">
        <f t="shared" si="21"/>
        <v>50168</v>
      </c>
      <c r="BD331" s="180">
        <f t="shared" si="21"/>
        <v>50169</v>
      </c>
      <c r="BE331" s="180">
        <f t="shared" si="21"/>
        <v>50170</v>
      </c>
      <c r="BF331" s="180">
        <f t="shared" si="21"/>
        <v>50451</v>
      </c>
      <c r="BG331" s="180">
        <f t="shared" si="21"/>
        <v>50171</v>
      </c>
      <c r="BH331" s="180">
        <f t="shared" si="21"/>
        <v>50172</v>
      </c>
      <c r="BI331" s="180">
        <f t="shared" si="21"/>
        <v>50440</v>
      </c>
      <c r="BJ331" s="180">
        <f t="shared" si="21"/>
        <v>50173</v>
      </c>
      <c r="BK331" s="180">
        <f t="shared" si="21"/>
        <v>50547</v>
      </c>
      <c r="BL331" s="180">
        <f t="shared" si="21"/>
        <v>50175</v>
      </c>
      <c r="BM331" s="180">
        <f t="shared" si="21"/>
        <v>50176</v>
      </c>
      <c r="BN331" s="180">
        <f t="shared" si="21"/>
        <v>50177</v>
      </c>
      <c r="BO331" s="180">
        <f t="shared" si="21"/>
        <v>50178</v>
      </c>
      <c r="BP331" s="180">
        <f t="shared" si="21"/>
        <v>50180</v>
      </c>
      <c r="BQ331" s="180">
        <f t="shared" si="22"/>
        <v>50447</v>
      </c>
      <c r="BR331" s="180">
        <f t="shared" si="22"/>
        <v>50179</v>
      </c>
      <c r="BS331" s="180">
        <f t="shared" si="22"/>
        <v>50462</v>
      </c>
      <c r="BT331" s="180">
        <f t="shared" si="22"/>
        <v>50181</v>
      </c>
      <c r="BU331" s="180">
        <f t="shared" si="22"/>
        <v>50182</v>
      </c>
      <c r="BV331" s="180">
        <f t="shared" si="22"/>
        <v>50183</v>
      </c>
      <c r="BW331" s="180">
        <f t="shared" si="22"/>
        <v>50446</v>
      </c>
      <c r="BX331" s="180">
        <f t="shared" si="22"/>
        <v>50184</v>
      </c>
      <c r="BY331" s="180">
        <f t="shared" si="22"/>
        <v>50185</v>
      </c>
      <c r="BZ331" s="180">
        <f t="shared" si="22"/>
        <v>50186</v>
      </c>
      <c r="CA331" s="180">
        <f t="shared" si="22"/>
        <v>50187</v>
      </c>
      <c r="CB331" s="180">
        <f t="shared" si="22"/>
        <v>50188</v>
      </c>
      <c r="CC331" s="180">
        <f t="shared" si="22"/>
        <v>50189</v>
      </c>
      <c r="CD331" s="180">
        <f t="shared" si="22"/>
        <v>50190</v>
      </c>
      <c r="CE331" s="180">
        <f t="shared" si="22"/>
        <v>0</v>
      </c>
      <c r="CF331" s="180">
        <f t="shared" si="22"/>
        <v>0</v>
      </c>
      <c r="CG331" s="180">
        <f t="shared" si="22"/>
        <v>0</v>
      </c>
      <c r="CH331" s="180">
        <f t="shared" si="22"/>
        <v>0</v>
      </c>
      <c r="CI331" s="180">
        <f t="shared" si="22"/>
        <v>0</v>
      </c>
      <c r="CJ331" s="180">
        <f t="shared" si="22"/>
        <v>0</v>
      </c>
      <c r="CK331" s="180">
        <f t="shared" si="22"/>
        <v>0</v>
      </c>
      <c r="CL331" s="180">
        <f t="shared" si="22"/>
        <v>0</v>
      </c>
      <c r="CM331" s="180">
        <f t="shared" si="22"/>
        <v>0</v>
      </c>
      <c r="CN331" s="180">
        <f t="shared" si="22"/>
        <v>0</v>
      </c>
      <c r="CO331" s="180">
        <f t="shared" si="22"/>
        <v>0</v>
      </c>
      <c r="CP331" s="180">
        <f t="shared" si="22"/>
        <v>0</v>
      </c>
      <c r="CQ331" s="180">
        <f t="shared" si="22"/>
        <v>0</v>
      </c>
      <c r="CR331" s="180">
        <f t="shared" si="22"/>
        <v>0</v>
      </c>
      <c r="CS331" s="180">
        <f t="shared" si="22"/>
        <v>0</v>
      </c>
      <c r="CT331" s="180">
        <f t="shared" si="22"/>
        <v>0</v>
      </c>
      <c r="CU331" s="180">
        <f t="shared" si="22"/>
        <v>0</v>
      </c>
      <c r="CV331" s="180">
        <f t="shared" si="22"/>
        <v>0</v>
      </c>
      <c r="CW331" s="180">
        <f t="shared" si="22"/>
        <v>0</v>
      </c>
      <c r="CX331" s="180">
        <f t="shared" si="22"/>
        <v>0</v>
      </c>
      <c r="CY331" s="180">
        <f t="shared" si="22"/>
        <v>0</v>
      </c>
      <c r="CZ331" s="180">
        <f t="shared" si="22"/>
        <v>0</v>
      </c>
    </row>
    <row r="332" spans="1:104" x14ac:dyDescent="0.3">
      <c r="A332" s="633">
        <v>554</v>
      </c>
      <c r="D332" s="630">
        <f>D169</f>
        <v>2794081</v>
      </c>
      <c r="E332" s="630">
        <f t="shared" ref="E332:BP335" si="24">E169</f>
        <v>0</v>
      </c>
      <c r="F332" s="630">
        <f t="shared" si="24"/>
        <v>0</v>
      </c>
      <c r="G332" s="630">
        <f t="shared" si="24"/>
        <v>1110156</v>
      </c>
      <c r="H332" s="630">
        <f t="shared" si="24"/>
        <v>0</v>
      </c>
      <c r="I332" s="630">
        <f t="shared" si="24"/>
        <v>0</v>
      </c>
      <c r="J332" s="630">
        <f t="shared" si="24"/>
        <v>0</v>
      </c>
      <c r="K332" s="630">
        <f t="shared" si="24"/>
        <v>0</v>
      </c>
      <c r="L332" s="630">
        <f t="shared" si="24"/>
        <v>1320322</v>
      </c>
      <c r="M332" s="630">
        <f t="shared" si="24"/>
        <v>34611333</v>
      </c>
      <c r="N332" s="630">
        <f t="shared" si="24"/>
        <v>0</v>
      </c>
      <c r="O332" s="630">
        <f t="shared" si="24"/>
        <v>0</v>
      </c>
      <c r="P332" s="630">
        <f t="shared" si="24"/>
        <v>0</v>
      </c>
      <c r="Q332" s="630">
        <f t="shared" si="24"/>
        <v>962155</v>
      </c>
      <c r="R332" s="630">
        <f t="shared" si="24"/>
        <v>0</v>
      </c>
      <c r="S332" s="630">
        <f t="shared" si="24"/>
        <v>0</v>
      </c>
      <c r="T332" s="630">
        <f t="shared" si="24"/>
        <v>0</v>
      </c>
      <c r="U332" s="630">
        <f t="shared" si="24"/>
        <v>0</v>
      </c>
      <c r="V332" s="630">
        <f t="shared" si="24"/>
        <v>0</v>
      </c>
      <c r="W332" s="630">
        <f t="shared" si="24"/>
        <v>0</v>
      </c>
      <c r="X332" s="630">
        <f t="shared" si="24"/>
        <v>0</v>
      </c>
      <c r="Y332" s="630">
        <f t="shared" si="24"/>
        <v>0</v>
      </c>
      <c r="Z332" s="630">
        <f t="shared" si="24"/>
        <v>2412193</v>
      </c>
      <c r="AA332" s="630">
        <f t="shared" si="24"/>
        <v>0</v>
      </c>
      <c r="AB332" s="630">
        <f t="shared" si="24"/>
        <v>967101</v>
      </c>
      <c r="AC332" s="630">
        <f t="shared" si="24"/>
        <v>886876</v>
      </c>
      <c r="AD332" s="630">
        <f t="shared" si="24"/>
        <v>0</v>
      </c>
      <c r="AE332" s="630">
        <f t="shared" si="24"/>
        <v>0</v>
      </c>
      <c r="AF332" s="630">
        <f t="shared" si="24"/>
        <v>6223145</v>
      </c>
      <c r="AG332" s="630">
        <f t="shared" si="24"/>
        <v>0</v>
      </c>
      <c r="AH332" s="630">
        <f t="shared" si="24"/>
        <v>0</v>
      </c>
      <c r="AI332" s="630">
        <f t="shared" si="24"/>
        <v>1722211</v>
      </c>
      <c r="AJ332" s="630">
        <f t="shared" si="24"/>
        <v>0</v>
      </c>
      <c r="AK332" s="630">
        <f t="shared" si="24"/>
        <v>0</v>
      </c>
      <c r="AL332" s="630">
        <f t="shared" si="24"/>
        <v>0</v>
      </c>
      <c r="AM332" s="630">
        <f t="shared" si="24"/>
        <v>0</v>
      </c>
      <c r="AN332" s="630">
        <f t="shared" si="24"/>
        <v>243052</v>
      </c>
      <c r="AO332" s="630">
        <f t="shared" si="24"/>
        <v>0</v>
      </c>
      <c r="AP332" s="630">
        <f t="shared" si="24"/>
        <v>0</v>
      </c>
      <c r="AQ332" s="630">
        <f t="shared" si="24"/>
        <v>0</v>
      </c>
      <c r="AR332" s="630">
        <f t="shared" si="24"/>
        <v>771153</v>
      </c>
      <c r="AS332" s="630">
        <f t="shared" si="24"/>
        <v>0</v>
      </c>
      <c r="AT332" s="630">
        <f t="shared" si="24"/>
        <v>0</v>
      </c>
      <c r="AU332" s="630">
        <f t="shared" si="24"/>
        <v>48061719</v>
      </c>
      <c r="AV332" s="630">
        <f t="shared" si="24"/>
        <v>36628860</v>
      </c>
      <c r="AW332" s="630">
        <f t="shared" si="24"/>
        <v>0</v>
      </c>
      <c r="AX332" s="630">
        <f t="shared" si="24"/>
        <v>0</v>
      </c>
      <c r="AY332" s="630">
        <f t="shared" si="24"/>
        <v>0</v>
      </c>
      <c r="AZ332" s="630">
        <f t="shared" si="24"/>
        <v>0</v>
      </c>
      <c r="BA332" s="630">
        <f t="shared" si="24"/>
        <v>0</v>
      </c>
      <c r="BB332" s="630">
        <f t="shared" si="24"/>
        <v>0</v>
      </c>
      <c r="BC332" s="630">
        <f t="shared" si="24"/>
        <v>0</v>
      </c>
      <c r="BD332" s="630">
        <f t="shared" si="24"/>
        <v>0</v>
      </c>
      <c r="BE332" s="630">
        <f t="shared" si="24"/>
        <v>0</v>
      </c>
      <c r="BF332" s="630">
        <f t="shared" si="24"/>
        <v>147393</v>
      </c>
      <c r="BG332" s="630">
        <f t="shared" si="24"/>
        <v>0</v>
      </c>
      <c r="BH332" s="630">
        <f t="shared" si="24"/>
        <v>363555</v>
      </c>
      <c r="BI332" s="630">
        <f t="shared" si="24"/>
        <v>0</v>
      </c>
      <c r="BJ332" s="630">
        <f t="shared" si="24"/>
        <v>0</v>
      </c>
      <c r="BK332" s="630">
        <f t="shared" si="24"/>
        <v>0</v>
      </c>
      <c r="BL332" s="630">
        <f t="shared" si="24"/>
        <v>510475</v>
      </c>
      <c r="BM332" s="630">
        <f t="shared" si="24"/>
        <v>11024736</v>
      </c>
      <c r="BN332" s="630">
        <f t="shared" si="24"/>
        <v>0</v>
      </c>
      <c r="BO332" s="630">
        <f t="shared" si="24"/>
        <v>10077218</v>
      </c>
      <c r="BP332" s="630">
        <f t="shared" si="24"/>
        <v>8853964</v>
      </c>
      <c r="BQ332" s="630">
        <f t="shared" ref="BQ332:CZ335" si="25">BQ169</f>
        <v>0</v>
      </c>
      <c r="BR332" s="630">
        <f t="shared" si="25"/>
        <v>0</v>
      </c>
      <c r="BS332" s="630">
        <f t="shared" si="25"/>
        <v>0</v>
      </c>
      <c r="BT332" s="630">
        <f t="shared" si="25"/>
        <v>0</v>
      </c>
      <c r="BU332" s="630">
        <f t="shared" si="25"/>
        <v>0</v>
      </c>
      <c r="BV332" s="630">
        <f t="shared" si="25"/>
        <v>0</v>
      </c>
      <c r="BW332" s="630">
        <f t="shared" si="25"/>
        <v>0</v>
      </c>
      <c r="BX332" s="630">
        <f t="shared" si="25"/>
        <v>0</v>
      </c>
      <c r="BY332" s="630">
        <f t="shared" si="25"/>
        <v>2164761</v>
      </c>
      <c r="BZ332" s="630">
        <f t="shared" si="25"/>
        <v>0</v>
      </c>
      <c r="CA332" s="630">
        <f t="shared" si="25"/>
        <v>0</v>
      </c>
      <c r="CB332" s="630">
        <f t="shared" si="25"/>
        <v>0</v>
      </c>
      <c r="CC332" s="630">
        <f t="shared" si="25"/>
        <v>0</v>
      </c>
      <c r="CD332" s="630">
        <f t="shared" si="25"/>
        <v>1184643</v>
      </c>
      <c r="CE332" s="630">
        <f t="shared" si="25"/>
        <v>0</v>
      </c>
      <c r="CF332" s="630">
        <f t="shared" si="25"/>
        <v>0</v>
      </c>
      <c r="CG332" s="630">
        <f t="shared" si="25"/>
        <v>0</v>
      </c>
      <c r="CH332" s="630">
        <f t="shared" si="25"/>
        <v>0</v>
      </c>
      <c r="CI332" s="630">
        <f t="shared" si="25"/>
        <v>0</v>
      </c>
      <c r="CJ332" s="630">
        <f t="shared" si="25"/>
        <v>0</v>
      </c>
      <c r="CK332" s="630">
        <f t="shared" si="25"/>
        <v>0</v>
      </c>
      <c r="CL332" s="630">
        <f t="shared" si="25"/>
        <v>0</v>
      </c>
      <c r="CM332" s="630">
        <f t="shared" si="25"/>
        <v>0</v>
      </c>
      <c r="CN332" s="630">
        <f t="shared" si="25"/>
        <v>0</v>
      </c>
      <c r="CO332" s="630">
        <f t="shared" si="25"/>
        <v>0</v>
      </c>
      <c r="CP332" s="630">
        <f t="shared" si="25"/>
        <v>0</v>
      </c>
      <c r="CQ332" s="630">
        <f t="shared" si="25"/>
        <v>0</v>
      </c>
      <c r="CR332" s="630">
        <f t="shared" si="25"/>
        <v>0</v>
      </c>
      <c r="CS332" s="630">
        <f t="shared" si="25"/>
        <v>0</v>
      </c>
      <c r="CT332" s="630">
        <f t="shared" si="25"/>
        <v>0</v>
      </c>
      <c r="CU332" s="630">
        <f t="shared" si="25"/>
        <v>0</v>
      </c>
      <c r="CV332" s="630">
        <f t="shared" si="25"/>
        <v>0</v>
      </c>
      <c r="CW332" s="630">
        <f t="shared" si="25"/>
        <v>0</v>
      </c>
      <c r="CX332" s="630">
        <f t="shared" si="25"/>
        <v>0</v>
      </c>
      <c r="CY332" s="630">
        <f t="shared" si="25"/>
        <v>0</v>
      </c>
      <c r="CZ332" s="630">
        <f t="shared" si="25"/>
        <v>0</v>
      </c>
    </row>
    <row r="333" spans="1:104" x14ac:dyDescent="0.3">
      <c r="A333" s="633">
        <v>555</v>
      </c>
      <c r="D333" s="630">
        <f t="shared" ref="D333:S335" si="26">D170</f>
        <v>1860389</v>
      </c>
      <c r="E333" s="630">
        <f t="shared" si="26"/>
        <v>0</v>
      </c>
      <c r="F333" s="630">
        <f t="shared" si="26"/>
        <v>0</v>
      </c>
      <c r="G333" s="630">
        <f t="shared" si="26"/>
        <v>1089682</v>
      </c>
      <c r="H333" s="630">
        <f t="shared" si="26"/>
        <v>0</v>
      </c>
      <c r="I333" s="630">
        <f t="shared" si="26"/>
        <v>0</v>
      </c>
      <c r="J333" s="630">
        <f t="shared" si="26"/>
        <v>0</v>
      </c>
      <c r="K333" s="630">
        <f t="shared" si="26"/>
        <v>0</v>
      </c>
      <c r="L333" s="630">
        <f t="shared" si="26"/>
        <v>867668</v>
      </c>
      <c r="M333" s="630">
        <f t="shared" si="26"/>
        <v>21188418</v>
      </c>
      <c r="N333" s="630">
        <f t="shared" si="26"/>
        <v>0</v>
      </c>
      <c r="O333" s="630">
        <f t="shared" si="26"/>
        <v>0</v>
      </c>
      <c r="P333" s="630">
        <f t="shared" si="26"/>
        <v>0</v>
      </c>
      <c r="Q333" s="630">
        <f t="shared" si="26"/>
        <v>642634</v>
      </c>
      <c r="R333" s="630">
        <f t="shared" si="26"/>
        <v>0</v>
      </c>
      <c r="S333" s="630">
        <f t="shared" si="26"/>
        <v>0</v>
      </c>
      <c r="T333" s="630">
        <f t="shared" si="24"/>
        <v>0</v>
      </c>
      <c r="U333" s="630">
        <f t="shared" si="24"/>
        <v>0</v>
      </c>
      <c r="V333" s="630">
        <f t="shared" si="24"/>
        <v>0</v>
      </c>
      <c r="W333" s="630">
        <f t="shared" si="24"/>
        <v>0</v>
      </c>
      <c r="X333" s="630">
        <f t="shared" si="24"/>
        <v>0</v>
      </c>
      <c r="Y333" s="630">
        <f t="shared" si="24"/>
        <v>0</v>
      </c>
      <c r="Z333" s="630">
        <f t="shared" si="24"/>
        <v>2389104</v>
      </c>
      <c r="AA333" s="630">
        <f t="shared" si="24"/>
        <v>0</v>
      </c>
      <c r="AB333" s="630">
        <f t="shared" si="24"/>
        <v>940497</v>
      </c>
      <c r="AC333" s="630">
        <f t="shared" si="24"/>
        <v>793260</v>
      </c>
      <c r="AD333" s="630">
        <f t="shared" si="24"/>
        <v>0</v>
      </c>
      <c r="AE333" s="630">
        <f t="shared" si="24"/>
        <v>0</v>
      </c>
      <c r="AF333" s="630">
        <f t="shared" si="24"/>
        <v>4174670</v>
      </c>
      <c r="AG333" s="630">
        <f t="shared" si="24"/>
        <v>0</v>
      </c>
      <c r="AH333" s="630">
        <f t="shared" si="24"/>
        <v>0</v>
      </c>
      <c r="AI333" s="630">
        <f t="shared" si="24"/>
        <v>1251646</v>
      </c>
      <c r="AJ333" s="630">
        <f t="shared" si="24"/>
        <v>0</v>
      </c>
      <c r="AK333" s="630">
        <f t="shared" si="24"/>
        <v>0</v>
      </c>
      <c r="AL333" s="630">
        <f t="shared" si="24"/>
        <v>0</v>
      </c>
      <c r="AM333" s="630">
        <f t="shared" si="24"/>
        <v>0</v>
      </c>
      <c r="AN333" s="630">
        <f t="shared" si="24"/>
        <v>0</v>
      </c>
      <c r="AO333" s="630">
        <f t="shared" si="24"/>
        <v>0</v>
      </c>
      <c r="AP333" s="630">
        <f t="shared" si="24"/>
        <v>0</v>
      </c>
      <c r="AQ333" s="630">
        <f t="shared" si="24"/>
        <v>0</v>
      </c>
      <c r="AR333" s="630">
        <f t="shared" si="24"/>
        <v>771153</v>
      </c>
      <c r="AS333" s="630">
        <f t="shared" si="24"/>
        <v>0</v>
      </c>
      <c r="AT333" s="630">
        <f t="shared" si="24"/>
        <v>0</v>
      </c>
      <c r="AU333" s="630">
        <f t="shared" si="24"/>
        <v>27855675</v>
      </c>
      <c r="AV333" s="630">
        <f t="shared" si="24"/>
        <v>27480426</v>
      </c>
      <c r="AW333" s="630">
        <f t="shared" si="24"/>
        <v>0</v>
      </c>
      <c r="AX333" s="630">
        <f t="shared" si="24"/>
        <v>0</v>
      </c>
      <c r="AY333" s="630">
        <f t="shared" si="24"/>
        <v>0</v>
      </c>
      <c r="AZ333" s="630">
        <f t="shared" si="24"/>
        <v>0</v>
      </c>
      <c r="BA333" s="630">
        <f t="shared" si="24"/>
        <v>0</v>
      </c>
      <c r="BB333" s="630">
        <f t="shared" si="24"/>
        <v>0</v>
      </c>
      <c r="BC333" s="630">
        <f t="shared" si="24"/>
        <v>0</v>
      </c>
      <c r="BD333" s="630">
        <f t="shared" si="24"/>
        <v>0</v>
      </c>
      <c r="BE333" s="630">
        <f t="shared" si="24"/>
        <v>0</v>
      </c>
      <c r="BF333" s="630">
        <f t="shared" si="24"/>
        <v>0</v>
      </c>
      <c r="BG333" s="630">
        <f t="shared" si="24"/>
        <v>0</v>
      </c>
      <c r="BH333" s="630">
        <f t="shared" si="24"/>
        <v>0</v>
      </c>
      <c r="BI333" s="630">
        <f t="shared" si="24"/>
        <v>0</v>
      </c>
      <c r="BJ333" s="630">
        <f t="shared" si="24"/>
        <v>0</v>
      </c>
      <c r="BK333" s="630">
        <f t="shared" si="24"/>
        <v>0</v>
      </c>
      <c r="BL333" s="630">
        <f t="shared" si="24"/>
        <v>0</v>
      </c>
      <c r="BM333" s="630">
        <f t="shared" si="24"/>
        <v>8365426</v>
      </c>
      <c r="BN333" s="630">
        <f t="shared" si="24"/>
        <v>0</v>
      </c>
      <c r="BO333" s="630">
        <f t="shared" si="24"/>
        <v>8155537</v>
      </c>
      <c r="BP333" s="630">
        <f t="shared" si="24"/>
        <v>6867818</v>
      </c>
      <c r="BQ333" s="630">
        <f t="shared" si="25"/>
        <v>0</v>
      </c>
      <c r="BR333" s="630">
        <f t="shared" si="25"/>
        <v>0</v>
      </c>
      <c r="BS333" s="630">
        <f t="shared" si="25"/>
        <v>0</v>
      </c>
      <c r="BT333" s="630">
        <f t="shared" si="25"/>
        <v>0</v>
      </c>
      <c r="BU333" s="630">
        <f t="shared" si="25"/>
        <v>0</v>
      </c>
      <c r="BV333" s="630">
        <f t="shared" si="25"/>
        <v>0</v>
      </c>
      <c r="BW333" s="630">
        <f t="shared" si="25"/>
        <v>0</v>
      </c>
      <c r="BX333" s="630">
        <f t="shared" si="25"/>
        <v>0</v>
      </c>
      <c r="BY333" s="630">
        <f t="shared" si="25"/>
        <v>899413</v>
      </c>
      <c r="BZ333" s="630">
        <f t="shared" si="25"/>
        <v>0</v>
      </c>
      <c r="CA333" s="630">
        <f t="shared" si="25"/>
        <v>0</v>
      </c>
      <c r="CB333" s="630">
        <f t="shared" si="25"/>
        <v>0</v>
      </c>
      <c r="CC333" s="630">
        <f t="shared" si="25"/>
        <v>0</v>
      </c>
      <c r="CD333" s="630">
        <f t="shared" si="25"/>
        <v>577308</v>
      </c>
      <c r="CE333" s="630">
        <f t="shared" si="25"/>
        <v>0</v>
      </c>
      <c r="CF333" s="630">
        <f t="shared" si="25"/>
        <v>0</v>
      </c>
      <c r="CG333" s="630">
        <f t="shared" si="25"/>
        <v>0</v>
      </c>
      <c r="CH333" s="630">
        <f t="shared" si="25"/>
        <v>0</v>
      </c>
      <c r="CI333" s="630">
        <f t="shared" si="25"/>
        <v>0</v>
      </c>
      <c r="CJ333" s="630">
        <f t="shared" si="25"/>
        <v>0</v>
      </c>
      <c r="CK333" s="630">
        <f t="shared" si="25"/>
        <v>0</v>
      </c>
      <c r="CL333" s="630">
        <f t="shared" si="25"/>
        <v>0</v>
      </c>
      <c r="CM333" s="630">
        <f t="shared" si="25"/>
        <v>0</v>
      </c>
      <c r="CN333" s="630">
        <f t="shared" si="25"/>
        <v>0</v>
      </c>
      <c r="CO333" s="630">
        <f t="shared" si="25"/>
        <v>0</v>
      </c>
      <c r="CP333" s="630">
        <f t="shared" si="25"/>
        <v>0</v>
      </c>
      <c r="CQ333" s="630">
        <f t="shared" si="25"/>
        <v>0</v>
      </c>
      <c r="CR333" s="630">
        <f t="shared" si="25"/>
        <v>0</v>
      </c>
      <c r="CS333" s="630">
        <f t="shared" si="25"/>
        <v>0</v>
      </c>
      <c r="CT333" s="630">
        <f t="shared" si="25"/>
        <v>0</v>
      </c>
      <c r="CU333" s="630">
        <f t="shared" si="25"/>
        <v>0</v>
      </c>
      <c r="CV333" s="630">
        <f t="shared" si="25"/>
        <v>0</v>
      </c>
      <c r="CW333" s="630">
        <f t="shared" si="25"/>
        <v>0</v>
      </c>
      <c r="CX333" s="630">
        <f t="shared" si="25"/>
        <v>0</v>
      </c>
      <c r="CY333" s="630">
        <f t="shared" si="25"/>
        <v>0</v>
      </c>
      <c r="CZ333" s="630">
        <f t="shared" si="25"/>
        <v>0</v>
      </c>
    </row>
    <row r="334" spans="1:104" x14ac:dyDescent="0.3">
      <c r="A334" s="633">
        <v>556</v>
      </c>
      <c r="D334" s="630">
        <f t="shared" si="26"/>
        <v>2370016</v>
      </c>
      <c r="E334" s="630">
        <f t="shared" si="26"/>
        <v>0</v>
      </c>
      <c r="F334" s="630">
        <f t="shared" si="26"/>
        <v>0</v>
      </c>
      <c r="G334" s="630">
        <f t="shared" si="26"/>
        <v>25912</v>
      </c>
      <c r="H334" s="630">
        <f t="shared" si="26"/>
        <v>0</v>
      </c>
      <c r="I334" s="630">
        <f t="shared" si="26"/>
        <v>0</v>
      </c>
      <c r="J334" s="630">
        <f t="shared" si="26"/>
        <v>0</v>
      </c>
      <c r="K334" s="630">
        <f t="shared" si="26"/>
        <v>0</v>
      </c>
      <c r="L334" s="630">
        <f t="shared" si="26"/>
        <v>178658</v>
      </c>
      <c r="M334" s="630">
        <f t="shared" si="26"/>
        <v>15109748</v>
      </c>
      <c r="N334" s="630">
        <f t="shared" si="26"/>
        <v>0</v>
      </c>
      <c r="O334" s="630">
        <f t="shared" si="26"/>
        <v>0</v>
      </c>
      <c r="P334" s="630">
        <f t="shared" si="26"/>
        <v>0</v>
      </c>
      <c r="Q334" s="630">
        <f t="shared" si="26"/>
        <v>654900</v>
      </c>
      <c r="R334" s="630">
        <f t="shared" si="26"/>
        <v>0</v>
      </c>
      <c r="S334" s="630">
        <f t="shared" si="26"/>
        <v>0</v>
      </c>
      <c r="T334" s="630">
        <f t="shared" si="24"/>
        <v>0</v>
      </c>
      <c r="U334" s="630">
        <f t="shared" si="24"/>
        <v>0</v>
      </c>
      <c r="V334" s="630">
        <f t="shared" si="24"/>
        <v>0</v>
      </c>
      <c r="W334" s="630">
        <f t="shared" si="24"/>
        <v>0</v>
      </c>
      <c r="X334" s="630">
        <f t="shared" si="24"/>
        <v>0</v>
      </c>
      <c r="Y334" s="630">
        <f t="shared" si="24"/>
        <v>0</v>
      </c>
      <c r="Z334" s="630">
        <f t="shared" si="24"/>
        <v>579035</v>
      </c>
      <c r="AA334" s="630">
        <f t="shared" si="24"/>
        <v>0</v>
      </c>
      <c r="AB334" s="630">
        <f t="shared" si="24"/>
        <v>35427</v>
      </c>
      <c r="AC334" s="630">
        <f t="shared" si="24"/>
        <v>868108</v>
      </c>
      <c r="AD334" s="630">
        <f t="shared" si="24"/>
        <v>0</v>
      </c>
      <c r="AE334" s="630">
        <f t="shared" si="24"/>
        <v>0</v>
      </c>
      <c r="AF334" s="630">
        <f t="shared" si="24"/>
        <v>4008804</v>
      </c>
      <c r="AG334" s="630">
        <f t="shared" si="24"/>
        <v>0</v>
      </c>
      <c r="AH334" s="630">
        <f t="shared" si="24"/>
        <v>0</v>
      </c>
      <c r="AI334" s="630">
        <f t="shared" si="24"/>
        <v>170412</v>
      </c>
      <c r="AJ334" s="630">
        <f t="shared" si="24"/>
        <v>0</v>
      </c>
      <c r="AK334" s="630">
        <f t="shared" si="24"/>
        <v>0</v>
      </c>
      <c r="AL334" s="630">
        <f t="shared" si="24"/>
        <v>0</v>
      </c>
      <c r="AM334" s="630">
        <f t="shared" si="24"/>
        <v>0</v>
      </c>
      <c r="AN334" s="630">
        <f t="shared" si="24"/>
        <v>4418865</v>
      </c>
      <c r="AO334" s="630">
        <f t="shared" si="24"/>
        <v>0</v>
      </c>
      <c r="AP334" s="630">
        <f t="shared" si="24"/>
        <v>0</v>
      </c>
      <c r="AQ334" s="630">
        <f t="shared" si="24"/>
        <v>0</v>
      </c>
      <c r="AR334" s="630">
        <f t="shared" si="24"/>
        <v>0</v>
      </c>
      <c r="AS334" s="630">
        <f t="shared" si="24"/>
        <v>0</v>
      </c>
      <c r="AT334" s="630">
        <f t="shared" si="24"/>
        <v>0</v>
      </c>
      <c r="AU334" s="630">
        <f t="shared" si="24"/>
        <v>10283443</v>
      </c>
      <c r="AV334" s="630">
        <f t="shared" si="24"/>
        <v>1443455</v>
      </c>
      <c r="AW334" s="630">
        <f t="shared" si="24"/>
        <v>0</v>
      </c>
      <c r="AX334" s="630">
        <f t="shared" si="24"/>
        <v>0</v>
      </c>
      <c r="AY334" s="630">
        <f t="shared" si="24"/>
        <v>0</v>
      </c>
      <c r="AZ334" s="630">
        <f t="shared" si="24"/>
        <v>0</v>
      </c>
      <c r="BA334" s="630">
        <f t="shared" si="24"/>
        <v>0</v>
      </c>
      <c r="BB334" s="630">
        <f t="shared" si="24"/>
        <v>0</v>
      </c>
      <c r="BC334" s="630">
        <f t="shared" si="24"/>
        <v>0</v>
      </c>
      <c r="BD334" s="630">
        <f t="shared" si="24"/>
        <v>0</v>
      </c>
      <c r="BE334" s="630">
        <f t="shared" si="24"/>
        <v>0</v>
      </c>
      <c r="BF334" s="630">
        <f t="shared" si="24"/>
        <v>515073</v>
      </c>
      <c r="BG334" s="630">
        <f t="shared" si="24"/>
        <v>0</v>
      </c>
      <c r="BH334" s="630">
        <f t="shared" si="24"/>
        <v>651674</v>
      </c>
      <c r="BI334" s="630">
        <f t="shared" si="24"/>
        <v>0</v>
      </c>
      <c r="BJ334" s="630">
        <f t="shared" si="24"/>
        <v>0</v>
      </c>
      <c r="BK334" s="630">
        <f t="shared" si="24"/>
        <v>0</v>
      </c>
      <c r="BL334" s="630">
        <f t="shared" si="24"/>
        <v>657143</v>
      </c>
      <c r="BM334" s="630">
        <f t="shared" si="24"/>
        <v>3449924</v>
      </c>
      <c r="BN334" s="630">
        <f t="shared" si="24"/>
        <v>0</v>
      </c>
      <c r="BO334" s="630">
        <f t="shared" si="24"/>
        <v>2246819</v>
      </c>
      <c r="BP334" s="630">
        <f t="shared" si="24"/>
        <v>4315806</v>
      </c>
      <c r="BQ334" s="630">
        <f t="shared" si="25"/>
        <v>0</v>
      </c>
      <c r="BR334" s="630">
        <f t="shared" si="25"/>
        <v>0</v>
      </c>
      <c r="BS334" s="630">
        <f t="shared" si="25"/>
        <v>0</v>
      </c>
      <c r="BT334" s="630">
        <f t="shared" si="25"/>
        <v>0</v>
      </c>
      <c r="BU334" s="630">
        <f t="shared" si="25"/>
        <v>0</v>
      </c>
      <c r="BV334" s="630">
        <f t="shared" si="25"/>
        <v>0</v>
      </c>
      <c r="BW334" s="630">
        <f t="shared" si="25"/>
        <v>0</v>
      </c>
      <c r="BX334" s="630">
        <f t="shared" si="25"/>
        <v>0</v>
      </c>
      <c r="BY334" s="630">
        <f t="shared" si="25"/>
        <v>1138700</v>
      </c>
      <c r="BZ334" s="630">
        <f t="shared" si="25"/>
        <v>0</v>
      </c>
      <c r="CA334" s="630">
        <f t="shared" si="25"/>
        <v>0</v>
      </c>
      <c r="CB334" s="630">
        <f t="shared" si="25"/>
        <v>0</v>
      </c>
      <c r="CC334" s="630">
        <f t="shared" si="25"/>
        <v>0</v>
      </c>
      <c r="CD334" s="630">
        <f t="shared" si="25"/>
        <v>2207365</v>
      </c>
      <c r="CE334" s="630">
        <f t="shared" si="25"/>
        <v>0</v>
      </c>
      <c r="CF334" s="630">
        <f t="shared" si="25"/>
        <v>0</v>
      </c>
      <c r="CG334" s="630">
        <f t="shared" si="25"/>
        <v>0</v>
      </c>
      <c r="CH334" s="630">
        <f t="shared" si="25"/>
        <v>0</v>
      </c>
      <c r="CI334" s="630">
        <f t="shared" si="25"/>
        <v>0</v>
      </c>
      <c r="CJ334" s="630">
        <f t="shared" si="25"/>
        <v>0</v>
      </c>
      <c r="CK334" s="630">
        <f t="shared" si="25"/>
        <v>0</v>
      </c>
      <c r="CL334" s="630">
        <f t="shared" si="25"/>
        <v>0</v>
      </c>
      <c r="CM334" s="630">
        <f t="shared" si="25"/>
        <v>0</v>
      </c>
      <c r="CN334" s="630">
        <f t="shared" si="25"/>
        <v>0</v>
      </c>
      <c r="CO334" s="630">
        <f t="shared" si="25"/>
        <v>0</v>
      </c>
      <c r="CP334" s="630">
        <f t="shared" si="25"/>
        <v>0</v>
      </c>
      <c r="CQ334" s="630">
        <f t="shared" si="25"/>
        <v>0</v>
      </c>
      <c r="CR334" s="630">
        <f t="shared" si="25"/>
        <v>0</v>
      </c>
      <c r="CS334" s="630">
        <f t="shared" si="25"/>
        <v>0</v>
      </c>
      <c r="CT334" s="630">
        <f t="shared" si="25"/>
        <v>0</v>
      </c>
      <c r="CU334" s="630">
        <f t="shared" si="25"/>
        <v>0</v>
      </c>
      <c r="CV334" s="630">
        <f t="shared" si="25"/>
        <v>0</v>
      </c>
      <c r="CW334" s="630">
        <f t="shared" si="25"/>
        <v>0</v>
      </c>
      <c r="CX334" s="630">
        <f t="shared" si="25"/>
        <v>0</v>
      </c>
      <c r="CY334" s="630">
        <f t="shared" si="25"/>
        <v>0</v>
      </c>
      <c r="CZ334" s="630">
        <f t="shared" si="25"/>
        <v>0</v>
      </c>
    </row>
    <row r="335" spans="1:104" x14ac:dyDescent="0.3">
      <c r="A335" s="633">
        <v>557</v>
      </c>
      <c r="D335" s="630">
        <f t="shared" si="26"/>
        <v>2084297</v>
      </c>
      <c r="E335" s="630">
        <f t="shared" si="24"/>
        <v>0</v>
      </c>
      <c r="F335" s="630">
        <f t="shared" si="24"/>
        <v>0</v>
      </c>
      <c r="G335" s="630">
        <f t="shared" si="24"/>
        <v>0</v>
      </c>
      <c r="H335" s="630">
        <f t="shared" si="24"/>
        <v>0</v>
      </c>
      <c r="I335" s="630">
        <f t="shared" si="24"/>
        <v>0</v>
      </c>
      <c r="J335" s="630">
        <f t="shared" si="24"/>
        <v>0</v>
      </c>
      <c r="K335" s="630">
        <f t="shared" si="24"/>
        <v>0</v>
      </c>
      <c r="L335" s="630">
        <f t="shared" si="24"/>
        <v>0</v>
      </c>
      <c r="M335" s="630">
        <f t="shared" si="24"/>
        <v>7080012</v>
      </c>
      <c r="N335" s="630">
        <f t="shared" si="24"/>
        <v>0</v>
      </c>
      <c r="O335" s="630">
        <f t="shared" si="24"/>
        <v>0</v>
      </c>
      <c r="P335" s="630">
        <f t="shared" si="24"/>
        <v>0</v>
      </c>
      <c r="Q335" s="630">
        <f t="shared" si="24"/>
        <v>350000</v>
      </c>
      <c r="R335" s="630">
        <f t="shared" si="24"/>
        <v>0</v>
      </c>
      <c r="S335" s="630">
        <f t="shared" si="24"/>
        <v>0</v>
      </c>
      <c r="T335" s="630">
        <f t="shared" si="24"/>
        <v>0</v>
      </c>
      <c r="U335" s="630">
        <f t="shared" si="24"/>
        <v>0</v>
      </c>
      <c r="V335" s="630">
        <f t="shared" si="24"/>
        <v>0</v>
      </c>
      <c r="W335" s="630">
        <f t="shared" si="24"/>
        <v>0</v>
      </c>
      <c r="X335" s="630">
        <f t="shared" si="24"/>
        <v>0</v>
      </c>
      <c r="Y335" s="630">
        <f t="shared" si="24"/>
        <v>0</v>
      </c>
      <c r="Z335" s="630">
        <f t="shared" si="24"/>
        <v>511407</v>
      </c>
      <c r="AA335" s="630">
        <f t="shared" si="24"/>
        <v>0</v>
      </c>
      <c r="AB335" s="630">
        <f t="shared" si="24"/>
        <v>0</v>
      </c>
      <c r="AC335" s="630">
        <f t="shared" si="24"/>
        <v>772173</v>
      </c>
      <c r="AD335" s="630">
        <f t="shared" si="24"/>
        <v>0</v>
      </c>
      <c r="AE335" s="630">
        <f t="shared" si="24"/>
        <v>0</v>
      </c>
      <c r="AF335" s="630">
        <f t="shared" si="24"/>
        <v>3084434</v>
      </c>
      <c r="AG335" s="630">
        <f t="shared" si="24"/>
        <v>0</v>
      </c>
      <c r="AH335" s="630">
        <f t="shared" si="24"/>
        <v>0</v>
      </c>
      <c r="AI335" s="630">
        <f t="shared" si="24"/>
        <v>0</v>
      </c>
      <c r="AJ335" s="630">
        <f t="shared" si="24"/>
        <v>0</v>
      </c>
      <c r="AK335" s="630">
        <f t="shared" si="24"/>
        <v>0</v>
      </c>
      <c r="AL335" s="630">
        <f t="shared" si="24"/>
        <v>0</v>
      </c>
      <c r="AM335" s="630">
        <f t="shared" si="24"/>
        <v>0</v>
      </c>
      <c r="AN335" s="630">
        <f t="shared" si="24"/>
        <v>3745947</v>
      </c>
      <c r="AO335" s="630">
        <f t="shared" si="24"/>
        <v>0</v>
      </c>
      <c r="AP335" s="630">
        <f t="shared" si="24"/>
        <v>0</v>
      </c>
      <c r="AQ335" s="630">
        <f t="shared" si="24"/>
        <v>0</v>
      </c>
      <c r="AR335" s="630">
        <f t="shared" si="24"/>
        <v>0</v>
      </c>
      <c r="AS335" s="630">
        <f t="shared" si="24"/>
        <v>0</v>
      </c>
      <c r="AT335" s="630">
        <f t="shared" si="24"/>
        <v>0</v>
      </c>
      <c r="AU335" s="630">
        <f t="shared" si="24"/>
        <v>9589976</v>
      </c>
      <c r="AV335" s="630">
        <f t="shared" si="24"/>
        <v>1166236</v>
      </c>
      <c r="AW335" s="630">
        <f t="shared" si="24"/>
        <v>0</v>
      </c>
      <c r="AX335" s="630">
        <f t="shared" si="24"/>
        <v>0</v>
      </c>
      <c r="AY335" s="630">
        <f t="shared" si="24"/>
        <v>0</v>
      </c>
      <c r="AZ335" s="630">
        <f t="shared" si="24"/>
        <v>0</v>
      </c>
      <c r="BA335" s="630">
        <f t="shared" si="24"/>
        <v>0</v>
      </c>
      <c r="BB335" s="630">
        <f t="shared" si="24"/>
        <v>0</v>
      </c>
      <c r="BC335" s="630">
        <f t="shared" si="24"/>
        <v>0</v>
      </c>
      <c r="BD335" s="630">
        <f t="shared" si="24"/>
        <v>0</v>
      </c>
      <c r="BE335" s="630">
        <f t="shared" si="24"/>
        <v>0</v>
      </c>
      <c r="BF335" s="630">
        <f t="shared" si="24"/>
        <v>514518</v>
      </c>
      <c r="BG335" s="630">
        <f t="shared" si="24"/>
        <v>0</v>
      </c>
      <c r="BH335" s="630">
        <f t="shared" si="24"/>
        <v>350000</v>
      </c>
      <c r="BI335" s="630">
        <f t="shared" si="24"/>
        <v>0</v>
      </c>
      <c r="BJ335" s="630">
        <f t="shared" si="24"/>
        <v>0</v>
      </c>
      <c r="BK335" s="630">
        <f t="shared" si="24"/>
        <v>0</v>
      </c>
      <c r="BL335" s="630">
        <f t="shared" si="24"/>
        <v>312500</v>
      </c>
      <c r="BM335" s="630">
        <f t="shared" si="24"/>
        <v>3086519</v>
      </c>
      <c r="BN335" s="630">
        <f t="shared" si="24"/>
        <v>0</v>
      </c>
      <c r="BO335" s="630">
        <f t="shared" si="24"/>
        <v>1680272</v>
      </c>
      <c r="BP335" s="630">
        <f t="shared" si="24"/>
        <v>3967668</v>
      </c>
      <c r="BQ335" s="630">
        <f t="shared" si="25"/>
        <v>0</v>
      </c>
      <c r="BR335" s="630">
        <f t="shared" si="25"/>
        <v>0</v>
      </c>
      <c r="BS335" s="630">
        <f t="shared" si="25"/>
        <v>0</v>
      </c>
      <c r="BT335" s="630">
        <f t="shared" si="25"/>
        <v>0</v>
      </c>
      <c r="BU335" s="630">
        <f t="shared" si="25"/>
        <v>0</v>
      </c>
      <c r="BV335" s="630">
        <f t="shared" si="25"/>
        <v>0</v>
      </c>
      <c r="BW335" s="630">
        <f t="shared" si="25"/>
        <v>0</v>
      </c>
      <c r="BX335" s="630">
        <f t="shared" si="25"/>
        <v>0</v>
      </c>
      <c r="BY335" s="630">
        <f t="shared" si="25"/>
        <v>891426</v>
      </c>
      <c r="BZ335" s="630">
        <f t="shared" si="25"/>
        <v>0</v>
      </c>
      <c r="CA335" s="630">
        <f t="shared" si="25"/>
        <v>0</v>
      </c>
      <c r="CB335" s="630">
        <f t="shared" si="25"/>
        <v>0</v>
      </c>
      <c r="CC335" s="630">
        <f t="shared" si="25"/>
        <v>0</v>
      </c>
      <c r="CD335" s="630">
        <f t="shared" si="25"/>
        <v>2113948</v>
      </c>
      <c r="CE335" s="630">
        <f t="shared" si="25"/>
        <v>0</v>
      </c>
      <c r="CF335" s="630">
        <f t="shared" si="25"/>
        <v>0</v>
      </c>
      <c r="CG335" s="630">
        <f t="shared" si="25"/>
        <v>0</v>
      </c>
      <c r="CH335" s="630">
        <f t="shared" si="25"/>
        <v>0</v>
      </c>
      <c r="CI335" s="630">
        <f t="shared" si="25"/>
        <v>0</v>
      </c>
      <c r="CJ335" s="630">
        <f t="shared" si="25"/>
        <v>0</v>
      </c>
      <c r="CK335" s="630">
        <f t="shared" si="25"/>
        <v>0</v>
      </c>
      <c r="CL335" s="630">
        <f t="shared" si="25"/>
        <v>0</v>
      </c>
      <c r="CM335" s="630">
        <f t="shared" si="25"/>
        <v>0</v>
      </c>
      <c r="CN335" s="630">
        <f t="shared" si="25"/>
        <v>0</v>
      </c>
      <c r="CO335" s="630">
        <f t="shared" si="25"/>
        <v>0</v>
      </c>
      <c r="CP335" s="630">
        <f t="shared" si="25"/>
        <v>0</v>
      </c>
      <c r="CQ335" s="630">
        <f t="shared" si="25"/>
        <v>0</v>
      </c>
      <c r="CR335" s="630">
        <f t="shared" si="25"/>
        <v>0</v>
      </c>
      <c r="CS335" s="630">
        <f t="shared" si="25"/>
        <v>0</v>
      </c>
      <c r="CT335" s="630">
        <f t="shared" si="25"/>
        <v>0</v>
      </c>
      <c r="CU335" s="630">
        <f t="shared" si="25"/>
        <v>0</v>
      </c>
      <c r="CV335" s="630">
        <f t="shared" si="25"/>
        <v>0</v>
      </c>
      <c r="CW335" s="630">
        <f t="shared" si="25"/>
        <v>0</v>
      </c>
      <c r="CX335" s="630">
        <f t="shared" si="25"/>
        <v>0</v>
      </c>
      <c r="CY335" s="630">
        <f t="shared" si="25"/>
        <v>0</v>
      </c>
      <c r="CZ335" s="630">
        <f t="shared" si="25"/>
        <v>0</v>
      </c>
    </row>
    <row r="336" spans="1:104" x14ac:dyDescent="0.3">
      <c r="A336" s="633">
        <v>606</v>
      </c>
      <c r="D336" s="630">
        <f>D209</f>
        <v>1</v>
      </c>
      <c r="E336" s="630">
        <f t="shared" ref="E336:BP336" si="27">E209</f>
        <v>0</v>
      </c>
      <c r="F336" s="630">
        <f t="shared" si="27"/>
        <v>0</v>
      </c>
      <c r="G336" s="630">
        <f t="shared" si="27"/>
        <v>1</v>
      </c>
      <c r="H336" s="630">
        <f t="shared" si="27"/>
        <v>0</v>
      </c>
      <c r="I336" s="630">
        <f t="shared" si="27"/>
        <v>0</v>
      </c>
      <c r="J336" s="630">
        <f t="shared" si="27"/>
        <v>0</v>
      </c>
      <c r="K336" s="630">
        <f t="shared" si="27"/>
        <v>0</v>
      </c>
      <c r="L336" s="630">
        <f t="shared" si="27"/>
        <v>1</v>
      </c>
      <c r="M336" s="630">
        <f t="shared" si="27"/>
        <v>1</v>
      </c>
      <c r="N336" s="630">
        <f t="shared" si="27"/>
        <v>0</v>
      </c>
      <c r="O336" s="630">
        <f t="shared" si="27"/>
        <v>0</v>
      </c>
      <c r="P336" s="630">
        <f t="shared" si="27"/>
        <v>0</v>
      </c>
      <c r="Q336" s="630">
        <f t="shared" si="27"/>
        <v>1</v>
      </c>
      <c r="R336" s="630">
        <f t="shared" si="27"/>
        <v>0</v>
      </c>
      <c r="S336" s="630">
        <f t="shared" si="27"/>
        <v>0</v>
      </c>
      <c r="T336" s="630">
        <f t="shared" si="27"/>
        <v>0</v>
      </c>
      <c r="U336" s="630">
        <f t="shared" si="27"/>
        <v>0</v>
      </c>
      <c r="V336" s="630">
        <f t="shared" si="27"/>
        <v>0</v>
      </c>
      <c r="W336" s="630">
        <f t="shared" si="27"/>
        <v>0</v>
      </c>
      <c r="X336" s="630">
        <f t="shared" si="27"/>
        <v>0</v>
      </c>
      <c r="Y336" s="630">
        <f t="shared" si="27"/>
        <v>0</v>
      </c>
      <c r="Z336" s="630">
        <f t="shared" si="27"/>
        <v>1</v>
      </c>
      <c r="AA336" s="630">
        <f t="shared" si="27"/>
        <v>0</v>
      </c>
      <c r="AB336" s="630">
        <f t="shared" si="27"/>
        <v>1</v>
      </c>
      <c r="AC336" s="630">
        <f t="shared" si="27"/>
        <v>1</v>
      </c>
      <c r="AD336" s="630">
        <f t="shared" si="27"/>
        <v>0</v>
      </c>
      <c r="AE336" s="630">
        <f t="shared" si="27"/>
        <v>0</v>
      </c>
      <c r="AF336" s="630">
        <f t="shared" si="27"/>
        <v>1</v>
      </c>
      <c r="AG336" s="630">
        <f t="shared" si="27"/>
        <v>0</v>
      </c>
      <c r="AH336" s="630">
        <f t="shared" si="27"/>
        <v>0</v>
      </c>
      <c r="AI336" s="630">
        <f t="shared" si="27"/>
        <v>1</v>
      </c>
      <c r="AJ336" s="630">
        <f t="shared" si="27"/>
        <v>0</v>
      </c>
      <c r="AK336" s="630">
        <f t="shared" si="27"/>
        <v>0</v>
      </c>
      <c r="AL336" s="630">
        <f t="shared" si="27"/>
        <v>0</v>
      </c>
      <c r="AM336" s="630">
        <f t="shared" si="27"/>
        <v>0</v>
      </c>
      <c r="AN336" s="630">
        <f t="shared" si="27"/>
        <v>1</v>
      </c>
      <c r="AO336" s="630">
        <f t="shared" si="27"/>
        <v>0</v>
      </c>
      <c r="AP336" s="630">
        <f t="shared" si="27"/>
        <v>0</v>
      </c>
      <c r="AQ336" s="630">
        <f t="shared" si="27"/>
        <v>0</v>
      </c>
      <c r="AR336" s="630">
        <f t="shared" si="27"/>
        <v>1</v>
      </c>
      <c r="AS336" s="630">
        <f t="shared" si="27"/>
        <v>0</v>
      </c>
      <c r="AT336" s="630">
        <f t="shared" si="27"/>
        <v>0</v>
      </c>
      <c r="AU336" s="630">
        <f t="shared" si="27"/>
        <v>1</v>
      </c>
      <c r="AV336" s="630">
        <f t="shared" si="27"/>
        <v>1</v>
      </c>
      <c r="AW336" s="630">
        <f t="shared" si="27"/>
        <v>0</v>
      </c>
      <c r="AX336" s="630">
        <f t="shared" si="27"/>
        <v>0</v>
      </c>
      <c r="AY336" s="630">
        <f t="shared" si="27"/>
        <v>0</v>
      </c>
      <c r="AZ336" s="630">
        <f t="shared" si="27"/>
        <v>0</v>
      </c>
      <c r="BA336" s="630">
        <f t="shared" si="27"/>
        <v>0</v>
      </c>
      <c r="BB336" s="630">
        <f t="shared" si="27"/>
        <v>0</v>
      </c>
      <c r="BC336" s="630">
        <f t="shared" si="27"/>
        <v>0</v>
      </c>
      <c r="BD336" s="630">
        <f t="shared" si="27"/>
        <v>0</v>
      </c>
      <c r="BE336" s="630">
        <f t="shared" si="27"/>
        <v>0</v>
      </c>
      <c r="BF336" s="630">
        <f t="shared" si="27"/>
        <v>1</v>
      </c>
      <c r="BG336" s="630">
        <f t="shared" si="27"/>
        <v>0</v>
      </c>
      <c r="BH336" s="630">
        <f t="shared" si="27"/>
        <v>1</v>
      </c>
      <c r="BI336" s="630">
        <f t="shared" si="27"/>
        <v>0</v>
      </c>
      <c r="BJ336" s="630">
        <f t="shared" si="27"/>
        <v>0</v>
      </c>
      <c r="BK336" s="630">
        <f t="shared" si="27"/>
        <v>0</v>
      </c>
      <c r="BL336" s="630">
        <f t="shared" si="27"/>
        <v>1</v>
      </c>
      <c r="BM336" s="630">
        <f t="shared" si="27"/>
        <v>1</v>
      </c>
      <c r="BN336" s="630">
        <f t="shared" si="27"/>
        <v>0</v>
      </c>
      <c r="BO336" s="630">
        <f t="shared" si="27"/>
        <v>1</v>
      </c>
      <c r="BP336" s="630">
        <f t="shared" si="27"/>
        <v>1</v>
      </c>
      <c r="BQ336" s="630">
        <f t="shared" ref="BQ336:CZ336" si="28">BQ209</f>
        <v>0</v>
      </c>
      <c r="BR336" s="630">
        <f t="shared" si="28"/>
        <v>0</v>
      </c>
      <c r="BS336" s="630">
        <f t="shared" si="28"/>
        <v>0</v>
      </c>
      <c r="BT336" s="630">
        <f t="shared" si="28"/>
        <v>0</v>
      </c>
      <c r="BU336" s="630">
        <f t="shared" si="28"/>
        <v>0</v>
      </c>
      <c r="BV336" s="630">
        <f t="shared" si="28"/>
        <v>0</v>
      </c>
      <c r="BW336" s="630">
        <f t="shared" si="28"/>
        <v>0</v>
      </c>
      <c r="BX336" s="630">
        <f t="shared" si="28"/>
        <v>0</v>
      </c>
      <c r="BY336" s="630">
        <f t="shared" si="28"/>
        <v>1</v>
      </c>
      <c r="BZ336" s="630">
        <f t="shared" si="28"/>
        <v>0</v>
      </c>
      <c r="CA336" s="630">
        <f t="shared" si="28"/>
        <v>0</v>
      </c>
      <c r="CB336" s="630">
        <f t="shared" si="28"/>
        <v>0</v>
      </c>
      <c r="CC336" s="630">
        <f t="shared" si="28"/>
        <v>0</v>
      </c>
      <c r="CD336" s="630">
        <f t="shared" si="28"/>
        <v>1</v>
      </c>
      <c r="CE336" s="630">
        <f t="shared" si="28"/>
        <v>0</v>
      </c>
      <c r="CF336" s="630">
        <f t="shared" si="28"/>
        <v>0</v>
      </c>
      <c r="CG336" s="630">
        <f t="shared" si="28"/>
        <v>0</v>
      </c>
      <c r="CH336" s="630">
        <f t="shared" si="28"/>
        <v>0</v>
      </c>
      <c r="CI336" s="630">
        <f t="shared" si="28"/>
        <v>0</v>
      </c>
      <c r="CJ336" s="630">
        <f t="shared" si="28"/>
        <v>0</v>
      </c>
      <c r="CK336" s="630">
        <f t="shared" si="28"/>
        <v>0</v>
      </c>
      <c r="CL336" s="630">
        <f t="shared" si="28"/>
        <v>0</v>
      </c>
      <c r="CM336" s="630">
        <f t="shared" si="28"/>
        <v>0</v>
      </c>
      <c r="CN336" s="630">
        <f t="shared" si="28"/>
        <v>0</v>
      </c>
      <c r="CO336" s="630">
        <f t="shared" si="28"/>
        <v>0</v>
      </c>
      <c r="CP336" s="630">
        <f t="shared" si="28"/>
        <v>0</v>
      </c>
      <c r="CQ336" s="630">
        <f t="shared" si="28"/>
        <v>0</v>
      </c>
      <c r="CR336" s="630">
        <f t="shared" si="28"/>
        <v>0</v>
      </c>
      <c r="CS336" s="630">
        <f t="shared" si="28"/>
        <v>0</v>
      </c>
      <c r="CT336" s="630">
        <f t="shared" si="28"/>
        <v>0</v>
      </c>
      <c r="CU336" s="630">
        <f t="shared" si="28"/>
        <v>0</v>
      </c>
      <c r="CV336" s="630">
        <f t="shared" si="28"/>
        <v>0</v>
      </c>
      <c r="CW336" s="630">
        <f t="shared" si="28"/>
        <v>0</v>
      </c>
      <c r="CX336" s="630">
        <f t="shared" si="28"/>
        <v>0</v>
      </c>
      <c r="CY336" s="630">
        <f t="shared" si="28"/>
        <v>0</v>
      </c>
      <c r="CZ336" s="630">
        <f t="shared" si="28"/>
        <v>0</v>
      </c>
    </row>
    <row r="337" spans="1:104" x14ac:dyDescent="0.3">
      <c r="A337" s="633">
        <v>662</v>
      </c>
      <c r="B337" s="180" t="s">
        <v>456</v>
      </c>
      <c r="D337" s="630">
        <f>D246</f>
        <v>0</v>
      </c>
      <c r="E337" s="630">
        <f t="shared" ref="E337:BP338" si="29">E246</f>
        <v>0</v>
      </c>
      <c r="F337" s="630">
        <f t="shared" si="29"/>
        <v>0</v>
      </c>
      <c r="G337" s="630">
        <f t="shared" si="29"/>
        <v>20474</v>
      </c>
      <c r="H337" s="630">
        <f t="shared" si="29"/>
        <v>0</v>
      </c>
      <c r="I337" s="630">
        <f t="shared" si="29"/>
        <v>0</v>
      </c>
      <c r="J337" s="630">
        <f t="shared" si="29"/>
        <v>0</v>
      </c>
      <c r="K337" s="630">
        <f t="shared" si="29"/>
        <v>0</v>
      </c>
      <c r="L337" s="630">
        <f t="shared" si="29"/>
        <v>67527</v>
      </c>
      <c r="M337" s="630">
        <f t="shared" si="29"/>
        <v>1799803</v>
      </c>
      <c r="N337" s="630">
        <f t="shared" si="29"/>
        <v>0</v>
      </c>
      <c r="O337" s="630">
        <f t="shared" si="29"/>
        <v>0</v>
      </c>
      <c r="P337" s="630">
        <f t="shared" si="29"/>
        <v>0</v>
      </c>
      <c r="Q337" s="630">
        <f t="shared" si="29"/>
        <v>288914</v>
      </c>
      <c r="R337" s="630">
        <f t="shared" si="29"/>
        <v>0</v>
      </c>
      <c r="S337" s="630">
        <f t="shared" si="29"/>
        <v>0</v>
      </c>
      <c r="T337" s="630">
        <f t="shared" si="29"/>
        <v>0</v>
      </c>
      <c r="U337" s="630">
        <f t="shared" si="29"/>
        <v>0</v>
      </c>
      <c r="V337" s="630">
        <f t="shared" si="29"/>
        <v>0</v>
      </c>
      <c r="W337" s="630">
        <f t="shared" si="29"/>
        <v>0</v>
      </c>
      <c r="X337" s="630">
        <f t="shared" si="29"/>
        <v>0</v>
      </c>
      <c r="Y337" s="630">
        <f t="shared" si="29"/>
        <v>0</v>
      </c>
      <c r="Z337" s="630">
        <f t="shared" si="29"/>
        <v>1050313</v>
      </c>
      <c r="AA337" s="630">
        <f t="shared" si="29"/>
        <v>0</v>
      </c>
      <c r="AB337" s="630">
        <f t="shared" si="29"/>
        <v>26604</v>
      </c>
      <c r="AC337" s="630">
        <f t="shared" si="29"/>
        <v>793260</v>
      </c>
      <c r="AD337" s="630">
        <f t="shared" si="29"/>
        <v>0</v>
      </c>
      <c r="AE337" s="630">
        <f t="shared" si="29"/>
        <v>0</v>
      </c>
      <c r="AF337" s="630">
        <f t="shared" si="29"/>
        <v>1138524</v>
      </c>
      <c r="AG337" s="630">
        <f t="shared" si="29"/>
        <v>0</v>
      </c>
      <c r="AH337" s="630">
        <f t="shared" si="29"/>
        <v>0</v>
      </c>
      <c r="AI337" s="630">
        <f t="shared" si="29"/>
        <v>35706</v>
      </c>
      <c r="AJ337" s="630">
        <f t="shared" si="29"/>
        <v>0</v>
      </c>
      <c r="AK337" s="630">
        <f t="shared" si="29"/>
        <v>0</v>
      </c>
      <c r="AL337" s="630">
        <f t="shared" si="29"/>
        <v>0</v>
      </c>
      <c r="AM337" s="630">
        <f t="shared" si="29"/>
        <v>0</v>
      </c>
      <c r="AN337" s="630">
        <f t="shared" si="29"/>
        <v>242052</v>
      </c>
      <c r="AO337" s="630">
        <f t="shared" si="29"/>
        <v>0</v>
      </c>
      <c r="AP337" s="630">
        <f t="shared" si="29"/>
        <v>0</v>
      </c>
      <c r="AQ337" s="630">
        <f t="shared" si="29"/>
        <v>0</v>
      </c>
      <c r="AR337" s="630">
        <f t="shared" si="29"/>
        <v>0</v>
      </c>
      <c r="AS337" s="630">
        <f t="shared" si="29"/>
        <v>0</v>
      </c>
      <c r="AT337" s="630">
        <f t="shared" si="29"/>
        <v>0</v>
      </c>
      <c r="AU337" s="630">
        <f t="shared" si="29"/>
        <v>3572844</v>
      </c>
      <c r="AV337" s="630">
        <f t="shared" si="29"/>
        <v>1369708</v>
      </c>
      <c r="AW337" s="630">
        <f t="shared" si="29"/>
        <v>0</v>
      </c>
      <c r="AX337" s="630">
        <f t="shared" si="29"/>
        <v>0</v>
      </c>
      <c r="AY337" s="630">
        <f t="shared" si="29"/>
        <v>0</v>
      </c>
      <c r="AZ337" s="630">
        <f t="shared" si="29"/>
        <v>0</v>
      </c>
      <c r="BA337" s="630">
        <f t="shared" si="29"/>
        <v>0</v>
      </c>
      <c r="BB337" s="630">
        <f t="shared" si="29"/>
        <v>0</v>
      </c>
      <c r="BC337" s="630">
        <f t="shared" si="29"/>
        <v>0</v>
      </c>
      <c r="BD337" s="630">
        <f t="shared" si="29"/>
        <v>0</v>
      </c>
      <c r="BE337" s="630">
        <f t="shared" si="29"/>
        <v>0</v>
      </c>
      <c r="BF337" s="630">
        <f t="shared" si="29"/>
        <v>147393</v>
      </c>
      <c r="BG337" s="630">
        <f t="shared" si="29"/>
        <v>0</v>
      </c>
      <c r="BH337" s="630">
        <f t="shared" si="29"/>
        <v>177077</v>
      </c>
      <c r="BI337" s="630">
        <f t="shared" si="29"/>
        <v>0</v>
      </c>
      <c r="BJ337" s="630">
        <f t="shared" si="29"/>
        <v>0</v>
      </c>
      <c r="BK337" s="630">
        <f t="shared" si="29"/>
        <v>0</v>
      </c>
      <c r="BL337" s="630">
        <f t="shared" si="29"/>
        <v>459733</v>
      </c>
      <c r="BM337" s="630">
        <f t="shared" si="29"/>
        <v>597013</v>
      </c>
      <c r="BN337" s="630">
        <f t="shared" si="29"/>
        <v>0</v>
      </c>
      <c r="BO337" s="630">
        <f t="shared" si="29"/>
        <v>94900</v>
      </c>
      <c r="BP337" s="630">
        <f t="shared" si="29"/>
        <v>1290179</v>
      </c>
      <c r="BQ337" s="630">
        <f t="shared" ref="BQ337:CZ338" si="30">BQ246</f>
        <v>0</v>
      </c>
      <c r="BR337" s="630">
        <f t="shared" si="30"/>
        <v>0</v>
      </c>
      <c r="BS337" s="630">
        <f t="shared" si="30"/>
        <v>0</v>
      </c>
      <c r="BT337" s="630">
        <f t="shared" si="30"/>
        <v>0</v>
      </c>
      <c r="BU337" s="630">
        <f t="shared" si="30"/>
        <v>0</v>
      </c>
      <c r="BV337" s="630">
        <f t="shared" si="30"/>
        <v>0</v>
      </c>
      <c r="BW337" s="630">
        <f t="shared" si="30"/>
        <v>0</v>
      </c>
      <c r="BX337" s="630">
        <f t="shared" si="30"/>
        <v>0</v>
      </c>
      <c r="BY337" s="630">
        <f t="shared" si="30"/>
        <v>899413</v>
      </c>
      <c r="BZ337" s="630">
        <f t="shared" si="30"/>
        <v>0</v>
      </c>
      <c r="CA337" s="630">
        <f t="shared" si="30"/>
        <v>0</v>
      </c>
      <c r="CB337" s="630">
        <f t="shared" si="30"/>
        <v>0</v>
      </c>
      <c r="CC337" s="630">
        <f t="shared" si="30"/>
        <v>0</v>
      </c>
      <c r="CD337" s="630">
        <f t="shared" si="30"/>
        <v>343403</v>
      </c>
      <c r="CE337" s="630">
        <f t="shared" si="30"/>
        <v>0</v>
      </c>
      <c r="CF337" s="630">
        <f t="shared" si="30"/>
        <v>0</v>
      </c>
      <c r="CG337" s="630">
        <f t="shared" si="30"/>
        <v>0</v>
      </c>
      <c r="CH337" s="630">
        <f t="shared" si="30"/>
        <v>0</v>
      </c>
      <c r="CI337" s="630">
        <f t="shared" si="30"/>
        <v>0</v>
      </c>
      <c r="CJ337" s="630">
        <f t="shared" si="30"/>
        <v>0</v>
      </c>
      <c r="CK337" s="630">
        <f t="shared" si="30"/>
        <v>0</v>
      </c>
      <c r="CL337" s="630">
        <f t="shared" si="30"/>
        <v>0</v>
      </c>
      <c r="CM337" s="630">
        <f t="shared" si="30"/>
        <v>0</v>
      </c>
      <c r="CN337" s="630">
        <f t="shared" si="30"/>
        <v>0</v>
      </c>
      <c r="CO337" s="630">
        <f t="shared" si="30"/>
        <v>0</v>
      </c>
      <c r="CP337" s="630">
        <f t="shared" si="30"/>
        <v>0</v>
      </c>
      <c r="CQ337" s="630">
        <f t="shared" si="30"/>
        <v>0</v>
      </c>
      <c r="CR337" s="630">
        <f t="shared" si="30"/>
        <v>0</v>
      </c>
      <c r="CS337" s="630">
        <f t="shared" si="30"/>
        <v>0</v>
      </c>
      <c r="CT337" s="630">
        <f t="shared" si="30"/>
        <v>0</v>
      </c>
      <c r="CU337" s="630">
        <f t="shared" si="30"/>
        <v>0</v>
      </c>
      <c r="CV337" s="630">
        <f t="shared" si="30"/>
        <v>0</v>
      </c>
      <c r="CW337" s="630">
        <f t="shared" si="30"/>
        <v>0</v>
      </c>
      <c r="CX337" s="630">
        <f t="shared" si="30"/>
        <v>0</v>
      </c>
      <c r="CY337" s="630">
        <f t="shared" si="30"/>
        <v>0</v>
      </c>
      <c r="CZ337" s="630">
        <f t="shared" si="30"/>
        <v>0</v>
      </c>
    </row>
    <row r="338" spans="1:104" x14ac:dyDescent="0.3">
      <c r="A338" s="633">
        <v>663</v>
      </c>
      <c r="B338" s="180" t="s">
        <v>1116</v>
      </c>
      <c r="D338" s="630">
        <f>D247</f>
        <v>0</v>
      </c>
      <c r="E338" s="630">
        <f t="shared" si="29"/>
        <v>0</v>
      </c>
      <c r="F338" s="630">
        <f t="shared" si="29"/>
        <v>0</v>
      </c>
      <c r="G338" s="630">
        <f t="shared" si="29"/>
        <v>0</v>
      </c>
      <c r="H338" s="630">
        <f t="shared" si="29"/>
        <v>0</v>
      </c>
      <c r="I338" s="630">
        <f t="shared" si="29"/>
        <v>0</v>
      </c>
      <c r="J338" s="630">
        <f t="shared" si="29"/>
        <v>0</v>
      </c>
      <c r="K338" s="630">
        <f t="shared" si="29"/>
        <v>0</v>
      </c>
      <c r="L338" s="630">
        <f t="shared" si="29"/>
        <v>1587</v>
      </c>
      <c r="M338" s="630">
        <f t="shared" si="29"/>
        <v>2656995</v>
      </c>
      <c r="N338" s="630">
        <f t="shared" si="29"/>
        <v>0</v>
      </c>
      <c r="O338" s="630">
        <f t="shared" si="29"/>
        <v>0</v>
      </c>
      <c r="P338" s="630">
        <f t="shared" si="29"/>
        <v>0</v>
      </c>
      <c r="Q338" s="630">
        <f t="shared" si="29"/>
        <v>17992</v>
      </c>
      <c r="R338" s="630">
        <f t="shared" si="29"/>
        <v>0</v>
      </c>
      <c r="S338" s="630">
        <f t="shared" si="29"/>
        <v>0</v>
      </c>
      <c r="T338" s="630">
        <f t="shared" si="29"/>
        <v>0</v>
      </c>
      <c r="U338" s="630">
        <f t="shared" si="29"/>
        <v>0</v>
      </c>
      <c r="V338" s="630">
        <f t="shared" si="29"/>
        <v>0</v>
      </c>
      <c r="W338" s="630">
        <f t="shared" si="29"/>
        <v>0</v>
      </c>
      <c r="X338" s="630">
        <f t="shared" si="29"/>
        <v>0</v>
      </c>
      <c r="Y338" s="630">
        <f t="shared" si="29"/>
        <v>0</v>
      </c>
      <c r="Z338" s="630">
        <f t="shared" si="29"/>
        <v>0</v>
      </c>
      <c r="AA338" s="630">
        <f t="shared" si="29"/>
        <v>0</v>
      </c>
      <c r="AB338" s="630">
        <f t="shared" si="29"/>
        <v>0</v>
      </c>
      <c r="AC338" s="630">
        <f t="shared" si="29"/>
        <v>0</v>
      </c>
      <c r="AD338" s="630">
        <f t="shared" si="29"/>
        <v>0</v>
      </c>
      <c r="AE338" s="630">
        <f t="shared" si="29"/>
        <v>0</v>
      </c>
      <c r="AF338" s="630">
        <f t="shared" si="29"/>
        <v>2409364</v>
      </c>
      <c r="AG338" s="630">
        <f t="shared" si="29"/>
        <v>0</v>
      </c>
      <c r="AH338" s="630">
        <f t="shared" si="29"/>
        <v>0</v>
      </c>
      <c r="AI338" s="630">
        <f t="shared" si="29"/>
        <v>0</v>
      </c>
      <c r="AJ338" s="630">
        <f t="shared" si="29"/>
        <v>0</v>
      </c>
      <c r="AK338" s="630">
        <f t="shared" si="29"/>
        <v>0</v>
      </c>
      <c r="AL338" s="630">
        <f t="shared" si="29"/>
        <v>0</v>
      </c>
      <c r="AM338" s="630">
        <f t="shared" si="29"/>
        <v>0</v>
      </c>
      <c r="AN338" s="630">
        <f t="shared" si="29"/>
        <v>0</v>
      </c>
      <c r="AO338" s="630">
        <f t="shared" si="29"/>
        <v>0</v>
      </c>
      <c r="AP338" s="630">
        <f t="shared" si="29"/>
        <v>0</v>
      </c>
      <c r="AQ338" s="630">
        <f t="shared" si="29"/>
        <v>0</v>
      </c>
      <c r="AR338" s="630">
        <f t="shared" si="29"/>
        <v>0</v>
      </c>
      <c r="AS338" s="630">
        <f t="shared" si="29"/>
        <v>0</v>
      </c>
      <c r="AT338" s="630">
        <f t="shared" si="29"/>
        <v>0</v>
      </c>
      <c r="AU338" s="630">
        <f t="shared" si="29"/>
        <v>8621170</v>
      </c>
      <c r="AV338" s="630">
        <f t="shared" si="29"/>
        <v>1440006</v>
      </c>
      <c r="AW338" s="630">
        <f t="shared" si="29"/>
        <v>0</v>
      </c>
      <c r="AX338" s="630">
        <f t="shared" si="29"/>
        <v>0</v>
      </c>
      <c r="AY338" s="630">
        <f t="shared" si="29"/>
        <v>0</v>
      </c>
      <c r="AZ338" s="630">
        <f t="shared" si="29"/>
        <v>0</v>
      </c>
      <c r="BA338" s="630">
        <f t="shared" si="29"/>
        <v>0</v>
      </c>
      <c r="BB338" s="630">
        <f t="shared" si="29"/>
        <v>0</v>
      </c>
      <c r="BC338" s="630">
        <f t="shared" si="29"/>
        <v>0</v>
      </c>
      <c r="BD338" s="630">
        <f t="shared" si="29"/>
        <v>0</v>
      </c>
      <c r="BE338" s="630">
        <f t="shared" si="29"/>
        <v>0</v>
      </c>
      <c r="BF338" s="630">
        <f t="shared" si="29"/>
        <v>0</v>
      </c>
      <c r="BG338" s="630">
        <f t="shared" si="29"/>
        <v>0</v>
      </c>
      <c r="BH338" s="630">
        <f t="shared" si="29"/>
        <v>0</v>
      </c>
      <c r="BI338" s="630">
        <f t="shared" si="29"/>
        <v>0</v>
      </c>
      <c r="BJ338" s="630">
        <f t="shared" si="29"/>
        <v>0</v>
      </c>
      <c r="BK338" s="630">
        <f t="shared" si="29"/>
        <v>0</v>
      </c>
      <c r="BL338" s="630">
        <f t="shared" si="29"/>
        <v>0</v>
      </c>
      <c r="BM338" s="630">
        <f t="shared" si="29"/>
        <v>0</v>
      </c>
      <c r="BN338" s="630">
        <f t="shared" si="29"/>
        <v>0</v>
      </c>
      <c r="BO338" s="630">
        <f t="shared" si="29"/>
        <v>251448</v>
      </c>
      <c r="BP338" s="630">
        <f t="shared" si="29"/>
        <v>386758</v>
      </c>
      <c r="BQ338" s="630">
        <f t="shared" si="30"/>
        <v>0</v>
      </c>
      <c r="BR338" s="630">
        <f t="shared" si="30"/>
        <v>0</v>
      </c>
      <c r="BS338" s="630">
        <f t="shared" si="30"/>
        <v>0</v>
      </c>
      <c r="BT338" s="630">
        <f t="shared" si="30"/>
        <v>0</v>
      </c>
      <c r="BU338" s="630">
        <f t="shared" si="30"/>
        <v>0</v>
      </c>
      <c r="BV338" s="630">
        <f t="shared" si="30"/>
        <v>0</v>
      </c>
      <c r="BW338" s="630">
        <f t="shared" si="30"/>
        <v>0</v>
      </c>
      <c r="BX338" s="630">
        <f t="shared" si="30"/>
        <v>0</v>
      </c>
      <c r="BY338" s="630">
        <f t="shared" si="30"/>
        <v>0</v>
      </c>
      <c r="BZ338" s="630">
        <f t="shared" si="30"/>
        <v>0</v>
      </c>
      <c r="CA338" s="630">
        <f t="shared" si="30"/>
        <v>0</v>
      </c>
      <c r="CB338" s="630">
        <f t="shared" si="30"/>
        <v>0</v>
      </c>
      <c r="CC338" s="630">
        <f t="shared" si="30"/>
        <v>0</v>
      </c>
      <c r="CD338" s="630">
        <f t="shared" si="30"/>
        <v>0</v>
      </c>
      <c r="CE338" s="630">
        <f t="shared" si="30"/>
        <v>0</v>
      </c>
      <c r="CF338" s="630">
        <f t="shared" si="30"/>
        <v>0</v>
      </c>
      <c r="CG338" s="630">
        <f t="shared" si="30"/>
        <v>0</v>
      </c>
      <c r="CH338" s="630">
        <f t="shared" si="30"/>
        <v>0</v>
      </c>
      <c r="CI338" s="630">
        <f t="shared" si="30"/>
        <v>0</v>
      </c>
      <c r="CJ338" s="630">
        <f t="shared" si="30"/>
        <v>0</v>
      </c>
      <c r="CK338" s="630">
        <f t="shared" si="30"/>
        <v>0</v>
      </c>
      <c r="CL338" s="630">
        <f t="shared" si="30"/>
        <v>0</v>
      </c>
      <c r="CM338" s="630">
        <f t="shared" si="30"/>
        <v>0</v>
      </c>
      <c r="CN338" s="630">
        <f t="shared" si="30"/>
        <v>0</v>
      </c>
      <c r="CO338" s="630">
        <f t="shared" si="30"/>
        <v>0</v>
      </c>
      <c r="CP338" s="630">
        <f t="shared" si="30"/>
        <v>0</v>
      </c>
      <c r="CQ338" s="630">
        <f t="shared" si="30"/>
        <v>0</v>
      </c>
      <c r="CR338" s="630">
        <f t="shared" si="30"/>
        <v>0</v>
      </c>
      <c r="CS338" s="630">
        <f t="shared" si="30"/>
        <v>0</v>
      </c>
      <c r="CT338" s="630">
        <f t="shared" si="30"/>
        <v>0</v>
      </c>
      <c r="CU338" s="630">
        <f t="shared" si="30"/>
        <v>0</v>
      </c>
      <c r="CV338" s="630">
        <f t="shared" si="30"/>
        <v>0</v>
      </c>
      <c r="CW338" s="630">
        <f t="shared" si="30"/>
        <v>0</v>
      </c>
      <c r="CX338" s="630">
        <f t="shared" si="30"/>
        <v>0</v>
      </c>
      <c r="CY338" s="630">
        <f t="shared" si="30"/>
        <v>0</v>
      </c>
      <c r="CZ338" s="630">
        <f t="shared" si="30"/>
        <v>0</v>
      </c>
    </row>
    <row r="339" spans="1:104" x14ac:dyDescent="0.3">
      <c r="A339" s="634">
        <v>336</v>
      </c>
      <c r="D339" s="635">
        <f>D81</f>
        <v>989316</v>
      </c>
      <c r="E339" s="635">
        <f t="shared" ref="E339:BP339" si="31">E81</f>
        <v>88254</v>
      </c>
      <c r="F339" s="635">
        <f t="shared" si="31"/>
        <v>32698</v>
      </c>
      <c r="G339" s="635">
        <f t="shared" si="31"/>
        <v>51718</v>
      </c>
      <c r="H339" s="635">
        <f t="shared" si="31"/>
        <v>129259</v>
      </c>
      <c r="I339" s="635">
        <f t="shared" si="31"/>
        <v>3679</v>
      </c>
      <c r="J339" s="635">
        <f t="shared" si="31"/>
        <v>467</v>
      </c>
      <c r="K339" s="635">
        <f t="shared" si="31"/>
        <v>205</v>
      </c>
      <c r="L339" s="635">
        <f t="shared" si="31"/>
        <v>1135678</v>
      </c>
      <c r="M339" s="635">
        <f t="shared" si="31"/>
        <v>60675521</v>
      </c>
      <c r="N339" s="635">
        <f t="shared" si="31"/>
        <v>22353</v>
      </c>
      <c r="O339" s="635">
        <f t="shared" si="31"/>
        <v>524226</v>
      </c>
      <c r="P339" s="635">
        <f t="shared" si="31"/>
        <v>9810</v>
      </c>
      <c r="Q339" s="635">
        <f t="shared" si="31"/>
        <v>896260</v>
      </c>
      <c r="R339" s="635">
        <f t="shared" si="31"/>
        <v>4320</v>
      </c>
      <c r="S339" s="635">
        <f t="shared" si="31"/>
        <v>14206</v>
      </c>
      <c r="T339" s="635">
        <f t="shared" si="31"/>
        <v>40231</v>
      </c>
      <c r="U339" s="635">
        <f t="shared" si="31"/>
        <v>30264</v>
      </c>
      <c r="V339" s="635">
        <f t="shared" si="31"/>
        <v>421679</v>
      </c>
      <c r="W339" s="635">
        <f t="shared" si="31"/>
        <v>0</v>
      </c>
      <c r="X339" s="635">
        <f t="shared" si="31"/>
        <v>0</v>
      </c>
      <c r="Y339" s="635">
        <f t="shared" si="31"/>
        <v>216294</v>
      </c>
      <c r="Z339" s="635">
        <f t="shared" si="31"/>
        <v>6313900</v>
      </c>
      <c r="AA339" s="635">
        <f t="shared" si="31"/>
        <v>2871</v>
      </c>
      <c r="AB339" s="635">
        <f t="shared" si="31"/>
        <v>69431</v>
      </c>
      <c r="AC339" s="635">
        <f t="shared" si="31"/>
        <v>7185983</v>
      </c>
      <c r="AD339" s="635">
        <f t="shared" si="31"/>
        <v>871882</v>
      </c>
      <c r="AE339" s="635">
        <f t="shared" si="31"/>
        <v>0</v>
      </c>
      <c r="AF339" s="635">
        <f t="shared" si="31"/>
        <v>15699143</v>
      </c>
      <c r="AG339" s="635">
        <f t="shared" si="31"/>
        <v>11484</v>
      </c>
      <c r="AH339" s="635">
        <f t="shared" si="31"/>
        <v>6589</v>
      </c>
      <c r="AI339" s="635">
        <f t="shared" si="31"/>
        <v>370009</v>
      </c>
      <c r="AJ339" s="635">
        <f t="shared" si="31"/>
        <v>31225</v>
      </c>
      <c r="AK339" s="635">
        <f t="shared" si="31"/>
        <v>3298</v>
      </c>
      <c r="AL339" s="635">
        <f t="shared" si="31"/>
        <v>0</v>
      </c>
      <c r="AM339" s="635">
        <f t="shared" si="31"/>
        <v>0</v>
      </c>
      <c r="AN339" s="635">
        <f t="shared" si="31"/>
        <v>1008266</v>
      </c>
      <c r="AO339" s="635">
        <f t="shared" si="31"/>
        <v>150</v>
      </c>
      <c r="AP339" s="635">
        <f t="shared" si="31"/>
        <v>104219</v>
      </c>
      <c r="AQ339" s="635">
        <f t="shared" si="31"/>
        <v>139953</v>
      </c>
      <c r="AR339" s="635">
        <f t="shared" si="31"/>
        <v>119148</v>
      </c>
      <c r="AS339" s="635">
        <f t="shared" si="31"/>
        <v>0</v>
      </c>
      <c r="AT339" s="635">
        <f t="shared" si="31"/>
        <v>11323</v>
      </c>
      <c r="AU339" s="635">
        <f t="shared" si="31"/>
        <v>125032589</v>
      </c>
      <c r="AV339" s="635">
        <f t="shared" si="31"/>
        <v>10909316</v>
      </c>
      <c r="AW339" s="635">
        <f t="shared" si="31"/>
        <v>180663</v>
      </c>
      <c r="AX339" s="635">
        <f t="shared" si="31"/>
        <v>9005</v>
      </c>
      <c r="AY339" s="635">
        <f t="shared" si="31"/>
        <v>11666</v>
      </c>
      <c r="AZ339" s="635">
        <f t="shared" si="31"/>
        <v>6168</v>
      </c>
      <c r="BA339" s="635">
        <f t="shared" si="31"/>
        <v>0</v>
      </c>
      <c r="BB339" s="635">
        <f t="shared" si="31"/>
        <v>83438</v>
      </c>
      <c r="BC339" s="635">
        <f t="shared" si="31"/>
        <v>0</v>
      </c>
      <c r="BD339" s="635">
        <f t="shared" si="31"/>
        <v>8163</v>
      </c>
      <c r="BE339" s="635">
        <f t="shared" si="31"/>
        <v>2748</v>
      </c>
      <c r="BF339" s="635">
        <f t="shared" si="31"/>
        <v>1857127</v>
      </c>
      <c r="BG339" s="635">
        <f t="shared" si="31"/>
        <v>0</v>
      </c>
      <c r="BH339" s="635">
        <f t="shared" si="31"/>
        <v>692008</v>
      </c>
      <c r="BI339" s="635">
        <f t="shared" si="31"/>
        <v>131658</v>
      </c>
      <c r="BJ339" s="635">
        <f t="shared" si="31"/>
        <v>11893</v>
      </c>
      <c r="BK339" s="635">
        <f t="shared" si="31"/>
        <v>479</v>
      </c>
      <c r="BL339" s="635">
        <f t="shared" si="31"/>
        <v>1968742</v>
      </c>
      <c r="BM339" s="635">
        <f t="shared" si="31"/>
        <v>2391957</v>
      </c>
      <c r="BN339" s="635">
        <f t="shared" si="31"/>
        <v>345181</v>
      </c>
      <c r="BO339" s="635">
        <f t="shared" si="31"/>
        <v>15166282</v>
      </c>
      <c r="BP339" s="635">
        <f t="shared" si="31"/>
        <v>31477465</v>
      </c>
      <c r="BQ339" s="635">
        <f t="shared" ref="BQ339:CZ339" si="32">BQ81</f>
        <v>30683</v>
      </c>
      <c r="BR339" s="635">
        <f t="shared" si="32"/>
        <v>1391507</v>
      </c>
      <c r="BS339" s="635">
        <f t="shared" si="32"/>
        <v>58896</v>
      </c>
      <c r="BT339" s="635">
        <f t="shared" si="32"/>
        <v>0</v>
      </c>
      <c r="BU339" s="635">
        <f t="shared" si="32"/>
        <v>7264</v>
      </c>
      <c r="BV339" s="635">
        <f t="shared" si="32"/>
        <v>7898</v>
      </c>
      <c r="BW339" s="635">
        <f t="shared" si="32"/>
        <v>1595206</v>
      </c>
      <c r="BX339" s="635">
        <f t="shared" si="32"/>
        <v>154166</v>
      </c>
      <c r="BY339" s="635">
        <f t="shared" si="32"/>
        <v>11396129</v>
      </c>
      <c r="BZ339" s="635">
        <f t="shared" si="32"/>
        <v>195821</v>
      </c>
      <c r="CA339" s="635">
        <f t="shared" si="32"/>
        <v>2479536</v>
      </c>
      <c r="CB339" s="635">
        <f t="shared" si="32"/>
        <v>38576</v>
      </c>
      <c r="CC339" s="635">
        <f t="shared" si="32"/>
        <v>252543</v>
      </c>
      <c r="CD339" s="635">
        <f t="shared" si="32"/>
        <v>13327369</v>
      </c>
      <c r="CE339" s="635">
        <f t="shared" si="32"/>
        <v>0</v>
      </c>
      <c r="CF339" s="635">
        <f t="shared" si="32"/>
        <v>0</v>
      </c>
      <c r="CG339" s="635">
        <f t="shared" si="32"/>
        <v>0</v>
      </c>
      <c r="CH339" s="635">
        <f t="shared" si="32"/>
        <v>0</v>
      </c>
      <c r="CI339" s="635">
        <f t="shared" si="32"/>
        <v>0</v>
      </c>
      <c r="CJ339" s="635">
        <f t="shared" si="32"/>
        <v>0</v>
      </c>
      <c r="CK339" s="635">
        <f t="shared" si="32"/>
        <v>0</v>
      </c>
      <c r="CL339" s="635">
        <f t="shared" si="32"/>
        <v>0</v>
      </c>
      <c r="CM339" s="635">
        <f t="shared" si="32"/>
        <v>0</v>
      </c>
      <c r="CN339" s="635">
        <f t="shared" si="32"/>
        <v>0</v>
      </c>
      <c r="CO339" s="635">
        <f t="shared" si="32"/>
        <v>0</v>
      </c>
      <c r="CP339" s="635">
        <f t="shared" si="32"/>
        <v>0</v>
      </c>
      <c r="CQ339" s="635">
        <f t="shared" si="32"/>
        <v>0</v>
      </c>
      <c r="CR339" s="635">
        <f t="shared" si="32"/>
        <v>0</v>
      </c>
      <c r="CS339" s="635">
        <f t="shared" si="32"/>
        <v>0</v>
      </c>
      <c r="CT339" s="635">
        <f t="shared" si="32"/>
        <v>0</v>
      </c>
      <c r="CU339" s="635">
        <f t="shared" si="32"/>
        <v>0</v>
      </c>
      <c r="CV339" s="635">
        <f t="shared" si="32"/>
        <v>0</v>
      </c>
      <c r="CW339" s="635">
        <f t="shared" si="32"/>
        <v>0</v>
      </c>
      <c r="CX339" s="635">
        <f t="shared" si="32"/>
        <v>0</v>
      </c>
      <c r="CY339" s="635">
        <f t="shared" si="32"/>
        <v>0</v>
      </c>
      <c r="CZ339" s="635">
        <f t="shared" si="32"/>
        <v>0</v>
      </c>
    </row>
    <row r="340" spans="1:104" x14ac:dyDescent="0.3">
      <c r="A340" s="634">
        <v>44</v>
      </c>
      <c r="D340" s="635">
        <f>D27</f>
        <v>242011</v>
      </c>
      <c r="E340" s="635">
        <f t="shared" ref="E340:BP343" si="33">E27</f>
        <v>480426</v>
      </c>
      <c r="F340" s="635">
        <f t="shared" si="33"/>
        <v>0</v>
      </c>
      <c r="G340" s="635">
        <f t="shared" si="33"/>
        <v>1068906</v>
      </c>
      <c r="H340" s="635">
        <f t="shared" si="33"/>
        <v>578028</v>
      </c>
      <c r="I340" s="635">
        <f t="shared" si="33"/>
        <v>141419</v>
      </c>
      <c r="J340" s="635">
        <f t="shared" si="33"/>
        <v>0</v>
      </c>
      <c r="K340" s="635">
        <f t="shared" si="33"/>
        <v>223441</v>
      </c>
      <c r="L340" s="635">
        <f t="shared" si="33"/>
        <v>3751389</v>
      </c>
      <c r="M340" s="635">
        <f t="shared" si="33"/>
        <v>0</v>
      </c>
      <c r="N340" s="635">
        <f t="shared" si="33"/>
        <v>0</v>
      </c>
      <c r="O340" s="635">
        <f t="shared" si="33"/>
        <v>0</v>
      </c>
      <c r="P340" s="635">
        <f t="shared" si="33"/>
        <v>16734</v>
      </c>
      <c r="Q340" s="635">
        <f t="shared" si="33"/>
        <v>7256766</v>
      </c>
      <c r="R340" s="635">
        <f t="shared" si="33"/>
        <v>0</v>
      </c>
      <c r="S340" s="635">
        <f t="shared" si="33"/>
        <v>353214</v>
      </c>
      <c r="T340" s="635">
        <f t="shared" si="33"/>
        <v>1281293</v>
      </c>
      <c r="U340" s="635">
        <f t="shared" si="33"/>
        <v>1060160</v>
      </c>
      <c r="V340" s="635">
        <f t="shared" si="33"/>
        <v>7396089</v>
      </c>
      <c r="W340" s="635">
        <f t="shared" si="33"/>
        <v>0</v>
      </c>
      <c r="X340" s="635">
        <f t="shared" si="33"/>
        <v>0</v>
      </c>
      <c r="Y340" s="635">
        <f t="shared" si="33"/>
        <v>338708</v>
      </c>
      <c r="Z340" s="635">
        <f t="shared" si="33"/>
        <v>34793636</v>
      </c>
      <c r="AA340" s="635">
        <f t="shared" si="33"/>
        <v>28398</v>
      </c>
      <c r="AB340" s="635">
        <f t="shared" si="33"/>
        <v>632987</v>
      </c>
      <c r="AC340" s="635">
        <f t="shared" si="33"/>
        <v>0</v>
      </c>
      <c r="AD340" s="635">
        <f t="shared" si="33"/>
        <v>0</v>
      </c>
      <c r="AE340" s="635">
        <f t="shared" si="33"/>
        <v>0</v>
      </c>
      <c r="AF340" s="635">
        <f t="shared" si="33"/>
        <v>31458651</v>
      </c>
      <c r="AG340" s="635">
        <f t="shared" si="33"/>
        <v>386</v>
      </c>
      <c r="AH340" s="635">
        <f t="shared" si="33"/>
        <v>128821</v>
      </c>
      <c r="AI340" s="635">
        <f t="shared" si="33"/>
        <v>2478550</v>
      </c>
      <c r="AJ340" s="635">
        <f t="shared" si="33"/>
        <v>94809</v>
      </c>
      <c r="AK340" s="635">
        <f t="shared" si="33"/>
        <v>52036</v>
      </c>
      <c r="AL340" s="635">
        <f t="shared" si="33"/>
        <v>0</v>
      </c>
      <c r="AM340" s="635">
        <f t="shared" si="33"/>
        <v>302613</v>
      </c>
      <c r="AN340" s="635">
        <f t="shared" si="33"/>
        <v>13169317</v>
      </c>
      <c r="AO340" s="635">
        <f t="shared" si="33"/>
        <v>0</v>
      </c>
      <c r="AP340" s="635">
        <f t="shared" si="33"/>
        <v>2868359</v>
      </c>
      <c r="AQ340" s="635">
        <f t="shared" si="33"/>
        <v>0</v>
      </c>
      <c r="AR340" s="635">
        <f t="shared" si="33"/>
        <v>0</v>
      </c>
      <c r="AS340" s="635">
        <f t="shared" si="33"/>
        <v>0</v>
      </c>
      <c r="AT340" s="635">
        <f t="shared" si="33"/>
        <v>114809</v>
      </c>
      <c r="AU340" s="635">
        <f t="shared" si="33"/>
        <v>63695831</v>
      </c>
      <c r="AV340" s="635">
        <f t="shared" si="33"/>
        <v>30462949</v>
      </c>
      <c r="AW340" s="635">
        <f t="shared" si="33"/>
        <v>739255</v>
      </c>
      <c r="AX340" s="635">
        <f t="shared" si="33"/>
        <v>109121</v>
      </c>
      <c r="AY340" s="635">
        <f t="shared" si="33"/>
        <v>154030</v>
      </c>
      <c r="AZ340" s="635">
        <f t="shared" si="33"/>
        <v>44362</v>
      </c>
      <c r="BA340" s="635">
        <f t="shared" si="33"/>
        <v>0</v>
      </c>
      <c r="BB340" s="635">
        <f t="shared" si="33"/>
        <v>4606456</v>
      </c>
      <c r="BC340" s="635">
        <f t="shared" si="33"/>
        <v>460253</v>
      </c>
      <c r="BD340" s="635">
        <f t="shared" si="33"/>
        <v>0</v>
      </c>
      <c r="BE340" s="635">
        <f t="shared" si="33"/>
        <v>150913</v>
      </c>
      <c r="BF340" s="635">
        <f t="shared" si="33"/>
        <v>9495962</v>
      </c>
      <c r="BG340" s="635">
        <f t="shared" si="33"/>
        <v>0</v>
      </c>
      <c r="BH340" s="635">
        <f t="shared" si="33"/>
        <v>10113267</v>
      </c>
      <c r="BI340" s="635">
        <f t="shared" si="33"/>
        <v>833456</v>
      </c>
      <c r="BJ340" s="635">
        <f t="shared" si="33"/>
        <v>0</v>
      </c>
      <c r="BK340" s="635">
        <f t="shared" si="33"/>
        <v>0</v>
      </c>
      <c r="BL340" s="635">
        <f t="shared" si="33"/>
        <v>35661945</v>
      </c>
      <c r="BM340" s="635">
        <f t="shared" si="33"/>
        <v>11524530</v>
      </c>
      <c r="BN340" s="635">
        <f t="shared" si="33"/>
        <v>772499</v>
      </c>
      <c r="BO340" s="635">
        <f t="shared" si="33"/>
        <v>38332781</v>
      </c>
      <c r="BP340" s="635">
        <f t="shared" si="33"/>
        <v>45767095</v>
      </c>
      <c r="BQ340" s="635">
        <f t="shared" ref="BQ340:CZ343" si="34">BQ27</f>
        <v>263305</v>
      </c>
      <c r="BR340" s="635">
        <f t="shared" si="34"/>
        <v>2568907</v>
      </c>
      <c r="BS340" s="635">
        <f t="shared" si="34"/>
        <v>0</v>
      </c>
      <c r="BT340" s="635">
        <f t="shared" si="34"/>
        <v>0</v>
      </c>
      <c r="BU340" s="635">
        <f t="shared" si="34"/>
        <v>300715</v>
      </c>
      <c r="BV340" s="635">
        <f t="shared" si="34"/>
        <v>40037</v>
      </c>
      <c r="BW340" s="635">
        <f t="shared" si="34"/>
        <v>636597</v>
      </c>
      <c r="BX340" s="635">
        <f t="shared" si="34"/>
        <v>0</v>
      </c>
      <c r="BY340" s="635">
        <f t="shared" si="34"/>
        <v>41928418</v>
      </c>
      <c r="BZ340" s="635">
        <f t="shared" si="34"/>
        <v>509727</v>
      </c>
      <c r="CA340" s="635">
        <f t="shared" si="34"/>
        <v>0</v>
      </c>
      <c r="CB340" s="635">
        <f t="shared" si="34"/>
        <v>434011</v>
      </c>
      <c r="CC340" s="635">
        <f t="shared" si="34"/>
        <v>0</v>
      </c>
      <c r="CD340" s="635">
        <f t="shared" si="34"/>
        <v>0</v>
      </c>
      <c r="CE340" s="635">
        <f t="shared" si="34"/>
        <v>0</v>
      </c>
      <c r="CF340" s="635">
        <f t="shared" si="34"/>
        <v>0</v>
      </c>
      <c r="CG340" s="635">
        <f t="shared" si="34"/>
        <v>0</v>
      </c>
      <c r="CH340" s="635">
        <f t="shared" si="34"/>
        <v>0</v>
      </c>
      <c r="CI340" s="635">
        <f t="shared" si="34"/>
        <v>0</v>
      </c>
      <c r="CJ340" s="635">
        <f t="shared" si="34"/>
        <v>0</v>
      </c>
      <c r="CK340" s="635">
        <f t="shared" si="34"/>
        <v>0</v>
      </c>
      <c r="CL340" s="635">
        <f t="shared" si="34"/>
        <v>0</v>
      </c>
      <c r="CM340" s="635">
        <f t="shared" si="34"/>
        <v>0</v>
      </c>
      <c r="CN340" s="635">
        <f t="shared" si="34"/>
        <v>0</v>
      </c>
      <c r="CO340" s="635">
        <f t="shared" si="34"/>
        <v>0</v>
      </c>
      <c r="CP340" s="635">
        <f t="shared" si="34"/>
        <v>0</v>
      </c>
      <c r="CQ340" s="635">
        <f t="shared" si="34"/>
        <v>0</v>
      </c>
      <c r="CR340" s="635">
        <f t="shared" si="34"/>
        <v>0</v>
      </c>
      <c r="CS340" s="635">
        <f t="shared" si="34"/>
        <v>0</v>
      </c>
      <c r="CT340" s="635">
        <f t="shared" si="34"/>
        <v>0</v>
      </c>
      <c r="CU340" s="635">
        <f t="shared" si="34"/>
        <v>0</v>
      </c>
      <c r="CV340" s="635">
        <f t="shared" si="34"/>
        <v>0</v>
      </c>
      <c r="CW340" s="635">
        <f t="shared" si="34"/>
        <v>0</v>
      </c>
      <c r="CX340" s="635">
        <f t="shared" si="34"/>
        <v>0</v>
      </c>
      <c r="CY340" s="635">
        <f t="shared" si="34"/>
        <v>0</v>
      </c>
      <c r="CZ340" s="635">
        <f t="shared" si="34"/>
        <v>0</v>
      </c>
    </row>
    <row r="341" spans="1:104" x14ac:dyDescent="0.3">
      <c r="A341" s="634">
        <v>45</v>
      </c>
      <c r="D341" s="635">
        <f t="shared" ref="D341:S343" si="35">D28</f>
        <v>110117</v>
      </c>
      <c r="E341" s="635">
        <f t="shared" si="35"/>
        <v>193020</v>
      </c>
      <c r="F341" s="635">
        <f t="shared" si="35"/>
        <v>0</v>
      </c>
      <c r="G341" s="635">
        <f t="shared" si="35"/>
        <v>35782</v>
      </c>
      <c r="H341" s="635">
        <f t="shared" si="35"/>
        <v>163137</v>
      </c>
      <c r="I341" s="635">
        <f t="shared" si="35"/>
        <v>32828</v>
      </c>
      <c r="J341" s="635">
        <f t="shared" si="35"/>
        <v>0</v>
      </c>
      <c r="K341" s="635">
        <f t="shared" si="35"/>
        <v>40524</v>
      </c>
      <c r="L341" s="635">
        <f t="shared" si="35"/>
        <v>1034871</v>
      </c>
      <c r="M341" s="635">
        <f t="shared" si="35"/>
        <v>0</v>
      </c>
      <c r="N341" s="635">
        <f t="shared" si="35"/>
        <v>0</v>
      </c>
      <c r="O341" s="635">
        <f t="shared" si="35"/>
        <v>0</v>
      </c>
      <c r="P341" s="635">
        <f t="shared" si="35"/>
        <v>8760</v>
      </c>
      <c r="Q341" s="635">
        <f t="shared" si="35"/>
        <v>162150</v>
      </c>
      <c r="R341" s="635">
        <f t="shared" si="35"/>
        <v>0</v>
      </c>
      <c r="S341" s="635">
        <f t="shared" si="35"/>
        <v>34255</v>
      </c>
      <c r="T341" s="635">
        <f t="shared" si="33"/>
        <v>0</v>
      </c>
      <c r="U341" s="635">
        <f t="shared" si="33"/>
        <v>33484</v>
      </c>
      <c r="V341" s="635">
        <f t="shared" si="33"/>
        <v>1113211</v>
      </c>
      <c r="W341" s="635">
        <f t="shared" si="33"/>
        <v>0</v>
      </c>
      <c r="X341" s="635">
        <f t="shared" si="33"/>
        <v>0</v>
      </c>
      <c r="Y341" s="635">
        <f t="shared" si="33"/>
        <v>161426</v>
      </c>
      <c r="Z341" s="635">
        <f t="shared" si="33"/>
        <v>3788154</v>
      </c>
      <c r="AA341" s="635">
        <f t="shared" si="33"/>
        <v>0</v>
      </c>
      <c r="AB341" s="635">
        <f t="shared" si="33"/>
        <v>18314</v>
      </c>
      <c r="AC341" s="635">
        <f t="shared" si="33"/>
        <v>0</v>
      </c>
      <c r="AD341" s="635">
        <f t="shared" si="33"/>
        <v>0</v>
      </c>
      <c r="AE341" s="635">
        <f t="shared" si="33"/>
        <v>0</v>
      </c>
      <c r="AF341" s="635">
        <f t="shared" si="33"/>
        <v>6479416</v>
      </c>
      <c r="AG341" s="635">
        <f t="shared" si="33"/>
        <v>1959</v>
      </c>
      <c r="AH341" s="635">
        <f t="shared" si="33"/>
        <v>3632</v>
      </c>
      <c r="AI341" s="635">
        <f t="shared" si="33"/>
        <v>793266</v>
      </c>
      <c r="AJ341" s="635">
        <f t="shared" si="33"/>
        <v>0</v>
      </c>
      <c r="AK341" s="635">
        <f t="shared" si="33"/>
        <v>8018</v>
      </c>
      <c r="AL341" s="635">
        <f t="shared" si="33"/>
        <v>0</v>
      </c>
      <c r="AM341" s="635">
        <f t="shared" si="33"/>
        <v>50000</v>
      </c>
      <c r="AN341" s="635">
        <f t="shared" si="33"/>
        <v>1155311</v>
      </c>
      <c r="AO341" s="635">
        <f t="shared" si="33"/>
        <v>0</v>
      </c>
      <c r="AP341" s="635">
        <f t="shared" si="33"/>
        <v>265973</v>
      </c>
      <c r="AQ341" s="635">
        <f t="shared" si="33"/>
        <v>0</v>
      </c>
      <c r="AR341" s="635">
        <f t="shared" si="33"/>
        <v>0</v>
      </c>
      <c r="AS341" s="635">
        <f t="shared" si="33"/>
        <v>0</v>
      </c>
      <c r="AT341" s="635">
        <f t="shared" si="33"/>
        <v>299819</v>
      </c>
      <c r="AU341" s="635">
        <f t="shared" si="33"/>
        <v>28328930</v>
      </c>
      <c r="AV341" s="635">
        <f t="shared" si="33"/>
        <v>10898080</v>
      </c>
      <c r="AW341" s="635">
        <f t="shared" si="33"/>
        <v>205266</v>
      </c>
      <c r="AX341" s="635">
        <f t="shared" si="33"/>
        <v>47363</v>
      </c>
      <c r="AY341" s="635">
        <f t="shared" si="33"/>
        <v>67101</v>
      </c>
      <c r="AZ341" s="635">
        <f t="shared" si="33"/>
        <v>140593</v>
      </c>
      <c r="BA341" s="635">
        <f t="shared" si="33"/>
        <v>0</v>
      </c>
      <c r="BB341" s="635">
        <f t="shared" si="33"/>
        <v>250079</v>
      </c>
      <c r="BC341" s="635">
        <f t="shared" si="33"/>
        <v>10430</v>
      </c>
      <c r="BD341" s="635">
        <f t="shared" si="33"/>
        <v>0</v>
      </c>
      <c r="BE341" s="635">
        <f t="shared" si="33"/>
        <v>14284</v>
      </c>
      <c r="BF341" s="635">
        <f t="shared" si="33"/>
        <v>2451782</v>
      </c>
      <c r="BG341" s="635">
        <f t="shared" si="33"/>
        <v>0</v>
      </c>
      <c r="BH341" s="635">
        <f t="shared" si="33"/>
        <v>1153399</v>
      </c>
      <c r="BI341" s="635">
        <f t="shared" si="33"/>
        <v>136941</v>
      </c>
      <c r="BJ341" s="635">
        <f t="shared" si="33"/>
        <v>0</v>
      </c>
      <c r="BK341" s="635">
        <f t="shared" si="33"/>
        <v>0</v>
      </c>
      <c r="BL341" s="635">
        <f t="shared" si="33"/>
        <v>1935131</v>
      </c>
      <c r="BM341" s="635">
        <f t="shared" si="33"/>
        <v>4327649</v>
      </c>
      <c r="BN341" s="635">
        <f t="shared" si="33"/>
        <v>524785</v>
      </c>
      <c r="BO341" s="635">
        <f t="shared" si="33"/>
        <v>5199092</v>
      </c>
      <c r="BP341" s="635">
        <f t="shared" si="33"/>
        <v>13277591</v>
      </c>
      <c r="BQ341" s="635">
        <f t="shared" si="34"/>
        <v>10968</v>
      </c>
      <c r="BR341" s="635">
        <f t="shared" si="34"/>
        <v>190686</v>
      </c>
      <c r="BS341" s="635">
        <f t="shared" si="34"/>
        <v>0</v>
      </c>
      <c r="BT341" s="635">
        <f t="shared" si="34"/>
        <v>0</v>
      </c>
      <c r="BU341" s="635">
        <f t="shared" si="34"/>
        <v>21815</v>
      </c>
      <c r="BV341" s="635">
        <f t="shared" si="34"/>
        <v>33108</v>
      </c>
      <c r="BW341" s="635">
        <f t="shared" si="34"/>
        <v>157673</v>
      </c>
      <c r="BX341" s="635">
        <f t="shared" si="34"/>
        <v>0</v>
      </c>
      <c r="BY341" s="635">
        <f t="shared" si="34"/>
        <v>5817613</v>
      </c>
      <c r="BZ341" s="635">
        <f t="shared" si="34"/>
        <v>75637</v>
      </c>
      <c r="CA341" s="635">
        <f t="shared" si="34"/>
        <v>0</v>
      </c>
      <c r="CB341" s="635">
        <f t="shared" si="34"/>
        <v>185179</v>
      </c>
      <c r="CC341" s="635">
        <f t="shared" si="34"/>
        <v>0</v>
      </c>
      <c r="CD341" s="635">
        <f t="shared" si="34"/>
        <v>0</v>
      </c>
      <c r="CE341" s="635">
        <f t="shared" si="34"/>
        <v>0</v>
      </c>
      <c r="CF341" s="635">
        <f t="shared" si="34"/>
        <v>0</v>
      </c>
      <c r="CG341" s="635">
        <f t="shared" si="34"/>
        <v>0</v>
      </c>
      <c r="CH341" s="635">
        <f t="shared" si="34"/>
        <v>0</v>
      </c>
      <c r="CI341" s="635">
        <f t="shared" si="34"/>
        <v>0</v>
      </c>
      <c r="CJ341" s="635">
        <f t="shared" si="34"/>
        <v>0</v>
      </c>
      <c r="CK341" s="635">
        <f t="shared" si="34"/>
        <v>0</v>
      </c>
      <c r="CL341" s="635">
        <f t="shared" si="34"/>
        <v>0</v>
      </c>
      <c r="CM341" s="635">
        <f t="shared" si="34"/>
        <v>0</v>
      </c>
      <c r="CN341" s="635">
        <f t="shared" si="34"/>
        <v>0</v>
      </c>
      <c r="CO341" s="635">
        <f t="shared" si="34"/>
        <v>0</v>
      </c>
      <c r="CP341" s="635">
        <f t="shared" si="34"/>
        <v>0</v>
      </c>
      <c r="CQ341" s="635">
        <f t="shared" si="34"/>
        <v>0</v>
      </c>
      <c r="CR341" s="635">
        <f t="shared" si="34"/>
        <v>0</v>
      </c>
      <c r="CS341" s="635">
        <f t="shared" si="34"/>
        <v>0</v>
      </c>
      <c r="CT341" s="635">
        <f t="shared" si="34"/>
        <v>0</v>
      </c>
      <c r="CU341" s="635">
        <f t="shared" si="34"/>
        <v>0</v>
      </c>
      <c r="CV341" s="635">
        <f t="shared" si="34"/>
        <v>0</v>
      </c>
      <c r="CW341" s="635">
        <f t="shared" si="34"/>
        <v>0</v>
      </c>
      <c r="CX341" s="635">
        <f t="shared" si="34"/>
        <v>0</v>
      </c>
      <c r="CY341" s="635">
        <f t="shared" si="34"/>
        <v>0</v>
      </c>
      <c r="CZ341" s="635">
        <f t="shared" si="34"/>
        <v>0</v>
      </c>
    </row>
    <row r="342" spans="1:104" x14ac:dyDescent="0.3">
      <c r="A342" s="634">
        <v>47</v>
      </c>
      <c r="D342" s="635">
        <f t="shared" si="35"/>
        <v>0</v>
      </c>
      <c r="E342" s="635">
        <f t="shared" si="35"/>
        <v>0</v>
      </c>
      <c r="F342" s="635">
        <f t="shared" si="35"/>
        <v>0</v>
      </c>
      <c r="G342" s="635">
        <f t="shared" si="35"/>
        <v>0</v>
      </c>
      <c r="H342" s="635">
        <f t="shared" si="35"/>
        <v>0</v>
      </c>
      <c r="I342" s="635">
        <f t="shared" si="35"/>
        <v>0</v>
      </c>
      <c r="J342" s="635">
        <f t="shared" si="35"/>
        <v>0</v>
      </c>
      <c r="K342" s="635">
        <f t="shared" si="35"/>
        <v>0</v>
      </c>
      <c r="L342" s="635">
        <f t="shared" si="35"/>
        <v>1548327</v>
      </c>
      <c r="M342" s="635">
        <f t="shared" si="35"/>
        <v>0</v>
      </c>
      <c r="N342" s="635">
        <f t="shared" si="35"/>
        <v>0</v>
      </c>
      <c r="O342" s="635">
        <f t="shared" si="35"/>
        <v>0</v>
      </c>
      <c r="P342" s="635">
        <f t="shared" si="35"/>
        <v>0</v>
      </c>
      <c r="Q342" s="635">
        <f t="shared" si="35"/>
        <v>6934107</v>
      </c>
      <c r="R342" s="635">
        <f t="shared" si="35"/>
        <v>0</v>
      </c>
      <c r="S342" s="635">
        <f t="shared" si="35"/>
        <v>1090655</v>
      </c>
      <c r="T342" s="635">
        <f t="shared" si="33"/>
        <v>0</v>
      </c>
      <c r="U342" s="635">
        <f t="shared" si="33"/>
        <v>0</v>
      </c>
      <c r="V342" s="635">
        <f t="shared" si="33"/>
        <v>0</v>
      </c>
      <c r="W342" s="635">
        <f t="shared" si="33"/>
        <v>0</v>
      </c>
      <c r="X342" s="635">
        <f t="shared" si="33"/>
        <v>0</v>
      </c>
      <c r="Y342" s="635">
        <f t="shared" si="33"/>
        <v>536126</v>
      </c>
      <c r="Z342" s="635">
        <f t="shared" si="33"/>
        <v>0</v>
      </c>
      <c r="AA342" s="635">
        <f t="shared" si="33"/>
        <v>0</v>
      </c>
      <c r="AB342" s="635">
        <f t="shared" si="33"/>
        <v>0</v>
      </c>
      <c r="AC342" s="635">
        <f t="shared" si="33"/>
        <v>0</v>
      </c>
      <c r="AD342" s="635">
        <f t="shared" si="33"/>
        <v>0</v>
      </c>
      <c r="AE342" s="635">
        <f t="shared" si="33"/>
        <v>0</v>
      </c>
      <c r="AF342" s="635">
        <f t="shared" si="33"/>
        <v>58105301</v>
      </c>
      <c r="AG342" s="635">
        <f t="shared" si="33"/>
        <v>0</v>
      </c>
      <c r="AH342" s="635">
        <f t="shared" si="33"/>
        <v>0</v>
      </c>
      <c r="AI342" s="635">
        <f t="shared" si="33"/>
        <v>0</v>
      </c>
      <c r="AJ342" s="635">
        <f t="shared" si="33"/>
        <v>0</v>
      </c>
      <c r="AK342" s="635">
        <f t="shared" si="33"/>
        <v>0</v>
      </c>
      <c r="AL342" s="635">
        <f t="shared" si="33"/>
        <v>0</v>
      </c>
      <c r="AM342" s="635">
        <f t="shared" si="33"/>
        <v>0</v>
      </c>
      <c r="AN342" s="635">
        <f t="shared" si="33"/>
        <v>0</v>
      </c>
      <c r="AO342" s="635">
        <f t="shared" si="33"/>
        <v>0</v>
      </c>
      <c r="AP342" s="635">
        <f t="shared" si="33"/>
        <v>7435551</v>
      </c>
      <c r="AQ342" s="635">
        <f t="shared" si="33"/>
        <v>0</v>
      </c>
      <c r="AR342" s="635">
        <f t="shared" si="33"/>
        <v>0</v>
      </c>
      <c r="AS342" s="635">
        <f t="shared" si="33"/>
        <v>0</v>
      </c>
      <c r="AT342" s="635">
        <f t="shared" si="33"/>
        <v>0</v>
      </c>
      <c r="AU342" s="635">
        <f t="shared" si="33"/>
        <v>0</v>
      </c>
      <c r="AV342" s="635">
        <f t="shared" si="33"/>
        <v>77194139</v>
      </c>
      <c r="AW342" s="635">
        <f t="shared" si="33"/>
        <v>0</v>
      </c>
      <c r="AX342" s="635">
        <f t="shared" si="33"/>
        <v>0</v>
      </c>
      <c r="AY342" s="635">
        <f t="shared" si="33"/>
        <v>0</v>
      </c>
      <c r="AZ342" s="635">
        <f t="shared" si="33"/>
        <v>0</v>
      </c>
      <c r="BA342" s="635">
        <f t="shared" si="33"/>
        <v>0</v>
      </c>
      <c r="BB342" s="635">
        <f t="shared" si="33"/>
        <v>0</v>
      </c>
      <c r="BC342" s="635">
        <f t="shared" si="33"/>
        <v>0</v>
      </c>
      <c r="BD342" s="635">
        <f t="shared" si="33"/>
        <v>0</v>
      </c>
      <c r="BE342" s="635">
        <f t="shared" si="33"/>
        <v>0</v>
      </c>
      <c r="BF342" s="635">
        <f t="shared" si="33"/>
        <v>0</v>
      </c>
      <c r="BG342" s="635">
        <f t="shared" si="33"/>
        <v>0</v>
      </c>
      <c r="BH342" s="635">
        <f t="shared" si="33"/>
        <v>0</v>
      </c>
      <c r="BI342" s="635">
        <f t="shared" si="33"/>
        <v>0</v>
      </c>
      <c r="BJ342" s="635">
        <f t="shared" si="33"/>
        <v>0</v>
      </c>
      <c r="BK342" s="635">
        <f t="shared" si="33"/>
        <v>0</v>
      </c>
      <c r="BL342" s="635">
        <f t="shared" si="33"/>
        <v>0</v>
      </c>
      <c r="BM342" s="635">
        <f t="shared" si="33"/>
        <v>0</v>
      </c>
      <c r="BN342" s="635">
        <f t="shared" si="33"/>
        <v>1684348</v>
      </c>
      <c r="BO342" s="635">
        <f t="shared" si="33"/>
        <v>0</v>
      </c>
      <c r="BP342" s="635">
        <f t="shared" si="33"/>
        <v>80844607</v>
      </c>
      <c r="BQ342" s="635">
        <f t="shared" si="34"/>
        <v>0</v>
      </c>
      <c r="BR342" s="635">
        <f t="shared" si="34"/>
        <v>7476126</v>
      </c>
      <c r="BS342" s="635">
        <f t="shared" si="34"/>
        <v>0</v>
      </c>
      <c r="BT342" s="635">
        <f t="shared" si="34"/>
        <v>0</v>
      </c>
      <c r="BU342" s="635">
        <f t="shared" si="34"/>
        <v>422014</v>
      </c>
      <c r="BV342" s="635">
        <f t="shared" si="34"/>
        <v>0</v>
      </c>
      <c r="BW342" s="635">
        <f t="shared" si="34"/>
        <v>0</v>
      </c>
      <c r="BX342" s="635">
        <f t="shared" si="34"/>
        <v>0</v>
      </c>
      <c r="BY342" s="635">
        <f t="shared" si="34"/>
        <v>0</v>
      </c>
      <c r="BZ342" s="635">
        <f t="shared" si="34"/>
        <v>360115</v>
      </c>
      <c r="CA342" s="635">
        <f t="shared" si="34"/>
        <v>0</v>
      </c>
      <c r="CB342" s="635">
        <f t="shared" si="34"/>
        <v>0</v>
      </c>
      <c r="CC342" s="635">
        <f t="shared" si="34"/>
        <v>0</v>
      </c>
      <c r="CD342" s="635">
        <f t="shared" si="34"/>
        <v>10186386</v>
      </c>
      <c r="CE342" s="635">
        <f t="shared" si="34"/>
        <v>0</v>
      </c>
      <c r="CF342" s="635">
        <f t="shared" si="34"/>
        <v>0</v>
      </c>
      <c r="CG342" s="635">
        <f t="shared" si="34"/>
        <v>0</v>
      </c>
      <c r="CH342" s="635">
        <f t="shared" si="34"/>
        <v>0</v>
      </c>
      <c r="CI342" s="635">
        <f t="shared" si="34"/>
        <v>0</v>
      </c>
      <c r="CJ342" s="635">
        <f t="shared" si="34"/>
        <v>0</v>
      </c>
      <c r="CK342" s="635">
        <f t="shared" si="34"/>
        <v>0</v>
      </c>
      <c r="CL342" s="635">
        <f t="shared" si="34"/>
        <v>0</v>
      </c>
      <c r="CM342" s="635">
        <f t="shared" si="34"/>
        <v>0</v>
      </c>
      <c r="CN342" s="635">
        <f t="shared" si="34"/>
        <v>0</v>
      </c>
      <c r="CO342" s="635">
        <f t="shared" si="34"/>
        <v>0</v>
      </c>
      <c r="CP342" s="635">
        <f t="shared" si="34"/>
        <v>0</v>
      </c>
      <c r="CQ342" s="635">
        <f t="shared" si="34"/>
        <v>0</v>
      </c>
      <c r="CR342" s="635">
        <f t="shared" si="34"/>
        <v>0</v>
      </c>
      <c r="CS342" s="635">
        <f t="shared" si="34"/>
        <v>0</v>
      </c>
      <c r="CT342" s="635">
        <f t="shared" si="34"/>
        <v>0</v>
      </c>
      <c r="CU342" s="635">
        <f t="shared" si="34"/>
        <v>0</v>
      </c>
      <c r="CV342" s="635">
        <f t="shared" si="34"/>
        <v>0</v>
      </c>
      <c r="CW342" s="635">
        <f t="shared" si="34"/>
        <v>0</v>
      </c>
      <c r="CX342" s="635">
        <f t="shared" si="34"/>
        <v>0</v>
      </c>
      <c r="CY342" s="635">
        <f t="shared" si="34"/>
        <v>0</v>
      </c>
      <c r="CZ342" s="635">
        <f t="shared" si="34"/>
        <v>0</v>
      </c>
    </row>
    <row r="343" spans="1:104" x14ac:dyDescent="0.3">
      <c r="A343" s="634">
        <v>48</v>
      </c>
      <c r="D343" s="635">
        <f t="shared" si="35"/>
        <v>0</v>
      </c>
      <c r="E343" s="635">
        <f t="shared" si="33"/>
        <v>0</v>
      </c>
      <c r="F343" s="635">
        <f t="shared" si="33"/>
        <v>0</v>
      </c>
      <c r="G343" s="635">
        <f t="shared" si="33"/>
        <v>0</v>
      </c>
      <c r="H343" s="635">
        <f t="shared" si="33"/>
        <v>0</v>
      </c>
      <c r="I343" s="635">
        <f t="shared" si="33"/>
        <v>0</v>
      </c>
      <c r="J343" s="635">
        <f t="shared" si="33"/>
        <v>0</v>
      </c>
      <c r="K343" s="635">
        <f t="shared" si="33"/>
        <v>0</v>
      </c>
      <c r="L343" s="635">
        <f t="shared" si="33"/>
        <v>667348</v>
      </c>
      <c r="M343" s="635">
        <f t="shared" si="33"/>
        <v>0</v>
      </c>
      <c r="N343" s="635">
        <f t="shared" si="33"/>
        <v>0</v>
      </c>
      <c r="O343" s="635">
        <f t="shared" si="33"/>
        <v>0</v>
      </c>
      <c r="P343" s="635">
        <f t="shared" si="33"/>
        <v>0</v>
      </c>
      <c r="Q343" s="635">
        <f t="shared" si="33"/>
        <v>114226</v>
      </c>
      <c r="R343" s="635">
        <f t="shared" si="33"/>
        <v>0</v>
      </c>
      <c r="S343" s="635">
        <f t="shared" si="33"/>
        <v>98003</v>
      </c>
      <c r="T343" s="635">
        <f t="shared" si="33"/>
        <v>0</v>
      </c>
      <c r="U343" s="635">
        <f t="shared" si="33"/>
        <v>0</v>
      </c>
      <c r="V343" s="635">
        <f t="shared" si="33"/>
        <v>0</v>
      </c>
      <c r="W343" s="635">
        <f t="shared" si="33"/>
        <v>0</v>
      </c>
      <c r="X343" s="635">
        <f t="shared" si="33"/>
        <v>0</v>
      </c>
      <c r="Y343" s="635">
        <f t="shared" si="33"/>
        <v>96197</v>
      </c>
      <c r="Z343" s="635">
        <f t="shared" si="33"/>
        <v>0</v>
      </c>
      <c r="AA343" s="635">
        <f t="shared" si="33"/>
        <v>0</v>
      </c>
      <c r="AB343" s="635">
        <f t="shared" si="33"/>
        <v>0</v>
      </c>
      <c r="AC343" s="635">
        <f t="shared" si="33"/>
        <v>0</v>
      </c>
      <c r="AD343" s="635">
        <f t="shared" si="33"/>
        <v>0</v>
      </c>
      <c r="AE343" s="635">
        <f t="shared" si="33"/>
        <v>0</v>
      </c>
      <c r="AF343" s="635">
        <f t="shared" si="33"/>
        <v>7078154</v>
      </c>
      <c r="AG343" s="635">
        <f t="shared" si="33"/>
        <v>0</v>
      </c>
      <c r="AH343" s="635">
        <f t="shared" si="33"/>
        <v>0</v>
      </c>
      <c r="AI343" s="635">
        <f t="shared" si="33"/>
        <v>0</v>
      </c>
      <c r="AJ343" s="635">
        <f t="shared" si="33"/>
        <v>0</v>
      </c>
      <c r="AK343" s="635">
        <f t="shared" si="33"/>
        <v>0</v>
      </c>
      <c r="AL343" s="635">
        <f t="shared" si="33"/>
        <v>0</v>
      </c>
      <c r="AM343" s="635">
        <f t="shared" si="33"/>
        <v>0</v>
      </c>
      <c r="AN343" s="635">
        <f t="shared" si="33"/>
        <v>0</v>
      </c>
      <c r="AO343" s="635">
        <f t="shared" si="33"/>
        <v>0</v>
      </c>
      <c r="AP343" s="635">
        <f t="shared" si="33"/>
        <v>487615</v>
      </c>
      <c r="AQ343" s="635">
        <f t="shared" si="33"/>
        <v>0</v>
      </c>
      <c r="AR343" s="635">
        <f t="shared" si="33"/>
        <v>0</v>
      </c>
      <c r="AS343" s="635">
        <f t="shared" si="33"/>
        <v>0</v>
      </c>
      <c r="AT343" s="635">
        <f t="shared" si="33"/>
        <v>0</v>
      </c>
      <c r="AU343" s="635">
        <f t="shared" si="33"/>
        <v>0</v>
      </c>
      <c r="AV343" s="635">
        <f t="shared" si="33"/>
        <v>21492066</v>
      </c>
      <c r="AW343" s="635">
        <f t="shared" si="33"/>
        <v>0</v>
      </c>
      <c r="AX343" s="635">
        <f t="shared" si="33"/>
        <v>0</v>
      </c>
      <c r="AY343" s="635">
        <f t="shared" si="33"/>
        <v>0</v>
      </c>
      <c r="AZ343" s="635">
        <f t="shared" si="33"/>
        <v>0</v>
      </c>
      <c r="BA343" s="635">
        <f t="shared" si="33"/>
        <v>0</v>
      </c>
      <c r="BB343" s="635">
        <f t="shared" si="33"/>
        <v>0</v>
      </c>
      <c r="BC343" s="635">
        <f t="shared" si="33"/>
        <v>0</v>
      </c>
      <c r="BD343" s="635">
        <f t="shared" si="33"/>
        <v>0</v>
      </c>
      <c r="BE343" s="635">
        <f t="shared" si="33"/>
        <v>0</v>
      </c>
      <c r="BF343" s="635">
        <f t="shared" si="33"/>
        <v>0</v>
      </c>
      <c r="BG343" s="635">
        <f t="shared" si="33"/>
        <v>0</v>
      </c>
      <c r="BH343" s="635">
        <f t="shared" si="33"/>
        <v>0</v>
      </c>
      <c r="BI343" s="635">
        <f t="shared" si="33"/>
        <v>0</v>
      </c>
      <c r="BJ343" s="635">
        <f t="shared" si="33"/>
        <v>0</v>
      </c>
      <c r="BK343" s="635">
        <f t="shared" si="33"/>
        <v>0</v>
      </c>
      <c r="BL343" s="635">
        <f t="shared" si="33"/>
        <v>0</v>
      </c>
      <c r="BM343" s="635">
        <f t="shared" si="33"/>
        <v>0</v>
      </c>
      <c r="BN343" s="635">
        <f t="shared" si="33"/>
        <v>421449</v>
      </c>
      <c r="BO343" s="635">
        <f t="shared" si="33"/>
        <v>0</v>
      </c>
      <c r="BP343" s="635">
        <f t="shared" si="33"/>
        <v>10816057</v>
      </c>
      <c r="BQ343" s="635">
        <f t="shared" si="34"/>
        <v>0</v>
      </c>
      <c r="BR343" s="635">
        <f t="shared" si="34"/>
        <v>255815</v>
      </c>
      <c r="BS343" s="635">
        <f t="shared" si="34"/>
        <v>0</v>
      </c>
      <c r="BT343" s="635">
        <f t="shared" si="34"/>
        <v>0</v>
      </c>
      <c r="BU343" s="635">
        <f t="shared" si="34"/>
        <v>92609</v>
      </c>
      <c r="BV343" s="635">
        <f t="shared" si="34"/>
        <v>0</v>
      </c>
      <c r="BW343" s="635">
        <f t="shared" si="34"/>
        <v>0</v>
      </c>
      <c r="BX343" s="635">
        <f t="shared" si="34"/>
        <v>0</v>
      </c>
      <c r="BY343" s="635">
        <f t="shared" si="34"/>
        <v>0</v>
      </c>
      <c r="BZ343" s="635">
        <f t="shared" si="34"/>
        <v>57455</v>
      </c>
      <c r="CA343" s="635">
        <f t="shared" si="34"/>
        <v>0</v>
      </c>
      <c r="CB343" s="635">
        <f t="shared" si="34"/>
        <v>0</v>
      </c>
      <c r="CC343" s="635">
        <f t="shared" si="34"/>
        <v>0</v>
      </c>
      <c r="CD343" s="635">
        <f t="shared" si="34"/>
        <v>2503645</v>
      </c>
      <c r="CE343" s="635">
        <f t="shared" si="34"/>
        <v>0</v>
      </c>
      <c r="CF343" s="635">
        <f t="shared" si="34"/>
        <v>0</v>
      </c>
      <c r="CG343" s="635">
        <f t="shared" si="34"/>
        <v>0</v>
      </c>
      <c r="CH343" s="635">
        <f t="shared" si="34"/>
        <v>0</v>
      </c>
      <c r="CI343" s="635">
        <f t="shared" si="34"/>
        <v>0</v>
      </c>
      <c r="CJ343" s="635">
        <f t="shared" si="34"/>
        <v>0</v>
      </c>
      <c r="CK343" s="635">
        <f t="shared" si="34"/>
        <v>0</v>
      </c>
      <c r="CL343" s="635">
        <f t="shared" si="34"/>
        <v>0</v>
      </c>
      <c r="CM343" s="635">
        <f t="shared" si="34"/>
        <v>0</v>
      </c>
      <c r="CN343" s="635">
        <f t="shared" si="34"/>
        <v>0</v>
      </c>
      <c r="CO343" s="635">
        <f t="shared" si="34"/>
        <v>0</v>
      </c>
      <c r="CP343" s="635">
        <f t="shared" si="34"/>
        <v>0</v>
      </c>
      <c r="CQ343" s="635">
        <f t="shared" si="34"/>
        <v>0</v>
      </c>
      <c r="CR343" s="635">
        <f t="shared" si="34"/>
        <v>0</v>
      </c>
      <c r="CS343" s="635">
        <f t="shared" si="34"/>
        <v>0</v>
      </c>
      <c r="CT343" s="635">
        <f t="shared" si="34"/>
        <v>0</v>
      </c>
      <c r="CU343" s="635">
        <f t="shared" si="34"/>
        <v>0</v>
      </c>
      <c r="CV343" s="635">
        <f t="shared" si="34"/>
        <v>0</v>
      </c>
      <c r="CW343" s="635">
        <f t="shared" si="34"/>
        <v>0</v>
      </c>
      <c r="CX343" s="635">
        <f t="shared" si="34"/>
        <v>0</v>
      </c>
      <c r="CY343" s="635">
        <f t="shared" si="34"/>
        <v>0</v>
      </c>
      <c r="CZ343" s="635">
        <f t="shared" si="34"/>
        <v>0</v>
      </c>
    </row>
    <row r="344" spans="1:104" x14ac:dyDescent="0.3">
      <c r="A344" s="638">
        <v>385</v>
      </c>
      <c r="D344" s="639">
        <f>D118</f>
        <v>4472566</v>
      </c>
      <c r="E344" s="639">
        <f t="shared" ref="E344:BP344" si="36">E118</f>
        <v>3096087</v>
      </c>
      <c r="F344" s="639">
        <f t="shared" si="36"/>
        <v>2287125</v>
      </c>
      <c r="G344" s="639">
        <f t="shared" si="36"/>
        <v>2004959</v>
      </c>
      <c r="H344" s="639">
        <f t="shared" si="36"/>
        <v>1556364</v>
      </c>
      <c r="I344" s="639">
        <f t="shared" si="36"/>
        <v>749572</v>
      </c>
      <c r="J344" s="639">
        <f t="shared" si="36"/>
        <v>208614</v>
      </c>
      <c r="K344" s="639">
        <f t="shared" si="36"/>
        <v>645198</v>
      </c>
      <c r="L344" s="639">
        <f t="shared" si="36"/>
        <v>18312863</v>
      </c>
      <c r="M344" s="639">
        <f t="shared" si="36"/>
        <v>667626375</v>
      </c>
      <c r="N344" s="639">
        <f t="shared" si="36"/>
        <v>7363766</v>
      </c>
      <c r="O344" s="639">
        <f t="shared" si="36"/>
        <v>27677961</v>
      </c>
      <c r="P344" s="639">
        <f t="shared" si="36"/>
        <v>963467</v>
      </c>
      <c r="Q344" s="639">
        <f t="shared" si="36"/>
        <v>31309356</v>
      </c>
      <c r="R344" s="639">
        <f t="shared" si="36"/>
        <v>333898</v>
      </c>
      <c r="S344" s="639">
        <f t="shared" si="36"/>
        <v>1068129</v>
      </c>
      <c r="T344" s="639">
        <f t="shared" si="36"/>
        <v>2543689</v>
      </c>
      <c r="U344" s="639">
        <f t="shared" si="36"/>
        <v>3145979</v>
      </c>
      <c r="V344" s="639">
        <f t="shared" si="36"/>
        <v>13106635</v>
      </c>
      <c r="W344" s="639">
        <f t="shared" si="36"/>
        <v>0</v>
      </c>
      <c r="X344" s="639">
        <f t="shared" si="36"/>
        <v>0</v>
      </c>
      <c r="Y344" s="639">
        <f t="shared" si="36"/>
        <v>2135923</v>
      </c>
      <c r="Z344" s="639">
        <f t="shared" si="36"/>
        <v>215904674</v>
      </c>
      <c r="AA344" s="639">
        <f t="shared" si="36"/>
        <v>9774908</v>
      </c>
      <c r="AB344" s="639">
        <f t="shared" si="36"/>
        <v>1371569</v>
      </c>
      <c r="AC344" s="639">
        <f t="shared" si="36"/>
        <v>150012874</v>
      </c>
      <c r="AD344" s="639">
        <f t="shared" si="36"/>
        <v>2282943</v>
      </c>
      <c r="AE344" s="639">
        <f t="shared" si="36"/>
        <v>0</v>
      </c>
      <c r="AF344" s="639">
        <f t="shared" si="36"/>
        <v>286027009</v>
      </c>
      <c r="AG344" s="639">
        <f t="shared" si="36"/>
        <v>1217780</v>
      </c>
      <c r="AH344" s="639">
        <f t="shared" si="36"/>
        <v>542952</v>
      </c>
      <c r="AI344" s="639">
        <f t="shared" si="36"/>
        <v>10441964</v>
      </c>
      <c r="AJ344" s="639">
        <f t="shared" si="36"/>
        <v>1835292</v>
      </c>
      <c r="AK344" s="639">
        <f t="shared" si="36"/>
        <v>785511</v>
      </c>
      <c r="AL344" s="639">
        <f t="shared" si="36"/>
        <v>0</v>
      </c>
      <c r="AM344" s="639">
        <f t="shared" si="36"/>
        <v>1317607</v>
      </c>
      <c r="AN344" s="639">
        <f t="shared" si="36"/>
        <v>40104376</v>
      </c>
      <c r="AO344" s="639">
        <f t="shared" si="36"/>
        <v>72159</v>
      </c>
      <c r="AP344" s="639">
        <f t="shared" si="36"/>
        <v>11417436</v>
      </c>
      <c r="AQ344" s="639">
        <f t="shared" si="36"/>
        <v>6329086</v>
      </c>
      <c r="AR344" s="639">
        <f t="shared" si="36"/>
        <v>1607289</v>
      </c>
      <c r="AS344" s="639">
        <f t="shared" si="36"/>
        <v>0</v>
      </c>
      <c r="AT344" s="639">
        <f t="shared" si="36"/>
        <v>1094768</v>
      </c>
      <c r="AU344" s="639">
        <f t="shared" si="36"/>
        <v>1001839150</v>
      </c>
      <c r="AV344" s="639">
        <f t="shared" si="36"/>
        <v>373809601</v>
      </c>
      <c r="AW344" s="639">
        <f t="shared" si="36"/>
        <v>3495344</v>
      </c>
      <c r="AX344" s="639">
        <f t="shared" si="36"/>
        <v>778117</v>
      </c>
      <c r="AY344" s="639">
        <f t="shared" si="36"/>
        <v>666513</v>
      </c>
      <c r="AZ344" s="639">
        <f t="shared" si="36"/>
        <v>320471</v>
      </c>
      <c r="BA344" s="639">
        <f t="shared" si="36"/>
        <v>0</v>
      </c>
      <c r="BB344" s="639">
        <f t="shared" si="36"/>
        <v>14401543</v>
      </c>
      <c r="BC344" s="639">
        <f t="shared" si="36"/>
        <v>1942202</v>
      </c>
      <c r="BD344" s="639">
        <f t="shared" si="36"/>
        <v>451766</v>
      </c>
      <c r="BE344" s="639">
        <f t="shared" si="36"/>
        <v>166311</v>
      </c>
      <c r="BF344" s="639">
        <f t="shared" si="36"/>
        <v>58578074</v>
      </c>
      <c r="BG344" s="639">
        <f t="shared" si="36"/>
        <v>113797</v>
      </c>
      <c r="BH344" s="639">
        <f t="shared" si="36"/>
        <v>31562153</v>
      </c>
      <c r="BI344" s="639">
        <f t="shared" si="36"/>
        <v>9195142</v>
      </c>
      <c r="BJ344" s="639">
        <f t="shared" si="36"/>
        <v>1192167</v>
      </c>
      <c r="BK344" s="639">
        <f t="shared" si="36"/>
        <v>745239</v>
      </c>
      <c r="BL344" s="639">
        <f t="shared" si="36"/>
        <v>39959749</v>
      </c>
      <c r="BM344" s="639">
        <f t="shared" si="36"/>
        <v>57736333</v>
      </c>
      <c r="BN344" s="639">
        <f t="shared" si="36"/>
        <v>3573019</v>
      </c>
      <c r="BO344" s="639">
        <f t="shared" si="36"/>
        <v>198456477</v>
      </c>
      <c r="BP344" s="639">
        <f t="shared" si="36"/>
        <v>396417545</v>
      </c>
      <c r="BQ344" s="639">
        <f t="shared" ref="BQ344:CZ344" si="37">BQ118</f>
        <v>1301426</v>
      </c>
      <c r="BR344" s="639">
        <f t="shared" si="37"/>
        <v>34862480</v>
      </c>
      <c r="BS344" s="639">
        <f t="shared" si="37"/>
        <v>6240711</v>
      </c>
      <c r="BT344" s="639">
        <f t="shared" si="37"/>
        <v>0</v>
      </c>
      <c r="BU344" s="639">
        <f t="shared" si="37"/>
        <v>1584377</v>
      </c>
      <c r="BV344" s="639">
        <f t="shared" si="37"/>
        <v>1651553</v>
      </c>
      <c r="BW344" s="639">
        <f t="shared" si="37"/>
        <v>22116764</v>
      </c>
      <c r="BX344" s="639">
        <f t="shared" si="37"/>
        <v>4817655</v>
      </c>
      <c r="BY344" s="639">
        <f t="shared" si="37"/>
        <v>269930336</v>
      </c>
      <c r="BZ344" s="639">
        <f t="shared" si="37"/>
        <v>1477977</v>
      </c>
      <c r="CA344" s="639">
        <f t="shared" si="37"/>
        <v>52723106</v>
      </c>
      <c r="CB344" s="639">
        <f t="shared" si="37"/>
        <v>1395736</v>
      </c>
      <c r="CC344" s="639">
        <f t="shared" si="37"/>
        <v>7368597</v>
      </c>
      <c r="CD344" s="639">
        <f t="shared" si="37"/>
        <v>212132085</v>
      </c>
      <c r="CE344" s="639">
        <f t="shared" si="37"/>
        <v>0</v>
      </c>
      <c r="CF344" s="639">
        <f t="shared" si="37"/>
        <v>0</v>
      </c>
      <c r="CG344" s="639">
        <f t="shared" si="37"/>
        <v>0</v>
      </c>
      <c r="CH344" s="639">
        <f t="shared" si="37"/>
        <v>0</v>
      </c>
      <c r="CI344" s="639">
        <f t="shared" si="37"/>
        <v>0</v>
      </c>
      <c r="CJ344" s="639">
        <f t="shared" si="37"/>
        <v>0</v>
      </c>
      <c r="CK344" s="639">
        <f t="shared" si="37"/>
        <v>0</v>
      </c>
      <c r="CL344" s="639">
        <f t="shared" si="37"/>
        <v>0</v>
      </c>
      <c r="CM344" s="639">
        <f t="shared" si="37"/>
        <v>0</v>
      </c>
      <c r="CN344" s="639">
        <f t="shared" si="37"/>
        <v>0</v>
      </c>
      <c r="CO344" s="639">
        <f t="shared" si="37"/>
        <v>0</v>
      </c>
      <c r="CP344" s="639">
        <f t="shared" si="37"/>
        <v>0</v>
      </c>
      <c r="CQ344" s="639">
        <f t="shared" si="37"/>
        <v>0</v>
      </c>
      <c r="CR344" s="639">
        <f t="shared" si="37"/>
        <v>0</v>
      </c>
      <c r="CS344" s="639">
        <f t="shared" si="37"/>
        <v>0</v>
      </c>
      <c r="CT344" s="639">
        <f t="shared" si="37"/>
        <v>0</v>
      </c>
      <c r="CU344" s="639">
        <f t="shared" si="37"/>
        <v>0</v>
      </c>
      <c r="CV344" s="639">
        <f t="shared" si="37"/>
        <v>0</v>
      </c>
      <c r="CW344" s="639">
        <f t="shared" si="37"/>
        <v>0</v>
      </c>
      <c r="CX344" s="639">
        <f t="shared" si="37"/>
        <v>0</v>
      </c>
      <c r="CY344" s="639">
        <f t="shared" si="37"/>
        <v>0</v>
      </c>
      <c r="CZ344" s="639">
        <f t="shared" si="37"/>
        <v>0</v>
      </c>
    </row>
    <row r="345" spans="1:104" x14ac:dyDescent="0.3">
      <c r="A345" s="638">
        <v>626</v>
      </c>
      <c r="D345" s="639">
        <f>D215</f>
        <v>989316</v>
      </c>
      <c r="E345" s="639">
        <f t="shared" ref="E345:BP345" si="38">E215</f>
        <v>88254</v>
      </c>
      <c r="F345" s="639">
        <f t="shared" si="38"/>
        <v>32698</v>
      </c>
      <c r="G345" s="639">
        <f t="shared" si="38"/>
        <v>57018</v>
      </c>
      <c r="H345" s="639">
        <f t="shared" si="38"/>
        <v>129259</v>
      </c>
      <c r="I345" s="639">
        <f t="shared" si="38"/>
        <v>3679</v>
      </c>
      <c r="J345" s="639">
        <f t="shared" si="38"/>
        <v>467</v>
      </c>
      <c r="K345" s="639">
        <f t="shared" si="38"/>
        <v>205</v>
      </c>
      <c r="L345" s="639">
        <f t="shared" si="38"/>
        <v>1238678</v>
      </c>
      <c r="M345" s="639">
        <f t="shared" si="38"/>
        <v>66777488</v>
      </c>
      <c r="N345" s="639">
        <f t="shared" si="38"/>
        <v>34516</v>
      </c>
      <c r="O345" s="639">
        <f t="shared" si="38"/>
        <v>592072</v>
      </c>
      <c r="P345" s="639">
        <f t="shared" si="38"/>
        <v>9810</v>
      </c>
      <c r="Q345" s="639">
        <f t="shared" si="38"/>
        <v>1096260</v>
      </c>
      <c r="R345" s="639">
        <f t="shared" si="38"/>
        <v>4320</v>
      </c>
      <c r="S345" s="639">
        <f t="shared" si="38"/>
        <v>15602</v>
      </c>
      <c r="T345" s="639">
        <f t="shared" si="38"/>
        <v>108424</v>
      </c>
      <c r="U345" s="639">
        <f t="shared" si="38"/>
        <v>42970</v>
      </c>
      <c r="V345" s="639">
        <f t="shared" si="38"/>
        <v>471248</v>
      </c>
      <c r="W345" s="639">
        <f t="shared" si="38"/>
        <v>0</v>
      </c>
      <c r="X345" s="639">
        <f t="shared" si="38"/>
        <v>0</v>
      </c>
      <c r="Y345" s="639">
        <f t="shared" si="38"/>
        <v>259557</v>
      </c>
      <c r="Z345" s="639">
        <f t="shared" si="38"/>
        <v>6592072</v>
      </c>
      <c r="AA345" s="639">
        <f t="shared" si="38"/>
        <v>2871</v>
      </c>
      <c r="AB345" s="639">
        <f t="shared" si="38"/>
        <v>76010</v>
      </c>
      <c r="AC345" s="639">
        <f t="shared" si="38"/>
        <v>7185983</v>
      </c>
      <c r="AD345" s="639">
        <f t="shared" si="38"/>
        <v>1006275</v>
      </c>
      <c r="AE345" s="639">
        <f t="shared" si="38"/>
        <v>0</v>
      </c>
      <c r="AF345" s="639">
        <f t="shared" si="38"/>
        <v>26437056</v>
      </c>
      <c r="AG345" s="639">
        <f t="shared" si="38"/>
        <v>11484</v>
      </c>
      <c r="AH345" s="639">
        <f t="shared" si="38"/>
        <v>6589</v>
      </c>
      <c r="AI345" s="639">
        <f t="shared" si="38"/>
        <v>370009</v>
      </c>
      <c r="AJ345" s="639">
        <f t="shared" si="38"/>
        <v>46786</v>
      </c>
      <c r="AK345" s="639">
        <f t="shared" si="38"/>
        <v>3298</v>
      </c>
      <c r="AL345" s="639">
        <f t="shared" si="38"/>
        <v>0</v>
      </c>
      <c r="AM345" s="639">
        <f t="shared" si="38"/>
        <v>0</v>
      </c>
      <c r="AN345" s="639">
        <f t="shared" si="38"/>
        <v>1021841</v>
      </c>
      <c r="AO345" s="639">
        <f t="shared" si="38"/>
        <v>150</v>
      </c>
      <c r="AP345" s="639">
        <f t="shared" si="38"/>
        <v>191396</v>
      </c>
      <c r="AQ345" s="639">
        <f t="shared" si="38"/>
        <v>139953</v>
      </c>
      <c r="AR345" s="639">
        <f t="shared" si="38"/>
        <v>119148</v>
      </c>
      <c r="AS345" s="639">
        <f t="shared" si="38"/>
        <v>0</v>
      </c>
      <c r="AT345" s="639">
        <f t="shared" si="38"/>
        <v>13823</v>
      </c>
      <c r="AU345" s="639">
        <f t="shared" si="38"/>
        <v>138551813</v>
      </c>
      <c r="AV345" s="639">
        <f t="shared" si="38"/>
        <v>14661670</v>
      </c>
      <c r="AW345" s="639">
        <f t="shared" si="38"/>
        <v>203663</v>
      </c>
      <c r="AX345" s="639">
        <f t="shared" si="38"/>
        <v>9005</v>
      </c>
      <c r="AY345" s="639">
        <f t="shared" si="38"/>
        <v>11666</v>
      </c>
      <c r="AZ345" s="639">
        <f t="shared" si="38"/>
        <v>6168</v>
      </c>
      <c r="BA345" s="639">
        <f t="shared" si="38"/>
        <v>0</v>
      </c>
      <c r="BB345" s="639">
        <f t="shared" si="38"/>
        <v>171674</v>
      </c>
      <c r="BC345" s="639">
        <f t="shared" si="38"/>
        <v>0</v>
      </c>
      <c r="BD345" s="639">
        <f t="shared" si="38"/>
        <v>8163</v>
      </c>
      <c r="BE345" s="639">
        <f t="shared" si="38"/>
        <v>2748</v>
      </c>
      <c r="BF345" s="639">
        <f t="shared" si="38"/>
        <v>3286491</v>
      </c>
      <c r="BG345" s="639">
        <f t="shared" si="38"/>
        <v>0</v>
      </c>
      <c r="BH345" s="639">
        <f t="shared" si="38"/>
        <v>730836</v>
      </c>
      <c r="BI345" s="639">
        <f t="shared" si="38"/>
        <v>194308</v>
      </c>
      <c r="BJ345" s="639">
        <f t="shared" si="38"/>
        <v>11893</v>
      </c>
      <c r="BK345" s="639">
        <f t="shared" si="38"/>
        <v>479</v>
      </c>
      <c r="BL345" s="639">
        <f t="shared" si="38"/>
        <v>2115027</v>
      </c>
      <c r="BM345" s="639">
        <f t="shared" si="38"/>
        <v>2391957</v>
      </c>
      <c r="BN345" s="639">
        <f t="shared" si="38"/>
        <v>349356</v>
      </c>
      <c r="BO345" s="639">
        <f t="shared" si="38"/>
        <v>16479637</v>
      </c>
      <c r="BP345" s="639">
        <f t="shared" si="38"/>
        <v>50524241</v>
      </c>
      <c r="BQ345" s="639">
        <f t="shared" ref="BQ345:CZ345" si="39">BQ215</f>
        <v>30683</v>
      </c>
      <c r="BR345" s="639">
        <f t="shared" si="39"/>
        <v>1536543</v>
      </c>
      <c r="BS345" s="639">
        <f t="shared" si="39"/>
        <v>73698</v>
      </c>
      <c r="BT345" s="639">
        <f t="shared" si="39"/>
        <v>0</v>
      </c>
      <c r="BU345" s="639">
        <f t="shared" si="39"/>
        <v>10948</v>
      </c>
      <c r="BV345" s="639">
        <f t="shared" si="39"/>
        <v>7898</v>
      </c>
      <c r="BW345" s="639">
        <f t="shared" si="39"/>
        <v>1621313</v>
      </c>
      <c r="BX345" s="639">
        <f t="shared" si="39"/>
        <v>154166</v>
      </c>
      <c r="BY345" s="639">
        <f t="shared" si="39"/>
        <v>11905004</v>
      </c>
      <c r="BZ345" s="639">
        <f t="shared" si="39"/>
        <v>379948</v>
      </c>
      <c r="CA345" s="639">
        <f t="shared" si="39"/>
        <v>2939095</v>
      </c>
      <c r="CB345" s="639">
        <f t="shared" si="39"/>
        <v>38576</v>
      </c>
      <c r="CC345" s="639">
        <f t="shared" si="39"/>
        <v>278543</v>
      </c>
      <c r="CD345" s="639">
        <f t="shared" si="39"/>
        <v>14490735</v>
      </c>
      <c r="CE345" s="639">
        <f t="shared" si="39"/>
        <v>0</v>
      </c>
      <c r="CF345" s="639">
        <f t="shared" si="39"/>
        <v>0</v>
      </c>
      <c r="CG345" s="639">
        <f t="shared" si="39"/>
        <v>0</v>
      </c>
      <c r="CH345" s="639">
        <f t="shared" si="39"/>
        <v>0</v>
      </c>
      <c r="CI345" s="639">
        <f t="shared" si="39"/>
        <v>0</v>
      </c>
      <c r="CJ345" s="639">
        <f t="shared" si="39"/>
        <v>0</v>
      </c>
      <c r="CK345" s="639">
        <f t="shared" si="39"/>
        <v>0</v>
      </c>
      <c r="CL345" s="639">
        <f t="shared" si="39"/>
        <v>0</v>
      </c>
      <c r="CM345" s="639">
        <f t="shared" si="39"/>
        <v>0</v>
      </c>
      <c r="CN345" s="639">
        <f t="shared" si="39"/>
        <v>0</v>
      </c>
      <c r="CO345" s="639">
        <f t="shared" si="39"/>
        <v>0</v>
      </c>
      <c r="CP345" s="639">
        <f t="shared" si="39"/>
        <v>0</v>
      </c>
      <c r="CQ345" s="639">
        <f t="shared" si="39"/>
        <v>0</v>
      </c>
      <c r="CR345" s="639">
        <f t="shared" si="39"/>
        <v>0</v>
      </c>
      <c r="CS345" s="639">
        <f t="shared" si="39"/>
        <v>0</v>
      </c>
      <c r="CT345" s="639">
        <f t="shared" si="39"/>
        <v>0</v>
      </c>
      <c r="CU345" s="639">
        <f t="shared" si="39"/>
        <v>0</v>
      </c>
      <c r="CV345" s="639">
        <f t="shared" si="39"/>
        <v>0</v>
      </c>
      <c r="CW345" s="639">
        <f t="shared" si="39"/>
        <v>0</v>
      </c>
      <c r="CX345" s="639">
        <f t="shared" si="39"/>
        <v>0</v>
      </c>
      <c r="CY345" s="639">
        <f t="shared" si="39"/>
        <v>0</v>
      </c>
      <c r="CZ345" s="639">
        <f t="shared" si="39"/>
        <v>0</v>
      </c>
    </row>
    <row r="346" spans="1:104" x14ac:dyDescent="0.3">
      <c r="A346" s="638">
        <v>338</v>
      </c>
      <c r="D346" s="644">
        <f>D83</f>
        <v>1623679</v>
      </c>
      <c r="E346" s="644">
        <f t="shared" ref="E346:BP346" si="40">E83</f>
        <v>2450710</v>
      </c>
      <c r="F346" s="644">
        <f t="shared" si="40"/>
        <v>552704</v>
      </c>
      <c r="G346" s="644">
        <f t="shared" si="40"/>
        <v>439761</v>
      </c>
      <c r="H346" s="644">
        <f t="shared" si="40"/>
        <v>176881</v>
      </c>
      <c r="I346" s="644">
        <f t="shared" si="40"/>
        <v>7666</v>
      </c>
      <c r="J346" s="644">
        <f t="shared" si="40"/>
        <v>467</v>
      </c>
      <c r="K346" s="644">
        <f t="shared" si="40"/>
        <v>205</v>
      </c>
      <c r="L346" s="644">
        <f t="shared" si="40"/>
        <v>10448436</v>
      </c>
      <c r="M346" s="644">
        <f t="shared" si="40"/>
        <v>270102146</v>
      </c>
      <c r="N346" s="644">
        <f t="shared" si="40"/>
        <v>113612</v>
      </c>
      <c r="O346" s="644">
        <f t="shared" si="40"/>
        <v>9799520</v>
      </c>
      <c r="P346" s="644">
        <f t="shared" si="40"/>
        <v>9810</v>
      </c>
      <c r="Q346" s="644">
        <f t="shared" si="40"/>
        <v>17207089</v>
      </c>
      <c r="R346" s="644">
        <f t="shared" si="40"/>
        <v>4320</v>
      </c>
      <c r="S346" s="644">
        <f t="shared" si="40"/>
        <v>168441</v>
      </c>
      <c r="T346" s="644">
        <f t="shared" si="40"/>
        <v>1285752</v>
      </c>
      <c r="U346" s="644">
        <f t="shared" si="40"/>
        <v>269130</v>
      </c>
      <c r="V346" s="644">
        <f t="shared" si="40"/>
        <v>4401355</v>
      </c>
      <c r="W346" s="644">
        <f t="shared" si="40"/>
        <v>0</v>
      </c>
      <c r="X346" s="644">
        <f t="shared" si="40"/>
        <v>0</v>
      </c>
      <c r="Y346" s="644">
        <f t="shared" si="40"/>
        <v>1528757</v>
      </c>
      <c r="Z346" s="644">
        <f t="shared" si="40"/>
        <v>57103454</v>
      </c>
      <c r="AA346" s="644">
        <f t="shared" si="40"/>
        <v>2871</v>
      </c>
      <c r="AB346" s="644">
        <f t="shared" si="40"/>
        <v>127121</v>
      </c>
      <c r="AC346" s="644">
        <f t="shared" si="40"/>
        <v>78368406</v>
      </c>
      <c r="AD346" s="644">
        <f t="shared" si="40"/>
        <v>1013957</v>
      </c>
      <c r="AE346" s="644">
        <f t="shared" si="40"/>
        <v>0</v>
      </c>
      <c r="AF346" s="644">
        <f t="shared" si="40"/>
        <v>181640573</v>
      </c>
      <c r="AG346" s="644">
        <f t="shared" si="40"/>
        <v>11484</v>
      </c>
      <c r="AH346" s="644">
        <f t="shared" si="40"/>
        <v>16218</v>
      </c>
      <c r="AI346" s="644">
        <f t="shared" si="40"/>
        <v>4992052</v>
      </c>
      <c r="AJ346" s="644">
        <f t="shared" si="40"/>
        <v>270361</v>
      </c>
      <c r="AK346" s="644">
        <f t="shared" si="40"/>
        <v>3298</v>
      </c>
      <c r="AL346" s="644">
        <f t="shared" si="40"/>
        <v>0</v>
      </c>
      <c r="AM346" s="644">
        <f t="shared" si="40"/>
        <v>1800</v>
      </c>
      <c r="AN346" s="644">
        <f t="shared" si="40"/>
        <v>20273154</v>
      </c>
      <c r="AO346" s="644">
        <f t="shared" si="40"/>
        <v>0</v>
      </c>
      <c r="AP346" s="644">
        <f t="shared" si="40"/>
        <v>1726480</v>
      </c>
      <c r="AQ346" s="644">
        <f t="shared" si="40"/>
        <v>1182744</v>
      </c>
      <c r="AR346" s="644">
        <f t="shared" si="40"/>
        <v>119148</v>
      </c>
      <c r="AS346" s="644">
        <f t="shared" si="40"/>
        <v>0</v>
      </c>
      <c r="AT346" s="644">
        <f t="shared" si="40"/>
        <v>15850</v>
      </c>
      <c r="AU346" s="644">
        <f t="shared" si="40"/>
        <v>719901429</v>
      </c>
      <c r="AV346" s="644">
        <f t="shared" si="40"/>
        <v>172355955</v>
      </c>
      <c r="AW346" s="644">
        <f t="shared" si="40"/>
        <v>1715905</v>
      </c>
      <c r="AX346" s="644">
        <f t="shared" si="40"/>
        <v>62722</v>
      </c>
      <c r="AY346" s="644">
        <f t="shared" si="40"/>
        <v>46157</v>
      </c>
      <c r="AZ346" s="644">
        <f t="shared" si="40"/>
        <v>14468</v>
      </c>
      <c r="BA346" s="644">
        <f t="shared" si="40"/>
        <v>0</v>
      </c>
      <c r="BB346" s="644">
        <f t="shared" si="40"/>
        <v>10289029</v>
      </c>
      <c r="BC346" s="644">
        <f t="shared" si="40"/>
        <v>7136</v>
      </c>
      <c r="BD346" s="644">
        <f t="shared" si="40"/>
        <v>13296</v>
      </c>
      <c r="BE346" s="644">
        <f t="shared" si="40"/>
        <v>2748</v>
      </c>
      <c r="BF346" s="644">
        <f t="shared" si="40"/>
        <v>23360539</v>
      </c>
      <c r="BG346" s="644">
        <f t="shared" si="40"/>
        <v>0</v>
      </c>
      <c r="BH346" s="644">
        <f t="shared" si="40"/>
        <v>12940903</v>
      </c>
      <c r="BI346" s="644">
        <f t="shared" si="40"/>
        <v>7934252</v>
      </c>
      <c r="BJ346" s="644">
        <f t="shared" si="40"/>
        <v>11893</v>
      </c>
      <c r="BK346" s="644">
        <f t="shared" si="40"/>
        <v>479</v>
      </c>
      <c r="BL346" s="644">
        <f t="shared" si="40"/>
        <v>22997038</v>
      </c>
      <c r="BM346" s="644">
        <f t="shared" si="40"/>
        <v>32261828</v>
      </c>
      <c r="BN346" s="644">
        <f t="shared" si="40"/>
        <v>1380742</v>
      </c>
      <c r="BO346" s="644">
        <f t="shared" si="40"/>
        <v>92787441</v>
      </c>
      <c r="BP346" s="644">
        <f t="shared" si="40"/>
        <v>215626575</v>
      </c>
      <c r="BQ346" s="644">
        <f t="shared" ref="BQ346:CZ346" si="41">BQ83</f>
        <v>40410</v>
      </c>
      <c r="BR346" s="644">
        <f t="shared" si="41"/>
        <v>14892796</v>
      </c>
      <c r="BS346" s="644">
        <f t="shared" si="41"/>
        <v>213897</v>
      </c>
      <c r="BT346" s="644">
        <f t="shared" si="41"/>
        <v>0</v>
      </c>
      <c r="BU346" s="644">
        <f t="shared" si="41"/>
        <v>56850</v>
      </c>
      <c r="BV346" s="644">
        <f t="shared" si="41"/>
        <v>7898</v>
      </c>
      <c r="BW346" s="644">
        <f t="shared" si="41"/>
        <v>9742962</v>
      </c>
      <c r="BX346" s="644">
        <f t="shared" si="41"/>
        <v>1345558</v>
      </c>
      <c r="BY346" s="644">
        <f t="shared" si="41"/>
        <v>112054036</v>
      </c>
      <c r="BZ346" s="644">
        <f t="shared" si="41"/>
        <v>239460</v>
      </c>
      <c r="CA346" s="644">
        <f t="shared" si="41"/>
        <v>37861249</v>
      </c>
      <c r="CB346" s="644">
        <f t="shared" si="41"/>
        <v>166934</v>
      </c>
      <c r="CC346" s="644">
        <f t="shared" si="41"/>
        <v>1529536</v>
      </c>
      <c r="CD346" s="644">
        <f t="shared" si="41"/>
        <v>70434022</v>
      </c>
      <c r="CE346" s="644">
        <f t="shared" si="41"/>
        <v>0</v>
      </c>
      <c r="CF346" s="644">
        <f t="shared" si="41"/>
        <v>0</v>
      </c>
      <c r="CG346" s="644">
        <f t="shared" si="41"/>
        <v>0</v>
      </c>
      <c r="CH346" s="644">
        <f t="shared" si="41"/>
        <v>0</v>
      </c>
      <c r="CI346" s="644">
        <f t="shared" si="41"/>
        <v>0</v>
      </c>
      <c r="CJ346" s="644">
        <f t="shared" si="41"/>
        <v>0</v>
      </c>
      <c r="CK346" s="644">
        <f t="shared" si="41"/>
        <v>0</v>
      </c>
      <c r="CL346" s="644">
        <f t="shared" si="41"/>
        <v>0</v>
      </c>
      <c r="CM346" s="644">
        <f t="shared" si="41"/>
        <v>0</v>
      </c>
      <c r="CN346" s="644">
        <f t="shared" si="41"/>
        <v>0</v>
      </c>
      <c r="CO346" s="644">
        <f t="shared" si="41"/>
        <v>0</v>
      </c>
      <c r="CP346" s="644">
        <f t="shared" si="41"/>
        <v>0</v>
      </c>
      <c r="CQ346" s="644">
        <f t="shared" si="41"/>
        <v>0</v>
      </c>
      <c r="CR346" s="644">
        <f t="shared" si="41"/>
        <v>0</v>
      </c>
      <c r="CS346" s="644">
        <f t="shared" si="41"/>
        <v>0</v>
      </c>
      <c r="CT346" s="644">
        <f t="shared" si="41"/>
        <v>0</v>
      </c>
      <c r="CU346" s="644">
        <f t="shared" si="41"/>
        <v>0</v>
      </c>
      <c r="CV346" s="644">
        <f t="shared" si="41"/>
        <v>0</v>
      </c>
      <c r="CW346" s="644">
        <f t="shared" si="41"/>
        <v>0</v>
      </c>
      <c r="CX346" s="644">
        <f t="shared" si="41"/>
        <v>0</v>
      </c>
      <c r="CY346" s="644">
        <f t="shared" si="41"/>
        <v>0</v>
      </c>
      <c r="CZ346" s="644">
        <f t="shared" si="41"/>
        <v>0</v>
      </c>
    </row>
    <row r="347" spans="1:104" x14ac:dyDescent="0.3">
      <c r="A347" s="642">
        <v>620</v>
      </c>
      <c r="D347" s="643">
        <f>D211</f>
        <v>2</v>
      </c>
      <c r="E347" s="643">
        <f t="shared" ref="E347:BP347" si="42">E211</f>
        <v>2</v>
      </c>
      <c r="F347" s="643">
        <f t="shared" si="42"/>
        <v>2</v>
      </c>
      <c r="G347" s="643">
        <f t="shared" si="42"/>
        <v>2</v>
      </c>
      <c r="H347" s="643">
        <f t="shared" si="42"/>
        <v>2</v>
      </c>
      <c r="I347" s="643">
        <f t="shared" si="42"/>
        <v>2</v>
      </c>
      <c r="J347" s="643">
        <f t="shared" si="42"/>
        <v>2</v>
      </c>
      <c r="K347" s="643">
        <f t="shared" si="42"/>
        <v>2</v>
      </c>
      <c r="L347" s="643">
        <f t="shared" si="42"/>
        <v>2</v>
      </c>
      <c r="M347" s="643">
        <f t="shared" si="42"/>
        <v>2</v>
      </c>
      <c r="N347" s="643">
        <f t="shared" si="42"/>
        <v>2</v>
      </c>
      <c r="O347" s="643">
        <f t="shared" si="42"/>
        <v>2</v>
      </c>
      <c r="P347" s="643">
        <f t="shared" si="42"/>
        <v>2</v>
      </c>
      <c r="Q347" s="643">
        <f t="shared" si="42"/>
        <v>2</v>
      </c>
      <c r="R347" s="643">
        <f t="shared" si="42"/>
        <v>2</v>
      </c>
      <c r="S347" s="643">
        <f t="shared" si="42"/>
        <v>2</v>
      </c>
      <c r="T347" s="643">
        <f t="shared" si="42"/>
        <v>2</v>
      </c>
      <c r="U347" s="643">
        <f t="shared" si="42"/>
        <v>2</v>
      </c>
      <c r="V347" s="643">
        <f t="shared" si="42"/>
        <v>1</v>
      </c>
      <c r="W347" s="643">
        <f t="shared" si="42"/>
        <v>0</v>
      </c>
      <c r="X347" s="643">
        <f t="shared" si="42"/>
        <v>0</v>
      </c>
      <c r="Y347" s="643">
        <f t="shared" si="42"/>
        <v>2</v>
      </c>
      <c r="Z347" s="643">
        <f t="shared" si="42"/>
        <v>2</v>
      </c>
      <c r="AA347" s="643">
        <f t="shared" si="42"/>
        <v>2</v>
      </c>
      <c r="AB347" s="643">
        <f t="shared" si="42"/>
        <v>2</v>
      </c>
      <c r="AC347" s="643">
        <f t="shared" si="42"/>
        <v>2</v>
      </c>
      <c r="AD347" s="643">
        <f t="shared" si="42"/>
        <v>2</v>
      </c>
      <c r="AE347" s="643">
        <f t="shared" si="42"/>
        <v>0</v>
      </c>
      <c r="AF347" s="643">
        <f t="shared" si="42"/>
        <v>1</v>
      </c>
      <c r="AG347" s="643">
        <f t="shared" si="42"/>
        <v>2</v>
      </c>
      <c r="AH347" s="643">
        <f t="shared" si="42"/>
        <v>2</v>
      </c>
      <c r="AI347" s="643">
        <f t="shared" si="42"/>
        <v>1</v>
      </c>
      <c r="AJ347" s="643">
        <f t="shared" si="42"/>
        <v>2</v>
      </c>
      <c r="AK347" s="643">
        <f t="shared" si="42"/>
        <v>1</v>
      </c>
      <c r="AL347" s="643">
        <f t="shared" si="42"/>
        <v>0</v>
      </c>
      <c r="AM347" s="643">
        <f t="shared" si="42"/>
        <v>2</v>
      </c>
      <c r="AN347" s="643">
        <f t="shared" si="42"/>
        <v>1</v>
      </c>
      <c r="AO347" s="643">
        <f t="shared" si="42"/>
        <v>2</v>
      </c>
      <c r="AP347" s="643">
        <f t="shared" si="42"/>
        <v>2</v>
      </c>
      <c r="AQ347" s="643">
        <f t="shared" si="42"/>
        <v>1</v>
      </c>
      <c r="AR347" s="643">
        <f t="shared" si="42"/>
        <v>2</v>
      </c>
      <c r="AS347" s="643">
        <f t="shared" si="42"/>
        <v>0</v>
      </c>
      <c r="AT347" s="643">
        <f t="shared" si="42"/>
        <v>2</v>
      </c>
      <c r="AU347" s="643">
        <f t="shared" si="42"/>
        <v>1</v>
      </c>
      <c r="AV347" s="643">
        <f t="shared" si="42"/>
        <v>1</v>
      </c>
      <c r="AW347" s="643">
        <f t="shared" si="42"/>
        <v>2</v>
      </c>
      <c r="AX347" s="643">
        <f t="shared" si="42"/>
        <v>2</v>
      </c>
      <c r="AY347" s="643">
        <f t="shared" si="42"/>
        <v>2</v>
      </c>
      <c r="AZ347" s="643">
        <f t="shared" si="42"/>
        <v>2</v>
      </c>
      <c r="BA347" s="643">
        <f t="shared" si="42"/>
        <v>0</v>
      </c>
      <c r="BB347" s="643">
        <f t="shared" si="42"/>
        <v>2</v>
      </c>
      <c r="BC347" s="643">
        <f t="shared" si="42"/>
        <v>2</v>
      </c>
      <c r="BD347" s="643">
        <f t="shared" si="42"/>
        <v>2</v>
      </c>
      <c r="BE347" s="643">
        <f t="shared" si="42"/>
        <v>2</v>
      </c>
      <c r="BF347" s="643">
        <f t="shared" si="42"/>
        <v>2</v>
      </c>
      <c r="BG347" s="643">
        <f t="shared" si="42"/>
        <v>2</v>
      </c>
      <c r="BH347" s="643">
        <f t="shared" si="42"/>
        <v>2</v>
      </c>
      <c r="BI347" s="643">
        <f t="shared" si="42"/>
        <v>2</v>
      </c>
      <c r="BJ347" s="643">
        <f t="shared" si="42"/>
        <v>2</v>
      </c>
      <c r="BK347" s="643">
        <f t="shared" si="42"/>
        <v>2</v>
      </c>
      <c r="BL347" s="643">
        <f t="shared" si="42"/>
        <v>1</v>
      </c>
      <c r="BM347" s="643">
        <f t="shared" si="42"/>
        <v>1</v>
      </c>
      <c r="BN347" s="643">
        <f t="shared" si="42"/>
        <v>2</v>
      </c>
      <c r="BO347" s="643">
        <f t="shared" si="42"/>
        <v>1</v>
      </c>
      <c r="BP347" s="643">
        <f t="shared" si="42"/>
        <v>2</v>
      </c>
      <c r="BQ347" s="643">
        <f t="shared" ref="BQ347:CZ347" si="43">BQ211</f>
        <v>2</v>
      </c>
      <c r="BR347" s="643">
        <f t="shared" si="43"/>
        <v>2</v>
      </c>
      <c r="BS347" s="643">
        <f t="shared" si="43"/>
        <v>2</v>
      </c>
      <c r="BT347" s="643">
        <f t="shared" si="43"/>
        <v>0</v>
      </c>
      <c r="BU347" s="643">
        <f t="shared" si="43"/>
        <v>2</v>
      </c>
      <c r="BV347" s="643">
        <f t="shared" si="43"/>
        <v>2</v>
      </c>
      <c r="BW347" s="643">
        <f t="shared" si="43"/>
        <v>1</v>
      </c>
      <c r="BX347" s="643">
        <f t="shared" si="43"/>
        <v>2</v>
      </c>
      <c r="BY347" s="643">
        <f t="shared" si="43"/>
        <v>1</v>
      </c>
      <c r="BZ347" s="643">
        <f t="shared" si="43"/>
        <v>2</v>
      </c>
      <c r="CA347" s="643">
        <f t="shared" si="43"/>
        <v>2</v>
      </c>
      <c r="CB347" s="643">
        <f t="shared" si="43"/>
        <v>2</v>
      </c>
      <c r="CC347" s="643">
        <f t="shared" si="43"/>
        <v>2</v>
      </c>
      <c r="CD347" s="643">
        <f t="shared" si="43"/>
        <v>2</v>
      </c>
      <c r="CE347" s="643">
        <f t="shared" si="43"/>
        <v>0</v>
      </c>
      <c r="CF347" s="643">
        <f t="shared" si="43"/>
        <v>0</v>
      </c>
      <c r="CG347" s="643">
        <f t="shared" si="43"/>
        <v>0</v>
      </c>
      <c r="CH347" s="643">
        <f t="shared" si="43"/>
        <v>0</v>
      </c>
      <c r="CI347" s="643">
        <f t="shared" si="43"/>
        <v>0</v>
      </c>
      <c r="CJ347" s="643">
        <f t="shared" si="43"/>
        <v>0</v>
      </c>
      <c r="CK347" s="643">
        <f t="shared" si="43"/>
        <v>0</v>
      </c>
      <c r="CL347" s="643">
        <f t="shared" si="43"/>
        <v>0</v>
      </c>
      <c r="CM347" s="643">
        <f t="shared" si="43"/>
        <v>0</v>
      </c>
      <c r="CN347" s="643">
        <f t="shared" si="43"/>
        <v>0</v>
      </c>
      <c r="CO347" s="643">
        <f t="shared" si="43"/>
        <v>0</v>
      </c>
      <c r="CP347" s="643">
        <f t="shared" si="43"/>
        <v>0</v>
      </c>
      <c r="CQ347" s="643">
        <f t="shared" si="43"/>
        <v>0</v>
      </c>
      <c r="CR347" s="643">
        <f t="shared" si="43"/>
        <v>0</v>
      </c>
      <c r="CS347" s="643">
        <f t="shared" si="43"/>
        <v>0</v>
      </c>
      <c r="CT347" s="643">
        <f t="shared" si="43"/>
        <v>0</v>
      </c>
      <c r="CU347" s="643">
        <f t="shared" si="43"/>
        <v>0</v>
      </c>
      <c r="CV347" s="643">
        <f t="shared" si="43"/>
        <v>0</v>
      </c>
      <c r="CW347" s="643">
        <f t="shared" si="43"/>
        <v>0</v>
      </c>
      <c r="CX347" s="643">
        <f t="shared" si="43"/>
        <v>0</v>
      </c>
      <c r="CY347" s="643">
        <f t="shared" si="43"/>
        <v>0</v>
      </c>
      <c r="CZ347" s="643">
        <f t="shared" si="43"/>
        <v>0</v>
      </c>
    </row>
    <row r="348" spans="1:104" x14ac:dyDescent="0.3">
      <c r="A348" s="155">
        <v>545</v>
      </c>
      <c r="D348" s="643">
        <f>D166</f>
        <v>0</v>
      </c>
      <c r="E348" s="643">
        <f t="shared" ref="E348:BP348" si="44">E166</f>
        <v>0</v>
      </c>
      <c r="F348" s="643">
        <f t="shared" si="44"/>
        <v>0</v>
      </c>
      <c r="G348" s="643">
        <f t="shared" si="44"/>
        <v>0</v>
      </c>
      <c r="H348" s="643">
        <f t="shared" si="44"/>
        <v>0</v>
      </c>
      <c r="I348" s="643">
        <f t="shared" si="44"/>
        <v>0</v>
      </c>
      <c r="J348" s="643">
        <f t="shared" si="44"/>
        <v>0</v>
      </c>
      <c r="K348" s="643">
        <f t="shared" si="44"/>
        <v>0</v>
      </c>
      <c r="L348" s="643">
        <f t="shared" si="44"/>
        <v>0</v>
      </c>
      <c r="M348" s="643">
        <f t="shared" si="44"/>
        <v>0</v>
      </c>
      <c r="N348" s="643">
        <f t="shared" si="44"/>
        <v>0</v>
      </c>
      <c r="O348" s="643">
        <f t="shared" si="44"/>
        <v>0</v>
      </c>
      <c r="P348" s="643">
        <f t="shared" si="44"/>
        <v>0</v>
      </c>
      <c r="Q348" s="643">
        <f t="shared" si="44"/>
        <v>0</v>
      </c>
      <c r="R348" s="643">
        <f t="shared" si="44"/>
        <v>0</v>
      </c>
      <c r="S348" s="643">
        <f t="shared" si="44"/>
        <v>0</v>
      </c>
      <c r="T348" s="643">
        <f t="shared" si="44"/>
        <v>0</v>
      </c>
      <c r="U348" s="643">
        <f t="shared" si="44"/>
        <v>0</v>
      </c>
      <c r="V348" s="643">
        <f t="shared" si="44"/>
        <v>0</v>
      </c>
      <c r="W348" s="643">
        <f t="shared" si="44"/>
        <v>0</v>
      </c>
      <c r="X348" s="643">
        <f t="shared" si="44"/>
        <v>0</v>
      </c>
      <c r="Y348" s="643">
        <f t="shared" si="44"/>
        <v>0</v>
      </c>
      <c r="Z348" s="643">
        <f t="shared" si="44"/>
        <v>0</v>
      </c>
      <c r="AA348" s="643">
        <f t="shared" si="44"/>
        <v>0</v>
      </c>
      <c r="AB348" s="643">
        <f t="shared" si="44"/>
        <v>0</v>
      </c>
      <c r="AC348" s="643">
        <f t="shared" si="44"/>
        <v>0</v>
      </c>
      <c r="AD348" s="643">
        <f t="shared" si="44"/>
        <v>0</v>
      </c>
      <c r="AE348" s="643">
        <f t="shared" si="44"/>
        <v>0</v>
      </c>
      <c r="AF348" s="643">
        <f t="shared" si="44"/>
        <v>0</v>
      </c>
      <c r="AG348" s="643">
        <f t="shared" si="44"/>
        <v>0</v>
      </c>
      <c r="AH348" s="643">
        <f t="shared" si="44"/>
        <v>0</v>
      </c>
      <c r="AI348" s="643">
        <f t="shared" si="44"/>
        <v>0</v>
      </c>
      <c r="AJ348" s="643">
        <f t="shared" si="44"/>
        <v>-0.01</v>
      </c>
      <c r="AK348" s="643">
        <f t="shared" si="44"/>
        <v>0</v>
      </c>
      <c r="AL348" s="643">
        <f t="shared" si="44"/>
        <v>0</v>
      </c>
      <c r="AM348" s="643">
        <f t="shared" si="44"/>
        <v>0</v>
      </c>
      <c r="AN348" s="643">
        <f t="shared" si="44"/>
        <v>0</v>
      </c>
      <c r="AO348" s="643">
        <f t="shared" si="44"/>
        <v>0</v>
      </c>
      <c r="AP348" s="643">
        <f t="shared" si="44"/>
        <v>0</v>
      </c>
      <c r="AQ348" s="643">
        <f t="shared" si="44"/>
        <v>0</v>
      </c>
      <c r="AR348" s="643">
        <f t="shared" si="44"/>
        <v>0</v>
      </c>
      <c r="AS348" s="643">
        <f t="shared" si="44"/>
        <v>0</v>
      </c>
      <c r="AT348" s="643">
        <f t="shared" si="44"/>
        <v>0</v>
      </c>
      <c r="AU348" s="643">
        <f t="shared" si="44"/>
        <v>0</v>
      </c>
      <c r="AV348" s="643">
        <f t="shared" si="44"/>
        <v>0</v>
      </c>
      <c r="AW348" s="643">
        <f t="shared" si="44"/>
        <v>0</v>
      </c>
      <c r="AX348" s="643">
        <f t="shared" si="44"/>
        <v>0</v>
      </c>
      <c r="AY348" s="643">
        <f t="shared" si="44"/>
        <v>0.01</v>
      </c>
      <c r="AZ348" s="643">
        <f t="shared" si="44"/>
        <v>0</v>
      </c>
      <c r="BA348" s="643">
        <f t="shared" si="44"/>
        <v>0</v>
      </c>
      <c r="BB348" s="643">
        <f t="shared" si="44"/>
        <v>0</v>
      </c>
      <c r="BC348" s="643">
        <f t="shared" si="44"/>
        <v>0</v>
      </c>
      <c r="BD348" s="643">
        <f t="shared" si="44"/>
        <v>0</v>
      </c>
      <c r="BE348" s="643">
        <f t="shared" si="44"/>
        <v>0</v>
      </c>
      <c r="BF348" s="643">
        <f t="shared" si="44"/>
        <v>0</v>
      </c>
      <c r="BG348" s="643">
        <f t="shared" si="44"/>
        <v>0</v>
      </c>
      <c r="BH348" s="643">
        <f t="shared" si="44"/>
        <v>0</v>
      </c>
      <c r="BI348" s="643">
        <f t="shared" si="44"/>
        <v>0</v>
      </c>
      <c r="BJ348" s="643">
        <f t="shared" si="44"/>
        <v>0</v>
      </c>
      <c r="BK348" s="643">
        <f t="shared" si="44"/>
        <v>0</v>
      </c>
      <c r="BL348" s="643">
        <f t="shared" si="44"/>
        <v>0</v>
      </c>
      <c r="BM348" s="643">
        <f t="shared" si="44"/>
        <v>0.03</v>
      </c>
      <c r="BN348" s="643">
        <f t="shared" si="44"/>
        <v>0</v>
      </c>
      <c r="BO348" s="643">
        <f t="shared" si="44"/>
        <v>0.04</v>
      </c>
      <c r="BP348" s="643">
        <f t="shared" si="44"/>
        <v>0</v>
      </c>
      <c r="BQ348" s="643">
        <f t="shared" ref="BQ348:CZ348" si="45">BQ166</f>
        <v>0</v>
      </c>
      <c r="BR348" s="643">
        <f t="shared" si="45"/>
        <v>0</v>
      </c>
      <c r="BS348" s="643">
        <f t="shared" si="45"/>
        <v>0</v>
      </c>
      <c r="BT348" s="643">
        <f t="shared" si="45"/>
        <v>0</v>
      </c>
      <c r="BU348" s="643">
        <f t="shared" si="45"/>
        <v>0</v>
      </c>
      <c r="BV348" s="643">
        <f t="shared" si="45"/>
        <v>0</v>
      </c>
      <c r="BW348" s="643">
        <f t="shared" si="45"/>
        <v>0</v>
      </c>
      <c r="BX348" s="643">
        <f t="shared" si="45"/>
        <v>0</v>
      </c>
      <c r="BY348" s="643">
        <f t="shared" si="45"/>
        <v>0</v>
      </c>
      <c r="BZ348" s="643">
        <f t="shared" si="45"/>
        <v>0</v>
      </c>
      <c r="CA348" s="643">
        <f t="shared" si="45"/>
        <v>0</v>
      </c>
      <c r="CB348" s="643">
        <f t="shared" si="45"/>
        <v>0</v>
      </c>
      <c r="CC348" s="643">
        <f t="shared" si="45"/>
        <v>0</v>
      </c>
      <c r="CD348" s="643">
        <f t="shared" si="45"/>
        <v>0</v>
      </c>
      <c r="CE348" s="643">
        <f t="shared" si="45"/>
        <v>0</v>
      </c>
      <c r="CF348" s="643">
        <f t="shared" si="45"/>
        <v>0</v>
      </c>
      <c r="CG348" s="643">
        <f t="shared" si="45"/>
        <v>0</v>
      </c>
      <c r="CH348" s="643">
        <f t="shared" si="45"/>
        <v>0</v>
      </c>
      <c r="CI348" s="643">
        <f t="shared" si="45"/>
        <v>0</v>
      </c>
      <c r="CJ348" s="643">
        <f t="shared" si="45"/>
        <v>0</v>
      </c>
      <c r="CK348" s="643">
        <f t="shared" si="45"/>
        <v>0</v>
      </c>
      <c r="CL348" s="643">
        <f t="shared" si="45"/>
        <v>0</v>
      </c>
      <c r="CM348" s="643">
        <f t="shared" si="45"/>
        <v>0</v>
      </c>
      <c r="CN348" s="643">
        <f t="shared" si="45"/>
        <v>0</v>
      </c>
      <c r="CO348" s="643">
        <f t="shared" si="45"/>
        <v>0</v>
      </c>
      <c r="CP348" s="643">
        <f t="shared" si="45"/>
        <v>0</v>
      </c>
      <c r="CQ348" s="643">
        <f t="shared" si="45"/>
        <v>0</v>
      </c>
      <c r="CR348" s="643">
        <f t="shared" si="45"/>
        <v>0</v>
      </c>
      <c r="CS348" s="643">
        <f t="shared" si="45"/>
        <v>0</v>
      </c>
      <c r="CT348" s="643">
        <f t="shared" si="45"/>
        <v>0</v>
      </c>
      <c r="CU348" s="643">
        <f t="shared" si="45"/>
        <v>0</v>
      </c>
      <c r="CV348" s="643">
        <f t="shared" si="45"/>
        <v>0</v>
      </c>
      <c r="CW348" s="643">
        <f t="shared" si="45"/>
        <v>0</v>
      </c>
      <c r="CX348" s="643">
        <f t="shared" si="45"/>
        <v>0</v>
      </c>
      <c r="CY348" s="643">
        <f t="shared" si="45"/>
        <v>0</v>
      </c>
      <c r="CZ348" s="643">
        <f t="shared" si="45"/>
        <v>0</v>
      </c>
    </row>
    <row r="349" spans="1:104" x14ac:dyDescent="0.3">
      <c r="A349" s="642">
        <v>624</v>
      </c>
      <c r="D349" s="643">
        <f>D214</f>
        <v>1</v>
      </c>
      <c r="E349" s="643">
        <f t="shared" ref="E349:BP349" si="46">E214</f>
        <v>1</v>
      </c>
      <c r="F349" s="643">
        <f t="shared" si="46"/>
        <v>1</v>
      </c>
      <c r="G349" s="643">
        <f t="shared" si="46"/>
        <v>2</v>
      </c>
      <c r="H349" s="643">
        <f t="shared" si="46"/>
        <v>1</v>
      </c>
      <c r="I349" s="643">
        <f t="shared" si="46"/>
        <v>1</v>
      </c>
      <c r="J349" s="643">
        <f t="shared" si="46"/>
        <v>1</v>
      </c>
      <c r="K349" s="643">
        <f t="shared" si="46"/>
        <v>1</v>
      </c>
      <c r="L349" s="643">
        <f t="shared" si="46"/>
        <v>1</v>
      </c>
      <c r="M349" s="643">
        <f t="shared" si="46"/>
        <v>1</v>
      </c>
      <c r="N349" s="643">
        <f t="shared" si="46"/>
        <v>2</v>
      </c>
      <c r="O349" s="643">
        <f t="shared" si="46"/>
        <v>2</v>
      </c>
      <c r="P349" s="643">
        <f t="shared" si="46"/>
        <v>2</v>
      </c>
      <c r="Q349" s="643">
        <f t="shared" si="46"/>
        <v>2</v>
      </c>
      <c r="R349" s="643">
        <f t="shared" si="46"/>
        <v>1</v>
      </c>
      <c r="S349" s="643">
        <f t="shared" si="46"/>
        <v>1</v>
      </c>
      <c r="T349" s="643">
        <f t="shared" si="46"/>
        <v>1</v>
      </c>
      <c r="U349" s="643">
        <f t="shared" si="46"/>
        <v>1</v>
      </c>
      <c r="V349" s="643">
        <f t="shared" si="46"/>
        <v>1</v>
      </c>
      <c r="W349" s="643">
        <f t="shared" si="46"/>
        <v>0</v>
      </c>
      <c r="X349" s="643">
        <f t="shared" si="46"/>
        <v>0</v>
      </c>
      <c r="Y349" s="643">
        <f t="shared" si="46"/>
        <v>2</v>
      </c>
      <c r="Z349" s="643">
        <f t="shared" si="46"/>
        <v>1</v>
      </c>
      <c r="AA349" s="643">
        <f t="shared" si="46"/>
        <v>2</v>
      </c>
      <c r="AB349" s="643">
        <f t="shared" si="46"/>
        <v>1</v>
      </c>
      <c r="AC349" s="643">
        <f t="shared" si="46"/>
        <v>2</v>
      </c>
      <c r="AD349" s="643">
        <f t="shared" si="46"/>
        <v>2</v>
      </c>
      <c r="AE349" s="643">
        <f t="shared" si="46"/>
        <v>0</v>
      </c>
      <c r="AF349" s="643">
        <f t="shared" si="46"/>
        <v>1</v>
      </c>
      <c r="AG349" s="643">
        <f t="shared" si="46"/>
        <v>1</v>
      </c>
      <c r="AH349" s="643">
        <f t="shared" si="46"/>
        <v>1</v>
      </c>
      <c r="AI349" s="643">
        <f t="shared" si="46"/>
        <v>1</v>
      </c>
      <c r="AJ349" s="643">
        <f t="shared" si="46"/>
        <v>1</v>
      </c>
      <c r="AK349" s="643">
        <f t="shared" si="46"/>
        <v>0</v>
      </c>
      <c r="AL349" s="643">
        <f t="shared" si="46"/>
        <v>0</v>
      </c>
      <c r="AM349" s="643">
        <f t="shared" si="46"/>
        <v>1</v>
      </c>
      <c r="AN349" s="643">
        <f t="shared" si="46"/>
        <v>2</v>
      </c>
      <c r="AO349" s="643">
        <f t="shared" si="46"/>
        <v>0</v>
      </c>
      <c r="AP349" s="643">
        <f t="shared" si="46"/>
        <v>2</v>
      </c>
      <c r="AQ349" s="643">
        <f t="shared" si="46"/>
        <v>2</v>
      </c>
      <c r="AR349" s="643">
        <f t="shared" si="46"/>
        <v>1</v>
      </c>
      <c r="AS349" s="643">
        <f t="shared" si="46"/>
        <v>0</v>
      </c>
      <c r="AT349" s="643">
        <f t="shared" si="46"/>
        <v>1</v>
      </c>
      <c r="AU349" s="643">
        <f t="shared" si="46"/>
        <v>1</v>
      </c>
      <c r="AV349" s="643">
        <f t="shared" si="46"/>
        <v>1</v>
      </c>
      <c r="AW349" s="643">
        <f t="shared" si="46"/>
        <v>1</v>
      </c>
      <c r="AX349" s="643">
        <f t="shared" si="46"/>
        <v>1</v>
      </c>
      <c r="AY349" s="643">
        <f t="shared" si="46"/>
        <v>1</v>
      </c>
      <c r="AZ349" s="643">
        <f t="shared" si="46"/>
        <v>1</v>
      </c>
      <c r="BA349" s="643">
        <f t="shared" si="46"/>
        <v>0</v>
      </c>
      <c r="BB349" s="643">
        <f t="shared" si="46"/>
        <v>2</v>
      </c>
      <c r="BC349" s="643">
        <f t="shared" si="46"/>
        <v>1</v>
      </c>
      <c r="BD349" s="643">
        <f t="shared" si="46"/>
        <v>1</v>
      </c>
      <c r="BE349" s="643">
        <f t="shared" si="46"/>
        <v>0</v>
      </c>
      <c r="BF349" s="643">
        <f t="shared" si="46"/>
        <v>1</v>
      </c>
      <c r="BG349" s="643">
        <f t="shared" si="46"/>
        <v>1</v>
      </c>
      <c r="BH349" s="643">
        <f t="shared" si="46"/>
        <v>1</v>
      </c>
      <c r="BI349" s="643">
        <f t="shared" si="46"/>
        <v>1</v>
      </c>
      <c r="BJ349" s="643">
        <f t="shared" si="46"/>
        <v>2</v>
      </c>
      <c r="BK349" s="643">
        <f t="shared" si="46"/>
        <v>2</v>
      </c>
      <c r="BL349" s="643">
        <f t="shared" si="46"/>
        <v>1</v>
      </c>
      <c r="BM349" s="643">
        <f t="shared" si="46"/>
        <v>1</v>
      </c>
      <c r="BN349" s="643">
        <f t="shared" si="46"/>
        <v>2</v>
      </c>
      <c r="BO349" s="643">
        <f t="shared" si="46"/>
        <v>1</v>
      </c>
      <c r="BP349" s="643">
        <f t="shared" si="46"/>
        <v>1</v>
      </c>
      <c r="BQ349" s="643">
        <f t="shared" ref="BQ349:CZ349" si="47">BQ214</f>
        <v>2</v>
      </c>
      <c r="BR349" s="643">
        <f t="shared" si="47"/>
        <v>1</v>
      </c>
      <c r="BS349" s="643">
        <f t="shared" si="47"/>
        <v>1</v>
      </c>
      <c r="BT349" s="643">
        <f t="shared" si="47"/>
        <v>0</v>
      </c>
      <c r="BU349" s="643">
        <f t="shared" si="47"/>
        <v>1</v>
      </c>
      <c r="BV349" s="643">
        <f t="shared" si="47"/>
        <v>2</v>
      </c>
      <c r="BW349" s="643">
        <f t="shared" si="47"/>
        <v>2</v>
      </c>
      <c r="BX349" s="643">
        <f t="shared" si="47"/>
        <v>1</v>
      </c>
      <c r="BY349" s="643">
        <f t="shared" si="47"/>
        <v>1</v>
      </c>
      <c r="BZ349" s="643">
        <f t="shared" si="47"/>
        <v>2</v>
      </c>
      <c r="CA349" s="643">
        <f t="shared" si="47"/>
        <v>1</v>
      </c>
      <c r="CB349" s="643">
        <f t="shared" si="47"/>
        <v>2</v>
      </c>
      <c r="CC349" s="643">
        <f t="shared" si="47"/>
        <v>2</v>
      </c>
      <c r="CD349" s="643">
        <f t="shared" si="47"/>
        <v>1</v>
      </c>
      <c r="CE349" s="643">
        <f t="shared" si="47"/>
        <v>0</v>
      </c>
      <c r="CF349" s="643">
        <f t="shared" si="47"/>
        <v>0</v>
      </c>
      <c r="CG349" s="643">
        <f t="shared" si="47"/>
        <v>0</v>
      </c>
      <c r="CH349" s="643">
        <f t="shared" si="47"/>
        <v>0</v>
      </c>
      <c r="CI349" s="643">
        <f t="shared" si="47"/>
        <v>0</v>
      </c>
      <c r="CJ349" s="643">
        <f t="shared" si="47"/>
        <v>0</v>
      </c>
      <c r="CK349" s="643">
        <f t="shared" si="47"/>
        <v>0</v>
      </c>
      <c r="CL349" s="643">
        <f t="shared" si="47"/>
        <v>0</v>
      </c>
      <c r="CM349" s="643">
        <f t="shared" si="47"/>
        <v>0</v>
      </c>
      <c r="CN349" s="643">
        <f t="shared" si="47"/>
        <v>0</v>
      </c>
      <c r="CO349" s="643">
        <f t="shared" si="47"/>
        <v>0</v>
      </c>
      <c r="CP349" s="643">
        <f t="shared" si="47"/>
        <v>0</v>
      </c>
      <c r="CQ349" s="643">
        <f t="shared" si="47"/>
        <v>0</v>
      </c>
      <c r="CR349" s="643">
        <f t="shared" si="47"/>
        <v>0</v>
      </c>
      <c r="CS349" s="643">
        <f t="shared" si="47"/>
        <v>0</v>
      </c>
      <c r="CT349" s="643">
        <f t="shared" si="47"/>
        <v>0</v>
      </c>
      <c r="CU349" s="643">
        <f t="shared" si="47"/>
        <v>0</v>
      </c>
      <c r="CV349" s="643">
        <f t="shared" si="47"/>
        <v>0</v>
      </c>
      <c r="CW349" s="643">
        <f t="shared" si="47"/>
        <v>0</v>
      </c>
      <c r="CX349" s="643">
        <f t="shared" si="47"/>
        <v>0</v>
      </c>
      <c r="CY349" s="643">
        <f t="shared" si="47"/>
        <v>0</v>
      </c>
      <c r="CZ349" s="643">
        <f t="shared" si="47"/>
        <v>0</v>
      </c>
    </row>
    <row r="350" spans="1:104" x14ac:dyDescent="0.3">
      <c r="A350" s="642">
        <v>577</v>
      </c>
      <c r="D350" s="643">
        <f>D190</f>
        <v>2</v>
      </c>
      <c r="E350" s="643">
        <f t="shared" ref="E350:BP350" si="48">E190</f>
        <v>2</v>
      </c>
      <c r="F350" s="643">
        <f t="shared" si="48"/>
        <v>0</v>
      </c>
      <c r="G350" s="643">
        <f t="shared" si="48"/>
        <v>0</v>
      </c>
      <c r="H350" s="643">
        <f t="shared" si="48"/>
        <v>0</v>
      </c>
      <c r="I350" s="643">
        <f t="shared" si="48"/>
        <v>0</v>
      </c>
      <c r="J350" s="643">
        <f t="shared" si="48"/>
        <v>2</v>
      </c>
      <c r="K350" s="643">
        <f t="shared" si="48"/>
        <v>0</v>
      </c>
      <c r="L350" s="643">
        <f t="shared" si="48"/>
        <v>2</v>
      </c>
      <c r="M350" s="643">
        <f t="shared" si="48"/>
        <v>2</v>
      </c>
      <c r="N350" s="643">
        <f t="shared" si="48"/>
        <v>0</v>
      </c>
      <c r="O350" s="643">
        <f t="shared" si="48"/>
        <v>2</v>
      </c>
      <c r="P350" s="643">
        <f t="shared" si="48"/>
        <v>0</v>
      </c>
      <c r="Q350" s="643">
        <f t="shared" si="48"/>
        <v>2</v>
      </c>
      <c r="R350" s="643">
        <f t="shared" si="48"/>
        <v>2</v>
      </c>
      <c r="S350" s="643">
        <f t="shared" si="48"/>
        <v>2</v>
      </c>
      <c r="T350" s="643">
        <f t="shared" si="48"/>
        <v>2</v>
      </c>
      <c r="U350" s="643">
        <f t="shared" si="48"/>
        <v>2</v>
      </c>
      <c r="V350" s="643">
        <f t="shared" si="48"/>
        <v>2</v>
      </c>
      <c r="W350" s="643">
        <f t="shared" si="48"/>
        <v>0</v>
      </c>
      <c r="X350" s="643">
        <f t="shared" si="48"/>
        <v>0</v>
      </c>
      <c r="Y350" s="643">
        <f t="shared" si="48"/>
        <v>2</v>
      </c>
      <c r="Z350" s="643">
        <f t="shared" si="48"/>
        <v>2</v>
      </c>
      <c r="AA350" s="643">
        <f t="shared" si="48"/>
        <v>0</v>
      </c>
      <c r="AB350" s="643">
        <f t="shared" si="48"/>
        <v>2</v>
      </c>
      <c r="AC350" s="643">
        <f t="shared" si="48"/>
        <v>0</v>
      </c>
      <c r="AD350" s="643">
        <f t="shared" si="48"/>
        <v>0</v>
      </c>
      <c r="AE350" s="643">
        <f t="shared" si="48"/>
        <v>0</v>
      </c>
      <c r="AF350" s="643">
        <f t="shared" si="48"/>
        <v>2</v>
      </c>
      <c r="AG350" s="643">
        <f t="shared" si="48"/>
        <v>2</v>
      </c>
      <c r="AH350" s="643">
        <f t="shared" si="48"/>
        <v>2</v>
      </c>
      <c r="AI350" s="643">
        <f t="shared" si="48"/>
        <v>2</v>
      </c>
      <c r="AJ350" s="643">
        <f t="shared" si="48"/>
        <v>2</v>
      </c>
      <c r="AK350" s="643">
        <f t="shared" si="48"/>
        <v>2</v>
      </c>
      <c r="AL350" s="643">
        <f t="shared" si="48"/>
        <v>0</v>
      </c>
      <c r="AM350" s="643">
        <f t="shared" si="48"/>
        <v>2</v>
      </c>
      <c r="AN350" s="643">
        <f t="shared" si="48"/>
        <v>2</v>
      </c>
      <c r="AO350" s="643">
        <f t="shared" si="48"/>
        <v>0</v>
      </c>
      <c r="AP350" s="643">
        <f t="shared" si="48"/>
        <v>2</v>
      </c>
      <c r="AQ350" s="643">
        <f t="shared" si="48"/>
        <v>2</v>
      </c>
      <c r="AR350" s="643">
        <f t="shared" si="48"/>
        <v>2</v>
      </c>
      <c r="AS350" s="643">
        <f t="shared" si="48"/>
        <v>0</v>
      </c>
      <c r="AT350" s="643">
        <f t="shared" si="48"/>
        <v>0</v>
      </c>
      <c r="AU350" s="643">
        <f t="shared" si="48"/>
        <v>1</v>
      </c>
      <c r="AV350" s="643">
        <f t="shared" si="48"/>
        <v>0</v>
      </c>
      <c r="AW350" s="643">
        <f t="shared" si="48"/>
        <v>2</v>
      </c>
      <c r="AX350" s="643">
        <f t="shared" si="48"/>
        <v>2</v>
      </c>
      <c r="AY350" s="643">
        <f t="shared" si="48"/>
        <v>2</v>
      </c>
      <c r="AZ350" s="643">
        <f t="shared" si="48"/>
        <v>0</v>
      </c>
      <c r="BA350" s="643">
        <f t="shared" si="48"/>
        <v>0</v>
      </c>
      <c r="BB350" s="643">
        <f t="shared" si="48"/>
        <v>2</v>
      </c>
      <c r="BC350" s="643">
        <f t="shared" si="48"/>
        <v>0</v>
      </c>
      <c r="BD350" s="643">
        <f t="shared" si="48"/>
        <v>2</v>
      </c>
      <c r="BE350" s="643">
        <f t="shared" si="48"/>
        <v>0</v>
      </c>
      <c r="BF350" s="643">
        <f t="shared" si="48"/>
        <v>2</v>
      </c>
      <c r="BG350" s="643">
        <f t="shared" si="48"/>
        <v>0</v>
      </c>
      <c r="BH350" s="643">
        <f t="shared" si="48"/>
        <v>2</v>
      </c>
      <c r="BI350" s="643">
        <f t="shared" si="48"/>
        <v>1</v>
      </c>
      <c r="BJ350" s="643">
        <f t="shared" si="48"/>
        <v>2</v>
      </c>
      <c r="BK350" s="643">
        <f t="shared" si="48"/>
        <v>0</v>
      </c>
      <c r="BL350" s="643">
        <f t="shared" si="48"/>
        <v>2</v>
      </c>
      <c r="BM350" s="643">
        <f t="shared" si="48"/>
        <v>2</v>
      </c>
      <c r="BN350" s="643">
        <f t="shared" si="48"/>
        <v>2</v>
      </c>
      <c r="BO350" s="643">
        <f t="shared" si="48"/>
        <v>2</v>
      </c>
      <c r="BP350" s="643">
        <f t="shared" si="48"/>
        <v>1</v>
      </c>
      <c r="BQ350" s="643">
        <f t="shared" ref="BQ350:CZ350" si="49">BQ190</f>
        <v>2</v>
      </c>
      <c r="BR350" s="643">
        <f t="shared" si="49"/>
        <v>2</v>
      </c>
      <c r="BS350" s="643">
        <f t="shared" si="49"/>
        <v>0</v>
      </c>
      <c r="BT350" s="643">
        <f t="shared" si="49"/>
        <v>0</v>
      </c>
      <c r="BU350" s="643">
        <f t="shared" si="49"/>
        <v>2</v>
      </c>
      <c r="BV350" s="643">
        <f t="shared" si="49"/>
        <v>2</v>
      </c>
      <c r="BW350" s="643">
        <f t="shared" si="49"/>
        <v>2</v>
      </c>
      <c r="BX350" s="643">
        <f t="shared" si="49"/>
        <v>2</v>
      </c>
      <c r="BY350" s="643">
        <f t="shared" si="49"/>
        <v>2</v>
      </c>
      <c r="BZ350" s="643">
        <f t="shared" si="49"/>
        <v>2</v>
      </c>
      <c r="CA350" s="643">
        <f t="shared" si="49"/>
        <v>2</v>
      </c>
      <c r="CB350" s="643">
        <f t="shared" si="49"/>
        <v>2</v>
      </c>
      <c r="CC350" s="643">
        <f t="shared" si="49"/>
        <v>2</v>
      </c>
      <c r="CD350" s="643">
        <f t="shared" si="49"/>
        <v>2</v>
      </c>
      <c r="CE350" s="643">
        <f t="shared" si="49"/>
        <v>0</v>
      </c>
      <c r="CF350" s="643">
        <f t="shared" si="49"/>
        <v>0</v>
      </c>
      <c r="CG350" s="643">
        <f t="shared" si="49"/>
        <v>0</v>
      </c>
      <c r="CH350" s="643">
        <f t="shared" si="49"/>
        <v>0</v>
      </c>
      <c r="CI350" s="643">
        <f t="shared" si="49"/>
        <v>0</v>
      </c>
      <c r="CJ350" s="643">
        <f t="shared" si="49"/>
        <v>0</v>
      </c>
      <c r="CK350" s="643">
        <f t="shared" si="49"/>
        <v>0</v>
      </c>
      <c r="CL350" s="643">
        <f t="shared" si="49"/>
        <v>0</v>
      </c>
      <c r="CM350" s="643">
        <f t="shared" si="49"/>
        <v>0</v>
      </c>
      <c r="CN350" s="643">
        <f t="shared" si="49"/>
        <v>0</v>
      </c>
      <c r="CO350" s="643">
        <f t="shared" si="49"/>
        <v>0</v>
      </c>
      <c r="CP350" s="643">
        <f t="shared" si="49"/>
        <v>0</v>
      </c>
      <c r="CQ350" s="643">
        <f t="shared" si="49"/>
        <v>0</v>
      </c>
      <c r="CR350" s="643">
        <f t="shared" si="49"/>
        <v>0</v>
      </c>
      <c r="CS350" s="643">
        <f t="shared" si="49"/>
        <v>0</v>
      </c>
      <c r="CT350" s="643">
        <f t="shared" si="49"/>
        <v>0</v>
      </c>
      <c r="CU350" s="643">
        <f t="shared" si="49"/>
        <v>0</v>
      </c>
      <c r="CV350" s="643">
        <f t="shared" si="49"/>
        <v>0</v>
      </c>
      <c r="CW350" s="643">
        <f t="shared" si="49"/>
        <v>0</v>
      </c>
      <c r="CX350" s="643">
        <f t="shared" si="49"/>
        <v>0</v>
      </c>
      <c r="CY350" s="643">
        <f t="shared" si="49"/>
        <v>0</v>
      </c>
      <c r="CZ350" s="643">
        <f t="shared" si="49"/>
        <v>0</v>
      </c>
    </row>
    <row r="351" spans="1:104" s="637" customFormat="1" x14ac:dyDescent="0.3">
      <c r="A351" s="636" t="s">
        <v>1217</v>
      </c>
      <c r="D351" s="637">
        <f>SUM(D313:D350)</f>
        <v>17585992.009999998</v>
      </c>
      <c r="E351" s="637">
        <f t="shared" ref="E351:BP351" si="50">SUM(E313:E350)</f>
        <v>6446955.0099999998</v>
      </c>
      <c r="F351" s="637">
        <f t="shared" si="50"/>
        <v>2955854</v>
      </c>
      <c r="G351" s="637">
        <f t="shared" si="50"/>
        <v>5954575.0099999998</v>
      </c>
      <c r="H351" s="637">
        <f t="shared" si="50"/>
        <v>2783130.01</v>
      </c>
      <c r="I351" s="637">
        <f t="shared" si="50"/>
        <v>989045.01</v>
      </c>
      <c r="J351" s="637">
        <f t="shared" si="50"/>
        <v>260225</v>
      </c>
      <c r="K351" s="637">
        <f t="shared" si="50"/>
        <v>960322.01</v>
      </c>
      <c r="L351" s="637">
        <f t="shared" si="50"/>
        <v>40623561.090000004</v>
      </c>
      <c r="M351" s="637">
        <f t="shared" si="50"/>
        <v>1147678051</v>
      </c>
      <c r="N351" s="637">
        <f t="shared" si="50"/>
        <v>7584837</v>
      </c>
      <c r="O351" s="637">
        <f t="shared" si="50"/>
        <v>38644370</v>
      </c>
      <c r="P351" s="637">
        <f t="shared" si="50"/>
        <v>1069033.01</v>
      </c>
      <c r="Q351" s="637">
        <f t="shared" si="50"/>
        <v>67943021.099999994</v>
      </c>
      <c r="R351" s="637">
        <f t="shared" si="50"/>
        <v>397481</v>
      </c>
      <c r="S351" s="637">
        <f t="shared" si="50"/>
        <v>2892715.1</v>
      </c>
      <c r="T351" s="637">
        <f t="shared" si="50"/>
        <v>5309601.01</v>
      </c>
      <c r="U351" s="637">
        <f t="shared" si="50"/>
        <v>4632536.01</v>
      </c>
      <c r="V351" s="637">
        <f t="shared" si="50"/>
        <v>26960432.009999998</v>
      </c>
      <c r="W351" s="637">
        <f t="shared" si="50"/>
        <v>50191</v>
      </c>
      <c r="X351" s="637">
        <f t="shared" si="50"/>
        <v>50192.01</v>
      </c>
      <c r="Y351" s="637">
        <f t="shared" si="50"/>
        <v>5323205.09</v>
      </c>
      <c r="Z351" s="637">
        <f t="shared" si="50"/>
        <v>331488162.00999999</v>
      </c>
      <c r="AA351" s="637">
        <f t="shared" si="50"/>
        <v>9862483.0099999998</v>
      </c>
      <c r="AB351" s="637">
        <f t="shared" si="50"/>
        <v>4315278.01</v>
      </c>
      <c r="AC351" s="637">
        <f t="shared" si="50"/>
        <v>246917142</v>
      </c>
      <c r="AD351" s="637">
        <f t="shared" si="50"/>
        <v>5225275</v>
      </c>
      <c r="AE351" s="637">
        <f t="shared" si="50"/>
        <v>50198</v>
      </c>
      <c r="AF351" s="637">
        <f t="shared" si="50"/>
        <v>634014465.07999992</v>
      </c>
      <c r="AG351" s="637">
        <f t="shared" si="50"/>
        <v>1304804</v>
      </c>
      <c r="AH351" s="637">
        <f t="shared" si="50"/>
        <v>755027.01</v>
      </c>
      <c r="AI351" s="637">
        <f t="shared" si="50"/>
        <v>22676051.009999998</v>
      </c>
      <c r="AJ351" s="637">
        <f t="shared" si="50"/>
        <v>2328697</v>
      </c>
      <c r="AK351" s="637">
        <f t="shared" si="50"/>
        <v>906007.01</v>
      </c>
      <c r="AL351" s="637">
        <f t="shared" si="50"/>
        <v>50204.01</v>
      </c>
      <c r="AM351" s="637">
        <f t="shared" si="50"/>
        <v>1722247.01</v>
      </c>
      <c r="AN351" s="637">
        <f t="shared" si="50"/>
        <v>85432413.00999999</v>
      </c>
      <c r="AO351" s="637">
        <f t="shared" si="50"/>
        <v>123049</v>
      </c>
      <c r="AP351" s="637">
        <f t="shared" si="50"/>
        <v>24547262.079999998</v>
      </c>
      <c r="AQ351" s="637">
        <f t="shared" si="50"/>
        <v>7841965</v>
      </c>
      <c r="AR351" s="637">
        <f t="shared" si="50"/>
        <v>3557660</v>
      </c>
      <c r="AS351" s="637">
        <f t="shared" si="50"/>
        <v>50567.01</v>
      </c>
      <c r="AT351" s="637">
        <f t="shared" si="50"/>
        <v>1600910.01</v>
      </c>
      <c r="AU351" s="637">
        <f t="shared" si="50"/>
        <v>2185384800.0100002</v>
      </c>
      <c r="AV351" s="637">
        <f t="shared" si="50"/>
        <v>781362699.09000003</v>
      </c>
      <c r="AW351" s="637">
        <f t="shared" si="50"/>
        <v>6590332.0099999998</v>
      </c>
      <c r="AX351" s="637">
        <f t="shared" si="50"/>
        <v>1065571.01</v>
      </c>
      <c r="AY351" s="637">
        <f t="shared" si="50"/>
        <v>1007369.02</v>
      </c>
      <c r="AZ351" s="637">
        <f t="shared" si="50"/>
        <v>582473.01</v>
      </c>
      <c r="BA351" s="637">
        <f t="shared" si="50"/>
        <v>50216.09</v>
      </c>
      <c r="BB351" s="637">
        <f t="shared" si="50"/>
        <v>29852459.009999998</v>
      </c>
      <c r="BC351" s="637">
        <f t="shared" si="50"/>
        <v>2470258.0099999998</v>
      </c>
      <c r="BD351" s="637">
        <f t="shared" si="50"/>
        <v>531628</v>
      </c>
      <c r="BE351" s="637">
        <f t="shared" si="50"/>
        <v>389992.01</v>
      </c>
      <c r="BF351" s="637">
        <f t="shared" si="50"/>
        <v>100404879.01000001</v>
      </c>
      <c r="BG351" s="637">
        <f t="shared" si="50"/>
        <v>164042</v>
      </c>
      <c r="BH351" s="637">
        <f t="shared" si="50"/>
        <v>58785120.009999998</v>
      </c>
      <c r="BI351" s="637">
        <f t="shared" si="50"/>
        <v>18476269.009999998</v>
      </c>
      <c r="BJ351" s="637">
        <f t="shared" si="50"/>
        <v>1278092</v>
      </c>
      <c r="BK351" s="637">
        <f t="shared" si="50"/>
        <v>797296</v>
      </c>
      <c r="BL351" s="637">
        <f t="shared" si="50"/>
        <v>106627730.00999999</v>
      </c>
      <c r="BM351" s="637">
        <f t="shared" si="50"/>
        <v>137208122.03999999</v>
      </c>
      <c r="BN351" s="637">
        <f t="shared" si="50"/>
        <v>9101635.0899999999</v>
      </c>
      <c r="BO351" s="637">
        <f t="shared" si="50"/>
        <v>388978156.05000001</v>
      </c>
      <c r="BP351" s="637">
        <f t="shared" si="50"/>
        <v>870483624.07999992</v>
      </c>
      <c r="BQ351" s="637">
        <f t="shared" ref="BQ351:CZ351" si="51">SUM(BQ313:BQ350)</f>
        <v>1727998.01</v>
      </c>
      <c r="BR351" s="637">
        <f t="shared" si="51"/>
        <v>63225111.100000001</v>
      </c>
      <c r="BS351" s="637">
        <f t="shared" si="51"/>
        <v>6637737</v>
      </c>
      <c r="BT351" s="637">
        <f t="shared" si="51"/>
        <v>50231.01</v>
      </c>
      <c r="BU351" s="637">
        <f t="shared" si="51"/>
        <v>2546844.09</v>
      </c>
      <c r="BV351" s="637">
        <f t="shared" si="51"/>
        <v>1798650.01</v>
      </c>
      <c r="BW351" s="637">
        <f t="shared" si="51"/>
        <v>35921033.009999998</v>
      </c>
      <c r="BX351" s="637">
        <f t="shared" si="51"/>
        <v>6521802</v>
      </c>
      <c r="BY351" s="637">
        <f t="shared" si="51"/>
        <v>459075507.00999999</v>
      </c>
      <c r="BZ351" s="637">
        <f t="shared" si="51"/>
        <v>3346400.09</v>
      </c>
      <c r="CA351" s="637">
        <f t="shared" si="51"/>
        <v>96053248</v>
      </c>
      <c r="CB351" s="637">
        <f t="shared" si="51"/>
        <v>2309276.0099999998</v>
      </c>
      <c r="CC351" s="637">
        <f t="shared" si="51"/>
        <v>9479486</v>
      </c>
      <c r="CD351" s="637">
        <f t="shared" si="51"/>
        <v>329551172.06999999</v>
      </c>
      <c r="CE351" s="637">
        <f t="shared" si="51"/>
        <v>0</v>
      </c>
      <c r="CF351" s="637">
        <f t="shared" si="51"/>
        <v>0</v>
      </c>
      <c r="CG351" s="637">
        <f t="shared" si="51"/>
        <v>0</v>
      </c>
      <c r="CH351" s="637">
        <f t="shared" si="51"/>
        <v>0</v>
      </c>
      <c r="CI351" s="637">
        <f t="shared" si="51"/>
        <v>0</v>
      </c>
      <c r="CJ351" s="637">
        <f t="shared" si="51"/>
        <v>0</v>
      </c>
      <c r="CK351" s="637">
        <f t="shared" si="51"/>
        <v>0</v>
      </c>
      <c r="CL351" s="637">
        <f t="shared" si="51"/>
        <v>0</v>
      </c>
      <c r="CM351" s="637">
        <f t="shared" si="51"/>
        <v>0</v>
      </c>
      <c r="CN351" s="637">
        <f t="shared" si="51"/>
        <v>0</v>
      </c>
      <c r="CO351" s="637">
        <f t="shared" si="51"/>
        <v>0</v>
      </c>
      <c r="CP351" s="637">
        <f t="shared" si="51"/>
        <v>0</v>
      </c>
      <c r="CQ351" s="637">
        <f t="shared" si="51"/>
        <v>0</v>
      </c>
      <c r="CR351" s="637">
        <f t="shared" si="51"/>
        <v>0</v>
      </c>
      <c r="CS351" s="637">
        <f t="shared" si="51"/>
        <v>0</v>
      </c>
      <c r="CT351" s="637">
        <f t="shared" si="51"/>
        <v>0</v>
      </c>
      <c r="CU351" s="637">
        <f t="shared" si="51"/>
        <v>0</v>
      </c>
      <c r="CV351" s="637">
        <f t="shared" si="51"/>
        <v>0</v>
      </c>
      <c r="CW351" s="637">
        <f t="shared" si="51"/>
        <v>0</v>
      </c>
      <c r="CX351" s="637">
        <f t="shared" si="51"/>
        <v>0</v>
      </c>
      <c r="CY351" s="637">
        <f t="shared" si="51"/>
        <v>0</v>
      </c>
      <c r="CZ351" s="637">
        <f t="shared" si="51"/>
        <v>0</v>
      </c>
    </row>
    <row r="352" spans="1:104" s="637" customFormat="1" x14ac:dyDescent="0.3">
      <c r="A352" s="636"/>
    </row>
    <row r="353" spans="1:104" s="637" customFormat="1" x14ac:dyDescent="0.3">
      <c r="A353" s="636" t="s">
        <v>1218</v>
      </c>
      <c r="D353" s="637">
        <f>D311-D351</f>
        <v>74364382.780000001</v>
      </c>
      <c r="E353" s="637">
        <f t="shared" ref="E353:BP353" si="52">E311-E351</f>
        <v>93177971.11999999</v>
      </c>
      <c r="F353" s="637">
        <f t="shared" si="52"/>
        <v>7636032.6099999994</v>
      </c>
      <c r="G353" s="637">
        <f t="shared" si="52"/>
        <v>69816508.329999998</v>
      </c>
      <c r="H353" s="637">
        <f t="shared" si="52"/>
        <v>42731131.93</v>
      </c>
      <c r="I353" s="637">
        <f t="shared" si="52"/>
        <v>8037349.7599999998</v>
      </c>
      <c r="J353" s="637">
        <f t="shared" si="52"/>
        <v>1410142.3</v>
      </c>
      <c r="K353" s="637">
        <f t="shared" si="52"/>
        <v>26455813.389999997</v>
      </c>
      <c r="L353" s="637">
        <f t="shared" si="52"/>
        <v>374825371.57000005</v>
      </c>
      <c r="M353" s="637">
        <f t="shared" si="52"/>
        <v>3674047362.7095003</v>
      </c>
      <c r="N353" s="637">
        <f t="shared" si="52"/>
        <v>38891251.030000001</v>
      </c>
      <c r="O353" s="637">
        <f t="shared" si="52"/>
        <v>133788457.24000001</v>
      </c>
      <c r="P353" s="637">
        <f t="shared" si="52"/>
        <v>13444652.454</v>
      </c>
      <c r="Q353" s="637">
        <f t="shared" si="52"/>
        <v>555607764.12</v>
      </c>
      <c r="R353" s="637">
        <f t="shared" si="52"/>
        <v>1983116.4100000001</v>
      </c>
      <c r="S353" s="637">
        <f t="shared" si="52"/>
        <v>41787500.987499997</v>
      </c>
      <c r="T353" s="637">
        <f t="shared" si="52"/>
        <v>57677112.640000001</v>
      </c>
      <c r="U353" s="637">
        <f t="shared" si="52"/>
        <v>33874306.840000004</v>
      </c>
      <c r="V353" s="637">
        <f t="shared" si="52"/>
        <v>262765722.78000003</v>
      </c>
      <c r="W353" s="637">
        <f t="shared" si="52"/>
        <v>0</v>
      </c>
      <c r="X353" s="637">
        <f t="shared" si="52"/>
        <v>0</v>
      </c>
      <c r="Y353" s="637">
        <f t="shared" si="52"/>
        <v>79841362.86999999</v>
      </c>
      <c r="Z353" s="637">
        <f t="shared" si="52"/>
        <v>1723760185.885</v>
      </c>
      <c r="AA353" s="637">
        <f t="shared" si="52"/>
        <v>61642307.000000007</v>
      </c>
      <c r="AB353" s="637">
        <f t="shared" si="52"/>
        <v>35056372.719999999</v>
      </c>
      <c r="AC353" s="637">
        <f t="shared" si="52"/>
        <v>746791819.69710004</v>
      </c>
      <c r="AD353" s="637">
        <f t="shared" si="52"/>
        <v>13717684.579999998</v>
      </c>
      <c r="AE353" s="637">
        <f t="shared" si="52"/>
        <v>0</v>
      </c>
      <c r="AF353" s="637">
        <f t="shared" si="52"/>
        <v>4428096845.8199997</v>
      </c>
      <c r="AG353" s="637">
        <f t="shared" si="52"/>
        <v>8364170.3599999994</v>
      </c>
      <c r="AH353" s="637">
        <f t="shared" si="52"/>
        <v>11323609.42</v>
      </c>
      <c r="AI353" s="637">
        <f t="shared" si="52"/>
        <v>140534199.26000002</v>
      </c>
      <c r="AJ353" s="637">
        <f t="shared" si="52"/>
        <v>24307114.350000001</v>
      </c>
      <c r="AK353" s="637">
        <f t="shared" si="52"/>
        <v>4233727.2</v>
      </c>
      <c r="AL353" s="637">
        <f t="shared" si="52"/>
        <v>0</v>
      </c>
      <c r="AM353" s="637">
        <f t="shared" si="52"/>
        <v>35901770.940000005</v>
      </c>
      <c r="AN353" s="637">
        <f t="shared" si="52"/>
        <v>547573900.02499998</v>
      </c>
      <c r="AO353" s="637">
        <f t="shared" si="52"/>
        <v>707858</v>
      </c>
      <c r="AP353" s="637">
        <f t="shared" si="52"/>
        <v>276073981.77000004</v>
      </c>
      <c r="AQ353" s="637">
        <f t="shared" si="52"/>
        <v>39972212.479999997</v>
      </c>
      <c r="AR353" s="637">
        <f t="shared" si="52"/>
        <v>5105440.4000000004</v>
      </c>
      <c r="AS353" s="637">
        <f t="shared" si="52"/>
        <v>0</v>
      </c>
      <c r="AT353" s="637">
        <f t="shared" si="52"/>
        <v>28200888.259999998</v>
      </c>
      <c r="AU353" s="637">
        <f t="shared" si="52"/>
        <v>10804609084.4925</v>
      </c>
      <c r="AV353" s="637">
        <f t="shared" si="52"/>
        <v>5839902537.4344997</v>
      </c>
      <c r="AW353" s="637">
        <f t="shared" si="52"/>
        <v>65738289.720000006</v>
      </c>
      <c r="AX353" s="637">
        <f t="shared" si="52"/>
        <v>20931644.379999999</v>
      </c>
      <c r="AY353" s="637">
        <f t="shared" si="52"/>
        <v>18312172.120000001</v>
      </c>
      <c r="AZ353" s="637">
        <f t="shared" si="52"/>
        <v>16295616.590000002</v>
      </c>
      <c r="BA353" s="637">
        <f t="shared" si="52"/>
        <v>0</v>
      </c>
      <c r="BB353" s="637">
        <f t="shared" si="52"/>
        <v>188576926.361</v>
      </c>
      <c r="BC353" s="637">
        <f t="shared" si="52"/>
        <v>26038547.979999997</v>
      </c>
      <c r="BD353" s="637">
        <f t="shared" si="52"/>
        <v>3297821.07</v>
      </c>
      <c r="BE353" s="637">
        <f t="shared" si="52"/>
        <v>6843132.5099999998</v>
      </c>
      <c r="BF353" s="637">
        <f t="shared" si="52"/>
        <v>558815776.57500005</v>
      </c>
      <c r="BG353" s="637">
        <f t="shared" si="52"/>
        <v>826410.92</v>
      </c>
      <c r="BH353" s="637">
        <f t="shared" si="52"/>
        <v>454537358.48000002</v>
      </c>
      <c r="BI353" s="637">
        <f t="shared" si="52"/>
        <v>73791091.800000012</v>
      </c>
      <c r="BJ353" s="637">
        <f t="shared" si="52"/>
        <v>7530646.125</v>
      </c>
      <c r="BK353" s="637">
        <f t="shared" si="52"/>
        <v>4289780</v>
      </c>
      <c r="BL353" s="637">
        <f t="shared" si="52"/>
        <v>956771961.61199999</v>
      </c>
      <c r="BM353" s="637">
        <f t="shared" si="52"/>
        <v>943213127.85000014</v>
      </c>
      <c r="BN353" s="637">
        <f t="shared" si="52"/>
        <v>145976710.07999998</v>
      </c>
      <c r="BO353" s="637">
        <f t="shared" si="52"/>
        <v>2040507036.0699999</v>
      </c>
      <c r="BP353" s="637">
        <f t="shared" si="52"/>
        <v>6891320179.0974998</v>
      </c>
      <c r="BQ353" s="637">
        <f t="shared" ref="BQ353:CZ353" si="53">BQ311-BQ351</f>
        <v>29235212.879999999</v>
      </c>
      <c r="BR353" s="637">
        <f t="shared" si="53"/>
        <v>377906428.917</v>
      </c>
      <c r="BS353" s="637">
        <f t="shared" si="53"/>
        <v>34023773.600000001</v>
      </c>
      <c r="BT353" s="637">
        <f t="shared" si="53"/>
        <v>0</v>
      </c>
      <c r="BU353" s="637">
        <f t="shared" si="53"/>
        <v>28596716.989999998</v>
      </c>
      <c r="BV353" s="637">
        <f t="shared" si="53"/>
        <v>20733183.009999998</v>
      </c>
      <c r="BW353" s="637">
        <f t="shared" si="53"/>
        <v>195508339.30000001</v>
      </c>
      <c r="BX353" s="637">
        <f t="shared" si="53"/>
        <v>42970051.060000002</v>
      </c>
      <c r="BY353" s="637">
        <f t="shared" si="53"/>
        <v>1981406325.1916001</v>
      </c>
      <c r="BZ353" s="637">
        <f t="shared" si="53"/>
        <v>31833604.34</v>
      </c>
      <c r="CA353" s="637">
        <f t="shared" si="53"/>
        <v>248086261.93000001</v>
      </c>
      <c r="CB353" s="637">
        <f t="shared" si="53"/>
        <v>24320188.399999999</v>
      </c>
      <c r="CC353" s="637">
        <f t="shared" si="53"/>
        <v>47981165.270000003</v>
      </c>
      <c r="CD353" s="637">
        <f t="shared" si="53"/>
        <v>1333517749.3</v>
      </c>
      <c r="CE353" s="637">
        <f t="shared" si="53"/>
        <v>0</v>
      </c>
      <c r="CF353" s="637">
        <f t="shared" si="53"/>
        <v>0</v>
      </c>
      <c r="CG353" s="637">
        <f t="shared" si="53"/>
        <v>0</v>
      </c>
      <c r="CH353" s="637">
        <f t="shared" si="53"/>
        <v>0</v>
      </c>
      <c r="CI353" s="637">
        <f t="shared" si="53"/>
        <v>0</v>
      </c>
      <c r="CJ353" s="637">
        <f t="shared" si="53"/>
        <v>0</v>
      </c>
      <c r="CK353" s="637">
        <f t="shared" si="53"/>
        <v>0</v>
      </c>
      <c r="CL353" s="637">
        <f t="shared" si="53"/>
        <v>0</v>
      </c>
      <c r="CM353" s="637">
        <f t="shared" si="53"/>
        <v>0</v>
      </c>
      <c r="CN353" s="637">
        <f t="shared" si="53"/>
        <v>0</v>
      </c>
      <c r="CO353" s="637">
        <f t="shared" si="53"/>
        <v>0</v>
      </c>
      <c r="CP353" s="637">
        <f t="shared" si="53"/>
        <v>0</v>
      </c>
      <c r="CQ353" s="637">
        <f t="shared" si="53"/>
        <v>0</v>
      </c>
      <c r="CR353" s="637">
        <f t="shared" si="53"/>
        <v>0</v>
      </c>
      <c r="CS353" s="637">
        <f t="shared" si="53"/>
        <v>0</v>
      </c>
      <c r="CT353" s="637">
        <f t="shared" si="53"/>
        <v>0</v>
      </c>
      <c r="CU353" s="637">
        <f t="shared" si="53"/>
        <v>0</v>
      </c>
      <c r="CV353" s="637">
        <f t="shared" si="53"/>
        <v>0</v>
      </c>
      <c r="CW353" s="637">
        <f t="shared" si="53"/>
        <v>0</v>
      </c>
      <c r="CX353" s="637">
        <f t="shared" si="53"/>
        <v>0</v>
      </c>
      <c r="CY353" s="637">
        <f t="shared" si="53"/>
        <v>0</v>
      </c>
      <c r="CZ353" s="637">
        <f t="shared" si="53"/>
        <v>0</v>
      </c>
    </row>
    <row r="354" spans="1:104" s="637" customFormat="1" x14ac:dyDescent="0.3">
      <c r="A354" s="636"/>
    </row>
    <row r="355" spans="1:104" x14ac:dyDescent="0.3">
      <c r="A355" s="638">
        <v>1</v>
      </c>
      <c r="D355" s="639">
        <f>D290</f>
        <v>4472566</v>
      </c>
      <c r="E355" s="639">
        <f t="shared" ref="E355:BP357" si="54">E290</f>
        <v>3096087</v>
      </c>
      <c r="F355" s="639">
        <f t="shared" si="54"/>
        <v>2287125</v>
      </c>
      <c r="G355" s="639">
        <f t="shared" si="54"/>
        <v>1964377</v>
      </c>
      <c r="H355" s="639">
        <f t="shared" si="54"/>
        <v>1445677</v>
      </c>
      <c r="I355" s="639">
        <f t="shared" si="54"/>
        <v>749572</v>
      </c>
      <c r="J355" s="639">
        <f t="shared" si="54"/>
        <v>208614</v>
      </c>
      <c r="K355" s="639">
        <f t="shared" si="54"/>
        <v>645198</v>
      </c>
      <c r="L355" s="639">
        <f t="shared" si="54"/>
        <v>18221738</v>
      </c>
      <c r="M355" s="639">
        <f t="shared" si="54"/>
        <v>667626375</v>
      </c>
      <c r="N355" s="639">
        <f t="shared" si="54"/>
        <v>7363766</v>
      </c>
      <c r="O355" s="639">
        <f t="shared" si="54"/>
        <v>27677961</v>
      </c>
      <c r="P355" s="639">
        <f t="shared" si="54"/>
        <v>963467</v>
      </c>
      <c r="Q355" s="639">
        <f t="shared" si="54"/>
        <v>31309356</v>
      </c>
      <c r="R355" s="639">
        <f t="shared" si="54"/>
        <v>333898</v>
      </c>
      <c r="S355" s="639">
        <f t="shared" si="54"/>
        <v>1068129</v>
      </c>
      <c r="T355" s="639">
        <f t="shared" si="54"/>
        <v>2543689</v>
      </c>
      <c r="U355" s="639">
        <f t="shared" si="54"/>
        <v>3145979</v>
      </c>
      <c r="V355" s="639">
        <f t="shared" si="54"/>
        <v>13106635</v>
      </c>
      <c r="W355" s="639">
        <f t="shared" si="54"/>
        <v>0</v>
      </c>
      <c r="X355" s="639">
        <f t="shared" si="54"/>
        <v>0</v>
      </c>
      <c r="Y355" s="639">
        <f t="shared" si="54"/>
        <v>1972395</v>
      </c>
      <c r="Z355" s="639">
        <f t="shared" si="54"/>
        <v>215904674</v>
      </c>
      <c r="AA355" s="639">
        <f t="shared" si="54"/>
        <v>9774908</v>
      </c>
      <c r="AB355" s="639">
        <f t="shared" si="54"/>
        <v>1371569</v>
      </c>
      <c r="AC355" s="639">
        <f t="shared" si="54"/>
        <v>150012874</v>
      </c>
      <c r="AD355" s="639">
        <f t="shared" si="54"/>
        <v>2282943</v>
      </c>
      <c r="AE355" s="639">
        <f t="shared" si="54"/>
        <v>0</v>
      </c>
      <c r="AF355" s="639">
        <f t="shared" si="54"/>
        <v>283675741</v>
      </c>
      <c r="AG355" s="639">
        <f t="shared" si="54"/>
        <v>1217394</v>
      </c>
      <c r="AH355" s="639">
        <f t="shared" si="54"/>
        <v>542952</v>
      </c>
      <c r="AI355" s="639">
        <f t="shared" si="54"/>
        <v>10441964</v>
      </c>
      <c r="AJ355" s="639">
        <f t="shared" si="54"/>
        <v>1835292</v>
      </c>
      <c r="AK355" s="639">
        <f t="shared" si="54"/>
        <v>785511</v>
      </c>
      <c r="AL355" s="639">
        <f t="shared" si="54"/>
        <v>0</v>
      </c>
      <c r="AM355" s="639">
        <f t="shared" si="54"/>
        <v>1317607</v>
      </c>
      <c r="AN355" s="639">
        <f t="shared" si="54"/>
        <v>40095730</v>
      </c>
      <c r="AO355" s="639">
        <f t="shared" si="54"/>
        <v>72159</v>
      </c>
      <c r="AP355" s="639">
        <f t="shared" si="54"/>
        <v>11417436</v>
      </c>
      <c r="AQ355" s="639">
        <f t="shared" si="54"/>
        <v>6329086</v>
      </c>
      <c r="AR355" s="639">
        <f t="shared" si="54"/>
        <v>1607289</v>
      </c>
      <c r="AS355" s="639">
        <f t="shared" si="54"/>
        <v>0</v>
      </c>
      <c r="AT355" s="639">
        <f t="shared" si="54"/>
        <v>1094768</v>
      </c>
      <c r="AU355" s="639">
        <f t="shared" si="54"/>
        <v>993118968</v>
      </c>
      <c r="AV355" s="639">
        <f t="shared" si="54"/>
        <v>373809601</v>
      </c>
      <c r="AW355" s="639">
        <f t="shared" si="54"/>
        <v>3495344</v>
      </c>
      <c r="AX355" s="639">
        <f t="shared" si="54"/>
        <v>778117</v>
      </c>
      <c r="AY355" s="639">
        <f t="shared" si="54"/>
        <v>666513</v>
      </c>
      <c r="AZ355" s="639">
        <f t="shared" si="54"/>
        <v>320471</v>
      </c>
      <c r="BA355" s="639">
        <f t="shared" si="54"/>
        <v>0</v>
      </c>
      <c r="BB355" s="639">
        <f t="shared" si="54"/>
        <v>14401543</v>
      </c>
      <c r="BC355" s="639">
        <f t="shared" si="54"/>
        <v>1942202</v>
      </c>
      <c r="BD355" s="639">
        <f t="shared" si="54"/>
        <v>451766</v>
      </c>
      <c r="BE355" s="639">
        <f t="shared" si="54"/>
        <v>166311</v>
      </c>
      <c r="BF355" s="639">
        <f t="shared" si="54"/>
        <v>58578074</v>
      </c>
      <c r="BG355" s="639">
        <f t="shared" si="54"/>
        <v>113797</v>
      </c>
      <c r="BH355" s="639">
        <f t="shared" si="54"/>
        <v>31562153</v>
      </c>
      <c r="BI355" s="639">
        <f t="shared" si="54"/>
        <v>9195142</v>
      </c>
      <c r="BJ355" s="639">
        <f t="shared" si="54"/>
        <v>1192167</v>
      </c>
      <c r="BK355" s="639">
        <f t="shared" si="54"/>
        <v>745239</v>
      </c>
      <c r="BL355" s="639">
        <f t="shared" si="54"/>
        <v>39959749</v>
      </c>
      <c r="BM355" s="639">
        <f t="shared" si="54"/>
        <v>57736333</v>
      </c>
      <c r="BN355" s="639">
        <f t="shared" si="54"/>
        <v>3573019</v>
      </c>
      <c r="BO355" s="639">
        <f t="shared" si="54"/>
        <v>198456477</v>
      </c>
      <c r="BP355" s="639">
        <f t="shared" si="54"/>
        <v>383085525</v>
      </c>
      <c r="BQ355" s="639">
        <f t="shared" ref="BQ355:CZ357" si="55">BQ290</f>
        <v>1301426</v>
      </c>
      <c r="BR355" s="639">
        <f t="shared" si="55"/>
        <v>34862480</v>
      </c>
      <c r="BS355" s="639">
        <f t="shared" si="55"/>
        <v>6240711</v>
      </c>
      <c r="BT355" s="639">
        <f t="shared" si="55"/>
        <v>0</v>
      </c>
      <c r="BU355" s="639">
        <f t="shared" si="55"/>
        <v>1584377</v>
      </c>
      <c r="BV355" s="639">
        <f t="shared" si="55"/>
        <v>1651553</v>
      </c>
      <c r="BW355" s="639">
        <f t="shared" si="55"/>
        <v>22116764</v>
      </c>
      <c r="BX355" s="639">
        <f t="shared" si="55"/>
        <v>4817655</v>
      </c>
      <c r="BY355" s="639">
        <f t="shared" si="55"/>
        <v>269930336</v>
      </c>
      <c r="BZ355" s="639">
        <f t="shared" si="55"/>
        <v>1293850</v>
      </c>
      <c r="CA355" s="639">
        <f t="shared" si="55"/>
        <v>52723106</v>
      </c>
      <c r="CB355" s="639">
        <f t="shared" si="55"/>
        <v>1395736</v>
      </c>
      <c r="CC355" s="639">
        <f t="shared" si="55"/>
        <v>7368597</v>
      </c>
      <c r="CD355" s="639">
        <f t="shared" si="55"/>
        <v>212132085</v>
      </c>
      <c r="CE355" s="639">
        <f t="shared" si="55"/>
        <v>0</v>
      </c>
      <c r="CF355" s="639">
        <f t="shared" si="55"/>
        <v>0</v>
      </c>
      <c r="CG355" s="639">
        <f t="shared" si="55"/>
        <v>0</v>
      </c>
      <c r="CH355" s="639">
        <f t="shared" si="55"/>
        <v>0</v>
      </c>
      <c r="CI355" s="639">
        <f t="shared" si="55"/>
        <v>0</v>
      </c>
      <c r="CJ355" s="639">
        <f t="shared" si="55"/>
        <v>0</v>
      </c>
      <c r="CK355" s="639">
        <f t="shared" si="55"/>
        <v>0</v>
      </c>
      <c r="CL355" s="639">
        <f t="shared" si="55"/>
        <v>0</v>
      </c>
      <c r="CM355" s="639">
        <f t="shared" si="55"/>
        <v>0</v>
      </c>
      <c r="CN355" s="639">
        <f t="shared" si="55"/>
        <v>0</v>
      </c>
      <c r="CO355" s="639">
        <f t="shared" si="55"/>
        <v>0</v>
      </c>
      <c r="CP355" s="639">
        <f t="shared" si="55"/>
        <v>0</v>
      </c>
      <c r="CQ355" s="639">
        <f t="shared" si="55"/>
        <v>0</v>
      </c>
      <c r="CR355" s="639">
        <f t="shared" si="55"/>
        <v>0</v>
      </c>
      <c r="CS355" s="639">
        <f t="shared" si="55"/>
        <v>0</v>
      </c>
      <c r="CT355" s="639">
        <f t="shared" si="55"/>
        <v>0</v>
      </c>
      <c r="CU355" s="639">
        <f t="shared" si="55"/>
        <v>0</v>
      </c>
      <c r="CV355" s="639">
        <f t="shared" si="55"/>
        <v>0</v>
      </c>
      <c r="CW355" s="639">
        <f t="shared" si="55"/>
        <v>0</v>
      </c>
      <c r="CX355" s="639">
        <f t="shared" si="55"/>
        <v>0</v>
      </c>
      <c r="CY355" s="639">
        <f t="shared" si="55"/>
        <v>0</v>
      </c>
      <c r="CZ355" s="639">
        <f t="shared" si="55"/>
        <v>0</v>
      </c>
    </row>
    <row r="356" spans="1:104" x14ac:dyDescent="0.3">
      <c r="A356" s="638">
        <v>2</v>
      </c>
      <c r="D356" s="639">
        <f>D291</f>
        <v>989316</v>
      </c>
      <c r="E356" s="639">
        <f t="shared" si="54"/>
        <v>88254</v>
      </c>
      <c r="F356" s="639">
        <f t="shared" si="54"/>
        <v>32698</v>
      </c>
      <c r="G356" s="639">
        <f t="shared" si="54"/>
        <v>16436</v>
      </c>
      <c r="H356" s="639">
        <f t="shared" si="54"/>
        <v>18572</v>
      </c>
      <c r="I356" s="639">
        <f t="shared" si="54"/>
        <v>3679</v>
      </c>
      <c r="J356" s="639">
        <f t="shared" si="54"/>
        <v>467</v>
      </c>
      <c r="K356" s="639">
        <f t="shared" si="54"/>
        <v>205</v>
      </c>
      <c r="L356" s="639">
        <f t="shared" si="54"/>
        <v>1147553</v>
      </c>
      <c r="M356" s="639">
        <f t="shared" si="54"/>
        <v>66777488</v>
      </c>
      <c r="N356" s="639">
        <f t="shared" si="54"/>
        <v>34516</v>
      </c>
      <c r="O356" s="639">
        <f t="shared" si="54"/>
        <v>592072</v>
      </c>
      <c r="P356" s="639">
        <f t="shared" si="54"/>
        <v>9810</v>
      </c>
      <c r="Q356" s="639">
        <f t="shared" si="54"/>
        <v>1096260</v>
      </c>
      <c r="R356" s="639">
        <f t="shared" si="54"/>
        <v>4320</v>
      </c>
      <c r="S356" s="639">
        <f t="shared" si="54"/>
        <v>15602</v>
      </c>
      <c r="T356" s="639">
        <f t="shared" si="54"/>
        <v>108424</v>
      </c>
      <c r="U356" s="639">
        <f t="shared" si="54"/>
        <v>42970</v>
      </c>
      <c r="V356" s="639">
        <f t="shared" si="54"/>
        <v>471248</v>
      </c>
      <c r="W356" s="639">
        <f t="shared" si="54"/>
        <v>0</v>
      </c>
      <c r="X356" s="639">
        <f t="shared" si="54"/>
        <v>0</v>
      </c>
      <c r="Y356" s="639">
        <f t="shared" si="54"/>
        <v>96029</v>
      </c>
      <c r="Z356" s="639">
        <f t="shared" si="54"/>
        <v>6592072</v>
      </c>
      <c r="AA356" s="639">
        <f t="shared" si="54"/>
        <v>2871</v>
      </c>
      <c r="AB356" s="639">
        <f t="shared" si="54"/>
        <v>76010</v>
      </c>
      <c r="AC356" s="639">
        <f t="shared" si="54"/>
        <v>7185983</v>
      </c>
      <c r="AD356" s="639">
        <f t="shared" si="54"/>
        <v>1006275</v>
      </c>
      <c r="AE356" s="639">
        <f t="shared" si="54"/>
        <v>0</v>
      </c>
      <c r="AF356" s="639">
        <f t="shared" si="54"/>
        <v>24085788</v>
      </c>
      <c r="AG356" s="639">
        <f t="shared" si="54"/>
        <v>11098</v>
      </c>
      <c r="AH356" s="639">
        <f t="shared" si="54"/>
        <v>6589</v>
      </c>
      <c r="AI356" s="639">
        <f t="shared" si="54"/>
        <v>370009</v>
      </c>
      <c r="AJ356" s="639">
        <f t="shared" si="54"/>
        <v>46786</v>
      </c>
      <c r="AK356" s="639">
        <f t="shared" si="54"/>
        <v>3298</v>
      </c>
      <c r="AL356" s="639">
        <f t="shared" si="54"/>
        <v>0</v>
      </c>
      <c r="AM356" s="639">
        <f t="shared" si="54"/>
        <v>0</v>
      </c>
      <c r="AN356" s="639">
        <f t="shared" si="54"/>
        <v>1013195</v>
      </c>
      <c r="AO356" s="639">
        <f t="shared" si="54"/>
        <v>150</v>
      </c>
      <c r="AP356" s="639">
        <f t="shared" si="54"/>
        <v>191396</v>
      </c>
      <c r="AQ356" s="639">
        <f t="shared" si="54"/>
        <v>139953</v>
      </c>
      <c r="AR356" s="639">
        <f t="shared" si="54"/>
        <v>119148</v>
      </c>
      <c r="AS356" s="639">
        <f t="shared" si="54"/>
        <v>0</v>
      </c>
      <c r="AT356" s="639">
        <f t="shared" si="54"/>
        <v>13823</v>
      </c>
      <c r="AU356" s="639">
        <f t="shared" si="54"/>
        <v>129831631</v>
      </c>
      <c r="AV356" s="639">
        <f t="shared" si="54"/>
        <v>14661670</v>
      </c>
      <c r="AW356" s="639">
        <f t="shared" si="54"/>
        <v>203663</v>
      </c>
      <c r="AX356" s="639">
        <f t="shared" si="54"/>
        <v>9005</v>
      </c>
      <c r="AY356" s="639">
        <f t="shared" si="54"/>
        <v>11666</v>
      </c>
      <c r="AZ356" s="639">
        <f t="shared" si="54"/>
        <v>6168</v>
      </c>
      <c r="BA356" s="639">
        <f t="shared" si="54"/>
        <v>0</v>
      </c>
      <c r="BB356" s="639">
        <f t="shared" si="54"/>
        <v>171674</v>
      </c>
      <c r="BC356" s="639">
        <f t="shared" si="54"/>
        <v>0</v>
      </c>
      <c r="BD356" s="639">
        <f t="shared" si="54"/>
        <v>8163</v>
      </c>
      <c r="BE356" s="639">
        <f t="shared" si="54"/>
        <v>2748</v>
      </c>
      <c r="BF356" s="639">
        <f t="shared" si="54"/>
        <v>3286491</v>
      </c>
      <c r="BG356" s="639">
        <f t="shared" si="54"/>
        <v>0</v>
      </c>
      <c r="BH356" s="639">
        <f t="shared" si="54"/>
        <v>730836</v>
      </c>
      <c r="BI356" s="639">
        <f t="shared" si="54"/>
        <v>194308</v>
      </c>
      <c r="BJ356" s="639">
        <f t="shared" si="54"/>
        <v>11893</v>
      </c>
      <c r="BK356" s="639">
        <f t="shared" si="54"/>
        <v>479</v>
      </c>
      <c r="BL356" s="639">
        <f t="shared" si="54"/>
        <v>2115027</v>
      </c>
      <c r="BM356" s="639">
        <f t="shared" si="54"/>
        <v>2391957</v>
      </c>
      <c r="BN356" s="639">
        <f t="shared" si="54"/>
        <v>349356</v>
      </c>
      <c r="BO356" s="639">
        <f t="shared" si="54"/>
        <v>16479637</v>
      </c>
      <c r="BP356" s="639">
        <f t="shared" si="54"/>
        <v>37192221</v>
      </c>
      <c r="BQ356" s="639">
        <f t="shared" si="55"/>
        <v>30683</v>
      </c>
      <c r="BR356" s="639">
        <f t="shared" si="55"/>
        <v>1536543</v>
      </c>
      <c r="BS356" s="639">
        <f t="shared" si="55"/>
        <v>73698</v>
      </c>
      <c r="BT356" s="639">
        <f t="shared" si="55"/>
        <v>0</v>
      </c>
      <c r="BU356" s="639">
        <f t="shared" si="55"/>
        <v>10948</v>
      </c>
      <c r="BV356" s="639">
        <f t="shared" si="55"/>
        <v>7898</v>
      </c>
      <c r="BW356" s="639">
        <f t="shared" si="55"/>
        <v>1621313</v>
      </c>
      <c r="BX356" s="639">
        <f t="shared" si="55"/>
        <v>154166</v>
      </c>
      <c r="BY356" s="639">
        <f t="shared" si="55"/>
        <v>11905004</v>
      </c>
      <c r="BZ356" s="639">
        <f t="shared" si="55"/>
        <v>195821</v>
      </c>
      <c r="CA356" s="639">
        <f t="shared" si="55"/>
        <v>2939095</v>
      </c>
      <c r="CB356" s="639">
        <f t="shared" si="55"/>
        <v>38576</v>
      </c>
      <c r="CC356" s="639">
        <f t="shared" si="55"/>
        <v>278543</v>
      </c>
      <c r="CD356" s="639">
        <f t="shared" si="55"/>
        <v>14490735</v>
      </c>
      <c r="CE356" s="639">
        <f t="shared" si="55"/>
        <v>0</v>
      </c>
      <c r="CF356" s="639">
        <f t="shared" si="55"/>
        <v>0</v>
      </c>
      <c r="CG356" s="639">
        <f t="shared" si="55"/>
        <v>0</v>
      </c>
      <c r="CH356" s="639">
        <f t="shared" si="55"/>
        <v>0</v>
      </c>
      <c r="CI356" s="639">
        <f t="shared" si="55"/>
        <v>0</v>
      </c>
      <c r="CJ356" s="639">
        <f t="shared" si="55"/>
        <v>0</v>
      </c>
      <c r="CK356" s="639">
        <f t="shared" si="55"/>
        <v>0</v>
      </c>
      <c r="CL356" s="639">
        <f t="shared" si="55"/>
        <v>0</v>
      </c>
      <c r="CM356" s="639">
        <f t="shared" si="55"/>
        <v>0</v>
      </c>
      <c r="CN356" s="639">
        <f t="shared" si="55"/>
        <v>0</v>
      </c>
      <c r="CO356" s="639">
        <f t="shared" si="55"/>
        <v>0</v>
      </c>
      <c r="CP356" s="639">
        <f t="shared" si="55"/>
        <v>0</v>
      </c>
      <c r="CQ356" s="639">
        <f t="shared" si="55"/>
        <v>0</v>
      </c>
      <c r="CR356" s="639">
        <f t="shared" si="55"/>
        <v>0</v>
      </c>
      <c r="CS356" s="639">
        <f t="shared" si="55"/>
        <v>0</v>
      </c>
      <c r="CT356" s="639">
        <f t="shared" si="55"/>
        <v>0</v>
      </c>
      <c r="CU356" s="639">
        <f t="shared" si="55"/>
        <v>0</v>
      </c>
      <c r="CV356" s="639">
        <f t="shared" si="55"/>
        <v>0</v>
      </c>
      <c r="CW356" s="639">
        <f t="shared" si="55"/>
        <v>0</v>
      </c>
      <c r="CX356" s="639">
        <f t="shared" si="55"/>
        <v>0</v>
      </c>
      <c r="CY356" s="639">
        <f t="shared" si="55"/>
        <v>0</v>
      </c>
      <c r="CZ356" s="639">
        <f t="shared" si="55"/>
        <v>0</v>
      </c>
    </row>
    <row r="357" spans="1:104" x14ac:dyDescent="0.3">
      <c r="A357" s="638">
        <v>3</v>
      </c>
      <c r="D357" s="639">
        <f>D292</f>
        <v>1623679</v>
      </c>
      <c r="E357" s="639">
        <f t="shared" si="54"/>
        <v>2450710</v>
      </c>
      <c r="F357" s="639">
        <f t="shared" si="54"/>
        <v>552704</v>
      </c>
      <c r="G357" s="639">
        <f t="shared" si="54"/>
        <v>399179</v>
      </c>
      <c r="H357" s="639">
        <f t="shared" si="54"/>
        <v>66194</v>
      </c>
      <c r="I357" s="639">
        <f t="shared" si="54"/>
        <v>7666</v>
      </c>
      <c r="J357" s="639">
        <f t="shared" si="54"/>
        <v>467</v>
      </c>
      <c r="K357" s="639">
        <f t="shared" si="54"/>
        <v>205</v>
      </c>
      <c r="L357" s="639">
        <f t="shared" si="54"/>
        <v>10357311</v>
      </c>
      <c r="M357" s="639">
        <f t="shared" si="54"/>
        <v>270102146</v>
      </c>
      <c r="N357" s="639">
        <f t="shared" si="54"/>
        <v>113612</v>
      </c>
      <c r="O357" s="639">
        <f t="shared" si="54"/>
        <v>9799520</v>
      </c>
      <c r="P357" s="639">
        <f t="shared" si="54"/>
        <v>9810</v>
      </c>
      <c r="Q357" s="639">
        <f t="shared" si="54"/>
        <v>17207089</v>
      </c>
      <c r="R357" s="639">
        <f t="shared" si="54"/>
        <v>4320</v>
      </c>
      <c r="S357" s="639">
        <f t="shared" si="54"/>
        <v>168441</v>
      </c>
      <c r="T357" s="639">
        <f t="shared" si="54"/>
        <v>1285752</v>
      </c>
      <c r="U357" s="639">
        <f t="shared" si="54"/>
        <v>269130</v>
      </c>
      <c r="V357" s="639">
        <f t="shared" si="54"/>
        <v>4401355</v>
      </c>
      <c r="W357" s="639">
        <f t="shared" si="54"/>
        <v>0</v>
      </c>
      <c r="X357" s="639">
        <f t="shared" si="54"/>
        <v>0</v>
      </c>
      <c r="Y357" s="639">
        <f t="shared" si="54"/>
        <v>1365229</v>
      </c>
      <c r="Z357" s="639">
        <f t="shared" si="54"/>
        <v>57103454</v>
      </c>
      <c r="AA357" s="639">
        <f t="shared" si="54"/>
        <v>2871</v>
      </c>
      <c r="AB357" s="639">
        <f t="shared" si="54"/>
        <v>127121</v>
      </c>
      <c r="AC357" s="639">
        <f t="shared" si="54"/>
        <v>78368406</v>
      </c>
      <c r="AD357" s="639">
        <f t="shared" si="54"/>
        <v>1013957</v>
      </c>
      <c r="AE357" s="639">
        <f t="shared" si="54"/>
        <v>0</v>
      </c>
      <c r="AF357" s="639">
        <f t="shared" si="54"/>
        <v>179289305</v>
      </c>
      <c r="AG357" s="639">
        <f t="shared" si="54"/>
        <v>11098</v>
      </c>
      <c r="AH357" s="639">
        <f t="shared" si="54"/>
        <v>16218</v>
      </c>
      <c r="AI357" s="639">
        <f t="shared" si="54"/>
        <v>4992052</v>
      </c>
      <c r="AJ357" s="639">
        <f t="shared" si="54"/>
        <v>270361</v>
      </c>
      <c r="AK357" s="639">
        <f t="shared" si="54"/>
        <v>3298</v>
      </c>
      <c r="AL357" s="639">
        <f t="shared" si="54"/>
        <v>0</v>
      </c>
      <c r="AM357" s="639">
        <f t="shared" si="54"/>
        <v>1800</v>
      </c>
      <c r="AN357" s="639">
        <f t="shared" si="54"/>
        <v>20264508</v>
      </c>
      <c r="AO357" s="639">
        <f t="shared" si="54"/>
        <v>0</v>
      </c>
      <c r="AP357" s="639">
        <f t="shared" si="54"/>
        <v>1726480</v>
      </c>
      <c r="AQ357" s="639">
        <f t="shared" si="54"/>
        <v>1182744</v>
      </c>
      <c r="AR357" s="639">
        <f t="shared" si="54"/>
        <v>119148</v>
      </c>
      <c r="AS357" s="639">
        <f t="shared" si="54"/>
        <v>0</v>
      </c>
      <c r="AT357" s="639">
        <f t="shared" si="54"/>
        <v>15850</v>
      </c>
      <c r="AU357" s="639">
        <f t="shared" si="54"/>
        <v>711181247</v>
      </c>
      <c r="AV357" s="639">
        <f t="shared" si="54"/>
        <v>172355955</v>
      </c>
      <c r="AW357" s="639">
        <f t="shared" si="54"/>
        <v>1715905</v>
      </c>
      <c r="AX357" s="639">
        <f t="shared" si="54"/>
        <v>62722</v>
      </c>
      <c r="AY357" s="639">
        <f t="shared" si="54"/>
        <v>46157</v>
      </c>
      <c r="AZ357" s="639">
        <f t="shared" si="54"/>
        <v>14468</v>
      </c>
      <c r="BA357" s="639">
        <f t="shared" si="54"/>
        <v>0</v>
      </c>
      <c r="BB357" s="639">
        <f t="shared" si="54"/>
        <v>10289029</v>
      </c>
      <c r="BC357" s="639">
        <f t="shared" si="54"/>
        <v>7136</v>
      </c>
      <c r="BD357" s="639">
        <f t="shared" si="54"/>
        <v>13296</v>
      </c>
      <c r="BE357" s="639">
        <f t="shared" si="54"/>
        <v>2748</v>
      </c>
      <c r="BF357" s="639">
        <f t="shared" si="54"/>
        <v>23360539</v>
      </c>
      <c r="BG357" s="639">
        <f t="shared" si="54"/>
        <v>0</v>
      </c>
      <c r="BH357" s="639">
        <f t="shared" si="54"/>
        <v>12940903</v>
      </c>
      <c r="BI357" s="639">
        <f t="shared" si="54"/>
        <v>7934252</v>
      </c>
      <c r="BJ357" s="639">
        <f t="shared" si="54"/>
        <v>11893</v>
      </c>
      <c r="BK357" s="639">
        <f t="shared" si="54"/>
        <v>479</v>
      </c>
      <c r="BL357" s="639">
        <f t="shared" si="54"/>
        <v>22997038</v>
      </c>
      <c r="BM357" s="639">
        <f t="shared" si="54"/>
        <v>32261828</v>
      </c>
      <c r="BN357" s="639">
        <f t="shared" si="54"/>
        <v>1380742</v>
      </c>
      <c r="BO357" s="639">
        <f t="shared" si="54"/>
        <v>92787441</v>
      </c>
      <c r="BP357" s="639">
        <f t="shared" si="54"/>
        <v>202294555</v>
      </c>
      <c r="BQ357" s="639">
        <f t="shared" si="55"/>
        <v>40410</v>
      </c>
      <c r="BR357" s="639">
        <f t="shared" si="55"/>
        <v>14892796</v>
      </c>
      <c r="BS357" s="639">
        <f t="shared" si="55"/>
        <v>213897</v>
      </c>
      <c r="BT357" s="639">
        <f t="shared" si="55"/>
        <v>0</v>
      </c>
      <c r="BU357" s="639">
        <f t="shared" si="55"/>
        <v>56850</v>
      </c>
      <c r="BV357" s="639">
        <f t="shared" si="55"/>
        <v>7898</v>
      </c>
      <c r="BW357" s="639">
        <f t="shared" si="55"/>
        <v>9742962</v>
      </c>
      <c r="BX357" s="639">
        <f t="shared" si="55"/>
        <v>1345558</v>
      </c>
      <c r="BY357" s="639">
        <f t="shared" si="55"/>
        <v>112054036</v>
      </c>
      <c r="BZ357" s="639">
        <f t="shared" si="55"/>
        <v>55333</v>
      </c>
      <c r="CA357" s="639">
        <f t="shared" si="55"/>
        <v>37861249</v>
      </c>
      <c r="CB357" s="639">
        <f t="shared" si="55"/>
        <v>166934</v>
      </c>
      <c r="CC357" s="639">
        <f t="shared" si="55"/>
        <v>1529536</v>
      </c>
      <c r="CD357" s="639">
        <f t="shared" si="55"/>
        <v>70434022</v>
      </c>
      <c r="CE357" s="639">
        <f t="shared" si="55"/>
        <v>0</v>
      </c>
      <c r="CF357" s="639">
        <f t="shared" si="55"/>
        <v>0</v>
      </c>
      <c r="CG357" s="639">
        <f t="shared" si="55"/>
        <v>0</v>
      </c>
      <c r="CH357" s="639">
        <f t="shared" si="55"/>
        <v>0</v>
      </c>
      <c r="CI357" s="639">
        <f t="shared" si="55"/>
        <v>0</v>
      </c>
      <c r="CJ357" s="639">
        <f t="shared" si="55"/>
        <v>0</v>
      </c>
      <c r="CK357" s="639">
        <f t="shared" si="55"/>
        <v>0</v>
      </c>
      <c r="CL357" s="639">
        <f t="shared" si="55"/>
        <v>0</v>
      </c>
      <c r="CM357" s="639">
        <f t="shared" si="55"/>
        <v>0</v>
      </c>
      <c r="CN357" s="639">
        <f t="shared" si="55"/>
        <v>0</v>
      </c>
      <c r="CO357" s="639">
        <f t="shared" si="55"/>
        <v>0</v>
      </c>
      <c r="CP357" s="639">
        <f t="shared" si="55"/>
        <v>0</v>
      </c>
      <c r="CQ357" s="639">
        <f t="shared" si="55"/>
        <v>0</v>
      </c>
      <c r="CR357" s="639">
        <f t="shared" si="55"/>
        <v>0</v>
      </c>
      <c r="CS357" s="639">
        <f t="shared" si="55"/>
        <v>0</v>
      </c>
      <c r="CT357" s="639">
        <f t="shared" si="55"/>
        <v>0</v>
      </c>
      <c r="CU357" s="639">
        <f t="shared" si="55"/>
        <v>0</v>
      </c>
      <c r="CV357" s="639">
        <f t="shared" si="55"/>
        <v>0</v>
      </c>
      <c r="CW357" s="639">
        <f t="shared" si="55"/>
        <v>0</v>
      </c>
      <c r="CX357" s="639">
        <f t="shared" si="55"/>
        <v>0</v>
      </c>
      <c r="CY357" s="639">
        <f t="shared" si="55"/>
        <v>0</v>
      </c>
      <c r="CZ357" s="639">
        <f t="shared" si="55"/>
        <v>0</v>
      </c>
    </row>
    <row r="359" spans="1:104" x14ac:dyDescent="0.3">
      <c r="D359" s="649">
        <f>D353+D355+D356+D357</f>
        <v>81449943.780000001</v>
      </c>
      <c r="E359" s="649">
        <f t="shared" ref="E359:BP359" si="56">E353+E355+E356+E357</f>
        <v>98813022.11999999</v>
      </c>
      <c r="F359" s="649">
        <f t="shared" si="56"/>
        <v>10508559.609999999</v>
      </c>
      <c r="G359" s="649">
        <f t="shared" si="56"/>
        <v>72196500.329999998</v>
      </c>
      <c r="H359" s="649">
        <f t="shared" si="56"/>
        <v>44261574.93</v>
      </c>
      <c r="I359" s="649">
        <f t="shared" si="56"/>
        <v>8798266.7599999998</v>
      </c>
      <c r="J359" s="649">
        <f t="shared" si="56"/>
        <v>1619690.3</v>
      </c>
      <c r="K359" s="649">
        <f t="shared" si="56"/>
        <v>27101421.389999997</v>
      </c>
      <c r="L359" s="649">
        <f t="shared" si="56"/>
        <v>404551973.57000005</v>
      </c>
      <c r="M359" s="649">
        <f t="shared" si="56"/>
        <v>4678553371.7095003</v>
      </c>
      <c r="N359" s="649">
        <f t="shared" si="56"/>
        <v>46403145.030000001</v>
      </c>
      <c r="O359" s="649">
        <f t="shared" si="56"/>
        <v>171858010.24000001</v>
      </c>
      <c r="P359" s="649">
        <f t="shared" si="56"/>
        <v>14427739.454</v>
      </c>
      <c r="Q359" s="649">
        <f t="shared" si="56"/>
        <v>605220469.12</v>
      </c>
      <c r="R359" s="649">
        <f t="shared" si="56"/>
        <v>2325654.41</v>
      </c>
      <c r="S359" s="649">
        <f t="shared" si="56"/>
        <v>43039672.987499997</v>
      </c>
      <c r="T359" s="649">
        <f t="shared" si="56"/>
        <v>61614977.640000001</v>
      </c>
      <c r="U359" s="649">
        <f t="shared" si="56"/>
        <v>37332385.840000004</v>
      </c>
      <c r="V359" s="649">
        <f t="shared" si="56"/>
        <v>280744960.78000003</v>
      </c>
      <c r="W359" s="649">
        <f t="shared" si="56"/>
        <v>0</v>
      </c>
      <c r="X359" s="649">
        <f t="shared" si="56"/>
        <v>0</v>
      </c>
      <c r="Y359" s="649">
        <f t="shared" si="56"/>
        <v>83275015.86999999</v>
      </c>
      <c r="Z359" s="649">
        <f t="shared" si="56"/>
        <v>2003360385.885</v>
      </c>
      <c r="AA359" s="649">
        <f t="shared" si="56"/>
        <v>71422957</v>
      </c>
      <c r="AB359" s="649">
        <f t="shared" si="56"/>
        <v>36631072.719999999</v>
      </c>
      <c r="AC359" s="649">
        <f t="shared" si="56"/>
        <v>982359082.69710004</v>
      </c>
      <c r="AD359" s="649">
        <f t="shared" si="56"/>
        <v>18020859.579999998</v>
      </c>
      <c r="AE359" s="649">
        <f t="shared" si="56"/>
        <v>0</v>
      </c>
      <c r="AF359" s="649">
        <f t="shared" si="56"/>
        <v>4915147679.8199997</v>
      </c>
      <c r="AG359" s="649">
        <f t="shared" si="56"/>
        <v>9603760.3599999994</v>
      </c>
      <c r="AH359" s="649">
        <f t="shared" si="56"/>
        <v>11889368.42</v>
      </c>
      <c r="AI359" s="649">
        <f t="shared" si="56"/>
        <v>156338224.26000002</v>
      </c>
      <c r="AJ359" s="649">
        <f t="shared" si="56"/>
        <v>26459553.350000001</v>
      </c>
      <c r="AK359" s="649">
        <f t="shared" si="56"/>
        <v>5025834.2</v>
      </c>
      <c r="AL359" s="649">
        <f t="shared" si="56"/>
        <v>0</v>
      </c>
      <c r="AM359" s="649">
        <f t="shared" si="56"/>
        <v>37221177.940000005</v>
      </c>
      <c r="AN359" s="649">
        <f t="shared" si="56"/>
        <v>608947333.02499998</v>
      </c>
      <c r="AO359" s="649">
        <f t="shared" si="56"/>
        <v>780167</v>
      </c>
      <c r="AP359" s="649">
        <f t="shared" si="56"/>
        <v>289409293.77000004</v>
      </c>
      <c r="AQ359" s="649">
        <f t="shared" si="56"/>
        <v>47623995.479999997</v>
      </c>
      <c r="AR359" s="649">
        <f t="shared" si="56"/>
        <v>6951025.4000000004</v>
      </c>
      <c r="AS359" s="649">
        <f t="shared" si="56"/>
        <v>0</v>
      </c>
      <c r="AT359" s="649">
        <f t="shared" si="56"/>
        <v>29325329.259999998</v>
      </c>
      <c r="AU359" s="649">
        <f t="shared" si="56"/>
        <v>12638740930.4925</v>
      </c>
      <c r="AV359" s="649">
        <f t="shared" si="56"/>
        <v>6400729763.4344997</v>
      </c>
      <c r="AW359" s="649">
        <f t="shared" si="56"/>
        <v>71153201.719999999</v>
      </c>
      <c r="AX359" s="649">
        <f t="shared" si="56"/>
        <v>21781488.379999999</v>
      </c>
      <c r="AY359" s="649">
        <f t="shared" si="56"/>
        <v>19036508.120000001</v>
      </c>
      <c r="AZ359" s="649">
        <f t="shared" si="56"/>
        <v>16636723.590000002</v>
      </c>
      <c r="BA359" s="649">
        <f t="shared" si="56"/>
        <v>0</v>
      </c>
      <c r="BB359" s="649">
        <f t="shared" si="56"/>
        <v>213439172.361</v>
      </c>
      <c r="BC359" s="649">
        <f t="shared" si="56"/>
        <v>27987885.979999997</v>
      </c>
      <c r="BD359" s="649">
        <f t="shared" si="56"/>
        <v>3771046.07</v>
      </c>
      <c r="BE359" s="649">
        <f t="shared" si="56"/>
        <v>7014939.5099999998</v>
      </c>
      <c r="BF359" s="649">
        <f t="shared" si="56"/>
        <v>644040880.57500005</v>
      </c>
      <c r="BG359" s="649">
        <f t="shared" si="56"/>
        <v>940207.92</v>
      </c>
      <c r="BH359" s="649">
        <f t="shared" si="56"/>
        <v>499771250.48000002</v>
      </c>
      <c r="BI359" s="649">
        <f t="shared" si="56"/>
        <v>91114793.800000012</v>
      </c>
      <c r="BJ359" s="649">
        <f t="shared" si="56"/>
        <v>8746599.125</v>
      </c>
      <c r="BK359" s="649">
        <f t="shared" si="56"/>
        <v>5035977</v>
      </c>
      <c r="BL359" s="649">
        <f t="shared" si="56"/>
        <v>1021843775.612</v>
      </c>
      <c r="BM359" s="649">
        <f t="shared" si="56"/>
        <v>1035603245.8500001</v>
      </c>
      <c r="BN359" s="649">
        <f t="shared" si="56"/>
        <v>151279827.07999998</v>
      </c>
      <c r="BO359" s="649">
        <f t="shared" si="56"/>
        <v>2348230591.0699997</v>
      </c>
      <c r="BP359" s="649">
        <f t="shared" si="56"/>
        <v>7513892480.0974998</v>
      </c>
      <c r="BQ359" s="649">
        <f t="shared" ref="BQ359:CZ359" si="57">BQ353+BQ355+BQ356+BQ357</f>
        <v>30607731.879999999</v>
      </c>
      <c r="BR359" s="649">
        <f t="shared" si="57"/>
        <v>429198247.917</v>
      </c>
      <c r="BS359" s="649">
        <f t="shared" si="57"/>
        <v>40552079.600000001</v>
      </c>
      <c r="BT359" s="649">
        <f t="shared" si="57"/>
        <v>0</v>
      </c>
      <c r="BU359" s="649">
        <f t="shared" si="57"/>
        <v>30248891.989999998</v>
      </c>
      <c r="BV359" s="649">
        <f t="shared" si="57"/>
        <v>22400532.009999998</v>
      </c>
      <c r="BW359" s="649">
        <f t="shared" si="57"/>
        <v>228989378.30000001</v>
      </c>
      <c r="BX359" s="649">
        <f t="shared" si="57"/>
        <v>49287430.060000002</v>
      </c>
      <c r="BY359" s="649">
        <f t="shared" si="57"/>
        <v>2375295701.1915998</v>
      </c>
      <c r="BZ359" s="649">
        <f t="shared" si="57"/>
        <v>33378608.34</v>
      </c>
      <c r="CA359" s="649">
        <f t="shared" si="57"/>
        <v>341609711.93000001</v>
      </c>
      <c r="CB359" s="649">
        <f t="shared" si="57"/>
        <v>25921434.399999999</v>
      </c>
      <c r="CC359" s="649">
        <f t="shared" si="57"/>
        <v>57157841.270000003</v>
      </c>
      <c r="CD359" s="649">
        <f t="shared" si="57"/>
        <v>1630574591.3</v>
      </c>
      <c r="CE359" s="649">
        <f t="shared" si="57"/>
        <v>0</v>
      </c>
      <c r="CF359" s="649">
        <f t="shared" si="57"/>
        <v>0</v>
      </c>
      <c r="CG359" s="649">
        <f t="shared" si="57"/>
        <v>0</v>
      </c>
      <c r="CH359" s="649">
        <f t="shared" si="57"/>
        <v>0</v>
      </c>
      <c r="CI359" s="649">
        <f t="shared" si="57"/>
        <v>0</v>
      </c>
      <c r="CJ359" s="649">
        <f t="shared" si="57"/>
        <v>0</v>
      </c>
      <c r="CK359" s="649">
        <f t="shared" si="57"/>
        <v>0</v>
      </c>
      <c r="CL359" s="649">
        <f t="shared" si="57"/>
        <v>0</v>
      </c>
      <c r="CM359" s="649">
        <f t="shared" si="57"/>
        <v>0</v>
      </c>
      <c r="CN359" s="649">
        <f t="shared" si="57"/>
        <v>0</v>
      </c>
      <c r="CO359" s="649">
        <f t="shared" si="57"/>
        <v>0</v>
      </c>
      <c r="CP359" s="649">
        <f t="shared" si="57"/>
        <v>0</v>
      </c>
      <c r="CQ359" s="649">
        <f t="shared" si="57"/>
        <v>0</v>
      </c>
      <c r="CR359" s="649">
        <f t="shared" si="57"/>
        <v>0</v>
      </c>
      <c r="CS359" s="649">
        <f t="shared" si="57"/>
        <v>0</v>
      </c>
      <c r="CT359" s="649">
        <f t="shared" si="57"/>
        <v>0</v>
      </c>
      <c r="CU359" s="649">
        <f t="shared" si="57"/>
        <v>0</v>
      </c>
      <c r="CV359" s="649">
        <f t="shared" si="57"/>
        <v>0</v>
      </c>
      <c r="CW359" s="649">
        <f t="shared" si="57"/>
        <v>0</v>
      </c>
      <c r="CX359" s="649">
        <f t="shared" si="57"/>
        <v>0</v>
      </c>
      <c r="CY359" s="649">
        <f t="shared" si="57"/>
        <v>0</v>
      </c>
      <c r="CZ359" s="649">
        <f t="shared" si="57"/>
        <v>0</v>
      </c>
    </row>
    <row r="360" spans="1:104" x14ac:dyDescent="0.3">
      <c r="D360" s="649"/>
      <c r="E360" s="649"/>
      <c r="F360" s="649"/>
      <c r="G360" s="649"/>
      <c r="H360" s="649"/>
      <c r="I360" s="649"/>
      <c r="J360" s="649"/>
      <c r="K360" s="649"/>
      <c r="L360" s="649"/>
      <c r="M360" s="649"/>
      <c r="N360" s="649"/>
      <c r="O360" s="649"/>
      <c r="P360" s="649"/>
      <c r="Q360" s="649"/>
      <c r="R360" s="649"/>
      <c r="S360" s="649"/>
      <c r="T360" s="649"/>
      <c r="U360" s="649"/>
      <c r="V360" s="649"/>
      <c r="W360" s="649"/>
      <c r="X360" s="649"/>
      <c r="Y360" s="649"/>
      <c r="Z360" s="649"/>
      <c r="AA360" s="649"/>
      <c r="AB360" s="649"/>
      <c r="AC360" s="649"/>
      <c r="AD360" s="649"/>
      <c r="AE360" s="649"/>
      <c r="AF360" s="649"/>
      <c r="AG360" s="649"/>
      <c r="AH360" s="649"/>
      <c r="AI360" s="649"/>
      <c r="AJ360" s="649"/>
      <c r="AK360" s="649"/>
      <c r="AL360" s="649"/>
      <c r="AM360" s="649"/>
      <c r="AN360" s="649"/>
      <c r="AO360" s="649"/>
      <c r="AP360" s="649"/>
      <c r="AQ360" s="649"/>
      <c r="AR360" s="649"/>
      <c r="AS360" s="649"/>
      <c r="AT360" s="649"/>
      <c r="AU360" s="649"/>
      <c r="AV360" s="649"/>
      <c r="AW360" s="649"/>
      <c r="AX360" s="649"/>
      <c r="AY360" s="649"/>
      <c r="AZ360" s="649"/>
      <c r="BA360" s="649"/>
      <c r="BB360" s="649"/>
      <c r="BC360" s="649"/>
      <c r="BD360" s="649"/>
      <c r="BE360" s="649"/>
      <c r="BF360" s="649"/>
      <c r="BG360" s="649"/>
      <c r="BH360" s="649"/>
      <c r="BI360" s="649"/>
      <c r="BJ360" s="649"/>
      <c r="BK360" s="649"/>
      <c r="BL360" s="649"/>
      <c r="BM360" s="649"/>
      <c r="BN360" s="649"/>
      <c r="BO360" s="649"/>
      <c r="BP360" s="649"/>
      <c r="BQ360" s="649"/>
      <c r="BR360" s="649"/>
      <c r="BS360" s="649"/>
      <c r="BT360" s="649"/>
      <c r="BU360" s="649"/>
      <c r="BV360" s="649"/>
      <c r="BW360" s="649"/>
      <c r="BX360" s="649"/>
      <c r="BY360" s="649"/>
      <c r="BZ360" s="649"/>
      <c r="CA360" s="649"/>
      <c r="CB360" s="649"/>
      <c r="CC360" s="649"/>
      <c r="CD360" s="649"/>
      <c r="CE360" s="649"/>
      <c r="CF360" s="649"/>
      <c r="CG360" s="649"/>
      <c r="CH360" s="649"/>
      <c r="CI360" s="649"/>
      <c r="CJ360" s="649"/>
      <c r="CK360" s="649"/>
      <c r="CL360" s="649"/>
      <c r="CM360" s="649"/>
      <c r="CN360" s="649"/>
      <c r="CO360" s="649"/>
      <c r="CP360" s="649"/>
      <c r="CQ360" s="649"/>
      <c r="CR360" s="649"/>
      <c r="CS360" s="649"/>
      <c r="CT360" s="649"/>
      <c r="CU360" s="649"/>
      <c r="CV360" s="649"/>
      <c r="CW360" s="649"/>
      <c r="CX360" s="649"/>
      <c r="CY360" s="649"/>
      <c r="CZ360" s="649"/>
    </row>
    <row r="361" spans="1:104" x14ac:dyDescent="0.3">
      <c r="D361" s="649">
        <f>'Unit Data from Audit Worksheet'!$E$295</f>
        <v>0</v>
      </c>
      <c r="E361" s="649">
        <f>'Unit Data from Audit Worksheet'!$E$295</f>
        <v>0</v>
      </c>
      <c r="F361" s="649">
        <f>'Unit Data from Audit Worksheet'!$E$295</f>
        <v>0</v>
      </c>
      <c r="G361" s="649">
        <f>'Unit Data from Audit Worksheet'!$E$295</f>
        <v>0</v>
      </c>
      <c r="H361" s="649">
        <f>'Unit Data from Audit Worksheet'!$E$295</f>
        <v>0</v>
      </c>
      <c r="I361" s="649">
        <f>'Unit Data from Audit Worksheet'!$E$295</f>
        <v>0</v>
      </c>
      <c r="J361" s="649">
        <f>'Unit Data from Audit Worksheet'!$E$295</f>
        <v>0</v>
      </c>
      <c r="K361" s="649">
        <f>'Unit Data from Audit Worksheet'!$E$295</f>
        <v>0</v>
      </c>
      <c r="L361" s="649">
        <f>'Unit Data from Audit Worksheet'!$E$295</f>
        <v>0</v>
      </c>
      <c r="M361" s="649">
        <f>'Unit Data from Audit Worksheet'!$E$295</f>
        <v>0</v>
      </c>
      <c r="N361" s="649">
        <f>'Unit Data from Audit Worksheet'!$E$295</f>
        <v>0</v>
      </c>
      <c r="O361" s="649">
        <f>'Unit Data from Audit Worksheet'!$E$295</f>
        <v>0</v>
      </c>
      <c r="P361" s="649">
        <f>'Unit Data from Audit Worksheet'!$E$295</f>
        <v>0</v>
      </c>
      <c r="Q361" s="649">
        <f>'Unit Data from Audit Worksheet'!$E$295</f>
        <v>0</v>
      </c>
      <c r="R361" s="649">
        <f>'Unit Data from Audit Worksheet'!$E$295</f>
        <v>0</v>
      </c>
      <c r="S361" s="649">
        <f>'Unit Data from Audit Worksheet'!$E$295</f>
        <v>0</v>
      </c>
      <c r="T361" s="649">
        <f>'Unit Data from Audit Worksheet'!$E$295</f>
        <v>0</v>
      </c>
      <c r="U361" s="649">
        <f>'Unit Data from Audit Worksheet'!$E$295</f>
        <v>0</v>
      </c>
      <c r="V361" s="649">
        <f>'Unit Data from Audit Worksheet'!$E$295</f>
        <v>0</v>
      </c>
      <c r="W361" s="649">
        <f>'Unit Data from Audit Worksheet'!$E$295</f>
        <v>0</v>
      </c>
      <c r="X361" s="649">
        <f>'Unit Data from Audit Worksheet'!$E$295</f>
        <v>0</v>
      </c>
      <c r="Y361" s="649">
        <f>'Unit Data from Audit Worksheet'!$E$295</f>
        <v>0</v>
      </c>
      <c r="Z361" s="649">
        <f>'Unit Data from Audit Worksheet'!$E$295</f>
        <v>0</v>
      </c>
      <c r="AA361" s="649">
        <f>'Unit Data from Audit Worksheet'!$E$295</f>
        <v>0</v>
      </c>
      <c r="AB361" s="649">
        <f>'Unit Data from Audit Worksheet'!$E$295</f>
        <v>0</v>
      </c>
      <c r="AC361" s="649">
        <f>'Unit Data from Audit Worksheet'!$E$295</f>
        <v>0</v>
      </c>
      <c r="AD361" s="649">
        <f>'Unit Data from Audit Worksheet'!$E$295</f>
        <v>0</v>
      </c>
      <c r="AE361" s="649">
        <f>'Unit Data from Audit Worksheet'!$E$295</f>
        <v>0</v>
      </c>
      <c r="AF361" s="649">
        <f>'Unit Data from Audit Worksheet'!$E$295</f>
        <v>0</v>
      </c>
      <c r="AG361" s="649">
        <f>'Unit Data from Audit Worksheet'!$E$295</f>
        <v>0</v>
      </c>
      <c r="AH361" s="649">
        <f>'Unit Data from Audit Worksheet'!$E$295</f>
        <v>0</v>
      </c>
      <c r="AI361" s="649">
        <f>'Unit Data from Audit Worksheet'!$E$295</f>
        <v>0</v>
      </c>
      <c r="AJ361" s="649">
        <f>'Unit Data from Audit Worksheet'!$E$295</f>
        <v>0</v>
      </c>
      <c r="AK361" s="649">
        <f>'Unit Data from Audit Worksheet'!$E$295</f>
        <v>0</v>
      </c>
      <c r="AL361" s="649">
        <f>'Unit Data from Audit Worksheet'!$E$295</f>
        <v>0</v>
      </c>
      <c r="AM361" s="649">
        <f>'Unit Data from Audit Worksheet'!$E$295</f>
        <v>0</v>
      </c>
      <c r="AN361" s="649">
        <f>'Unit Data from Audit Worksheet'!$E$295</f>
        <v>0</v>
      </c>
      <c r="AO361" s="649">
        <f>'Unit Data from Audit Worksheet'!$E$295</f>
        <v>0</v>
      </c>
      <c r="AP361" s="649">
        <f>'Unit Data from Audit Worksheet'!$E$295</f>
        <v>0</v>
      </c>
      <c r="AQ361" s="649">
        <f>'Unit Data from Audit Worksheet'!$E$295</f>
        <v>0</v>
      </c>
      <c r="AR361" s="649">
        <f>'Unit Data from Audit Worksheet'!$E$295</f>
        <v>0</v>
      </c>
      <c r="AS361" s="649">
        <f>'Unit Data from Audit Worksheet'!$E$295</f>
        <v>0</v>
      </c>
      <c r="AT361" s="649">
        <f>'Unit Data from Audit Worksheet'!$E$295</f>
        <v>0</v>
      </c>
      <c r="AU361" s="649">
        <f>'Unit Data from Audit Worksheet'!$E$295</f>
        <v>0</v>
      </c>
      <c r="AV361" s="649">
        <f>'Unit Data from Audit Worksheet'!$E$295</f>
        <v>0</v>
      </c>
      <c r="AW361" s="649">
        <f>'Unit Data from Audit Worksheet'!$E$295</f>
        <v>0</v>
      </c>
      <c r="AX361" s="649">
        <f>'Unit Data from Audit Worksheet'!$E$295</f>
        <v>0</v>
      </c>
      <c r="AY361" s="649">
        <f>'Unit Data from Audit Worksheet'!$E$295</f>
        <v>0</v>
      </c>
      <c r="AZ361" s="649">
        <f>'Unit Data from Audit Worksheet'!$E$295</f>
        <v>0</v>
      </c>
      <c r="BA361" s="649">
        <f>'Unit Data from Audit Worksheet'!$E$295</f>
        <v>0</v>
      </c>
      <c r="BB361" s="649">
        <f>'Unit Data from Audit Worksheet'!$E$295</f>
        <v>0</v>
      </c>
      <c r="BC361" s="649">
        <f>'Unit Data from Audit Worksheet'!$E$295</f>
        <v>0</v>
      </c>
      <c r="BD361" s="649">
        <f>'Unit Data from Audit Worksheet'!$E$295</f>
        <v>0</v>
      </c>
      <c r="BE361" s="649">
        <f>'Unit Data from Audit Worksheet'!$E$295</f>
        <v>0</v>
      </c>
      <c r="BF361" s="649">
        <f>'Unit Data from Audit Worksheet'!$E$295</f>
        <v>0</v>
      </c>
      <c r="BG361" s="649">
        <f>'Unit Data from Audit Worksheet'!$E$295</f>
        <v>0</v>
      </c>
      <c r="BH361" s="649">
        <f>'Unit Data from Audit Worksheet'!$E$295</f>
        <v>0</v>
      </c>
      <c r="BI361" s="649">
        <f>'Unit Data from Audit Worksheet'!$E$295</f>
        <v>0</v>
      </c>
      <c r="BJ361" s="649">
        <f>'Unit Data from Audit Worksheet'!$E$295</f>
        <v>0</v>
      </c>
      <c r="BK361" s="649">
        <f>'Unit Data from Audit Worksheet'!$E$295</f>
        <v>0</v>
      </c>
      <c r="BL361" s="649">
        <f>'Unit Data from Audit Worksheet'!$E$295</f>
        <v>0</v>
      </c>
      <c r="BM361" s="649">
        <f>'Unit Data from Audit Worksheet'!$E$295</f>
        <v>0</v>
      </c>
      <c r="BN361" s="649">
        <f>'Unit Data from Audit Worksheet'!$E$295</f>
        <v>0</v>
      </c>
      <c r="BO361" s="649">
        <f>'Unit Data from Audit Worksheet'!$E$295</f>
        <v>0</v>
      </c>
      <c r="BP361" s="649">
        <f>'Unit Data from Audit Worksheet'!$E$295</f>
        <v>0</v>
      </c>
      <c r="BQ361" s="649">
        <f>'Unit Data from Audit Worksheet'!$E$295</f>
        <v>0</v>
      </c>
      <c r="BR361" s="649">
        <f>'Unit Data from Audit Worksheet'!$E$295</f>
        <v>0</v>
      </c>
      <c r="BS361" s="649">
        <f>'Unit Data from Audit Worksheet'!$E$295</f>
        <v>0</v>
      </c>
      <c r="BT361" s="649">
        <f>'Unit Data from Audit Worksheet'!$E$295</f>
        <v>0</v>
      </c>
      <c r="BU361" s="649">
        <f>'Unit Data from Audit Worksheet'!$E$295</f>
        <v>0</v>
      </c>
      <c r="BV361" s="649">
        <f>'Unit Data from Audit Worksheet'!$E$295</f>
        <v>0</v>
      </c>
      <c r="BW361" s="649">
        <f>'Unit Data from Audit Worksheet'!$E$295</f>
        <v>0</v>
      </c>
      <c r="BX361" s="649">
        <f>'Unit Data from Audit Worksheet'!$E$295</f>
        <v>0</v>
      </c>
      <c r="BY361" s="649">
        <f>'Unit Data from Audit Worksheet'!$E$295</f>
        <v>0</v>
      </c>
      <c r="BZ361" s="649">
        <f>'Unit Data from Audit Worksheet'!$E$295</f>
        <v>0</v>
      </c>
      <c r="CA361" s="649">
        <f>'Unit Data from Audit Worksheet'!$E$295</f>
        <v>0</v>
      </c>
      <c r="CB361" s="649">
        <f>'Unit Data from Audit Worksheet'!$E$295</f>
        <v>0</v>
      </c>
      <c r="CC361" s="649">
        <f>'Unit Data from Audit Worksheet'!$E$295</f>
        <v>0</v>
      </c>
      <c r="CD361" s="649">
        <f>'Unit Data from Audit Worksheet'!$E$295</f>
        <v>0</v>
      </c>
      <c r="CE361" s="649">
        <f>'Unit Data from Audit Worksheet'!$E$295</f>
        <v>0</v>
      </c>
      <c r="CF361" s="649">
        <f>'Unit Data from Audit Worksheet'!$E$295</f>
        <v>0</v>
      </c>
      <c r="CG361" s="649">
        <f>'Unit Data from Audit Worksheet'!$E$295</f>
        <v>0</v>
      </c>
      <c r="CH361" s="649">
        <f>'Unit Data from Audit Worksheet'!$E$295</f>
        <v>0</v>
      </c>
      <c r="CI361" s="649">
        <f>'Unit Data from Audit Worksheet'!$E$295</f>
        <v>0</v>
      </c>
      <c r="CJ361" s="649">
        <f>'Unit Data from Audit Worksheet'!$E$295</f>
        <v>0</v>
      </c>
      <c r="CK361" s="649">
        <f>'Unit Data from Audit Worksheet'!$E$295</f>
        <v>0</v>
      </c>
      <c r="CL361" s="649">
        <f>'Unit Data from Audit Worksheet'!$E$295</f>
        <v>0</v>
      </c>
      <c r="CM361" s="649">
        <f>'Unit Data from Audit Worksheet'!$E$295</f>
        <v>0</v>
      </c>
      <c r="CN361" s="649">
        <f>'Unit Data from Audit Worksheet'!$E$295</f>
        <v>0</v>
      </c>
      <c r="CO361" s="649">
        <f>'Unit Data from Audit Worksheet'!$E$295</f>
        <v>0</v>
      </c>
      <c r="CP361" s="649">
        <f>'Unit Data from Audit Worksheet'!$E$295</f>
        <v>0</v>
      </c>
      <c r="CQ361" s="649">
        <f>'Unit Data from Audit Worksheet'!$E$295</f>
        <v>0</v>
      </c>
      <c r="CR361" s="649">
        <f>'Unit Data from Audit Worksheet'!$E$295</f>
        <v>0</v>
      </c>
      <c r="CS361" s="649">
        <f>'Unit Data from Audit Worksheet'!$E$295</f>
        <v>0</v>
      </c>
      <c r="CT361" s="649">
        <f>'Unit Data from Audit Worksheet'!$E$295</f>
        <v>0</v>
      </c>
      <c r="CU361" s="649">
        <f>'Unit Data from Audit Worksheet'!$E$295</f>
        <v>0</v>
      </c>
      <c r="CV361" s="649">
        <f>'Unit Data from Audit Worksheet'!$E$295</f>
        <v>0</v>
      </c>
      <c r="CW361" s="649">
        <f>'Unit Data from Audit Worksheet'!$E$295</f>
        <v>0</v>
      </c>
      <c r="CX361" s="649">
        <f>'Unit Data from Audit Worksheet'!$E$295</f>
        <v>0</v>
      </c>
      <c r="CY361" s="649">
        <f>'Unit Data from Audit Worksheet'!$E$295</f>
        <v>0</v>
      </c>
      <c r="CZ361" s="649">
        <f>'Unit Data from Audit Worksheet'!$E$295</f>
        <v>0</v>
      </c>
    </row>
    <row r="362" spans="1:104" x14ac:dyDescent="0.3">
      <c r="D362" s="649"/>
      <c r="E362" s="649"/>
      <c r="F362" s="649"/>
      <c r="G362" s="649"/>
      <c r="H362" s="649"/>
      <c r="I362" s="649"/>
      <c r="J362" s="649"/>
      <c r="K362" s="649"/>
      <c r="L362" s="649"/>
      <c r="M362" s="649"/>
      <c r="N362" s="649"/>
      <c r="O362" s="649"/>
      <c r="P362" s="649"/>
      <c r="Q362" s="649"/>
      <c r="R362" s="649"/>
      <c r="S362" s="649"/>
      <c r="T362" s="649"/>
      <c r="U362" s="649"/>
      <c r="V362" s="649"/>
      <c r="W362" s="649"/>
      <c r="X362" s="649"/>
      <c r="Y362" s="649"/>
      <c r="Z362" s="649"/>
      <c r="AA362" s="649"/>
      <c r="AB362" s="649"/>
      <c r="AC362" s="649"/>
      <c r="AD362" s="649"/>
      <c r="AE362" s="649"/>
      <c r="AF362" s="649"/>
      <c r="AG362" s="649"/>
      <c r="AH362" s="649"/>
      <c r="AI362" s="649"/>
      <c r="AJ362" s="649"/>
      <c r="AK362" s="649"/>
      <c r="AL362" s="649"/>
      <c r="AM362" s="649"/>
      <c r="AN362" s="649"/>
      <c r="AO362" s="649"/>
      <c r="AP362" s="649"/>
      <c r="AQ362" s="649"/>
      <c r="AR362" s="649"/>
      <c r="AS362" s="649"/>
      <c r="AT362" s="649"/>
      <c r="AU362" s="649"/>
      <c r="AV362" s="649"/>
      <c r="AW362" s="649"/>
      <c r="AX362" s="649"/>
      <c r="AY362" s="649"/>
      <c r="AZ362" s="649"/>
      <c r="BA362" s="649"/>
      <c r="BB362" s="649"/>
      <c r="BC362" s="649"/>
      <c r="BD362" s="649"/>
      <c r="BE362" s="649"/>
      <c r="BF362" s="649"/>
      <c r="BG362" s="649"/>
      <c r="BH362" s="649"/>
      <c r="BI362" s="649"/>
      <c r="BJ362" s="649"/>
      <c r="BK362" s="649"/>
      <c r="BL362" s="649"/>
      <c r="BM362" s="649"/>
      <c r="BN362" s="649"/>
      <c r="BO362" s="649"/>
      <c r="BP362" s="649"/>
      <c r="BQ362" s="649"/>
      <c r="BR362" s="649"/>
      <c r="BS362" s="649"/>
      <c r="BT362" s="649"/>
      <c r="BU362" s="649"/>
      <c r="BV362" s="649"/>
      <c r="BW362" s="649"/>
      <c r="BX362" s="649"/>
      <c r="BY362" s="649"/>
      <c r="BZ362" s="649"/>
      <c r="CA362" s="649"/>
      <c r="CB362" s="649"/>
      <c r="CC362" s="649"/>
      <c r="CD362" s="649"/>
      <c r="CE362" s="649"/>
      <c r="CF362" s="649"/>
      <c r="CG362" s="649"/>
      <c r="CH362" s="649"/>
      <c r="CI362" s="649"/>
      <c r="CJ362" s="649"/>
      <c r="CK362" s="649"/>
      <c r="CL362" s="649"/>
      <c r="CM362" s="649"/>
      <c r="CN362" s="649"/>
      <c r="CO362" s="649"/>
      <c r="CP362" s="649"/>
      <c r="CQ362" s="649"/>
      <c r="CR362" s="649"/>
      <c r="CS362" s="649"/>
      <c r="CT362" s="649"/>
      <c r="CU362" s="649"/>
      <c r="CV362" s="649"/>
      <c r="CW362" s="649"/>
      <c r="CX362" s="649"/>
      <c r="CY362" s="649"/>
      <c r="CZ362" s="649"/>
    </row>
    <row r="363" spans="1:104" x14ac:dyDescent="0.3">
      <c r="D363" s="649">
        <f>D359-D361</f>
        <v>81449943.780000001</v>
      </c>
      <c r="E363" s="649">
        <f t="shared" ref="E363:BP363" si="58">E359-E361</f>
        <v>98813022.11999999</v>
      </c>
      <c r="F363" s="649">
        <f t="shared" si="58"/>
        <v>10508559.609999999</v>
      </c>
      <c r="G363" s="649">
        <f t="shared" si="58"/>
        <v>72196500.329999998</v>
      </c>
      <c r="H363" s="649">
        <f t="shared" si="58"/>
        <v>44261574.93</v>
      </c>
      <c r="I363" s="649">
        <f t="shared" si="58"/>
        <v>8798266.7599999998</v>
      </c>
      <c r="J363" s="649">
        <f t="shared" si="58"/>
        <v>1619690.3</v>
      </c>
      <c r="K363" s="649">
        <f t="shared" si="58"/>
        <v>27101421.389999997</v>
      </c>
      <c r="L363" s="649">
        <f t="shared" si="58"/>
        <v>404551973.57000005</v>
      </c>
      <c r="M363" s="649">
        <f t="shared" si="58"/>
        <v>4678553371.7095003</v>
      </c>
      <c r="N363" s="649">
        <f t="shared" si="58"/>
        <v>46403145.030000001</v>
      </c>
      <c r="O363" s="649">
        <f t="shared" si="58"/>
        <v>171858010.24000001</v>
      </c>
      <c r="P363" s="649">
        <f t="shared" si="58"/>
        <v>14427739.454</v>
      </c>
      <c r="Q363" s="649">
        <f t="shared" si="58"/>
        <v>605220469.12</v>
      </c>
      <c r="R363" s="649">
        <f t="shared" si="58"/>
        <v>2325654.41</v>
      </c>
      <c r="S363" s="649">
        <f t="shared" si="58"/>
        <v>43039672.987499997</v>
      </c>
      <c r="T363" s="649">
        <f t="shared" si="58"/>
        <v>61614977.640000001</v>
      </c>
      <c r="U363" s="649">
        <f t="shared" si="58"/>
        <v>37332385.840000004</v>
      </c>
      <c r="V363" s="649">
        <f t="shared" si="58"/>
        <v>280744960.78000003</v>
      </c>
      <c r="W363" s="649">
        <f t="shared" si="58"/>
        <v>0</v>
      </c>
      <c r="X363" s="649">
        <f t="shared" si="58"/>
        <v>0</v>
      </c>
      <c r="Y363" s="649">
        <f t="shared" si="58"/>
        <v>83275015.86999999</v>
      </c>
      <c r="Z363" s="649">
        <f t="shared" si="58"/>
        <v>2003360385.885</v>
      </c>
      <c r="AA363" s="649">
        <f t="shared" si="58"/>
        <v>71422957</v>
      </c>
      <c r="AB363" s="649">
        <f t="shared" si="58"/>
        <v>36631072.719999999</v>
      </c>
      <c r="AC363" s="649">
        <f t="shared" si="58"/>
        <v>982359082.69710004</v>
      </c>
      <c r="AD363" s="649">
        <f t="shared" si="58"/>
        <v>18020859.579999998</v>
      </c>
      <c r="AE363" s="649">
        <f t="shared" si="58"/>
        <v>0</v>
      </c>
      <c r="AF363" s="649">
        <f t="shared" si="58"/>
        <v>4915147679.8199997</v>
      </c>
      <c r="AG363" s="649">
        <f t="shared" si="58"/>
        <v>9603760.3599999994</v>
      </c>
      <c r="AH363" s="649">
        <f t="shared" si="58"/>
        <v>11889368.42</v>
      </c>
      <c r="AI363" s="649">
        <f t="shared" si="58"/>
        <v>156338224.26000002</v>
      </c>
      <c r="AJ363" s="649">
        <f t="shared" si="58"/>
        <v>26459553.350000001</v>
      </c>
      <c r="AK363" s="649">
        <f t="shared" si="58"/>
        <v>5025834.2</v>
      </c>
      <c r="AL363" s="649">
        <f t="shared" si="58"/>
        <v>0</v>
      </c>
      <c r="AM363" s="649">
        <f t="shared" si="58"/>
        <v>37221177.940000005</v>
      </c>
      <c r="AN363" s="649">
        <f t="shared" si="58"/>
        <v>608947333.02499998</v>
      </c>
      <c r="AO363" s="649">
        <f t="shared" si="58"/>
        <v>780167</v>
      </c>
      <c r="AP363" s="649">
        <f t="shared" si="58"/>
        <v>289409293.77000004</v>
      </c>
      <c r="AQ363" s="649">
        <f t="shared" si="58"/>
        <v>47623995.479999997</v>
      </c>
      <c r="AR363" s="649">
        <f t="shared" si="58"/>
        <v>6951025.4000000004</v>
      </c>
      <c r="AS363" s="649">
        <f t="shared" si="58"/>
        <v>0</v>
      </c>
      <c r="AT363" s="649">
        <f t="shared" si="58"/>
        <v>29325329.259999998</v>
      </c>
      <c r="AU363" s="649">
        <f t="shared" si="58"/>
        <v>12638740930.4925</v>
      </c>
      <c r="AV363" s="649">
        <f t="shared" si="58"/>
        <v>6400729763.4344997</v>
      </c>
      <c r="AW363" s="649">
        <f t="shared" si="58"/>
        <v>71153201.719999999</v>
      </c>
      <c r="AX363" s="649">
        <f t="shared" si="58"/>
        <v>21781488.379999999</v>
      </c>
      <c r="AY363" s="649">
        <f t="shared" si="58"/>
        <v>19036508.120000001</v>
      </c>
      <c r="AZ363" s="649">
        <f t="shared" si="58"/>
        <v>16636723.590000002</v>
      </c>
      <c r="BA363" s="649">
        <f t="shared" si="58"/>
        <v>0</v>
      </c>
      <c r="BB363" s="649">
        <f t="shared" si="58"/>
        <v>213439172.361</v>
      </c>
      <c r="BC363" s="649">
        <f t="shared" si="58"/>
        <v>27987885.979999997</v>
      </c>
      <c r="BD363" s="649">
        <f t="shared" si="58"/>
        <v>3771046.07</v>
      </c>
      <c r="BE363" s="649">
        <f t="shared" si="58"/>
        <v>7014939.5099999998</v>
      </c>
      <c r="BF363" s="649">
        <f t="shared" si="58"/>
        <v>644040880.57500005</v>
      </c>
      <c r="BG363" s="649">
        <f t="shared" si="58"/>
        <v>940207.92</v>
      </c>
      <c r="BH363" s="649">
        <f t="shared" si="58"/>
        <v>499771250.48000002</v>
      </c>
      <c r="BI363" s="649">
        <f t="shared" si="58"/>
        <v>91114793.800000012</v>
      </c>
      <c r="BJ363" s="649">
        <f t="shared" si="58"/>
        <v>8746599.125</v>
      </c>
      <c r="BK363" s="649">
        <f t="shared" si="58"/>
        <v>5035977</v>
      </c>
      <c r="BL363" s="649">
        <f t="shared" si="58"/>
        <v>1021843775.612</v>
      </c>
      <c r="BM363" s="649">
        <f t="shared" si="58"/>
        <v>1035603245.8500001</v>
      </c>
      <c r="BN363" s="649">
        <f t="shared" si="58"/>
        <v>151279827.07999998</v>
      </c>
      <c r="BO363" s="649">
        <f t="shared" si="58"/>
        <v>2348230591.0699997</v>
      </c>
      <c r="BP363" s="649">
        <f t="shared" si="58"/>
        <v>7513892480.0974998</v>
      </c>
      <c r="BQ363" s="649">
        <f t="shared" ref="BQ363:CZ363" si="59">BQ359-BQ361</f>
        <v>30607731.879999999</v>
      </c>
      <c r="BR363" s="649">
        <f t="shared" si="59"/>
        <v>429198247.917</v>
      </c>
      <c r="BS363" s="649">
        <f t="shared" si="59"/>
        <v>40552079.600000001</v>
      </c>
      <c r="BT363" s="649">
        <f t="shared" si="59"/>
        <v>0</v>
      </c>
      <c r="BU363" s="649">
        <f t="shared" si="59"/>
        <v>30248891.989999998</v>
      </c>
      <c r="BV363" s="649">
        <f t="shared" si="59"/>
        <v>22400532.009999998</v>
      </c>
      <c r="BW363" s="649">
        <f t="shared" si="59"/>
        <v>228989378.30000001</v>
      </c>
      <c r="BX363" s="649">
        <f t="shared" si="59"/>
        <v>49287430.060000002</v>
      </c>
      <c r="BY363" s="649">
        <f t="shared" si="59"/>
        <v>2375295701.1915998</v>
      </c>
      <c r="BZ363" s="649">
        <f t="shared" si="59"/>
        <v>33378608.34</v>
      </c>
      <c r="CA363" s="649">
        <f t="shared" si="59"/>
        <v>341609711.93000001</v>
      </c>
      <c r="CB363" s="649">
        <f t="shared" si="59"/>
        <v>25921434.399999999</v>
      </c>
      <c r="CC363" s="649">
        <f t="shared" si="59"/>
        <v>57157841.270000003</v>
      </c>
      <c r="CD363" s="649">
        <f t="shared" si="59"/>
        <v>1630574591.3</v>
      </c>
      <c r="CE363" s="649">
        <f t="shared" si="59"/>
        <v>0</v>
      </c>
      <c r="CF363" s="649">
        <f t="shared" si="59"/>
        <v>0</v>
      </c>
      <c r="CG363" s="649">
        <f t="shared" si="59"/>
        <v>0</v>
      </c>
      <c r="CH363" s="649">
        <f t="shared" si="59"/>
        <v>0</v>
      </c>
      <c r="CI363" s="649">
        <f t="shared" si="59"/>
        <v>0</v>
      </c>
      <c r="CJ363" s="649">
        <f t="shared" si="59"/>
        <v>0</v>
      </c>
      <c r="CK363" s="649">
        <f t="shared" si="59"/>
        <v>0</v>
      </c>
      <c r="CL363" s="649">
        <f t="shared" si="59"/>
        <v>0</v>
      </c>
      <c r="CM363" s="649">
        <f t="shared" si="59"/>
        <v>0</v>
      </c>
      <c r="CN363" s="649">
        <f t="shared" si="59"/>
        <v>0</v>
      </c>
      <c r="CO363" s="649">
        <f t="shared" si="59"/>
        <v>0</v>
      </c>
      <c r="CP363" s="649">
        <f t="shared" si="59"/>
        <v>0</v>
      </c>
      <c r="CQ363" s="649">
        <f t="shared" si="59"/>
        <v>0</v>
      </c>
      <c r="CR363" s="649">
        <f t="shared" si="59"/>
        <v>0</v>
      </c>
      <c r="CS363" s="649">
        <f t="shared" si="59"/>
        <v>0</v>
      </c>
      <c r="CT363" s="649">
        <f t="shared" si="59"/>
        <v>0</v>
      </c>
      <c r="CU363" s="649">
        <f t="shared" si="59"/>
        <v>0</v>
      </c>
      <c r="CV363" s="649">
        <f t="shared" si="59"/>
        <v>0</v>
      </c>
      <c r="CW363" s="649">
        <f t="shared" si="59"/>
        <v>0</v>
      </c>
      <c r="CX363" s="649">
        <f t="shared" si="59"/>
        <v>0</v>
      </c>
      <c r="CY363" s="649">
        <f t="shared" si="59"/>
        <v>0</v>
      </c>
      <c r="CZ363" s="649">
        <f t="shared" si="59"/>
        <v>0</v>
      </c>
    </row>
    <row r="365" spans="1:104" x14ac:dyDescent="0.3">
      <c r="D365" s="180" t="str">
        <f>D1</f>
        <v>Fair Bluff</v>
      </c>
      <c r="E365" s="180" t="str">
        <f t="shared" ref="E365:BP365" si="60">E1</f>
        <v>Fairmont</v>
      </c>
      <c r="F365" s="180" t="str">
        <f t="shared" si="60"/>
        <v>Fairview</v>
      </c>
      <c r="G365" s="180" t="str">
        <f t="shared" si="60"/>
        <v>Faison</v>
      </c>
      <c r="H365" s="180" t="str">
        <f t="shared" si="60"/>
        <v>Faith</v>
      </c>
      <c r="I365" s="180" t="str">
        <f t="shared" si="60"/>
        <v>Falcon</v>
      </c>
      <c r="J365" s="180" t="str">
        <f t="shared" si="60"/>
        <v>Falkland</v>
      </c>
      <c r="K365" s="180" t="str">
        <f t="shared" si="60"/>
        <v>Fallston</v>
      </c>
      <c r="L365" s="180" t="str">
        <f t="shared" si="60"/>
        <v>Farmville</v>
      </c>
      <c r="M365" s="180" t="str">
        <f t="shared" si="60"/>
        <v>Fayetteville</v>
      </c>
      <c r="N365" s="180" t="str">
        <f t="shared" si="60"/>
        <v>Flat Rock</v>
      </c>
      <c r="O365" s="180" t="str">
        <f t="shared" si="60"/>
        <v>Fletcher</v>
      </c>
      <c r="P365" s="180" t="str">
        <f t="shared" si="60"/>
        <v>Fontana Dam</v>
      </c>
      <c r="Q365" s="180" t="str">
        <f t="shared" si="60"/>
        <v>Forest City</v>
      </c>
      <c r="R365" s="180" t="str">
        <f t="shared" si="60"/>
        <v>Forest Hills</v>
      </c>
      <c r="S365" s="180" t="str">
        <f t="shared" si="60"/>
        <v>Fountain</v>
      </c>
      <c r="T365" s="180" t="str">
        <f t="shared" si="60"/>
        <v>Four Oaks</v>
      </c>
      <c r="U365" s="180" t="str">
        <f t="shared" si="60"/>
        <v>Foxfire Village</v>
      </c>
      <c r="V365" s="180" t="str">
        <f t="shared" si="60"/>
        <v>Franklin</v>
      </c>
      <c r="W365" s="180" t="str">
        <f t="shared" si="60"/>
        <v>Franklinton</v>
      </c>
      <c r="X365" s="180" t="str">
        <f t="shared" si="60"/>
        <v>Franklinville</v>
      </c>
      <c r="Y365" s="180" t="str">
        <f t="shared" si="60"/>
        <v>Fremont</v>
      </c>
      <c r="Z365" s="180" t="str">
        <f t="shared" si="60"/>
        <v>Fuquay-Varina</v>
      </c>
      <c r="AA365" s="180" t="str">
        <f t="shared" si="60"/>
        <v>Gamewell</v>
      </c>
      <c r="AB365" s="180" t="str">
        <f t="shared" si="60"/>
        <v>Garland</v>
      </c>
      <c r="AC365" s="180" t="str">
        <f t="shared" si="60"/>
        <v>Garner</v>
      </c>
      <c r="AD365" s="180" t="str">
        <f t="shared" si="60"/>
        <v>Garysburg</v>
      </c>
      <c r="AE365" s="180" t="str">
        <f t="shared" si="60"/>
        <v>Gaston</v>
      </c>
      <c r="AF365" s="180" t="str">
        <f t="shared" si="60"/>
        <v>Gastonia</v>
      </c>
      <c r="AG365" s="180" t="str">
        <f t="shared" si="60"/>
        <v>Gatesville</v>
      </c>
      <c r="AH365" s="180" t="str">
        <f t="shared" si="60"/>
        <v>Gibson</v>
      </c>
      <c r="AI365" s="180" t="str">
        <f t="shared" si="60"/>
        <v>Gibsonville</v>
      </c>
      <c r="AJ365" s="180" t="str">
        <f t="shared" si="60"/>
        <v>Glen Alpine</v>
      </c>
      <c r="AK365" s="180" t="str">
        <f t="shared" si="60"/>
        <v>Godwin</v>
      </c>
      <c r="AL365" s="180" t="str">
        <f t="shared" si="60"/>
        <v>Goldsboro</v>
      </c>
      <c r="AM365" s="180" t="str">
        <f t="shared" si="60"/>
        <v>Goldston</v>
      </c>
      <c r="AN365" s="180" t="str">
        <f t="shared" si="60"/>
        <v>Graham</v>
      </c>
      <c r="AO365" s="180" t="str">
        <f t="shared" si="60"/>
        <v>Grandfather Village</v>
      </c>
      <c r="AP365" s="180" t="str">
        <f t="shared" si="60"/>
        <v>Granite Falls</v>
      </c>
      <c r="AQ365" s="180" t="str">
        <f t="shared" si="60"/>
        <v>Granite Quarry</v>
      </c>
      <c r="AR365" s="180" t="str">
        <f t="shared" si="60"/>
        <v>Grantsboro</v>
      </c>
      <c r="AS365" s="180" t="str">
        <f t="shared" si="60"/>
        <v>Green Level</v>
      </c>
      <c r="AT365" s="180" t="str">
        <f t="shared" si="60"/>
        <v>Greenevers</v>
      </c>
      <c r="AU365" s="180" t="str">
        <f t="shared" si="60"/>
        <v>Greensboro</v>
      </c>
      <c r="AV365" s="180" t="str">
        <f t="shared" si="60"/>
        <v>Greenville</v>
      </c>
      <c r="AW365" s="180" t="str">
        <f t="shared" si="60"/>
        <v>Grifton</v>
      </c>
      <c r="AX365" s="180" t="str">
        <f t="shared" si="60"/>
        <v>Grimesland</v>
      </c>
      <c r="AY365" s="180" t="str">
        <f t="shared" si="60"/>
        <v>Grover</v>
      </c>
      <c r="AZ365" s="180" t="str">
        <f t="shared" si="60"/>
        <v>Halifax</v>
      </c>
      <c r="BA365" s="180" t="str">
        <f t="shared" si="60"/>
        <v>Hamilton</v>
      </c>
      <c r="BB365" s="180" t="str">
        <f t="shared" si="60"/>
        <v>Hamlet</v>
      </c>
      <c r="BC365" s="180" t="str">
        <f t="shared" si="60"/>
        <v>Harmony</v>
      </c>
      <c r="BD365" s="180" t="str">
        <f t="shared" si="60"/>
        <v>Harrells</v>
      </c>
      <c r="BE365" s="180" t="str">
        <f t="shared" si="60"/>
        <v>Harrellsville</v>
      </c>
      <c r="BF365" s="180" t="str">
        <f t="shared" si="60"/>
        <v>Harrisburg</v>
      </c>
      <c r="BG365" s="180" t="str">
        <f t="shared" si="60"/>
        <v>Hassell</v>
      </c>
      <c r="BH365" s="180" t="str">
        <f t="shared" si="60"/>
        <v>Havelock</v>
      </c>
      <c r="BI365" s="180" t="str">
        <f t="shared" si="60"/>
        <v>Haw River</v>
      </c>
      <c r="BJ365" s="180" t="str">
        <f t="shared" si="60"/>
        <v>Hayesville</v>
      </c>
      <c r="BK365" s="180" t="str">
        <f t="shared" si="60"/>
        <v>Hemby Bridge</v>
      </c>
      <c r="BL365" s="180" t="str">
        <f t="shared" si="60"/>
        <v>Henderson</v>
      </c>
      <c r="BM365" s="180" t="str">
        <f t="shared" si="60"/>
        <v>Hendersonville</v>
      </c>
      <c r="BN365" s="180" t="str">
        <f t="shared" si="60"/>
        <v>Hertford</v>
      </c>
      <c r="BO365" s="180" t="str">
        <f t="shared" si="60"/>
        <v>Hickory</v>
      </c>
      <c r="BP365" s="180" t="str">
        <f t="shared" si="60"/>
        <v>High Point</v>
      </c>
      <c r="BQ365" s="180" t="str">
        <f t="shared" ref="BQ365:CZ365" si="61">BQ1</f>
        <v>High Shoals</v>
      </c>
      <c r="BR365" s="180" t="str">
        <f t="shared" si="61"/>
        <v>Highlands</v>
      </c>
      <c r="BS365" s="180" t="str">
        <f t="shared" si="61"/>
        <v>Hildebran</v>
      </c>
      <c r="BT365" s="180" t="str">
        <f t="shared" si="61"/>
        <v>Hillsborough</v>
      </c>
      <c r="BU365" s="180" t="str">
        <f t="shared" si="61"/>
        <v>Hobgood</v>
      </c>
      <c r="BV365" s="180" t="str">
        <f t="shared" si="61"/>
        <v>Hoffman</v>
      </c>
      <c r="BW365" s="180" t="str">
        <f t="shared" si="61"/>
        <v>Holden Beach</v>
      </c>
      <c r="BX365" s="180" t="str">
        <f t="shared" si="61"/>
        <v>Holly Ridge</v>
      </c>
      <c r="BY365" s="180" t="str">
        <f t="shared" si="61"/>
        <v>Holly Springs</v>
      </c>
      <c r="BZ365" s="180" t="str">
        <f t="shared" si="61"/>
        <v>Hookerton</v>
      </c>
      <c r="CA365" s="180" t="str">
        <f t="shared" si="61"/>
        <v>Hope Mills</v>
      </c>
      <c r="CB365" s="180" t="str">
        <f t="shared" si="61"/>
        <v>Hot Springs</v>
      </c>
      <c r="CC365" s="180" t="str">
        <f t="shared" si="61"/>
        <v>Hudson</v>
      </c>
      <c r="CD365" s="180" t="str">
        <f t="shared" si="61"/>
        <v>Huntersville</v>
      </c>
      <c r="CE365" s="180">
        <f t="shared" si="61"/>
        <v>0</v>
      </c>
      <c r="CF365" s="180">
        <f t="shared" si="61"/>
        <v>0</v>
      </c>
      <c r="CG365" s="180">
        <f t="shared" si="61"/>
        <v>0</v>
      </c>
      <c r="CH365" s="180">
        <f t="shared" si="61"/>
        <v>0</v>
      </c>
      <c r="CI365" s="180">
        <f t="shared" si="61"/>
        <v>0</v>
      </c>
      <c r="CJ365" s="180">
        <f t="shared" si="61"/>
        <v>0</v>
      </c>
      <c r="CK365" s="180">
        <f t="shared" si="61"/>
        <v>0</v>
      </c>
      <c r="CL365" s="180">
        <f t="shared" si="61"/>
        <v>0</v>
      </c>
      <c r="CM365" s="180">
        <f t="shared" si="61"/>
        <v>0</v>
      </c>
      <c r="CN365" s="180">
        <f t="shared" si="61"/>
        <v>0</v>
      </c>
      <c r="CO365" s="180">
        <f t="shared" si="61"/>
        <v>0</v>
      </c>
      <c r="CP365" s="180">
        <f t="shared" si="61"/>
        <v>0</v>
      </c>
      <c r="CQ365" s="180">
        <f t="shared" si="61"/>
        <v>0</v>
      </c>
      <c r="CR365" s="180">
        <f t="shared" si="61"/>
        <v>0</v>
      </c>
      <c r="CS365" s="180">
        <f t="shared" si="61"/>
        <v>0</v>
      </c>
      <c r="CT365" s="180">
        <f t="shared" si="61"/>
        <v>0</v>
      </c>
      <c r="CU365" s="180">
        <f t="shared" si="61"/>
        <v>0</v>
      </c>
      <c r="CV365" s="180">
        <f t="shared" si="61"/>
        <v>0</v>
      </c>
      <c r="CW365" s="180">
        <f t="shared" si="61"/>
        <v>0</v>
      </c>
      <c r="CX365" s="180">
        <f t="shared" si="61"/>
        <v>0</v>
      </c>
      <c r="CY365" s="180">
        <f t="shared" si="61"/>
        <v>0</v>
      </c>
      <c r="CZ365" s="180">
        <f t="shared" si="61"/>
        <v>0</v>
      </c>
    </row>
  </sheetData>
  <sheetProtection algorithmName="SHA-512" hashValue="c+vFp+S1pVK4dJLuhjwPO6F2B41JD5wpLKCgWCFkTM1h6JobLPg4zrmVuKLFS8cYDeS2A1y1yNTDkrQbL3+EwA==" saltValue="OlbN7stRs0i6ywdUL+0OPw=="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5B866-7B5B-44F0-B45C-2C8C37140A3E}">
  <dimension ref="A1:CD368"/>
  <sheetViews>
    <sheetView workbookViewId="0">
      <selection activeCell="C35" sqref="C35"/>
    </sheetView>
  </sheetViews>
  <sheetFormatPr defaultRowHeight="14.4" x14ac:dyDescent="0.3"/>
  <cols>
    <col min="1" max="1" width="12.77734375" style="180" customWidth="1"/>
    <col min="2" max="2" width="17.21875" style="180" customWidth="1"/>
    <col min="3" max="3" width="87.5546875" style="155" customWidth="1"/>
    <col min="4" max="4" width="21.5546875" style="180" customWidth="1"/>
    <col min="5" max="97" width="20.6640625" style="180" customWidth="1"/>
    <col min="98" max="16384" width="8.88671875" style="180"/>
  </cols>
  <sheetData>
    <row r="1" spans="1:82" ht="15.6" x14ac:dyDescent="0.3">
      <c r="C1" s="629" t="s">
        <v>2151</v>
      </c>
      <c r="D1" s="180" t="s">
        <v>516</v>
      </c>
      <c r="E1" s="180" t="s">
        <v>517</v>
      </c>
      <c r="F1" s="180" t="s">
        <v>1772</v>
      </c>
      <c r="G1" s="180" t="s">
        <v>1773</v>
      </c>
      <c r="H1" s="180" t="s">
        <v>1774</v>
      </c>
      <c r="I1" s="180" t="s">
        <v>1775</v>
      </c>
      <c r="J1" s="180" t="s">
        <v>1776</v>
      </c>
      <c r="K1" s="180" t="s">
        <v>1777</v>
      </c>
      <c r="L1" s="180" t="s">
        <v>1778</v>
      </c>
      <c r="M1" s="180" t="s">
        <v>1779</v>
      </c>
      <c r="N1" s="180" t="s">
        <v>1780</v>
      </c>
      <c r="O1" s="180" t="s">
        <v>1781</v>
      </c>
      <c r="P1" s="180" t="s">
        <v>518</v>
      </c>
      <c r="Q1" s="180" t="s">
        <v>1782</v>
      </c>
      <c r="R1" s="180" t="s">
        <v>1783</v>
      </c>
      <c r="S1" s="180" t="s">
        <v>1784</v>
      </c>
      <c r="T1" s="180" t="s">
        <v>519</v>
      </c>
      <c r="U1" s="180" t="s">
        <v>1785</v>
      </c>
      <c r="V1" s="180" t="s">
        <v>1786</v>
      </c>
      <c r="W1" s="180" t="s">
        <v>1787</v>
      </c>
      <c r="X1" s="180" t="s">
        <v>520</v>
      </c>
      <c r="Y1" s="180" t="s">
        <v>521</v>
      </c>
      <c r="Z1" s="180" t="s">
        <v>1788</v>
      </c>
      <c r="AA1" s="180" t="s">
        <v>1789</v>
      </c>
      <c r="AB1" s="180" t="s">
        <v>1790</v>
      </c>
      <c r="AC1" s="180" t="s">
        <v>1791</v>
      </c>
      <c r="AD1" s="180" t="s">
        <v>1792</v>
      </c>
      <c r="AE1" s="180" t="s">
        <v>391</v>
      </c>
      <c r="AF1" s="180" t="s">
        <v>1793</v>
      </c>
      <c r="AG1" s="180" t="s">
        <v>1794</v>
      </c>
      <c r="AH1" s="180" t="s">
        <v>958</v>
      </c>
      <c r="AI1" s="180" t="s">
        <v>1795</v>
      </c>
      <c r="AJ1" s="180" t="s">
        <v>522</v>
      </c>
      <c r="AK1" s="180" t="s">
        <v>1796</v>
      </c>
      <c r="AL1" s="180" t="s">
        <v>523</v>
      </c>
      <c r="AM1" s="180" t="s">
        <v>1797</v>
      </c>
      <c r="AN1" s="180" t="s">
        <v>1310</v>
      </c>
      <c r="AO1" s="180" t="s">
        <v>1798</v>
      </c>
      <c r="AP1" s="180" t="s">
        <v>1799</v>
      </c>
      <c r="AQ1" s="180" t="s">
        <v>1800</v>
      </c>
      <c r="AR1" s="180" t="s">
        <v>1801</v>
      </c>
      <c r="AS1" s="180" t="s">
        <v>959</v>
      </c>
      <c r="AT1" s="180" t="s">
        <v>524</v>
      </c>
      <c r="AU1" s="180" t="s">
        <v>397</v>
      </c>
      <c r="AV1" s="180" t="s">
        <v>398</v>
      </c>
      <c r="AW1" s="180" t="s">
        <v>1802</v>
      </c>
      <c r="AX1" s="180" t="s">
        <v>1803</v>
      </c>
      <c r="AY1" s="180" t="s">
        <v>525</v>
      </c>
      <c r="AZ1" s="180" t="s">
        <v>526</v>
      </c>
      <c r="BA1" s="180" t="s">
        <v>527</v>
      </c>
      <c r="BB1" s="180" t="s">
        <v>528</v>
      </c>
      <c r="BC1" s="180" t="s">
        <v>1804</v>
      </c>
      <c r="BD1" s="180" t="s">
        <v>1805</v>
      </c>
      <c r="BE1" s="180" t="s">
        <v>1806</v>
      </c>
      <c r="BF1" s="180" t="s">
        <v>1807</v>
      </c>
      <c r="BG1" s="180" t="s">
        <v>960</v>
      </c>
      <c r="BH1" s="180" t="s">
        <v>1808</v>
      </c>
      <c r="BI1" s="180" t="s">
        <v>961</v>
      </c>
      <c r="BJ1" s="180" t="s">
        <v>1809</v>
      </c>
      <c r="BK1" s="180" t="s">
        <v>1810</v>
      </c>
      <c r="BL1" s="180" t="s">
        <v>392</v>
      </c>
      <c r="BM1" s="180" t="s">
        <v>1811</v>
      </c>
      <c r="BN1" s="180" t="s">
        <v>962</v>
      </c>
      <c r="BO1" s="180" t="s">
        <v>1812</v>
      </c>
      <c r="BP1" s="180" t="s">
        <v>399</v>
      </c>
      <c r="BQ1" s="180" t="s">
        <v>1813</v>
      </c>
      <c r="BR1" s="180" t="s">
        <v>1814</v>
      </c>
      <c r="BS1" s="180" t="s">
        <v>1815</v>
      </c>
      <c r="BT1" s="180" t="s">
        <v>1816</v>
      </c>
      <c r="BU1" s="180" t="s">
        <v>1817</v>
      </c>
      <c r="BV1" s="180" t="s">
        <v>529</v>
      </c>
      <c r="BW1" s="180" t="s">
        <v>1818</v>
      </c>
      <c r="BX1" s="180" t="s">
        <v>530</v>
      </c>
      <c r="BY1" s="180" t="s">
        <v>1819</v>
      </c>
      <c r="BZ1" s="180" t="s">
        <v>531</v>
      </c>
      <c r="CA1" s="180" t="s">
        <v>1820</v>
      </c>
      <c r="CB1" s="180" t="s">
        <v>1821</v>
      </c>
      <c r="CC1" s="180" t="s">
        <v>1311</v>
      </c>
      <c r="CD1" s="180" t="s">
        <v>1822</v>
      </c>
    </row>
    <row r="2" spans="1:82" x14ac:dyDescent="0.3">
      <c r="C2" s="155" t="s">
        <v>1028</v>
      </c>
      <c r="D2" s="180">
        <v>50129</v>
      </c>
      <c r="E2" s="180">
        <v>50130</v>
      </c>
      <c r="F2" s="180">
        <v>50560</v>
      </c>
      <c r="G2" s="180">
        <v>50131</v>
      </c>
      <c r="H2" s="180">
        <v>50132</v>
      </c>
      <c r="I2" s="180">
        <v>50133</v>
      </c>
      <c r="J2" s="180">
        <v>50134</v>
      </c>
      <c r="K2" s="180">
        <v>50473</v>
      </c>
      <c r="L2" s="180">
        <v>50135</v>
      </c>
      <c r="M2" s="180">
        <v>50136</v>
      </c>
      <c r="N2" s="180">
        <v>50514</v>
      </c>
      <c r="O2" s="180">
        <v>50515</v>
      </c>
      <c r="P2" s="180">
        <v>50570</v>
      </c>
      <c r="Q2" s="180">
        <v>50137</v>
      </c>
      <c r="R2" s="180">
        <v>50549</v>
      </c>
      <c r="S2" s="180">
        <v>50138</v>
      </c>
      <c r="T2" s="180">
        <v>50139</v>
      </c>
      <c r="U2" s="180">
        <v>50474</v>
      </c>
      <c r="V2" s="180">
        <v>50140</v>
      </c>
      <c r="W2" s="180">
        <v>50141</v>
      </c>
      <c r="X2" s="180">
        <v>50142</v>
      </c>
      <c r="Y2" s="180">
        <v>50143</v>
      </c>
      <c r="Z2" s="180">
        <v>50144</v>
      </c>
      <c r="AA2" s="180">
        <v>50492</v>
      </c>
      <c r="AB2" s="180">
        <v>50145</v>
      </c>
      <c r="AC2" s="180">
        <v>50146</v>
      </c>
      <c r="AD2" s="180">
        <v>50147</v>
      </c>
      <c r="AE2" s="180">
        <v>50148</v>
      </c>
      <c r="AF2" s="180">
        <v>50149</v>
      </c>
      <c r="AG2" s="180">
        <v>50150</v>
      </c>
      <c r="AH2" s="180">
        <v>50151</v>
      </c>
      <c r="AI2" s="180">
        <v>50152</v>
      </c>
      <c r="AJ2" s="180">
        <v>50153</v>
      </c>
      <c r="AK2" s="180">
        <v>50475</v>
      </c>
      <c r="AL2" s="180">
        <v>50154</v>
      </c>
      <c r="AM2" s="180">
        <v>50155</v>
      </c>
      <c r="AN2" s="180">
        <v>50156</v>
      </c>
      <c r="AO2" s="180">
        <v>50516</v>
      </c>
      <c r="AP2" s="180">
        <v>50157</v>
      </c>
      <c r="AQ2" s="180">
        <v>50158</v>
      </c>
      <c r="AR2" s="180">
        <v>50545</v>
      </c>
      <c r="AS2" s="180">
        <v>50517</v>
      </c>
      <c r="AT2" s="180">
        <v>50448</v>
      </c>
      <c r="AU2" s="180">
        <v>50159</v>
      </c>
      <c r="AV2" s="180">
        <v>50160</v>
      </c>
      <c r="AW2" s="180">
        <v>50161</v>
      </c>
      <c r="AX2" s="180">
        <v>50162</v>
      </c>
      <c r="AY2" s="180">
        <v>50163</v>
      </c>
      <c r="AZ2" s="180">
        <v>50165</v>
      </c>
      <c r="BA2" s="180">
        <v>50166</v>
      </c>
      <c r="BB2" s="180">
        <v>50167</v>
      </c>
      <c r="BC2" s="180">
        <v>50168</v>
      </c>
      <c r="BD2" s="180">
        <v>50169</v>
      </c>
      <c r="BE2" s="180">
        <v>50170</v>
      </c>
      <c r="BF2" s="180">
        <v>50451</v>
      </c>
      <c r="BG2" s="180">
        <v>50171</v>
      </c>
      <c r="BH2" s="180">
        <v>50172</v>
      </c>
      <c r="BI2" s="180">
        <v>50440</v>
      </c>
      <c r="BJ2" s="180">
        <v>50173</v>
      </c>
      <c r="BK2" s="180">
        <v>50547</v>
      </c>
      <c r="BL2" s="180">
        <v>50175</v>
      </c>
      <c r="BM2" s="180">
        <v>50176</v>
      </c>
      <c r="BN2" s="180">
        <v>50177</v>
      </c>
      <c r="BO2" s="180">
        <v>50178</v>
      </c>
      <c r="BP2" s="180">
        <v>50180</v>
      </c>
      <c r="BQ2" s="180">
        <v>50447</v>
      </c>
      <c r="BR2" s="180">
        <v>50179</v>
      </c>
      <c r="BS2" s="180">
        <v>50462</v>
      </c>
      <c r="BT2" s="180">
        <v>50181</v>
      </c>
      <c r="BU2" s="180">
        <v>50182</v>
      </c>
      <c r="BV2" s="180">
        <v>50183</v>
      </c>
      <c r="BW2" s="180">
        <v>50446</v>
      </c>
      <c r="BX2" s="180">
        <v>50184</v>
      </c>
      <c r="BY2" s="180">
        <v>50185</v>
      </c>
      <c r="BZ2" s="180">
        <v>50186</v>
      </c>
      <c r="CA2" s="180">
        <v>50187</v>
      </c>
      <c r="CB2" s="180">
        <v>50188</v>
      </c>
      <c r="CC2" s="180">
        <v>50189</v>
      </c>
      <c r="CD2" s="180">
        <v>50190</v>
      </c>
    </row>
    <row r="3" spans="1:82" x14ac:dyDescent="0.3">
      <c r="A3" s="180">
        <v>333</v>
      </c>
      <c r="C3" s="180"/>
      <c r="D3" s="180" cm="1">
        <f t="array" ref="D3">_xlfn.XLOOKUP(D$1,'Copy of PY1 Data(H)'!$A$1:$CZ$1,_xlfn.XLOOKUP($A3,'Copy of PY1 Data(H)'!$A$1:$A$288,'Copy of PY1 Data(H)'!$A$1:$CZ$288))</f>
        <v>837868</v>
      </c>
      <c r="E3" s="180" cm="1">
        <f t="array" ref="E3">_xlfn.XLOOKUP(E$1,'Copy of PY1 Data(H)'!$A$1:$CZ$1,_xlfn.XLOOKUP($A3,'Copy of PY1 Data(H)'!$A$1:$A$288,'Copy of PY1 Data(H)'!$A$1:$CZ$288))</f>
        <v>845925</v>
      </c>
      <c r="F3" s="180" cm="1">
        <f t="array" ref="F3">_xlfn.XLOOKUP(F$1,'Copy of PY1 Data(H)'!$A$1:$CZ$1,_xlfn.XLOOKUP($A3,'Copy of PY1 Data(H)'!$A$1:$A$288,'Copy of PY1 Data(H)'!$A$1:$CZ$288))</f>
        <v>393081</v>
      </c>
      <c r="G3" s="180" cm="1">
        <f t="array" ref="G3">_xlfn.XLOOKUP(G$1,'Copy of PY1 Data(H)'!$A$1:$CZ$1,_xlfn.XLOOKUP($A3,'Copy of PY1 Data(H)'!$A$1:$A$288,'Copy of PY1 Data(H)'!$A$1:$CZ$288))</f>
        <v>1203509</v>
      </c>
      <c r="H3" s="180" cm="1">
        <f t="array" ref="H3">_xlfn.XLOOKUP(H$1,'Copy of PY1 Data(H)'!$A$1:$CZ$1,_xlfn.XLOOKUP($A3,'Copy of PY1 Data(H)'!$A$1:$A$288,'Copy of PY1 Data(H)'!$A$1:$CZ$288))</f>
        <v>876742</v>
      </c>
      <c r="I3" s="180" cm="1">
        <f t="array" ref="I3">_xlfn.XLOOKUP(I$1,'Copy of PY1 Data(H)'!$A$1:$CZ$1,_xlfn.XLOOKUP($A3,'Copy of PY1 Data(H)'!$A$1:$A$288,'Copy of PY1 Data(H)'!$A$1:$CZ$288))</f>
        <v>139539</v>
      </c>
      <c r="J3" s="180" cm="1">
        <f t="array" ref="J3">_xlfn.XLOOKUP(J$1,'Copy of PY1 Data(H)'!$A$1:$CZ$1,_xlfn.XLOOKUP($A3,'Copy of PY1 Data(H)'!$A$1:$A$288,'Copy of PY1 Data(H)'!$A$1:$CZ$288))</f>
        <v>101587</v>
      </c>
      <c r="K3" s="180" cm="1">
        <f t="array" ref="K3">_xlfn.XLOOKUP(K$1,'Copy of PY1 Data(H)'!$A$1:$CZ$1,_xlfn.XLOOKUP($A3,'Copy of PY1 Data(H)'!$A$1:$A$288,'Copy of PY1 Data(H)'!$A$1:$CZ$288))</f>
        <v>474488</v>
      </c>
      <c r="L3" s="180" cm="1">
        <f t="array" ref="L3">_xlfn.XLOOKUP(L$1,'Copy of PY1 Data(H)'!$A$1:$CZ$1,_xlfn.XLOOKUP($A3,'Copy of PY1 Data(H)'!$A$1:$A$288,'Copy of PY1 Data(H)'!$A$1:$CZ$288))</f>
        <v>2924015</v>
      </c>
      <c r="M3" s="180" cm="1">
        <f t="array" ref="M3">_xlfn.XLOOKUP(M$1,'Copy of PY1 Data(H)'!$A$1:$CZ$1,_xlfn.XLOOKUP($A3,'Copy of PY1 Data(H)'!$A$1:$A$288,'Copy of PY1 Data(H)'!$A$1:$CZ$288))</f>
        <v>106971087</v>
      </c>
      <c r="N3" s="180" cm="1">
        <f t="array" ref="N3">_xlfn.XLOOKUP(N$1,'Copy of PY1 Data(H)'!$A$1:$CZ$1,_xlfn.XLOOKUP($A3,'Copy of PY1 Data(H)'!$A$1:$A$288,'Copy of PY1 Data(H)'!$A$1:$CZ$288))</f>
        <v>3321529</v>
      </c>
      <c r="O3" s="180" cm="1">
        <f t="array" ref="O3">_xlfn.XLOOKUP(O$1,'Copy of PY1 Data(H)'!$A$1:$CZ$1,_xlfn.XLOOKUP($A3,'Copy of PY1 Data(H)'!$A$1:$A$288,'Copy of PY1 Data(H)'!$A$1:$CZ$288))</f>
        <v>3612186</v>
      </c>
      <c r="P3" s="180" cm="1">
        <f t="array" ref="P3">_xlfn.XLOOKUP(P$1,'Copy of PY1 Data(H)'!$A$1:$CZ$1,_xlfn.XLOOKUP($A3,'Copy of PY1 Data(H)'!$A$1:$A$288,'Copy of PY1 Data(H)'!$A$1:$CZ$288))</f>
        <v>127493</v>
      </c>
      <c r="Q3" s="180" cm="1">
        <f t="array" ref="Q3">_xlfn.XLOOKUP(Q$1,'Copy of PY1 Data(H)'!$A$1:$CZ$1,_xlfn.XLOOKUP($A3,'Copy of PY1 Data(H)'!$A$1:$A$288,'Copy of PY1 Data(H)'!$A$1:$CZ$288))</f>
        <v>3749966</v>
      </c>
      <c r="R3" s="180" cm="1">
        <f t="array" ref="R3">_xlfn.XLOOKUP(R$1,'Copy of PY1 Data(H)'!$A$1:$CZ$1,_xlfn.XLOOKUP($A3,'Copy of PY1 Data(H)'!$A$1:$A$288,'Copy of PY1 Data(H)'!$A$1:$CZ$288))</f>
        <v>150013</v>
      </c>
      <c r="S3" s="180" cm="1">
        <f t="array" ref="S3">_xlfn.XLOOKUP(S$1,'Copy of PY1 Data(H)'!$A$1:$CZ$1,_xlfn.XLOOKUP($A3,'Copy of PY1 Data(H)'!$A$1:$A$288,'Copy of PY1 Data(H)'!$A$1:$CZ$288))</f>
        <v>538966</v>
      </c>
      <c r="T3" s="180" cm="1">
        <f t="array" ref="T3">_xlfn.XLOOKUP(T$1,'Copy of PY1 Data(H)'!$A$1:$CZ$1,_xlfn.XLOOKUP($A3,'Copy of PY1 Data(H)'!$A$1:$A$288,'Copy of PY1 Data(H)'!$A$1:$CZ$288))</f>
        <v>878914</v>
      </c>
      <c r="U3" s="180" cm="1">
        <f t="array" ref="U3">_xlfn.XLOOKUP(U$1,'Copy of PY1 Data(H)'!$A$1:$CZ$1,_xlfn.XLOOKUP($A3,'Copy of PY1 Data(H)'!$A$1:$A$288,'Copy of PY1 Data(H)'!$A$1:$CZ$288))</f>
        <v>1581390</v>
      </c>
      <c r="V3" s="180" cm="1">
        <f t="array" ref="V3">_xlfn.XLOOKUP(V$1,'Copy of PY1 Data(H)'!$A$1:$CZ$1,_xlfn.XLOOKUP($A3,'Copy of PY1 Data(H)'!$A$1:$A$288,'Copy of PY1 Data(H)'!$A$1:$CZ$288))</f>
        <v>4087522</v>
      </c>
      <c r="W3" s="180" cm="1">
        <f t="array" ref="W3">_xlfn.XLOOKUP(W$1,'Copy of PY1 Data(H)'!$A$1:$CZ$1,_xlfn.XLOOKUP($A3,'Copy of PY1 Data(H)'!$A$1:$A$288,'Copy of PY1 Data(H)'!$A$1:$CZ$288))</f>
        <v>0</v>
      </c>
      <c r="X3" s="180" cm="1">
        <f t="array" ref="X3">_xlfn.XLOOKUP(X$1,'Copy of PY1 Data(H)'!$A$1:$CZ$1,_xlfn.XLOOKUP($A3,'Copy of PY1 Data(H)'!$A$1:$A$288,'Copy of PY1 Data(H)'!$A$1:$CZ$288))</f>
        <v>0</v>
      </c>
      <c r="Y3" s="180" cm="1">
        <f t="array" ref="Y3">_xlfn.XLOOKUP(Y$1,'Copy of PY1 Data(H)'!$A$1:$CZ$1,_xlfn.XLOOKUP($A3,'Copy of PY1 Data(H)'!$A$1:$A$288,'Copy of PY1 Data(H)'!$A$1:$CZ$288))</f>
        <v>223033</v>
      </c>
      <c r="Z3" s="180" cm="1">
        <f t="array" ref="Z3">_xlfn.XLOOKUP(Z$1,'Copy of PY1 Data(H)'!$A$1:$CZ$1,_xlfn.XLOOKUP($A3,'Copy of PY1 Data(H)'!$A$1:$A$288,'Copy of PY1 Data(H)'!$A$1:$CZ$288))</f>
        <v>47300978</v>
      </c>
      <c r="AA3" s="180" cm="1">
        <f t="array" ref="AA3">_xlfn.XLOOKUP(AA$1,'Copy of PY1 Data(H)'!$A$1:$CZ$1,_xlfn.XLOOKUP($A3,'Copy of PY1 Data(H)'!$A$1:$A$288,'Copy of PY1 Data(H)'!$A$1:$CZ$288))</f>
        <v>4743834</v>
      </c>
      <c r="AB3" s="180" cm="1">
        <f t="array" ref="AB3">_xlfn.XLOOKUP(AB$1,'Copy of PY1 Data(H)'!$A$1:$CZ$1,_xlfn.XLOOKUP($A3,'Copy of PY1 Data(H)'!$A$1:$A$288,'Copy of PY1 Data(H)'!$A$1:$CZ$288))</f>
        <v>1065550</v>
      </c>
      <c r="AC3" s="180" cm="1">
        <f t="array" ref="AC3">_xlfn.XLOOKUP(AC$1,'Copy of PY1 Data(H)'!$A$1:$CZ$1,_xlfn.XLOOKUP($A3,'Copy of PY1 Data(H)'!$A$1:$A$288,'Copy of PY1 Data(H)'!$A$1:$CZ$288))</f>
        <v>34192350</v>
      </c>
      <c r="AD3" s="180" cm="1">
        <f t="array" ref="AD3">_xlfn.XLOOKUP(AD$1,'Copy of PY1 Data(H)'!$A$1:$CZ$1,_xlfn.XLOOKUP($A3,'Copy of PY1 Data(H)'!$A$1:$A$288,'Copy of PY1 Data(H)'!$A$1:$CZ$288))</f>
        <v>616324</v>
      </c>
      <c r="AE3" s="180" cm="1">
        <f t="array" ref="AE3">_xlfn.XLOOKUP(AE$1,'Copy of PY1 Data(H)'!$A$1:$CZ$1,_xlfn.XLOOKUP($A3,'Copy of PY1 Data(H)'!$A$1:$A$288,'Copy of PY1 Data(H)'!$A$1:$CZ$288))</f>
        <v>0</v>
      </c>
      <c r="AF3" s="180" cm="1">
        <f t="array" ref="AF3">_xlfn.XLOOKUP(AF$1,'Copy of PY1 Data(H)'!$A$1:$CZ$1,_xlfn.XLOOKUP($A3,'Copy of PY1 Data(H)'!$A$1:$A$288,'Copy of PY1 Data(H)'!$A$1:$CZ$288))</f>
        <v>51550301</v>
      </c>
      <c r="AG3" s="180" cm="1">
        <f t="array" ref="AG3">_xlfn.XLOOKUP(AG$1,'Copy of PY1 Data(H)'!$A$1:$CZ$1,_xlfn.XLOOKUP($A3,'Copy of PY1 Data(H)'!$A$1:$A$288,'Copy of PY1 Data(H)'!$A$1:$CZ$288))</f>
        <v>944205</v>
      </c>
      <c r="AH3" s="180" cm="1">
        <f t="array" ref="AH3">_xlfn.XLOOKUP(AH$1,'Copy of PY1 Data(H)'!$A$1:$CZ$1,_xlfn.XLOOKUP($A3,'Copy of PY1 Data(H)'!$A$1:$A$288,'Copy of PY1 Data(H)'!$A$1:$CZ$288))</f>
        <v>246290</v>
      </c>
      <c r="AI3" s="180" cm="1">
        <f t="array" ref="AI3">_xlfn.XLOOKUP(AI$1,'Copy of PY1 Data(H)'!$A$1:$CZ$1,_xlfn.XLOOKUP($A3,'Copy of PY1 Data(H)'!$A$1:$A$288,'Copy of PY1 Data(H)'!$A$1:$CZ$288))</f>
        <v>1971641</v>
      </c>
      <c r="AJ3" s="180" cm="1">
        <f t="array" ref="AJ3">_xlfn.XLOOKUP(AJ$1,'Copy of PY1 Data(H)'!$A$1:$CZ$1,_xlfn.XLOOKUP($A3,'Copy of PY1 Data(H)'!$A$1:$A$288,'Copy of PY1 Data(H)'!$A$1:$CZ$288))</f>
        <v>1016033</v>
      </c>
      <c r="AK3" s="180" cm="1">
        <f t="array" ref="AK3">_xlfn.XLOOKUP(AK$1,'Copy of PY1 Data(H)'!$A$1:$CZ$1,_xlfn.XLOOKUP($A3,'Copy of PY1 Data(H)'!$A$1:$A$288,'Copy of PY1 Data(H)'!$A$1:$CZ$288))</f>
        <v>56619</v>
      </c>
      <c r="AL3" s="180" cm="1">
        <f t="array" ref="AL3">_xlfn.XLOOKUP(AL$1,'Copy of PY1 Data(H)'!$A$1:$CZ$1,_xlfn.XLOOKUP($A3,'Copy of PY1 Data(H)'!$A$1:$A$288,'Copy of PY1 Data(H)'!$A$1:$CZ$288))</f>
        <v>0</v>
      </c>
      <c r="AM3" s="180" cm="1">
        <f t="array" ref="AM3">_xlfn.XLOOKUP(AM$1,'Copy of PY1 Data(H)'!$A$1:$CZ$1,_xlfn.XLOOKUP($A3,'Copy of PY1 Data(H)'!$A$1:$A$288,'Copy of PY1 Data(H)'!$A$1:$CZ$288))</f>
        <v>456126</v>
      </c>
      <c r="AN3" s="180" cm="1">
        <f t="array" ref="AN3">_xlfn.XLOOKUP(AN$1,'Copy of PY1 Data(H)'!$A$1:$CZ$1,_xlfn.XLOOKUP($A3,'Copy of PY1 Data(H)'!$A$1:$A$288,'Copy of PY1 Data(H)'!$A$1:$CZ$288))</f>
        <v>13329731</v>
      </c>
      <c r="AO3" s="180" cm="1">
        <f t="array" ref="AO3">_xlfn.XLOOKUP(AO$1,'Copy of PY1 Data(H)'!$A$1:$CZ$1,_xlfn.XLOOKUP($A3,'Copy of PY1 Data(H)'!$A$1:$A$288,'Copy of PY1 Data(H)'!$A$1:$CZ$288))</f>
        <v>54525</v>
      </c>
      <c r="AP3" s="180" cm="1">
        <f t="array" ref="AP3">_xlfn.XLOOKUP(AP$1,'Copy of PY1 Data(H)'!$A$1:$CZ$1,_xlfn.XLOOKUP($A3,'Copy of PY1 Data(H)'!$A$1:$A$288,'Copy of PY1 Data(H)'!$A$1:$CZ$288))</f>
        <v>4306421</v>
      </c>
      <c r="AQ3" s="180" cm="1">
        <f t="array" ref="AQ3">_xlfn.XLOOKUP(AQ$1,'Copy of PY1 Data(H)'!$A$1:$CZ$1,_xlfn.XLOOKUP($A3,'Copy of PY1 Data(H)'!$A$1:$A$288,'Copy of PY1 Data(H)'!$A$1:$CZ$288))</f>
        <v>1684687</v>
      </c>
      <c r="AR3" s="180" cm="1">
        <f t="array" ref="AR3">_xlfn.XLOOKUP(AR$1,'Copy of PY1 Data(H)'!$A$1:$CZ$1,_xlfn.XLOOKUP($A3,'Copy of PY1 Data(H)'!$A$1:$A$288,'Copy of PY1 Data(H)'!$A$1:$CZ$288))</f>
        <v>241989</v>
      </c>
      <c r="AS3" s="180" cm="1">
        <f t="array" ref="AS3">_xlfn.XLOOKUP(AS$1,'Copy of PY1 Data(H)'!$A$1:$CZ$1,_xlfn.XLOOKUP($A3,'Copy of PY1 Data(H)'!$A$1:$A$288,'Copy of PY1 Data(H)'!$A$1:$CZ$288))</f>
        <v>0</v>
      </c>
      <c r="AT3" s="180" cm="1">
        <f t="array" ref="AT3">_xlfn.XLOOKUP(AT$1,'Copy of PY1 Data(H)'!$A$1:$CZ$1,_xlfn.XLOOKUP($A3,'Copy of PY1 Data(H)'!$A$1:$A$288,'Copy of PY1 Data(H)'!$A$1:$CZ$288))</f>
        <v>475279</v>
      </c>
      <c r="AU3" s="180" cm="1">
        <f t="array" ref="AU3">_xlfn.XLOOKUP(AU$1,'Copy of PY1 Data(H)'!$A$1:$CZ$1,_xlfn.XLOOKUP($A3,'Copy of PY1 Data(H)'!$A$1:$A$288,'Copy of PY1 Data(H)'!$A$1:$CZ$288))</f>
        <v>187054053</v>
      </c>
      <c r="AV3" s="180" cm="1">
        <f t="array" ref="AV3">_xlfn.XLOOKUP(AV$1,'Copy of PY1 Data(H)'!$A$1:$CZ$1,_xlfn.XLOOKUP($A3,'Copy of PY1 Data(H)'!$A$1:$A$288,'Copy of PY1 Data(H)'!$A$1:$CZ$288))</f>
        <v>44668452</v>
      </c>
      <c r="AW3" s="180" cm="1">
        <f t="array" ref="AW3">_xlfn.XLOOKUP(AW$1,'Copy of PY1 Data(H)'!$A$1:$CZ$1,_xlfn.XLOOKUP($A3,'Copy of PY1 Data(H)'!$A$1:$A$288,'Copy of PY1 Data(H)'!$A$1:$CZ$288))</f>
        <v>1245033</v>
      </c>
      <c r="AX3" s="180" cm="1">
        <f t="array" ref="AX3">_xlfn.XLOOKUP(AX$1,'Copy of PY1 Data(H)'!$A$1:$CZ$1,_xlfn.XLOOKUP($A3,'Copy of PY1 Data(H)'!$A$1:$A$288,'Copy of PY1 Data(H)'!$A$1:$CZ$288))</f>
        <v>211224</v>
      </c>
      <c r="AY3" s="180" cm="1">
        <f t="array" ref="AY3">_xlfn.XLOOKUP(AY$1,'Copy of PY1 Data(H)'!$A$1:$CZ$1,_xlfn.XLOOKUP($A3,'Copy of PY1 Data(H)'!$A$1:$A$288,'Copy of PY1 Data(H)'!$A$1:$CZ$288))</f>
        <v>315146</v>
      </c>
      <c r="AZ3" s="180" cm="1">
        <f t="array" ref="AZ3">_xlfn.XLOOKUP(AZ$1,'Copy of PY1 Data(H)'!$A$1:$CZ$1,_xlfn.XLOOKUP($A3,'Copy of PY1 Data(H)'!$A$1:$A$288,'Copy of PY1 Data(H)'!$A$1:$CZ$288))</f>
        <v>127143</v>
      </c>
      <c r="BA3" s="180" cm="1">
        <f t="array" ref="BA3">_xlfn.XLOOKUP(BA$1,'Copy of PY1 Data(H)'!$A$1:$CZ$1,_xlfn.XLOOKUP($A3,'Copy of PY1 Data(H)'!$A$1:$A$288,'Copy of PY1 Data(H)'!$A$1:$CZ$288))</f>
        <v>0</v>
      </c>
      <c r="BB3" s="180" cm="1">
        <f t="array" ref="BB3">_xlfn.XLOOKUP(BB$1,'Copy of PY1 Data(H)'!$A$1:$CZ$1,_xlfn.XLOOKUP($A3,'Copy of PY1 Data(H)'!$A$1:$A$288,'Copy of PY1 Data(H)'!$A$1:$CZ$288))</f>
        <v>3610638</v>
      </c>
      <c r="BC3" s="180" cm="1">
        <f t="array" ref="BC3">_xlfn.XLOOKUP(BC$1,'Copy of PY1 Data(H)'!$A$1:$CZ$1,_xlfn.XLOOKUP($A3,'Copy of PY1 Data(H)'!$A$1:$A$288,'Copy of PY1 Data(H)'!$A$1:$CZ$288))</f>
        <v>1221464</v>
      </c>
      <c r="BD3" s="180" cm="1">
        <f t="array" ref="BD3">_xlfn.XLOOKUP(BD$1,'Copy of PY1 Data(H)'!$A$1:$CZ$1,_xlfn.XLOOKUP($A3,'Copy of PY1 Data(H)'!$A$1:$A$288,'Copy of PY1 Data(H)'!$A$1:$CZ$288))</f>
        <v>229945</v>
      </c>
      <c r="BE3" s="180" cm="1">
        <f t="array" ref="BE3">_xlfn.XLOOKUP(BE$1,'Copy of PY1 Data(H)'!$A$1:$CZ$1,_xlfn.XLOOKUP($A3,'Copy of PY1 Data(H)'!$A$1:$A$288,'Copy of PY1 Data(H)'!$A$1:$CZ$288))</f>
        <v>118443</v>
      </c>
      <c r="BF3" s="180" cm="1">
        <f t="array" ref="BF3">_xlfn.XLOOKUP(BF$1,'Copy of PY1 Data(H)'!$A$1:$CZ$1,_xlfn.XLOOKUP($A3,'Copy of PY1 Data(H)'!$A$1:$A$288,'Copy of PY1 Data(H)'!$A$1:$CZ$288))</f>
        <v>15521144</v>
      </c>
      <c r="BG3" s="180" cm="1">
        <f t="array" ref="BG3">_xlfn.XLOOKUP(BG$1,'Copy of PY1 Data(H)'!$A$1:$CZ$1,_xlfn.XLOOKUP($A3,'Copy of PY1 Data(H)'!$A$1:$A$288,'Copy of PY1 Data(H)'!$A$1:$CZ$288))</f>
        <v>58677</v>
      </c>
      <c r="BH3" s="180" cm="1">
        <f t="array" ref="BH3">_xlfn.XLOOKUP(BH$1,'Copy of PY1 Data(H)'!$A$1:$CZ$1,_xlfn.XLOOKUP($A3,'Copy of PY1 Data(H)'!$A$1:$A$288,'Copy of PY1 Data(H)'!$A$1:$CZ$288))</f>
        <v>13744401</v>
      </c>
      <c r="BI3" s="180" cm="1">
        <f t="array" ref="BI3">_xlfn.XLOOKUP(BI$1,'Copy of PY1 Data(H)'!$A$1:$CZ$1,_xlfn.XLOOKUP($A3,'Copy of PY1 Data(H)'!$A$1:$A$288,'Copy of PY1 Data(H)'!$A$1:$CZ$288))</f>
        <v>629933</v>
      </c>
      <c r="BJ3" s="180" cm="1">
        <f t="array" ref="BJ3">_xlfn.XLOOKUP(BJ$1,'Copy of PY1 Data(H)'!$A$1:$CZ$1,_xlfn.XLOOKUP($A3,'Copy of PY1 Data(H)'!$A$1:$A$288,'Copy of PY1 Data(H)'!$A$1:$CZ$288))</f>
        <v>482997</v>
      </c>
      <c r="BK3" s="180" cm="1">
        <f t="array" ref="BK3">_xlfn.XLOOKUP(BK$1,'Copy of PY1 Data(H)'!$A$1:$CZ$1,_xlfn.XLOOKUP($A3,'Copy of PY1 Data(H)'!$A$1:$A$288,'Copy of PY1 Data(H)'!$A$1:$CZ$288))</f>
        <v>527845</v>
      </c>
      <c r="BL3" s="180" cm="1">
        <f t="array" ref="BL3">_xlfn.XLOOKUP(BL$1,'Copy of PY1 Data(H)'!$A$1:$CZ$1,_xlfn.XLOOKUP($A3,'Copy of PY1 Data(H)'!$A$1:$A$288,'Copy of PY1 Data(H)'!$A$1:$CZ$288))</f>
        <v>12108057</v>
      </c>
      <c r="BM3" s="180" cm="1">
        <f t="array" ref="BM3">_xlfn.XLOOKUP(BM$1,'Copy of PY1 Data(H)'!$A$1:$CZ$1,_xlfn.XLOOKUP($A3,'Copy of PY1 Data(H)'!$A$1:$A$288,'Copy of PY1 Data(H)'!$A$1:$CZ$288))</f>
        <v>4751694</v>
      </c>
      <c r="BN3" s="180" cm="1">
        <f t="array" ref="BN3">_xlfn.XLOOKUP(BN$1,'Copy of PY1 Data(H)'!$A$1:$CZ$1,_xlfn.XLOOKUP($A3,'Copy of PY1 Data(H)'!$A$1:$A$288,'Copy of PY1 Data(H)'!$A$1:$CZ$288))</f>
        <v>1094536</v>
      </c>
      <c r="BO3" s="180" cm="1">
        <f t="array" ref="BO3">_xlfn.XLOOKUP(BO$1,'Copy of PY1 Data(H)'!$A$1:$CZ$1,_xlfn.XLOOKUP($A3,'Copy of PY1 Data(H)'!$A$1:$A$288,'Copy of PY1 Data(H)'!$A$1:$CZ$288))</f>
        <v>58988978</v>
      </c>
      <c r="BP3" s="180" cm="1">
        <f t="array" ref="BP3">_xlfn.XLOOKUP(BP$1,'Copy of PY1 Data(H)'!$A$1:$CZ$1,_xlfn.XLOOKUP($A3,'Copy of PY1 Data(H)'!$A$1:$A$288,'Copy of PY1 Data(H)'!$A$1:$CZ$288))</f>
        <v>51027207</v>
      </c>
      <c r="BQ3" s="180" cm="1">
        <f t="array" ref="BQ3">_xlfn.XLOOKUP(BQ$1,'Copy of PY1 Data(H)'!$A$1:$CZ$1,_xlfn.XLOOKUP($A3,'Copy of PY1 Data(H)'!$A$1:$A$288,'Copy of PY1 Data(H)'!$A$1:$CZ$288))</f>
        <v>266910</v>
      </c>
      <c r="BR3" s="180" cm="1">
        <f t="array" ref="BR3">_xlfn.XLOOKUP(BR$1,'Copy of PY1 Data(H)'!$A$1:$CZ$1,_xlfn.XLOOKUP($A3,'Copy of PY1 Data(H)'!$A$1:$A$288,'Copy of PY1 Data(H)'!$A$1:$CZ$288))</f>
        <v>6835320</v>
      </c>
      <c r="BS3" s="180" cm="1">
        <f t="array" ref="BS3">_xlfn.XLOOKUP(BS$1,'Copy of PY1 Data(H)'!$A$1:$CZ$1,_xlfn.XLOOKUP($A3,'Copy of PY1 Data(H)'!$A$1:$A$288,'Copy of PY1 Data(H)'!$A$1:$CZ$288))</f>
        <v>2864021</v>
      </c>
      <c r="BT3" s="180" cm="1">
        <f t="array" ref="BT3">_xlfn.XLOOKUP(BT$1,'Copy of PY1 Data(H)'!$A$1:$CZ$1,_xlfn.XLOOKUP($A3,'Copy of PY1 Data(H)'!$A$1:$A$288,'Copy of PY1 Data(H)'!$A$1:$CZ$288))</f>
        <v>0</v>
      </c>
      <c r="BU3" s="180" cm="1">
        <f t="array" ref="BU3">_xlfn.XLOOKUP(BU$1,'Copy of PY1 Data(H)'!$A$1:$CZ$1,_xlfn.XLOOKUP($A3,'Copy of PY1 Data(H)'!$A$1:$A$288,'Copy of PY1 Data(H)'!$A$1:$CZ$288))</f>
        <v>248201</v>
      </c>
      <c r="BV3" s="180" cm="1">
        <f t="array" ref="BV3">_xlfn.XLOOKUP(BV$1,'Copy of PY1 Data(H)'!$A$1:$CZ$1,_xlfn.XLOOKUP($A3,'Copy of PY1 Data(H)'!$A$1:$A$288,'Copy of PY1 Data(H)'!$A$1:$CZ$288))</f>
        <v>642715</v>
      </c>
      <c r="BW3" s="180" cm="1">
        <f t="array" ref="BW3">_xlfn.XLOOKUP(BW$1,'Copy of PY1 Data(H)'!$A$1:$CZ$1,_xlfn.XLOOKUP($A3,'Copy of PY1 Data(H)'!$A$1:$A$288,'Copy of PY1 Data(H)'!$A$1:$CZ$288))</f>
        <v>5711460</v>
      </c>
      <c r="BX3" s="180" cm="1">
        <f t="array" ref="BX3">_xlfn.XLOOKUP(BX$1,'Copy of PY1 Data(H)'!$A$1:$CZ$1,_xlfn.XLOOKUP($A3,'Copy of PY1 Data(H)'!$A$1:$A$288,'Copy of PY1 Data(H)'!$A$1:$CZ$288))</f>
        <v>2693437</v>
      </c>
      <c r="BY3" s="180" cm="1">
        <f t="array" ref="BY3">_xlfn.XLOOKUP(BY$1,'Copy of PY1 Data(H)'!$A$1:$CZ$1,_xlfn.XLOOKUP($A3,'Copy of PY1 Data(H)'!$A$1:$A$288,'Copy of PY1 Data(H)'!$A$1:$CZ$288))</f>
        <v>41349100</v>
      </c>
      <c r="BZ3" s="180" cm="1">
        <f t="array" ref="BZ3">_xlfn.XLOOKUP(BZ$1,'Copy of PY1 Data(H)'!$A$1:$CZ$1,_xlfn.XLOOKUP($A3,'Copy of PY1 Data(H)'!$A$1:$A$288,'Copy of PY1 Data(H)'!$A$1:$CZ$288))</f>
        <v>696587</v>
      </c>
      <c r="CA3" s="180" cm="1">
        <f t="array" ref="CA3">_xlfn.XLOOKUP(CA$1,'Copy of PY1 Data(H)'!$A$1:$CZ$1,_xlfn.XLOOKUP($A3,'Copy of PY1 Data(H)'!$A$1:$A$288,'Copy of PY1 Data(H)'!$A$1:$CZ$288))</f>
        <v>18896983</v>
      </c>
      <c r="CB3" s="180" cm="1">
        <f t="array" ref="CB3">_xlfn.XLOOKUP(CB$1,'Copy of PY1 Data(H)'!$A$1:$CZ$1,_xlfn.XLOOKUP($A3,'Copy of PY1 Data(H)'!$A$1:$A$288,'Copy of PY1 Data(H)'!$A$1:$CZ$288))</f>
        <v>592918</v>
      </c>
      <c r="CC3" s="180" cm="1">
        <f t="array" ref="CC3">_xlfn.XLOOKUP(CC$1,'Copy of PY1 Data(H)'!$A$1:$CZ$1,_xlfn.XLOOKUP($A3,'Copy of PY1 Data(H)'!$A$1:$A$288,'Copy of PY1 Data(H)'!$A$1:$CZ$288))</f>
        <v>2108959</v>
      </c>
      <c r="CD3" s="180" cm="1">
        <f t="array" ref="CD3">_xlfn.XLOOKUP(CD$1,'Copy of PY1 Data(H)'!$A$1:$CZ$1,_xlfn.XLOOKUP($A3,'Copy of PY1 Data(H)'!$A$1:$A$288,'Copy of PY1 Data(H)'!$A$1:$CZ$288))</f>
        <v>50501106</v>
      </c>
    </row>
    <row r="4" spans="1:82" x14ac:dyDescent="0.3">
      <c r="A4" s="180">
        <v>500</v>
      </c>
      <c r="C4" s="180"/>
      <c r="D4" s="180" cm="1">
        <f t="array" ref="D4">_xlfn.XLOOKUP(D$1,'Copy of PY1 Data(H)'!$A$1:$CZ$1,_xlfn.XLOOKUP($A4,'Copy of PY1 Data(H)'!$A$1:$A$288,'Copy of PY1 Data(H)'!$A$1:$CZ$288))</f>
        <v>609059</v>
      </c>
      <c r="E4" s="180" cm="1">
        <f t="array" ref="E4">_xlfn.XLOOKUP(E$1,'Copy of PY1 Data(H)'!$A$1:$CZ$1,_xlfn.XLOOKUP($A4,'Copy of PY1 Data(H)'!$A$1:$A$288,'Copy of PY1 Data(H)'!$A$1:$CZ$288))</f>
        <v>182849</v>
      </c>
      <c r="F4" s="180" cm="1">
        <f t="array" ref="F4">_xlfn.XLOOKUP(F$1,'Copy of PY1 Data(H)'!$A$1:$CZ$1,_xlfn.XLOOKUP($A4,'Copy of PY1 Data(H)'!$A$1:$A$288,'Copy of PY1 Data(H)'!$A$1:$CZ$288))</f>
        <v>0</v>
      </c>
      <c r="G4" s="180" cm="1">
        <f t="array" ref="G4">_xlfn.XLOOKUP(G$1,'Copy of PY1 Data(H)'!$A$1:$CZ$1,_xlfn.XLOOKUP($A4,'Copy of PY1 Data(H)'!$A$1:$A$288,'Copy of PY1 Data(H)'!$A$1:$CZ$288))</f>
        <v>13715</v>
      </c>
      <c r="H4" s="180" cm="1">
        <f t="array" ref="H4">_xlfn.XLOOKUP(H$1,'Copy of PY1 Data(H)'!$A$1:$CZ$1,_xlfn.XLOOKUP($A4,'Copy of PY1 Data(H)'!$A$1:$A$288,'Copy of PY1 Data(H)'!$A$1:$CZ$288))</f>
        <v>154657</v>
      </c>
      <c r="I4" s="180" cm="1">
        <f t="array" ref="I4">_xlfn.XLOOKUP(I$1,'Copy of PY1 Data(H)'!$A$1:$CZ$1,_xlfn.XLOOKUP($A4,'Copy of PY1 Data(H)'!$A$1:$A$288,'Copy of PY1 Data(H)'!$A$1:$CZ$288))</f>
        <v>17397</v>
      </c>
      <c r="J4" s="180" cm="1">
        <f t="array" ref="J4">_xlfn.XLOOKUP(J$1,'Copy of PY1 Data(H)'!$A$1:$CZ$1,_xlfn.XLOOKUP($A4,'Copy of PY1 Data(H)'!$A$1:$A$288,'Copy of PY1 Data(H)'!$A$1:$CZ$288))</f>
        <v>20767</v>
      </c>
      <c r="K4" s="180" cm="1">
        <f t="array" ref="K4">_xlfn.XLOOKUP(K$1,'Copy of PY1 Data(H)'!$A$1:$CZ$1,_xlfn.XLOOKUP($A4,'Copy of PY1 Data(H)'!$A$1:$A$288,'Copy of PY1 Data(H)'!$A$1:$CZ$288))</f>
        <v>100113</v>
      </c>
      <c r="L4" s="180" cm="1">
        <f t="array" ref="L4">_xlfn.XLOOKUP(L$1,'Copy of PY1 Data(H)'!$A$1:$CZ$1,_xlfn.XLOOKUP($A4,'Copy of PY1 Data(H)'!$A$1:$A$288,'Copy of PY1 Data(H)'!$A$1:$CZ$288))</f>
        <v>943483</v>
      </c>
      <c r="M4" s="180" cm="1">
        <f t="array" ref="M4">_xlfn.XLOOKUP(M$1,'Copy of PY1 Data(H)'!$A$1:$CZ$1,_xlfn.XLOOKUP($A4,'Copy of PY1 Data(H)'!$A$1:$A$288,'Copy of PY1 Data(H)'!$A$1:$CZ$288))</f>
        <v>53611950</v>
      </c>
      <c r="N4" s="180" cm="1">
        <f t="array" ref="N4">_xlfn.XLOOKUP(N$1,'Copy of PY1 Data(H)'!$A$1:$CZ$1,_xlfn.XLOOKUP($A4,'Copy of PY1 Data(H)'!$A$1:$A$288,'Copy of PY1 Data(H)'!$A$1:$CZ$288))</f>
        <v>0</v>
      </c>
      <c r="O4" s="180" cm="1">
        <f t="array" ref="O4">_xlfn.XLOOKUP(O$1,'Copy of PY1 Data(H)'!$A$1:$CZ$1,_xlfn.XLOOKUP($A4,'Copy of PY1 Data(H)'!$A$1:$A$288,'Copy of PY1 Data(H)'!$A$1:$CZ$288))</f>
        <v>626332</v>
      </c>
      <c r="P4" s="180" cm="1">
        <f t="array" ref="P4">_xlfn.XLOOKUP(P$1,'Copy of PY1 Data(H)'!$A$1:$CZ$1,_xlfn.XLOOKUP($A4,'Copy of PY1 Data(H)'!$A$1:$A$288,'Copy of PY1 Data(H)'!$A$1:$CZ$288))</f>
        <v>31424</v>
      </c>
      <c r="Q4" s="180" cm="1">
        <f t="array" ref="Q4">_xlfn.XLOOKUP(Q$1,'Copy of PY1 Data(H)'!$A$1:$CZ$1,_xlfn.XLOOKUP($A4,'Copy of PY1 Data(H)'!$A$1:$A$288,'Copy of PY1 Data(H)'!$A$1:$CZ$288))</f>
        <v>408026</v>
      </c>
      <c r="R4" s="180" cm="1">
        <f t="array" ref="R4">_xlfn.XLOOKUP(R$1,'Copy of PY1 Data(H)'!$A$1:$CZ$1,_xlfn.XLOOKUP($A4,'Copy of PY1 Data(H)'!$A$1:$A$288,'Copy of PY1 Data(H)'!$A$1:$CZ$288))</f>
        <v>4498</v>
      </c>
      <c r="S4" s="180" cm="1">
        <f t="array" ref="S4">_xlfn.XLOOKUP(S$1,'Copy of PY1 Data(H)'!$A$1:$CZ$1,_xlfn.XLOOKUP($A4,'Copy of PY1 Data(H)'!$A$1:$A$288,'Copy of PY1 Data(H)'!$A$1:$CZ$288))</f>
        <v>50522</v>
      </c>
      <c r="T4" s="180" cm="1">
        <f t="array" ref="T4">_xlfn.XLOOKUP(T$1,'Copy of PY1 Data(H)'!$A$1:$CZ$1,_xlfn.XLOOKUP($A4,'Copy of PY1 Data(H)'!$A$1:$A$288,'Copy of PY1 Data(H)'!$A$1:$CZ$288))</f>
        <v>42532</v>
      </c>
      <c r="U4" s="180" cm="1">
        <f t="array" ref="U4">_xlfn.XLOOKUP(U$1,'Copy of PY1 Data(H)'!$A$1:$CZ$1,_xlfn.XLOOKUP($A4,'Copy of PY1 Data(H)'!$A$1:$A$288,'Copy of PY1 Data(H)'!$A$1:$CZ$288))</f>
        <v>0</v>
      </c>
      <c r="V4" s="180" cm="1">
        <f t="array" ref="V4">_xlfn.XLOOKUP(V$1,'Copy of PY1 Data(H)'!$A$1:$CZ$1,_xlfn.XLOOKUP($A4,'Copy of PY1 Data(H)'!$A$1:$A$288,'Copy of PY1 Data(H)'!$A$1:$CZ$288))</f>
        <v>487658</v>
      </c>
      <c r="W4" s="180" cm="1">
        <f t="array" ref="W4">_xlfn.XLOOKUP(W$1,'Copy of PY1 Data(H)'!$A$1:$CZ$1,_xlfn.XLOOKUP($A4,'Copy of PY1 Data(H)'!$A$1:$A$288,'Copy of PY1 Data(H)'!$A$1:$CZ$288))</f>
        <v>0</v>
      </c>
      <c r="X4" s="180" cm="1">
        <f t="array" ref="X4">_xlfn.XLOOKUP(X$1,'Copy of PY1 Data(H)'!$A$1:$CZ$1,_xlfn.XLOOKUP($A4,'Copy of PY1 Data(H)'!$A$1:$A$288,'Copy of PY1 Data(H)'!$A$1:$CZ$288))</f>
        <v>0</v>
      </c>
      <c r="Y4" s="180" cm="1">
        <f t="array" ref="Y4">_xlfn.XLOOKUP(Y$1,'Copy of PY1 Data(H)'!$A$1:$CZ$1,_xlfn.XLOOKUP($A4,'Copy of PY1 Data(H)'!$A$1:$A$288,'Copy of PY1 Data(H)'!$A$1:$CZ$288))</f>
        <v>151074</v>
      </c>
      <c r="Z4" s="180" cm="1">
        <f t="array" ref="Z4">_xlfn.XLOOKUP(Z$1,'Copy of PY1 Data(H)'!$A$1:$CZ$1,_xlfn.XLOOKUP($A4,'Copy of PY1 Data(H)'!$A$1:$A$288,'Copy of PY1 Data(H)'!$A$1:$CZ$288))</f>
        <v>3875585</v>
      </c>
      <c r="AA4" s="180" cm="1">
        <f t="array" ref="AA4">_xlfn.XLOOKUP(AA$1,'Copy of PY1 Data(H)'!$A$1:$CZ$1,_xlfn.XLOOKUP($A4,'Copy of PY1 Data(H)'!$A$1:$A$288,'Copy of PY1 Data(H)'!$A$1:$CZ$288))</f>
        <v>3095862</v>
      </c>
      <c r="AB4" s="180" cm="1">
        <f t="array" ref="AB4">_xlfn.XLOOKUP(AB$1,'Copy of PY1 Data(H)'!$A$1:$CZ$1,_xlfn.XLOOKUP($A4,'Copy of PY1 Data(H)'!$A$1:$A$288,'Copy of PY1 Data(H)'!$A$1:$CZ$288))</f>
        <v>35892</v>
      </c>
      <c r="AC4" s="180" cm="1">
        <f t="array" ref="AC4">_xlfn.XLOOKUP(AC$1,'Copy of PY1 Data(H)'!$A$1:$CZ$1,_xlfn.XLOOKUP($A4,'Copy of PY1 Data(H)'!$A$1:$A$288,'Copy of PY1 Data(H)'!$A$1:$CZ$288))</f>
        <v>0</v>
      </c>
      <c r="AD4" s="180" cm="1">
        <f t="array" ref="AD4">_xlfn.XLOOKUP(AD$1,'Copy of PY1 Data(H)'!$A$1:$CZ$1,_xlfn.XLOOKUP($A4,'Copy of PY1 Data(H)'!$A$1:$A$288,'Copy of PY1 Data(H)'!$A$1:$CZ$288))</f>
        <v>104157</v>
      </c>
      <c r="AE4" s="180" cm="1">
        <f t="array" ref="AE4">_xlfn.XLOOKUP(AE$1,'Copy of PY1 Data(H)'!$A$1:$CZ$1,_xlfn.XLOOKUP($A4,'Copy of PY1 Data(H)'!$A$1:$A$288,'Copy of PY1 Data(H)'!$A$1:$CZ$288))</f>
        <v>0</v>
      </c>
      <c r="AF4" s="180" cm="1">
        <f t="array" ref="AF4">_xlfn.XLOOKUP(AF$1,'Copy of PY1 Data(H)'!$A$1:$CZ$1,_xlfn.XLOOKUP($A4,'Copy of PY1 Data(H)'!$A$1:$A$288,'Copy of PY1 Data(H)'!$A$1:$CZ$288))</f>
        <v>14087343</v>
      </c>
      <c r="AG4" s="180" cm="1">
        <f t="array" ref="AG4">_xlfn.XLOOKUP(AG$1,'Copy of PY1 Data(H)'!$A$1:$CZ$1,_xlfn.XLOOKUP($A4,'Copy of PY1 Data(H)'!$A$1:$A$288,'Copy of PY1 Data(H)'!$A$1:$CZ$288))</f>
        <v>24886</v>
      </c>
      <c r="AH4" s="180" cm="1">
        <f t="array" ref="AH4">_xlfn.XLOOKUP(AH$1,'Copy of PY1 Data(H)'!$A$1:$CZ$1,_xlfn.XLOOKUP($A4,'Copy of PY1 Data(H)'!$A$1:$A$288,'Copy of PY1 Data(H)'!$A$1:$CZ$288))</f>
        <v>28167</v>
      </c>
      <c r="AI4" s="180" cm="1">
        <f t="array" ref="AI4">_xlfn.XLOOKUP(AI$1,'Copy of PY1 Data(H)'!$A$1:$CZ$1,_xlfn.XLOOKUP($A4,'Copy of PY1 Data(H)'!$A$1:$A$288,'Copy of PY1 Data(H)'!$A$1:$CZ$288))</f>
        <v>622097</v>
      </c>
      <c r="AJ4" s="180" cm="1">
        <f t="array" ref="AJ4">_xlfn.XLOOKUP(AJ$1,'Copy of PY1 Data(H)'!$A$1:$CZ$1,_xlfn.XLOOKUP($A4,'Copy of PY1 Data(H)'!$A$1:$A$288,'Copy of PY1 Data(H)'!$A$1:$CZ$288))</f>
        <v>69488</v>
      </c>
      <c r="AK4" s="180" cm="1">
        <f t="array" ref="AK4">_xlfn.XLOOKUP(AK$1,'Copy of PY1 Data(H)'!$A$1:$CZ$1,_xlfn.XLOOKUP($A4,'Copy of PY1 Data(H)'!$A$1:$A$288,'Copy of PY1 Data(H)'!$A$1:$CZ$288))</f>
        <v>27159</v>
      </c>
      <c r="AL4" s="180" cm="1">
        <f t="array" ref="AL4">_xlfn.XLOOKUP(AL$1,'Copy of PY1 Data(H)'!$A$1:$CZ$1,_xlfn.XLOOKUP($A4,'Copy of PY1 Data(H)'!$A$1:$A$288,'Copy of PY1 Data(H)'!$A$1:$CZ$288))</f>
        <v>0</v>
      </c>
      <c r="AM4" s="180" cm="1">
        <f t="array" ref="AM4">_xlfn.XLOOKUP(AM$1,'Copy of PY1 Data(H)'!$A$1:$CZ$1,_xlfn.XLOOKUP($A4,'Copy of PY1 Data(H)'!$A$1:$A$288,'Copy of PY1 Data(H)'!$A$1:$CZ$288))</f>
        <v>53692</v>
      </c>
      <c r="AN4" s="180" cm="1">
        <f t="array" ref="AN4">_xlfn.XLOOKUP(AN$1,'Copy of PY1 Data(H)'!$A$1:$CZ$1,_xlfn.XLOOKUP($A4,'Copy of PY1 Data(H)'!$A$1:$A$288,'Copy of PY1 Data(H)'!$A$1:$CZ$288))</f>
        <v>273549</v>
      </c>
      <c r="AO4" s="180" cm="1">
        <f t="array" ref="AO4">_xlfn.XLOOKUP(AO$1,'Copy of PY1 Data(H)'!$A$1:$CZ$1,_xlfn.XLOOKUP($A4,'Copy of PY1 Data(H)'!$A$1:$A$288,'Copy of PY1 Data(H)'!$A$1:$CZ$288))</f>
        <v>0</v>
      </c>
      <c r="AP4" s="180" cm="1">
        <f t="array" ref="AP4">_xlfn.XLOOKUP(AP$1,'Copy of PY1 Data(H)'!$A$1:$CZ$1,_xlfn.XLOOKUP($A4,'Copy of PY1 Data(H)'!$A$1:$A$288,'Copy of PY1 Data(H)'!$A$1:$CZ$288))</f>
        <v>154322</v>
      </c>
      <c r="AQ4" s="180" cm="1">
        <f t="array" ref="AQ4">_xlfn.XLOOKUP(AQ$1,'Copy of PY1 Data(H)'!$A$1:$CZ$1,_xlfn.XLOOKUP($A4,'Copy of PY1 Data(H)'!$A$1:$A$288,'Copy of PY1 Data(H)'!$A$1:$CZ$288))</f>
        <v>127032</v>
      </c>
      <c r="AR4" s="180" cm="1">
        <f t="array" ref="AR4">_xlfn.XLOOKUP(AR$1,'Copy of PY1 Data(H)'!$A$1:$CZ$1,_xlfn.XLOOKUP($A4,'Copy of PY1 Data(H)'!$A$1:$A$288,'Copy of PY1 Data(H)'!$A$1:$CZ$288))</f>
        <v>0</v>
      </c>
      <c r="AS4" s="180" cm="1">
        <f t="array" ref="AS4">_xlfn.XLOOKUP(AS$1,'Copy of PY1 Data(H)'!$A$1:$CZ$1,_xlfn.XLOOKUP($A4,'Copy of PY1 Data(H)'!$A$1:$A$288,'Copy of PY1 Data(H)'!$A$1:$CZ$288))</f>
        <v>0</v>
      </c>
      <c r="AT4" s="180" cm="1">
        <f t="array" ref="AT4">_xlfn.XLOOKUP(AT$1,'Copy of PY1 Data(H)'!$A$1:$CZ$1,_xlfn.XLOOKUP($A4,'Copy of PY1 Data(H)'!$A$1:$A$288,'Copy of PY1 Data(H)'!$A$1:$CZ$288))</f>
        <v>89998</v>
      </c>
      <c r="AU4" s="180" cm="1">
        <f t="array" ref="AU4">_xlfn.XLOOKUP(AU$1,'Copy of PY1 Data(H)'!$A$1:$CZ$1,_xlfn.XLOOKUP($A4,'Copy of PY1 Data(H)'!$A$1:$A$288,'Copy of PY1 Data(H)'!$A$1:$CZ$288))</f>
        <v>82873549</v>
      </c>
      <c r="AV4" s="180" cm="1">
        <f t="array" ref="AV4">_xlfn.XLOOKUP(AV$1,'Copy of PY1 Data(H)'!$A$1:$CZ$1,_xlfn.XLOOKUP($A4,'Copy of PY1 Data(H)'!$A$1:$A$288,'Copy of PY1 Data(H)'!$A$1:$CZ$288))</f>
        <v>15021737</v>
      </c>
      <c r="AW4" s="180" cm="1">
        <f t="array" ref="AW4">_xlfn.XLOOKUP(AW$1,'Copy of PY1 Data(H)'!$A$1:$CZ$1,_xlfn.XLOOKUP($A4,'Copy of PY1 Data(H)'!$A$1:$A$288,'Copy of PY1 Data(H)'!$A$1:$CZ$288))</f>
        <v>3290</v>
      </c>
      <c r="AX4" s="180" cm="1">
        <f t="array" ref="AX4">_xlfn.XLOOKUP(AX$1,'Copy of PY1 Data(H)'!$A$1:$CZ$1,_xlfn.XLOOKUP($A4,'Copy of PY1 Data(H)'!$A$1:$A$288,'Copy of PY1 Data(H)'!$A$1:$CZ$288))</f>
        <v>49090</v>
      </c>
      <c r="AY4" s="180" cm="1">
        <f t="array" ref="AY4">_xlfn.XLOOKUP(AY$1,'Copy of PY1 Data(H)'!$A$1:$CZ$1,_xlfn.XLOOKUP($A4,'Copy of PY1 Data(H)'!$A$1:$A$288,'Copy of PY1 Data(H)'!$A$1:$CZ$288))</f>
        <v>93153</v>
      </c>
      <c r="AZ4" s="180" cm="1">
        <f t="array" ref="AZ4">_xlfn.XLOOKUP(AZ$1,'Copy of PY1 Data(H)'!$A$1:$CZ$1,_xlfn.XLOOKUP($A4,'Copy of PY1 Data(H)'!$A$1:$A$288,'Copy of PY1 Data(H)'!$A$1:$CZ$288))</f>
        <v>89027</v>
      </c>
      <c r="BA4" s="180" cm="1">
        <f t="array" ref="BA4">_xlfn.XLOOKUP(BA$1,'Copy of PY1 Data(H)'!$A$1:$CZ$1,_xlfn.XLOOKUP($A4,'Copy of PY1 Data(H)'!$A$1:$A$288,'Copy of PY1 Data(H)'!$A$1:$CZ$288))</f>
        <v>0</v>
      </c>
      <c r="BB4" s="180" cm="1">
        <f t="array" ref="BB4">_xlfn.XLOOKUP(BB$1,'Copy of PY1 Data(H)'!$A$1:$CZ$1,_xlfn.XLOOKUP($A4,'Copy of PY1 Data(H)'!$A$1:$A$288,'Copy of PY1 Data(H)'!$A$1:$CZ$288))</f>
        <v>51666</v>
      </c>
      <c r="BC4" s="180" cm="1">
        <f t="array" ref="BC4">_xlfn.XLOOKUP(BC$1,'Copy of PY1 Data(H)'!$A$1:$CZ$1,_xlfn.XLOOKUP($A4,'Copy of PY1 Data(H)'!$A$1:$A$288,'Copy of PY1 Data(H)'!$A$1:$CZ$288))</f>
        <v>0</v>
      </c>
      <c r="BD4" s="180" cm="1">
        <f t="array" ref="BD4">_xlfn.XLOOKUP(BD$1,'Copy of PY1 Data(H)'!$A$1:$CZ$1,_xlfn.XLOOKUP($A4,'Copy of PY1 Data(H)'!$A$1:$A$288,'Copy of PY1 Data(H)'!$A$1:$CZ$288))</f>
        <v>3204</v>
      </c>
      <c r="BE4" s="180" cm="1">
        <f t="array" ref="BE4">_xlfn.XLOOKUP(BE$1,'Copy of PY1 Data(H)'!$A$1:$CZ$1,_xlfn.XLOOKUP($A4,'Copy of PY1 Data(H)'!$A$1:$A$288,'Copy of PY1 Data(H)'!$A$1:$CZ$288))</f>
        <v>11362</v>
      </c>
      <c r="BF4" s="180" cm="1">
        <f t="array" ref="BF4">_xlfn.XLOOKUP(BF$1,'Copy of PY1 Data(H)'!$A$1:$CZ$1,_xlfn.XLOOKUP($A4,'Copy of PY1 Data(H)'!$A$1:$A$288,'Copy of PY1 Data(H)'!$A$1:$CZ$288))</f>
        <v>1398994</v>
      </c>
      <c r="BG4" s="180" cm="1">
        <f t="array" ref="BG4">_xlfn.XLOOKUP(BG$1,'Copy of PY1 Data(H)'!$A$1:$CZ$1,_xlfn.XLOOKUP($A4,'Copy of PY1 Data(H)'!$A$1:$A$288,'Copy of PY1 Data(H)'!$A$1:$CZ$288))</f>
        <v>33214</v>
      </c>
      <c r="BH4" s="180" cm="1">
        <f t="array" ref="BH4">_xlfn.XLOOKUP(BH$1,'Copy of PY1 Data(H)'!$A$1:$CZ$1,_xlfn.XLOOKUP($A4,'Copy of PY1 Data(H)'!$A$1:$A$288,'Copy of PY1 Data(H)'!$A$1:$CZ$288))</f>
        <v>859640</v>
      </c>
      <c r="BI4" s="180" cm="1">
        <f t="array" ref="BI4">_xlfn.XLOOKUP(BI$1,'Copy of PY1 Data(H)'!$A$1:$CZ$1,_xlfn.XLOOKUP($A4,'Copy of PY1 Data(H)'!$A$1:$A$288,'Copy of PY1 Data(H)'!$A$1:$CZ$288))</f>
        <v>296556</v>
      </c>
      <c r="BJ4" s="180" cm="1">
        <f t="array" ref="BJ4">_xlfn.XLOOKUP(BJ$1,'Copy of PY1 Data(H)'!$A$1:$CZ$1,_xlfn.XLOOKUP($A4,'Copy of PY1 Data(H)'!$A$1:$A$288,'Copy of PY1 Data(H)'!$A$1:$CZ$288))</f>
        <v>76674</v>
      </c>
      <c r="BK4" s="180" cm="1">
        <f t="array" ref="BK4">_xlfn.XLOOKUP(BK$1,'Copy of PY1 Data(H)'!$A$1:$CZ$1,_xlfn.XLOOKUP($A4,'Copy of PY1 Data(H)'!$A$1:$A$288,'Copy of PY1 Data(H)'!$A$1:$CZ$288))</f>
        <v>0</v>
      </c>
      <c r="BL4" s="180" cm="1">
        <f t="array" ref="BL4">_xlfn.XLOOKUP(BL$1,'Copy of PY1 Data(H)'!$A$1:$CZ$1,_xlfn.XLOOKUP($A4,'Copy of PY1 Data(H)'!$A$1:$A$288,'Copy of PY1 Data(H)'!$A$1:$CZ$288))</f>
        <v>1349928</v>
      </c>
      <c r="BM4" s="180" cm="1">
        <f t="array" ref="BM4">_xlfn.XLOOKUP(BM$1,'Copy of PY1 Data(H)'!$A$1:$CZ$1,_xlfn.XLOOKUP($A4,'Copy of PY1 Data(H)'!$A$1:$A$288,'Copy of PY1 Data(H)'!$A$1:$CZ$288))</f>
        <v>3618983</v>
      </c>
      <c r="BN4" s="180" cm="1">
        <f t="array" ref="BN4">_xlfn.XLOOKUP(BN$1,'Copy of PY1 Data(H)'!$A$1:$CZ$1,_xlfn.XLOOKUP($A4,'Copy of PY1 Data(H)'!$A$1:$A$288,'Copy of PY1 Data(H)'!$A$1:$CZ$288))</f>
        <v>155876</v>
      </c>
      <c r="BO4" s="180" cm="1">
        <f t="array" ref="BO4">_xlfn.XLOOKUP(BO$1,'Copy of PY1 Data(H)'!$A$1:$CZ$1,_xlfn.XLOOKUP($A4,'Copy of PY1 Data(H)'!$A$1:$A$288,'Copy of PY1 Data(H)'!$A$1:$CZ$288))</f>
        <v>4393072</v>
      </c>
      <c r="BP4" s="180" cm="1">
        <f t="array" ref="BP4">_xlfn.XLOOKUP(BP$1,'Copy of PY1 Data(H)'!$A$1:$CZ$1,_xlfn.XLOOKUP($A4,'Copy of PY1 Data(H)'!$A$1:$A$288,'Copy of PY1 Data(H)'!$A$1:$CZ$288))</f>
        <v>19552639</v>
      </c>
      <c r="BQ4" s="180" cm="1">
        <f t="array" ref="BQ4">_xlfn.XLOOKUP(BQ$1,'Copy of PY1 Data(H)'!$A$1:$CZ$1,_xlfn.XLOOKUP($A4,'Copy of PY1 Data(H)'!$A$1:$A$288,'Copy of PY1 Data(H)'!$A$1:$CZ$288))</f>
        <v>42543</v>
      </c>
      <c r="BR4" s="180" cm="1">
        <f t="array" ref="BR4">_xlfn.XLOOKUP(BR$1,'Copy of PY1 Data(H)'!$A$1:$CZ$1,_xlfn.XLOOKUP($A4,'Copy of PY1 Data(H)'!$A$1:$A$288,'Copy of PY1 Data(H)'!$A$1:$CZ$288))</f>
        <v>6937140</v>
      </c>
      <c r="BS4" s="180" cm="1">
        <f t="array" ref="BS4">_xlfn.XLOOKUP(BS$1,'Copy of PY1 Data(H)'!$A$1:$CZ$1,_xlfn.XLOOKUP($A4,'Copy of PY1 Data(H)'!$A$1:$A$288,'Copy of PY1 Data(H)'!$A$1:$CZ$288))</f>
        <v>309482</v>
      </c>
      <c r="BT4" s="180" cm="1">
        <f t="array" ref="BT4">_xlfn.XLOOKUP(BT$1,'Copy of PY1 Data(H)'!$A$1:$CZ$1,_xlfn.XLOOKUP($A4,'Copy of PY1 Data(H)'!$A$1:$A$288,'Copy of PY1 Data(H)'!$A$1:$CZ$288))</f>
        <v>0</v>
      </c>
      <c r="BU4" s="180" cm="1">
        <f t="array" ref="BU4">_xlfn.XLOOKUP(BU$1,'Copy of PY1 Data(H)'!$A$1:$CZ$1,_xlfn.XLOOKUP($A4,'Copy of PY1 Data(H)'!$A$1:$A$288,'Copy of PY1 Data(H)'!$A$1:$CZ$288))</f>
        <v>71783</v>
      </c>
      <c r="BV4" s="180" cm="1">
        <f t="array" ref="BV4">_xlfn.XLOOKUP(BV$1,'Copy of PY1 Data(H)'!$A$1:$CZ$1,_xlfn.XLOOKUP($A4,'Copy of PY1 Data(H)'!$A$1:$A$288,'Copy of PY1 Data(H)'!$A$1:$CZ$288))</f>
        <v>120049</v>
      </c>
      <c r="BW4" s="180" cm="1">
        <f t="array" ref="BW4">_xlfn.XLOOKUP(BW$1,'Copy of PY1 Data(H)'!$A$1:$CZ$1,_xlfn.XLOOKUP($A4,'Copy of PY1 Data(H)'!$A$1:$A$288,'Copy of PY1 Data(H)'!$A$1:$CZ$288))</f>
        <v>5976269</v>
      </c>
      <c r="BX4" s="180" cm="1">
        <f t="array" ref="BX4">_xlfn.XLOOKUP(BX$1,'Copy of PY1 Data(H)'!$A$1:$CZ$1,_xlfn.XLOOKUP($A4,'Copy of PY1 Data(H)'!$A$1:$A$288,'Copy of PY1 Data(H)'!$A$1:$CZ$288))</f>
        <v>17887</v>
      </c>
      <c r="BY4" s="180" cm="1">
        <f t="array" ref="BY4">_xlfn.XLOOKUP(BY$1,'Copy of PY1 Data(H)'!$A$1:$CZ$1,_xlfn.XLOOKUP($A4,'Copy of PY1 Data(H)'!$A$1:$A$288,'Copy of PY1 Data(H)'!$A$1:$CZ$288))</f>
        <v>62502814</v>
      </c>
      <c r="BZ4" s="180" cm="1">
        <f t="array" ref="BZ4">_xlfn.XLOOKUP(BZ$1,'Copy of PY1 Data(H)'!$A$1:$CZ$1,_xlfn.XLOOKUP($A4,'Copy of PY1 Data(H)'!$A$1:$A$288,'Copy of PY1 Data(H)'!$A$1:$CZ$288))</f>
        <v>26327</v>
      </c>
      <c r="CA4" s="180" cm="1">
        <f t="array" ref="CA4">_xlfn.XLOOKUP(CA$1,'Copy of PY1 Data(H)'!$A$1:$CZ$1,_xlfn.XLOOKUP($A4,'Copy of PY1 Data(H)'!$A$1:$A$288,'Copy of PY1 Data(H)'!$A$1:$CZ$288))</f>
        <v>91159</v>
      </c>
      <c r="CB4" s="180" cm="1">
        <f t="array" ref="CB4">_xlfn.XLOOKUP(CB$1,'Copy of PY1 Data(H)'!$A$1:$CZ$1,_xlfn.XLOOKUP($A4,'Copy of PY1 Data(H)'!$A$1:$A$288,'Copy of PY1 Data(H)'!$A$1:$CZ$288))</f>
        <v>45047</v>
      </c>
      <c r="CC4" s="180" cm="1">
        <f t="array" ref="CC4">_xlfn.XLOOKUP(CC$1,'Copy of PY1 Data(H)'!$A$1:$CZ$1,_xlfn.XLOOKUP($A4,'Copy of PY1 Data(H)'!$A$1:$A$288,'Copy of PY1 Data(H)'!$A$1:$CZ$288))</f>
        <v>129314</v>
      </c>
      <c r="CD4" s="180" cm="1">
        <f t="array" ref="CD4">_xlfn.XLOOKUP(CD$1,'Copy of PY1 Data(H)'!$A$1:$CZ$1,_xlfn.XLOOKUP($A4,'Copy of PY1 Data(H)'!$A$1:$A$288,'Copy of PY1 Data(H)'!$A$1:$CZ$288))</f>
        <v>30210225</v>
      </c>
    </row>
    <row r="5" spans="1:82" x14ac:dyDescent="0.3">
      <c r="A5" s="180">
        <v>385</v>
      </c>
      <c r="B5" s="863"/>
      <c r="D5" s="180" cm="1">
        <f t="array" ref="D5">_xlfn.XLOOKUP(D$1,'Copy of PY1 Data(H)'!$A$1:$CZ$1,_xlfn.XLOOKUP($A5,'Copy of PY1 Data(H)'!$A$1:$A$288,'Copy of PY1 Data(H)'!$A$1:$CZ$288))</f>
        <v>4472566</v>
      </c>
      <c r="E5" s="180" cm="1">
        <f t="array" ref="E5">_xlfn.XLOOKUP(E$1,'Copy of PY1 Data(H)'!$A$1:$CZ$1,_xlfn.XLOOKUP($A5,'Copy of PY1 Data(H)'!$A$1:$A$288,'Copy of PY1 Data(H)'!$A$1:$CZ$288))</f>
        <v>3096087</v>
      </c>
      <c r="F5" s="180" cm="1">
        <f t="array" ref="F5">_xlfn.XLOOKUP(F$1,'Copy of PY1 Data(H)'!$A$1:$CZ$1,_xlfn.XLOOKUP($A5,'Copy of PY1 Data(H)'!$A$1:$A$288,'Copy of PY1 Data(H)'!$A$1:$CZ$288))</f>
        <v>2287125</v>
      </c>
      <c r="G5" s="180" cm="1">
        <f t="array" ref="G5">_xlfn.XLOOKUP(G$1,'Copy of PY1 Data(H)'!$A$1:$CZ$1,_xlfn.XLOOKUP($A5,'Copy of PY1 Data(H)'!$A$1:$A$288,'Copy of PY1 Data(H)'!$A$1:$CZ$288))</f>
        <v>2004959</v>
      </c>
      <c r="H5" s="180" cm="1">
        <f t="array" ref="H5">_xlfn.XLOOKUP(H$1,'Copy of PY1 Data(H)'!$A$1:$CZ$1,_xlfn.XLOOKUP($A5,'Copy of PY1 Data(H)'!$A$1:$A$288,'Copy of PY1 Data(H)'!$A$1:$CZ$288))</f>
        <v>1556364</v>
      </c>
      <c r="I5" s="180" cm="1">
        <f t="array" ref="I5">_xlfn.XLOOKUP(I$1,'Copy of PY1 Data(H)'!$A$1:$CZ$1,_xlfn.XLOOKUP($A5,'Copy of PY1 Data(H)'!$A$1:$A$288,'Copy of PY1 Data(H)'!$A$1:$CZ$288))</f>
        <v>749572</v>
      </c>
      <c r="J5" s="180" cm="1">
        <f t="array" ref="J5">_xlfn.XLOOKUP(J$1,'Copy of PY1 Data(H)'!$A$1:$CZ$1,_xlfn.XLOOKUP($A5,'Copy of PY1 Data(H)'!$A$1:$A$288,'Copy of PY1 Data(H)'!$A$1:$CZ$288))</f>
        <v>208614</v>
      </c>
      <c r="K5" s="180" cm="1">
        <f t="array" ref="K5">_xlfn.XLOOKUP(K$1,'Copy of PY1 Data(H)'!$A$1:$CZ$1,_xlfn.XLOOKUP($A5,'Copy of PY1 Data(H)'!$A$1:$A$288,'Copy of PY1 Data(H)'!$A$1:$CZ$288))</f>
        <v>645198</v>
      </c>
      <c r="L5" s="180" cm="1">
        <f t="array" ref="L5">_xlfn.XLOOKUP(L$1,'Copy of PY1 Data(H)'!$A$1:$CZ$1,_xlfn.XLOOKUP($A5,'Copy of PY1 Data(H)'!$A$1:$A$288,'Copy of PY1 Data(H)'!$A$1:$CZ$288))</f>
        <v>18312863</v>
      </c>
      <c r="M5" s="180" cm="1">
        <f t="array" ref="M5">_xlfn.XLOOKUP(M$1,'Copy of PY1 Data(H)'!$A$1:$CZ$1,_xlfn.XLOOKUP($A5,'Copy of PY1 Data(H)'!$A$1:$A$288,'Copy of PY1 Data(H)'!$A$1:$CZ$288))</f>
        <v>667626375</v>
      </c>
      <c r="N5" s="180" cm="1">
        <f t="array" ref="N5">_xlfn.XLOOKUP(N$1,'Copy of PY1 Data(H)'!$A$1:$CZ$1,_xlfn.XLOOKUP($A5,'Copy of PY1 Data(H)'!$A$1:$A$288,'Copy of PY1 Data(H)'!$A$1:$CZ$288))</f>
        <v>7363766</v>
      </c>
      <c r="O5" s="180" cm="1">
        <f t="array" ref="O5">_xlfn.XLOOKUP(O$1,'Copy of PY1 Data(H)'!$A$1:$CZ$1,_xlfn.XLOOKUP($A5,'Copy of PY1 Data(H)'!$A$1:$A$288,'Copy of PY1 Data(H)'!$A$1:$CZ$288))</f>
        <v>27677961</v>
      </c>
      <c r="P5" s="180" cm="1">
        <f t="array" ref="P5">_xlfn.XLOOKUP(P$1,'Copy of PY1 Data(H)'!$A$1:$CZ$1,_xlfn.XLOOKUP($A5,'Copy of PY1 Data(H)'!$A$1:$A$288,'Copy of PY1 Data(H)'!$A$1:$CZ$288))</f>
        <v>963467</v>
      </c>
      <c r="Q5" s="180" cm="1">
        <f t="array" ref="Q5">_xlfn.XLOOKUP(Q$1,'Copy of PY1 Data(H)'!$A$1:$CZ$1,_xlfn.XLOOKUP($A5,'Copy of PY1 Data(H)'!$A$1:$A$288,'Copy of PY1 Data(H)'!$A$1:$CZ$288))</f>
        <v>31309356</v>
      </c>
      <c r="R5" s="180" cm="1">
        <f t="array" ref="R5">_xlfn.XLOOKUP(R$1,'Copy of PY1 Data(H)'!$A$1:$CZ$1,_xlfn.XLOOKUP($A5,'Copy of PY1 Data(H)'!$A$1:$A$288,'Copy of PY1 Data(H)'!$A$1:$CZ$288))</f>
        <v>333898</v>
      </c>
      <c r="S5" s="180" cm="1">
        <f t="array" ref="S5">_xlfn.XLOOKUP(S$1,'Copy of PY1 Data(H)'!$A$1:$CZ$1,_xlfn.XLOOKUP($A5,'Copy of PY1 Data(H)'!$A$1:$A$288,'Copy of PY1 Data(H)'!$A$1:$CZ$288))</f>
        <v>1068129</v>
      </c>
      <c r="T5" s="180" cm="1">
        <f t="array" ref="T5">_xlfn.XLOOKUP(T$1,'Copy of PY1 Data(H)'!$A$1:$CZ$1,_xlfn.XLOOKUP($A5,'Copy of PY1 Data(H)'!$A$1:$A$288,'Copy of PY1 Data(H)'!$A$1:$CZ$288))</f>
        <v>2543689</v>
      </c>
      <c r="U5" s="180" cm="1">
        <f t="array" ref="U5">_xlfn.XLOOKUP(U$1,'Copy of PY1 Data(H)'!$A$1:$CZ$1,_xlfn.XLOOKUP($A5,'Copy of PY1 Data(H)'!$A$1:$A$288,'Copy of PY1 Data(H)'!$A$1:$CZ$288))</f>
        <v>3145979</v>
      </c>
      <c r="V5" s="180" cm="1">
        <f t="array" ref="V5">_xlfn.XLOOKUP(V$1,'Copy of PY1 Data(H)'!$A$1:$CZ$1,_xlfn.XLOOKUP($A5,'Copy of PY1 Data(H)'!$A$1:$A$288,'Copy of PY1 Data(H)'!$A$1:$CZ$288))</f>
        <v>13106635</v>
      </c>
      <c r="W5" s="180" cm="1">
        <f t="array" ref="W5">_xlfn.XLOOKUP(W$1,'Copy of PY1 Data(H)'!$A$1:$CZ$1,_xlfn.XLOOKUP($A5,'Copy of PY1 Data(H)'!$A$1:$A$288,'Copy of PY1 Data(H)'!$A$1:$CZ$288))</f>
        <v>0</v>
      </c>
      <c r="X5" s="180" cm="1">
        <f t="array" ref="X5">_xlfn.XLOOKUP(X$1,'Copy of PY1 Data(H)'!$A$1:$CZ$1,_xlfn.XLOOKUP($A5,'Copy of PY1 Data(H)'!$A$1:$A$288,'Copy of PY1 Data(H)'!$A$1:$CZ$288))</f>
        <v>0</v>
      </c>
      <c r="Y5" s="180" cm="1">
        <f t="array" ref="Y5">_xlfn.XLOOKUP(Y$1,'Copy of PY1 Data(H)'!$A$1:$CZ$1,_xlfn.XLOOKUP($A5,'Copy of PY1 Data(H)'!$A$1:$A$288,'Copy of PY1 Data(H)'!$A$1:$CZ$288))</f>
        <v>2135923</v>
      </c>
      <c r="Z5" s="180" cm="1">
        <f t="array" ref="Z5">_xlfn.XLOOKUP(Z$1,'Copy of PY1 Data(H)'!$A$1:$CZ$1,_xlfn.XLOOKUP($A5,'Copy of PY1 Data(H)'!$A$1:$A$288,'Copy of PY1 Data(H)'!$A$1:$CZ$288))</f>
        <v>215904674</v>
      </c>
      <c r="AA5" s="180" cm="1">
        <f t="array" ref="AA5">_xlfn.XLOOKUP(AA$1,'Copy of PY1 Data(H)'!$A$1:$CZ$1,_xlfn.XLOOKUP($A5,'Copy of PY1 Data(H)'!$A$1:$A$288,'Copy of PY1 Data(H)'!$A$1:$CZ$288))</f>
        <v>9774908</v>
      </c>
      <c r="AB5" s="180" cm="1">
        <f t="array" ref="AB5">_xlfn.XLOOKUP(AB$1,'Copy of PY1 Data(H)'!$A$1:$CZ$1,_xlfn.XLOOKUP($A5,'Copy of PY1 Data(H)'!$A$1:$A$288,'Copy of PY1 Data(H)'!$A$1:$CZ$288))</f>
        <v>1371569</v>
      </c>
      <c r="AC5" s="180" cm="1">
        <f t="array" ref="AC5">_xlfn.XLOOKUP(AC$1,'Copy of PY1 Data(H)'!$A$1:$CZ$1,_xlfn.XLOOKUP($A5,'Copy of PY1 Data(H)'!$A$1:$A$288,'Copy of PY1 Data(H)'!$A$1:$CZ$288))</f>
        <v>150012874</v>
      </c>
      <c r="AD5" s="180" cm="1">
        <f t="array" ref="AD5">_xlfn.XLOOKUP(AD$1,'Copy of PY1 Data(H)'!$A$1:$CZ$1,_xlfn.XLOOKUP($A5,'Copy of PY1 Data(H)'!$A$1:$A$288,'Copy of PY1 Data(H)'!$A$1:$CZ$288))</f>
        <v>2282943</v>
      </c>
      <c r="AE5" s="180" cm="1">
        <f t="array" ref="AE5">_xlfn.XLOOKUP(AE$1,'Copy of PY1 Data(H)'!$A$1:$CZ$1,_xlfn.XLOOKUP($A5,'Copy of PY1 Data(H)'!$A$1:$A$288,'Copy of PY1 Data(H)'!$A$1:$CZ$288))</f>
        <v>0</v>
      </c>
      <c r="AF5" s="180" cm="1">
        <f t="array" ref="AF5">_xlfn.XLOOKUP(AF$1,'Copy of PY1 Data(H)'!$A$1:$CZ$1,_xlfn.XLOOKUP($A5,'Copy of PY1 Data(H)'!$A$1:$A$288,'Copy of PY1 Data(H)'!$A$1:$CZ$288))</f>
        <v>286027009</v>
      </c>
      <c r="AG5" s="180" cm="1">
        <f t="array" ref="AG5">_xlfn.XLOOKUP(AG$1,'Copy of PY1 Data(H)'!$A$1:$CZ$1,_xlfn.XLOOKUP($A5,'Copy of PY1 Data(H)'!$A$1:$A$288,'Copy of PY1 Data(H)'!$A$1:$CZ$288))</f>
        <v>1217780</v>
      </c>
      <c r="AH5" s="180" cm="1">
        <f t="array" ref="AH5">_xlfn.XLOOKUP(AH$1,'Copy of PY1 Data(H)'!$A$1:$CZ$1,_xlfn.XLOOKUP($A5,'Copy of PY1 Data(H)'!$A$1:$A$288,'Copy of PY1 Data(H)'!$A$1:$CZ$288))</f>
        <v>542952</v>
      </c>
      <c r="AI5" s="180" cm="1">
        <f t="array" ref="AI5">_xlfn.XLOOKUP(AI$1,'Copy of PY1 Data(H)'!$A$1:$CZ$1,_xlfn.XLOOKUP($A5,'Copy of PY1 Data(H)'!$A$1:$A$288,'Copy of PY1 Data(H)'!$A$1:$CZ$288))</f>
        <v>10441964</v>
      </c>
      <c r="AJ5" s="180" cm="1">
        <f t="array" ref="AJ5">_xlfn.XLOOKUP(AJ$1,'Copy of PY1 Data(H)'!$A$1:$CZ$1,_xlfn.XLOOKUP($A5,'Copy of PY1 Data(H)'!$A$1:$A$288,'Copy of PY1 Data(H)'!$A$1:$CZ$288))</f>
        <v>1835292</v>
      </c>
      <c r="AK5" s="180" cm="1">
        <f t="array" ref="AK5">_xlfn.XLOOKUP(AK$1,'Copy of PY1 Data(H)'!$A$1:$CZ$1,_xlfn.XLOOKUP($A5,'Copy of PY1 Data(H)'!$A$1:$A$288,'Copy of PY1 Data(H)'!$A$1:$CZ$288))</f>
        <v>785511</v>
      </c>
      <c r="AL5" s="180" cm="1">
        <f t="array" ref="AL5">_xlfn.XLOOKUP(AL$1,'Copy of PY1 Data(H)'!$A$1:$CZ$1,_xlfn.XLOOKUP($A5,'Copy of PY1 Data(H)'!$A$1:$A$288,'Copy of PY1 Data(H)'!$A$1:$CZ$288))</f>
        <v>0</v>
      </c>
      <c r="AM5" s="180" cm="1">
        <f t="array" ref="AM5">_xlfn.XLOOKUP(AM$1,'Copy of PY1 Data(H)'!$A$1:$CZ$1,_xlfn.XLOOKUP($A5,'Copy of PY1 Data(H)'!$A$1:$A$288,'Copy of PY1 Data(H)'!$A$1:$CZ$288))</f>
        <v>1317607</v>
      </c>
      <c r="AN5" s="180" cm="1">
        <f t="array" ref="AN5">_xlfn.XLOOKUP(AN$1,'Copy of PY1 Data(H)'!$A$1:$CZ$1,_xlfn.XLOOKUP($A5,'Copy of PY1 Data(H)'!$A$1:$A$288,'Copy of PY1 Data(H)'!$A$1:$CZ$288))</f>
        <v>40104376</v>
      </c>
      <c r="AO5" s="180" cm="1">
        <f t="array" ref="AO5">_xlfn.XLOOKUP(AO$1,'Copy of PY1 Data(H)'!$A$1:$CZ$1,_xlfn.XLOOKUP($A5,'Copy of PY1 Data(H)'!$A$1:$A$288,'Copy of PY1 Data(H)'!$A$1:$CZ$288))</f>
        <v>72159</v>
      </c>
      <c r="AP5" s="180" cm="1">
        <f t="array" ref="AP5">_xlfn.XLOOKUP(AP$1,'Copy of PY1 Data(H)'!$A$1:$CZ$1,_xlfn.XLOOKUP($A5,'Copy of PY1 Data(H)'!$A$1:$A$288,'Copy of PY1 Data(H)'!$A$1:$CZ$288))</f>
        <v>11417436</v>
      </c>
      <c r="AQ5" s="180" cm="1">
        <f t="array" ref="AQ5">_xlfn.XLOOKUP(AQ$1,'Copy of PY1 Data(H)'!$A$1:$CZ$1,_xlfn.XLOOKUP($A5,'Copy of PY1 Data(H)'!$A$1:$A$288,'Copy of PY1 Data(H)'!$A$1:$CZ$288))</f>
        <v>6329086</v>
      </c>
      <c r="AR5" s="180" cm="1">
        <f t="array" ref="AR5">_xlfn.XLOOKUP(AR$1,'Copy of PY1 Data(H)'!$A$1:$CZ$1,_xlfn.XLOOKUP($A5,'Copy of PY1 Data(H)'!$A$1:$A$288,'Copy of PY1 Data(H)'!$A$1:$CZ$288))</f>
        <v>1607289</v>
      </c>
      <c r="AS5" s="180" cm="1">
        <f t="array" ref="AS5">_xlfn.XLOOKUP(AS$1,'Copy of PY1 Data(H)'!$A$1:$CZ$1,_xlfn.XLOOKUP($A5,'Copy of PY1 Data(H)'!$A$1:$A$288,'Copy of PY1 Data(H)'!$A$1:$CZ$288))</f>
        <v>0</v>
      </c>
      <c r="AT5" s="180" cm="1">
        <f t="array" ref="AT5">_xlfn.XLOOKUP(AT$1,'Copy of PY1 Data(H)'!$A$1:$CZ$1,_xlfn.XLOOKUP($A5,'Copy of PY1 Data(H)'!$A$1:$A$288,'Copy of PY1 Data(H)'!$A$1:$CZ$288))</f>
        <v>1094768</v>
      </c>
      <c r="AU5" s="180" cm="1">
        <f t="array" ref="AU5">_xlfn.XLOOKUP(AU$1,'Copy of PY1 Data(H)'!$A$1:$CZ$1,_xlfn.XLOOKUP($A5,'Copy of PY1 Data(H)'!$A$1:$A$288,'Copy of PY1 Data(H)'!$A$1:$CZ$288))</f>
        <v>1001839150</v>
      </c>
      <c r="AV5" s="180" cm="1">
        <f t="array" ref="AV5">_xlfn.XLOOKUP(AV$1,'Copy of PY1 Data(H)'!$A$1:$CZ$1,_xlfn.XLOOKUP($A5,'Copy of PY1 Data(H)'!$A$1:$A$288,'Copy of PY1 Data(H)'!$A$1:$CZ$288))</f>
        <v>373809601</v>
      </c>
      <c r="AW5" s="180" cm="1">
        <f t="array" ref="AW5">_xlfn.XLOOKUP(AW$1,'Copy of PY1 Data(H)'!$A$1:$CZ$1,_xlfn.XLOOKUP($A5,'Copy of PY1 Data(H)'!$A$1:$A$288,'Copy of PY1 Data(H)'!$A$1:$CZ$288))</f>
        <v>3495344</v>
      </c>
      <c r="AX5" s="180" cm="1">
        <f t="array" ref="AX5">_xlfn.XLOOKUP(AX$1,'Copy of PY1 Data(H)'!$A$1:$CZ$1,_xlfn.XLOOKUP($A5,'Copy of PY1 Data(H)'!$A$1:$A$288,'Copy of PY1 Data(H)'!$A$1:$CZ$288))</f>
        <v>778117</v>
      </c>
      <c r="AY5" s="180" cm="1">
        <f t="array" ref="AY5">_xlfn.XLOOKUP(AY$1,'Copy of PY1 Data(H)'!$A$1:$CZ$1,_xlfn.XLOOKUP($A5,'Copy of PY1 Data(H)'!$A$1:$A$288,'Copy of PY1 Data(H)'!$A$1:$CZ$288))</f>
        <v>666513</v>
      </c>
      <c r="AZ5" s="180" cm="1">
        <f t="array" ref="AZ5">_xlfn.XLOOKUP(AZ$1,'Copy of PY1 Data(H)'!$A$1:$CZ$1,_xlfn.XLOOKUP($A5,'Copy of PY1 Data(H)'!$A$1:$A$288,'Copy of PY1 Data(H)'!$A$1:$CZ$288))</f>
        <v>320471</v>
      </c>
      <c r="BA5" s="180" cm="1">
        <f t="array" ref="BA5">_xlfn.XLOOKUP(BA$1,'Copy of PY1 Data(H)'!$A$1:$CZ$1,_xlfn.XLOOKUP($A5,'Copy of PY1 Data(H)'!$A$1:$A$288,'Copy of PY1 Data(H)'!$A$1:$CZ$288))</f>
        <v>0</v>
      </c>
      <c r="BB5" s="180" cm="1">
        <f t="array" ref="BB5">_xlfn.XLOOKUP(BB$1,'Copy of PY1 Data(H)'!$A$1:$CZ$1,_xlfn.XLOOKUP($A5,'Copy of PY1 Data(H)'!$A$1:$A$288,'Copy of PY1 Data(H)'!$A$1:$CZ$288))</f>
        <v>14401543</v>
      </c>
      <c r="BC5" s="180" cm="1">
        <f t="array" ref="BC5">_xlfn.XLOOKUP(BC$1,'Copy of PY1 Data(H)'!$A$1:$CZ$1,_xlfn.XLOOKUP($A5,'Copy of PY1 Data(H)'!$A$1:$A$288,'Copy of PY1 Data(H)'!$A$1:$CZ$288))</f>
        <v>1942202</v>
      </c>
      <c r="BD5" s="180" cm="1">
        <f t="array" ref="BD5">_xlfn.XLOOKUP(BD$1,'Copy of PY1 Data(H)'!$A$1:$CZ$1,_xlfn.XLOOKUP($A5,'Copy of PY1 Data(H)'!$A$1:$A$288,'Copy of PY1 Data(H)'!$A$1:$CZ$288))</f>
        <v>451766</v>
      </c>
      <c r="BE5" s="180" cm="1">
        <f t="array" ref="BE5">_xlfn.XLOOKUP(BE$1,'Copy of PY1 Data(H)'!$A$1:$CZ$1,_xlfn.XLOOKUP($A5,'Copy of PY1 Data(H)'!$A$1:$A$288,'Copy of PY1 Data(H)'!$A$1:$CZ$288))</f>
        <v>166311</v>
      </c>
      <c r="BF5" s="180" cm="1">
        <f t="array" ref="BF5">_xlfn.XLOOKUP(BF$1,'Copy of PY1 Data(H)'!$A$1:$CZ$1,_xlfn.XLOOKUP($A5,'Copy of PY1 Data(H)'!$A$1:$A$288,'Copy of PY1 Data(H)'!$A$1:$CZ$288))</f>
        <v>58578074</v>
      </c>
      <c r="BG5" s="180" cm="1">
        <f t="array" ref="BG5">_xlfn.XLOOKUP(BG$1,'Copy of PY1 Data(H)'!$A$1:$CZ$1,_xlfn.XLOOKUP($A5,'Copy of PY1 Data(H)'!$A$1:$A$288,'Copy of PY1 Data(H)'!$A$1:$CZ$288))</f>
        <v>113797</v>
      </c>
      <c r="BH5" s="180" cm="1">
        <f t="array" ref="BH5">_xlfn.XLOOKUP(BH$1,'Copy of PY1 Data(H)'!$A$1:$CZ$1,_xlfn.XLOOKUP($A5,'Copy of PY1 Data(H)'!$A$1:$A$288,'Copy of PY1 Data(H)'!$A$1:$CZ$288))</f>
        <v>31562153</v>
      </c>
      <c r="BI5" s="180" cm="1">
        <f t="array" ref="BI5">_xlfn.XLOOKUP(BI$1,'Copy of PY1 Data(H)'!$A$1:$CZ$1,_xlfn.XLOOKUP($A5,'Copy of PY1 Data(H)'!$A$1:$A$288,'Copy of PY1 Data(H)'!$A$1:$CZ$288))</f>
        <v>9195142</v>
      </c>
      <c r="BJ5" s="180" cm="1">
        <f t="array" ref="BJ5">_xlfn.XLOOKUP(BJ$1,'Copy of PY1 Data(H)'!$A$1:$CZ$1,_xlfn.XLOOKUP($A5,'Copy of PY1 Data(H)'!$A$1:$A$288,'Copy of PY1 Data(H)'!$A$1:$CZ$288))</f>
        <v>1192167</v>
      </c>
      <c r="BK5" s="180" cm="1">
        <f t="array" ref="BK5">_xlfn.XLOOKUP(BK$1,'Copy of PY1 Data(H)'!$A$1:$CZ$1,_xlfn.XLOOKUP($A5,'Copy of PY1 Data(H)'!$A$1:$A$288,'Copy of PY1 Data(H)'!$A$1:$CZ$288))</f>
        <v>745239</v>
      </c>
      <c r="BL5" s="180" cm="1">
        <f t="array" ref="BL5">_xlfn.XLOOKUP(BL$1,'Copy of PY1 Data(H)'!$A$1:$CZ$1,_xlfn.XLOOKUP($A5,'Copy of PY1 Data(H)'!$A$1:$A$288,'Copy of PY1 Data(H)'!$A$1:$CZ$288))</f>
        <v>39959749</v>
      </c>
      <c r="BM5" s="180" cm="1">
        <f t="array" ref="BM5">_xlfn.XLOOKUP(BM$1,'Copy of PY1 Data(H)'!$A$1:$CZ$1,_xlfn.XLOOKUP($A5,'Copy of PY1 Data(H)'!$A$1:$A$288,'Copy of PY1 Data(H)'!$A$1:$CZ$288))</f>
        <v>57736333</v>
      </c>
      <c r="BN5" s="180" cm="1">
        <f t="array" ref="BN5">_xlfn.XLOOKUP(BN$1,'Copy of PY1 Data(H)'!$A$1:$CZ$1,_xlfn.XLOOKUP($A5,'Copy of PY1 Data(H)'!$A$1:$A$288,'Copy of PY1 Data(H)'!$A$1:$CZ$288))</f>
        <v>3573019</v>
      </c>
      <c r="BO5" s="180" cm="1">
        <f t="array" ref="BO5">_xlfn.XLOOKUP(BO$1,'Copy of PY1 Data(H)'!$A$1:$CZ$1,_xlfn.XLOOKUP($A5,'Copy of PY1 Data(H)'!$A$1:$A$288,'Copy of PY1 Data(H)'!$A$1:$CZ$288))</f>
        <v>198456477</v>
      </c>
      <c r="BP5" s="180" cm="1">
        <f t="array" ref="BP5">_xlfn.XLOOKUP(BP$1,'Copy of PY1 Data(H)'!$A$1:$CZ$1,_xlfn.XLOOKUP($A5,'Copy of PY1 Data(H)'!$A$1:$A$288,'Copy of PY1 Data(H)'!$A$1:$CZ$288))</f>
        <v>396417545</v>
      </c>
      <c r="BQ5" s="180" cm="1">
        <f t="array" ref="BQ5">_xlfn.XLOOKUP(BQ$1,'Copy of PY1 Data(H)'!$A$1:$CZ$1,_xlfn.XLOOKUP($A5,'Copy of PY1 Data(H)'!$A$1:$A$288,'Copy of PY1 Data(H)'!$A$1:$CZ$288))</f>
        <v>1301426</v>
      </c>
      <c r="BR5" s="180" cm="1">
        <f t="array" ref="BR5">_xlfn.XLOOKUP(BR$1,'Copy of PY1 Data(H)'!$A$1:$CZ$1,_xlfn.XLOOKUP($A5,'Copy of PY1 Data(H)'!$A$1:$A$288,'Copy of PY1 Data(H)'!$A$1:$CZ$288))</f>
        <v>34862480</v>
      </c>
      <c r="BS5" s="180" cm="1">
        <f t="array" ref="BS5">_xlfn.XLOOKUP(BS$1,'Copy of PY1 Data(H)'!$A$1:$CZ$1,_xlfn.XLOOKUP($A5,'Copy of PY1 Data(H)'!$A$1:$A$288,'Copy of PY1 Data(H)'!$A$1:$CZ$288))</f>
        <v>6240711</v>
      </c>
      <c r="BT5" s="180" cm="1">
        <f t="array" ref="BT5">_xlfn.XLOOKUP(BT$1,'Copy of PY1 Data(H)'!$A$1:$CZ$1,_xlfn.XLOOKUP($A5,'Copy of PY1 Data(H)'!$A$1:$A$288,'Copy of PY1 Data(H)'!$A$1:$CZ$288))</f>
        <v>0</v>
      </c>
      <c r="BU5" s="180" cm="1">
        <f t="array" ref="BU5">_xlfn.XLOOKUP(BU$1,'Copy of PY1 Data(H)'!$A$1:$CZ$1,_xlfn.XLOOKUP($A5,'Copy of PY1 Data(H)'!$A$1:$A$288,'Copy of PY1 Data(H)'!$A$1:$CZ$288))</f>
        <v>1584377</v>
      </c>
      <c r="BV5" s="180" cm="1">
        <f t="array" ref="BV5">_xlfn.XLOOKUP(BV$1,'Copy of PY1 Data(H)'!$A$1:$CZ$1,_xlfn.XLOOKUP($A5,'Copy of PY1 Data(H)'!$A$1:$A$288,'Copy of PY1 Data(H)'!$A$1:$CZ$288))</f>
        <v>1651553</v>
      </c>
      <c r="BW5" s="180" cm="1">
        <f t="array" ref="BW5">_xlfn.XLOOKUP(BW$1,'Copy of PY1 Data(H)'!$A$1:$CZ$1,_xlfn.XLOOKUP($A5,'Copy of PY1 Data(H)'!$A$1:$A$288,'Copy of PY1 Data(H)'!$A$1:$CZ$288))</f>
        <v>22116764</v>
      </c>
      <c r="BX5" s="180" cm="1">
        <f t="array" ref="BX5">_xlfn.XLOOKUP(BX$1,'Copy of PY1 Data(H)'!$A$1:$CZ$1,_xlfn.XLOOKUP($A5,'Copy of PY1 Data(H)'!$A$1:$A$288,'Copy of PY1 Data(H)'!$A$1:$CZ$288))</f>
        <v>4817655</v>
      </c>
      <c r="BY5" s="180" cm="1">
        <f t="array" ref="BY5">_xlfn.XLOOKUP(BY$1,'Copy of PY1 Data(H)'!$A$1:$CZ$1,_xlfn.XLOOKUP($A5,'Copy of PY1 Data(H)'!$A$1:$A$288,'Copy of PY1 Data(H)'!$A$1:$CZ$288))</f>
        <v>269930336</v>
      </c>
      <c r="BZ5" s="180" cm="1">
        <f t="array" ref="BZ5">_xlfn.XLOOKUP(BZ$1,'Copy of PY1 Data(H)'!$A$1:$CZ$1,_xlfn.XLOOKUP($A5,'Copy of PY1 Data(H)'!$A$1:$A$288,'Copy of PY1 Data(H)'!$A$1:$CZ$288))</f>
        <v>1477977</v>
      </c>
      <c r="CA5" s="180" cm="1">
        <f t="array" ref="CA5">_xlfn.XLOOKUP(CA$1,'Copy of PY1 Data(H)'!$A$1:$CZ$1,_xlfn.XLOOKUP($A5,'Copy of PY1 Data(H)'!$A$1:$A$288,'Copy of PY1 Data(H)'!$A$1:$CZ$288))</f>
        <v>52723106</v>
      </c>
      <c r="CB5" s="180" cm="1">
        <f t="array" ref="CB5">_xlfn.XLOOKUP(CB$1,'Copy of PY1 Data(H)'!$A$1:$CZ$1,_xlfn.XLOOKUP($A5,'Copy of PY1 Data(H)'!$A$1:$A$288,'Copy of PY1 Data(H)'!$A$1:$CZ$288))</f>
        <v>1395736</v>
      </c>
      <c r="CC5" s="180" cm="1">
        <f t="array" ref="CC5">_xlfn.XLOOKUP(CC$1,'Copy of PY1 Data(H)'!$A$1:$CZ$1,_xlfn.XLOOKUP($A5,'Copy of PY1 Data(H)'!$A$1:$A$288,'Copy of PY1 Data(H)'!$A$1:$CZ$288))</f>
        <v>7368597</v>
      </c>
      <c r="CD5" s="180" cm="1">
        <f t="array" ref="CD5">_xlfn.XLOOKUP(CD$1,'Copy of PY1 Data(H)'!$A$1:$CZ$1,_xlfn.XLOOKUP($A5,'Copy of PY1 Data(H)'!$A$1:$A$288,'Copy of PY1 Data(H)'!$A$1:$CZ$288))</f>
        <v>212132085</v>
      </c>
    </row>
    <row r="6" spans="1:82" x14ac:dyDescent="0.3">
      <c r="A6" s="180">
        <v>575</v>
      </c>
      <c r="D6" s="180" cm="1">
        <f t="array" ref="D6">_xlfn.XLOOKUP(D$1,'Copy of PY1 Data(H)'!$A$1:$CZ$1,_xlfn.XLOOKUP($A6,'Copy of PY1 Data(H)'!$A$1:$A$288,'Copy of PY1 Data(H)'!$A$1:$CZ$288))</f>
        <v>0</v>
      </c>
      <c r="E6" s="180" cm="1">
        <f t="array" ref="E6">_xlfn.XLOOKUP(E$1,'Copy of PY1 Data(H)'!$A$1:$CZ$1,_xlfn.XLOOKUP($A6,'Copy of PY1 Data(H)'!$A$1:$A$288,'Copy of PY1 Data(H)'!$A$1:$CZ$288))</f>
        <v>0</v>
      </c>
      <c r="F6" s="180" cm="1">
        <f t="array" ref="F6">_xlfn.XLOOKUP(F$1,'Copy of PY1 Data(H)'!$A$1:$CZ$1,_xlfn.XLOOKUP($A6,'Copy of PY1 Data(H)'!$A$1:$A$288,'Copy of PY1 Data(H)'!$A$1:$CZ$288))</f>
        <v>0</v>
      </c>
      <c r="G6" s="180" cm="1">
        <f t="array" ref="G6">_xlfn.XLOOKUP(G$1,'Copy of PY1 Data(H)'!$A$1:$CZ$1,_xlfn.XLOOKUP($A6,'Copy of PY1 Data(H)'!$A$1:$A$288,'Copy of PY1 Data(H)'!$A$1:$CZ$288))</f>
        <v>0</v>
      </c>
      <c r="H6" s="180" cm="1">
        <f t="array" ref="H6">_xlfn.XLOOKUP(H$1,'Copy of PY1 Data(H)'!$A$1:$CZ$1,_xlfn.XLOOKUP($A6,'Copy of PY1 Data(H)'!$A$1:$A$288,'Copy of PY1 Data(H)'!$A$1:$CZ$288))</f>
        <v>0</v>
      </c>
      <c r="I6" s="180" cm="1">
        <f t="array" ref="I6">_xlfn.XLOOKUP(I$1,'Copy of PY1 Data(H)'!$A$1:$CZ$1,_xlfn.XLOOKUP($A6,'Copy of PY1 Data(H)'!$A$1:$A$288,'Copy of PY1 Data(H)'!$A$1:$CZ$288))</f>
        <v>5018</v>
      </c>
      <c r="J6" s="180" cm="1">
        <f t="array" ref="J6">_xlfn.XLOOKUP(J$1,'Copy of PY1 Data(H)'!$A$1:$CZ$1,_xlfn.XLOOKUP($A6,'Copy of PY1 Data(H)'!$A$1:$A$288,'Copy of PY1 Data(H)'!$A$1:$CZ$288))</f>
        <v>0</v>
      </c>
      <c r="K6" s="180" cm="1">
        <f t="array" ref="K6">_xlfn.XLOOKUP(K$1,'Copy of PY1 Data(H)'!$A$1:$CZ$1,_xlfn.XLOOKUP($A6,'Copy of PY1 Data(H)'!$A$1:$A$288,'Copy of PY1 Data(H)'!$A$1:$CZ$288))</f>
        <v>468</v>
      </c>
      <c r="L6" s="180" cm="1">
        <f t="array" ref="L6">_xlfn.XLOOKUP(L$1,'Copy of PY1 Data(H)'!$A$1:$CZ$1,_xlfn.XLOOKUP($A6,'Copy of PY1 Data(H)'!$A$1:$A$288,'Copy of PY1 Data(H)'!$A$1:$CZ$288))</f>
        <v>0</v>
      </c>
      <c r="M6" s="180" cm="1">
        <f t="array" ref="M6">_xlfn.XLOOKUP(M$1,'Copy of PY1 Data(H)'!$A$1:$CZ$1,_xlfn.XLOOKUP($A6,'Copy of PY1 Data(H)'!$A$1:$A$288,'Copy of PY1 Data(H)'!$A$1:$CZ$288))</f>
        <v>0</v>
      </c>
      <c r="N6" s="180" cm="1">
        <f t="array" ref="N6">_xlfn.XLOOKUP(N$1,'Copy of PY1 Data(H)'!$A$1:$CZ$1,_xlfn.XLOOKUP($A6,'Copy of PY1 Data(H)'!$A$1:$A$288,'Copy of PY1 Data(H)'!$A$1:$CZ$288))</f>
        <v>0</v>
      </c>
      <c r="O6" s="180" cm="1">
        <f t="array" ref="O6">_xlfn.XLOOKUP(O$1,'Copy of PY1 Data(H)'!$A$1:$CZ$1,_xlfn.XLOOKUP($A6,'Copy of PY1 Data(H)'!$A$1:$A$288,'Copy of PY1 Data(H)'!$A$1:$CZ$288))</f>
        <v>0</v>
      </c>
      <c r="P6" s="180" cm="1">
        <f t="array" ref="P6">_xlfn.XLOOKUP(P$1,'Copy of PY1 Data(H)'!$A$1:$CZ$1,_xlfn.XLOOKUP($A6,'Copy of PY1 Data(H)'!$A$1:$A$288,'Copy of PY1 Data(H)'!$A$1:$CZ$288))</f>
        <v>8760</v>
      </c>
      <c r="Q6" s="180" cm="1">
        <f t="array" ref="Q6">_xlfn.XLOOKUP(Q$1,'Copy of PY1 Data(H)'!$A$1:$CZ$1,_xlfn.XLOOKUP($A6,'Copy of PY1 Data(H)'!$A$1:$A$288,'Copy of PY1 Data(H)'!$A$1:$CZ$288))</f>
        <v>6686</v>
      </c>
      <c r="R6" s="180" cm="1">
        <f t="array" ref="R6">_xlfn.XLOOKUP(R$1,'Copy of PY1 Data(H)'!$A$1:$CZ$1,_xlfn.XLOOKUP($A6,'Copy of PY1 Data(H)'!$A$1:$A$288,'Copy of PY1 Data(H)'!$A$1:$CZ$288))</f>
        <v>0</v>
      </c>
      <c r="S6" s="180" cm="1">
        <f t="array" ref="S6">_xlfn.XLOOKUP(S$1,'Copy of PY1 Data(H)'!$A$1:$CZ$1,_xlfn.XLOOKUP($A6,'Copy of PY1 Data(H)'!$A$1:$A$288,'Copy of PY1 Data(H)'!$A$1:$CZ$288))</f>
        <v>0</v>
      </c>
      <c r="T6" s="180" cm="1">
        <f t="array" ref="T6">_xlfn.XLOOKUP(T$1,'Copy of PY1 Data(H)'!$A$1:$CZ$1,_xlfn.XLOOKUP($A6,'Copy of PY1 Data(H)'!$A$1:$A$288,'Copy of PY1 Data(H)'!$A$1:$CZ$288))</f>
        <v>0</v>
      </c>
      <c r="U6" s="180" cm="1">
        <f t="array" ref="U6">_xlfn.XLOOKUP(U$1,'Copy of PY1 Data(H)'!$A$1:$CZ$1,_xlfn.XLOOKUP($A6,'Copy of PY1 Data(H)'!$A$1:$A$288,'Copy of PY1 Data(H)'!$A$1:$CZ$288))</f>
        <v>0</v>
      </c>
      <c r="V6" s="180" cm="1">
        <f t="array" ref="V6">_xlfn.XLOOKUP(V$1,'Copy of PY1 Data(H)'!$A$1:$CZ$1,_xlfn.XLOOKUP($A6,'Copy of PY1 Data(H)'!$A$1:$A$288,'Copy of PY1 Data(H)'!$A$1:$CZ$288))</f>
        <v>0</v>
      </c>
      <c r="W6" s="180" cm="1">
        <f t="array" ref="W6">_xlfn.XLOOKUP(W$1,'Copy of PY1 Data(H)'!$A$1:$CZ$1,_xlfn.XLOOKUP($A6,'Copy of PY1 Data(H)'!$A$1:$A$288,'Copy of PY1 Data(H)'!$A$1:$CZ$288))</f>
        <v>0</v>
      </c>
      <c r="X6" s="180" cm="1">
        <f t="array" ref="X6">_xlfn.XLOOKUP(X$1,'Copy of PY1 Data(H)'!$A$1:$CZ$1,_xlfn.XLOOKUP($A6,'Copy of PY1 Data(H)'!$A$1:$A$288,'Copy of PY1 Data(H)'!$A$1:$CZ$288))</f>
        <v>0</v>
      </c>
      <c r="Y6" s="180" cm="1">
        <f t="array" ref="Y6">_xlfn.XLOOKUP(Y$1,'Copy of PY1 Data(H)'!$A$1:$CZ$1,_xlfn.XLOOKUP($A6,'Copy of PY1 Data(H)'!$A$1:$A$288,'Copy of PY1 Data(H)'!$A$1:$CZ$288))</f>
        <v>0</v>
      </c>
      <c r="Z6" s="180" cm="1">
        <f t="array" ref="Z6">_xlfn.XLOOKUP(Z$1,'Copy of PY1 Data(H)'!$A$1:$CZ$1,_xlfn.XLOOKUP($A6,'Copy of PY1 Data(H)'!$A$1:$A$288,'Copy of PY1 Data(H)'!$A$1:$CZ$288))</f>
        <v>0</v>
      </c>
      <c r="AA6" s="180" cm="1">
        <f t="array" ref="AA6">_xlfn.XLOOKUP(AA$1,'Copy of PY1 Data(H)'!$A$1:$CZ$1,_xlfn.XLOOKUP($A6,'Copy of PY1 Data(H)'!$A$1:$A$288,'Copy of PY1 Data(H)'!$A$1:$CZ$288))</f>
        <v>0</v>
      </c>
      <c r="AB6" s="180" cm="1">
        <f t="array" ref="AB6">_xlfn.XLOOKUP(AB$1,'Copy of PY1 Data(H)'!$A$1:$CZ$1,_xlfn.XLOOKUP($A6,'Copy of PY1 Data(H)'!$A$1:$A$288,'Copy of PY1 Data(H)'!$A$1:$CZ$288))</f>
        <v>0</v>
      </c>
      <c r="AC6" s="180" cm="1">
        <f t="array" ref="AC6">_xlfn.XLOOKUP(AC$1,'Copy of PY1 Data(H)'!$A$1:$CZ$1,_xlfn.XLOOKUP($A6,'Copy of PY1 Data(H)'!$A$1:$A$288,'Copy of PY1 Data(H)'!$A$1:$CZ$288))</f>
        <v>0</v>
      </c>
      <c r="AD6" s="180" cm="1">
        <f t="array" ref="AD6">_xlfn.XLOOKUP(AD$1,'Copy of PY1 Data(H)'!$A$1:$CZ$1,_xlfn.XLOOKUP($A6,'Copy of PY1 Data(H)'!$A$1:$A$288,'Copy of PY1 Data(H)'!$A$1:$CZ$288))</f>
        <v>0</v>
      </c>
      <c r="AE6" s="180" cm="1">
        <f t="array" ref="AE6">_xlfn.XLOOKUP(AE$1,'Copy of PY1 Data(H)'!$A$1:$CZ$1,_xlfn.XLOOKUP($A6,'Copy of PY1 Data(H)'!$A$1:$A$288,'Copy of PY1 Data(H)'!$A$1:$CZ$288))</f>
        <v>0</v>
      </c>
      <c r="AF6" s="180" cm="1">
        <f t="array" ref="AF6">_xlfn.XLOOKUP(AF$1,'Copy of PY1 Data(H)'!$A$1:$CZ$1,_xlfn.XLOOKUP($A6,'Copy of PY1 Data(H)'!$A$1:$A$288,'Copy of PY1 Data(H)'!$A$1:$CZ$288))</f>
        <v>0</v>
      </c>
      <c r="AG6" s="180" cm="1">
        <f t="array" ref="AG6">_xlfn.XLOOKUP(AG$1,'Copy of PY1 Data(H)'!$A$1:$CZ$1,_xlfn.XLOOKUP($A6,'Copy of PY1 Data(H)'!$A$1:$A$288,'Copy of PY1 Data(H)'!$A$1:$CZ$288))</f>
        <v>0</v>
      </c>
      <c r="AH6" s="180" cm="1">
        <f t="array" ref="AH6">_xlfn.XLOOKUP(AH$1,'Copy of PY1 Data(H)'!$A$1:$CZ$1,_xlfn.XLOOKUP($A6,'Copy of PY1 Data(H)'!$A$1:$A$288,'Copy of PY1 Data(H)'!$A$1:$CZ$288))</f>
        <v>0</v>
      </c>
      <c r="AI6" s="180" cm="1">
        <f t="array" ref="AI6">_xlfn.XLOOKUP(AI$1,'Copy of PY1 Data(H)'!$A$1:$CZ$1,_xlfn.XLOOKUP($A6,'Copy of PY1 Data(H)'!$A$1:$A$288,'Copy of PY1 Data(H)'!$A$1:$CZ$288))</f>
        <v>0</v>
      </c>
      <c r="AJ6" s="180" cm="1">
        <f t="array" ref="AJ6">_xlfn.XLOOKUP(AJ$1,'Copy of PY1 Data(H)'!$A$1:$CZ$1,_xlfn.XLOOKUP($A6,'Copy of PY1 Data(H)'!$A$1:$A$288,'Copy of PY1 Data(H)'!$A$1:$CZ$288))</f>
        <v>0</v>
      </c>
      <c r="AK6" s="180" cm="1">
        <f t="array" ref="AK6">_xlfn.XLOOKUP(AK$1,'Copy of PY1 Data(H)'!$A$1:$CZ$1,_xlfn.XLOOKUP($A6,'Copy of PY1 Data(H)'!$A$1:$A$288,'Copy of PY1 Data(H)'!$A$1:$CZ$288))</f>
        <v>579</v>
      </c>
      <c r="AL6" s="180" cm="1">
        <f t="array" ref="AL6">_xlfn.XLOOKUP(AL$1,'Copy of PY1 Data(H)'!$A$1:$CZ$1,_xlfn.XLOOKUP($A6,'Copy of PY1 Data(H)'!$A$1:$A$288,'Copy of PY1 Data(H)'!$A$1:$CZ$288))</f>
        <v>0</v>
      </c>
      <c r="AM6" s="180" cm="1">
        <f t="array" ref="AM6">_xlfn.XLOOKUP(AM$1,'Copy of PY1 Data(H)'!$A$1:$CZ$1,_xlfn.XLOOKUP($A6,'Copy of PY1 Data(H)'!$A$1:$A$288,'Copy of PY1 Data(H)'!$A$1:$CZ$288))</f>
        <v>0</v>
      </c>
      <c r="AN6" s="180" cm="1">
        <f t="array" ref="AN6">_xlfn.XLOOKUP(AN$1,'Copy of PY1 Data(H)'!$A$1:$CZ$1,_xlfn.XLOOKUP($A6,'Copy of PY1 Data(H)'!$A$1:$A$288,'Copy of PY1 Data(H)'!$A$1:$CZ$288))</f>
        <v>0</v>
      </c>
      <c r="AO6" s="180" cm="1">
        <f t="array" ref="AO6">_xlfn.XLOOKUP(AO$1,'Copy of PY1 Data(H)'!$A$1:$CZ$1,_xlfn.XLOOKUP($A6,'Copy of PY1 Data(H)'!$A$1:$A$288,'Copy of PY1 Data(H)'!$A$1:$CZ$288))</f>
        <v>0</v>
      </c>
      <c r="AP6" s="180" cm="1">
        <f t="array" ref="AP6">_xlfn.XLOOKUP(AP$1,'Copy of PY1 Data(H)'!$A$1:$CZ$1,_xlfn.XLOOKUP($A6,'Copy of PY1 Data(H)'!$A$1:$A$288,'Copy of PY1 Data(H)'!$A$1:$CZ$288))</f>
        <v>0</v>
      </c>
      <c r="AQ6" s="180" cm="1">
        <f t="array" ref="AQ6">_xlfn.XLOOKUP(AQ$1,'Copy of PY1 Data(H)'!$A$1:$CZ$1,_xlfn.XLOOKUP($A6,'Copy of PY1 Data(H)'!$A$1:$A$288,'Copy of PY1 Data(H)'!$A$1:$CZ$288))</f>
        <v>0</v>
      </c>
      <c r="AR6" s="180" cm="1">
        <f t="array" ref="AR6">_xlfn.XLOOKUP(AR$1,'Copy of PY1 Data(H)'!$A$1:$CZ$1,_xlfn.XLOOKUP($A6,'Copy of PY1 Data(H)'!$A$1:$A$288,'Copy of PY1 Data(H)'!$A$1:$CZ$288))</f>
        <v>0</v>
      </c>
      <c r="AS6" s="180" cm="1">
        <f t="array" ref="AS6">_xlfn.XLOOKUP(AS$1,'Copy of PY1 Data(H)'!$A$1:$CZ$1,_xlfn.XLOOKUP($A6,'Copy of PY1 Data(H)'!$A$1:$A$288,'Copy of PY1 Data(H)'!$A$1:$CZ$288))</f>
        <v>0</v>
      </c>
      <c r="AT6" s="180" cm="1">
        <f t="array" ref="AT6">_xlfn.XLOOKUP(AT$1,'Copy of PY1 Data(H)'!$A$1:$CZ$1,_xlfn.XLOOKUP($A6,'Copy of PY1 Data(H)'!$A$1:$A$288,'Copy of PY1 Data(H)'!$A$1:$CZ$288))</f>
        <v>0</v>
      </c>
      <c r="AU6" s="180" cm="1">
        <f t="array" ref="AU6">_xlfn.XLOOKUP(AU$1,'Copy of PY1 Data(H)'!$A$1:$CZ$1,_xlfn.XLOOKUP($A6,'Copy of PY1 Data(H)'!$A$1:$A$288,'Copy of PY1 Data(H)'!$A$1:$CZ$288))</f>
        <v>0</v>
      </c>
      <c r="AV6" s="180" cm="1">
        <f t="array" ref="AV6">_xlfn.XLOOKUP(AV$1,'Copy of PY1 Data(H)'!$A$1:$CZ$1,_xlfn.XLOOKUP($A6,'Copy of PY1 Data(H)'!$A$1:$A$288,'Copy of PY1 Data(H)'!$A$1:$CZ$288))</f>
        <v>688196</v>
      </c>
      <c r="AW6" s="180" cm="1">
        <f t="array" ref="AW6">_xlfn.XLOOKUP(AW$1,'Copy of PY1 Data(H)'!$A$1:$CZ$1,_xlfn.XLOOKUP($A6,'Copy of PY1 Data(H)'!$A$1:$A$288,'Copy of PY1 Data(H)'!$A$1:$CZ$288))</f>
        <v>0</v>
      </c>
      <c r="AX6" s="180" cm="1">
        <f t="array" ref="AX6">_xlfn.XLOOKUP(AX$1,'Copy of PY1 Data(H)'!$A$1:$CZ$1,_xlfn.XLOOKUP($A6,'Copy of PY1 Data(H)'!$A$1:$A$288,'Copy of PY1 Data(H)'!$A$1:$CZ$288))</f>
        <v>29161</v>
      </c>
      <c r="AY6" s="180" cm="1">
        <f t="array" ref="AY6">_xlfn.XLOOKUP(AY$1,'Copy of PY1 Data(H)'!$A$1:$CZ$1,_xlfn.XLOOKUP($A6,'Copy of PY1 Data(H)'!$A$1:$A$288,'Copy of PY1 Data(H)'!$A$1:$CZ$288))</f>
        <v>2286</v>
      </c>
      <c r="AZ6" s="180" cm="1">
        <f t="array" ref="AZ6">_xlfn.XLOOKUP(AZ$1,'Copy of PY1 Data(H)'!$A$1:$CZ$1,_xlfn.XLOOKUP($A6,'Copy of PY1 Data(H)'!$A$1:$A$288,'Copy of PY1 Data(H)'!$A$1:$CZ$288))</f>
        <v>0</v>
      </c>
      <c r="BA6" s="180" cm="1">
        <f t="array" ref="BA6">_xlfn.XLOOKUP(BA$1,'Copy of PY1 Data(H)'!$A$1:$CZ$1,_xlfn.XLOOKUP($A6,'Copy of PY1 Data(H)'!$A$1:$A$288,'Copy of PY1 Data(H)'!$A$1:$CZ$288))</f>
        <v>0</v>
      </c>
      <c r="BB6" s="180" cm="1">
        <f t="array" ref="BB6">_xlfn.XLOOKUP(BB$1,'Copy of PY1 Data(H)'!$A$1:$CZ$1,_xlfn.XLOOKUP($A6,'Copy of PY1 Data(H)'!$A$1:$A$288,'Copy of PY1 Data(H)'!$A$1:$CZ$288))</f>
        <v>0</v>
      </c>
      <c r="BC6" s="180" cm="1">
        <f t="array" ref="BC6">_xlfn.XLOOKUP(BC$1,'Copy of PY1 Data(H)'!$A$1:$CZ$1,_xlfn.XLOOKUP($A6,'Copy of PY1 Data(H)'!$A$1:$A$288,'Copy of PY1 Data(H)'!$A$1:$CZ$288))</f>
        <v>0</v>
      </c>
      <c r="BD6" s="180" cm="1">
        <f t="array" ref="BD6">_xlfn.XLOOKUP(BD$1,'Copy of PY1 Data(H)'!$A$1:$CZ$1,_xlfn.XLOOKUP($A6,'Copy of PY1 Data(H)'!$A$1:$A$288,'Copy of PY1 Data(H)'!$A$1:$CZ$288))</f>
        <v>0</v>
      </c>
      <c r="BE6" s="180" cm="1">
        <f t="array" ref="BE6">_xlfn.XLOOKUP(BE$1,'Copy of PY1 Data(H)'!$A$1:$CZ$1,_xlfn.XLOOKUP($A6,'Copy of PY1 Data(H)'!$A$1:$A$288,'Copy of PY1 Data(H)'!$A$1:$CZ$288))</f>
        <v>4689</v>
      </c>
      <c r="BF6" s="180" cm="1">
        <f t="array" ref="BF6">_xlfn.XLOOKUP(BF$1,'Copy of PY1 Data(H)'!$A$1:$CZ$1,_xlfn.XLOOKUP($A6,'Copy of PY1 Data(H)'!$A$1:$A$288,'Copy of PY1 Data(H)'!$A$1:$CZ$288))</f>
        <v>0</v>
      </c>
      <c r="BG6" s="180" cm="1">
        <f t="array" ref="BG6">_xlfn.XLOOKUP(BG$1,'Copy of PY1 Data(H)'!$A$1:$CZ$1,_xlfn.XLOOKUP($A6,'Copy of PY1 Data(H)'!$A$1:$A$288,'Copy of PY1 Data(H)'!$A$1:$CZ$288))</f>
        <v>0</v>
      </c>
      <c r="BH6" s="180" cm="1">
        <f t="array" ref="BH6">_xlfn.XLOOKUP(BH$1,'Copy of PY1 Data(H)'!$A$1:$CZ$1,_xlfn.XLOOKUP($A6,'Copy of PY1 Data(H)'!$A$1:$A$288,'Copy of PY1 Data(H)'!$A$1:$CZ$288))</f>
        <v>0</v>
      </c>
      <c r="BI6" s="180" cm="1">
        <f t="array" ref="BI6">_xlfn.XLOOKUP(BI$1,'Copy of PY1 Data(H)'!$A$1:$CZ$1,_xlfn.XLOOKUP($A6,'Copy of PY1 Data(H)'!$A$1:$A$288,'Copy of PY1 Data(H)'!$A$1:$CZ$288))</f>
        <v>22263</v>
      </c>
      <c r="BJ6" s="180" cm="1">
        <f t="array" ref="BJ6">_xlfn.XLOOKUP(BJ$1,'Copy of PY1 Data(H)'!$A$1:$CZ$1,_xlfn.XLOOKUP($A6,'Copy of PY1 Data(H)'!$A$1:$A$288,'Copy of PY1 Data(H)'!$A$1:$CZ$288))</f>
        <v>0</v>
      </c>
      <c r="BK6" s="180" cm="1">
        <f t="array" ref="BK6">_xlfn.XLOOKUP(BK$1,'Copy of PY1 Data(H)'!$A$1:$CZ$1,_xlfn.XLOOKUP($A6,'Copy of PY1 Data(H)'!$A$1:$A$288,'Copy of PY1 Data(H)'!$A$1:$CZ$288))</f>
        <v>0</v>
      </c>
      <c r="BL6" s="180" cm="1">
        <f t="array" ref="BL6">_xlfn.XLOOKUP(BL$1,'Copy of PY1 Data(H)'!$A$1:$CZ$1,_xlfn.XLOOKUP($A6,'Copy of PY1 Data(H)'!$A$1:$A$288,'Copy of PY1 Data(H)'!$A$1:$CZ$288))</f>
        <v>0</v>
      </c>
      <c r="BM6" s="180" cm="1">
        <f t="array" ref="BM6">_xlfn.XLOOKUP(BM$1,'Copy of PY1 Data(H)'!$A$1:$CZ$1,_xlfn.XLOOKUP($A6,'Copy of PY1 Data(H)'!$A$1:$A$288,'Copy of PY1 Data(H)'!$A$1:$CZ$288))</f>
        <v>0</v>
      </c>
      <c r="BN6" s="180" cm="1">
        <f t="array" ref="BN6">_xlfn.XLOOKUP(BN$1,'Copy of PY1 Data(H)'!$A$1:$CZ$1,_xlfn.XLOOKUP($A6,'Copy of PY1 Data(H)'!$A$1:$A$288,'Copy of PY1 Data(H)'!$A$1:$CZ$288))</f>
        <v>0</v>
      </c>
      <c r="BO6" s="180" cm="1">
        <f t="array" ref="BO6">_xlfn.XLOOKUP(BO$1,'Copy of PY1 Data(H)'!$A$1:$CZ$1,_xlfn.XLOOKUP($A6,'Copy of PY1 Data(H)'!$A$1:$A$288,'Copy of PY1 Data(H)'!$A$1:$CZ$288))</f>
        <v>1214168</v>
      </c>
      <c r="BP6" s="180" cm="1">
        <f t="array" ref="BP6">_xlfn.XLOOKUP(BP$1,'Copy of PY1 Data(H)'!$A$1:$CZ$1,_xlfn.XLOOKUP($A6,'Copy of PY1 Data(H)'!$A$1:$A$288,'Copy of PY1 Data(H)'!$A$1:$CZ$288))</f>
        <v>0</v>
      </c>
      <c r="BQ6" s="180" cm="1">
        <f t="array" ref="BQ6">_xlfn.XLOOKUP(BQ$1,'Copy of PY1 Data(H)'!$A$1:$CZ$1,_xlfn.XLOOKUP($A6,'Copy of PY1 Data(H)'!$A$1:$A$288,'Copy of PY1 Data(H)'!$A$1:$CZ$288))</f>
        <v>0</v>
      </c>
      <c r="BR6" s="180" cm="1">
        <f t="array" ref="BR6">_xlfn.XLOOKUP(BR$1,'Copy of PY1 Data(H)'!$A$1:$CZ$1,_xlfn.XLOOKUP($A6,'Copy of PY1 Data(H)'!$A$1:$A$288,'Copy of PY1 Data(H)'!$A$1:$CZ$288))</f>
        <v>0</v>
      </c>
      <c r="BS6" s="180" cm="1">
        <f t="array" ref="BS6">_xlfn.XLOOKUP(BS$1,'Copy of PY1 Data(H)'!$A$1:$CZ$1,_xlfn.XLOOKUP($A6,'Copy of PY1 Data(H)'!$A$1:$A$288,'Copy of PY1 Data(H)'!$A$1:$CZ$288))</f>
        <v>0</v>
      </c>
      <c r="BT6" s="180" cm="1">
        <f t="array" ref="BT6">_xlfn.XLOOKUP(BT$1,'Copy of PY1 Data(H)'!$A$1:$CZ$1,_xlfn.XLOOKUP($A6,'Copy of PY1 Data(H)'!$A$1:$A$288,'Copy of PY1 Data(H)'!$A$1:$CZ$288))</f>
        <v>0</v>
      </c>
      <c r="BU6" s="180" cm="1">
        <f t="array" ref="BU6">_xlfn.XLOOKUP(BU$1,'Copy of PY1 Data(H)'!$A$1:$CZ$1,_xlfn.XLOOKUP($A6,'Copy of PY1 Data(H)'!$A$1:$A$288,'Copy of PY1 Data(H)'!$A$1:$CZ$288))</f>
        <v>0</v>
      </c>
      <c r="BV6" s="180" cm="1">
        <f t="array" ref="BV6">_xlfn.XLOOKUP(BV$1,'Copy of PY1 Data(H)'!$A$1:$CZ$1,_xlfn.XLOOKUP($A6,'Copy of PY1 Data(H)'!$A$1:$A$288,'Copy of PY1 Data(H)'!$A$1:$CZ$288))</f>
        <v>0</v>
      </c>
      <c r="BW6" s="180" cm="1">
        <f t="array" ref="BW6">_xlfn.XLOOKUP(BW$1,'Copy of PY1 Data(H)'!$A$1:$CZ$1,_xlfn.XLOOKUP($A6,'Copy of PY1 Data(H)'!$A$1:$A$288,'Copy of PY1 Data(H)'!$A$1:$CZ$288))</f>
        <v>0</v>
      </c>
      <c r="BX6" s="180" cm="1">
        <f t="array" ref="BX6">_xlfn.XLOOKUP(BX$1,'Copy of PY1 Data(H)'!$A$1:$CZ$1,_xlfn.XLOOKUP($A6,'Copy of PY1 Data(H)'!$A$1:$A$288,'Copy of PY1 Data(H)'!$A$1:$CZ$288))</f>
        <v>0</v>
      </c>
      <c r="BY6" s="180" cm="1">
        <f t="array" ref="BY6">_xlfn.XLOOKUP(BY$1,'Copy of PY1 Data(H)'!$A$1:$CZ$1,_xlfn.XLOOKUP($A6,'Copy of PY1 Data(H)'!$A$1:$A$288,'Copy of PY1 Data(H)'!$A$1:$CZ$288))</f>
        <v>0</v>
      </c>
      <c r="BZ6" s="180" cm="1">
        <f t="array" ref="BZ6">_xlfn.XLOOKUP(BZ$1,'Copy of PY1 Data(H)'!$A$1:$CZ$1,_xlfn.XLOOKUP($A6,'Copy of PY1 Data(H)'!$A$1:$A$288,'Copy of PY1 Data(H)'!$A$1:$CZ$288))</f>
        <v>0</v>
      </c>
      <c r="CA6" s="180" cm="1">
        <f t="array" ref="CA6">_xlfn.XLOOKUP(CA$1,'Copy of PY1 Data(H)'!$A$1:$CZ$1,_xlfn.XLOOKUP($A6,'Copy of PY1 Data(H)'!$A$1:$A$288,'Copy of PY1 Data(H)'!$A$1:$CZ$288))</f>
        <v>0</v>
      </c>
      <c r="CB6" s="180" cm="1">
        <f t="array" ref="CB6">_xlfn.XLOOKUP(CB$1,'Copy of PY1 Data(H)'!$A$1:$CZ$1,_xlfn.XLOOKUP($A6,'Copy of PY1 Data(H)'!$A$1:$A$288,'Copy of PY1 Data(H)'!$A$1:$CZ$288))</f>
        <v>40100</v>
      </c>
      <c r="CC6" s="180" cm="1">
        <f t="array" ref="CC6">_xlfn.XLOOKUP(CC$1,'Copy of PY1 Data(H)'!$A$1:$CZ$1,_xlfn.XLOOKUP($A6,'Copy of PY1 Data(H)'!$A$1:$A$288,'Copy of PY1 Data(H)'!$A$1:$CZ$288))</f>
        <v>0</v>
      </c>
      <c r="CD6" s="180" cm="1">
        <f t="array" ref="CD6">_xlfn.XLOOKUP(CD$1,'Copy of PY1 Data(H)'!$A$1:$CZ$1,_xlfn.XLOOKUP($A6,'Copy of PY1 Data(H)'!$A$1:$A$288,'Copy of PY1 Data(H)'!$A$1:$CZ$288))</f>
        <v>4733786</v>
      </c>
    </row>
    <row r="7" spans="1:82" x14ac:dyDescent="0.3">
      <c r="A7" s="180">
        <v>576</v>
      </c>
      <c r="B7" s="863"/>
      <c r="D7" s="180" cm="1">
        <f t="array" ref="D7">_xlfn.XLOOKUP(D$1,'Copy of PY1 Data(H)'!$A$1:$CZ$1,_xlfn.XLOOKUP($A7,'Copy of PY1 Data(H)'!$A$1:$A$288,'Copy of PY1 Data(H)'!$A$1:$CZ$288))</f>
        <v>0</v>
      </c>
      <c r="E7" s="180" cm="1">
        <f t="array" ref="E7">_xlfn.XLOOKUP(E$1,'Copy of PY1 Data(H)'!$A$1:$CZ$1,_xlfn.XLOOKUP($A7,'Copy of PY1 Data(H)'!$A$1:$A$288,'Copy of PY1 Data(H)'!$A$1:$CZ$288))</f>
        <v>0</v>
      </c>
      <c r="F7" s="180" cm="1">
        <f t="array" ref="F7">_xlfn.XLOOKUP(F$1,'Copy of PY1 Data(H)'!$A$1:$CZ$1,_xlfn.XLOOKUP($A7,'Copy of PY1 Data(H)'!$A$1:$A$288,'Copy of PY1 Data(H)'!$A$1:$CZ$288))</f>
        <v>0</v>
      </c>
      <c r="G7" s="180" cm="1">
        <f t="array" ref="G7">_xlfn.XLOOKUP(G$1,'Copy of PY1 Data(H)'!$A$1:$CZ$1,_xlfn.XLOOKUP($A7,'Copy of PY1 Data(H)'!$A$1:$A$288,'Copy of PY1 Data(H)'!$A$1:$CZ$288))</f>
        <v>40582</v>
      </c>
      <c r="H7" s="180" cm="1">
        <f t="array" ref="H7">_xlfn.XLOOKUP(H$1,'Copy of PY1 Data(H)'!$A$1:$CZ$1,_xlfn.XLOOKUP($A7,'Copy of PY1 Data(H)'!$A$1:$A$288,'Copy of PY1 Data(H)'!$A$1:$CZ$288))</f>
        <v>110687</v>
      </c>
      <c r="I7" s="180" cm="1">
        <f t="array" ref="I7">_xlfn.XLOOKUP(I$1,'Copy of PY1 Data(H)'!$A$1:$CZ$1,_xlfn.XLOOKUP($A7,'Copy of PY1 Data(H)'!$A$1:$A$288,'Copy of PY1 Data(H)'!$A$1:$CZ$288))</f>
        <v>0</v>
      </c>
      <c r="J7" s="180" cm="1">
        <f t="array" ref="J7">_xlfn.XLOOKUP(J$1,'Copy of PY1 Data(H)'!$A$1:$CZ$1,_xlfn.XLOOKUP($A7,'Copy of PY1 Data(H)'!$A$1:$A$288,'Copy of PY1 Data(H)'!$A$1:$CZ$288))</f>
        <v>0</v>
      </c>
      <c r="K7" s="180" cm="1">
        <f t="array" ref="K7">_xlfn.XLOOKUP(K$1,'Copy of PY1 Data(H)'!$A$1:$CZ$1,_xlfn.XLOOKUP($A7,'Copy of PY1 Data(H)'!$A$1:$A$288,'Copy of PY1 Data(H)'!$A$1:$CZ$288))</f>
        <v>0</v>
      </c>
      <c r="L7" s="180" cm="1">
        <f t="array" ref="L7">_xlfn.XLOOKUP(L$1,'Copy of PY1 Data(H)'!$A$1:$CZ$1,_xlfn.XLOOKUP($A7,'Copy of PY1 Data(H)'!$A$1:$A$288,'Copy of PY1 Data(H)'!$A$1:$CZ$288))</f>
        <v>91125</v>
      </c>
      <c r="M7" s="180" cm="1">
        <f t="array" ref="M7">_xlfn.XLOOKUP(M$1,'Copy of PY1 Data(H)'!$A$1:$CZ$1,_xlfn.XLOOKUP($A7,'Copy of PY1 Data(H)'!$A$1:$A$288,'Copy of PY1 Data(H)'!$A$1:$CZ$288))</f>
        <v>0</v>
      </c>
      <c r="N7" s="180" cm="1">
        <f t="array" ref="N7">_xlfn.XLOOKUP(N$1,'Copy of PY1 Data(H)'!$A$1:$CZ$1,_xlfn.XLOOKUP($A7,'Copy of PY1 Data(H)'!$A$1:$A$288,'Copy of PY1 Data(H)'!$A$1:$CZ$288))</f>
        <v>0</v>
      </c>
      <c r="O7" s="180" cm="1">
        <f t="array" ref="O7">_xlfn.XLOOKUP(O$1,'Copy of PY1 Data(H)'!$A$1:$CZ$1,_xlfn.XLOOKUP($A7,'Copy of PY1 Data(H)'!$A$1:$A$288,'Copy of PY1 Data(H)'!$A$1:$CZ$288))</f>
        <v>0</v>
      </c>
      <c r="P7" s="180" cm="1">
        <f t="array" ref="P7">_xlfn.XLOOKUP(P$1,'Copy of PY1 Data(H)'!$A$1:$CZ$1,_xlfn.XLOOKUP($A7,'Copy of PY1 Data(H)'!$A$1:$A$288,'Copy of PY1 Data(H)'!$A$1:$CZ$288))</f>
        <v>0</v>
      </c>
      <c r="Q7" s="180" cm="1">
        <f t="array" ref="Q7">_xlfn.XLOOKUP(Q$1,'Copy of PY1 Data(H)'!$A$1:$CZ$1,_xlfn.XLOOKUP($A7,'Copy of PY1 Data(H)'!$A$1:$A$288,'Copy of PY1 Data(H)'!$A$1:$CZ$288))</f>
        <v>0</v>
      </c>
      <c r="R7" s="180" cm="1">
        <f t="array" ref="R7">_xlfn.XLOOKUP(R$1,'Copy of PY1 Data(H)'!$A$1:$CZ$1,_xlfn.XLOOKUP($A7,'Copy of PY1 Data(H)'!$A$1:$A$288,'Copy of PY1 Data(H)'!$A$1:$CZ$288))</f>
        <v>0</v>
      </c>
      <c r="S7" s="180" cm="1">
        <f t="array" ref="S7">_xlfn.XLOOKUP(S$1,'Copy of PY1 Data(H)'!$A$1:$CZ$1,_xlfn.XLOOKUP($A7,'Copy of PY1 Data(H)'!$A$1:$A$288,'Copy of PY1 Data(H)'!$A$1:$CZ$288))</f>
        <v>0</v>
      </c>
      <c r="T7" s="180" cm="1">
        <f t="array" ref="T7">_xlfn.XLOOKUP(T$1,'Copy of PY1 Data(H)'!$A$1:$CZ$1,_xlfn.XLOOKUP($A7,'Copy of PY1 Data(H)'!$A$1:$A$288,'Copy of PY1 Data(H)'!$A$1:$CZ$288))</f>
        <v>0</v>
      </c>
      <c r="U7" s="180" cm="1">
        <f t="array" ref="U7">_xlfn.XLOOKUP(U$1,'Copy of PY1 Data(H)'!$A$1:$CZ$1,_xlfn.XLOOKUP($A7,'Copy of PY1 Data(H)'!$A$1:$A$288,'Copy of PY1 Data(H)'!$A$1:$CZ$288))</f>
        <v>0</v>
      </c>
      <c r="V7" s="180" cm="1">
        <f t="array" ref="V7">_xlfn.XLOOKUP(V$1,'Copy of PY1 Data(H)'!$A$1:$CZ$1,_xlfn.XLOOKUP($A7,'Copy of PY1 Data(H)'!$A$1:$A$288,'Copy of PY1 Data(H)'!$A$1:$CZ$288))</f>
        <v>0</v>
      </c>
      <c r="W7" s="180" cm="1">
        <f t="array" ref="W7">_xlfn.XLOOKUP(W$1,'Copy of PY1 Data(H)'!$A$1:$CZ$1,_xlfn.XLOOKUP($A7,'Copy of PY1 Data(H)'!$A$1:$A$288,'Copy of PY1 Data(H)'!$A$1:$CZ$288))</f>
        <v>0</v>
      </c>
      <c r="X7" s="180" cm="1">
        <f t="array" ref="X7">_xlfn.XLOOKUP(X$1,'Copy of PY1 Data(H)'!$A$1:$CZ$1,_xlfn.XLOOKUP($A7,'Copy of PY1 Data(H)'!$A$1:$A$288,'Copy of PY1 Data(H)'!$A$1:$CZ$288))</f>
        <v>0</v>
      </c>
      <c r="Y7" s="180" cm="1">
        <f t="array" ref="Y7">_xlfn.XLOOKUP(Y$1,'Copy of PY1 Data(H)'!$A$1:$CZ$1,_xlfn.XLOOKUP($A7,'Copy of PY1 Data(H)'!$A$1:$A$288,'Copy of PY1 Data(H)'!$A$1:$CZ$288))</f>
        <v>163528</v>
      </c>
      <c r="Z7" s="180" cm="1">
        <f t="array" ref="Z7">_xlfn.XLOOKUP(Z$1,'Copy of PY1 Data(H)'!$A$1:$CZ$1,_xlfn.XLOOKUP($A7,'Copy of PY1 Data(H)'!$A$1:$A$288,'Copy of PY1 Data(H)'!$A$1:$CZ$288))</f>
        <v>0</v>
      </c>
      <c r="AA7" s="180" cm="1">
        <f t="array" ref="AA7">_xlfn.XLOOKUP(AA$1,'Copy of PY1 Data(H)'!$A$1:$CZ$1,_xlfn.XLOOKUP($A7,'Copy of PY1 Data(H)'!$A$1:$A$288,'Copy of PY1 Data(H)'!$A$1:$CZ$288))</f>
        <v>0</v>
      </c>
      <c r="AB7" s="180" cm="1">
        <f t="array" ref="AB7">_xlfn.XLOOKUP(AB$1,'Copy of PY1 Data(H)'!$A$1:$CZ$1,_xlfn.XLOOKUP($A7,'Copy of PY1 Data(H)'!$A$1:$A$288,'Copy of PY1 Data(H)'!$A$1:$CZ$288))</f>
        <v>0</v>
      </c>
      <c r="AC7" s="180" cm="1">
        <f t="array" ref="AC7">_xlfn.XLOOKUP(AC$1,'Copy of PY1 Data(H)'!$A$1:$CZ$1,_xlfn.XLOOKUP($A7,'Copy of PY1 Data(H)'!$A$1:$A$288,'Copy of PY1 Data(H)'!$A$1:$CZ$288))</f>
        <v>0</v>
      </c>
      <c r="AD7" s="180" cm="1">
        <f t="array" ref="AD7">_xlfn.XLOOKUP(AD$1,'Copy of PY1 Data(H)'!$A$1:$CZ$1,_xlfn.XLOOKUP($A7,'Copy of PY1 Data(H)'!$A$1:$A$288,'Copy of PY1 Data(H)'!$A$1:$CZ$288))</f>
        <v>0</v>
      </c>
      <c r="AE7" s="180" cm="1">
        <f t="array" ref="AE7">_xlfn.XLOOKUP(AE$1,'Copy of PY1 Data(H)'!$A$1:$CZ$1,_xlfn.XLOOKUP($A7,'Copy of PY1 Data(H)'!$A$1:$A$288,'Copy of PY1 Data(H)'!$A$1:$CZ$288))</f>
        <v>0</v>
      </c>
      <c r="AF7" s="180" cm="1">
        <f t="array" ref="AF7">_xlfn.XLOOKUP(AF$1,'Copy of PY1 Data(H)'!$A$1:$CZ$1,_xlfn.XLOOKUP($A7,'Copy of PY1 Data(H)'!$A$1:$A$288,'Copy of PY1 Data(H)'!$A$1:$CZ$288))</f>
        <v>2351268</v>
      </c>
      <c r="AG7" s="180" cm="1">
        <f t="array" ref="AG7">_xlfn.XLOOKUP(AG$1,'Copy of PY1 Data(H)'!$A$1:$CZ$1,_xlfn.XLOOKUP($A7,'Copy of PY1 Data(H)'!$A$1:$A$288,'Copy of PY1 Data(H)'!$A$1:$CZ$288))</f>
        <v>386</v>
      </c>
      <c r="AH7" s="180" cm="1">
        <f t="array" ref="AH7">_xlfn.XLOOKUP(AH$1,'Copy of PY1 Data(H)'!$A$1:$CZ$1,_xlfn.XLOOKUP($A7,'Copy of PY1 Data(H)'!$A$1:$A$288,'Copy of PY1 Data(H)'!$A$1:$CZ$288))</f>
        <v>0</v>
      </c>
      <c r="AI7" s="180" cm="1">
        <f t="array" ref="AI7">_xlfn.XLOOKUP(AI$1,'Copy of PY1 Data(H)'!$A$1:$CZ$1,_xlfn.XLOOKUP($A7,'Copy of PY1 Data(H)'!$A$1:$A$288,'Copy of PY1 Data(H)'!$A$1:$CZ$288))</f>
        <v>0</v>
      </c>
      <c r="AJ7" s="180" cm="1">
        <f t="array" ref="AJ7">_xlfn.XLOOKUP(AJ$1,'Copy of PY1 Data(H)'!$A$1:$CZ$1,_xlfn.XLOOKUP($A7,'Copy of PY1 Data(H)'!$A$1:$A$288,'Copy of PY1 Data(H)'!$A$1:$CZ$288))</f>
        <v>0</v>
      </c>
      <c r="AK7" s="180" cm="1">
        <f t="array" ref="AK7">_xlfn.XLOOKUP(AK$1,'Copy of PY1 Data(H)'!$A$1:$CZ$1,_xlfn.XLOOKUP($A7,'Copy of PY1 Data(H)'!$A$1:$A$288,'Copy of PY1 Data(H)'!$A$1:$CZ$288))</f>
        <v>0</v>
      </c>
      <c r="AL7" s="180" cm="1">
        <f t="array" ref="AL7">_xlfn.XLOOKUP(AL$1,'Copy of PY1 Data(H)'!$A$1:$CZ$1,_xlfn.XLOOKUP($A7,'Copy of PY1 Data(H)'!$A$1:$A$288,'Copy of PY1 Data(H)'!$A$1:$CZ$288))</f>
        <v>0</v>
      </c>
      <c r="AM7" s="180" cm="1">
        <f t="array" ref="AM7">_xlfn.XLOOKUP(AM$1,'Copy of PY1 Data(H)'!$A$1:$CZ$1,_xlfn.XLOOKUP($A7,'Copy of PY1 Data(H)'!$A$1:$A$288,'Copy of PY1 Data(H)'!$A$1:$CZ$288))</f>
        <v>0</v>
      </c>
      <c r="AN7" s="180" cm="1">
        <f t="array" ref="AN7">_xlfn.XLOOKUP(AN$1,'Copy of PY1 Data(H)'!$A$1:$CZ$1,_xlfn.XLOOKUP($A7,'Copy of PY1 Data(H)'!$A$1:$A$288,'Copy of PY1 Data(H)'!$A$1:$CZ$288))</f>
        <v>8646</v>
      </c>
      <c r="AO7" s="180" cm="1">
        <f t="array" ref="AO7">_xlfn.XLOOKUP(AO$1,'Copy of PY1 Data(H)'!$A$1:$CZ$1,_xlfn.XLOOKUP($A7,'Copy of PY1 Data(H)'!$A$1:$A$288,'Copy of PY1 Data(H)'!$A$1:$CZ$288))</f>
        <v>0</v>
      </c>
      <c r="AP7" s="180" cm="1">
        <f t="array" ref="AP7">_xlfn.XLOOKUP(AP$1,'Copy of PY1 Data(H)'!$A$1:$CZ$1,_xlfn.XLOOKUP($A7,'Copy of PY1 Data(H)'!$A$1:$A$288,'Copy of PY1 Data(H)'!$A$1:$CZ$288))</f>
        <v>0</v>
      </c>
      <c r="AQ7" s="180" cm="1">
        <f t="array" ref="AQ7">_xlfn.XLOOKUP(AQ$1,'Copy of PY1 Data(H)'!$A$1:$CZ$1,_xlfn.XLOOKUP($A7,'Copy of PY1 Data(H)'!$A$1:$A$288,'Copy of PY1 Data(H)'!$A$1:$CZ$288))</f>
        <v>0</v>
      </c>
      <c r="AR7" s="180" cm="1">
        <f t="array" ref="AR7">_xlfn.XLOOKUP(AR$1,'Copy of PY1 Data(H)'!$A$1:$CZ$1,_xlfn.XLOOKUP($A7,'Copy of PY1 Data(H)'!$A$1:$A$288,'Copy of PY1 Data(H)'!$A$1:$CZ$288))</f>
        <v>0</v>
      </c>
      <c r="AS7" s="180" cm="1">
        <f t="array" ref="AS7">_xlfn.XLOOKUP(AS$1,'Copy of PY1 Data(H)'!$A$1:$CZ$1,_xlfn.XLOOKUP($A7,'Copy of PY1 Data(H)'!$A$1:$A$288,'Copy of PY1 Data(H)'!$A$1:$CZ$288))</f>
        <v>0</v>
      </c>
      <c r="AT7" s="180" cm="1">
        <f t="array" ref="AT7">_xlfn.XLOOKUP(AT$1,'Copy of PY1 Data(H)'!$A$1:$CZ$1,_xlfn.XLOOKUP($A7,'Copy of PY1 Data(H)'!$A$1:$A$288,'Copy of PY1 Data(H)'!$A$1:$CZ$288))</f>
        <v>0</v>
      </c>
      <c r="AU7" s="180" cm="1">
        <f t="array" ref="AU7">_xlfn.XLOOKUP(AU$1,'Copy of PY1 Data(H)'!$A$1:$CZ$1,_xlfn.XLOOKUP($A7,'Copy of PY1 Data(H)'!$A$1:$A$288,'Copy of PY1 Data(H)'!$A$1:$CZ$288))</f>
        <v>8720182</v>
      </c>
      <c r="AV7" s="180" cm="1">
        <f t="array" ref="AV7">_xlfn.XLOOKUP(AV$1,'Copy of PY1 Data(H)'!$A$1:$CZ$1,_xlfn.XLOOKUP($A7,'Copy of PY1 Data(H)'!$A$1:$A$288,'Copy of PY1 Data(H)'!$A$1:$CZ$288))</f>
        <v>0</v>
      </c>
      <c r="AW7" s="180" cm="1">
        <f t="array" ref="AW7">_xlfn.XLOOKUP(AW$1,'Copy of PY1 Data(H)'!$A$1:$CZ$1,_xlfn.XLOOKUP($A7,'Copy of PY1 Data(H)'!$A$1:$A$288,'Copy of PY1 Data(H)'!$A$1:$CZ$288))</f>
        <v>0</v>
      </c>
      <c r="AX7" s="180" cm="1">
        <f t="array" ref="AX7">_xlfn.XLOOKUP(AX$1,'Copy of PY1 Data(H)'!$A$1:$CZ$1,_xlfn.XLOOKUP($A7,'Copy of PY1 Data(H)'!$A$1:$A$288,'Copy of PY1 Data(H)'!$A$1:$CZ$288))</f>
        <v>0</v>
      </c>
      <c r="AY7" s="180" cm="1">
        <f t="array" ref="AY7">_xlfn.XLOOKUP(AY$1,'Copy of PY1 Data(H)'!$A$1:$CZ$1,_xlfn.XLOOKUP($A7,'Copy of PY1 Data(H)'!$A$1:$A$288,'Copy of PY1 Data(H)'!$A$1:$CZ$288))</f>
        <v>0</v>
      </c>
      <c r="AZ7" s="180" cm="1">
        <f t="array" ref="AZ7">_xlfn.XLOOKUP(AZ$1,'Copy of PY1 Data(H)'!$A$1:$CZ$1,_xlfn.XLOOKUP($A7,'Copy of PY1 Data(H)'!$A$1:$A$288,'Copy of PY1 Data(H)'!$A$1:$CZ$288))</f>
        <v>0</v>
      </c>
      <c r="BA7" s="180" cm="1">
        <f t="array" ref="BA7">_xlfn.XLOOKUP(BA$1,'Copy of PY1 Data(H)'!$A$1:$CZ$1,_xlfn.XLOOKUP($A7,'Copy of PY1 Data(H)'!$A$1:$A$288,'Copy of PY1 Data(H)'!$A$1:$CZ$288))</f>
        <v>0</v>
      </c>
      <c r="BB7" s="180" cm="1">
        <f t="array" ref="BB7">_xlfn.XLOOKUP(BB$1,'Copy of PY1 Data(H)'!$A$1:$CZ$1,_xlfn.XLOOKUP($A7,'Copy of PY1 Data(H)'!$A$1:$A$288,'Copy of PY1 Data(H)'!$A$1:$CZ$288))</f>
        <v>0</v>
      </c>
      <c r="BC7" s="180" cm="1">
        <f t="array" ref="BC7">_xlfn.XLOOKUP(BC$1,'Copy of PY1 Data(H)'!$A$1:$CZ$1,_xlfn.XLOOKUP($A7,'Copy of PY1 Data(H)'!$A$1:$A$288,'Copy of PY1 Data(H)'!$A$1:$CZ$288))</f>
        <v>0</v>
      </c>
      <c r="BD7" s="180" cm="1">
        <f t="array" ref="BD7">_xlfn.XLOOKUP(BD$1,'Copy of PY1 Data(H)'!$A$1:$CZ$1,_xlfn.XLOOKUP($A7,'Copy of PY1 Data(H)'!$A$1:$A$288,'Copy of PY1 Data(H)'!$A$1:$CZ$288))</f>
        <v>0</v>
      </c>
      <c r="BE7" s="180" cm="1">
        <f t="array" ref="BE7">_xlfn.XLOOKUP(BE$1,'Copy of PY1 Data(H)'!$A$1:$CZ$1,_xlfn.XLOOKUP($A7,'Copy of PY1 Data(H)'!$A$1:$A$288,'Copy of PY1 Data(H)'!$A$1:$CZ$288))</f>
        <v>0</v>
      </c>
      <c r="BF7" s="180" cm="1">
        <f t="array" ref="BF7">_xlfn.XLOOKUP(BF$1,'Copy of PY1 Data(H)'!$A$1:$CZ$1,_xlfn.XLOOKUP($A7,'Copy of PY1 Data(H)'!$A$1:$A$288,'Copy of PY1 Data(H)'!$A$1:$CZ$288))</f>
        <v>0</v>
      </c>
      <c r="BG7" s="180" cm="1">
        <f t="array" ref="BG7">_xlfn.XLOOKUP(BG$1,'Copy of PY1 Data(H)'!$A$1:$CZ$1,_xlfn.XLOOKUP($A7,'Copy of PY1 Data(H)'!$A$1:$A$288,'Copy of PY1 Data(H)'!$A$1:$CZ$288))</f>
        <v>0</v>
      </c>
      <c r="BH7" s="180" cm="1">
        <f t="array" ref="BH7">_xlfn.XLOOKUP(BH$1,'Copy of PY1 Data(H)'!$A$1:$CZ$1,_xlfn.XLOOKUP($A7,'Copy of PY1 Data(H)'!$A$1:$A$288,'Copy of PY1 Data(H)'!$A$1:$CZ$288))</f>
        <v>0</v>
      </c>
      <c r="BI7" s="180" cm="1">
        <f t="array" ref="BI7">_xlfn.XLOOKUP(BI$1,'Copy of PY1 Data(H)'!$A$1:$CZ$1,_xlfn.XLOOKUP($A7,'Copy of PY1 Data(H)'!$A$1:$A$288,'Copy of PY1 Data(H)'!$A$1:$CZ$288))</f>
        <v>0</v>
      </c>
      <c r="BJ7" s="180" cm="1">
        <f t="array" ref="BJ7">_xlfn.XLOOKUP(BJ$1,'Copy of PY1 Data(H)'!$A$1:$CZ$1,_xlfn.XLOOKUP($A7,'Copy of PY1 Data(H)'!$A$1:$A$288,'Copy of PY1 Data(H)'!$A$1:$CZ$288))</f>
        <v>0</v>
      </c>
      <c r="BK7" s="180" cm="1">
        <f t="array" ref="BK7">_xlfn.XLOOKUP(BK$1,'Copy of PY1 Data(H)'!$A$1:$CZ$1,_xlfn.XLOOKUP($A7,'Copy of PY1 Data(H)'!$A$1:$A$288,'Copy of PY1 Data(H)'!$A$1:$CZ$288))</f>
        <v>0</v>
      </c>
      <c r="BL7" s="180" cm="1">
        <f t="array" ref="BL7">_xlfn.XLOOKUP(BL$1,'Copy of PY1 Data(H)'!$A$1:$CZ$1,_xlfn.XLOOKUP($A7,'Copy of PY1 Data(H)'!$A$1:$A$288,'Copy of PY1 Data(H)'!$A$1:$CZ$288))</f>
        <v>0</v>
      </c>
      <c r="BM7" s="180" cm="1">
        <f t="array" ref="BM7">_xlfn.XLOOKUP(BM$1,'Copy of PY1 Data(H)'!$A$1:$CZ$1,_xlfn.XLOOKUP($A7,'Copy of PY1 Data(H)'!$A$1:$A$288,'Copy of PY1 Data(H)'!$A$1:$CZ$288))</f>
        <v>0</v>
      </c>
      <c r="BN7" s="180" cm="1">
        <f t="array" ref="BN7">_xlfn.XLOOKUP(BN$1,'Copy of PY1 Data(H)'!$A$1:$CZ$1,_xlfn.XLOOKUP($A7,'Copy of PY1 Data(H)'!$A$1:$A$288,'Copy of PY1 Data(H)'!$A$1:$CZ$288))</f>
        <v>0</v>
      </c>
      <c r="BO7" s="180" cm="1">
        <f t="array" ref="BO7">_xlfn.XLOOKUP(BO$1,'Copy of PY1 Data(H)'!$A$1:$CZ$1,_xlfn.XLOOKUP($A7,'Copy of PY1 Data(H)'!$A$1:$A$288,'Copy of PY1 Data(H)'!$A$1:$CZ$288))</f>
        <v>0</v>
      </c>
      <c r="BP7" s="180" cm="1">
        <f t="array" ref="BP7">_xlfn.XLOOKUP(BP$1,'Copy of PY1 Data(H)'!$A$1:$CZ$1,_xlfn.XLOOKUP($A7,'Copy of PY1 Data(H)'!$A$1:$A$288,'Copy of PY1 Data(H)'!$A$1:$CZ$288))</f>
        <v>13332020</v>
      </c>
      <c r="BQ7" s="180" cm="1">
        <f t="array" ref="BQ7">_xlfn.XLOOKUP(BQ$1,'Copy of PY1 Data(H)'!$A$1:$CZ$1,_xlfn.XLOOKUP($A7,'Copy of PY1 Data(H)'!$A$1:$A$288,'Copy of PY1 Data(H)'!$A$1:$CZ$288))</f>
        <v>0</v>
      </c>
      <c r="BR7" s="180" cm="1">
        <f t="array" ref="BR7">_xlfn.XLOOKUP(BR$1,'Copy of PY1 Data(H)'!$A$1:$CZ$1,_xlfn.XLOOKUP($A7,'Copy of PY1 Data(H)'!$A$1:$A$288,'Copy of PY1 Data(H)'!$A$1:$CZ$288))</f>
        <v>0</v>
      </c>
      <c r="BS7" s="180" cm="1">
        <f t="array" ref="BS7">_xlfn.XLOOKUP(BS$1,'Copy of PY1 Data(H)'!$A$1:$CZ$1,_xlfn.XLOOKUP($A7,'Copy of PY1 Data(H)'!$A$1:$A$288,'Copy of PY1 Data(H)'!$A$1:$CZ$288))</f>
        <v>0</v>
      </c>
      <c r="BT7" s="180" cm="1">
        <f t="array" ref="BT7">_xlfn.XLOOKUP(BT$1,'Copy of PY1 Data(H)'!$A$1:$CZ$1,_xlfn.XLOOKUP($A7,'Copy of PY1 Data(H)'!$A$1:$A$288,'Copy of PY1 Data(H)'!$A$1:$CZ$288))</f>
        <v>0</v>
      </c>
      <c r="BU7" s="180" cm="1">
        <f t="array" ref="BU7">_xlfn.XLOOKUP(BU$1,'Copy of PY1 Data(H)'!$A$1:$CZ$1,_xlfn.XLOOKUP($A7,'Copy of PY1 Data(H)'!$A$1:$A$288,'Copy of PY1 Data(H)'!$A$1:$CZ$288))</f>
        <v>0</v>
      </c>
      <c r="BV7" s="180" cm="1">
        <f t="array" ref="BV7">_xlfn.XLOOKUP(BV$1,'Copy of PY1 Data(H)'!$A$1:$CZ$1,_xlfn.XLOOKUP($A7,'Copy of PY1 Data(H)'!$A$1:$A$288,'Copy of PY1 Data(H)'!$A$1:$CZ$288))</f>
        <v>0</v>
      </c>
      <c r="BW7" s="180" cm="1">
        <f t="array" ref="BW7">_xlfn.XLOOKUP(BW$1,'Copy of PY1 Data(H)'!$A$1:$CZ$1,_xlfn.XLOOKUP($A7,'Copy of PY1 Data(H)'!$A$1:$A$288,'Copy of PY1 Data(H)'!$A$1:$CZ$288))</f>
        <v>0</v>
      </c>
      <c r="BX7" s="180" cm="1">
        <f t="array" ref="BX7">_xlfn.XLOOKUP(BX$1,'Copy of PY1 Data(H)'!$A$1:$CZ$1,_xlfn.XLOOKUP($A7,'Copy of PY1 Data(H)'!$A$1:$A$288,'Copy of PY1 Data(H)'!$A$1:$CZ$288))</f>
        <v>0</v>
      </c>
      <c r="BY7" s="180" cm="1">
        <f t="array" ref="BY7">_xlfn.XLOOKUP(BY$1,'Copy of PY1 Data(H)'!$A$1:$CZ$1,_xlfn.XLOOKUP($A7,'Copy of PY1 Data(H)'!$A$1:$A$288,'Copy of PY1 Data(H)'!$A$1:$CZ$288))</f>
        <v>0</v>
      </c>
      <c r="BZ7" s="180" cm="1">
        <f t="array" ref="BZ7">_xlfn.XLOOKUP(BZ$1,'Copy of PY1 Data(H)'!$A$1:$CZ$1,_xlfn.XLOOKUP($A7,'Copy of PY1 Data(H)'!$A$1:$A$288,'Copy of PY1 Data(H)'!$A$1:$CZ$288))</f>
        <v>184127</v>
      </c>
      <c r="CA7" s="180" cm="1">
        <f t="array" ref="CA7">_xlfn.XLOOKUP(CA$1,'Copy of PY1 Data(H)'!$A$1:$CZ$1,_xlfn.XLOOKUP($A7,'Copy of PY1 Data(H)'!$A$1:$A$288,'Copy of PY1 Data(H)'!$A$1:$CZ$288))</f>
        <v>0</v>
      </c>
      <c r="CB7" s="180" cm="1">
        <f t="array" ref="CB7">_xlfn.XLOOKUP(CB$1,'Copy of PY1 Data(H)'!$A$1:$CZ$1,_xlfn.XLOOKUP($A7,'Copy of PY1 Data(H)'!$A$1:$A$288,'Copy of PY1 Data(H)'!$A$1:$CZ$288))</f>
        <v>0</v>
      </c>
      <c r="CC7" s="180" cm="1">
        <f t="array" ref="CC7">_xlfn.XLOOKUP(CC$1,'Copy of PY1 Data(H)'!$A$1:$CZ$1,_xlfn.XLOOKUP($A7,'Copy of PY1 Data(H)'!$A$1:$A$288,'Copy of PY1 Data(H)'!$A$1:$CZ$288))</f>
        <v>0</v>
      </c>
      <c r="CD7" s="180" cm="1">
        <f t="array" ref="CD7">_xlfn.XLOOKUP(CD$1,'Copy of PY1 Data(H)'!$A$1:$CZ$1,_xlfn.XLOOKUP($A7,'Copy of PY1 Data(H)'!$A$1:$A$288,'Copy of PY1 Data(H)'!$A$1:$CZ$288))</f>
        <v>0</v>
      </c>
    </row>
    <row r="8" spans="1:82" x14ac:dyDescent="0.3">
      <c r="A8" s="180">
        <v>626</v>
      </c>
      <c r="C8" s="180"/>
      <c r="D8" s="180" cm="1">
        <f t="array" ref="D8">_xlfn.XLOOKUP(D$1,'Copy of PY1 Data(H)'!$A$1:$CZ$1,_xlfn.XLOOKUP($A8,'Copy of PY1 Data(H)'!$A$1:$A$288,'Copy of PY1 Data(H)'!$A$1:$CZ$288))</f>
        <v>989316</v>
      </c>
      <c r="E8" s="180" cm="1">
        <f t="array" ref="E8">_xlfn.XLOOKUP(E$1,'Copy of PY1 Data(H)'!$A$1:$CZ$1,_xlfn.XLOOKUP($A8,'Copy of PY1 Data(H)'!$A$1:$A$288,'Copy of PY1 Data(H)'!$A$1:$CZ$288))</f>
        <v>88254</v>
      </c>
      <c r="F8" s="180" cm="1">
        <f t="array" ref="F8">_xlfn.XLOOKUP(F$1,'Copy of PY1 Data(H)'!$A$1:$CZ$1,_xlfn.XLOOKUP($A8,'Copy of PY1 Data(H)'!$A$1:$A$288,'Copy of PY1 Data(H)'!$A$1:$CZ$288))</f>
        <v>32698</v>
      </c>
      <c r="G8" s="180" cm="1">
        <f t="array" ref="G8">_xlfn.XLOOKUP(G$1,'Copy of PY1 Data(H)'!$A$1:$CZ$1,_xlfn.XLOOKUP($A8,'Copy of PY1 Data(H)'!$A$1:$A$288,'Copy of PY1 Data(H)'!$A$1:$CZ$288))</f>
        <v>57018</v>
      </c>
      <c r="H8" s="180" cm="1">
        <f t="array" ref="H8">_xlfn.XLOOKUP(H$1,'Copy of PY1 Data(H)'!$A$1:$CZ$1,_xlfn.XLOOKUP($A8,'Copy of PY1 Data(H)'!$A$1:$A$288,'Copy of PY1 Data(H)'!$A$1:$CZ$288))</f>
        <v>129259</v>
      </c>
      <c r="I8" s="180" cm="1">
        <f t="array" ref="I8">_xlfn.XLOOKUP(I$1,'Copy of PY1 Data(H)'!$A$1:$CZ$1,_xlfn.XLOOKUP($A8,'Copy of PY1 Data(H)'!$A$1:$A$288,'Copy of PY1 Data(H)'!$A$1:$CZ$288))</f>
        <v>3679</v>
      </c>
      <c r="J8" s="180" cm="1">
        <f t="array" ref="J8">_xlfn.XLOOKUP(J$1,'Copy of PY1 Data(H)'!$A$1:$CZ$1,_xlfn.XLOOKUP($A8,'Copy of PY1 Data(H)'!$A$1:$A$288,'Copy of PY1 Data(H)'!$A$1:$CZ$288))</f>
        <v>467</v>
      </c>
      <c r="K8" s="180" cm="1">
        <f t="array" ref="K8">_xlfn.XLOOKUP(K$1,'Copy of PY1 Data(H)'!$A$1:$CZ$1,_xlfn.XLOOKUP($A8,'Copy of PY1 Data(H)'!$A$1:$A$288,'Copy of PY1 Data(H)'!$A$1:$CZ$288))</f>
        <v>205</v>
      </c>
      <c r="L8" s="180" cm="1">
        <f t="array" ref="L8">_xlfn.XLOOKUP(L$1,'Copy of PY1 Data(H)'!$A$1:$CZ$1,_xlfn.XLOOKUP($A8,'Copy of PY1 Data(H)'!$A$1:$A$288,'Copy of PY1 Data(H)'!$A$1:$CZ$288))</f>
        <v>1238678</v>
      </c>
      <c r="M8" s="180" cm="1">
        <f t="array" ref="M8">_xlfn.XLOOKUP(M$1,'Copy of PY1 Data(H)'!$A$1:$CZ$1,_xlfn.XLOOKUP($A8,'Copy of PY1 Data(H)'!$A$1:$A$288,'Copy of PY1 Data(H)'!$A$1:$CZ$288))</f>
        <v>66777488</v>
      </c>
      <c r="N8" s="180" cm="1">
        <f t="array" ref="N8">_xlfn.XLOOKUP(N$1,'Copy of PY1 Data(H)'!$A$1:$CZ$1,_xlfn.XLOOKUP($A8,'Copy of PY1 Data(H)'!$A$1:$A$288,'Copy of PY1 Data(H)'!$A$1:$CZ$288))</f>
        <v>34516</v>
      </c>
      <c r="O8" s="180" cm="1">
        <f t="array" ref="O8">_xlfn.XLOOKUP(O$1,'Copy of PY1 Data(H)'!$A$1:$CZ$1,_xlfn.XLOOKUP($A8,'Copy of PY1 Data(H)'!$A$1:$A$288,'Copy of PY1 Data(H)'!$A$1:$CZ$288))</f>
        <v>592072</v>
      </c>
      <c r="P8" s="180" cm="1">
        <f t="array" ref="P8">_xlfn.XLOOKUP(P$1,'Copy of PY1 Data(H)'!$A$1:$CZ$1,_xlfn.XLOOKUP($A8,'Copy of PY1 Data(H)'!$A$1:$A$288,'Copy of PY1 Data(H)'!$A$1:$CZ$288))</f>
        <v>9810</v>
      </c>
      <c r="Q8" s="180" cm="1">
        <f t="array" ref="Q8">_xlfn.XLOOKUP(Q$1,'Copy of PY1 Data(H)'!$A$1:$CZ$1,_xlfn.XLOOKUP($A8,'Copy of PY1 Data(H)'!$A$1:$A$288,'Copy of PY1 Data(H)'!$A$1:$CZ$288))</f>
        <v>1096260</v>
      </c>
      <c r="R8" s="180" cm="1">
        <f t="array" ref="R8">_xlfn.XLOOKUP(R$1,'Copy of PY1 Data(H)'!$A$1:$CZ$1,_xlfn.XLOOKUP($A8,'Copy of PY1 Data(H)'!$A$1:$A$288,'Copy of PY1 Data(H)'!$A$1:$CZ$288))</f>
        <v>4320</v>
      </c>
      <c r="S8" s="180" cm="1">
        <f t="array" ref="S8">_xlfn.XLOOKUP(S$1,'Copy of PY1 Data(H)'!$A$1:$CZ$1,_xlfn.XLOOKUP($A8,'Copy of PY1 Data(H)'!$A$1:$A$288,'Copy of PY1 Data(H)'!$A$1:$CZ$288))</f>
        <v>15602</v>
      </c>
      <c r="T8" s="180" cm="1">
        <f t="array" ref="T8">_xlfn.XLOOKUP(T$1,'Copy of PY1 Data(H)'!$A$1:$CZ$1,_xlfn.XLOOKUP($A8,'Copy of PY1 Data(H)'!$A$1:$A$288,'Copy of PY1 Data(H)'!$A$1:$CZ$288))</f>
        <v>108424</v>
      </c>
      <c r="U8" s="180" cm="1">
        <f t="array" ref="U8">_xlfn.XLOOKUP(U$1,'Copy of PY1 Data(H)'!$A$1:$CZ$1,_xlfn.XLOOKUP($A8,'Copy of PY1 Data(H)'!$A$1:$A$288,'Copy of PY1 Data(H)'!$A$1:$CZ$288))</f>
        <v>42970</v>
      </c>
      <c r="V8" s="180" cm="1">
        <f t="array" ref="V8">_xlfn.XLOOKUP(V$1,'Copy of PY1 Data(H)'!$A$1:$CZ$1,_xlfn.XLOOKUP($A8,'Copy of PY1 Data(H)'!$A$1:$A$288,'Copy of PY1 Data(H)'!$A$1:$CZ$288))</f>
        <v>471248</v>
      </c>
      <c r="W8" s="180" cm="1">
        <f t="array" ref="W8">_xlfn.XLOOKUP(W$1,'Copy of PY1 Data(H)'!$A$1:$CZ$1,_xlfn.XLOOKUP($A8,'Copy of PY1 Data(H)'!$A$1:$A$288,'Copy of PY1 Data(H)'!$A$1:$CZ$288))</f>
        <v>0</v>
      </c>
      <c r="X8" s="180" cm="1">
        <f t="array" ref="X8">_xlfn.XLOOKUP(X$1,'Copy of PY1 Data(H)'!$A$1:$CZ$1,_xlfn.XLOOKUP($A8,'Copy of PY1 Data(H)'!$A$1:$A$288,'Copy of PY1 Data(H)'!$A$1:$CZ$288))</f>
        <v>0</v>
      </c>
      <c r="Y8" s="180" cm="1">
        <f t="array" ref="Y8">_xlfn.XLOOKUP(Y$1,'Copy of PY1 Data(H)'!$A$1:$CZ$1,_xlfn.XLOOKUP($A8,'Copy of PY1 Data(H)'!$A$1:$A$288,'Copy of PY1 Data(H)'!$A$1:$CZ$288))</f>
        <v>259557</v>
      </c>
      <c r="Z8" s="180" cm="1">
        <f t="array" ref="Z8">_xlfn.XLOOKUP(Z$1,'Copy of PY1 Data(H)'!$A$1:$CZ$1,_xlfn.XLOOKUP($A8,'Copy of PY1 Data(H)'!$A$1:$A$288,'Copy of PY1 Data(H)'!$A$1:$CZ$288))</f>
        <v>6592072</v>
      </c>
      <c r="AA8" s="180" cm="1">
        <f t="array" ref="AA8">_xlfn.XLOOKUP(AA$1,'Copy of PY1 Data(H)'!$A$1:$CZ$1,_xlfn.XLOOKUP($A8,'Copy of PY1 Data(H)'!$A$1:$A$288,'Copy of PY1 Data(H)'!$A$1:$CZ$288))</f>
        <v>2871</v>
      </c>
      <c r="AB8" s="180" cm="1">
        <f t="array" ref="AB8">_xlfn.XLOOKUP(AB$1,'Copy of PY1 Data(H)'!$A$1:$CZ$1,_xlfn.XLOOKUP($A8,'Copy of PY1 Data(H)'!$A$1:$A$288,'Copy of PY1 Data(H)'!$A$1:$CZ$288))</f>
        <v>76010</v>
      </c>
      <c r="AC8" s="180" cm="1">
        <f t="array" ref="AC8">_xlfn.XLOOKUP(AC$1,'Copy of PY1 Data(H)'!$A$1:$CZ$1,_xlfn.XLOOKUP($A8,'Copy of PY1 Data(H)'!$A$1:$A$288,'Copy of PY1 Data(H)'!$A$1:$CZ$288))</f>
        <v>7185983</v>
      </c>
      <c r="AD8" s="180" cm="1">
        <f t="array" ref="AD8">_xlfn.XLOOKUP(AD$1,'Copy of PY1 Data(H)'!$A$1:$CZ$1,_xlfn.XLOOKUP($A8,'Copy of PY1 Data(H)'!$A$1:$A$288,'Copy of PY1 Data(H)'!$A$1:$CZ$288))</f>
        <v>1006275</v>
      </c>
      <c r="AE8" s="180" cm="1">
        <f t="array" ref="AE8">_xlfn.XLOOKUP(AE$1,'Copy of PY1 Data(H)'!$A$1:$CZ$1,_xlfn.XLOOKUP($A8,'Copy of PY1 Data(H)'!$A$1:$A$288,'Copy of PY1 Data(H)'!$A$1:$CZ$288))</f>
        <v>0</v>
      </c>
      <c r="AF8" s="180" cm="1">
        <f t="array" ref="AF8">_xlfn.XLOOKUP(AF$1,'Copy of PY1 Data(H)'!$A$1:$CZ$1,_xlfn.XLOOKUP($A8,'Copy of PY1 Data(H)'!$A$1:$A$288,'Copy of PY1 Data(H)'!$A$1:$CZ$288))</f>
        <v>26437056</v>
      </c>
      <c r="AG8" s="180" cm="1">
        <f t="array" ref="AG8">_xlfn.XLOOKUP(AG$1,'Copy of PY1 Data(H)'!$A$1:$CZ$1,_xlfn.XLOOKUP($A8,'Copy of PY1 Data(H)'!$A$1:$A$288,'Copy of PY1 Data(H)'!$A$1:$CZ$288))</f>
        <v>11484</v>
      </c>
      <c r="AH8" s="180" cm="1">
        <f t="array" ref="AH8">_xlfn.XLOOKUP(AH$1,'Copy of PY1 Data(H)'!$A$1:$CZ$1,_xlfn.XLOOKUP($A8,'Copy of PY1 Data(H)'!$A$1:$A$288,'Copy of PY1 Data(H)'!$A$1:$CZ$288))</f>
        <v>6589</v>
      </c>
      <c r="AI8" s="180" cm="1">
        <f t="array" ref="AI8">_xlfn.XLOOKUP(AI$1,'Copy of PY1 Data(H)'!$A$1:$CZ$1,_xlfn.XLOOKUP($A8,'Copy of PY1 Data(H)'!$A$1:$A$288,'Copy of PY1 Data(H)'!$A$1:$CZ$288))</f>
        <v>370009</v>
      </c>
      <c r="AJ8" s="180" cm="1">
        <f t="array" ref="AJ8">_xlfn.XLOOKUP(AJ$1,'Copy of PY1 Data(H)'!$A$1:$CZ$1,_xlfn.XLOOKUP($A8,'Copy of PY1 Data(H)'!$A$1:$A$288,'Copy of PY1 Data(H)'!$A$1:$CZ$288))</f>
        <v>46786</v>
      </c>
      <c r="AK8" s="180" cm="1">
        <f t="array" ref="AK8">_xlfn.XLOOKUP(AK$1,'Copy of PY1 Data(H)'!$A$1:$CZ$1,_xlfn.XLOOKUP($A8,'Copy of PY1 Data(H)'!$A$1:$A$288,'Copy of PY1 Data(H)'!$A$1:$CZ$288))</f>
        <v>3298</v>
      </c>
      <c r="AL8" s="180" cm="1">
        <f t="array" ref="AL8">_xlfn.XLOOKUP(AL$1,'Copy of PY1 Data(H)'!$A$1:$CZ$1,_xlfn.XLOOKUP($A8,'Copy of PY1 Data(H)'!$A$1:$A$288,'Copy of PY1 Data(H)'!$A$1:$CZ$288))</f>
        <v>0</v>
      </c>
      <c r="AM8" s="180" cm="1">
        <f t="array" ref="AM8">_xlfn.XLOOKUP(AM$1,'Copy of PY1 Data(H)'!$A$1:$CZ$1,_xlfn.XLOOKUP($A8,'Copy of PY1 Data(H)'!$A$1:$A$288,'Copy of PY1 Data(H)'!$A$1:$CZ$288))</f>
        <v>0</v>
      </c>
      <c r="AN8" s="180" cm="1">
        <f t="array" ref="AN8">_xlfn.XLOOKUP(AN$1,'Copy of PY1 Data(H)'!$A$1:$CZ$1,_xlfn.XLOOKUP($A8,'Copy of PY1 Data(H)'!$A$1:$A$288,'Copy of PY1 Data(H)'!$A$1:$CZ$288))</f>
        <v>1021841</v>
      </c>
      <c r="AO8" s="180" cm="1">
        <f t="array" ref="AO8">_xlfn.XLOOKUP(AO$1,'Copy of PY1 Data(H)'!$A$1:$CZ$1,_xlfn.XLOOKUP($A8,'Copy of PY1 Data(H)'!$A$1:$A$288,'Copy of PY1 Data(H)'!$A$1:$CZ$288))</f>
        <v>150</v>
      </c>
      <c r="AP8" s="180" cm="1">
        <f t="array" ref="AP8">_xlfn.XLOOKUP(AP$1,'Copy of PY1 Data(H)'!$A$1:$CZ$1,_xlfn.XLOOKUP($A8,'Copy of PY1 Data(H)'!$A$1:$A$288,'Copy of PY1 Data(H)'!$A$1:$CZ$288))</f>
        <v>191396</v>
      </c>
      <c r="AQ8" s="180" cm="1">
        <f t="array" ref="AQ8">_xlfn.XLOOKUP(AQ$1,'Copy of PY1 Data(H)'!$A$1:$CZ$1,_xlfn.XLOOKUP($A8,'Copy of PY1 Data(H)'!$A$1:$A$288,'Copy of PY1 Data(H)'!$A$1:$CZ$288))</f>
        <v>139953</v>
      </c>
      <c r="AR8" s="180" cm="1">
        <f t="array" ref="AR8">_xlfn.XLOOKUP(AR$1,'Copy of PY1 Data(H)'!$A$1:$CZ$1,_xlfn.XLOOKUP($A8,'Copy of PY1 Data(H)'!$A$1:$A$288,'Copy of PY1 Data(H)'!$A$1:$CZ$288))</f>
        <v>119148</v>
      </c>
      <c r="AS8" s="180" cm="1">
        <f t="array" ref="AS8">_xlfn.XLOOKUP(AS$1,'Copy of PY1 Data(H)'!$A$1:$CZ$1,_xlfn.XLOOKUP($A8,'Copy of PY1 Data(H)'!$A$1:$A$288,'Copy of PY1 Data(H)'!$A$1:$CZ$288))</f>
        <v>0</v>
      </c>
      <c r="AT8" s="180" cm="1">
        <f t="array" ref="AT8">_xlfn.XLOOKUP(AT$1,'Copy of PY1 Data(H)'!$A$1:$CZ$1,_xlfn.XLOOKUP($A8,'Copy of PY1 Data(H)'!$A$1:$A$288,'Copy of PY1 Data(H)'!$A$1:$CZ$288))</f>
        <v>13823</v>
      </c>
      <c r="AU8" s="180" cm="1">
        <f t="array" ref="AU8">_xlfn.XLOOKUP(AU$1,'Copy of PY1 Data(H)'!$A$1:$CZ$1,_xlfn.XLOOKUP($A8,'Copy of PY1 Data(H)'!$A$1:$A$288,'Copy of PY1 Data(H)'!$A$1:$CZ$288))</f>
        <v>138551813</v>
      </c>
      <c r="AV8" s="180" cm="1">
        <f t="array" ref="AV8">_xlfn.XLOOKUP(AV$1,'Copy of PY1 Data(H)'!$A$1:$CZ$1,_xlfn.XLOOKUP($A8,'Copy of PY1 Data(H)'!$A$1:$A$288,'Copy of PY1 Data(H)'!$A$1:$CZ$288))</f>
        <v>14661670</v>
      </c>
      <c r="AW8" s="180" cm="1">
        <f t="array" ref="AW8">_xlfn.XLOOKUP(AW$1,'Copy of PY1 Data(H)'!$A$1:$CZ$1,_xlfn.XLOOKUP($A8,'Copy of PY1 Data(H)'!$A$1:$A$288,'Copy of PY1 Data(H)'!$A$1:$CZ$288))</f>
        <v>203663</v>
      </c>
      <c r="AX8" s="180" cm="1">
        <f t="array" ref="AX8">_xlfn.XLOOKUP(AX$1,'Copy of PY1 Data(H)'!$A$1:$CZ$1,_xlfn.XLOOKUP($A8,'Copy of PY1 Data(H)'!$A$1:$A$288,'Copy of PY1 Data(H)'!$A$1:$CZ$288))</f>
        <v>9005</v>
      </c>
      <c r="AY8" s="180" cm="1">
        <f t="array" ref="AY8">_xlfn.XLOOKUP(AY$1,'Copy of PY1 Data(H)'!$A$1:$CZ$1,_xlfn.XLOOKUP($A8,'Copy of PY1 Data(H)'!$A$1:$A$288,'Copy of PY1 Data(H)'!$A$1:$CZ$288))</f>
        <v>11666</v>
      </c>
      <c r="AZ8" s="180" cm="1">
        <f t="array" ref="AZ8">_xlfn.XLOOKUP(AZ$1,'Copy of PY1 Data(H)'!$A$1:$CZ$1,_xlfn.XLOOKUP($A8,'Copy of PY1 Data(H)'!$A$1:$A$288,'Copy of PY1 Data(H)'!$A$1:$CZ$288))</f>
        <v>6168</v>
      </c>
      <c r="BA8" s="180" cm="1">
        <f t="array" ref="BA8">_xlfn.XLOOKUP(BA$1,'Copy of PY1 Data(H)'!$A$1:$CZ$1,_xlfn.XLOOKUP($A8,'Copy of PY1 Data(H)'!$A$1:$A$288,'Copy of PY1 Data(H)'!$A$1:$CZ$288))</f>
        <v>0</v>
      </c>
      <c r="BB8" s="180" cm="1">
        <f t="array" ref="BB8">_xlfn.XLOOKUP(BB$1,'Copy of PY1 Data(H)'!$A$1:$CZ$1,_xlfn.XLOOKUP($A8,'Copy of PY1 Data(H)'!$A$1:$A$288,'Copy of PY1 Data(H)'!$A$1:$CZ$288))</f>
        <v>171674</v>
      </c>
      <c r="BC8" s="180" cm="1">
        <f t="array" ref="BC8">_xlfn.XLOOKUP(BC$1,'Copy of PY1 Data(H)'!$A$1:$CZ$1,_xlfn.XLOOKUP($A8,'Copy of PY1 Data(H)'!$A$1:$A$288,'Copy of PY1 Data(H)'!$A$1:$CZ$288))</f>
        <v>0</v>
      </c>
      <c r="BD8" s="180" cm="1">
        <f t="array" ref="BD8">_xlfn.XLOOKUP(BD$1,'Copy of PY1 Data(H)'!$A$1:$CZ$1,_xlfn.XLOOKUP($A8,'Copy of PY1 Data(H)'!$A$1:$A$288,'Copy of PY1 Data(H)'!$A$1:$CZ$288))</f>
        <v>8163</v>
      </c>
      <c r="BE8" s="180" cm="1">
        <f t="array" ref="BE8">_xlfn.XLOOKUP(BE$1,'Copy of PY1 Data(H)'!$A$1:$CZ$1,_xlfn.XLOOKUP($A8,'Copy of PY1 Data(H)'!$A$1:$A$288,'Copy of PY1 Data(H)'!$A$1:$CZ$288))</f>
        <v>2748</v>
      </c>
      <c r="BF8" s="180" cm="1">
        <f t="array" ref="BF8">_xlfn.XLOOKUP(BF$1,'Copy of PY1 Data(H)'!$A$1:$CZ$1,_xlfn.XLOOKUP($A8,'Copy of PY1 Data(H)'!$A$1:$A$288,'Copy of PY1 Data(H)'!$A$1:$CZ$288))</f>
        <v>3286491</v>
      </c>
      <c r="BG8" s="180" cm="1">
        <f t="array" ref="BG8">_xlfn.XLOOKUP(BG$1,'Copy of PY1 Data(H)'!$A$1:$CZ$1,_xlfn.XLOOKUP($A8,'Copy of PY1 Data(H)'!$A$1:$A$288,'Copy of PY1 Data(H)'!$A$1:$CZ$288))</f>
        <v>0</v>
      </c>
      <c r="BH8" s="180" cm="1">
        <f t="array" ref="BH8">_xlfn.XLOOKUP(BH$1,'Copy of PY1 Data(H)'!$A$1:$CZ$1,_xlfn.XLOOKUP($A8,'Copy of PY1 Data(H)'!$A$1:$A$288,'Copy of PY1 Data(H)'!$A$1:$CZ$288))</f>
        <v>730836</v>
      </c>
      <c r="BI8" s="180" cm="1">
        <f t="array" ref="BI8">_xlfn.XLOOKUP(BI$1,'Copy of PY1 Data(H)'!$A$1:$CZ$1,_xlfn.XLOOKUP($A8,'Copy of PY1 Data(H)'!$A$1:$A$288,'Copy of PY1 Data(H)'!$A$1:$CZ$288))</f>
        <v>194308</v>
      </c>
      <c r="BJ8" s="180" cm="1">
        <f t="array" ref="BJ8">_xlfn.XLOOKUP(BJ$1,'Copy of PY1 Data(H)'!$A$1:$CZ$1,_xlfn.XLOOKUP($A8,'Copy of PY1 Data(H)'!$A$1:$A$288,'Copy of PY1 Data(H)'!$A$1:$CZ$288))</f>
        <v>11893</v>
      </c>
      <c r="BK8" s="180" cm="1">
        <f t="array" ref="BK8">_xlfn.XLOOKUP(BK$1,'Copy of PY1 Data(H)'!$A$1:$CZ$1,_xlfn.XLOOKUP($A8,'Copy of PY1 Data(H)'!$A$1:$A$288,'Copy of PY1 Data(H)'!$A$1:$CZ$288))</f>
        <v>479</v>
      </c>
      <c r="BL8" s="180" cm="1">
        <f t="array" ref="BL8">_xlfn.XLOOKUP(BL$1,'Copy of PY1 Data(H)'!$A$1:$CZ$1,_xlfn.XLOOKUP($A8,'Copy of PY1 Data(H)'!$A$1:$A$288,'Copy of PY1 Data(H)'!$A$1:$CZ$288))</f>
        <v>2115027</v>
      </c>
      <c r="BM8" s="180" cm="1">
        <f t="array" ref="BM8">_xlfn.XLOOKUP(BM$1,'Copy of PY1 Data(H)'!$A$1:$CZ$1,_xlfn.XLOOKUP($A8,'Copy of PY1 Data(H)'!$A$1:$A$288,'Copy of PY1 Data(H)'!$A$1:$CZ$288))</f>
        <v>2391957</v>
      </c>
      <c r="BN8" s="180" cm="1">
        <f t="array" ref="BN8">_xlfn.XLOOKUP(BN$1,'Copy of PY1 Data(H)'!$A$1:$CZ$1,_xlfn.XLOOKUP($A8,'Copy of PY1 Data(H)'!$A$1:$A$288,'Copy of PY1 Data(H)'!$A$1:$CZ$288))</f>
        <v>349356</v>
      </c>
      <c r="BO8" s="180" cm="1">
        <f t="array" ref="BO8">_xlfn.XLOOKUP(BO$1,'Copy of PY1 Data(H)'!$A$1:$CZ$1,_xlfn.XLOOKUP($A8,'Copy of PY1 Data(H)'!$A$1:$A$288,'Copy of PY1 Data(H)'!$A$1:$CZ$288))</f>
        <v>16479637</v>
      </c>
      <c r="BP8" s="180" cm="1">
        <f t="array" ref="BP8">_xlfn.XLOOKUP(BP$1,'Copy of PY1 Data(H)'!$A$1:$CZ$1,_xlfn.XLOOKUP($A8,'Copy of PY1 Data(H)'!$A$1:$A$288,'Copy of PY1 Data(H)'!$A$1:$CZ$288))</f>
        <v>50524241</v>
      </c>
      <c r="BQ8" s="180" cm="1">
        <f t="array" ref="BQ8">_xlfn.XLOOKUP(BQ$1,'Copy of PY1 Data(H)'!$A$1:$CZ$1,_xlfn.XLOOKUP($A8,'Copy of PY1 Data(H)'!$A$1:$A$288,'Copy of PY1 Data(H)'!$A$1:$CZ$288))</f>
        <v>30683</v>
      </c>
      <c r="BR8" s="180" cm="1">
        <f t="array" ref="BR8">_xlfn.XLOOKUP(BR$1,'Copy of PY1 Data(H)'!$A$1:$CZ$1,_xlfn.XLOOKUP($A8,'Copy of PY1 Data(H)'!$A$1:$A$288,'Copy of PY1 Data(H)'!$A$1:$CZ$288))</f>
        <v>1536543</v>
      </c>
      <c r="BS8" s="180" cm="1">
        <f t="array" ref="BS8">_xlfn.XLOOKUP(BS$1,'Copy of PY1 Data(H)'!$A$1:$CZ$1,_xlfn.XLOOKUP($A8,'Copy of PY1 Data(H)'!$A$1:$A$288,'Copy of PY1 Data(H)'!$A$1:$CZ$288))</f>
        <v>73698</v>
      </c>
      <c r="BT8" s="180" cm="1">
        <f t="array" ref="BT8">_xlfn.XLOOKUP(BT$1,'Copy of PY1 Data(H)'!$A$1:$CZ$1,_xlfn.XLOOKUP($A8,'Copy of PY1 Data(H)'!$A$1:$A$288,'Copy of PY1 Data(H)'!$A$1:$CZ$288))</f>
        <v>0</v>
      </c>
      <c r="BU8" s="180" cm="1">
        <f t="array" ref="BU8">_xlfn.XLOOKUP(BU$1,'Copy of PY1 Data(H)'!$A$1:$CZ$1,_xlfn.XLOOKUP($A8,'Copy of PY1 Data(H)'!$A$1:$A$288,'Copy of PY1 Data(H)'!$A$1:$CZ$288))</f>
        <v>10948</v>
      </c>
      <c r="BV8" s="180" cm="1">
        <f t="array" ref="BV8">_xlfn.XLOOKUP(BV$1,'Copy of PY1 Data(H)'!$A$1:$CZ$1,_xlfn.XLOOKUP($A8,'Copy of PY1 Data(H)'!$A$1:$A$288,'Copy of PY1 Data(H)'!$A$1:$CZ$288))</f>
        <v>7898</v>
      </c>
      <c r="BW8" s="180" cm="1">
        <f t="array" ref="BW8">_xlfn.XLOOKUP(BW$1,'Copy of PY1 Data(H)'!$A$1:$CZ$1,_xlfn.XLOOKUP($A8,'Copy of PY1 Data(H)'!$A$1:$A$288,'Copy of PY1 Data(H)'!$A$1:$CZ$288))</f>
        <v>1621313</v>
      </c>
      <c r="BX8" s="180" cm="1">
        <f t="array" ref="BX8">_xlfn.XLOOKUP(BX$1,'Copy of PY1 Data(H)'!$A$1:$CZ$1,_xlfn.XLOOKUP($A8,'Copy of PY1 Data(H)'!$A$1:$A$288,'Copy of PY1 Data(H)'!$A$1:$CZ$288))</f>
        <v>154166</v>
      </c>
      <c r="BY8" s="180" cm="1">
        <f t="array" ref="BY8">_xlfn.XLOOKUP(BY$1,'Copy of PY1 Data(H)'!$A$1:$CZ$1,_xlfn.XLOOKUP($A8,'Copy of PY1 Data(H)'!$A$1:$A$288,'Copy of PY1 Data(H)'!$A$1:$CZ$288))</f>
        <v>11905004</v>
      </c>
      <c r="BZ8" s="180" cm="1">
        <f t="array" ref="BZ8">_xlfn.XLOOKUP(BZ$1,'Copy of PY1 Data(H)'!$A$1:$CZ$1,_xlfn.XLOOKUP($A8,'Copy of PY1 Data(H)'!$A$1:$A$288,'Copy of PY1 Data(H)'!$A$1:$CZ$288))</f>
        <v>379948</v>
      </c>
      <c r="CA8" s="180" cm="1">
        <f t="array" ref="CA8">_xlfn.XLOOKUP(CA$1,'Copy of PY1 Data(H)'!$A$1:$CZ$1,_xlfn.XLOOKUP($A8,'Copy of PY1 Data(H)'!$A$1:$A$288,'Copy of PY1 Data(H)'!$A$1:$CZ$288))</f>
        <v>2939095</v>
      </c>
      <c r="CB8" s="180" cm="1">
        <f t="array" ref="CB8">_xlfn.XLOOKUP(CB$1,'Copy of PY1 Data(H)'!$A$1:$CZ$1,_xlfn.XLOOKUP($A8,'Copy of PY1 Data(H)'!$A$1:$A$288,'Copy of PY1 Data(H)'!$A$1:$CZ$288))</f>
        <v>38576</v>
      </c>
      <c r="CC8" s="180" cm="1">
        <f t="array" ref="CC8">_xlfn.XLOOKUP(CC$1,'Copy of PY1 Data(H)'!$A$1:$CZ$1,_xlfn.XLOOKUP($A8,'Copy of PY1 Data(H)'!$A$1:$A$288,'Copy of PY1 Data(H)'!$A$1:$CZ$288))</f>
        <v>278543</v>
      </c>
      <c r="CD8" s="180" cm="1">
        <f t="array" ref="CD8">_xlfn.XLOOKUP(CD$1,'Copy of PY1 Data(H)'!$A$1:$CZ$1,_xlfn.XLOOKUP($A8,'Copy of PY1 Data(H)'!$A$1:$A$288,'Copy of PY1 Data(H)'!$A$1:$CZ$288))</f>
        <v>14490735</v>
      </c>
    </row>
    <row r="9" spans="1:82" x14ac:dyDescent="0.3">
      <c r="A9" s="180">
        <v>627</v>
      </c>
      <c r="C9" s="180"/>
      <c r="D9" s="180" cm="1">
        <f t="array" ref="D9">_xlfn.XLOOKUP(D$1,'Copy of PY1 Data(H)'!$A$1:$CZ$1,_xlfn.XLOOKUP($A9,'Copy of PY1 Data(H)'!$A$1:$A$288,'Copy of PY1 Data(H)'!$A$1:$CZ$288))</f>
        <v>0</v>
      </c>
      <c r="E9" s="180" cm="1">
        <f t="array" ref="E9">_xlfn.XLOOKUP(E$1,'Copy of PY1 Data(H)'!$A$1:$CZ$1,_xlfn.XLOOKUP($A9,'Copy of PY1 Data(H)'!$A$1:$A$288,'Copy of PY1 Data(H)'!$A$1:$CZ$288))</f>
        <v>0</v>
      </c>
      <c r="F9" s="180" cm="1">
        <f t="array" ref="F9">_xlfn.XLOOKUP(F$1,'Copy of PY1 Data(H)'!$A$1:$CZ$1,_xlfn.XLOOKUP($A9,'Copy of PY1 Data(H)'!$A$1:$A$288,'Copy of PY1 Data(H)'!$A$1:$CZ$288))</f>
        <v>0</v>
      </c>
      <c r="G9" s="180" cm="1">
        <f t="array" ref="G9">_xlfn.XLOOKUP(G$1,'Copy of PY1 Data(H)'!$A$1:$CZ$1,_xlfn.XLOOKUP($A9,'Copy of PY1 Data(H)'!$A$1:$A$288,'Copy of PY1 Data(H)'!$A$1:$CZ$288))</f>
        <v>0</v>
      </c>
      <c r="H9" s="180" cm="1">
        <f t="array" ref="H9">_xlfn.XLOOKUP(H$1,'Copy of PY1 Data(H)'!$A$1:$CZ$1,_xlfn.XLOOKUP($A9,'Copy of PY1 Data(H)'!$A$1:$A$288,'Copy of PY1 Data(H)'!$A$1:$CZ$288))</f>
        <v>0</v>
      </c>
      <c r="I9" s="180" cm="1">
        <f t="array" ref="I9">_xlfn.XLOOKUP(I$1,'Copy of PY1 Data(H)'!$A$1:$CZ$1,_xlfn.XLOOKUP($A9,'Copy of PY1 Data(H)'!$A$1:$A$288,'Copy of PY1 Data(H)'!$A$1:$CZ$288))</f>
        <v>0</v>
      </c>
      <c r="J9" s="180" cm="1">
        <f t="array" ref="J9">_xlfn.XLOOKUP(J$1,'Copy of PY1 Data(H)'!$A$1:$CZ$1,_xlfn.XLOOKUP($A9,'Copy of PY1 Data(H)'!$A$1:$A$288,'Copy of PY1 Data(H)'!$A$1:$CZ$288))</f>
        <v>0</v>
      </c>
      <c r="K9" s="180" cm="1">
        <f t="array" ref="K9">_xlfn.XLOOKUP(K$1,'Copy of PY1 Data(H)'!$A$1:$CZ$1,_xlfn.XLOOKUP($A9,'Copy of PY1 Data(H)'!$A$1:$A$288,'Copy of PY1 Data(H)'!$A$1:$CZ$288))</f>
        <v>0</v>
      </c>
      <c r="L9" s="180" cm="1">
        <f t="array" ref="L9">_xlfn.XLOOKUP(L$1,'Copy of PY1 Data(H)'!$A$1:$CZ$1,_xlfn.XLOOKUP($A9,'Copy of PY1 Data(H)'!$A$1:$A$288,'Copy of PY1 Data(H)'!$A$1:$CZ$288))</f>
        <v>0</v>
      </c>
      <c r="M9" s="180" cm="1">
        <f t="array" ref="M9">_xlfn.XLOOKUP(M$1,'Copy of PY1 Data(H)'!$A$1:$CZ$1,_xlfn.XLOOKUP($A9,'Copy of PY1 Data(H)'!$A$1:$A$288,'Copy of PY1 Data(H)'!$A$1:$CZ$288))</f>
        <v>0</v>
      </c>
      <c r="N9" s="180" cm="1">
        <f t="array" ref="N9">_xlfn.XLOOKUP(N$1,'Copy of PY1 Data(H)'!$A$1:$CZ$1,_xlfn.XLOOKUP($A9,'Copy of PY1 Data(H)'!$A$1:$A$288,'Copy of PY1 Data(H)'!$A$1:$CZ$288))</f>
        <v>0</v>
      </c>
      <c r="O9" s="180" cm="1">
        <f t="array" ref="O9">_xlfn.XLOOKUP(O$1,'Copy of PY1 Data(H)'!$A$1:$CZ$1,_xlfn.XLOOKUP($A9,'Copy of PY1 Data(H)'!$A$1:$A$288,'Copy of PY1 Data(H)'!$A$1:$CZ$288))</f>
        <v>0</v>
      </c>
      <c r="P9" s="180" cm="1">
        <f t="array" ref="P9">_xlfn.XLOOKUP(P$1,'Copy of PY1 Data(H)'!$A$1:$CZ$1,_xlfn.XLOOKUP($A9,'Copy of PY1 Data(H)'!$A$1:$A$288,'Copy of PY1 Data(H)'!$A$1:$CZ$288))</f>
        <v>0</v>
      </c>
      <c r="Q9" s="180" cm="1">
        <f t="array" ref="Q9">_xlfn.XLOOKUP(Q$1,'Copy of PY1 Data(H)'!$A$1:$CZ$1,_xlfn.XLOOKUP($A9,'Copy of PY1 Data(H)'!$A$1:$A$288,'Copy of PY1 Data(H)'!$A$1:$CZ$288))</f>
        <v>0</v>
      </c>
      <c r="R9" s="180" cm="1">
        <f t="array" ref="R9">_xlfn.XLOOKUP(R$1,'Copy of PY1 Data(H)'!$A$1:$CZ$1,_xlfn.XLOOKUP($A9,'Copy of PY1 Data(H)'!$A$1:$A$288,'Copy of PY1 Data(H)'!$A$1:$CZ$288))</f>
        <v>0</v>
      </c>
      <c r="S9" s="180" cm="1">
        <f t="array" ref="S9">_xlfn.XLOOKUP(S$1,'Copy of PY1 Data(H)'!$A$1:$CZ$1,_xlfn.XLOOKUP($A9,'Copy of PY1 Data(H)'!$A$1:$A$288,'Copy of PY1 Data(H)'!$A$1:$CZ$288))</f>
        <v>0</v>
      </c>
      <c r="T9" s="180" cm="1">
        <f t="array" ref="T9">_xlfn.XLOOKUP(T$1,'Copy of PY1 Data(H)'!$A$1:$CZ$1,_xlfn.XLOOKUP($A9,'Copy of PY1 Data(H)'!$A$1:$A$288,'Copy of PY1 Data(H)'!$A$1:$CZ$288))</f>
        <v>43159</v>
      </c>
      <c r="U9" s="180" cm="1">
        <f t="array" ref="U9">_xlfn.XLOOKUP(U$1,'Copy of PY1 Data(H)'!$A$1:$CZ$1,_xlfn.XLOOKUP($A9,'Copy of PY1 Data(H)'!$A$1:$A$288,'Copy of PY1 Data(H)'!$A$1:$CZ$288))</f>
        <v>0</v>
      </c>
      <c r="V9" s="180" cm="1">
        <f t="array" ref="V9">_xlfn.XLOOKUP(V$1,'Copy of PY1 Data(H)'!$A$1:$CZ$1,_xlfn.XLOOKUP($A9,'Copy of PY1 Data(H)'!$A$1:$A$288,'Copy of PY1 Data(H)'!$A$1:$CZ$288))</f>
        <v>0</v>
      </c>
      <c r="W9" s="180" cm="1">
        <f t="array" ref="W9">_xlfn.XLOOKUP(W$1,'Copy of PY1 Data(H)'!$A$1:$CZ$1,_xlfn.XLOOKUP($A9,'Copy of PY1 Data(H)'!$A$1:$A$288,'Copy of PY1 Data(H)'!$A$1:$CZ$288))</f>
        <v>0</v>
      </c>
      <c r="X9" s="180" cm="1">
        <f t="array" ref="X9">_xlfn.XLOOKUP(X$1,'Copy of PY1 Data(H)'!$A$1:$CZ$1,_xlfn.XLOOKUP($A9,'Copy of PY1 Data(H)'!$A$1:$A$288,'Copy of PY1 Data(H)'!$A$1:$CZ$288))</f>
        <v>0</v>
      </c>
      <c r="Y9" s="180" cm="1">
        <f t="array" ref="Y9">_xlfn.XLOOKUP(Y$1,'Copy of PY1 Data(H)'!$A$1:$CZ$1,_xlfn.XLOOKUP($A9,'Copy of PY1 Data(H)'!$A$1:$A$288,'Copy of PY1 Data(H)'!$A$1:$CZ$288))</f>
        <v>43263</v>
      </c>
      <c r="Z9" s="180" cm="1">
        <f t="array" ref="Z9">_xlfn.XLOOKUP(Z$1,'Copy of PY1 Data(H)'!$A$1:$CZ$1,_xlfn.XLOOKUP($A9,'Copy of PY1 Data(H)'!$A$1:$A$288,'Copy of PY1 Data(H)'!$A$1:$CZ$288))</f>
        <v>0</v>
      </c>
      <c r="AA9" s="180" cm="1">
        <f t="array" ref="AA9">_xlfn.XLOOKUP(AA$1,'Copy of PY1 Data(H)'!$A$1:$CZ$1,_xlfn.XLOOKUP($A9,'Copy of PY1 Data(H)'!$A$1:$A$288,'Copy of PY1 Data(H)'!$A$1:$CZ$288))</f>
        <v>0</v>
      </c>
      <c r="AB9" s="180" cm="1">
        <f t="array" ref="AB9">_xlfn.XLOOKUP(AB$1,'Copy of PY1 Data(H)'!$A$1:$CZ$1,_xlfn.XLOOKUP($A9,'Copy of PY1 Data(H)'!$A$1:$A$288,'Copy of PY1 Data(H)'!$A$1:$CZ$288))</f>
        <v>0</v>
      </c>
      <c r="AC9" s="180" cm="1">
        <f t="array" ref="AC9">_xlfn.XLOOKUP(AC$1,'Copy of PY1 Data(H)'!$A$1:$CZ$1,_xlfn.XLOOKUP($A9,'Copy of PY1 Data(H)'!$A$1:$A$288,'Copy of PY1 Data(H)'!$A$1:$CZ$288))</f>
        <v>0</v>
      </c>
      <c r="AD9" s="180" cm="1">
        <f t="array" ref="AD9">_xlfn.XLOOKUP(AD$1,'Copy of PY1 Data(H)'!$A$1:$CZ$1,_xlfn.XLOOKUP($A9,'Copy of PY1 Data(H)'!$A$1:$A$288,'Copy of PY1 Data(H)'!$A$1:$CZ$288))</f>
        <v>0</v>
      </c>
      <c r="AE9" s="180" cm="1">
        <f t="array" ref="AE9">_xlfn.XLOOKUP(AE$1,'Copy of PY1 Data(H)'!$A$1:$CZ$1,_xlfn.XLOOKUP($A9,'Copy of PY1 Data(H)'!$A$1:$A$288,'Copy of PY1 Data(H)'!$A$1:$CZ$288))</f>
        <v>0</v>
      </c>
      <c r="AF9" s="180" cm="1">
        <f t="array" ref="AF9">_xlfn.XLOOKUP(AF$1,'Copy of PY1 Data(H)'!$A$1:$CZ$1,_xlfn.XLOOKUP($A9,'Copy of PY1 Data(H)'!$A$1:$A$288,'Copy of PY1 Data(H)'!$A$1:$CZ$288))</f>
        <v>0</v>
      </c>
      <c r="AG9" s="180" cm="1">
        <f t="array" ref="AG9">_xlfn.XLOOKUP(AG$1,'Copy of PY1 Data(H)'!$A$1:$CZ$1,_xlfn.XLOOKUP($A9,'Copy of PY1 Data(H)'!$A$1:$A$288,'Copy of PY1 Data(H)'!$A$1:$CZ$288))</f>
        <v>0</v>
      </c>
      <c r="AH9" s="180" cm="1">
        <f t="array" ref="AH9">_xlfn.XLOOKUP(AH$1,'Copy of PY1 Data(H)'!$A$1:$CZ$1,_xlfn.XLOOKUP($A9,'Copy of PY1 Data(H)'!$A$1:$A$288,'Copy of PY1 Data(H)'!$A$1:$CZ$288))</f>
        <v>0</v>
      </c>
      <c r="AI9" s="180" cm="1">
        <f t="array" ref="AI9">_xlfn.XLOOKUP(AI$1,'Copy of PY1 Data(H)'!$A$1:$CZ$1,_xlfn.XLOOKUP($A9,'Copy of PY1 Data(H)'!$A$1:$A$288,'Copy of PY1 Data(H)'!$A$1:$CZ$288))</f>
        <v>0</v>
      </c>
      <c r="AJ9" s="180" cm="1">
        <f t="array" ref="AJ9">_xlfn.XLOOKUP(AJ$1,'Copy of PY1 Data(H)'!$A$1:$CZ$1,_xlfn.XLOOKUP($A9,'Copy of PY1 Data(H)'!$A$1:$A$288,'Copy of PY1 Data(H)'!$A$1:$CZ$288))</f>
        <v>0</v>
      </c>
      <c r="AK9" s="180" cm="1">
        <f t="array" ref="AK9">_xlfn.XLOOKUP(AK$1,'Copy of PY1 Data(H)'!$A$1:$CZ$1,_xlfn.XLOOKUP($A9,'Copy of PY1 Data(H)'!$A$1:$A$288,'Copy of PY1 Data(H)'!$A$1:$CZ$288))</f>
        <v>0</v>
      </c>
      <c r="AL9" s="180" cm="1">
        <f t="array" ref="AL9">_xlfn.XLOOKUP(AL$1,'Copy of PY1 Data(H)'!$A$1:$CZ$1,_xlfn.XLOOKUP($A9,'Copy of PY1 Data(H)'!$A$1:$A$288,'Copy of PY1 Data(H)'!$A$1:$CZ$288))</f>
        <v>0</v>
      </c>
      <c r="AM9" s="180" cm="1">
        <f t="array" ref="AM9">_xlfn.XLOOKUP(AM$1,'Copy of PY1 Data(H)'!$A$1:$CZ$1,_xlfn.XLOOKUP($A9,'Copy of PY1 Data(H)'!$A$1:$A$288,'Copy of PY1 Data(H)'!$A$1:$CZ$288))</f>
        <v>0</v>
      </c>
      <c r="AN9" s="180" cm="1">
        <f t="array" ref="AN9">_xlfn.XLOOKUP(AN$1,'Copy of PY1 Data(H)'!$A$1:$CZ$1,_xlfn.XLOOKUP($A9,'Copy of PY1 Data(H)'!$A$1:$A$288,'Copy of PY1 Data(H)'!$A$1:$CZ$288))</f>
        <v>0</v>
      </c>
      <c r="AO9" s="180" cm="1">
        <f t="array" ref="AO9">_xlfn.XLOOKUP(AO$1,'Copy of PY1 Data(H)'!$A$1:$CZ$1,_xlfn.XLOOKUP($A9,'Copy of PY1 Data(H)'!$A$1:$A$288,'Copy of PY1 Data(H)'!$A$1:$CZ$288))</f>
        <v>0</v>
      </c>
      <c r="AP9" s="180" cm="1">
        <f t="array" ref="AP9">_xlfn.XLOOKUP(AP$1,'Copy of PY1 Data(H)'!$A$1:$CZ$1,_xlfn.XLOOKUP($A9,'Copy of PY1 Data(H)'!$A$1:$A$288,'Copy of PY1 Data(H)'!$A$1:$CZ$288))</f>
        <v>0</v>
      </c>
      <c r="AQ9" s="180" cm="1">
        <f t="array" ref="AQ9">_xlfn.XLOOKUP(AQ$1,'Copy of PY1 Data(H)'!$A$1:$CZ$1,_xlfn.XLOOKUP($A9,'Copy of PY1 Data(H)'!$A$1:$A$288,'Copy of PY1 Data(H)'!$A$1:$CZ$288))</f>
        <v>0</v>
      </c>
      <c r="AR9" s="180" cm="1">
        <f t="array" ref="AR9">_xlfn.XLOOKUP(AR$1,'Copy of PY1 Data(H)'!$A$1:$CZ$1,_xlfn.XLOOKUP($A9,'Copy of PY1 Data(H)'!$A$1:$A$288,'Copy of PY1 Data(H)'!$A$1:$CZ$288))</f>
        <v>0</v>
      </c>
      <c r="AS9" s="180" cm="1">
        <f t="array" ref="AS9">_xlfn.XLOOKUP(AS$1,'Copy of PY1 Data(H)'!$A$1:$CZ$1,_xlfn.XLOOKUP($A9,'Copy of PY1 Data(H)'!$A$1:$A$288,'Copy of PY1 Data(H)'!$A$1:$CZ$288))</f>
        <v>0</v>
      </c>
      <c r="AT9" s="180" cm="1">
        <f t="array" ref="AT9">_xlfn.XLOOKUP(AT$1,'Copy of PY1 Data(H)'!$A$1:$CZ$1,_xlfn.XLOOKUP($A9,'Copy of PY1 Data(H)'!$A$1:$A$288,'Copy of PY1 Data(H)'!$A$1:$CZ$288))</f>
        <v>0</v>
      </c>
      <c r="AU9" s="180" cm="1">
        <f t="array" ref="AU9">_xlfn.XLOOKUP(AU$1,'Copy of PY1 Data(H)'!$A$1:$CZ$1,_xlfn.XLOOKUP($A9,'Copy of PY1 Data(H)'!$A$1:$A$288,'Copy of PY1 Data(H)'!$A$1:$CZ$288))</f>
        <v>0</v>
      </c>
      <c r="AV9" s="180" cm="1">
        <f t="array" ref="AV9">_xlfn.XLOOKUP(AV$1,'Copy of PY1 Data(H)'!$A$1:$CZ$1,_xlfn.XLOOKUP($A9,'Copy of PY1 Data(H)'!$A$1:$A$288,'Copy of PY1 Data(H)'!$A$1:$CZ$288))</f>
        <v>0</v>
      </c>
      <c r="AW9" s="180" cm="1">
        <f t="array" ref="AW9">_xlfn.XLOOKUP(AW$1,'Copy of PY1 Data(H)'!$A$1:$CZ$1,_xlfn.XLOOKUP($A9,'Copy of PY1 Data(H)'!$A$1:$A$288,'Copy of PY1 Data(H)'!$A$1:$CZ$288))</f>
        <v>0</v>
      </c>
      <c r="AX9" s="180" cm="1">
        <f t="array" ref="AX9">_xlfn.XLOOKUP(AX$1,'Copy of PY1 Data(H)'!$A$1:$CZ$1,_xlfn.XLOOKUP($A9,'Copy of PY1 Data(H)'!$A$1:$A$288,'Copy of PY1 Data(H)'!$A$1:$CZ$288))</f>
        <v>0</v>
      </c>
      <c r="AY9" s="180" cm="1">
        <f t="array" ref="AY9">_xlfn.XLOOKUP(AY$1,'Copy of PY1 Data(H)'!$A$1:$CZ$1,_xlfn.XLOOKUP($A9,'Copy of PY1 Data(H)'!$A$1:$A$288,'Copy of PY1 Data(H)'!$A$1:$CZ$288))</f>
        <v>0</v>
      </c>
      <c r="AZ9" s="180" cm="1">
        <f t="array" ref="AZ9">_xlfn.XLOOKUP(AZ$1,'Copy of PY1 Data(H)'!$A$1:$CZ$1,_xlfn.XLOOKUP($A9,'Copy of PY1 Data(H)'!$A$1:$A$288,'Copy of PY1 Data(H)'!$A$1:$CZ$288))</f>
        <v>0</v>
      </c>
      <c r="BA9" s="180" cm="1">
        <f t="array" ref="BA9">_xlfn.XLOOKUP(BA$1,'Copy of PY1 Data(H)'!$A$1:$CZ$1,_xlfn.XLOOKUP($A9,'Copy of PY1 Data(H)'!$A$1:$A$288,'Copy of PY1 Data(H)'!$A$1:$CZ$288))</f>
        <v>0</v>
      </c>
      <c r="BB9" s="180" cm="1">
        <f t="array" ref="BB9">_xlfn.XLOOKUP(BB$1,'Copy of PY1 Data(H)'!$A$1:$CZ$1,_xlfn.XLOOKUP($A9,'Copy of PY1 Data(H)'!$A$1:$A$288,'Copy of PY1 Data(H)'!$A$1:$CZ$288))</f>
        <v>0</v>
      </c>
      <c r="BC9" s="180" cm="1">
        <f t="array" ref="BC9">_xlfn.XLOOKUP(BC$1,'Copy of PY1 Data(H)'!$A$1:$CZ$1,_xlfn.XLOOKUP($A9,'Copy of PY1 Data(H)'!$A$1:$A$288,'Copy of PY1 Data(H)'!$A$1:$CZ$288))</f>
        <v>0</v>
      </c>
      <c r="BD9" s="180" cm="1">
        <f t="array" ref="BD9">_xlfn.XLOOKUP(BD$1,'Copy of PY1 Data(H)'!$A$1:$CZ$1,_xlfn.XLOOKUP($A9,'Copy of PY1 Data(H)'!$A$1:$A$288,'Copy of PY1 Data(H)'!$A$1:$CZ$288))</f>
        <v>0</v>
      </c>
      <c r="BE9" s="180" cm="1">
        <f t="array" ref="BE9">_xlfn.XLOOKUP(BE$1,'Copy of PY1 Data(H)'!$A$1:$CZ$1,_xlfn.XLOOKUP($A9,'Copy of PY1 Data(H)'!$A$1:$A$288,'Copy of PY1 Data(H)'!$A$1:$CZ$288))</f>
        <v>0</v>
      </c>
      <c r="BF9" s="180" cm="1">
        <f t="array" ref="BF9">_xlfn.XLOOKUP(BF$1,'Copy of PY1 Data(H)'!$A$1:$CZ$1,_xlfn.XLOOKUP($A9,'Copy of PY1 Data(H)'!$A$1:$A$288,'Copy of PY1 Data(H)'!$A$1:$CZ$288))</f>
        <v>0</v>
      </c>
      <c r="BG9" s="180" cm="1">
        <f t="array" ref="BG9">_xlfn.XLOOKUP(BG$1,'Copy of PY1 Data(H)'!$A$1:$CZ$1,_xlfn.XLOOKUP($A9,'Copy of PY1 Data(H)'!$A$1:$A$288,'Copy of PY1 Data(H)'!$A$1:$CZ$288))</f>
        <v>0</v>
      </c>
      <c r="BH9" s="180" cm="1">
        <f t="array" ref="BH9">_xlfn.XLOOKUP(BH$1,'Copy of PY1 Data(H)'!$A$1:$CZ$1,_xlfn.XLOOKUP($A9,'Copy of PY1 Data(H)'!$A$1:$A$288,'Copy of PY1 Data(H)'!$A$1:$CZ$288))</f>
        <v>0</v>
      </c>
      <c r="BI9" s="180" cm="1">
        <f t="array" ref="BI9">_xlfn.XLOOKUP(BI$1,'Copy of PY1 Data(H)'!$A$1:$CZ$1,_xlfn.XLOOKUP($A9,'Copy of PY1 Data(H)'!$A$1:$A$288,'Copy of PY1 Data(H)'!$A$1:$CZ$288))</f>
        <v>0</v>
      </c>
      <c r="BJ9" s="180" cm="1">
        <f t="array" ref="BJ9">_xlfn.XLOOKUP(BJ$1,'Copy of PY1 Data(H)'!$A$1:$CZ$1,_xlfn.XLOOKUP($A9,'Copy of PY1 Data(H)'!$A$1:$A$288,'Copy of PY1 Data(H)'!$A$1:$CZ$288))</f>
        <v>0</v>
      </c>
      <c r="BK9" s="180" cm="1">
        <f t="array" ref="BK9">_xlfn.XLOOKUP(BK$1,'Copy of PY1 Data(H)'!$A$1:$CZ$1,_xlfn.XLOOKUP($A9,'Copy of PY1 Data(H)'!$A$1:$A$288,'Copy of PY1 Data(H)'!$A$1:$CZ$288))</f>
        <v>0</v>
      </c>
      <c r="BL9" s="180" cm="1">
        <f t="array" ref="BL9">_xlfn.XLOOKUP(BL$1,'Copy of PY1 Data(H)'!$A$1:$CZ$1,_xlfn.XLOOKUP($A9,'Copy of PY1 Data(H)'!$A$1:$A$288,'Copy of PY1 Data(H)'!$A$1:$CZ$288))</f>
        <v>0</v>
      </c>
      <c r="BM9" s="180" cm="1">
        <f t="array" ref="BM9">_xlfn.XLOOKUP(BM$1,'Copy of PY1 Data(H)'!$A$1:$CZ$1,_xlfn.XLOOKUP($A9,'Copy of PY1 Data(H)'!$A$1:$A$288,'Copy of PY1 Data(H)'!$A$1:$CZ$288))</f>
        <v>0</v>
      </c>
      <c r="BN9" s="180" cm="1">
        <f t="array" ref="BN9">_xlfn.XLOOKUP(BN$1,'Copy of PY1 Data(H)'!$A$1:$CZ$1,_xlfn.XLOOKUP($A9,'Copy of PY1 Data(H)'!$A$1:$A$288,'Copy of PY1 Data(H)'!$A$1:$CZ$288))</f>
        <v>0</v>
      </c>
      <c r="BO9" s="180" cm="1">
        <f t="array" ref="BO9">_xlfn.XLOOKUP(BO$1,'Copy of PY1 Data(H)'!$A$1:$CZ$1,_xlfn.XLOOKUP($A9,'Copy of PY1 Data(H)'!$A$1:$A$288,'Copy of PY1 Data(H)'!$A$1:$CZ$288))</f>
        <v>0</v>
      </c>
      <c r="BP9" s="180" cm="1">
        <f t="array" ref="BP9">_xlfn.XLOOKUP(BP$1,'Copy of PY1 Data(H)'!$A$1:$CZ$1,_xlfn.XLOOKUP($A9,'Copy of PY1 Data(H)'!$A$1:$A$288,'Copy of PY1 Data(H)'!$A$1:$CZ$288))</f>
        <v>0</v>
      </c>
      <c r="BQ9" s="180" cm="1">
        <f t="array" ref="BQ9">_xlfn.XLOOKUP(BQ$1,'Copy of PY1 Data(H)'!$A$1:$CZ$1,_xlfn.XLOOKUP($A9,'Copy of PY1 Data(H)'!$A$1:$A$288,'Copy of PY1 Data(H)'!$A$1:$CZ$288))</f>
        <v>0</v>
      </c>
      <c r="BR9" s="180" cm="1">
        <f t="array" ref="BR9">_xlfn.XLOOKUP(BR$1,'Copy of PY1 Data(H)'!$A$1:$CZ$1,_xlfn.XLOOKUP($A9,'Copy of PY1 Data(H)'!$A$1:$A$288,'Copy of PY1 Data(H)'!$A$1:$CZ$288))</f>
        <v>0</v>
      </c>
      <c r="BS9" s="180" cm="1">
        <f t="array" ref="BS9">_xlfn.XLOOKUP(BS$1,'Copy of PY1 Data(H)'!$A$1:$CZ$1,_xlfn.XLOOKUP($A9,'Copy of PY1 Data(H)'!$A$1:$A$288,'Copy of PY1 Data(H)'!$A$1:$CZ$288))</f>
        <v>0</v>
      </c>
      <c r="BT9" s="180" cm="1">
        <f t="array" ref="BT9">_xlfn.XLOOKUP(BT$1,'Copy of PY1 Data(H)'!$A$1:$CZ$1,_xlfn.XLOOKUP($A9,'Copy of PY1 Data(H)'!$A$1:$A$288,'Copy of PY1 Data(H)'!$A$1:$CZ$288))</f>
        <v>0</v>
      </c>
      <c r="BU9" s="180" cm="1">
        <f t="array" ref="BU9">_xlfn.XLOOKUP(BU$1,'Copy of PY1 Data(H)'!$A$1:$CZ$1,_xlfn.XLOOKUP($A9,'Copy of PY1 Data(H)'!$A$1:$A$288,'Copy of PY1 Data(H)'!$A$1:$CZ$288))</f>
        <v>0</v>
      </c>
      <c r="BV9" s="180" cm="1">
        <f t="array" ref="BV9">_xlfn.XLOOKUP(BV$1,'Copy of PY1 Data(H)'!$A$1:$CZ$1,_xlfn.XLOOKUP($A9,'Copy of PY1 Data(H)'!$A$1:$A$288,'Copy of PY1 Data(H)'!$A$1:$CZ$288))</f>
        <v>0</v>
      </c>
      <c r="BW9" s="180" cm="1">
        <f t="array" ref="BW9">_xlfn.XLOOKUP(BW$1,'Copy of PY1 Data(H)'!$A$1:$CZ$1,_xlfn.XLOOKUP($A9,'Copy of PY1 Data(H)'!$A$1:$A$288,'Copy of PY1 Data(H)'!$A$1:$CZ$288))</f>
        <v>0</v>
      </c>
      <c r="BX9" s="180" cm="1">
        <f t="array" ref="BX9">_xlfn.XLOOKUP(BX$1,'Copy of PY1 Data(H)'!$A$1:$CZ$1,_xlfn.XLOOKUP($A9,'Copy of PY1 Data(H)'!$A$1:$A$288,'Copy of PY1 Data(H)'!$A$1:$CZ$288))</f>
        <v>0</v>
      </c>
      <c r="BY9" s="180" cm="1">
        <f t="array" ref="BY9">_xlfn.XLOOKUP(BY$1,'Copy of PY1 Data(H)'!$A$1:$CZ$1,_xlfn.XLOOKUP($A9,'Copy of PY1 Data(H)'!$A$1:$A$288,'Copy of PY1 Data(H)'!$A$1:$CZ$288))</f>
        <v>0</v>
      </c>
      <c r="BZ9" s="180" cm="1">
        <f t="array" ref="BZ9">_xlfn.XLOOKUP(BZ$1,'Copy of PY1 Data(H)'!$A$1:$CZ$1,_xlfn.XLOOKUP($A9,'Copy of PY1 Data(H)'!$A$1:$A$288,'Copy of PY1 Data(H)'!$A$1:$CZ$288))</f>
        <v>0</v>
      </c>
      <c r="CA9" s="180" cm="1">
        <f t="array" ref="CA9">_xlfn.XLOOKUP(CA$1,'Copy of PY1 Data(H)'!$A$1:$CZ$1,_xlfn.XLOOKUP($A9,'Copy of PY1 Data(H)'!$A$1:$A$288,'Copy of PY1 Data(H)'!$A$1:$CZ$288))</f>
        <v>0</v>
      </c>
      <c r="CB9" s="180" cm="1">
        <f t="array" ref="CB9">_xlfn.XLOOKUP(CB$1,'Copy of PY1 Data(H)'!$A$1:$CZ$1,_xlfn.XLOOKUP($A9,'Copy of PY1 Data(H)'!$A$1:$A$288,'Copy of PY1 Data(H)'!$A$1:$CZ$288))</f>
        <v>0</v>
      </c>
      <c r="CC9" s="180" cm="1">
        <f t="array" ref="CC9">_xlfn.XLOOKUP(CC$1,'Copy of PY1 Data(H)'!$A$1:$CZ$1,_xlfn.XLOOKUP($A9,'Copy of PY1 Data(H)'!$A$1:$A$288,'Copy of PY1 Data(H)'!$A$1:$CZ$288))</f>
        <v>0</v>
      </c>
      <c r="CD9" s="180" cm="1">
        <f t="array" ref="CD9">_xlfn.XLOOKUP(CD$1,'Copy of PY1 Data(H)'!$A$1:$CZ$1,_xlfn.XLOOKUP($A9,'Copy of PY1 Data(H)'!$A$1:$A$288,'Copy of PY1 Data(H)'!$A$1:$CZ$288))</f>
        <v>0</v>
      </c>
    </row>
    <row r="10" spans="1:82" x14ac:dyDescent="0.3">
      <c r="A10" s="180">
        <v>628</v>
      </c>
      <c r="C10" s="180"/>
      <c r="D10" s="180" cm="1">
        <f t="array" ref="D10">_xlfn.XLOOKUP(D$1,'Copy of PY1 Data(H)'!$A$1:$CZ$1,_xlfn.XLOOKUP($A10,'Copy of PY1 Data(H)'!$A$1:$A$288,'Copy of PY1 Data(H)'!$A$1:$CZ$288))</f>
        <v>0</v>
      </c>
      <c r="E10" s="180" cm="1">
        <f t="array" ref="E10">_xlfn.XLOOKUP(E$1,'Copy of PY1 Data(H)'!$A$1:$CZ$1,_xlfn.XLOOKUP($A10,'Copy of PY1 Data(H)'!$A$1:$A$288,'Copy of PY1 Data(H)'!$A$1:$CZ$288))</f>
        <v>0</v>
      </c>
      <c r="F10" s="180" cm="1">
        <f t="array" ref="F10">_xlfn.XLOOKUP(F$1,'Copy of PY1 Data(H)'!$A$1:$CZ$1,_xlfn.XLOOKUP($A10,'Copy of PY1 Data(H)'!$A$1:$A$288,'Copy of PY1 Data(H)'!$A$1:$CZ$288))</f>
        <v>0</v>
      </c>
      <c r="G10" s="180" cm="1">
        <f t="array" ref="G10">_xlfn.XLOOKUP(G$1,'Copy of PY1 Data(H)'!$A$1:$CZ$1,_xlfn.XLOOKUP($A10,'Copy of PY1 Data(H)'!$A$1:$A$288,'Copy of PY1 Data(H)'!$A$1:$CZ$288))</f>
        <v>5300</v>
      </c>
      <c r="H10" s="180" cm="1">
        <f t="array" ref="H10">_xlfn.XLOOKUP(H$1,'Copy of PY1 Data(H)'!$A$1:$CZ$1,_xlfn.XLOOKUP($A10,'Copy of PY1 Data(H)'!$A$1:$A$288,'Copy of PY1 Data(H)'!$A$1:$CZ$288))</f>
        <v>0</v>
      </c>
      <c r="I10" s="180" cm="1">
        <f t="array" ref="I10">_xlfn.XLOOKUP(I$1,'Copy of PY1 Data(H)'!$A$1:$CZ$1,_xlfn.XLOOKUP($A10,'Copy of PY1 Data(H)'!$A$1:$A$288,'Copy of PY1 Data(H)'!$A$1:$CZ$288))</f>
        <v>0</v>
      </c>
      <c r="J10" s="180" cm="1">
        <f t="array" ref="J10">_xlfn.XLOOKUP(J$1,'Copy of PY1 Data(H)'!$A$1:$CZ$1,_xlfn.XLOOKUP($A10,'Copy of PY1 Data(H)'!$A$1:$A$288,'Copy of PY1 Data(H)'!$A$1:$CZ$288))</f>
        <v>0</v>
      </c>
      <c r="K10" s="180" cm="1">
        <f t="array" ref="K10">_xlfn.XLOOKUP(K$1,'Copy of PY1 Data(H)'!$A$1:$CZ$1,_xlfn.XLOOKUP($A10,'Copy of PY1 Data(H)'!$A$1:$A$288,'Copy of PY1 Data(H)'!$A$1:$CZ$288))</f>
        <v>0</v>
      </c>
      <c r="L10" s="180" cm="1">
        <f t="array" ref="L10">_xlfn.XLOOKUP(L$1,'Copy of PY1 Data(H)'!$A$1:$CZ$1,_xlfn.XLOOKUP($A10,'Copy of PY1 Data(H)'!$A$1:$A$288,'Copy of PY1 Data(H)'!$A$1:$CZ$288))</f>
        <v>103000</v>
      </c>
      <c r="M10" s="180" cm="1">
        <f t="array" ref="M10">_xlfn.XLOOKUP(M$1,'Copy of PY1 Data(H)'!$A$1:$CZ$1,_xlfn.XLOOKUP($A10,'Copy of PY1 Data(H)'!$A$1:$A$288,'Copy of PY1 Data(H)'!$A$1:$CZ$288))</f>
        <v>3763802</v>
      </c>
      <c r="N10" s="180" cm="1">
        <f t="array" ref="N10">_xlfn.XLOOKUP(N$1,'Copy of PY1 Data(H)'!$A$1:$CZ$1,_xlfn.XLOOKUP($A10,'Copy of PY1 Data(H)'!$A$1:$A$288,'Copy of PY1 Data(H)'!$A$1:$CZ$288))</f>
        <v>12163</v>
      </c>
      <c r="O10" s="180" cm="1">
        <f t="array" ref="O10">_xlfn.XLOOKUP(O$1,'Copy of PY1 Data(H)'!$A$1:$CZ$1,_xlfn.XLOOKUP($A10,'Copy of PY1 Data(H)'!$A$1:$A$288,'Copy of PY1 Data(H)'!$A$1:$CZ$288))</f>
        <v>67846</v>
      </c>
      <c r="P10" s="180" cm="1">
        <f t="array" ref="P10">_xlfn.XLOOKUP(P$1,'Copy of PY1 Data(H)'!$A$1:$CZ$1,_xlfn.XLOOKUP($A10,'Copy of PY1 Data(H)'!$A$1:$A$288,'Copy of PY1 Data(H)'!$A$1:$CZ$288))</f>
        <v>0</v>
      </c>
      <c r="Q10" s="180" cm="1">
        <f t="array" ref="Q10">_xlfn.XLOOKUP(Q$1,'Copy of PY1 Data(H)'!$A$1:$CZ$1,_xlfn.XLOOKUP($A10,'Copy of PY1 Data(H)'!$A$1:$A$288,'Copy of PY1 Data(H)'!$A$1:$CZ$288))</f>
        <v>200000</v>
      </c>
      <c r="R10" s="180" cm="1">
        <f t="array" ref="R10">_xlfn.XLOOKUP(R$1,'Copy of PY1 Data(H)'!$A$1:$CZ$1,_xlfn.XLOOKUP($A10,'Copy of PY1 Data(H)'!$A$1:$A$288,'Copy of PY1 Data(H)'!$A$1:$CZ$288))</f>
        <v>0</v>
      </c>
      <c r="S10" s="180" cm="1">
        <f t="array" ref="S10">_xlfn.XLOOKUP(S$1,'Copy of PY1 Data(H)'!$A$1:$CZ$1,_xlfn.XLOOKUP($A10,'Copy of PY1 Data(H)'!$A$1:$A$288,'Copy of PY1 Data(H)'!$A$1:$CZ$288))</f>
        <v>1396</v>
      </c>
      <c r="T10" s="180" cm="1">
        <f t="array" ref="T10">_xlfn.XLOOKUP(T$1,'Copy of PY1 Data(H)'!$A$1:$CZ$1,_xlfn.XLOOKUP($A10,'Copy of PY1 Data(H)'!$A$1:$A$288,'Copy of PY1 Data(H)'!$A$1:$CZ$288))</f>
        <v>25034</v>
      </c>
      <c r="U10" s="180" cm="1">
        <f t="array" ref="U10">_xlfn.XLOOKUP(U$1,'Copy of PY1 Data(H)'!$A$1:$CZ$1,_xlfn.XLOOKUP($A10,'Copy of PY1 Data(H)'!$A$1:$A$288,'Copy of PY1 Data(H)'!$A$1:$CZ$288))</f>
        <v>12706</v>
      </c>
      <c r="V10" s="180" cm="1">
        <f t="array" ref="V10">_xlfn.XLOOKUP(V$1,'Copy of PY1 Data(H)'!$A$1:$CZ$1,_xlfn.XLOOKUP($A10,'Copy of PY1 Data(H)'!$A$1:$A$288,'Copy of PY1 Data(H)'!$A$1:$CZ$288))</f>
        <v>49569</v>
      </c>
      <c r="W10" s="180" cm="1">
        <f t="array" ref="W10">_xlfn.XLOOKUP(W$1,'Copy of PY1 Data(H)'!$A$1:$CZ$1,_xlfn.XLOOKUP($A10,'Copy of PY1 Data(H)'!$A$1:$A$288,'Copy of PY1 Data(H)'!$A$1:$CZ$288))</f>
        <v>0</v>
      </c>
      <c r="X10" s="180" cm="1">
        <f t="array" ref="X10">_xlfn.XLOOKUP(X$1,'Copy of PY1 Data(H)'!$A$1:$CZ$1,_xlfn.XLOOKUP($A10,'Copy of PY1 Data(H)'!$A$1:$A$288,'Copy of PY1 Data(H)'!$A$1:$CZ$288))</f>
        <v>0</v>
      </c>
      <c r="Y10" s="180" cm="1">
        <f t="array" ref="Y10">_xlfn.XLOOKUP(Y$1,'Copy of PY1 Data(H)'!$A$1:$CZ$1,_xlfn.XLOOKUP($A10,'Copy of PY1 Data(H)'!$A$1:$A$288,'Copy of PY1 Data(H)'!$A$1:$CZ$288))</f>
        <v>0</v>
      </c>
      <c r="Z10" s="180" cm="1">
        <f t="array" ref="Z10">_xlfn.XLOOKUP(Z$1,'Copy of PY1 Data(H)'!$A$1:$CZ$1,_xlfn.XLOOKUP($A10,'Copy of PY1 Data(H)'!$A$1:$A$288,'Copy of PY1 Data(H)'!$A$1:$CZ$288))</f>
        <v>278172</v>
      </c>
      <c r="AA10" s="180" cm="1">
        <f t="array" ref="AA10">_xlfn.XLOOKUP(AA$1,'Copy of PY1 Data(H)'!$A$1:$CZ$1,_xlfn.XLOOKUP($A10,'Copy of PY1 Data(H)'!$A$1:$A$288,'Copy of PY1 Data(H)'!$A$1:$CZ$288))</f>
        <v>0</v>
      </c>
      <c r="AB10" s="180" cm="1">
        <f t="array" ref="AB10">_xlfn.XLOOKUP(AB$1,'Copy of PY1 Data(H)'!$A$1:$CZ$1,_xlfn.XLOOKUP($A10,'Copy of PY1 Data(H)'!$A$1:$A$288,'Copy of PY1 Data(H)'!$A$1:$CZ$288))</f>
        <v>6579</v>
      </c>
      <c r="AC10" s="180" cm="1">
        <f t="array" ref="AC10">_xlfn.XLOOKUP(AC$1,'Copy of PY1 Data(H)'!$A$1:$CZ$1,_xlfn.XLOOKUP($A10,'Copy of PY1 Data(H)'!$A$1:$A$288,'Copy of PY1 Data(H)'!$A$1:$CZ$288))</f>
        <v>0</v>
      </c>
      <c r="AD10" s="180" cm="1">
        <f t="array" ref="AD10">_xlfn.XLOOKUP(AD$1,'Copy of PY1 Data(H)'!$A$1:$CZ$1,_xlfn.XLOOKUP($A10,'Copy of PY1 Data(H)'!$A$1:$A$288,'Copy of PY1 Data(H)'!$A$1:$CZ$288))</f>
        <v>8914</v>
      </c>
      <c r="AE10" s="180" cm="1">
        <f t="array" ref="AE10">_xlfn.XLOOKUP(AE$1,'Copy of PY1 Data(H)'!$A$1:$CZ$1,_xlfn.XLOOKUP($A10,'Copy of PY1 Data(H)'!$A$1:$A$288,'Copy of PY1 Data(H)'!$A$1:$CZ$288))</f>
        <v>0</v>
      </c>
      <c r="AF10" s="180" cm="1">
        <f t="array" ref="AF10">_xlfn.XLOOKUP(AF$1,'Copy of PY1 Data(H)'!$A$1:$CZ$1,_xlfn.XLOOKUP($A10,'Copy of PY1 Data(H)'!$A$1:$A$288,'Copy of PY1 Data(H)'!$A$1:$CZ$288))</f>
        <v>2406951</v>
      </c>
      <c r="AG10" s="180" cm="1">
        <f t="array" ref="AG10">_xlfn.XLOOKUP(AG$1,'Copy of PY1 Data(H)'!$A$1:$CZ$1,_xlfn.XLOOKUP($A10,'Copy of PY1 Data(H)'!$A$1:$A$288,'Copy of PY1 Data(H)'!$A$1:$CZ$288))</f>
        <v>0</v>
      </c>
      <c r="AH10" s="180" cm="1">
        <f t="array" ref="AH10">_xlfn.XLOOKUP(AH$1,'Copy of PY1 Data(H)'!$A$1:$CZ$1,_xlfn.XLOOKUP($A10,'Copy of PY1 Data(H)'!$A$1:$A$288,'Copy of PY1 Data(H)'!$A$1:$CZ$288))</f>
        <v>0</v>
      </c>
      <c r="AI10" s="180" cm="1">
        <f t="array" ref="AI10">_xlfn.XLOOKUP(AI$1,'Copy of PY1 Data(H)'!$A$1:$CZ$1,_xlfn.XLOOKUP($A10,'Copy of PY1 Data(H)'!$A$1:$A$288,'Copy of PY1 Data(H)'!$A$1:$CZ$288))</f>
        <v>0</v>
      </c>
      <c r="AJ10" s="180" cm="1">
        <f t="array" ref="AJ10">_xlfn.XLOOKUP(AJ$1,'Copy of PY1 Data(H)'!$A$1:$CZ$1,_xlfn.XLOOKUP($A10,'Copy of PY1 Data(H)'!$A$1:$A$288,'Copy of PY1 Data(H)'!$A$1:$CZ$288))</f>
        <v>15561</v>
      </c>
      <c r="AK10" s="180" cm="1">
        <f t="array" ref="AK10">_xlfn.XLOOKUP(AK$1,'Copy of PY1 Data(H)'!$A$1:$CZ$1,_xlfn.XLOOKUP($A10,'Copy of PY1 Data(H)'!$A$1:$A$288,'Copy of PY1 Data(H)'!$A$1:$CZ$288))</f>
        <v>0</v>
      </c>
      <c r="AL10" s="180" cm="1">
        <f t="array" ref="AL10">_xlfn.XLOOKUP(AL$1,'Copy of PY1 Data(H)'!$A$1:$CZ$1,_xlfn.XLOOKUP($A10,'Copy of PY1 Data(H)'!$A$1:$A$288,'Copy of PY1 Data(H)'!$A$1:$CZ$288))</f>
        <v>0</v>
      </c>
      <c r="AM10" s="180" cm="1">
        <f t="array" ref="AM10">_xlfn.XLOOKUP(AM$1,'Copy of PY1 Data(H)'!$A$1:$CZ$1,_xlfn.XLOOKUP($A10,'Copy of PY1 Data(H)'!$A$1:$A$288,'Copy of PY1 Data(H)'!$A$1:$CZ$288))</f>
        <v>0</v>
      </c>
      <c r="AN10" s="180" cm="1">
        <f t="array" ref="AN10">_xlfn.XLOOKUP(AN$1,'Copy of PY1 Data(H)'!$A$1:$CZ$1,_xlfn.XLOOKUP($A10,'Copy of PY1 Data(H)'!$A$1:$A$288,'Copy of PY1 Data(H)'!$A$1:$CZ$288))</f>
        <v>0</v>
      </c>
      <c r="AO10" s="180" cm="1">
        <f t="array" ref="AO10">_xlfn.XLOOKUP(AO$1,'Copy of PY1 Data(H)'!$A$1:$CZ$1,_xlfn.XLOOKUP($A10,'Copy of PY1 Data(H)'!$A$1:$A$288,'Copy of PY1 Data(H)'!$A$1:$CZ$288))</f>
        <v>0</v>
      </c>
      <c r="AP10" s="180" cm="1">
        <f t="array" ref="AP10">_xlfn.XLOOKUP(AP$1,'Copy of PY1 Data(H)'!$A$1:$CZ$1,_xlfn.XLOOKUP($A10,'Copy of PY1 Data(H)'!$A$1:$A$288,'Copy of PY1 Data(H)'!$A$1:$CZ$288))</f>
        <v>87177</v>
      </c>
      <c r="AQ10" s="180" cm="1">
        <f t="array" ref="AQ10">_xlfn.XLOOKUP(AQ$1,'Copy of PY1 Data(H)'!$A$1:$CZ$1,_xlfn.XLOOKUP($A10,'Copy of PY1 Data(H)'!$A$1:$A$288,'Copy of PY1 Data(H)'!$A$1:$CZ$288))</f>
        <v>0</v>
      </c>
      <c r="AR10" s="180" cm="1">
        <f t="array" ref="AR10">_xlfn.XLOOKUP(AR$1,'Copy of PY1 Data(H)'!$A$1:$CZ$1,_xlfn.XLOOKUP($A10,'Copy of PY1 Data(H)'!$A$1:$A$288,'Copy of PY1 Data(H)'!$A$1:$CZ$288))</f>
        <v>0</v>
      </c>
      <c r="AS10" s="180" cm="1">
        <f t="array" ref="AS10">_xlfn.XLOOKUP(AS$1,'Copy of PY1 Data(H)'!$A$1:$CZ$1,_xlfn.XLOOKUP($A10,'Copy of PY1 Data(H)'!$A$1:$A$288,'Copy of PY1 Data(H)'!$A$1:$CZ$288))</f>
        <v>0</v>
      </c>
      <c r="AT10" s="180" cm="1">
        <f t="array" ref="AT10">_xlfn.XLOOKUP(AT$1,'Copy of PY1 Data(H)'!$A$1:$CZ$1,_xlfn.XLOOKUP($A10,'Copy of PY1 Data(H)'!$A$1:$A$288,'Copy of PY1 Data(H)'!$A$1:$CZ$288))</f>
        <v>2500</v>
      </c>
      <c r="AU10" s="180" cm="1">
        <f t="array" ref="AU10">_xlfn.XLOOKUP(AU$1,'Copy of PY1 Data(H)'!$A$1:$CZ$1,_xlfn.XLOOKUP($A10,'Copy of PY1 Data(H)'!$A$1:$A$288,'Copy of PY1 Data(H)'!$A$1:$CZ$288))</f>
        <v>7649646</v>
      </c>
      <c r="AV10" s="180" cm="1">
        <f t="array" ref="AV10">_xlfn.XLOOKUP(AV$1,'Copy of PY1 Data(H)'!$A$1:$CZ$1,_xlfn.XLOOKUP($A10,'Copy of PY1 Data(H)'!$A$1:$A$288,'Copy of PY1 Data(H)'!$A$1:$CZ$288))</f>
        <v>2723307</v>
      </c>
      <c r="AW10" s="180" cm="1">
        <f t="array" ref="AW10">_xlfn.XLOOKUP(AW$1,'Copy of PY1 Data(H)'!$A$1:$CZ$1,_xlfn.XLOOKUP($A10,'Copy of PY1 Data(H)'!$A$1:$A$288,'Copy of PY1 Data(H)'!$A$1:$CZ$288))</f>
        <v>23000</v>
      </c>
      <c r="AX10" s="180" cm="1">
        <f t="array" ref="AX10">_xlfn.XLOOKUP(AX$1,'Copy of PY1 Data(H)'!$A$1:$CZ$1,_xlfn.XLOOKUP($A10,'Copy of PY1 Data(H)'!$A$1:$A$288,'Copy of PY1 Data(H)'!$A$1:$CZ$288))</f>
        <v>0</v>
      </c>
      <c r="AY10" s="180" cm="1">
        <f t="array" ref="AY10">_xlfn.XLOOKUP(AY$1,'Copy of PY1 Data(H)'!$A$1:$CZ$1,_xlfn.XLOOKUP($A10,'Copy of PY1 Data(H)'!$A$1:$A$288,'Copy of PY1 Data(H)'!$A$1:$CZ$288))</f>
        <v>0</v>
      </c>
      <c r="AZ10" s="180" cm="1">
        <f t="array" ref="AZ10">_xlfn.XLOOKUP(AZ$1,'Copy of PY1 Data(H)'!$A$1:$CZ$1,_xlfn.XLOOKUP($A10,'Copy of PY1 Data(H)'!$A$1:$A$288,'Copy of PY1 Data(H)'!$A$1:$CZ$288))</f>
        <v>0</v>
      </c>
      <c r="BA10" s="180" cm="1">
        <f t="array" ref="BA10">_xlfn.XLOOKUP(BA$1,'Copy of PY1 Data(H)'!$A$1:$CZ$1,_xlfn.XLOOKUP($A10,'Copy of PY1 Data(H)'!$A$1:$A$288,'Copy of PY1 Data(H)'!$A$1:$CZ$288))</f>
        <v>0</v>
      </c>
      <c r="BB10" s="180" cm="1">
        <f t="array" ref="BB10">_xlfn.XLOOKUP(BB$1,'Copy of PY1 Data(H)'!$A$1:$CZ$1,_xlfn.XLOOKUP($A10,'Copy of PY1 Data(H)'!$A$1:$A$288,'Copy of PY1 Data(H)'!$A$1:$CZ$288))</f>
        <v>88236</v>
      </c>
      <c r="BC10" s="180" cm="1">
        <f t="array" ref="BC10">_xlfn.XLOOKUP(BC$1,'Copy of PY1 Data(H)'!$A$1:$CZ$1,_xlfn.XLOOKUP($A10,'Copy of PY1 Data(H)'!$A$1:$A$288,'Copy of PY1 Data(H)'!$A$1:$CZ$288))</f>
        <v>0</v>
      </c>
      <c r="BD10" s="180" cm="1">
        <f t="array" ref="BD10">_xlfn.XLOOKUP(BD$1,'Copy of PY1 Data(H)'!$A$1:$CZ$1,_xlfn.XLOOKUP($A10,'Copy of PY1 Data(H)'!$A$1:$A$288,'Copy of PY1 Data(H)'!$A$1:$CZ$288))</f>
        <v>0</v>
      </c>
      <c r="BE10" s="180" cm="1">
        <f t="array" ref="BE10">_xlfn.XLOOKUP(BE$1,'Copy of PY1 Data(H)'!$A$1:$CZ$1,_xlfn.XLOOKUP($A10,'Copy of PY1 Data(H)'!$A$1:$A$288,'Copy of PY1 Data(H)'!$A$1:$CZ$288))</f>
        <v>0</v>
      </c>
      <c r="BF10" s="180" cm="1">
        <f t="array" ref="BF10">_xlfn.XLOOKUP(BF$1,'Copy of PY1 Data(H)'!$A$1:$CZ$1,_xlfn.XLOOKUP($A10,'Copy of PY1 Data(H)'!$A$1:$A$288,'Copy of PY1 Data(H)'!$A$1:$CZ$288))</f>
        <v>481854</v>
      </c>
      <c r="BG10" s="180" cm="1">
        <f t="array" ref="BG10">_xlfn.XLOOKUP(BG$1,'Copy of PY1 Data(H)'!$A$1:$CZ$1,_xlfn.XLOOKUP($A10,'Copy of PY1 Data(H)'!$A$1:$A$288,'Copy of PY1 Data(H)'!$A$1:$CZ$288))</f>
        <v>0</v>
      </c>
      <c r="BH10" s="180" cm="1">
        <f t="array" ref="BH10">_xlfn.XLOOKUP(BH$1,'Copy of PY1 Data(H)'!$A$1:$CZ$1,_xlfn.XLOOKUP($A10,'Copy of PY1 Data(H)'!$A$1:$A$288,'Copy of PY1 Data(H)'!$A$1:$CZ$288))</f>
        <v>38828</v>
      </c>
      <c r="BI10" s="180" cm="1">
        <f t="array" ref="BI10">_xlfn.XLOOKUP(BI$1,'Copy of PY1 Data(H)'!$A$1:$CZ$1,_xlfn.XLOOKUP($A10,'Copy of PY1 Data(H)'!$A$1:$A$288,'Copy of PY1 Data(H)'!$A$1:$CZ$288))</f>
        <v>62650</v>
      </c>
      <c r="BJ10" s="180" cm="1">
        <f t="array" ref="BJ10">_xlfn.XLOOKUP(BJ$1,'Copy of PY1 Data(H)'!$A$1:$CZ$1,_xlfn.XLOOKUP($A10,'Copy of PY1 Data(H)'!$A$1:$A$288,'Copy of PY1 Data(H)'!$A$1:$CZ$288))</f>
        <v>0</v>
      </c>
      <c r="BK10" s="180" cm="1">
        <f t="array" ref="BK10">_xlfn.XLOOKUP(BK$1,'Copy of PY1 Data(H)'!$A$1:$CZ$1,_xlfn.XLOOKUP($A10,'Copy of PY1 Data(H)'!$A$1:$A$288,'Copy of PY1 Data(H)'!$A$1:$CZ$288))</f>
        <v>0</v>
      </c>
      <c r="BL10" s="180" cm="1">
        <f t="array" ref="BL10">_xlfn.XLOOKUP(BL$1,'Copy of PY1 Data(H)'!$A$1:$CZ$1,_xlfn.XLOOKUP($A10,'Copy of PY1 Data(H)'!$A$1:$A$288,'Copy of PY1 Data(H)'!$A$1:$CZ$288))</f>
        <v>146285</v>
      </c>
      <c r="BM10" s="180" cm="1">
        <f t="array" ref="BM10">_xlfn.XLOOKUP(BM$1,'Copy of PY1 Data(H)'!$A$1:$CZ$1,_xlfn.XLOOKUP($A10,'Copy of PY1 Data(H)'!$A$1:$A$288,'Copy of PY1 Data(H)'!$A$1:$CZ$288))</f>
        <v>0</v>
      </c>
      <c r="BN10" s="180" cm="1">
        <f t="array" ref="BN10">_xlfn.XLOOKUP(BN$1,'Copy of PY1 Data(H)'!$A$1:$CZ$1,_xlfn.XLOOKUP($A10,'Copy of PY1 Data(H)'!$A$1:$A$288,'Copy of PY1 Data(H)'!$A$1:$CZ$288))</f>
        <v>4175</v>
      </c>
      <c r="BO10" s="180" cm="1">
        <f t="array" ref="BO10">_xlfn.XLOOKUP(BO$1,'Copy of PY1 Data(H)'!$A$1:$CZ$1,_xlfn.XLOOKUP($A10,'Copy of PY1 Data(H)'!$A$1:$A$288,'Copy of PY1 Data(H)'!$A$1:$CZ$288))</f>
        <v>1235435</v>
      </c>
      <c r="BP10" s="180" cm="1">
        <f t="array" ref="BP10">_xlfn.XLOOKUP(BP$1,'Copy of PY1 Data(H)'!$A$1:$CZ$1,_xlfn.XLOOKUP($A10,'Copy of PY1 Data(H)'!$A$1:$A$288,'Copy of PY1 Data(H)'!$A$1:$CZ$288))</f>
        <v>3456696</v>
      </c>
      <c r="BQ10" s="180" cm="1">
        <f t="array" ref="BQ10">_xlfn.XLOOKUP(BQ$1,'Copy of PY1 Data(H)'!$A$1:$CZ$1,_xlfn.XLOOKUP($A10,'Copy of PY1 Data(H)'!$A$1:$A$288,'Copy of PY1 Data(H)'!$A$1:$CZ$288))</f>
        <v>0</v>
      </c>
      <c r="BR10" s="180" cm="1">
        <f t="array" ref="BR10">_xlfn.XLOOKUP(BR$1,'Copy of PY1 Data(H)'!$A$1:$CZ$1,_xlfn.XLOOKUP($A10,'Copy of PY1 Data(H)'!$A$1:$A$288,'Copy of PY1 Data(H)'!$A$1:$CZ$288))</f>
        <v>145036</v>
      </c>
      <c r="BS10" s="180" cm="1">
        <f t="array" ref="BS10">_xlfn.XLOOKUP(BS$1,'Copy of PY1 Data(H)'!$A$1:$CZ$1,_xlfn.XLOOKUP($A10,'Copy of PY1 Data(H)'!$A$1:$A$288,'Copy of PY1 Data(H)'!$A$1:$CZ$288))</f>
        <v>10902</v>
      </c>
      <c r="BT10" s="180" cm="1">
        <f t="array" ref="BT10">_xlfn.XLOOKUP(BT$1,'Copy of PY1 Data(H)'!$A$1:$CZ$1,_xlfn.XLOOKUP($A10,'Copy of PY1 Data(H)'!$A$1:$A$288,'Copy of PY1 Data(H)'!$A$1:$CZ$288))</f>
        <v>0</v>
      </c>
      <c r="BU10" s="180" cm="1">
        <f t="array" ref="BU10">_xlfn.XLOOKUP(BU$1,'Copy of PY1 Data(H)'!$A$1:$CZ$1,_xlfn.XLOOKUP($A10,'Copy of PY1 Data(H)'!$A$1:$A$288,'Copy of PY1 Data(H)'!$A$1:$CZ$288))</f>
        <v>3684</v>
      </c>
      <c r="BV10" s="180" cm="1">
        <f t="array" ref="BV10">_xlfn.XLOOKUP(BV$1,'Copy of PY1 Data(H)'!$A$1:$CZ$1,_xlfn.XLOOKUP($A10,'Copy of PY1 Data(H)'!$A$1:$A$288,'Copy of PY1 Data(H)'!$A$1:$CZ$288))</f>
        <v>0</v>
      </c>
      <c r="BW10" s="180" cm="1">
        <f t="array" ref="BW10">_xlfn.XLOOKUP(BW$1,'Copy of PY1 Data(H)'!$A$1:$CZ$1,_xlfn.XLOOKUP($A10,'Copy of PY1 Data(H)'!$A$1:$A$288,'Copy of PY1 Data(H)'!$A$1:$CZ$288))</f>
        <v>26107</v>
      </c>
      <c r="BX10" s="180" cm="1">
        <f t="array" ref="BX10">_xlfn.XLOOKUP(BX$1,'Copy of PY1 Data(H)'!$A$1:$CZ$1,_xlfn.XLOOKUP($A10,'Copy of PY1 Data(H)'!$A$1:$A$288,'Copy of PY1 Data(H)'!$A$1:$CZ$288))</f>
        <v>0</v>
      </c>
      <c r="BY10" s="180" cm="1">
        <f t="array" ref="BY10">_xlfn.XLOOKUP(BY$1,'Copy of PY1 Data(H)'!$A$1:$CZ$1,_xlfn.XLOOKUP($A10,'Copy of PY1 Data(H)'!$A$1:$A$288,'Copy of PY1 Data(H)'!$A$1:$CZ$288))</f>
        <v>508875</v>
      </c>
      <c r="BZ10" s="180" cm="1">
        <f t="array" ref="BZ10">_xlfn.XLOOKUP(BZ$1,'Copy of PY1 Data(H)'!$A$1:$CZ$1,_xlfn.XLOOKUP($A10,'Copy of PY1 Data(H)'!$A$1:$A$288,'Copy of PY1 Data(H)'!$A$1:$CZ$288))</f>
        <v>0</v>
      </c>
      <c r="CA10" s="180" cm="1">
        <f t="array" ref="CA10">_xlfn.XLOOKUP(CA$1,'Copy of PY1 Data(H)'!$A$1:$CZ$1,_xlfn.XLOOKUP($A10,'Copy of PY1 Data(H)'!$A$1:$A$288,'Copy of PY1 Data(H)'!$A$1:$CZ$288))</f>
        <v>459559</v>
      </c>
      <c r="CB10" s="180" cm="1">
        <f t="array" ref="CB10">_xlfn.XLOOKUP(CB$1,'Copy of PY1 Data(H)'!$A$1:$CZ$1,_xlfn.XLOOKUP($A10,'Copy of PY1 Data(H)'!$A$1:$A$288,'Copy of PY1 Data(H)'!$A$1:$CZ$288))</f>
        <v>0</v>
      </c>
      <c r="CC10" s="180" cm="1">
        <f t="array" ref="CC10">_xlfn.XLOOKUP(CC$1,'Copy of PY1 Data(H)'!$A$1:$CZ$1,_xlfn.XLOOKUP($A10,'Copy of PY1 Data(H)'!$A$1:$A$288,'Copy of PY1 Data(H)'!$A$1:$CZ$288))</f>
        <v>26000</v>
      </c>
      <c r="CD10" s="180" cm="1">
        <f t="array" ref="CD10">_xlfn.XLOOKUP(CD$1,'Copy of PY1 Data(H)'!$A$1:$CZ$1,_xlfn.XLOOKUP($A10,'Copy of PY1 Data(H)'!$A$1:$A$288,'Copy of PY1 Data(H)'!$A$1:$CZ$288))</f>
        <v>872202</v>
      </c>
    </row>
    <row r="11" spans="1:82" x14ac:dyDescent="0.3">
      <c r="A11" s="180">
        <v>629</v>
      </c>
      <c r="C11" s="180"/>
      <c r="D11" s="180" cm="1">
        <f t="array" ref="D11">_xlfn.XLOOKUP(D$1,'Copy of PY1 Data(H)'!$A$1:$CZ$1,_xlfn.XLOOKUP($A11,'Copy of PY1 Data(H)'!$A$1:$A$288,'Copy of PY1 Data(H)'!$A$1:$CZ$288))</f>
        <v>0</v>
      </c>
      <c r="E11" s="180" cm="1">
        <f t="array" ref="E11">_xlfn.XLOOKUP(E$1,'Copy of PY1 Data(H)'!$A$1:$CZ$1,_xlfn.XLOOKUP($A11,'Copy of PY1 Data(H)'!$A$1:$A$288,'Copy of PY1 Data(H)'!$A$1:$CZ$288))</f>
        <v>0</v>
      </c>
      <c r="F11" s="180" cm="1">
        <f t="array" ref="F11">_xlfn.XLOOKUP(F$1,'Copy of PY1 Data(H)'!$A$1:$CZ$1,_xlfn.XLOOKUP($A11,'Copy of PY1 Data(H)'!$A$1:$A$288,'Copy of PY1 Data(H)'!$A$1:$CZ$288))</f>
        <v>0</v>
      </c>
      <c r="G11" s="180" cm="1">
        <f t="array" ref="G11">_xlfn.XLOOKUP(G$1,'Copy of PY1 Data(H)'!$A$1:$CZ$1,_xlfn.XLOOKUP($A11,'Copy of PY1 Data(H)'!$A$1:$A$288,'Copy of PY1 Data(H)'!$A$1:$CZ$288))</f>
        <v>0</v>
      </c>
      <c r="H11" s="180" cm="1">
        <f t="array" ref="H11">_xlfn.XLOOKUP(H$1,'Copy of PY1 Data(H)'!$A$1:$CZ$1,_xlfn.XLOOKUP($A11,'Copy of PY1 Data(H)'!$A$1:$A$288,'Copy of PY1 Data(H)'!$A$1:$CZ$288))</f>
        <v>0</v>
      </c>
      <c r="I11" s="180" cm="1">
        <f t="array" ref="I11">_xlfn.XLOOKUP(I$1,'Copy of PY1 Data(H)'!$A$1:$CZ$1,_xlfn.XLOOKUP($A11,'Copy of PY1 Data(H)'!$A$1:$A$288,'Copy of PY1 Data(H)'!$A$1:$CZ$288))</f>
        <v>0</v>
      </c>
      <c r="J11" s="180" cm="1">
        <f t="array" ref="J11">_xlfn.XLOOKUP(J$1,'Copy of PY1 Data(H)'!$A$1:$CZ$1,_xlfn.XLOOKUP($A11,'Copy of PY1 Data(H)'!$A$1:$A$288,'Copy of PY1 Data(H)'!$A$1:$CZ$288))</f>
        <v>0</v>
      </c>
      <c r="K11" s="180" cm="1">
        <f t="array" ref="K11">_xlfn.XLOOKUP(K$1,'Copy of PY1 Data(H)'!$A$1:$CZ$1,_xlfn.XLOOKUP($A11,'Copy of PY1 Data(H)'!$A$1:$A$288,'Copy of PY1 Data(H)'!$A$1:$CZ$288))</f>
        <v>0</v>
      </c>
      <c r="L11" s="180" cm="1">
        <f t="array" ref="L11">_xlfn.XLOOKUP(L$1,'Copy of PY1 Data(H)'!$A$1:$CZ$1,_xlfn.XLOOKUP($A11,'Copy of PY1 Data(H)'!$A$1:$A$288,'Copy of PY1 Data(H)'!$A$1:$CZ$288))</f>
        <v>0</v>
      </c>
      <c r="M11" s="180" cm="1">
        <f t="array" ref="M11">_xlfn.XLOOKUP(M$1,'Copy of PY1 Data(H)'!$A$1:$CZ$1,_xlfn.XLOOKUP($A11,'Copy of PY1 Data(H)'!$A$1:$A$288,'Copy of PY1 Data(H)'!$A$1:$CZ$288))</f>
        <v>0</v>
      </c>
      <c r="N11" s="180" cm="1">
        <f t="array" ref="N11">_xlfn.XLOOKUP(N$1,'Copy of PY1 Data(H)'!$A$1:$CZ$1,_xlfn.XLOOKUP($A11,'Copy of PY1 Data(H)'!$A$1:$A$288,'Copy of PY1 Data(H)'!$A$1:$CZ$288))</f>
        <v>0</v>
      </c>
      <c r="O11" s="180" cm="1">
        <f t="array" ref="O11">_xlfn.XLOOKUP(O$1,'Copy of PY1 Data(H)'!$A$1:$CZ$1,_xlfn.XLOOKUP($A11,'Copy of PY1 Data(H)'!$A$1:$A$288,'Copy of PY1 Data(H)'!$A$1:$CZ$288))</f>
        <v>0</v>
      </c>
      <c r="P11" s="180" cm="1">
        <f t="array" ref="P11">_xlfn.XLOOKUP(P$1,'Copy of PY1 Data(H)'!$A$1:$CZ$1,_xlfn.XLOOKUP($A11,'Copy of PY1 Data(H)'!$A$1:$A$288,'Copy of PY1 Data(H)'!$A$1:$CZ$288))</f>
        <v>0</v>
      </c>
      <c r="Q11" s="180" cm="1">
        <f t="array" ref="Q11">_xlfn.XLOOKUP(Q$1,'Copy of PY1 Data(H)'!$A$1:$CZ$1,_xlfn.XLOOKUP($A11,'Copy of PY1 Data(H)'!$A$1:$A$288,'Copy of PY1 Data(H)'!$A$1:$CZ$288))</f>
        <v>0</v>
      </c>
      <c r="R11" s="180" cm="1">
        <f t="array" ref="R11">_xlfn.XLOOKUP(R$1,'Copy of PY1 Data(H)'!$A$1:$CZ$1,_xlfn.XLOOKUP($A11,'Copy of PY1 Data(H)'!$A$1:$A$288,'Copy of PY1 Data(H)'!$A$1:$CZ$288))</f>
        <v>0</v>
      </c>
      <c r="S11" s="180" cm="1">
        <f t="array" ref="S11">_xlfn.XLOOKUP(S$1,'Copy of PY1 Data(H)'!$A$1:$CZ$1,_xlfn.XLOOKUP($A11,'Copy of PY1 Data(H)'!$A$1:$A$288,'Copy of PY1 Data(H)'!$A$1:$CZ$288))</f>
        <v>0</v>
      </c>
      <c r="T11" s="180" cm="1">
        <f t="array" ref="T11">_xlfn.XLOOKUP(T$1,'Copy of PY1 Data(H)'!$A$1:$CZ$1,_xlfn.XLOOKUP($A11,'Copy of PY1 Data(H)'!$A$1:$A$288,'Copy of PY1 Data(H)'!$A$1:$CZ$288))</f>
        <v>0</v>
      </c>
      <c r="U11" s="180" cm="1">
        <f t="array" ref="U11">_xlfn.XLOOKUP(U$1,'Copy of PY1 Data(H)'!$A$1:$CZ$1,_xlfn.XLOOKUP($A11,'Copy of PY1 Data(H)'!$A$1:$A$288,'Copy of PY1 Data(H)'!$A$1:$CZ$288))</f>
        <v>0</v>
      </c>
      <c r="V11" s="180" cm="1">
        <f t="array" ref="V11">_xlfn.XLOOKUP(V$1,'Copy of PY1 Data(H)'!$A$1:$CZ$1,_xlfn.XLOOKUP($A11,'Copy of PY1 Data(H)'!$A$1:$A$288,'Copy of PY1 Data(H)'!$A$1:$CZ$288))</f>
        <v>0</v>
      </c>
      <c r="W11" s="180" cm="1">
        <f t="array" ref="W11">_xlfn.XLOOKUP(W$1,'Copy of PY1 Data(H)'!$A$1:$CZ$1,_xlfn.XLOOKUP($A11,'Copy of PY1 Data(H)'!$A$1:$A$288,'Copy of PY1 Data(H)'!$A$1:$CZ$288))</f>
        <v>0</v>
      </c>
      <c r="X11" s="180" cm="1">
        <f t="array" ref="X11">_xlfn.XLOOKUP(X$1,'Copy of PY1 Data(H)'!$A$1:$CZ$1,_xlfn.XLOOKUP($A11,'Copy of PY1 Data(H)'!$A$1:$A$288,'Copy of PY1 Data(H)'!$A$1:$CZ$288))</f>
        <v>0</v>
      </c>
      <c r="Y11" s="180" cm="1">
        <f t="array" ref="Y11">_xlfn.XLOOKUP(Y$1,'Copy of PY1 Data(H)'!$A$1:$CZ$1,_xlfn.XLOOKUP($A11,'Copy of PY1 Data(H)'!$A$1:$A$288,'Copy of PY1 Data(H)'!$A$1:$CZ$288))</f>
        <v>0</v>
      </c>
      <c r="Z11" s="180" cm="1">
        <f t="array" ref="Z11">_xlfn.XLOOKUP(Z$1,'Copy of PY1 Data(H)'!$A$1:$CZ$1,_xlfn.XLOOKUP($A11,'Copy of PY1 Data(H)'!$A$1:$A$288,'Copy of PY1 Data(H)'!$A$1:$CZ$288))</f>
        <v>0</v>
      </c>
      <c r="AA11" s="180" cm="1">
        <f t="array" ref="AA11">_xlfn.XLOOKUP(AA$1,'Copy of PY1 Data(H)'!$A$1:$CZ$1,_xlfn.XLOOKUP($A11,'Copy of PY1 Data(H)'!$A$1:$A$288,'Copy of PY1 Data(H)'!$A$1:$CZ$288))</f>
        <v>0</v>
      </c>
      <c r="AB11" s="180" cm="1">
        <f t="array" ref="AB11">_xlfn.XLOOKUP(AB$1,'Copy of PY1 Data(H)'!$A$1:$CZ$1,_xlfn.XLOOKUP($A11,'Copy of PY1 Data(H)'!$A$1:$A$288,'Copy of PY1 Data(H)'!$A$1:$CZ$288))</f>
        <v>0</v>
      </c>
      <c r="AC11" s="180" cm="1">
        <f t="array" ref="AC11">_xlfn.XLOOKUP(AC$1,'Copy of PY1 Data(H)'!$A$1:$CZ$1,_xlfn.XLOOKUP($A11,'Copy of PY1 Data(H)'!$A$1:$A$288,'Copy of PY1 Data(H)'!$A$1:$CZ$288))</f>
        <v>0</v>
      </c>
      <c r="AD11" s="180" cm="1">
        <f t="array" ref="AD11">_xlfn.XLOOKUP(AD$1,'Copy of PY1 Data(H)'!$A$1:$CZ$1,_xlfn.XLOOKUP($A11,'Copy of PY1 Data(H)'!$A$1:$A$288,'Copy of PY1 Data(H)'!$A$1:$CZ$288))</f>
        <v>125479</v>
      </c>
      <c r="AE11" s="180" cm="1">
        <f t="array" ref="AE11">_xlfn.XLOOKUP(AE$1,'Copy of PY1 Data(H)'!$A$1:$CZ$1,_xlfn.XLOOKUP($A11,'Copy of PY1 Data(H)'!$A$1:$A$288,'Copy of PY1 Data(H)'!$A$1:$CZ$288))</f>
        <v>0</v>
      </c>
      <c r="AF11" s="180" cm="1">
        <f t="array" ref="AF11">_xlfn.XLOOKUP(AF$1,'Copy of PY1 Data(H)'!$A$1:$CZ$1,_xlfn.XLOOKUP($A11,'Copy of PY1 Data(H)'!$A$1:$A$288,'Copy of PY1 Data(H)'!$A$1:$CZ$288))</f>
        <v>0</v>
      </c>
      <c r="AG11" s="180" cm="1">
        <f t="array" ref="AG11">_xlfn.XLOOKUP(AG$1,'Copy of PY1 Data(H)'!$A$1:$CZ$1,_xlfn.XLOOKUP($A11,'Copy of PY1 Data(H)'!$A$1:$A$288,'Copy of PY1 Data(H)'!$A$1:$CZ$288))</f>
        <v>0</v>
      </c>
      <c r="AH11" s="180" cm="1">
        <f t="array" ref="AH11">_xlfn.XLOOKUP(AH$1,'Copy of PY1 Data(H)'!$A$1:$CZ$1,_xlfn.XLOOKUP($A11,'Copy of PY1 Data(H)'!$A$1:$A$288,'Copy of PY1 Data(H)'!$A$1:$CZ$288))</f>
        <v>0</v>
      </c>
      <c r="AI11" s="180" cm="1">
        <f t="array" ref="AI11">_xlfn.XLOOKUP(AI$1,'Copy of PY1 Data(H)'!$A$1:$CZ$1,_xlfn.XLOOKUP($A11,'Copy of PY1 Data(H)'!$A$1:$A$288,'Copy of PY1 Data(H)'!$A$1:$CZ$288))</f>
        <v>0</v>
      </c>
      <c r="AJ11" s="180" cm="1">
        <f t="array" ref="AJ11">_xlfn.XLOOKUP(AJ$1,'Copy of PY1 Data(H)'!$A$1:$CZ$1,_xlfn.XLOOKUP($A11,'Copy of PY1 Data(H)'!$A$1:$A$288,'Copy of PY1 Data(H)'!$A$1:$CZ$288))</f>
        <v>0</v>
      </c>
      <c r="AK11" s="180" cm="1">
        <f t="array" ref="AK11">_xlfn.XLOOKUP(AK$1,'Copy of PY1 Data(H)'!$A$1:$CZ$1,_xlfn.XLOOKUP($A11,'Copy of PY1 Data(H)'!$A$1:$A$288,'Copy of PY1 Data(H)'!$A$1:$CZ$288))</f>
        <v>0</v>
      </c>
      <c r="AL11" s="180" cm="1">
        <f t="array" ref="AL11">_xlfn.XLOOKUP(AL$1,'Copy of PY1 Data(H)'!$A$1:$CZ$1,_xlfn.XLOOKUP($A11,'Copy of PY1 Data(H)'!$A$1:$A$288,'Copy of PY1 Data(H)'!$A$1:$CZ$288))</f>
        <v>0</v>
      </c>
      <c r="AM11" s="180" cm="1">
        <f t="array" ref="AM11">_xlfn.XLOOKUP(AM$1,'Copy of PY1 Data(H)'!$A$1:$CZ$1,_xlfn.XLOOKUP($A11,'Copy of PY1 Data(H)'!$A$1:$A$288,'Copy of PY1 Data(H)'!$A$1:$CZ$288))</f>
        <v>0</v>
      </c>
      <c r="AN11" s="180" cm="1">
        <f t="array" ref="AN11">_xlfn.XLOOKUP(AN$1,'Copy of PY1 Data(H)'!$A$1:$CZ$1,_xlfn.XLOOKUP($A11,'Copy of PY1 Data(H)'!$A$1:$A$288,'Copy of PY1 Data(H)'!$A$1:$CZ$288))</f>
        <v>0</v>
      </c>
      <c r="AO11" s="180" cm="1">
        <f t="array" ref="AO11">_xlfn.XLOOKUP(AO$1,'Copy of PY1 Data(H)'!$A$1:$CZ$1,_xlfn.XLOOKUP($A11,'Copy of PY1 Data(H)'!$A$1:$A$288,'Copy of PY1 Data(H)'!$A$1:$CZ$288))</f>
        <v>0</v>
      </c>
      <c r="AP11" s="180" cm="1">
        <f t="array" ref="AP11">_xlfn.XLOOKUP(AP$1,'Copy of PY1 Data(H)'!$A$1:$CZ$1,_xlfn.XLOOKUP($A11,'Copy of PY1 Data(H)'!$A$1:$A$288,'Copy of PY1 Data(H)'!$A$1:$CZ$288))</f>
        <v>0</v>
      </c>
      <c r="AQ11" s="180" cm="1">
        <f t="array" ref="AQ11">_xlfn.XLOOKUP(AQ$1,'Copy of PY1 Data(H)'!$A$1:$CZ$1,_xlfn.XLOOKUP($A11,'Copy of PY1 Data(H)'!$A$1:$A$288,'Copy of PY1 Data(H)'!$A$1:$CZ$288))</f>
        <v>0</v>
      </c>
      <c r="AR11" s="180" cm="1">
        <f t="array" ref="AR11">_xlfn.XLOOKUP(AR$1,'Copy of PY1 Data(H)'!$A$1:$CZ$1,_xlfn.XLOOKUP($A11,'Copy of PY1 Data(H)'!$A$1:$A$288,'Copy of PY1 Data(H)'!$A$1:$CZ$288))</f>
        <v>0</v>
      </c>
      <c r="AS11" s="180" cm="1">
        <f t="array" ref="AS11">_xlfn.XLOOKUP(AS$1,'Copy of PY1 Data(H)'!$A$1:$CZ$1,_xlfn.XLOOKUP($A11,'Copy of PY1 Data(H)'!$A$1:$A$288,'Copy of PY1 Data(H)'!$A$1:$CZ$288))</f>
        <v>0</v>
      </c>
      <c r="AT11" s="180" cm="1">
        <f t="array" ref="AT11">_xlfn.XLOOKUP(AT$1,'Copy of PY1 Data(H)'!$A$1:$CZ$1,_xlfn.XLOOKUP($A11,'Copy of PY1 Data(H)'!$A$1:$A$288,'Copy of PY1 Data(H)'!$A$1:$CZ$288))</f>
        <v>0</v>
      </c>
      <c r="AU11" s="180" cm="1">
        <f t="array" ref="AU11">_xlfn.XLOOKUP(AU$1,'Copy of PY1 Data(H)'!$A$1:$CZ$1,_xlfn.XLOOKUP($A11,'Copy of PY1 Data(H)'!$A$1:$A$288,'Copy of PY1 Data(H)'!$A$1:$CZ$288))</f>
        <v>0</v>
      </c>
      <c r="AV11" s="180" cm="1">
        <f t="array" ref="AV11">_xlfn.XLOOKUP(AV$1,'Copy of PY1 Data(H)'!$A$1:$CZ$1,_xlfn.XLOOKUP($A11,'Copy of PY1 Data(H)'!$A$1:$A$288,'Copy of PY1 Data(H)'!$A$1:$CZ$288))</f>
        <v>0</v>
      </c>
      <c r="AW11" s="180" cm="1">
        <f t="array" ref="AW11">_xlfn.XLOOKUP(AW$1,'Copy of PY1 Data(H)'!$A$1:$CZ$1,_xlfn.XLOOKUP($A11,'Copy of PY1 Data(H)'!$A$1:$A$288,'Copy of PY1 Data(H)'!$A$1:$CZ$288))</f>
        <v>0</v>
      </c>
      <c r="AX11" s="180" cm="1">
        <f t="array" ref="AX11">_xlfn.XLOOKUP(AX$1,'Copy of PY1 Data(H)'!$A$1:$CZ$1,_xlfn.XLOOKUP($A11,'Copy of PY1 Data(H)'!$A$1:$A$288,'Copy of PY1 Data(H)'!$A$1:$CZ$288))</f>
        <v>0</v>
      </c>
      <c r="AY11" s="180" cm="1">
        <f t="array" ref="AY11">_xlfn.XLOOKUP(AY$1,'Copy of PY1 Data(H)'!$A$1:$CZ$1,_xlfn.XLOOKUP($A11,'Copy of PY1 Data(H)'!$A$1:$A$288,'Copy of PY1 Data(H)'!$A$1:$CZ$288))</f>
        <v>0</v>
      </c>
      <c r="AZ11" s="180" cm="1">
        <f t="array" ref="AZ11">_xlfn.XLOOKUP(AZ$1,'Copy of PY1 Data(H)'!$A$1:$CZ$1,_xlfn.XLOOKUP($A11,'Copy of PY1 Data(H)'!$A$1:$A$288,'Copy of PY1 Data(H)'!$A$1:$CZ$288))</f>
        <v>0</v>
      </c>
      <c r="BA11" s="180" cm="1">
        <f t="array" ref="BA11">_xlfn.XLOOKUP(BA$1,'Copy of PY1 Data(H)'!$A$1:$CZ$1,_xlfn.XLOOKUP($A11,'Copy of PY1 Data(H)'!$A$1:$A$288,'Copy of PY1 Data(H)'!$A$1:$CZ$288))</f>
        <v>0</v>
      </c>
      <c r="BB11" s="180" cm="1">
        <f t="array" ref="BB11">_xlfn.XLOOKUP(BB$1,'Copy of PY1 Data(H)'!$A$1:$CZ$1,_xlfn.XLOOKUP($A11,'Copy of PY1 Data(H)'!$A$1:$A$288,'Copy of PY1 Data(H)'!$A$1:$CZ$288))</f>
        <v>0</v>
      </c>
      <c r="BC11" s="180" cm="1">
        <f t="array" ref="BC11">_xlfn.XLOOKUP(BC$1,'Copy of PY1 Data(H)'!$A$1:$CZ$1,_xlfn.XLOOKUP($A11,'Copy of PY1 Data(H)'!$A$1:$A$288,'Copy of PY1 Data(H)'!$A$1:$CZ$288))</f>
        <v>0</v>
      </c>
      <c r="BD11" s="180" cm="1">
        <f t="array" ref="BD11">_xlfn.XLOOKUP(BD$1,'Copy of PY1 Data(H)'!$A$1:$CZ$1,_xlfn.XLOOKUP($A11,'Copy of PY1 Data(H)'!$A$1:$A$288,'Copy of PY1 Data(H)'!$A$1:$CZ$288))</f>
        <v>0</v>
      </c>
      <c r="BE11" s="180" cm="1">
        <f t="array" ref="BE11">_xlfn.XLOOKUP(BE$1,'Copy of PY1 Data(H)'!$A$1:$CZ$1,_xlfn.XLOOKUP($A11,'Copy of PY1 Data(H)'!$A$1:$A$288,'Copy of PY1 Data(H)'!$A$1:$CZ$288))</f>
        <v>0</v>
      </c>
      <c r="BF11" s="180" cm="1">
        <f t="array" ref="BF11">_xlfn.XLOOKUP(BF$1,'Copy of PY1 Data(H)'!$A$1:$CZ$1,_xlfn.XLOOKUP($A11,'Copy of PY1 Data(H)'!$A$1:$A$288,'Copy of PY1 Data(H)'!$A$1:$CZ$288))</f>
        <v>0</v>
      </c>
      <c r="BG11" s="180" cm="1">
        <f t="array" ref="BG11">_xlfn.XLOOKUP(BG$1,'Copy of PY1 Data(H)'!$A$1:$CZ$1,_xlfn.XLOOKUP($A11,'Copy of PY1 Data(H)'!$A$1:$A$288,'Copy of PY1 Data(H)'!$A$1:$CZ$288))</f>
        <v>0</v>
      </c>
      <c r="BH11" s="180" cm="1">
        <f t="array" ref="BH11">_xlfn.XLOOKUP(BH$1,'Copy of PY1 Data(H)'!$A$1:$CZ$1,_xlfn.XLOOKUP($A11,'Copy of PY1 Data(H)'!$A$1:$A$288,'Copy of PY1 Data(H)'!$A$1:$CZ$288))</f>
        <v>0</v>
      </c>
      <c r="BI11" s="180" cm="1">
        <f t="array" ref="BI11">_xlfn.XLOOKUP(BI$1,'Copy of PY1 Data(H)'!$A$1:$CZ$1,_xlfn.XLOOKUP($A11,'Copy of PY1 Data(H)'!$A$1:$A$288,'Copy of PY1 Data(H)'!$A$1:$CZ$288))</f>
        <v>0</v>
      </c>
      <c r="BJ11" s="180" cm="1">
        <f t="array" ref="BJ11">_xlfn.XLOOKUP(BJ$1,'Copy of PY1 Data(H)'!$A$1:$CZ$1,_xlfn.XLOOKUP($A11,'Copy of PY1 Data(H)'!$A$1:$A$288,'Copy of PY1 Data(H)'!$A$1:$CZ$288))</f>
        <v>0</v>
      </c>
      <c r="BK11" s="180" cm="1">
        <f t="array" ref="BK11">_xlfn.XLOOKUP(BK$1,'Copy of PY1 Data(H)'!$A$1:$CZ$1,_xlfn.XLOOKUP($A11,'Copy of PY1 Data(H)'!$A$1:$A$288,'Copy of PY1 Data(H)'!$A$1:$CZ$288))</f>
        <v>0</v>
      </c>
      <c r="BL11" s="180" cm="1">
        <f t="array" ref="BL11">_xlfn.XLOOKUP(BL$1,'Copy of PY1 Data(H)'!$A$1:$CZ$1,_xlfn.XLOOKUP($A11,'Copy of PY1 Data(H)'!$A$1:$A$288,'Copy of PY1 Data(H)'!$A$1:$CZ$288))</f>
        <v>0</v>
      </c>
      <c r="BM11" s="180" cm="1">
        <f t="array" ref="BM11">_xlfn.XLOOKUP(BM$1,'Copy of PY1 Data(H)'!$A$1:$CZ$1,_xlfn.XLOOKUP($A11,'Copy of PY1 Data(H)'!$A$1:$A$288,'Copy of PY1 Data(H)'!$A$1:$CZ$288))</f>
        <v>0</v>
      </c>
      <c r="BN11" s="180" cm="1">
        <f t="array" ref="BN11">_xlfn.XLOOKUP(BN$1,'Copy of PY1 Data(H)'!$A$1:$CZ$1,_xlfn.XLOOKUP($A11,'Copy of PY1 Data(H)'!$A$1:$A$288,'Copy of PY1 Data(H)'!$A$1:$CZ$288))</f>
        <v>0</v>
      </c>
      <c r="BO11" s="180" cm="1">
        <f t="array" ref="BO11">_xlfn.XLOOKUP(BO$1,'Copy of PY1 Data(H)'!$A$1:$CZ$1,_xlfn.XLOOKUP($A11,'Copy of PY1 Data(H)'!$A$1:$A$288,'Copy of PY1 Data(H)'!$A$1:$CZ$288))</f>
        <v>0</v>
      </c>
      <c r="BP11" s="180" cm="1">
        <f t="array" ref="BP11">_xlfn.XLOOKUP(BP$1,'Copy of PY1 Data(H)'!$A$1:$CZ$1,_xlfn.XLOOKUP($A11,'Copy of PY1 Data(H)'!$A$1:$A$288,'Copy of PY1 Data(H)'!$A$1:$CZ$288))</f>
        <v>0</v>
      </c>
      <c r="BQ11" s="180" cm="1">
        <f t="array" ref="BQ11">_xlfn.XLOOKUP(BQ$1,'Copy of PY1 Data(H)'!$A$1:$CZ$1,_xlfn.XLOOKUP($A11,'Copy of PY1 Data(H)'!$A$1:$A$288,'Copy of PY1 Data(H)'!$A$1:$CZ$288))</f>
        <v>0</v>
      </c>
      <c r="BR11" s="180" cm="1">
        <f t="array" ref="BR11">_xlfn.XLOOKUP(BR$1,'Copy of PY1 Data(H)'!$A$1:$CZ$1,_xlfn.XLOOKUP($A11,'Copy of PY1 Data(H)'!$A$1:$A$288,'Copy of PY1 Data(H)'!$A$1:$CZ$288))</f>
        <v>0</v>
      </c>
      <c r="BS11" s="180" cm="1">
        <f t="array" ref="BS11">_xlfn.XLOOKUP(BS$1,'Copy of PY1 Data(H)'!$A$1:$CZ$1,_xlfn.XLOOKUP($A11,'Copy of PY1 Data(H)'!$A$1:$A$288,'Copy of PY1 Data(H)'!$A$1:$CZ$288))</f>
        <v>0</v>
      </c>
      <c r="BT11" s="180" cm="1">
        <f t="array" ref="BT11">_xlfn.XLOOKUP(BT$1,'Copy of PY1 Data(H)'!$A$1:$CZ$1,_xlfn.XLOOKUP($A11,'Copy of PY1 Data(H)'!$A$1:$A$288,'Copy of PY1 Data(H)'!$A$1:$CZ$288))</f>
        <v>0</v>
      </c>
      <c r="BU11" s="180" cm="1">
        <f t="array" ref="BU11">_xlfn.XLOOKUP(BU$1,'Copy of PY1 Data(H)'!$A$1:$CZ$1,_xlfn.XLOOKUP($A11,'Copy of PY1 Data(H)'!$A$1:$A$288,'Copy of PY1 Data(H)'!$A$1:$CZ$288))</f>
        <v>0</v>
      </c>
      <c r="BV11" s="180" cm="1">
        <f t="array" ref="BV11">_xlfn.XLOOKUP(BV$1,'Copy of PY1 Data(H)'!$A$1:$CZ$1,_xlfn.XLOOKUP($A11,'Copy of PY1 Data(H)'!$A$1:$A$288,'Copy of PY1 Data(H)'!$A$1:$CZ$288))</f>
        <v>0</v>
      </c>
      <c r="BW11" s="180" cm="1">
        <f t="array" ref="BW11">_xlfn.XLOOKUP(BW$1,'Copy of PY1 Data(H)'!$A$1:$CZ$1,_xlfn.XLOOKUP($A11,'Copy of PY1 Data(H)'!$A$1:$A$288,'Copy of PY1 Data(H)'!$A$1:$CZ$288))</f>
        <v>0</v>
      </c>
      <c r="BX11" s="180" cm="1">
        <f t="array" ref="BX11">_xlfn.XLOOKUP(BX$1,'Copy of PY1 Data(H)'!$A$1:$CZ$1,_xlfn.XLOOKUP($A11,'Copy of PY1 Data(H)'!$A$1:$A$288,'Copy of PY1 Data(H)'!$A$1:$CZ$288))</f>
        <v>0</v>
      </c>
      <c r="BY11" s="180" cm="1">
        <f t="array" ref="BY11">_xlfn.XLOOKUP(BY$1,'Copy of PY1 Data(H)'!$A$1:$CZ$1,_xlfn.XLOOKUP($A11,'Copy of PY1 Data(H)'!$A$1:$A$288,'Copy of PY1 Data(H)'!$A$1:$CZ$288))</f>
        <v>0</v>
      </c>
      <c r="BZ11" s="180" cm="1">
        <f t="array" ref="BZ11">_xlfn.XLOOKUP(BZ$1,'Copy of PY1 Data(H)'!$A$1:$CZ$1,_xlfn.XLOOKUP($A11,'Copy of PY1 Data(H)'!$A$1:$A$288,'Copy of PY1 Data(H)'!$A$1:$CZ$288))</f>
        <v>0</v>
      </c>
      <c r="CA11" s="180" cm="1">
        <f t="array" ref="CA11">_xlfn.XLOOKUP(CA$1,'Copy of PY1 Data(H)'!$A$1:$CZ$1,_xlfn.XLOOKUP($A11,'Copy of PY1 Data(H)'!$A$1:$A$288,'Copy of PY1 Data(H)'!$A$1:$CZ$288))</f>
        <v>0</v>
      </c>
      <c r="CB11" s="180" cm="1">
        <f t="array" ref="CB11">_xlfn.XLOOKUP(CB$1,'Copy of PY1 Data(H)'!$A$1:$CZ$1,_xlfn.XLOOKUP($A11,'Copy of PY1 Data(H)'!$A$1:$A$288,'Copy of PY1 Data(H)'!$A$1:$CZ$288))</f>
        <v>0</v>
      </c>
      <c r="CC11" s="180" cm="1">
        <f t="array" ref="CC11">_xlfn.XLOOKUP(CC$1,'Copy of PY1 Data(H)'!$A$1:$CZ$1,_xlfn.XLOOKUP($A11,'Copy of PY1 Data(H)'!$A$1:$A$288,'Copy of PY1 Data(H)'!$A$1:$CZ$288))</f>
        <v>0</v>
      </c>
      <c r="CD11" s="180" cm="1">
        <f t="array" ref="CD11">_xlfn.XLOOKUP(CD$1,'Copy of PY1 Data(H)'!$A$1:$CZ$1,_xlfn.XLOOKUP($A11,'Copy of PY1 Data(H)'!$A$1:$A$288,'Copy of PY1 Data(H)'!$A$1:$CZ$288))</f>
        <v>0</v>
      </c>
    </row>
    <row r="12" spans="1:82" x14ac:dyDescent="0.3">
      <c r="A12" s="180">
        <v>630</v>
      </c>
      <c r="C12" s="180"/>
      <c r="D12" s="180" cm="1">
        <f t="array" ref="D12">_xlfn.XLOOKUP(D$1,'Copy of PY1 Data(H)'!$A$1:$CZ$1,_xlfn.XLOOKUP($A12,'Copy of PY1 Data(H)'!$A$1:$A$288,'Copy of PY1 Data(H)'!$A$1:$CZ$288))</f>
        <v>0</v>
      </c>
      <c r="E12" s="180" cm="1">
        <f t="array" ref="E12">_xlfn.XLOOKUP(E$1,'Copy of PY1 Data(H)'!$A$1:$CZ$1,_xlfn.XLOOKUP($A12,'Copy of PY1 Data(H)'!$A$1:$A$288,'Copy of PY1 Data(H)'!$A$1:$CZ$288))</f>
        <v>0</v>
      </c>
      <c r="F12" s="180" cm="1">
        <f t="array" ref="F12">_xlfn.XLOOKUP(F$1,'Copy of PY1 Data(H)'!$A$1:$CZ$1,_xlfn.XLOOKUP($A12,'Copy of PY1 Data(H)'!$A$1:$A$288,'Copy of PY1 Data(H)'!$A$1:$CZ$288))</f>
        <v>0</v>
      </c>
      <c r="G12" s="180" cm="1">
        <f t="array" ref="G12">_xlfn.XLOOKUP(G$1,'Copy of PY1 Data(H)'!$A$1:$CZ$1,_xlfn.XLOOKUP($A12,'Copy of PY1 Data(H)'!$A$1:$A$288,'Copy of PY1 Data(H)'!$A$1:$CZ$288))</f>
        <v>0</v>
      </c>
      <c r="H12" s="180" cm="1">
        <f t="array" ref="H12">_xlfn.XLOOKUP(H$1,'Copy of PY1 Data(H)'!$A$1:$CZ$1,_xlfn.XLOOKUP($A12,'Copy of PY1 Data(H)'!$A$1:$A$288,'Copy of PY1 Data(H)'!$A$1:$CZ$288))</f>
        <v>0</v>
      </c>
      <c r="I12" s="180" cm="1">
        <f t="array" ref="I12">_xlfn.XLOOKUP(I$1,'Copy of PY1 Data(H)'!$A$1:$CZ$1,_xlfn.XLOOKUP($A12,'Copy of PY1 Data(H)'!$A$1:$A$288,'Copy of PY1 Data(H)'!$A$1:$CZ$288))</f>
        <v>0</v>
      </c>
      <c r="J12" s="180" cm="1">
        <f t="array" ref="J12">_xlfn.XLOOKUP(J$1,'Copy of PY1 Data(H)'!$A$1:$CZ$1,_xlfn.XLOOKUP($A12,'Copy of PY1 Data(H)'!$A$1:$A$288,'Copy of PY1 Data(H)'!$A$1:$CZ$288))</f>
        <v>0</v>
      </c>
      <c r="K12" s="180" cm="1">
        <f t="array" ref="K12">_xlfn.XLOOKUP(K$1,'Copy of PY1 Data(H)'!$A$1:$CZ$1,_xlfn.XLOOKUP($A12,'Copy of PY1 Data(H)'!$A$1:$A$288,'Copy of PY1 Data(H)'!$A$1:$CZ$288))</f>
        <v>0</v>
      </c>
      <c r="L12" s="180" cm="1">
        <f t="array" ref="L12">_xlfn.XLOOKUP(L$1,'Copy of PY1 Data(H)'!$A$1:$CZ$1,_xlfn.XLOOKUP($A12,'Copy of PY1 Data(H)'!$A$1:$A$288,'Copy of PY1 Data(H)'!$A$1:$CZ$288))</f>
        <v>0</v>
      </c>
      <c r="M12" s="180" cm="1">
        <f t="array" ref="M12">_xlfn.XLOOKUP(M$1,'Copy of PY1 Data(H)'!$A$1:$CZ$1,_xlfn.XLOOKUP($A12,'Copy of PY1 Data(H)'!$A$1:$A$288,'Copy of PY1 Data(H)'!$A$1:$CZ$288))</f>
        <v>2338165</v>
      </c>
      <c r="N12" s="180" cm="1">
        <f t="array" ref="N12">_xlfn.XLOOKUP(N$1,'Copy of PY1 Data(H)'!$A$1:$CZ$1,_xlfn.XLOOKUP($A12,'Copy of PY1 Data(H)'!$A$1:$A$288,'Copy of PY1 Data(H)'!$A$1:$CZ$288))</f>
        <v>0</v>
      </c>
      <c r="O12" s="180" cm="1">
        <f t="array" ref="O12">_xlfn.XLOOKUP(O$1,'Copy of PY1 Data(H)'!$A$1:$CZ$1,_xlfn.XLOOKUP($A12,'Copy of PY1 Data(H)'!$A$1:$A$288,'Copy of PY1 Data(H)'!$A$1:$CZ$288))</f>
        <v>0</v>
      </c>
      <c r="P12" s="180" cm="1">
        <f t="array" ref="P12">_xlfn.XLOOKUP(P$1,'Copy of PY1 Data(H)'!$A$1:$CZ$1,_xlfn.XLOOKUP($A12,'Copy of PY1 Data(H)'!$A$1:$A$288,'Copy of PY1 Data(H)'!$A$1:$CZ$288))</f>
        <v>0</v>
      </c>
      <c r="Q12" s="180" cm="1">
        <f t="array" ref="Q12">_xlfn.XLOOKUP(Q$1,'Copy of PY1 Data(H)'!$A$1:$CZ$1,_xlfn.XLOOKUP($A12,'Copy of PY1 Data(H)'!$A$1:$A$288,'Copy of PY1 Data(H)'!$A$1:$CZ$288))</f>
        <v>0</v>
      </c>
      <c r="R12" s="180" cm="1">
        <f t="array" ref="R12">_xlfn.XLOOKUP(R$1,'Copy of PY1 Data(H)'!$A$1:$CZ$1,_xlfn.XLOOKUP($A12,'Copy of PY1 Data(H)'!$A$1:$A$288,'Copy of PY1 Data(H)'!$A$1:$CZ$288))</f>
        <v>0</v>
      </c>
      <c r="S12" s="180" cm="1">
        <f t="array" ref="S12">_xlfn.XLOOKUP(S$1,'Copy of PY1 Data(H)'!$A$1:$CZ$1,_xlfn.XLOOKUP($A12,'Copy of PY1 Data(H)'!$A$1:$A$288,'Copy of PY1 Data(H)'!$A$1:$CZ$288))</f>
        <v>0</v>
      </c>
      <c r="T12" s="180" cm="1">
        <f t="array" ref="T12">_xlfn.XLOOKUP(T$1,'Copy of PY1 Data(H)'!$A$1:$CZ$1,_xlfn.XLOOKUP($A12,'Copy of PY1 Data(H)'!$A$1:$A$288,'Copy of PY1 Data(H)'!$A$1:$CZ$288))</f>
        <v>0</v>
      </c>
      <c r="U12" s="180" cm="1">
        <f t="array" ref="U12">_xlfn.XLOOKUP(U$1,'Copy of PY1 Data(H)'!$A$1:$CZ$1,_xlfn.XLOOKUP($A12,'Copy of PY1 Data(H)'!$A$1:$A$288,'Copy of PY1 Data(H)'!$A$1:$CZ$288))</f>
        <v>0</v>
      </c>
      <c r="V12" s="180" cm="1">
        <f t="array" ref="V12">_xlfn.XLOOKUP(V$1,'Copy of PY1 Data(H)'!$A$1:$CZ$1,_xlfn.XLOOKUP($A12,'Copy of PY1 Data(H)'!$A$1:$A$288,'Copy of PY1 Data(H)'!$A$1:$CZ$288))</f>
        <v>0</v>
      </c>
      <c r="W12" s="180" cm="1">
        <f t="array" ref="W12">_xlfn.XLOOKUP(W$1,'Copy of PY1 Data(H)'!$A$1:$CZ$1,_xlfn.XLOOKUP($A12,'Copy of PY1 Data(H)'!$A$1:$A$288,'Copy of PY1 Data(H)'!$A$1:$CZ$288))</f>
        <v>0</v>
      </c>
      <c r="X12" s="180" cm="1">
        <f t="array" ref="X12">_xlfn.XLOOKUP(X$1,'Copy of PY1 Data(H)'!$A$1:$CZ$1,_xlfn.XLOOKUP($A12,'Copy of PY1 Data(H)'!$A$1:$A$288,'Copy of PY1 Data(H)'!$A$1:$CZ$288))</f>
        <v>0</v>
      </c>
      <c r="Y12" s="180" cm="1">
        <f t="array" ref="Y12">_xlfn.XLOOKUP(Y$1,'Copy of PY1 Data(H)'!$A$1:$CZ$1,_xlfn.XLOOKUP($A12,'Copy of PY1 Data(H)'!$A$1:$A$288,'Copy of PY1 Data(H)'!$A$1:$CZ$288))</f>
        <v>0</v>
      </c>
      <c r="Z12" s="180" cm="1">
        <f t="array" ref="Z12">_xlfn.XLOOKUP(Z$1,'Copy of PY1 Data(H)'!$A$1:$CZ$1,_xlfn.XLOOKUP($A12,'Copy of PY1 Data(H)'!$A$1:$A$288,'Copy of PY1 Data(H)'!$A$1:$CZ$288))</f>
        <v>0</v>
      </c>
      <c r="AA12" s="180" cm="1">
        <f t="array" ref="AA12">_xlfn.XLOOKUP(AA$1,'Copy of PY1 Data(H)'!$A$1:$CZ$1,_xlfn.XLOOKUP($A12,'Copy of PY1 Data(H)'!$A$1:$A$288,'Copy of PY1 Data(H)'!$A$1:$CZ$288))</f>
        <v>0</v>
      </c>
      <c r="AB12" s="180" cm="1">
        <f t="array" ref="AB12">_xlfn.XLOOKUP(AB$1,'Copy of PY1 Data(H)'!$A$1:$CZ$1,_xlfn.XLOOKUP($A12,'Copy of PY1 Data(H)'!$A$1:$A$288,'Copy of PY1 Data(H)'!$A$1:$CZ$288))</f>
        <v>0</v>
      </c>
      <c r="AC12" s="180" cm="1">
        <f t="array" ref="AC12">_xlfn.XLOOKUP(AC$1,'Copy of PY1 Data(H)'!$A$1:$CZ$1,_xlfn.XLOOKUP($A12,'Copy of PY1 Data(H)'!$A$1:$A$288,'Copy of PY1 Data(H)'!$A$1:$CZ$288))</f>
        <v>0</v>
      </c>
      <c r="AD12" s="180" cm="1">
        <f t="array" ref="AD12">_xlfn.XLOOKUP(AD$1,'Copy of PY1 Data(H)'!$A$1:$CZ$1,_xlfn.XLOOKUP($A12,'Copy of PY1 Data(H)'!$A$1:$A$288,'Copy of PY1 Data(H)'!$A$1:$CZ$288))</f>
        <v>0</v>
      </c>
      <c r="AE12" s="180" cm="1">
        <f t="array" ref="AE12">_xlfn.XLOOKUP(AE$1,'Copy of PY1 Data(H)'!$A$1:$CZ$1,_xlfn.XLOOKUP($A12,'Copy of PY1 Data(H)'!$A$1:$A$288,'Copy of PY1 Data(H)'!$A$1:$CZ$288))</f>
        <v>0</v>
      </c>
      <c r="AF12" s="180" cm="1">
        <f t="array" ref="AF12">_xlfn.XLOOKUP(AF$1,'Copy of PY1 Data(H)'!$A$1:$CZ$1,_xlfn.XLOOKUP($A12,'Copy of PY1 Data(H)'!$A$1:$A$288,'Copy of PY1 Data(H)'!$A$1:$CZ$288))</f>
        <v>8330962</v>
      </c>
      <c r="AG12" s="180" cm="1">
        <f t="array" ref="AG12">_xlfn.XLOOKUP(AG$1,'Copy of PY1 Data(H)'!$A$1:$CZ$1,_xlfn.XLOOKUP($A12,'Copy of PY1 Data(H)'!$A$1:$A$288,'Copy of PY1 Data(H)'!$A$1:$CZ$288))</f>
        <v>0</v>
      </c>
      <c r="AH12" s="180" cm="1">
        <f t="array" ref="AH12">_xlfn.XLOOKUP(AH$1,'Copy of PY1 Data(H)'!$A$1:$CZ$1,_xlfn.XLOOKUP($A12,'Copy of PY1 Data(H)'!$A$1:$A$288,'Copy of PY1 Data(H)'!$A$1:$CZ$288))</f>
        <v>0</v>
      </c>
      <c r="AI12" s="180" cm="1">
        <f t="array" ref="AI12">_xlfn.XLOOKUP(AI$1,'Copy of PY1 Data(H)'!$A$1:$CZ$1,_xlfn.XLOOKUP($A12,'Copy of PY1 Data(H)'!$A$1:$A$288,'Copy of PY1 Data(H)'!$A$1:$CZ$288))</f>
        <v>0</v>
      </c>
      <c r="AJ12" s="180" cm="1">
        <f t="array" ref="AJ12">_xlfn.XLOOKUP(AJ$1,'Copy of PY1 Data(H)'!$A$1:$CZ$1,_xlfn.XLOOKUP($A12,'Copy of PY1 Data(H)'!$A$1:$A$288,'Copy of PY1 Data(H)'!$A$1:$CZ$288))</f>
        <v>0</v>
      </c>
      <c r="AK12" s="180" cm="1">
        <f t="array" ref="AK12">_xlfn.XLOOKUP(AK$1,'Copy of PY1 Data(H)'!$A$1:$CZ$1,_xlfn.XLOOKUP($A12,'Copy of PY1 Data(H)'!$A$1:$A$288,'Copy of PY1 Data(H)'!$A$1:$CZ$288))</f>
        <v>0</v>
      </c>
      <c r="AL12" s="180" cm="1">
        <f t="array" ref="AL12">_xlfn.XLOOKUP(AL$1,'Copy of PY1 Data(H)'!$A$1:$CZ$1,_xlfn.XLOOKUP($A12,'Copy of PY1 Data(H)'!$A$1:$A$288,'Copy of PY1 Data(H)'!$A$1:$CZ$288))</f>
        <v>0</v>
      </c>
      <c r="AM12" s="180" cm="1">
        <f t="array" ref="AM12">_xlfn.XLOOKUP(AM$1,'Copy of PY1 Data(H)'!$A$1:$CZ$1,_xlfn.XLOOKUP($A12,'Copy of PY1 Data(H)'!$A$1:$A$288,'Copy of PY1 Data(H)'!$A$1:$CZ$288))</f>
        <v>0</v>
      </c>
      <c r="AN12" s="180" cm="1">
        <f t="array" ref="AN12">_xlfn.XLOOKUP(AN$1,'Copy of PY1 Data(H)'!$A$1:$CZ$1,_xlfn.XLOOKUP($A12,'Copy of PY1 Data(H)'!$A$1:$A$288,'Copy of PY1 Data(H)'!$A$1:$CZ$288))</f>
        <v>13575</v>
      </c>
      <c r="AO12" s="180" cm="1">
        <f t="array" ref="AO12">_xlfn.XLOOKUP(AO$1,'Copy of PY1 Data(H)'!$A$1:$CZ$1,_xlfn.XLOOKUP($A12,'Copy of PY1 Data(H)'!$A$1:$A$288,'Copy of PY1 Data(H)'!$A$1:$CZ$288))</f>
        <v>0</v>
      </c>
      <c r="AP12" s="180" cm="1">
        <f t="array" ref="AP12">_xlfn.XLOOKUP(AP$1,'Copy of PY1 Data(H)'!$A$1:$CZ$1,_xlfn.XLOOKUP($A12,'Copy of PY1 Data(H)'!$A$1:$A$288,'Copy of PY1 Data(H)'!$A$1:$CZ$288))</f>
        <v>0</v>
      </c>
      <c r="AQ12" s="180" cm="1">
        <f t="array" ref="AQ12">_xlfn.XLOOKUP(AQ$1,'Copy of PY1 Data(H)'!$A$1:$CZ$1,_xlfn.XLOOKUP($A12,'Copy of PY1 Data(H)'!$A$1:$A$288,'Copy of PY1 Data(H)'!$A$1:$CZ$288))</f>
        <v>0</v>
      </c>
      <c r="AR12" s="180" cm="1">
        <f t="array" ref="AR12">_xlfn.XLOOKUP(AR$1,'Copy of PY1 Data(H)'!$A$1:$CZ$1,_xlfn.XLOOKUP($A12,'Copy of PY1 Data(H)'!$A$1:$A$288,'Copy of PY1 Data(H)'!$A$1:$CZ$288))</f>
        <v>0</v>
      </c>
      <c r="AS12" s="180" cm="1">
        <f t="array" ref="AS12">_xlfn.XLOOKUP(AS$1,'Copy of PY1 Data(H)'!$A$1:$CZ$1,_xlfn.XLOOKUP($A12,'Copy of PY1 Data(H)'!$A$1:$A$288,'Copy of PY1 Data(H)'!$A$1:$CZ$288))</f>
        <v>0</v>
      </c>
      <c r="AT12" s="180" cm="1">
        <f t="array" ref="AT12">_xlfn.XLOOKUP(AT$1,'Copy of PY1 Data(H)'!$A$1:$CZ$1,_xlfn.XLOOKUP($A12,'Copy of PY1 Data(H)'!$A$1:$A$288,'Copy of PY1 Data(H)'!$A$1:$CZ$288))</f>
        <v>0</v>
      </c>
      <c r="AU12" s="180" cm="1">
        <f t="array" ref="AU12">_xlfn.XLOOKUP(AU$1,'Copy of PY1 Data(H)'!$A$1:$CZ$1,_xlfn.XLOOKUP($A12,'Copy of PY1 Data(H)'!$A$1:$A$288,'Copy of PY1 Data(H)'!$A$1:$CZ$288))</f>
        <v>5869578</v>
      </c>
      <c r="AV12" s="180" cm="1">
        <f t="array" ref="AV12">_xlfn.XLOOKUP(AV$1,'Copy of PY1 Data(H)'!$A$1:$CZ$1,_xlfn.XLOOKUP($A12,'Copy of PY1 Data(H)'!$A$1:$A$288,'Copy of PY1 Data(H)'!$A$1:$CZ$288))</f>
        <v>1029047</v>
      </c>
      <c r="AW12" s="180" cm="1">
        <f t="array" ref="AW12">_xlfn.XLOOKUP(AW$1,'Copy of PY1 Data(H)'!$A$1:$CZ$1,_xlfn.XLOOKUP($A12,'Copy of PY1 Data(H)'!$A$1:$A$288,'Copy of PY1 Data(H)'!$A$1:$CZ$288))</f>
        <v>0</v>
      </c>
      <c r="AX12" s="180" cm="1">
        <f t="array" ref="AX12">_xlfn.XLOOKUP(AX$1,'Copy of PY1 Data(H)'!$A$1:$CZ$1,_xlfn.XLOOKUP($A12,'Copy of PY1 Data(H)'!$A$1:$A$288,'Copy of PY1 Data(H)'!$A$1:$CZ$288))</f>
        <v>0</v>
      </c>
      <c r="AY12" s="180" cm="1">
        <f t="array" ref="AY12">_xlfn.XLOOKUP(AY$1,'Copy of PY1 Data(H)'!$A$1:$CZ$1,_xlfn.XLOOKUP($A12,'Copy of PY1 Data(H)'!$A$1:$A$288,'Copy of PY1 Data(H)'!$A$1:$CZ$288))</f>
        <v>0</v>
      </c>
      <c r="AZ12" s="180" cm="1">
        <f t="array" ref="AZ12">_xlfn.XLOOKUP(AZ$1,'Copy of PY1 Data(H)'!$A$1:$CZ$1,_xlfn.XLOOKUP($A12,'Copy of PY1 Data(H)'!$A$1:$A$288,'Copy of PY1 Data(H)'!$A$1:$CZ$288))</f>
        <v>0</v>
      </c>
      <c r="BA12" s="180" cm="1">
        <f t="array" ref="BA12">_xlfn.XLOOKUP(BA$1,'Copy of PY1 Data(H)'!$A$1:$CZ$1,_xlfn.XLOOKUP($A12,'Copy of PY1 Data(H)'!$A$1:$A$288,'Copy of PY1 Data(H)'!$A$1:$CZ$288))</f>
        <v>0</v>
      </c>
      <c r="BB12" s="180" cm="1">
        <f t="array" ref="BB12">_xlfn.XLOOKUP(BB$1,'Copy of PY1 Data(H)'!$A$1:$CZ$1,_xlfn.XLOOKUP($A12,'Copy of PY1 Data(H)'!$A$1:$A$288,'Copy of PY1 Data(H)'!$A$1:$CZ$288))</f>
        <v>0</v>
      </c>
      <c r="BC12" s="180" cm="1">
        <f t="array" ref="BC12">_xlfn.XLOOKUP(BC$1,'Copy of PY1 Data(H)'!$A$1:$CZ$1,_xlfn.XLOOKUP($A12,'Copy of PY1 Data(H)'!$A$1:$A$288,'Copy of PY1 Data(H)'!$A$1:$CZ$288))</f>
        <v>0</v>
      </c>
      <c r="BD12" s="180" cm="1">
        <f t="array" ref="BD12">_xlfn.XLOOKUP(BD$1,'Copy of PY1 Data(H)'!$A$1:$CZ$1,_xlfn.XLOOKUP($A12,'Copy of PY1 Data(H)'!$A$1:$A$288,'Copy of PY1 Data(H)'!$A$1:$CZ$288))</f>
        <v>0</v>
      </c>
      <c r="BE12" s="180" cm="1">
        <f t="array" ref="BE12">_xlfn.XLOOKUP(BE$1,'Copy of PY1 Data(H)'!$A$1:$CZ$1,_xlfn.XLOOKUP($A12,'Copy of PY1 Data(H)'!$A$1:$A$288,'Copy of PY1 Data(H)'!$A$1:$CZ$288))</f>
        <v>0</v>
      </c>
      <c r="BF12" s="180" cm="1">
        <f t="array" ref="BF12">_xlfn.XLOOKUP(BF$1,'Copy of PY1 Data(H)'!$A$1:$CZ$1,_xlfn.XLOOKUP($A12,'Copy of PY1 Data(H)'!$A$1:$A$288,'Copy of PY1 Data(H)'!$A$1:$CZ$288))</f>
        <v>947510</v>
      </c>
      <c r="BG12" s="180" cm="1">
        <f t="array" ref="BG12">_xlfn.XLOOKUP(BG$1,'Copy of PY1 Data(H)'!$A$1:$CZ$1,_xlfn.XLOOKUP($A12,'Copy of PY1 Data(H)'!$A$1:$A$288,'Copy of PY1 Data(H)'!$A$1:$CZ$288))</f>
        <v>0</v>
      </c>
      <c r="BH12" s="180" cm="1">
        <f t="array" ref="BH12">_xlfn.XLOOKUP(BH$1,'Copy of PY1 Data(H)'!$A$1:$CZ$1,_xlfn.XLOOKUP($A12,'Copy of PY1 Data(H)'!$A$1:$A$288,'Copy of PY1 Data(H)'!$A$1:$CZ$288))</f>
        <v>0</v>
      </c>
      <c r="BI12" s="180" cm="1">
        <f t="array" ref="BI12">_xlfn.XLOOKUP(BI$1,'Copy of PY1 Data(H)'!$A$1:$CZ$1,_xlfn.XLOOKUP($A12,'Copy of PY1 Data(H)'!$A$1:$A$288,'Copy of PY1 Data(H)'!$A$1:$CZ$288))</f>
        <v>0</v>
      </c>
      <c r="BJ12" s="180" cm="1">
        <f t="array" ref="BJ12">_xlfn.XLOOKUP(BJ$1,'Copy of PY1 Data(H)'!$A$1:$CZ$1,_xlfn.XLOOKUP($A12,'Copy of PY1 Data(H)'!$A$1:$A$288,'Copy of PY1 Data(H)'!$A$1:$CZ$288))</f>
        <v>0</v>
      </c>
      <c r="BK12" s="180" cm="1">
        <f t="array" ref="BK12">_xlfn.XLOOKUP(BK$1,'Copy of PY1 Data(H)'!$A$1:$CZ$1,_xlfn.XLOOKUP($A12,'Copy of PY1 Data(H)'!$A$1:$A$288,'Copy of PY1 Data(H)'!$A$1:$CZ$288))</f>
        <v>0</v>
      </c>
      <c r="BL12" s="180" cm="1">
        <f t="array" ref="BL12">_xlfn.XLOOKUP(BL$1,'Copy of PY1 Data(H)'!$A$1:$CZ$1,_xlfn.XLOOKUP($A12,'Copy of PY1 Data(H)'!$A$1:$A$288,'Copy of PY1 Data(H)'!$A$1:$CZ$288))</f>
        <v>0</v>
      </c>
      <c r="BM12" s="180" cm="1">
        <f t="array" ref="BM12">_xlfn.XLOOKUP(BM$1,'Copy of PY1 Data(H)'!$A$1:$CZ$1,_xlfn.XLOOKUP($A12,'Copy of PY1 Data(H)'!$A$1:$A$288,'Copy of PY1 Data(H)'!$A$1:$CZ$288))</f>
        <v>0</v>
      </c>
      <c r="BN12" s="180" cm="1">
        <f t="array" ref="BN12">_xlfn.XLOOKUP(BN$1,'Copy of PY1 Data(H)'!$A$1:$CZ$1,_xlfn.XLOOKUP($A12,'Copy of PY1 Data(H)'!$A$1:$A$288,'Copy of PY1 Data(H)'!$A$1:$CZ$288))</f>
        <v>0</v>
      </c>
      <c r="BO12" s="180" cm="1">
        <f t="array" ref="BO12">_xlfn.XLOOKUP(BO$1,'Copy of PY1 Data(H)'!$A$1:$CZ$1,_xlfn.XLOOKUP($A12,'Copy of PY1 Data(H)'!$A$1:$A$288,'Copy of PY1 Data(H)'!$A$1:$CZ$288))</f>
        <v>77920</v>
      </c>
      <c r="BP12" s="180" cm="1">
        <f t="array" ref="BP12">_xlfn.XLOOKUP(BP$1,'Copy of PY1 Data(H)'!$A$1:$CZ$1,_xlfn.XLOOKUP($A12,'Copy of PY1 Data(H)'!$A$1:$A$288,'Copy of PY1 Data(H)'!$A$1:$CZ$288))</f>
        <v>15590080</v>
      </c>
      <c r="BQ12" s="180" cm="1">
        <f t="array" ref="BQ12">_xlfn.XLOOKUP(BQ$1,'Copy of PY1 Data(H)'!$A$1:$CZ$1,_xlfn.XLOOKUP($A12,'Copy of PY1 Data(H)'!$A$1:$A$288,'Copy of PY1 Data(H)'!$A$1:$CZ$288))</f>
        <v>0</v>
      </c>
      <c r="BR12" s="180" cm="1">
        <f t="array" ref="BR12">_xlfn.XLOOKUP(BR$1,'Copy of PY1 Data(H)'!$A$1:$CZ$1,_xlfn.XLOOKUP($A12,'Copy of PY1 Data(H)'!$A$1:$A$288,'Copy of PY1 Data(H)'!$A$1:$CZ$288))</f>
        <v>0</v>
      </c>
      <c r="BS12" s="180" cm="1">
        <f t="array" ref="BS12">_xlfn.XLOOKUP(BS$1,'Copy of PY1 Data(H)'!$A$1:$CZ$1,_xlfn.XLOOKUP($A12,'Copy of PY1 Data(H)'!$A$1:$A$288,'Copy of PY1 Data(H)'!$A$1:$CZ$288))</f>
        <v>3900</v>
      </c>
      <c r="BT12" s="180" cm="1">
        <f t="array" ref="BT12">_xlfn.XLOOKUP(BT$1,'Copy of PY1 Data(H)'!$A$1:$CZ$1,_xlfn.XLOOKUP($A12,'Copy of PY1 Data(H)'!$A$1:$A$288,'Copy of PY1 Data(H)'!$A$1:$CZ$288))</f>
        <v>0</v>
      </c>
      <c r="BU12" s="180" cm="1">
        <f t="array" ref="BU12">_xlfn.XLOOKUP(BU$1,'Copy of PY1 Data(H)'!$A$1:$CZ$1,_xlfn.XLOOKUP($A12,'Copy of PY1 Data(H)'!$A$1:$A$288,'Copy of PY1 Data(H)'!$A$1:$CZ$288))</f>
        <v>0</v>
      </c>
      <c r="BV12" s="180" cm="1">
        <f t="array" ref="BV12">_xlfn.XLOOKUP(BV$1,'Copy of PY1 Data(H)'!$A$1:$CZ$1,_xlfn.XLOOKUP($A12,'Copy of PY1 Data(H)'!$A$1:$A$288,'Copy of PY1 Data(H)'!$A$1:$CZ$288))</f>
        <v>0</v>
      </c>
      <c r="BW12" s="180" cm="1">
        <f t="array" ref="BW12">_xlfn.XLOOKUP(BW$1,'Copy of PY1 Data(H)'!$A$1:$CZ$1,_xlfn.XLOOKUP($A12,'Copy of PY1 Data(H)'!$A$1:$A$288,'Copy of PY1 Data(H)'!$A$1:$CZ$288))</f>
        <v>0</v>
      </c>
      <c r="BX12" s="180" cm="1">
        <f t="array" ref="BX12">_xlfn.XLOOKUP(BX$1,'Copy of PY1 Data(H)'!$A$1:$CZ$1,_xlfn.XLOOKUP($A12,'Copy of PY1 Data(H)'!$A$1:$A$288,'Copy of PY1 Data(H)'!$A$1:$CZ$288))</f>
        <v>0</v>
      </c>
      <c r="BY12" s="180" cm="1">
        <f t="array" ref="BY12">_xlfn.XLOOKUP(BY$1,'Copy of PY1 Data(H)'!$A$1:$CZ$1,_xlfn.XLOOKUP($A12,'Copy of PY1 Data(H)'!$A$1:$A$288,'Copy of PY1 Data(H)'!$A$1:$CZ$288))</f>
        <v>0</v>
      </c>
      <c r="BZ12" s="180" cm="1">
        <f t="array" ref="BZ12">_xlfn.XLOOKUP(BZ$1,'Copy of PY1 Data(H)'!$A$1:$CZ$1,_xlfn.XLOOKUP($A12,'Copy of PY1 Data(H)'!$A$1:$A$288,'Copy of PY1 Data(H)'!$A$1:$CZ$288))</f>
        <v>0</v>
      </c>
      <c r="CA12" s="180" cm="1">
        <f t="array" ref="CA12">_xlfn.XLOOKUP(CA$1,'Copy of PY1 Data(H)'!$A$1:$CZ$1,_xlfn.XLOOKUP($A12,'Copy of PY1 Data(H)'!$A$1:$A$288,'Copy of PY1 Data(H)'!$A$1:$CZ$288))</f>
        <v>0</v>
      </c>
      <c r="CB12" s="180" cm="1">
        <f t="array" ref="CB12">_xlfn.XLOOKUP(CB$1,'Copy of PY1 Data(H)'!$A$1:$CZ$1,_xlfn.XLOOKUP($A12,'Copy of PY1 Data(H)'!$A$1:$A$288,'Copy of PY1 Data(H)'!$A$1:$CZ$288))</f>
        <v>0</v>
      </c>
      <c r="CC12" s="180" cm="1">
        <f t="array" ref="CC12">_xlfn.XLOOKUP(CC$1,'Copy of PY1 Data(H)'!$A$1:$CZ$1,_xlfn.XLOOKUP($A12,'Copy of PY1 Data(H)'!$A$1:$A$288,'Copy of PY1 Data(H)'!$A$1:$CZ$288))</f>
        <v>0</v>
      </c>
      <c r="CD12" s="180" cm="1">
        <f t="array" ref="CD12">_xlfn.XLOOKUP(CD$1,'Copy of PY1 Data(H)'!$A$1:$CZ$1,_xlfn.XLOOKUP($A12,'Copy of PY1 Data(H)'!$A$1:$A$288,'Copy of PY1 Data(H)'!$A$1:$CZ$288))</f>
        <v>291164</v>
      </c>
    </row>
    <row r="13" spans="1:82" x14ac:dyDescent="0.3">
      <c r="A13" s="180">
        <v>631</v>
      </c>
      <c r="C13" s="180"/>
      <c r="D13" s="180" cm="1">
        <f t="array" ref="D13">_xlfn.XLOOKUP(D$1,'Copy of PY1 Data(H)'!$A$1:$CZ$1,_xlfn.XLOOKUP($A13,'Copy of PY1 Data(H)'!$A$1:$A$288,'Copy of PY1 Data(H)'!$A$1:$CZ$288))</f>
        <v>0</v>
      </c>
      <c r="E13" s="180" cm="1">
        <f t="array" ref="E13">_xlfn.XLOOKUP(E$1,'Copy of PY1 Data(H)'!$A$1:$CZ$1,_xlfn.XLOOKUP($A13,'Copy of PY1 Data(H)'!$A$1:$A$288,'Copy of PY1 Data(H)'!$A$1:$CZ$288))</f>
        <v>0</v>
      </c>
      <c r="F13" s="180" cm="1">
        <f t="array" ref="F13">_xlfn.XLOOKUP(F$1,'Copy of PY1 Data(H)'!$A$1:$CZ$1,_xlfn.XLOOKUP($A13,'Copy of PY1 Data(H)'!$A$1:$A$288,'Copy of PY1 Data(H)'!$A$1:$CZ$288))</f>
        <v>0</v>
      </c>
      <c r="G13" s="180" cm="1">
        <f t="array" ref="G13">_xlfn.XLOOKUP(G$1,'Copy of PY1 Data(H)'!$A$1:$CZ$1,_xlfn.XLOOKUP($A13,'Copy of PY1 Data(H)'!$A$1:$A$288,'Copy of PY1 Data(H)'!$A$1:$CZ$288))</f>
        <v>0</v>
      </c>
      <c r="H13" s="180" cm="1">
        <f t="array" ref="H13">_xlfn.XLOOKUP(H$1,'Copy of PY1 Data(H)'!$A$1:$CZ$1,_xlfn.XLOOKUP($A13,'Copy of PY1 Data(H)'!$A$1:$A$288,'Copy of PY1 Data(H)'!$A$1:$CZ$288))</f>
        <v>0</v>
      </c>
      <c r="I13" s="180" cm="1">
        <f t="array" ref="I13">_xlfn.XLOOKUP(I$1,'Copy of PY1 Data(H)'!$A$1:$CZ$1,_xlfn.XLOOKUP($A13,'Copy of PY1 Data(H)'!$A$1:$A$288,'Copy of PY1 Data(H)'!$A$1:$CZ$288))</f>
        <v>0</v>
      </c>
      <c r="J13" s="180" cm="1">
        <f t="array" ref="J13">_xlfn.XLOOKUP(J$1,'Copy of PY1 Data(H)'!$A$1:$CZ$1,_xlfn.XLOOKUP($A13,'Copy of PY1 Data(H)'!$A$1:$A$288,'Copy of PY1 Data(H)'!$A$1:$CZ$288))</f>
        <v>0</v>
      </c>
      <c r="K13" s="180" cm="1">
        <f t="array" ref="K13">_xlfn.XLOOKUP(K$1,'Copy of PY1 Data(H)'!$A$1:$CZ$1,_xlfn.XLOOKUP($A13,'Copy of PY1 Data(H)'!$A$1:$A$288,'Copy of PY1 Data(H)'!$A$1:$CZ$288))</f>
        <v>0</v>
      </c>
      <c r="L13" s="180" cm="1">
        <f t="array" ref="L13">_xlfn.XLOOKUP(L$1,'Copy of PY1 Data(H)'!$A$1:$CZ$1,_xlfn.XLOOKUP($A13,'Copy of PY1 Data(H)'!$A$1:$A$288,'Copy of PY1 Data(H)'!$A$1:$CZ$288))</f>
        <v>0</v>
      </c>
      <c r="M13" s="180" cm="1">
        <f t="array" ref="M13">_xlfn.XLOOKUP(M$1,'Copy of PY1 Data(H)'!$A$1:$CZ$1,_xlfn.XLOOKUP($A13,'Copy of PY1 Data(H)'!$A$1:$A$288,'Copy of PY1 Data(H)'!$A$1:$CZ$288))</f>
        <v>0</v>
      </c>
      <c r="N13" s="180" cm="1">
        <f t="array" ref="N13">_xlfn.XLOOKUP(N$1,'Copy of PY1 Data(H)'!$A$1:$CZ$1,_xlfn.XLOOKUP($A13,'Copy of PY1 Data(H)'!$A$1:$A$288,'Copy of PY1 Data(H)'!$A$1:$CZ$288))</f>
        <v>0</v>
      </c>
      <c r="O13" s="180" cm="1">
        <f t="array" ref="O13">_xlfn.XLOOKUP(O$1,'Copy of PY1 Data(H)'!$A$1:$CZ$1,_xlfn.XLOOKUP($A13,'Copy of PY1 Data(H)'!$A$1:$A$288,'Copy of PY1 Data(H)'!$A$1:$CZ$288))</f>
        <v>0</v>
      </c>
      <c r="P13" s="180" cm="1">
        <f t="array" ref="P13">_xlfn.XLOOKUP(P$1,'Copy of PY1 Data(H)'!$A$1:$CZ$1,_xlfn.XLOOKUP($A13,'Copy of PY1 Data(H)'!$A$1:$A$288,'Copy of PY1 Data(H)'!$A$1:$CZ$288))</f>
        <v>0</v>
      </c>
      <c r="Q13" s="180" cm="1">
        <f t="array" ref="Q13">_xlfn.XLOOKUP(Q$1,'Copy of PY1 Data(H)'!$A$1:$CZ$1,_xlfn.XLOOKUP($A13,'Copy of PY1 Data(H)'!$A$1:$A$288,'Copy of PY1 Data(H)'!$A$1:$CZ$288))</f>
        <v>0</v>
      </c>
      <c r="R13" s="180" cm="1">
        <f t="array" ref="R13">_xlfn.XLOOKUP(R$1,'Copy of PY1 Data(H)'!$A$1:$CZ$1,_xlfn.XLOOKUP($A13,'Copy of PY1 Data(H)'!$A$1:$A$288,'Copy of PY1 Data(H)'!$A$1:$CZ$288))</f>
        <v>0</v>
      </c>
      <c r="S13" s="180" cm="1">
        <f t="array" ref="S13">_xlfn.XLOOKUP(S$1,'Copy of PY1 Data(H)'!$A$1:$CZ$1,_xlfn.XLOOKUP($A13,'Copy of PY1 Data(H)'!$A$1:$A$288,'Copy of PY1 Data(H)'!$A$1:$CZ$288))</f>
        <v>0</v>
      </c>
      <c r="T13" s="180" cm="1">
        <f t="array" ref="T13">_xlfn.XLOOKUP(T$1,'Copy of PY1 Data(H)'!$A$1:$CZ$1,_xlfn.XLOOKUP($A13,'Copy of PY1 Data(H)'!$A$1:$A$288,'Copy of PY1 Data(H)'!$A$1:$CZ$288))</f>
        <v>0</v>
      </c>
      <c r="U13" s="180" cm="1">
        <f t="array" ref="U13">_xlfn.XLOOKUP(U$1,'Copy of PY1 Data(H)'!$A$1:$CZ$1,_xlfn.XLOOKUP($A13,'Copy of PY1 Data(H)'!$A$1:$A$288,'Copy of PY1 Data(H)'!$A$1:$CZ$288))</f>
        <v>0</v>
      </c>
      <c r="V13" s="180" cm="1">
        <f t="array" ref="V13">_xlfn.XLOOKUP(V$1,'Copy of PY1 Data(H)'!$A$1:$CZ$1,_xlfn.XLOOKUP($A13,'Copy of PY1 Data(H)'!$A$1:$A$288,'Copy of PY1 Data(H)'!$A$1:$CZ$288))</f>
        <v>0</v>
      </c>
      <c r="W13" s="180" cm="1">
        <f t="array" ref="W13">_xlfn.XLOOKUP(W$1,'Copy of PY1 Data(H)'!$A$1:$CZ$1,_xlfn.XLOOKUP($A13,'Copy of PY1 Data(H)'!$A$1:$A$288,'Copy of PY1 Data(H)'!$A$1:$CZ$288))</f>
        <v>0</v>
      </c>
      <c r="X13" s="180" cm="1">
        <f t="array" ref="X13">_xlfn.XLOOKUP(X$1,'Copy of PY1 Data(H)'!$A$1:$CZ$1,_xlfn.XLOOKUP($A13,'Copy of PY1 Data(H)'!$A$1:$A$288,'Copy of PY1 Data(H)'!$A$1:$CZ$288))</f>
        <v>0</v>
      </c>
      <c r="Y13" s="180" cm="1">
        <f t="array" ref="Y13">_xlfn.XLOOKUP(Y$1,'Copy of PY1 Data(H)'!$A$1:$CZ$1,_xlfn.XLOOKUP($A13,'Copy of PY1 Data(H)'!$A$1:$A$288,'Copy of PY1 Data(H)'!$A$1:$CZ$288))</f>
        <v>0</v>
      </c>
      <c r="Z13" s="180" cm="1">
        <f t="array" ref="Z13">_xlfn.XLOOKUP(Z$1,'Copy of PY1 Data(H)'!$A$1:$CZ$1,_xlfn.XLOOKUP($A13,'Copy of PY1 Data(H)'!$A$1:$A$288,'Copy of PY1 Data(H)'!$A$1:$CZ$288))</f>
        <v>0</v>
      </c>
      <c r="AA13" s="180" cm="1">
        <f t="array" ref="AA13">_xlfn.XLOOKUP(AA$1,'Copy of PY1 Data(H)'!$A$1:$CZ$1,_xlfn.XLOOKUP($A13,'Copy of PY1 Data(H)'!$A$1:$A$288,'Copy of PY1 Data(H)'!$A$1:$CZ$288))</f>
        <v>0</v>
      </c>
      <c r="AB13" s="180" cm="1">
        <f t="array" ref="AB13">_xlfn.XLOOKUP(AB$1,'Copy of PY1 Data(H)'!$A$1:$CZ$1,_xlfn.XLOOKUP($A13,'Copy of PY1 Data(H)'!$A$1:$A$288,'Copy of PY1 Data(H)'!$A$1:$CZ$288))</f>
        <v>0</v>
      </c>
      <c r="AC13" s="180" cm="1">
        <f t="array" ref="AC13">_xlfn.XLOOKUP(AC$1,'Copy of PY1 Data(H)'!$A$1:$CZ$1,_xlfn.XLOOKUP($A13,'Copy of PY1 Data(H)'!$A$1:$A$288,'Copy of PY1 Data(H)'!$A$1:$CZ$288))</f>
        <v>0</v>
      </c>
      <c r="AD13" s="180" cm="1">
        <f t="array" ref="AD13">_xlfn.XLOOKUP(AD$1,'Copy of PY1 Data(H)'!$A$1:$CZ$1,_xlfn.XLOOKUP($A13,'Copy of PY1 Data(H)'!$A$1:$A$288,'Copy of PY1 Data(H)'!$A$1:$CZ$288))</f>
        <v>0</v>
      </c>
      <c r="AE13" s="180" cm="1">
        <f t="array" ref="AE13">_xlfn.XLOOKUP(AE$1,'Copy of PY1 Data(H)'!$A$1:$CZ$1,_xlfn.XLOOKUP($A13,'Copy of PY1 Data(H)'!$A$1:$A$288,'Copy of PY1 Data(H)'!$A$1:$CZ$288))</f>
        <v>0</v>
      </c>
      <c r="AF13" s="180" cm="1">
        <f t="array" ref="AF13">_xlfn.XLOOKUP(AF$1,'Copy of PY1 Data(H)'!$A$1:$CZ$1,_xlfn.XLOOKUP($A13,'Copy of PY1 Data(H)'!$A$1:$A$288,'Copy of PY1 Data(H)'!$A$1:$CZ$288))</f>
        <v>0</v>
      </c>
      <c r="AG13" s="180" cm="1">
        <f t="array" ref="AG13">_xlfn.XLOOKUP(AG$1,'Copy of PY1 Data(H)'!$A$1:$CZ$1,_xlfn.XLOOKUP($A13,'Copy of PY1 Data(H)'!$A$1:$A$288,'Copy of PY1 Data(H)'!$A$1:$CZ$288))</f>
        <v>0</v>
      </c>
      <c r="AH13" s="180" cm="1">
        <f t="array" ref="AH13">_xlfn.XLOOKUP(AH$1,'Copy of PY1 Data(H)'!$A$1:$CZ$1,_xlfn.XLOOKUP($A13,'Copy of PY1 Data(H)'!$A$1:$A$288,'Copy of PY1 Data(H)'!$A$1:$CZ$288))</f>
        <v>0</v>
      </c>
      <c r="AI13" s="180" cm="1">
        <f t="array" ref="AI13">_xlfn.XLOOKUP(AI$1,'Copy of PY1 Data(H)'!$A$1:$CZ$1,_xlfn.XLOOKUP($A13,'Copy of PY1 Data(H)'!$A$1:$A$288,'Copy of PY1 Data(H)'!$A$1:$CZ$288))</f>
        <v>0</v>
      </c>
      <c r="AJ13" s="180" cm="1">
        <f t="array" ref="AJ13">_xlfn.XLOOKUP(AJ$1,'Copy of PY1 Data(H)'!$A$1:$CZ$1,_xlfn.XLOOKUP($A13,'Copy of PY1 Data(H)'!$A$1:$A$288,'Copy of PY1 Data(H)'!$A$1:$CZ$288))</f>
        <v>0</v>
      </c>
      <c r="AK13" s="180" cm="1">
        <f t="array" ref="AK13">_xlfn.XLOOKUP(AK$1,'Copy of PY1 Data(H)'!$A$1:$CZ$1,_xlfn.XLOOKUP($A13,'Copy of PY1 Data(H)'!$A$1:$A$288,'Copy of PY1 Data(H)'!$A$1:$CZ$288))</f>
        <v>0</v>
      </c>
      <c r="AL13" s="180" cm="1">
        <f t="array" ref="AL13">_xlfn.XLOOKUP(AL$1,'Copy of PY1 Data(H)'!$A$1:$CZ$1,_xlfn.XLOOKUP($A13,'Copy of PY1 Data(H)'!$A$1:$A$288,'Copy of PY1 Data(H)'!$A$1:$CZ$288))</f>
        <v>0</v>
      </c>
      <c r="AM13" s="180" cm="1">
        <f t="array" ref="AM13">_xlfn.XLOOKUP(AM$1,'Copy of PY1 Data(H)'!$A$1:$CZ$1,_xlfn.XLOOKUP($A13,'Copy of PY1 Data(H)'!$A$1:$A$288,'Copy of PY1 Data(H)'!$A$1:$CZ$288))</f>
        <v>0</v>
      </c>
      <c r="AN13" s="180" cm="1">
        <f t="array" ref="AN13">_xlfn.XLOOKUP(AN$1,'Copy of PY1 Data(H)'!$A$1:$CZ$1,_xlfn.XLOOKUP($A13,'Copy of PY1 Data(H)'!$A$1:$A$288,'Copy of PY1 Data(H)'!$A$1:$CZ$288))</f>
        <v>0</v>
      </c>
      <c r="AO13" s="180" cm="1">
        <f t="array" ref="AO13">_xlfn.XLOOKUP(AO$1,'Copy of PY1 Data(H)'!$A$1:$CZ$1,_xlfn.XLOOKUP($A13,'Copy of PY1 Data(H)'!$A$1:$A$288,'Copy of PY1 Data(H)'!$A$1:$CZ$288))</f>
        <v>0</v>
      </c>
      <c r="AP13" s="180" cm="1">
        <f t="array" ref="AP13">_xlfn.XLOOKUP(AP$1,'Copy of PY1 Data(H)'!$A$1:$CZ$1,_xlfn.XLOOKUP($A13,'Copy of PY1 Data(H)'!$A$1:$A$288,'Copy of PY1 Data(H)'!$A$1:$CZ$288))</f>
        <v>0</v>
      </c>
      <c r="AQ13" s="180" cm="1">
        <f t="array" ref="AQ13">_xlfn.XLOOKUP(AQ$1,'Copy of PY1 Data(H)'!$A$1:$CZ$1,_xlfn.XLOOKUP($A13,'Copy of PY1 Data(H)'!$A$1:$A$288,'Copy of PY1 Data(H)'!$A$1:$CZ$288))</f>
        <v>0</v>
      </c>
      <c r="AR13" s="180" cm="1">
        <f t="array" ref="AR13">_xlfn.XLOOKUP(AR$1,'Copy of PY1 Data(H)'!$A$1:$CZ$1,_xlfn.XLOOKUP($A13,'Copy of PY1 Data(H)'!$A$1:$A$288,'Copy of PY1 Data(H)'!$A$1:$CZ$288))</f>
        <v>0</v>
      </c>
      <c r="AS13" s="180" cm="1">
        <f t="array" ref="AS13">_xlfn.XLOOKUP(AS$1,'Copy of PY1 Data(H)'!$A$1:$CZ$1,_xlfn.XLOOKUP($A13,'Copy of PY1 Data(H)'!$A$1:$A$288,'Copy of PY1 Data(H)'!$A$1:$CZ$288))</f>
        <v>0</v>
      </c>
      <c r="AT13" s="180" cm="1">
        <f t="array" ref="AT13">_xlfn.XLOOKUP(AT$1,'Copy of PY1 Data(H)'!$A$1:$CZ$1,_xlfn.XLOOKUP($A13,'Copy of PY1 Data(H)'!$A$1:$A$288,'Copy of PY1 Data(H)'!$A$1:$CZ$288))</f>
        <v>0</v>
      </c>
      <c r="AU13" s="180" cm="1">
        <f t="array" ref="AU13">_xlfn.XLOOKUP(AU$1,'Copy of PY1 Data(H)'!$A$1:$CZ$1,_xlfn.XLOOKUP($A13,'Copy of PY1 Data(H)'!$A$1:$A$288,'Copy of PY1 Data(H)'!$A$1:$CZ$288))</f>
        <v>0</v>
      </c>
      <c r="AV13" s="180" cm="1">
        <f t="array" ref="AV13">_xlfn.XLOOKUP(AV$1,'Copy of PY1 Data(H)'!$A$1:$CZ$1,_xlfn.XLOOKUP($A13,'Copy of PY1 Data(H)'!$A$1:$A$288,'Copy of PY1 Data(H)'!$A$1:$CZ$288))</f>
        <v>0</v>
      </c>
      <c r="AW13" s="180" cm="1">
        <f t="array" ref="AW13">_xlfn.XLOOKUP(AW$1,'Copy of PY1 Data(H)'!$A$1:$CZ$1,_xlfn.XLOOKUP($A13,'Copy of PY1 Data(H)'!$A$1:$A$288,'Copy of PY1 Data(H)'!$A$1:$CZ$288))</f>
        <v>0</v>
      </c>
      <c r="AX13" s="180" cm="1">
        <f t="array" ref="AX13">_xlfn.XLOOKUP(AX$1,'Copy of PY1 Data(H)'!$A$1:$CZ$1,_xlfn.XLOOKUP($A13,'Copy of PY1 Data(H)'!$A$1:$A$288,'Copy of PY1 Data(H)'!$A$1:$CZ$288))</f>
        <v>0</v>
      </c>
      <c r="AY13" s="180" cm="1">
        <f t="array" ref="AY13">_xlfn.XLOOKUP(AY$1,'Copy of PY1 Data(H)'!$A$1:$CZ$1,_xlfn.XLOOKUP($A13,'Copy of PY1 Data(H)'!$A$1:$A$288,'Copy of PY1 Data(H)'!$A$1:$CZ$288))</f>
        <v>0</v>
      </c>
      <c r="AZ13" s="180" cm="1">
        <f t="array" ref="AZ13">_xlfn.XLOOKUP(AZ$1,'Copy of PY1 Data(H)'!$A$1:$CZ$1,_xlfn.XLOOKUP($A13,'Copy of PY1 Data(H)'!$A$1:$A$288,'Copy of PY1 Data(H)'!$A$1:$CZ$288))</f>
        <v>0</v>
      </c>
      <c r="BA13" s="180" cm="1">
        <f t="array" ref="BA13">_xlfn.XLOOKUP(BA$1,'Copy of PY1 Data(H)'!$A$1:$CZ$1,_xlfn.XLOOKUP($A13,'Copy of PY1 Data(H)'!$A$1:$A$288,'Copy of PY1 Data(H)'!$A$1:$CZ$288))</f>
        <v>0</v>
      </c>
      <c r="BB13" s="180" cm="1">
        <f t="array" ref="BB13">_xlfn.XLOOKUP(BB$1,'Copy of PY1 Data(H)'!$A$1:$CZ$1,_xlfn.XLOOKUP($A13,'Copy of PY1 Data(H)'!$A$1:$A$288,'Copy of PY1 Data(H)'!$A$1:$CZ$288))</f>
        <v>0</v>
      </c>
      <c r="BC13" s="180" cm="1">
        <f t="array" ref="BC13">_xlfn.XLOOKUP(BC$1,'Copy of PY1 Data(H)'!$A$1:$CZ$1,_xlfn.XLOOKUP($A13,'Copy of PY1 Data(H)'!$A$1:$A$288,'Copy of PY1 Data(H)'!$A$1:$CZ$288))</f>
        <v>0</v>
      </c>
      <c r="BD13" s="180" cm="1">
        <f t="array" ref="BD13">_xlfn.XLOOKUP(BD$1,'Copy of PY1 Data(H)'!$A$1:$CZ$1,_xlfn.XLOOKUP($A13,'Copy of PY1 Data(H)'!$A$1:$A$288,'Copy of PY1 Data(H)'!$A$1:$CZ$288))</f>
        <v>0</v>
      </c>
      <c r="BE13" s="180" cm="1">
        <f t="array" ref="BE13">_xlfn.XLOOKUP(BE$1,'Copy of PY1 Data(H)'!$A$1:$CZ$1,_xlfn.XLOOKUP($A13,'Copy of PY1 Data(H)'!$A$1:$A$288,'Copy of PY1 Data(H)'!$A$1:$CZ$288))</f>
        <v>0</v>
      </c>
      <c r="BF13" s="180" cm="1">
        <f t="array" ref="BF13">_xlfn.XLOOKUP(BF$1,'Copy of PY1 Data(H)'!$A$1:$CZ$1,_xlfn.XLOOKUP($A13,'Copy of PY1 Data(H)'!$A$1:$A$288,'Copy of PY1 Data(H)'!$A$1:$CZ$288))</f>
        <v>0</v>
      </c>
      <c r="BG13" s="180" cm="1">
        <f t="array" ref="BG13">_xlfn.XLOOKUP(BG$1,'Copy of PY1 Data(H)'!$A$1:$CZ$1,_xlfn.XLOOKUP($A13,'Copy of PY1 Data(H)'!$A$1:$A$288,'Copy of PY1 Data(H)'!$A$1:$CZ$288))</f>
        <v>0</v>
      </c>
      <c r="BH13" s="180" cm="1">
        <f t="array" ref="BH13">_xlfn.XLOOKUP(BH$1,'Copy of PY1 Data(H)'!$A$1:$CZ$1,_xlfn.XLOOKUP($A13,'Copy of PY1 Data(H)'!$A$1:$A$288,'Copy of PY1 Data(H)'!$A$1:$CZ$288))</f>
        <v>0</v>
      </c>
      <c r="BI13" s="180" cm="1">
        <f t="array" ref="BI13">_xlfn.XLOOKUP(BI$1,'Copy of PY1 Data(H)'!$A$1:$CZ$1,_xlfn.XLOOKUP($A13,'Copy of PY1 Data(H)'!$A$1:$A$288,'Copy of PY1 Data(H)'!$A$1:$CZ$288))</f>
        <v>0</v>
      </c>
      <c r="BJ13" s="180" cm="1">
        <f t="array" ref="BJ13">_xlfn.XLOOKUP(BJ$1,'Copy of PY1 Data(H)'!$A$1:$CZ$1,_xlfn.XLOOKUP($A13,'Copy of PY1 Data(H)'!$A$1:$A$288,'Copy of PY1 Data(H)'!$A$1:$CZ$288))</f>
        <v>0</v>
      </c>
      <c r="BK13" s="180" cm="1">
        <f t="array" ref="BK13">_xlfn.XLOOKUP(BK$1,'Copy of PY1 Data(H)'!$A$1:$CZ$1,_xlfn.XLOOKUP($A13,'Copy of PY1 Data(H)'!$A$1:$A$288,'Copy of PY1 Data(H)'!$A$1:$CZ$288))</f>
        <v>0</v>
      </c>
      <c r="BL13" s="180" cm="1">
        <f t="array" ref="BL13">_xlfn.XLOOKUP(BL$1,'Copy of PY1 Data(H)'!$A$1:$CZ$1,_xlfn.XLOOKUP($A13,'Copy of PY1 Data(H)'!$A$1:$A$288,'Copy of PY1 Data(H)'!$A$1:$CZ$288))</f>
        <v>0</v>
      </c>
      <c r="BM13" s="180" cm="1">
        <f t="array" ref="BM13">_xlfn.XLOOKUP(BM$1,'Copy of PY1 Data(H)'!$A$1:$CZ$1,_xlfn.XLOOKUP($A13,'Copy of PY1 Data(H)'!$A$1:$A$288,'Copy of PY1 Data(H)'!$A$1:$CZ$288))</f>
        <v>0</v>
      </c>
      <c r="BN13" s="180" cm="1">
        <f t="array" ref="BN13">_xlfn.XLOOKUP(BN$1,'Copy of PY1 Data(H)'!$A$1:$CZ$1,_xlfn.XLOOKUP($A13,'Copy of PY1 Data(H)'!$A$1:$A$288,'Copy of PY1 Data(H)'!$A$1:$CZ$288))</f>
        <v>0</v>
      </c>
      <c r="BO13" s="180" cm="1">
        <f t="array" ref="BO13">_xlfn.XLOOKUP(BO$1,'Copy of PY1 Data(H)'!$A$1:$CZ$1,_xlfn.XLOOKUP($A13,'Copy of PY1 Data(H)'!$A$1:$A$288,'Copy of PY1 Data(H)'!$A$1:$CZ$288))</f>
        <v>0</v>
      </c>
      <c r="BP13" s="180" cm="1">
        <f t="array" ref="BP13">_xlfn.XLOOKUP(BP$1,'Copy of PY1 Data(H)'!$A$1:$CZ$1,_xlfn.XLOOKUP($A13,'Copy of PY1 Data(H)'!$A$1:$A$288,'Copy of PY1 Data(H)'!$A$1:$CZ$288))</f>
        <v>0</v>
      </c>
      <c r="BQ13" s="180" cm="1">
        <f t="array" ref="BQ13">_xlfn.XLOOKUP(BQ$1,'Copy of PY1 Data(H)'!$A$1:$CZ$1,_xlfn.XLOOKUP($A13,'Copy of PY1 Data(H)'!$A$1:$A$288,'Copy of PY1 Data(H)'!$A$1:$CZ$288))</f>
        <v>0</v>
      </c>
      <c r="BR13" s="180" cm="1">
        <f t="array" ref="BR13">_xlfn.XLOOKUP(BR$1,'Copy of PY1 Data(H)'!$A$1:$CZ$1,_xlfn.XLOOKUP($A13,'Copy of PY1 Data(H)'!$A$1:$A$288,'Copy of PY1 Data(H)'!$A$1:$CZ$288))</f>
        <v>0</v>
      </c>
      <c r="BS13" s="180" cm="1">
        <f t="array" ref="BS13">_xlfn.XLOOKUP(BS$1,'Copy of PY1 Data(H)'!$A$1:$CZ$1,_xlfn.XLOOKUP($A13,'Copy of PY1 Data(H)'!$A$1:$A$288,'Copy of PY1 Data(H)'!$A$1:$CZ$288))</f>
        <v>0</v>
      </c>
      <c r="BT13" s="180" cm="1">
        <f t="array" ref="BT13">_xlfn.XLOOKUP(BT$1,'Copy of PY1 Data(H)'!$A$1:$CZ$1,_xlfn.XLOOKUP($A13,'Copy of PY1 Data(H)'!$A$1:$A$288,'Copy of PY1 Data(H)'!$A$1:$CZ$288))</f>
        <v>0</v>
      </c>
      <c r="BU13" s="180" cm="1">
        <f t="array" ref="BU13">_xlfn.XLOOKUP(BU$1,'Copy of PY1 Data(H)'!$A$1:$CZ$1,_xlfn.XLOOKUP($A13,'Copy of PY1 Data(H)'!$A$1:$A$288,'Copy of PY1 Data(H)'!$A$1:$CZ$288))</f>
        <v>0</v>
      </c>
      <c r="BV13" s="180" cm="1">
        <f t="array" ref="BV13">_xlfn.XLOOKUP(BV$1,'Copy of PY1 Data(H)'!$A$1:$CZ$1,_xlfn.XLOOKUP($A13,'Copy of PY1 Data(H)'!$A$1:$A$288,'Copy of PY1 Data(H)'!$A$1:$CZ$288))</f>
        <v>0</v>
      </c>
      <c r="BW13" s="180" cm="1">
        <f t="array" ref="BW13">_xlfn.XLOOKUP(BW$1,'Copy of PY1 Data(H)'!$A$1:$CZ$1,_xlfn.XLOOKUP($A13,'Copy of PY1 Data(H)'!$A$1:$A$288,'Copy of PY1 Data(H)'!$A$1:$CZ$288))</f>
        <v>0</v>
      </c>
      <c r="BX13" s="180" cm="1">
        <f t="array" ref="BX13">_xlfn.XLOOKUP(BX$1,'Copy of PY1 Data(H)'!$A$1:$CZ$1,_xlfn.XLOOKUP($A13,'Copy of PY1 Data(H)'!$A$1:$A$288,'Copy of PY1 Data(H)'!$A$1:$CZ$288))</f>
        <v>0</v>
      </c>
      <c r="BY13" s="180" cm="1">
        <f t="array" ref="BY13">_xlfn.XLOOKUP(BY$1,'Copy of PY1 Data(H)'!$A$1:$CZ$1,_xlfn.XLOOKUP($A13,'Copy of PY1 Data(H)'!$A$1:$A$288,'Copy of PY1 Data(H)'!$A$1:$CZ$288))</f>
        <v>0</v>
      </c>
      <c r="BZ13" s="180" cm="1">
        <f t="array" ref="BZ13">_xlfn.XLOOKUP(BZ$1,'Copy of PY1 Data(H)'!$A$1:$CZ$1,_xlfn.XLOOKUP($A13,'Copy of PY1 Data(H)'!$A$1:$A$288,'Copy of PY1 Data(H)'!$A$1:$CZ$288))</f>
        <v>0</v>
      </c>
      <c r="CA13" s="180" cm="1">
        <f t="array" ref="CA13">_xlfn.XLOOKUP(CA$1,'Copy of PY1 Data(H)'!$A$1:$CZ$1,_xlfn.XLOOKUP($A13,'Copy of PY1 Data(H)'!$A$1:$A$288,'Copy of PY1 Data(H)'!$A$1:$CZ$288))</f>
        <v>0</v>
      </c>
      <c r="CB13" s="180" cm="1">
        <f t="array" ref="CB13">_xlfn.XLOOKUP(CB$1,'Copy of PY1 Data(H)'!$A$1:$CZ$1,_xlfn.XLOOKUP($A13,'Copy of PY1 Data(H)'!$A$1:$A$288,'Copy of PY1 Data(H)'!$A$1:$CZ$288))</f>
        <v>0</v>
      </c>
      <c r="CC13" s="180" cm="1">
        <f t="array" ref="CC13">_xlfn.XLOOKUP(CC$1,'Copy of PY1 Data(H)'!$A$1:$CZ$1,_xlfn.XLOOKUP($A13,'Copy of PY1 Data(H)'!$A$1:$A$288,'Copy of PY1 Data(H)'!$A$1:$CZ$288))</f>
        <v>0</v>
      </c>
      <c r="CD13" s="180" cm="1">
        <f t="array" ref="CD13">_xlfn.XLOOKUP(CD$1,'Copy of PY1 Data(H)'!$A$1:$CZ$1,_xlfn.XLOOKUP($A13,'Copy of PY1 Data(H)'!$A$1:$A$288,'Copy of PY1 Data(H)'!$A$1:$CZ$288))</f>
        <v>0</v>
      </c>
    </row>
    <row r="14" spans="1:82" x14ac:dyDescent="0.3">
      <c r="A14" s="180">
        <v>632</v>
      </c>
      <c r="C14" s="180"/>
      <c r="D14" s="180" cm="1">
        <f t="array" ref="D14">_xlfn.XLOOKUP(D$1,'Copy of PY1 Data(H)'!$A$1:$CZ$1,_xlfn.XLOOKUP($A14,'Copy of PY1 Data(H)'!$A$1:$A$288,'Copy of PY1 Data(H)'!$A$1:$CZ$288))</f>
        <v>0</v>
      </c>
      <c r="E14" s="180" cm="1">
        <f t="array" ref="E14">_xlfn.XLOOKUP(E$1,'Copy of PY1 Data(H)'!$A$1:$CZ$1,_xlfn.XLOOKUP($A14,'Copy of PY1 Data(H)'!$A$1:$A$288,'Copy of PY1 Data(H)'!$A$1:$CZ$288))</f>
        <v>0</v>
      </c>
      <c r="F14" s="180" cm="1">
        <f t="array" ref="F14">_xlfn.XLOOKUP(F$1,'Copy of PY1 Data(H)'!$A$1:$CZ$1,_xlfn.XLOOKUP($A14,'Copy of PY1 Data(H)'!$A$1:$A$288,'Copy of PY1 Data(H)'!$A$1:$CZ$288))</f>
        <v>0</v>
      </c>
      <c r="G14" s="180" cm="1">
        <f t="array" ref="G14">_xlfn.XLOOKUP(G$1,'Copy of PY1 Data(H)'!$A$1:$CZ$1,_xlfn.XLOOKUP($A14,'Copy of PY1 Data(H)'!$A$1:$A$288,'Copy of PY1 Data(H)'!$A$1:$CZ$288))</f>
        <v>0</v>
      </c>
      <c r="H14" s="180" cm="1">
        <f t="array" ref="H14">_xlfn.XLOOKUP(H$1,'Copy of PY1 Data(H)'!$A$1:$CZ$1,_xlfn.XLOOKUP($A14,'Copy of PY1 Data(H)'!$A$1:$A$288,'Copy of PY1 Data(H)'!$A$1:$CZ$288))</f>
        <v>0</v>
      </c>
      <c r="I14" s="180" cm="1">
        <f t="array" ref="I14">_xlfn.XLOOKUP(I$1,'Copy of PY1 Data(H)'!$A$1:$CZ$1,_xlfn.XLOOKUP($A14,'Copy of PY1 Data(H)'!$A$1:$A$288,'Copy of PY1 Data(H)'!$A$1:$CZ$288))</f>
        <v>0</v>
      </c>
      <c r="J14" s="180" cm="1">
        <f t="array" ref="J14">_xlfn.XLOOKUP(J$1,'Copy of PY1 Data(H)'!$A$1:$CZ$1,_xlfn.XLOOKUP($A14,'Copy of PY1 Data(H)'!$A$1:$A$288,'Copy of PY1 Data(H)'!$A$1:$CZ$288))</f>
        <v>0</v>
      </c>
      <c r="K14" s="180" cm="1">
        <f t="array" ref="K14">_xlfn.XLOOKUP(K$1,'Copy of PY1 Data(H)'!$A$1:$CZ$1,_xlfn.XLOOKUP($A14,'Copy of PY1 Data(H)'!$A$1:$A$288,'Copy of PY1 Data(H)'!$A$1:$CZ$288))</f>
        <v>0</v>
      </c>
      <c r="L14" s="180" cm="1">
        <f t="array" ref="L14">_xlfn.XLOOKUP(L$1,'Copy of PY1 Data(H)'!$A$1:$CZ$1,_xlfn.XLOOKUP($A14,'Copy of PY1 Data(H)'!$A$1:$A$288,'Copy of PY1 Data(H)'!$A$1:$CZ$288))</f>
        <v>0</v>
      </c>
      <c r="M14" s="180" cm="1">
        <f t="array" ref="M14">_xlfn.XLOOKUP(M$1,'Copy of PY1 Data(H)'!$A$1:$CZ$1,_xlfn.XLOOKUP($A14,'Copy of PY1 Data(H)'!$A$1:$A$288,'Copy of PY1 Data(H)'!$A$1:$CZ$288))</f>
        <v>0</v>
      </c>
      <c r="N14" s="180" cm="1">
        <f t="array" ref="N14">_xlfn.XLOOKUP(N$1,'Copy of PY1 Data(H)'!$A$1:$CZ$1,_xlfn.XLOOKUP($A14,'Copy of PY1 Data(H)'!$A$1:$A$288,'Copy of PY1 Data(H)'!$A$1:$CZ$288))</f>
        <v>0</v>
      </c>
      <c r="O14" s="180" cm="1">
        <f t="array" ref="O14">_xlfn.XLOOKUP(O$1,'Copy of PY1 Data(H)'!$A$1:$CZ$1,_xlfn.XLOOKUP($A14,'Copy of PY1 Data(H)'!$A$1:$A$288,'Copy of PY1 Data(H)'!$A$1:$CZ$288))</f>
        <v>0</v>
      </c>
      <c r="P14" s="180" cm="1">
        <f t="array" ref="P14">_xlfn.XLOOKUP(P$1,'Copy of PY1 Data(H)'!$A$1:$CZ$1,_xlfn.XLOOKUP($A14,'Copy of PY1 Data(H)'!$A$1:$A$288,'Copy of PY1 Data(H)'!$A$1:$CZ$288))</f>
        <v>0</v>
      </c>
      <c r="Q14" s="180" cm="1">
        <f t="array" ref="Q14">_xlfn.XLOOKUP(Q$1,'Copy of PY1 Data(H)'!$A$1:$CZ$1,_xlfn.XLOOKUP($A14,'Copy of PY1 Data(H)'!$A$1:$A$288,'Copy of PY1 Data(H)'!$A$1:$CZ$288))</f>
        <v>0</v>
      </c>
      <c r="R14" s="180" cm="1">
        <f t="array" ref="R14">_xlfn.XLOOKUP(R$1,'Copy of PY1 Data(H)'!$A$1:$CZ$1,_xlfn.XLOOKUP($A14,'Copy of PY1 Data(H)'!$A$1:$A$288,'Copy of PY1 Data(H)'!$A$1:$CZ$288))</f>
        <v>0</v>
      </c>
      <c r="S14" s="180" cm="1">
        <f t="array" ref="S14">_xlfn.XLOOKUP(S$1,'Copy of PY1 Data(H)'!$A$1:$CZ$1,_xlfn.XLOOKUP($A14,'Copy of PY1 Data(H)'!$A$1:$A$288,'Copy of PY1 Data(H)'!$A$1:$CZ$288))</f>
        <v>0</v>
      </c>
      <c r="T14" s="180" cm="1">
        <f t="array" ref="T14">_xlfn.XLOOKUP(T$1,'Copy of PY1 Data(H)'!$A$1:$CZ$1,_xlfn.XLOOKUP($A14,'Copy of PY1 Data(H)'!$A$1:$A$288,'Copy of PY1 Data(H)'!$A$1:$CZ$288))</f>
        <v>0</v>
      </c>
      <c r="U14" s="180" cm="1">
        <f t="array" ref="U14">_xlfn.XLOOKUP(U$1,'Copy of PY1 Data(H)'!$A$1:$CZ$1,_xlfn.XLOOKUP($A14,'Copy of PY1 Data(H)'!$A$1:$A$288,'Copy of PY1 Data(H)'!$A$1:$CZ$288))</f>
        <v>0</v>
      </c>
      <c r="V14" s="180" cm="1">
        <f t="array" ref="V14">_xlfn.XLOOKUP(V$1,'Copy of PY1 Data(H)'!$A$1:$CZ$1,_xlfn.XLOOKUP($A14,'Copy of PY1 Data(H)'!$A$1:$A$288,'Copy of PY1 Data(H)'!$A$1:$CZ$288))</f>
        <v>0</v>
      </c>
      <c r="W14" s="180" cm="1">
        <f t="array" ref="W14">_xlfn.XLOOKUP(W$1,'Copy of PY1 Data(H)'!$A$1:$CZ$1,_xlfn.XLOOKUP($A14,'Copy of PY1 Data(H)'!$A$1:$A$288,'Copy of PY1 Data(H)'!$A$1:$CZ$288))</f>
        <v>0</v>
      </c>
      <c r="X14" s="180" cm="1">
        <f t="array" ref="X14">_xlfn.XLOOKUP(X$1,'Copy of PY1 Data(H)'!$A$1:$CZ$1,_xlfn.XLOOKUP($A14,'Copy of PY1 Data(H)'!$A$1:$A$288,'Copy of PY1 Data(H)'!$A$1:$CZ$288))</f>
        <v>0</v>
      </c>
      <c r="Y14" s="180" cm="1">
        <f t="array" ref="Y14">_xlfn.XLOOKUP(Y$1,'Copy of PY1 Data(H)'!$A$1:$CZ$1,_xlfn.XLOOKUP($A14,'Copy of PY1 Data(H)'!$A$1:$A$288,'Copy of PY1 Data(H)'!$A$1:$CZ$288))</f>
        <v>0</v>
      </c>
      <c r="Z14" s="180" cm="1">
        <f t="array" ref="Z14">_xlfn.XLOOKUP(Z$1,'Copy of PY1 Data(H)'!$A$1:$CZ$1,_xlfn.XLOOKUP($A14,'Copy of PY1 Data(H)'!$A$1:$A$288,'Copy of PY1 Data(H)'!$A$1:$CZ$288))</f>
        <v>0</v>
      </c>
      <c r="AA14" s="180" cm="1">
        <f t="array" ref="AA14">_xlfn.XLOOKUP(AA$1,'Copy of PY1 Data(H)'!$A$1:$CZ$1,_xlfn.XLOOKUP($A14,'Copy of PY1 Data(H)'!$A$1:$A$288,'Copy of PY1 Data(H)'!$A$1:$CZ$288))</f>
        <v>0</v>
      </c>
      <c r="AB14" s="180" cm="1">
        <f t="array" ref="AB14">_xlfn.XLOOKUP(AB$1,'Copy of PY1 Data(H)'!$A$1:$CZ$1,_xlfn.XLOOKUP($A14,'Copy of PY1 Data(H)'!$A$1:$A$288,'Copy of PY1 Data(H)'!$A$1:$CZ$288))</f>
        <v>0</v>
      </c>
      <c r="AC14" s="180" cm="1">
        <f t="array" ref="AC14">_xlfn.XLOOKUP(AC$1,'Copy of PY1 Data(H)'!$A$1:$CZ$1,_xlfn.XLOOKUP($A14,'Copy of PY1 Data(H)'!$A$1:$A$288,'Copy of PY1 Data(H)'!$A$1:$CZ$288))</f>
        <v>0</v>
      </c>
      <c r="AD14" s="180" cm="1">
        <f t="array" ref="AD14">_xlfn.XLOOKUP(AD$1,'Copy of PY1 Data(H)'!$A$1:$CZ$1,_xlfn.XLOOKUP($A14,'Copy of PY1 Data(H)'!$A$1:$A$288,'Copy of PY1 Data(H)'!$A$1:$CZ$288))</f>
        <v>0</v>
      </c>
      <c r="AE14" s="180" cm="1">
        <f t="array" ref="AE14">_xlfn.XLOOKUP(AE$1,'Copy of PY1 Data(H)'!$A$1:$CZ$1,_xlfn.XLOOKUP($A14,'Copy of PY1 Data(H)'!$A$1:$A$288,'Copy of PY1 Data(H)'!$A$1:$CZ$288))</f>
        <v>0</v>
      </c>
      <c r="AF14" s="180" cm="1">
        <f t="array" ref="AF14">_xlfn.XLOOKUP(AF$1,'Copy of PY1 Data(H)'!$A$1:$CZ$1,_xlfn.XLOOKUP($A14,'Copy of PY1 Data(H)'!$A$1:$A$288,'Copy of PY1 Data(H)'!$A$1:$CZ$288))</f>
        <v>0</v>
      </c>
      <c r="AG14" s="180" cm="1">
        <f t="array" ref="AG14">_xlfn.XLOOKUP(AG$1,'Copy of PY1 Data(H)'!$A$1:$CZ$1,_xlfn.XLOOKUP($A14,'Copy of PY1 Data(H)'!$A$1:$A$288,'Copy of PY1 Data(H)'!$A$1:$CZ$288))</f>
        <v>0</v>
      </c>
      <c r="AH14" s="180" cm="1">
        <f t="array" ref="AH14">_xlfn.XLOOKUP(AH$1,'Copy of PY1 Data(H)'!$A$1:$CZ$1,_xlfn.XLOOKUP($A14,'Copy of PY1 Data(H)'!$A$1:$A$288,'Copy of PY1 Data(H)'!$A$1:$CZ$288))</f>
        <v>0</v>
      </c>
      <c r="AI14" s="180" cm="1">
        <f t="array" ref="AI14">_xlfn.XLOOKUP(AI$1,'Copy of PY1 Data(H)'!$A$1:$CZ$1,_xlfn.XLOOKUP($A14,'Copy of PY1 Data(H)'!$A$1:$A$288,'Copy of PY1 Data(H)'!$A$1:$CZ$288))</f>
        <v>0</v>
      </c>
      <c r="AJ14" s="180" cm="1">
        <f t="array" ref="AJ14">_xlfn.XLOOKUP(AJ$1,'Copy of PY1 Data(H)'!$A$1:$CZ$1,_xlfn.XLOOKUP($A14,'Copy of PY1 Data(H)'!$A$1:$A$288,'Copy of PY1 Data(H)'!$A$1:$CZ$288))</f>
        <v>0</v>
      </c>
      <c r="AK14" s="180" cm="1">
        <f t="array" ref="AK14">_xlfn.XLOOKUP(AK$1,'Copy of PY1 Data(H)'!$A$1:$CZ$1,_xlfn.XLOOKUP($A14,'Copy of PY1 Data(H)'!$A$1:$A$288,'Copy of PY1 Data(H)'!$A$1:$CZ$288))</f>
        <v>0</v>
      </c>
      <c r="AL14" s="180" cm="1">
        <f t="array" ref="AL14">_xlfn.XLOOKUP(AL$1,'Copy of PY1 Data(H)'!$A$1:$CZ$1,_xlfn.XLOOKUP($A14,'Copy of PY1 Data(H)'!$A$1:$A$288,'Copy of PY1 Data(H)'!$A$1:$CZ$288))</f>
        <v>0</v>
      </c>
      <c r="AM14" s="180" cm="1">
        <f t="array" ref="AM14">_xlfn.XLOOKUP(AM$1,'Copy of PY1 Data(H)'!$A$1:$CZ$1,_xlfn.XLOOKUP($A14,'Copy of PY1 Data(H)'!$A$1:$A$288,'Copy of PY1 Data(H)'!$A$1:$CZ$288))</f>
        <v>0</v>
      </c>
      <c r="AN14" s="180" cm="1">
        <f t="array" ref="AN14">_xlfn.XLOOKUP(AN$1,'Copy of PY1 Data(H)'!$A$1:$CZ$1,_xlfn.XLOOKUP($A14,'Copy of PY1 Data(H)'!$A$1:$A$288,'Copy of PY1 Data(H)'!$A$1:$CZ$288))</f>
        <v>0</v>
      </c>
      <c r="AO14" s="180" cm="1">
        <f t="array" ref="AO14">_xlfn.XLOOKUP(AO$1,'Copy of PY1 Data(H)'!$A$1:$CZ$1,_xlfn.XLOOKUP($A14,'Copy of PY1 Data(H)'!$A$1:$A$288,'Copy of PY1 Data(H)'!$A$1:$CZ$288))</f>
        <v>0</v>
      </c>
      <c r="AP14" s="180" cm="1">
        <f t="array" ref="AP14">_xlfn.XLOOKUP(AP$1,'Copy of PY1 Data(H)'!$A$1:$CZ$1,_xlfn.XLOOKUP($A14,'Copy of PY1 Data(H)'!$A$1:$A$288,'Copy of PY1 Data(H)'!$A$1:$CZ$288))</f>
        <v>0</v>
      </c>
      <c r="AQ14" s="180" cm="1">
        <f t="array" ref="AQ14">_xlfn.XLOOKUP(AQ$1,'Copy of PY1 Data(H)'!$A$1:$CZ$1,_xlfn.XLOOKUP($A14,'Copy of PY1 Data(H)'!$A$1:$A$288,'Copy of PY1 Data(H)'!$A$1:$CZ$288))</f>
        <v>0</v>
      </c>
      <c r="AR14" s="180" cm="1">
        <f t="array" ref="AR14">_xlfn.XLOOKUP(AR$1,'Copy of PY1 Data(H)'!$A$1:$CZ$1,_xlfn.XLOOKUP($A14,'Copy of PY1 Data(H)'!$A$1:$A$288,'Copy of PY1 Data(H)'!$A$1:$CZ$288))</f>
        <v>0</v>
      </c>
      <c r="AS14" s="180" cm="1">
        <f t="array" ref="AS14">_xlfn.XLOOKUP(AS$1,'Copy of PY1 Data(H)'!$A$1:$CZ$1,_xlfn.XLOOKUP($A14,'Copy of PY1 Data(H)'!$A$1:$A$288,'Copy of PY1 Data(H)'!$A$1:$CZ$288))</f>
        <v>0</v>
      </c>
      <c r="AT14" s="180" cm="1">
        <f t="array" ref="AT14">_xlfn.XLOOKUP(AT$1,'Copy of PY1 Data(H)'!$A$1:$CZ$1,_xlfn.XLOOKUP($A14,'Copy of PY1 Data(H)'!$A$1:$A$288,'Copy of PY1 Data(H)'!$A$1:$CZ$288))</f>
        <v>0</v>
      </c>
      <c r="AU14" s="180" cm="1">
        <f t="array" ref="AU14">_xlfn.XLOOKUP(AU$1,'Copy of PY1 Data(H)'!$A$1:$CZ$1,_xlfn.XLOOKUP($A14,'Copy of PY1 Data(H)'!$A$1:$A$288,'Copy of PY1 Data(H)'!$A$1:$CZ$288))</f>
        <v>0</v>
      </c>
      <c r="AV14" s="180" cm="1">
        <f t="array" ref="AV14">_xlfn.XLOOKUP(AV$1,'Copy of PY1 Data(H)'!$A$1:$CZ$1,_xlfn.XLOOKUP($A14,'Copy of PY1 Data(H)'!$A$1:$A$288,'Copy of PY1 Data(H)'!$A$1:$CZ$288))</f>
        <v>0</v>
      </c>
      <c r="AW14" s="180" cm="1">
        <f t="array" ref="AW14">_xlfn.XLOOKUP(AW$1,'Copy of PY1 Data(H)'!$A$1:$CZ$1,_xlfn.XLOOKUP($A14,'Copy of PY1 Data(H)'!$A$1:$A$288,'Copy of PY1 Data(H)'!$A$1:$CZ$288))</f>
        <v>0</v>
      </c>
      <c r="AX14" s="180" cm="1">
        <f t="array" ref="AX14">_xlfn.XLOOKUP(AX$1,'Copy of PY1 Data(H)'!$A$1:$CZ$1,_xlfn.XLOOKUP($A14,'Copy of PY1 Data(H)'!$A$1:$A$288,'Copy of PY1 Data(H)'!$A$1:$CZ$288))</f>
        <v>0</v>
      </c>
      <c r="AY14" s="180" cm="1">
        <f t="array" ref="AY14">_xlfn.XLOOKUP(AY$1,'Copy of PY1 Data(H)'!$A$1:$CZ$1,_xlfn.XLOOKUP($A14,'Copy of PY1 Data(H)'!$A$1:$A$288,'Copy of PY1 Data(H)'!$A$1:$CZ$288))</f>
        <v>0</v>
      </c>
      <c r="AZ14" s="180" cm="1">
        <f t="array" ref="AZ14">_xlfn.XLOOKUP(AZ$1,'Copy of PY1 Data(H)'!$A$1:$CZ$1,_xlfn.XLOOKUP($A14,'Copy of PY1 Data(H)'!$A$1:$A$288,'Copy of PY1 Data(H)'!$A$1:$CZ$288))</f>
        <v>0</v>
      </c>
      <c r="BA14" s="180" cm="1">
        <f t="array" ref="BA14">_xlfn.XLOOKUP(BA$1,'Copy of PY1 Data(H)'!$A$1:$CZ$1,_xlfn.XLOOKUP($A14,'Copy of PY1 Data(H)'!$A$1:$A$288,'Copy of PY1 Data(H)'!$A$1:$CZ$288))</f>
        <v>0</v>
      </c>
      <c r="BB14" s="180" cm="1">
        <f t="array" ref="BB14">_xlfn.XLOOKUP(BB$1,'Copy of PY1 Data(H)'!$A$1:$CZ$1,_xlfn.XLOOKUP($A14,'Copy of PY1 Data(H)'!$A$1:$A$288,'Copy of PY1 Data(H)'!$A$1:$CZ$288))</f>
        <v>0</v>
      </c>
      <c r="BC14" s="180" cm="1">
        <f t="array" ref="BC14">_xlfn.XLOOKUP(BC$1,'Copy of PY1 Data(H)'!$A$1:$CZ$1,_xlfn.XLOOKUP($A14,'Copy of PY1 Data(H)'!$A$1:$A$288,'Copy of PY1 Data(H)'!$A$1:$CZ$288))</f>
        <v>0</v>
      </c>
      <c r="BD14" s="180" cm="1">
        <f t="array" ref="BD14">_xlfn.XLOOKUP(BD$1,'Copy of PY1 Data(H)'!$A$1:$CZ$1,_xlfn.XLOOKUP($A14,'Copy of PY1 Data(H)'!$A$1:$A$288,'Copy of PY1 Data(H)'!$A$1:$CZ$288))</f>
        <v>0</v>
      </c>
      <c r="BE14" s="180" cm="1">
        <f t="array" ref="BE14">_xlfn.XLOOKUP(BE$1,'Copy of PY1 Data(H)'!$A$1:$CZ$1,_xlfn.XLOOKUP($A14,'Copy of PY1 Data(H)'!$A$1:$A$288,'Copy of PY1 Data(H)'!$A$1:$CZ$288))</f>
        <v>0</v>
      </c>
      <c r="BF14" s="180" cm="1">
        <f t="array" ref="BF14">_xlfn.XLOOKUP(BF$1,'Copy of PY1 Data(H)'!$A$1:$CZ$1,_xlfn.XLOOKUP($A14,'Copy of PY1 Data(H)'!$A$1:$A$288,'Copy of PY1 Data(H)'!$A$1:$CZ$288))</f>
        <v>0</v>
      </c>
      <c r="BG14" s="180" cm="1">
        <f t="array" ref="BG14">_xlfn.XLOOKUP(BG$1,'Copy of PY1 Data(H)'!$A$1:$CZ$1,_xlfn.XLOOKUP($A14,'Copy of PY1 Data(H)'!$A$1:$A$288,'Copy of PY1 Data(H)'!$A$1:$CZ$288))</f>
        <v>0</v>
      </c>
      <c r="BH14" s="180" cm="1">
        <f t="array" ref="BH14">_xlfn.XLOOKUP(BH$1,'Copy of PY1 Data(H)'!$A$1:$CZ$1,_xlfn.XLOOKUP($A14,'Copy of PY1 Data(H)'!$A$1:$A$288,'Copy of PY1 Data(H)'!$A$1:$CZ$288))</f>
        <v>0</v>
      </c>
      <c r="BI14" s="180" cm="1">
        <f t="array" ref="BI14">_xlfn.XLOOKUP(BI$1,'Copy of PY1 Data(H)'!$A$1:$CZ$1,_xlfn.XLOOKUP($A14,'Copy of PY1 Data(H)'!$A$1:$A$288,'Copy of PY1 Data(H)'!$A$1:$CZ$288))</f>
        <v>0</v>
      </c>
      <c r="BJ14" s="180" cm="1">
        <f t="array" ref="BJ14">_xlfn.XLOOKUP(BJ$1,'Copy of PY1 Data(H)'!$A$1:$CZ$1,_xlfn.XLOOKUP($A14,'Copy of PY1 Data(H)'!$A$1:$A$288,'Copy of PY1 Data(H)'!$A$1:$CZ$288))</f>
        <v>0</v>
      </c>
      <c r="BK14" s="180" cm="1">
        <f t="array" ref="BK14">_xlfn.XLOOKUP(BK$1,'Copy of PY1 Data(H)'!$A$1:$CZ$1,_xlfn.XLOOKUP($A14,'Copy of PY1 Data(H)'!$A$1:$A$288,'Copy of PY1 Data(H)'!$A$1:$CZ$288))</f>
        <v>0</v>
      </c>
      <c r="BL14" s="180" cm="1">
        <f t="array" ref="BL14">_xlfn.XLOOKUP(BL$1,'Copy of PY1 Data(H)'!$A$1:$CZ$1,_xlfn.XLOOKUP($A14,'Copy of PY1 Data(H)'!$A$1:$A$288,'Copy of PY1 Data(H)'!$A$1:$CZ$288))</f>
        <v>0</v>
      </c>
      <c r="BM14" s="180" cm="1">
        <f t="array" ref="BM14">_xlfn.XLOOKUP(BM$1,'Copy of PY1 Data(H)'!$A$1:$CZ$1,_xlfn.XLOOKUP($A14,'Copy of PY1 Data(H)'!$A$1:$A$288,'Copy of PY1 Data(H)'!$A$1:$CZ$288))</f>
        <v>0</v>
      </c>
      <c r="BN14" s="180" cm="1">
        <f t="array" ref="BN14">_xlfn.XLOOKUP(BN$1,'Copy of PY1 Data(H)'!$A$1:$CZ$1,_xlfn.XLOOKUP($A14,'Copy of PY1 Data(H)'!$A$1:$A$288,'Copy of PY1 Data(H)'!$A$1:$CZ$288))</f>
        <v>0</v>
      </c>
      <c r="BO14" s="180" cm="1">
        <f t="array" ref="BO14">_xlfn.XLOOKUP(BO$1,'Copy of PY1 Data(H)'!$A$1:$CZ$1,_xlfn.XLOOKUP($A14,'Copy of PY1 Data(H)'!$A$1:$A$288,'Copy of PY1 Data(H)'!$A$1:$CZ$288))</f>
        <v>0</v>
      </c>
      <c r="BP14" s="180" cm="1">
        <f t="array" ref="BP14">_xlfn.XLOOKUP(BP$1,'Copy of PY1 Data(H)'!$A$1:$CZ$1,_xlfn.XLOOKUP($A14,'Copy of PY1 Data(H)'!$A$1:$A$288,'Copy of PY1 Data(H)'!$A$1:$CZ$288))</f>
        <v>0</v>
      </c>
      <c r="BQ14" s="180" cm="1">
        <f t="array" ref="BQ14">_xlfn.XLOOKUP(BQ$1,'Copy of PY1 Data(H)'!$A$1:$CZ$1,_xlfn.XLOOKUP($A14,'Copy of PY1 Data(H)'!$A$1:$A$288,'Copy of PY1 Data(H)'!$A$1:$CZ$288))</f>
        <v>0</v>
      </c>
      <c r="BR14" s="180" cm="1">
        <f t="array" ref="BR14">_xlfn.XLOOKUP(BR$1,'Copy of PY1 Data(H)'!$A$1:$CZ$1,_xlfn.XLOOKUP($A14,'Copy of PY1 Data(H)'!$A$1:$A$288,'Copy of PY1 Data(H)'!$A$1:$CZ$288))</f>
        <v>0</v>
      </c>
      <c r="BS14" s="180" cm="1">
        <f t="array" ref="BS14">_xlfn.XLOOKUP(BS$1,'Copy of PY1 Data(H)'!$A$1:$CZ$1,_xlfn.XLOOKUP($A14,'Copy of PY1 Data(H)'!$A$1:$A$288,'Copy of PY1 Data(H)'!$A$1:$CZ$288))</f>
        <v>0</v>
      </c>
      <c r="BT14" s="180" cm="1">
        <f t="array" ref="BT14">_xlfn.XLOOKUP(BT$1,'Copy of PY1 Data(H)'!$A$1:$CZ$1,_xlfn.XLOOKUP($A14,'Copy of PY1 Data(H)'!$A$1:$A$288,'Copy of PY1 Data(H)'!$A$1:$CZ$288))</f>
        <v>0</v>
      </c>
      <c r="BU14" s="180" cm="1">
        <f t="array" ref="BU14">_xlfn.XLOOKUP(BU$1,'Copy of PY1 Data(H)'!$A$1:$CZ$1,_xlfn.XLOOKUP($A14,'Copy of PY1 Data(H)'!$A$1:$A$288,'Copy of PY1 Data(H)'!$A$1:$CZ$288))</f>
        <v>0</v>
      </c>
      <c r="BV14" s="180" cm="1">
        <f t="array" ref="BV14">_xlfn.XLOOKUP(BV$1,'Copy of PY1 Data(H)'!$A$1:$CZ$1,_xlfn.XLOOKUP($A14,'Copy of PY1 Data(H)'!$A$1:$A$288,'Copy of PY1 Data(H)'!$A$1:$CZ$288))</f>
        <v>0</v>
      </c>
      <c r="BW14" s="180" cm="1">
        <f t="array" ref="BW14">_xlfn.XLOOKUP(BW$1,'Copy of PY1 Data(H)'!$A$1:$CZ$1,_xlfn.XLOOKUP($A14,'Copy of PY1 Data(H)'!$A$1:$A$288,'Copy of PY1 Data(H)'!$A$1:$CZ$288))</f>
        <v>0</v>
      </c>
      <c r="BX14" s="180" cm="1">
        <f t="array" ref="BX14">_xlfn.XLOOKUP(BX$1,'Copy of PY1 Data(H)'!$A$1:$CZ$1,_xlfn.XLOOKUP($A14,'Copy of PY1 Data(H)'!$A$1:$A$288,'Copy of PY1 Data(H)'!$A$1:$CZ$288))</f>
        <v>0</v>
      </c>
      <c r="BY14" s="180" cm="1">
        <f t="array" ref="BY14">_xlfn.XLOOKUP(BY$1,'Copy of PY1 Data(H)'!$A$1:$CZ$1,_xlfn.XLOOKUP($A14,'Copy of PY1 Data(H)'!$A$1:$A$288,'Copy of PY1 Data(H)'!$A$1:$CZ$288))</f>
        <v>0</v>
      </c>
      <c r="BZ14" s="180" cm="1">
        <f t="array" ref="BZ14">_xlfn.XLOOKUP(BZ$1,'Copy of PY1 Data(H)'!$A$1:$CZ$1,_xlfn.XLOOKUP($A14,'Copy of PY1 Data(H)'!$A$1:$A$288,'Copy of PY1 Data(H)'!$A$1:$CZ$288))</f>
        <v>0</v>
      </c>
      <c r="CA14" s="180" cm="1">
        <f t="array" ref="CA14">_xlfn.XLOOKUP(CA$1,'Copy of PY1 Data(H)'!$A$1:$CZ$1,_xlfn.XLOOKUP($A14,'Copy of PY1 Data(H)'!$A$1:$A$288,'Copy of PY1 Data(H)'!$A$1:$CZ$288))</f>
        <v>0</v>
      </c>
      <c r="CB14" s="180" cm="1">
        <f t="array" ref="CB14">_xlfn.XLOOKUP(CB$1,'Copy of PY1 Data(H)'!$A$1:$CZ$1,_xlfn.XLOOKUP($A14,'Copy of PY1 Data(H)'!$A$1:$A$288,'Copy of PY1 Data(H)'!$A$1:$CZ$288))</f>
        <v>0</v>
      </c>
      <c r="CC14" s="180" cm="1">
        <f t="array" ref="CC14">_xlfn.XLOOKUP(CC$1,'Copy of PY1 Data(H)'!$A$1:$CZ$1,_xlfn.XLOOKUP($A14,'Copy of PY1 Data(H)'!$A$1:$A$288,'Copy of PY1 Data(H)'!$A$1:$CZ$288))</f>
        <v>0</v>
      </c>
      <c r="CD14" s="180" cm="1">
        <f t="array" ref="CD14">_xlfn.XLOOKUP(CD$1,'Copy of PY1 Data(H)'!$A$1:$CZ$1,_xlfn.XLOOKUP($A14,'Copy of PY1 Data(H)'!$A$1:$A$288,'Copy of PY1 Data(H)'!$A$1:$CZ$288))</f>
        <v>0</v>
      </c>
    </row>
    <row r="15" spans="1:82" x14ac:dyDescent="0.3">
      <c r="A15" s="180">
        <v>338</v>
      </c>
      <c r="C15" s="180"/>
      <c r="D15" s="180" cm="1">
        <f t="array" ref="D15">_xlfn.XLOOKUP(D$1,'Copy of PY1 Data(H)'!$A$1:$CZ$1,_xlfn.XLOOKUP($A15,'Copy of PY1 Data(H)'!$A$1:$A$288,'Copy of PY1 Data(H)'!$A$1:$CZ$288))</f>
        <v>1623679</v>
      </c>
      <c r="E15" s="180" cm="1">
        <f t="array" ref="E15">_xlfn.XLOOKUP(E$1,'Copy of PY1 Data(H)'!$A$1:$CZ$1,_xlfn.XLOOKUP($A15,'Copy of PY1 Data(H)'!$A$1:$A$288,'Copy of PY1 Data(H)'!$A$1:$CZ$288))</f>
        <v>2450710</v>
      </c>
      <c r="F15" s="180" cm="1">
        <f t="array" ref="F15">_xlfn.XLOOKUP(F$1,'Copy of PY1 Data(H)'!$A$1:$CZ$1,_xlfn.XLOOKUP($A15,'Copy of PY1 Data(H)'!$A$1:$A$288,'Copy of PY1 Data(H)'!$A$1:$CZ$288))</f>
        <v>552704</v>
      </c>
      <c r="G15" s="180" cm="1">
        <f t="array" ref="G15">_xlfn.XLOOKUP(G$1,'Copy of PY1 Data(H)'!$A$1:$CZ$1,_xlfn.XLOOKUP($A15,'Copy of PY1 Data(H)'!$A$1:$A$288,'Copy of PY1 Data(H)'!$A$1:$CZ$288))</f>
        <v>439761</v>
      </c>
      <c r="H15" s="180" cm="1">
        <f t="array" ref="H15">_xlfn.XLOOKUP(H$1,'Copy of PY1 Data(H)'!$A$1:$CZ$1,_xlfn.XLOOKUP($A15,'Copy of PY1 Data(H)'!$A$1:$A$288,'Copy of PY1 Data(H)'!$A$1:$CZ$288))</f>
        <v>176881</v>
      </c>
      <c r="I15" s="180" cm="1">
        <f t="array" ref="I15">_xlfn.XLOOKUP(I$1,'Copy of PY1 Data(H)'!$A$1:$CZ$1,_xlfn.XLOOKUP($A15,'Copy of PY1 Data(H)'!$A$1:$A$288,'Copy of PY1 Data(H)'!$A$1:$CZ$288))</f>
        <v>7666</v>
      </c>
      <c r="J15" s="180" cm="1">
        <f t="array" ref="J15">_xlfn.XLOOKUP(J$1,'Copy of PY1 Data(H)'!$A$1:$CZ$1,_xlfn.XLOOKUP($A15,'Copy of PY1 Data(H)'!$A$1:$A$288,'Copy of PY1 Data(H)'!$A$1:$CZ$288))</f>
        <v>467</v>
      </c>
      <c r="K15" s="180" cm="1">
        <f t="array" ref="K15">_xlfn.XLOOKUP(K$1,'Copy of PY1 Data(H)'!$A$1:$CZ$1,_xlfn.XLOOKUP($A15,'Copy of PY1 Data(H)'!$A$1:$A$288,'Copy of PY1 Data(H)'!$A$1:$CZ$288))</f>
        <v>205</v>
      </c>
      <c r="L15" s="180" cm="1">
        <f t="array" ref="L15">_xlfn.XLOOKUP(L$1,'Copy of PY1 Data(H)'!$A$1:$CZ$1,_xlfn.XLOOKUP($A15,'Copy of PY1 Data(H)'!$A$1:$A$288,'Copy of PY1 Data(H)'!$A$1:$CZ$288))</f>
        <v>10448436</v>
      </c>
      <c r="M15" s="180" cm="1">
        <f t="array" ref="M15">_xlfn.XLOOKUP(M$1,'Copy of PY1 Data(H)'!$A$1:$CZ$1,_xlfn.XLOOKUP($A15,'Copy of PY1 Data(H)'!$A$1:$A$288,'Copy of PY1 Data(H)'!$A$1:$CZ$288))</f>
        <v>270102146</v>
      </c>
      <c r="N15" s="180" cm="1">
        <f t="array" ref="N15">_xlfn.XLOOKUP(N$1,'Copy of PY1 Data(H)'!$A$1:$CZ$1,_xlfn.XLOOKUP($A15,'Copy of PY1 Data(H)'!$A$1:$A$288,'Copy of PY1 Data(H)'!$A$1:$CZ$288))</f>
        <v>113612</v>
      </c>
      <c r="O15" s="180" cm="1">
        <f t="array" ref="O15">_xlfn.XLOOKUP(O$1,'Copy of PY1 Data(H)'!$A$1:$CZ$1,_xlfn.XLOOKUP($A15,'Copy of PY1 Data(H)'!$A$1:$A$288,'Copy of PY1 Data(H)'!$A$1:$CZ$288))</f>
        <v>9799520</v>
      </c>
      <c r="P15" s="180" cm="1">
        <f t="array" ref="P15">_xlfn.XLOOKUP(P$1,'Copy of PY1 Data(H)'!$A$1:$CZ$1,_xlfn.XLOOKUP($A15,'Copy of PY1 Data(H)'!$A$1:$A$288,'Copy of PY1 Data(H)'!$A$1:$CZ$288))</f>
        <v>9810</v>
      </c>
      <c r="Q15" s="180" cm="1">
        <f t="array" ref="Q15">_xlfn.XLOOKUP(Q$1,'Copy of PY1 Data(H)'!$A$1:$CZ$1,_xlfn.XLOOKUP($A15,'Copy of PY1 Data(H)'!$A$1:$A$288,'Copy of PY1 Data(H)'!$A$1:$CZ$288))</f>
        <v>17207089</v>
      </c>
      <c r="R15" s="180" cm="1">
        <f t="array" ref="R15">_xlfn.XLOOKUP(R$1,'Copy of PY1 Data(H)'!$A$1:$CZ$1,_xlfn.XLOOKUP($A15,'Copy of PY1 Data(H)'!$A$1:$A$288,'Copy of PY1 Data(H)'!$A$1:$CZ$288))</f>
        <v>4320</v>
      </c>
      <c r="S15" s="180" cm="1">
        <f t="array" ref="S15">_xlfn.XLOOKUP(S$1,'Copy of PY1 Data(H)'!$A$1:$CZ$1,_xlfn.XLOOKUP($A15,'Copy of PY1 Data(H)'!$A$1:$A$288,'Copy of PY1 Data(H)'!$A$1:$CZ$288))</f>
        <v>168441</v>
      </c>
      <c r="T15" s="180" cm="1">
        <f t="array" ref="T15">_xlfn.XLOOKUP(T$1,'Copy of PY1 Data(H)'!$A$1:$CZ$1,_xlfn.XLOOKUP($A15,'Copy of PY1 Data(H)'!$A$1:$A$288,'Copy of PY1 Data(H)'!$A$1:$CZ$288))</f>
        <v>1285752</v>
      </c>
      <c r="U15" s="180" cm="1">
        <f t="array" ref="U15">_xlfn.XLOOKUP(U$1,'Copy of PY1 Data(H)'!$A$1:$CZ$1,_xlfn.XLOOKUP($A15,'Copy of PY1 Data(H)'!$A$1:$A$288,'Copy of PY1 Data(H)'!$A$1:$CZ$288))</f>
        <v>269130</v>
      </c>
      <c r="V15" s="180" cm="1">
        <f t="array" ref="V15">_xlfn.XLOOKUP(V$1,'Copy of PY1 Data(H)'!$A$1:$CZ$1,_xlfn.XLOOKUP($A15,'Copy of PY1 Data(H)'!$A$1:$A$288,'Copy of PY1 Data(H)'!$A$1:$CZ$288))</f>
        <v>4401355</v>
      </c>
      <c r="W15" s="180" cm="1">
        <f t="array" ref="W15">_xlfn.XLOOKUP(W$1,'Copy of PY1 Data(H)'!$A$1:$CZ$1,_xlfn.XLOOKUP($A15,'Copy of PY1 Data(H)'!$A$1:$A$288,'Copy of PY1 Data(H)'!$A$1:$CZ$288))</f>
        <v>0</v>
      </c>
      <c r="X15" s="180" cm="1">
        <f t="array" ref="X15">_xlfn.XLOOKUP(X$1,'Copy of PY1 Data(H)'!$A$1:$CZ$1,_xlfn.XLOOKUP($A15,'Copy of PY1 Data(H)'!$A$1:$A$288,'Copy of PY1 Data(H)'!$A$1:$CZ$288))</f>
        <v>0</v>
      </c>
      <c r="Y15" s="180" cm="1">
        <f t="array" ref="Y15">_xlfn.XLOOKUP(Y$1,'Copy of PY1 Data(H)'!$A$1:$CZ$1,_xlfn.XLOOKUP($A15,'Copy of PY1 Data(H)'!$A$1:$A$288,'Copy of PY1 Data(H)'!$A$1:$CZ$288))</f>
        <v>1528757</v>
      </c>
      <c r="Z15" s="180" cm="1">
        <f t="array" ref="Z15">_xlfn.XLOOKUP(Z$1,'Copy of PY1 Data(H)'!$A$1:$CZ$1,_xlfn.XLOOKUP($A15,'Copy of PY1 Data(H)'!$A$1:$A$288,'Copy of PY1 Data(H)'!$A$1:$CZ$288))</f>
        <v>57103454</v>
      </c>
      <c r="AA15" s="180" cm="1">
        <f t="array" ref="AA15">_xlfn.XLOOKUP(AA$1,'Copy of PY1 Data(H)'!$A$1:$CZ$1,_xlfn.XLOOKUP($A15,'Copy of PY1 Data(H)'!$A$1:$A$288,'Copy of PY1 Data(H)'!$A$1:$CZ$288))</f>
        <v>2871</v>
      </c>
      <c r="AB15" s="180" cm="1">
        <f t="array" ref="AB15">_xlfn.XLOOKUP(AB$1,'Copy of PY1 Data(H)'!$A$1:$CZ$1,_xlfn.XLOOKUP($A15,'Copy of PY1 Data(H)'!$A$1:$A$288,'Copy of PY1 Data(H)'!$A$1:$CZ$288))</f>
        <v>127121</v>
      </c>
      <c r="AC15" s="180" cm="1">
        <f t="array" ref="AC15">_xlfn.XLOOKUP(AC$1,'Copy of PY1 Data(H)'!$A$1:$CZ$1,_xlfn.XLOOKUP($A15,'Copy of PY1 Data(H)'!$A$1:$A$288,'Copy of PY1 Data(H)'!$A$1:$CZ$288))</f>
        <v>78368406</v>
      </c>
      <c r="AD15" s="180" cm="1">
        <f t="array" ref="AD15">_xlfn.XLOOKUP(AD$1,'Copy of PY1 Data(H)'!$A$1:$CZ$1,_xlfn.XLOOKUP($A15,'Copy of PY1 Data(H)'!$A$1:$A$288,'Copy of PY1 Data(H)'!$A$1:$CZ$288))</f>
        <v>1013957</v>
      </c>
      <c r="AE15" s="180" cm="1">
        <f t="array" ref="AE15">_xlfn.XLOOKUP(AE$1,'Copy of PY1 Data(H)'!$A$1:$CZ$1,_xlfn.XLOOKUP($A15,'Copy of PY1 Data(H)'!$A$1:$A$288,'Copy of PY1 Data(H)'!$A$1:$CZ$288))</f>
        <v>0</v>
      </c>
      <c r="AF15" s="180" cm="1">
        <f t="array" ref="AF15">_xlfn.XLOOKUP(AF$1,'Copy of PY1 Data(H)'!$A$1:$CZ$1,_xlfn.XLOOKUP($A15,'Copy of PY1 Data(H)'!$A$1:$A$288,'Copy of PY1 Data(H)'!$A$1:$CZ$288))</f>
        <v>181640573</v>
      </c>
      <c r="AG15" s="180" cm="1">
        <f t="array" ref="AG15">_xlfn.XLOOKUP(AG$1,'Copy of PY1 Data(H)'!$A$1:$CZ$1,_xlfn.XLOOKUP($A15,'Copy of PY1 Data(H)'!$A$1:$A$288,'Copy of PY1 Data(H)'!$A$1:$CZ$288))</f>
        <v>11484</v>
      </c>
      <c r="AH15" s="180" cm="1">
        <f t="array" ref="AH15">_xlfn.XLOOKUP(AH$1,'Copy of PY1 Data(H)'!$A$1:$CZ$1,_xlfn.XLOOKUP($A15,'Copy of PY1 Data(H)'!$A$1:$A$288,'Copy of PY1 Data(H)'!$A$1:$CZ$288))</f>
        <v>16218</v>
      </c>
      <c r="AI15" s="180" cm="1">
        <f t="array" ref="AI15">_xlfn.XLOOKUP(AI$1,'Copy of PY1 Data(H)'!$A$1:$CZ$1,_xlfn.XLOOKUP($A15,'Copy of PY1 Data(H)'!$A$1:$A$288,'Copy of PY1 Data(H)'!$A$1:$CZ$288))</f>
        <v>4992052</v>
      </c>
      <c r="AJ15" s="180" cm="1">
        <f t="array" ref="AJ15">_xlfn.XLOOKUP(AJ$1,'Copy of PY1 Data(H)'!$A$1:$CZ$1,_xlfn.XLOOKUP($A15,'Copy of PY1 Data(H)'!$A$1:$A$288,'Copy of PY1 Data(H)'!$A$1:$CZ$288))</f>
        <v>270361</v>
      </c>
      <c r="AK15" s="180" cm="1">
        <f t="array" ref="AK15">_xlfn.XLOOKUP(AK$1,'Copy of PY1 Data(H)'!$A$1:$CZ$1,_xlfn.XLOOKUP($A15,'Copy of PY1 Data(H)'!$A$1:$A$288,'Copy of PY1 Data(H)'!$A$1:$CZ$288))</f>
        <v>3298</v>
      </c>
      <c r="AL15" s="180" cm="1">
        <f t="array" ref="AL15">_xlfn.XLOOKUP(AL$1,'Copy of PY1 Data(H)'!$A$1:$CZ$1,_xlfn.XLOOKUP($A15,'Copy of PY1 Data(H)'!$A$1:$A$288,'Copy of PY1 Data(H)'!$A$1:$CZ$288))</f>
        <v>0</v>
      </c>
      <c r="AM15" s="180" cm="1">
        <f t="array" ref="AM15">_xlfn.XLOOKUP(AM$1,'Copy of PY1 Data(H)'!$A$1:$CZ$1,_xlfn.XLOOKUP($A15,'Copy of PY1 Data(H)'!$A$1:$A$288,'Copy of PY1 Data(H)'!$A$1:$CZ$288))</f>
        <v>1800</v>
      </c>
      <c r="AN15" s="180" cm="1">
        <f t="array" ref="AN15">_xlfn.XLOOKUP(AN$1,'Copy of PY1 Data(H)'!$A$1:$CZ$1,_xlfn.XLOOKUP($A15,'Copy of PY1 Data(H)'!$A$1:$A$288,'Copy of PY1 Data(H)'!$A$1:$CZ$288))</f>
        <v>20273154</v>
      </c>
      <c r="AO15" s="180" cm="1">
        <f t="array" ref="AO15">_xlfn.XLOOKUP(AO$1,'Copy of PY1 Data(H)'!$A$1:$CZ$1,_xlfn.XLOOKUP($A15,'Copy of PY1 Data(H)'!$A$1:$A$288,'Copy of PY1 Data(H)'!$A$1:$CZ$288))</f>
        <v>0</v>
      </c>
      <c r="AP15" s="180" cm="1">
        <f t="array" ref="AP15">_xlfn.XLOOKUP(AP$1,'Copy of PY1 Data(H)'!$A$1:$CZ$1,_xlfn.XLOOKUP($A15,'Copy of PY1 Data(H)'!$A$1:$A$288,'Copy of PY1 Data(H)'!$A$1:$CZ$288))</f>
        <v>1726480</v>
      </c>
      <c r="AQ15" s="180" cm="1">
        <f t="array" ref="AQ15">_xlfn.XLOOKUP(AQ$1,'Copy of PY1 Data(H)'!$A$1:$CZ$1,_xlfn.XLOOKUP($A15,'Copy of PY1 Data(H)'!$A$1:$A$288,'Copy of PY1 Data(H)'!$A$1:$CZ$288))</f>
        <v>1182744</v>
      </c>
      <c r="AR15" s="180" cm="1">
        <f t="array" ref="AR15">_xlfn.XLOOKUP(AR$1,'Copy of PY1 Data(H)'!$A$1:$CZ$1,_xlfn.XLOOKUP($A15,'Copy of PY1 Data(H)'!$A$1:$A$288,'Copy of PY1 Data(H)'!$A$1:$CZ$288))</f>
        <v>119148</v>
      </c>
      <c r="AS15" s="180" cm="1">
        <f t="array" ref="AS15">_xlfn.XLOOKUP(AS$1,'Copy of PY1 Data(H)'!$A$1:$CZ$1,_xlfn.XLOOKUP($A15,'Copy of PY1 Data(H)'!$A$1:$A$288,'Copy of PY1 Data(H)'!$A$1:$CZ$288))</f>
        <v>0</v>
      </c>
      <c r="AT15" s="180" cm="1">
        <f t="array" ref="AT15">_xlfn.XLOOKUP(AT$1,'Copy of PY1 Data(H)'!$A$1:$CZ$1,_xlfn.XLOOKUP($A15,'Copy of PY1 Data(H)'!$A$1:$A$288,'Copy of PY1 Data(H)'!$A$1:$CZ$288))</f>
        <v>15850</v>
      </c>
      <c r="AU15" s="180" cm="1">
        <f t="array" ref="AU15">_xlfn.XLOOKUP(AU$1,'Copy of PY1 Data(H)'!$A$1:$CZ$1,_xlfn.XLOOKUP($A15,'Copy of PY1 Data(H)'!$A$1:$A$288,'Copy of PY1 Data(H)'!$A$1:$CZ$288))</f>
        <v>719901429</v>
      </c>
      <c r="AV15" s="180" cm="1">
        <f t="array" ref="AV15">_xlfn.XLOOKUP(AV$1,'Copy of PY1 Data(H)'!$A$1:$CZ$1,_xlfn.XLOOKUP($A15,'Copy of PY1 Data(H)'!$A$1:$A$288,'Copy of PY1 Data(H)'!$A$1:$CZ$288))</f>
        <v>172355955</v>
      </c>
      <c r="AW15" s="180" cm="1">
        <f t="array" ref="AW15">_xlfn.XLOOKUP(AW$1,'Copy of PY1 Data(H)'!$A$1:$CZ$1,_xlfn.XLOOKUP($A15,'Copy of PY1 Data(H)'!$A$1:$A$288,'Copy of PY1 Data(H)'!$A$1:$CZ$288))</f>
        <v>1715905</v>
      </c>
      <c r="AX15" s="180" cm="1">
        <f t="array" ref="AX15">_xlfn.XLOOKUP(AX$1,'Copy of PY1 Data(H)'!$A$1:$CZ$1,_xlfn.XLOOKUP($A15,'Copy of PY1 Data(H)'!$A$1:$A$288,'Copy of PY1 Data(H)'!$A$1:$CZ$288))</f>
        <v>62722</v>
      </c>
      <c r="AY15" s="180" cm="1">
        <f t="array" ref="AY15">_xlfn.XLOOKUP(AY$1,'Copy of PY1 Data(H)'!$A$1:$CZ$1,_xlfn.XLOOKUP($A15,'Copy of PY1 Data(H)'!$A$1:$A$288,'Copy of PY1 Data(H)'!$A$1:$CZ$288))</f>
        <v>46157</v>
      </c>
      <c r="AZ15" s="180" cm="1">
        <f t="array" ref="AZ15">_xlfn.XLOOKUP(AZ$1,'Copy of PY1 Data(H)'!$A$1:$CZ$1,_xlfn.XLOOKUP($A15,'Copy of PY1 Data(H)'!$A$1:$A$288,'Copy of PY1 Data(H)'!$A$1:$CZ$288))</f>
        <v>14468</v>
      </c>
      <c r="BA15" s="180" cm="1">
        <f t="array" ref="BA15">_xlfn.XLOOKUP(BA$1,'Copy of PY1 Data(H)'!$A$1:$CZ$1,_xlfn.XLOOKUP($A15,'Copy of PY1 Data(H)'!$A$1:$A$288,'Copy of PY1 Data(H)'!$A$1:$CZ$288))</f>
        <v>0</v>
      </c>
      <c r="BB15" s="180" cm="1">
        <f t="array" ref="BB15">_xlfn.XLOOKUP(BB$1,'Copy of PY1 Data(H)'!$A$1:$CZ$1,_xlfn.XLOOKUP($A15,'Copy of PY1 Data(H)'!$A$1:$A$288,'Copy of PY1 Data(H)'!$A$1:$CZ$288))</f>
        <v>10289029</v>
      </c>
      <c r="BC15" s="180" cm="1">
        <f t="array" ref="BC15">_xlfn.XLOOKUP(BC$1,'Copy of PY1 Data(H)'!$A$1:$CZ$1,_xlfn.XLOOKUP($A15,'Copy of PY1 Data(H)'!$A$1:$A$288,'Copy of PY1 Data(H)'!$A$1:$CZ$288))</f>
        <v>7136</v>
      </c>
      <c r="BD15" s="180" cm="1">
        <f t="array" ref="BD15">_xlfn.XLOOKUP(BD$1,'Copy of PY1 Data(H)'!$A$1:$CZ$1,_xlfn.XLOOKUP($A15,'Copy of PY1 Data(H)'!$A$1:$A$288,'Copy of PY1 Data(H)'!$A$1:$CZ$288))</f>
        <v>13296</v>
      </c>
      <c r="BE15" s="180" cm="1">
        <f t="array" ref="BE15">_xlfn.XLOOKUP(BE$1,'Copy of PY1 Data(H)'!$A$1:$CZ$1,_xlfn.XLOOKUP($A15,'Copy of PY1 Data(H)'!$A$1:$A$288,'Copy of PY1 Data(H)'!$A$1:$CZ$288))</f>
        <v>2748</v>
      </c>
      <c r="BF15" s="180" cm="1">
        <f t="array" ref="BF15">_xlfn.XLOOKUP(BF$1,'Copy of PY1 Data(H)'!$A$1:$CZ$1,_xlfn.XLOOKUP($A15,'Copy of PY1 Data(H)'!$A$1:$A$288,'Copy of PY1 Data(H)'!$A$1:$CZ$288))</f>
        <v>23360539</v>
      </c>
      <c r="BG15" s="180" cm="1">
        <f t="array" ref="BG15">_xlfn.XLOOKUP(BG$1,'Copy of PY1 Data(H)'!$A$1:$CZ$1,_xlfn.XLOOKUP($A15,'Copy of PY1 Data(H)'!$A$1:$A$288,'Copy of PY1 Data(H)'!$A$1:$CZ$288))</f>
        <v>0</v>
      </c>
      <c r="BH15" s="180" cm="1">
        <f t="array" ref="BH15">_xlfn.XLOOKUP(BH$1,'Copy of PY1 Data(H)'!$A$1:$CZ$1,_xlfn.XLOOKUP($A15,'Copy of PY1 Data(H)'!$A$1:$A$288,'Copy of PY1 Data(H)'!$A$1:$CZ$288))</f>
        <v>12940903</v>
      </c>
      <c r="BI15" s="180" cm="1">
        <f t="array" ref="BI15">_xlfn.XLOOKUP(BI$1,'Copy of PY1 Data(H)'!$A$1:$CZ$1,_xlfn.XLOOKUP($A15,'Copy of PY1 Data(H)'!$A$1:$A$288,'Copy of PY1 Data(H)'!$A$1:$CZ$288))</f>
        <v>7934252</v>
      </c>
      <c r="BJ15" s="180" cm="1">
        <f t="array" ref="BJ15">_xlfn.XLOOKUP(BJ$1,'Copy of PY1 Data(H)'!$A$1:$CZ$1,_xlfn.XLOOKUP($A15,'Copy of PY1 Data(H)'!$A$1:$A$288,'Copy of PY1 Data(H)'!$A$1:$CZ$288))</f>
        <v>11893</v>
      </c>
      <c r="BK15" s="180" cm="1">
        <f t="array" ref="BK15">_xlfn.XLOOKUP(BK$1,'Copy of PY1 Data(H)'!$A$1:$CZ$1,_xlfn.XLOOKUP($A15,'Copy of PY1 Data(H)'!$A$1:$A$288,'Copy of PY1 Data(H)'!$A$1:$CZ$288))</f>
        <v>479</v>
      </c>
      <c r="BL15" s="180" cm="1">
        <f t="array" ref="BL15">_xlfn.XLOOKUP(BL$1,'Copy of PY1 Data(H)'!$A$1:$CZ$1,_xlfn.XLOOKUP($A15,'Copy of PY1 Data(H)'!$A$1:$A$288,'Copy of PY1 Data(H)'!$A$1:$CZ$288))</f>
        <v>22997038</v>
      </c>
      <c r="BM15" s="180" cm="1">
        <f t="array" ref="BM15">_xlfn.XLOOKUP(BM$1,'Copy of PY1 Data(H)'!$A$1:$CZ$1,_xlfn.XLOOKUP($A15,'Copy of PY1 Data(H)'!$A$1:$A$288,'Copy of PY1 Data(H)'!$A$1:$CZ$288))</f>
        <v>32261828</v>
      </c>
      <c r="BN15" s="180" cm="1">
        <f t="array" ref="BN15">_xlfn.XLOOKUP(BN$1,'Copy of PY1 Data(H)'!$A$1:$CZ$1,_xlfn.XLOOKUP($A15,'Copy of PY1 Data(H)'!$A$1:$A$288,'Copy of PY1 Data(H)'!$A$1:$CZ$288))</f>
        <v>1380742</v>
      </c>
      <c r="BO15" s="180" cm="1">
        <f t="array" ref="BO15">_xlfn.XLOOKUP(BO$1,'Copy of PY1 Data(H)'!$A$1:$CZ$1,_xlfn.XLOOKUP($A15,'Copy of PY1 Data(H)'!$A$1:$A$288,'Copy of PY1 Data(H)'!$A$1:$CZ$288))</f>
        <v>92787441</v>
      </c>
      <c r="BP15" s="180" cm="1">
        <f t="array" ref="BP15">_xlfn.XLOOKUP(BP$1,'Copy of PY1 Data(H)'!$A$1:$CZ$1,_xlfn.XLOOKUP($A15,'Copy of PY1 Data(H)'!$A$1:$A$288,'Copy of PY1 Data(H)'!$A$1:$CZ$288))</f>
        <v>215626575</v>
      </c>
      <c r="BQ15" s="180" cm="1">
        <f t="array" ref="BQ15">_xlfn.XLOOKUP(BQ$1,'Copy of PY1 Data(H)'!$A$1:$CZ$1,_xlfn.XLOOKUP($A15,'Copy of PY1 Data(H)'!$A$1:$A$288,'Copy of PY1 Data(H)'!$A$1:$CZ$288))</f>
        <v>40410</v>
      </c>
      <c r="BR15" s="180" cm="1">
        <f t="array" ref="BR15">_xlfn.XLOOKUP(BR$1,'Copy of PY1 Data(H)'!$A$1:$CZ$1,_xlfn.XLOOKUP($A15,'Copy of PY1 Data(H)'!$A$1:$A$288,'Copy of PY1 Data(H)'!$A$1:$CZ$288))</f>
        <v>14892796</v>
      </c>
      <c r="BS15" s="180" cm="1">
        <f t="array" ref="BS15">_xlfn.XLOOKUP(BS$1,'Copy of PY1 Data(H)'!$A$1:$CZ$1,_xlfn.XLOOKUP($A15,'Copy of PY1 Data(H)'!$A$1:$A$288,'Copy of PY1 Data(H)'!$A$1:$CZ$288))</f>
        <v>213897</v>
      </c>
      <c r="BT15" s="180" cm="1">
        <f t="array" ref="BT15">_xlfn.XLOOKUP(BT$1,'Copy of PY1 Data(H)'!$A$1:$CZ$1,_xlfn.XLOOKUP($A15,'Copy of PY1 Data(H)'!$A$1:$A$288,'Copy of PY1 Data(H)'!$A$1:$CZ$288))</f>
        <v>0</v>
      </c>
      <c r="BU15" s="180" cm="1">
        <f t="array" ref="BU15">_xlfn.XLOOKUP(BU$1,'Copy of PY1 Data(H)'!$A$1:$CZ$1,_xlfn.XLOOKUP($A15,'Copy of PY1 Data(H)'!$A$1:$A$288,'Copy of PY1 Data(H)'!$A$1:$CZ$288))</f>
        <v>56850</v>
      </c>
      <c r="BV15" s="180" cm="1">
        <f t="array" ref="BV15">_xlfn.XLOOKUP(BV$1,'Copy of PY1 Data(H)'!$A$1:$CZ$1,_xlfn.XLOOKUP($A15,'Copy of PY1 Data(H)'!$A$1:$A$288,'Copy of PY1 Data(H)'!$A$1:$CZ$288))</f>
        <v>7898</v>
      </c>
      <c r="BW15" s="180" cm="1">
        <f t="array" ref="BW15">_xlfn.XLOOKUP(BW$1,'Copy of PY1 Data(H)'!$A$1:$CZ$1,_xlfn.XLOOKUP($A15,'Copy of PY1 Data(H)'!$A$1:$A$288,'Copy of PY1 Data(H)'!$A$1:$CZ$288))</f>
        <v>9742962</v>
      </c>
      <c r="BX15" s="180" cm="1">
        <f t="array" ref="BX15">_xlfn.XLOOKUP(BX$1,'Copy of PY1 Data(H)'!$A$1:$CZ$1,_xlfn.XLOOKUP($A15,'Copy of PY1 Data(H)'!$A$1:$A$288,'Copy of PY1 Data(H)'!$A$1:$CZ$288))</f>
        <v>1345558</v>
      </c>
      <c r="BY15" s="180" cm="1">
        <f t="array" ref="BY15">_xlfn.XLOOKUP(BY$1,'Copy of PY1 Data(H)'!$A$1:$CZ$1,_xlfn.XLOOKUP($A15,'Copy of PY1 Data(H)'!$A$1:$A$288,'Copy of PY1 Data(H)'!$A$1:$CZ$288))</f>
        <v>112054036</v>
      </c>
      <c r="BZ15" s="180" cm="1">
        <f t="array" ref="BZ15">_xlfn.XLOOKUP(BZ$1,'Copy of PY1 Data(H)'!$A$1:$CZ$1,_xlfn.XLOOKUP($A15,'Copy of PY1 Data(H)'!$A$1:$A$288,'Copy of PY1 Data(H)'!$A$1:$CZ$288))</f>
        <v>239460</v>
      </c>
      <c r="CA15" s="180" cm="1">
        <f t="array" ref="CA15">_xlfn.XLOOKUP(CA$1,'Copy of PY1 Data(H)'!$A$1:$CZ$1,_xlfn.XLOOKUP($A15,'Copy of PY1 Data(H)'!$A$1:$A$288,'Copy of PY1 Data(H)'!$A$1:$CZ$288))</f>
        <v>37861249</v>
      </c>
      <c r="CB15" s="180" cm="1">
        <f t="array" ref="CB15">_xlfn.XLOOKUP(CB$1,'Copy of PY1 Data(H)'!$A$1:$CZ$1,_xlfn.XLOOKUP($A15,'Copy of PY1 Data(H)'!$A$1:$A$288,'Copy of PY1 Data(H)'!$A$1:$CZ$288))</f>
        <v>166934</v>
      </c>
      <c r="CC15" s="180" cm="1">
        <f t="array" ref="CC15">_xlfn.XLOOKUP(CC$1,'Copy of PY1 Data(H)'!$A$1:$CZ$1,_xlfn.XLOOKUP($A15,'Copy of PY1 Data(H)'!$A$1:$A$288,'Copy of PY1 Data(H)'!$A$1:$CZ$288))</f>
        <v>1529536</v>
      </c>
      <c r="CD15" s="180" cm="1">
        <f t="array" ref="CD15">_xlfn.XLOOKUP(CD$1,'Copy of PY1 Data(H)'!$A$1:$CZ$1,_xlfn.XLOOKUP($A15,'Copy of PY1 Data(H)'!$A$1:$A$288,'Copy of PY1 Data(H)'!$A$1:$CZ$288))</f>
        <v>70434022</v>
      </c>
    </row>
    <row r="16" spans="1:82" x14ac:dyDescent="0.3">
      <c r="A16" s="180">
        <v>335</v>
      </c>
      <c r="C16" s="180"/>
      <c r="D16" s="180" cm="1">
        <f t="array" ref="D16">_xlfn.XLOOKUP(D$1,'Copy of PY1 Data(H)'!$A$1:$CZ$1,_xlfn.XLOOKUP($A16,'Copy of PY1 Data(H)'!$A$1:$A$288,'Copy of PY1 Data(H)'!$A$1:$CZ$288))</f>
        <v>0</v>
      </c>
      <c r="E16" s="180" cm="1">
        <f t="array" ref="E16">_xlfn.XLOOKUP(E$1,'Copy of PY1 Data(H)'!$A$1:$CZ$1,_xlfn.XLOOKUP($A16,'Copy of PY1 Data(H)'!$A$1:$A$288,'Copy of PY1 Data(H)'!$A$1:$CZ$288))</f>
        <v>0</v>
      </c>
      <c r="F16" s="180" cm="1">
        <f t="array" ref="F16">_xlfn.XLOOKUP(F$1,'Copy of PY1 Data(H)'!$A$1:$CZ$1,_xlfn.XLOOKUP($A16,'Copy of PY1 Data(H)'!$A$1:$A$288,'Copy of PY1 Data(H)'!$A$1:$CZ$288))</f>
        <v>0</v>
      </c>
      <c r="G16" s="180" cm="1">
        <f t="array" ref="G16">_xlfn.XLOOKUP(G$1,'Copy of PY1 Data(H)'!$A$1:$CZ$1,_xlfn.XLOOKUP($A16,'Copy of PY1 Data(H)'!$A$1:$A$288,'Copy of PY1 Data(H)'!$A$1:$CZ$288))</f>
        <v>0</v>
      </c>
      <c r="H16" s="180" cm="1">
        <f t="array" ref="H16">_xlfn.XLOOKUP(H$1,'Copy of PY1 Data(H)'!$A$1:$CZ$1,_xlfn.XLOOKUP($A16,'Copy of PY1 Data(H)'!$A$1:$A$288,'Copy of PY1 Data(H)'!$A$1:$CZ$288))</f>
        <v>0</v>
      </c>
      <c r="I16" s="180" cm="1">
        <f t="array" ref="I16">_xlfn.XLOOKUP(I$1,'Copy of PY1 Data(H)'!$A$1:$CZ$1,_xlfn.XLOOKUP($A16,'Copy of PY1 Data(H)'!$A$1:$A$288,'Copy of PY1 Data(H)'!$A$1:$CZ$288))</f>
        <v>0</v>
      </c>
      <c r="J16" s="180" cm="1">
        <f t="array" ref="J16">_xlfn.XLOOKUP(J$1,'Copy of PY1 Data(H)'!$A$1:$CZ$1,_xlfn.XLOOKUP($A16,'Copy of PY1 Data(H)'!$A$1:$A$288,'Copy of PY1 Data(H)'!$A$1:$CZ$288))</f>
        <v>0</v>
      </c>
      <c r="K16" s="180" cm="1">
        <f t="array" ref="K16">_xlfn.XLOOKUP(K$1,'Copy of PY1 Data(H)'!$A$1:$CZ$1,_xlfn.XLOOKUP($A16,'Copy of PY1 Data(H)'!$A$1:$A$288,'Copy of PY1 Data(H)'!$A$1:$CZ$288))</f>
        <v>0</v>
      </c>
      <c r="L16" s="180" cm="1">
        <f t="array" ref="L16">_xlfn.XLOOKUP(L$1,'Copy of PY1 Data(H)'!$A$1:$CZ$1,_xlfn.XLOOKUP($A16,'Copy of PY1 Data(H)'!$A$1:$A$288,'Copy of PY1 Data(H)'!$A$1:$CZ$288))</f>
        <v>0</v>
      </c>
      <c r="M16" s="180" cm="1">
        <f t="array" ref="M16">_xlfn.XLOOKUP(M$1,'Copy of PY1 Data(H)'!$A$1:$CZ$1,_xlfn.XLOOKUP($A16,'Copy of PY1 Data(H)'!$A$1:$A$288,'Copy of PY1 Data(H)'!$A$1:$CZ$288))</f>
        <v>28779728</v>
      </c>
      <c r="N16" s="180" cm="1">
        <f t="array" ref="N16">_xlfn.XLOOKUP(N$1,'Copy of PY1 Data(H)'!$A$1:$CZ$1,_xlfn.XLOOKUP($A16,'Copy of PY1 Data(H)'!$A$1:$A$288,'Copy of PY1 Data(H)'!$A$1:$CZ$288))</f>
        <v>0</v>
      </c>
      <c r="O16" s="180" cm="1">
        <f t="array" ref="O16">_xlfn.XLOOKUP(O$1,'Copy of PY1 Data(H)'!$A$1:$CZ$1,_xlfn.XLOOKUP($A16,'Copy of PY1 Data(H)'!$A$1:$A$288,'Copy of PY1 Data(H)'!$A$1:$CZ$288))</f>
        <v>0</v>
      </c>
      <c r="P16" s="180" cm="1">
        <f t="array" ref="P16">_xlfn.XLOOKUP(P$1,'Copy of PY1 Data(H)'!$A$1:$CZ$1,_xlfn.XLOOKUP($A16,'Copy of PY1 Data(H)'!$A$1:$A$288,'Copy of PY1 Data(H)'!$A$1:$CZ$288))</f>
        <v>6610</v>
      </c>
      <c r="Q16" s="180" cm="1">
        <f t="array" ref="Q16">_xlfn.XLOOKUP(Q$1,'Copy of PY1 Data(H)'!$A$1:$CZ$1,_xlfn.XLOOKUP($A16,'Copy of PY1 Data(H)'!$A$1:$A$288,'Copy of PY1 Data(H)'!$A$1:$CZ$288))</f>
        <v>0</v>
      </c>
      <c r="R16" s="180" cm="1">
        <f t="array" ref="R16">_xlfn.XLOOKUP(R$1,'Copy of PY1 Data(H)'!$A$1:$CZ$1,_xlfn.XLOOKUP($A16,'Copy of PY1 Data(H)'!$A$1:$A$288,'Copy of PY1 Data(H)'!$A$1:$CZ$288))</f>
        <v>0</v>
      </c>
      <c r="S16" s="180" cm="1">
        <f t="array" ref="S16">_xlfn.XLOOKUP(S$1,'Copy of PY1 Data(H)'!$A$1:$CZ$1,_xlfn.XLOOKUP($A16,'Copy of PY1 Data(H)'!$A$1:$A$288,'Copy of PY1 Data(H)'!$A$1:$CZ$288))</f>
        <v>0</v>
      </c>
      <c r="T16" s="180" cm="1">
        <f t="array" ref="T16">_xlfn.XLOOKUP(T$1,'Copy of PY1 Data(H)'!$A$1:$CZ$1,_xlfn.XLOOKUP($A16,'Copy of PY1 Data(H)'!$A$1:$A$288,'Copy of PY1 Data(H)'!$A$1:$CZ$288))</f>
        <v>0</v>
      </c>
      <c r="U16" s="180" cm="1">
        <f t="array" ref="U16">_xlfn.XLOOKUP(U$1,'Copy of PY1 Data(H)'!$A$1:$CZ$1,_xlfn.XLOOKUP($A16,'Copy of PY1 Data(H)'!$A$1:$A$288,'Copy of PY1 Data(H)'!$A$1:$CZ$288))</f>
        <v>0</v>
      </c>
      <c r="V16" s="180" cm="1">
        <f t="array" ref="V16">_xlfn.XLOOKUP(V$1,'Copy of PY1 Data(H)'!$A$1:$CZ$1,_xlfn.XLOOKUP($A16,'Copy of PY1 Data(H)'!$A$1:$A$288,'Copy of PY1 Data(H)'!$A$1:$CZ$288))</f>
        <v>0</v>
      </c>
      <c r="W16" s="180" cm="1">
        <f t="array" ref="W16">_xlfn.XLOOKUP(W$1,'Copy of PY1 Data(H)'!$A$1:$CZ$1,_xlfn.XLOOKUP($A16,'Copy of PY1 Data(H)'!$A$1:$A$288,'Copy of PY1 Data(H)'!$A$1:$CZ$288))</f>
        <v>0</v>
      </c>
      <c r="X16" s="180" cm="1">
        <f t="array" ref="X16">_xlfn.XLOOKUP(X$1,'Copy of PY1 Data(H)'!$A$1:$CZ$1,_xlfn.XLOOKUP($A16,'Copy of PY1 Data(H)'!$A$1:$A$288,'Copy of PY1 Data(H)'!$A$1:$CZ$288))</f>
        <v>0</v>
      </c>
      <c r="Y16" s="180" cm="1">
        <f t="array" ref="Y16">_xlfn.XLOOKUP(Y$1,'Copy of PY1 Data(H)'!$A$1:$CZ$1,_xlfn.XLOOKUP($A16,'Copy of PY1 Data(H)'!$A$1:$A$288,'Copy of PY1 Data(H)'!$A$1:$CZ$288))</f>
        <v>0</v>
      </c>
      <c r="Z16" s="180" cm="1">
        <f t="array" ref="Z16">_xlfn.XLOOKUP(Z$1,'Copy of PY1 Data(H)'!$A$1:$CZ$1,_xlfn.XLOOKUP($A16,'Copy of PY1 Data(H)'!$A$1:$A$288,'Copy of PY1 Data(H)'!$A$1:$CZ$288))</f>
        <v>0</v>
      </c>
      <c r="AA16" s="180" cm="1">
        <f t="array" ref="AA16">_xlfn.XLOOKUP(AA$1,'Copy of PY1 Data(H)'!$A$1:$CZ$1,_xlfn.XLOOKUP($A16,'Copy of PY1 Data(H)'!$A$1:$A$288,'Copy of PY1 Data(H)'!$A$1:$CZ$288))</f>
        <v>0</v>
      </c>
      <c r="AB16" s="180" cm="1">
        <f t="array" ref="AB16">_xlfn.XLOOKUP(AB$1,'Copy of PY1 Data(H)'!$A$1:$CZ$1,_xlfn.XLOOKUP($A16,'Copy of PY1 Data(H)'!$A$1:$A$288,'Copy of PY1 Data(H)'!$A$1:$CZ$288))</f>
        <v>1944</v>
      </c>
      <c r="AC16" s="180" cm="1">
        <f t="array" ref="AC16">_xlfn.XLOOKUP(AC$1,'Copy of PY1 Data(H)'!$A$1:$CZ$1,_xlfn.XLOOKUP($A16,'Copy of PY1 Data(H)'!$A$1:$A$288,'Copy of PY1 Data(H)'!$A$1:$CZ$288))</f>
        <v>0</v>
      </c>
      <c r="AD16" s="180" cm="1">
        <f t="array" ref="AD16">_xlfn.XLOOKUP(AD$1,'Copy of PY1 Data(H)'!$A$1:$CZ$1,_xlfn.XLOOKUP($A16,'Copy of PY1 Data(H)'!$A$1:$A$288,'Copy of PY1 Data(H)'!$A$1:$CZ$288))</f>
        <v>0</v>
      </c>
      <c r="AE16" s="180" cm="1">
        <f t="array" ref="AE16">_xlfn.XLOOKUP(AE$1,'Copy of PY1 Data(H)'!$A$1:$CZ$1,_xlfn.XLOOKUP($A16,'Copy of PY1 Data(H)'!$A$1:$A$288,'Copy of PY1 Data(H)'!$A$1:$CZ$288))</f>
        <v>0</v>
      </c>
      <c r="AF16" s="180" cm="1">
        <f t="array" ref="AF16">_xlfn.XLOOKUP(AF$1,'Copy of PY1 Data(H)'!$A$1:$CZ$1,_xlfn.XLOOKUP($A16,'Copy of PY1 Data(H)'!$A$1:$A$288,'Copy of PY1 Data(H)'!$A$1:$CZ$288))</f>
        <v>0</v>
      </c>
      <c r="AG16" s="180" cm="1">
        <f t="array" ref="AG16">_xlfn.XLOOKUP(AG$1,'Copy of PY1 Data(H)'!$A$1:$CZ$1,_xlfn.XLOOKUP($A16,'Copy of PY1 Data(H)'!$A$1:$A$288,'Copy of PY1 Data(H)'!$A$1:$CZ$288))</f>
        <v>0</v>
      </c>
      <c r="AH16" s="180" cm="1">
        <f t="array" ref="AH16">_xlfn.XLOOKUP(AH$1,'Copy of PY1 Data(H)'!$A$1:$CZ$1,_xlfn.XLOOKUP($A16,'Copy of PY1 Data(H)'!$A$1:$A$288,'Copy of PY1 Data(H)'!$A$1:$CZ$288))</f>
        <v>0</v>
      </c>
      <c r="AI16" s="180" cm="1">
        <f t="array" ref="AI16">_xlfn.XLOOKUP(AI$1,'Copy of PY1 Data(H)'!$A$1:$CZ$1,_xlfn.XLOOKUP($A16,'Copy of PY1 Data(H)'!$A$1:$A$288,'Copy of PY1 Data(H)'!$A$1:$CZ$288))</f>
        <v>0</v>
      </c>
      <c r="AJ16" s="180" cm="1">
        <f t="array" ref="AJ16">_xlfn.XLOOKUP(AJ$1,'Copy of PY1 Data(H)'!$A$1:$CZ$1,_xlfn.XLOOKUP($A16,'Copy of PY1 Data(H)'!$A$1:$A$288,'Copy of PY1 Data(H)'!$A$1:$CZ$288))</f>
        <v>0</v>
      </c>
      <c r="AK16" s="180" cm="1">
        <f t="array" ref="AK16">_xlfn.XLOOKUP(AK$1,'Copy of PY1 Data(H)'!$A$1:$CZ$1,_xlfn.XLOOKUP($A16,'Copy of PY1 Data(H)'!$A$1:$A$288,'Copy of PY1 Data(H)'!$A$1:$CZ$288))</f>
        <v>0</v>
      </c>
      <c r="AL16" s="180" cm="1">
        <f t="array" ref="AL16">_xlfn.XLOOKUP(AL$1,'Copy of PY1 Data(H)'!$A$1:$CZ$1,_xlfn.XLOOKUP($A16,'Copy of PY1 Data(H)'!$A$1:$A$288,'Copy of PY1 Data(H)'!$A$1:$CZ$288))</f>
        <v>0</v>
      </c>
      <c r="AM16" s="180" cm="1">
        <f t="array" ref="AM16">_xlfn.XLOOKUP(AM$1,'Copy of PY1 Data(H)'!$A$1:$CZ$1,_xlfn.XLOOKUP($A16,'Copy of PY1 Data(H)'!$A$1:$A$288,'Copy of PY1 Data(H)'!$A$1:$CZ$288))</f>
        <v>0</v>
      </c>
      <c r="AN16" s="180" cm="1">
        <f t="array" ref="AN16">_xlfn.XLOOKUP(AN$1,'Copy of PY1 Data(H)'!$A$1:$CZ$1,_xlfn.XLOOKUP($A16,'Copy of PY1 Data(H)'!$A$1:$A$288,'Copy of PY1 Data(H)'!$A$1:$CZ$288))</f>
        <v>0</v>
      </c>
      <c r="AO16" s="180" cm="1">
        <f t="array" ref="AO16">_xlfn.XLOOKUP(AO$1,'Copy of PY1 Data(H)'!$A$1:$CZ$1,_xlfn.XLOOKUP($A16,'Copy of PY1 Data(H)'!$A$1:$A$288,'Copy of PY1 Data(H)'!$A$1:$CZ$288))</f>
        <v>0</v>
      </c>
      <c r="AP16" s="180" cm="1">
        <f t="array" ref="AP16">_xlfn.XLOOKUP(AP$1,'Copy of PY1 Data(H)'!$A$1:$CZ$1,_xlfn.XLOOKUP($A16,'Copy of PY1 Data(H)'!$A$1:$A$288,'Copy of PY1 Data(H)'!$A$1:$CZ$288))</f>
        <v>0</v>
      </c>
      <c r="AQ16" s="180" cm="1">
        <f t="array" ref="AQ16">_xlfn.XLOOKUP(AQ$1,'Copy of PY1 Data(H)'!$A$1:$CZ$1,_xlfn.XLOOKUP($A16,'Copy of PY1 Data(H)'!$A$1:$A$288,'Copy of PY1 Data(H)'!$A$1:$CZ$288))</f>
        <v>0</v>
      </c>
      <c r="AR16" s="180" cm="1">
        <f t="array" ref="AR16">_xlfn.XLOOKUP(AR$1,'Copy of PY1 Data(H)'!$A$1:$CZ$1,_xlfn.XLOOKUP($A16,'Copy of PY1 Data(H)'!$A$1:$A$288,'Copy of PY1 Data(H)'!$A$1:$CZ$288))</f>
        <v>0</v>
      </c>
      <c r="AS16" s="180" cm="1">
        <f t="array" ref="AS16">_xlfn.XLOOKUP(AS$1,'Copy of PY1 Data(H)'!$A$1:$CZ$1,_xlfn.XLOOKUP($A16,'Copy of PY1 Data(H)'!$A$1:$A$288,'Copy of PY1 Data(H)'!$A$1:$CZ$288))</f>
        <v>0</v>
      </c>
      <c r="AT16" s="180" cm="1">
        <f t="array" ref="AT16">_xlfn.XLOOKUP(AT$1,'Copy of PY1 Data(H)'!$A$1:$CZ$1,_xlfn.XLOOKUP($A16,'Copy of PY1 Data(H)'!$A$1:$A$288,'Copy of PY1 Data(H)'!$A$1:$CZ$288))</f>
        <v>0</v>
      </c>
      <c r="AU16" s="180" cm="1">
        <f t="array" ref="AU16">_xlfn.XLOOKUP(AU$1,'Copy of PY1 Data(H)'!$A$1:$CZ$1,_xlfn.XLOOKUP($A16,'Copy of PY1 Data(H)'!$A$1:$A$288,'Copy of PY1 Data(H)'!$A$1:$CZ$288))</f>
        <v>36580818</v>
      </c>
      <c r="AV16" s="180" cm="1">
        <f t="array" ref="AV16">_xlfn.XLOOKUP(AV$1,'Copy of PY1 Data(H)'!$A$1:$CZ$1,_xlfn.XLOOKUP($A16,'Copy of PY1 Data(H)'!$A$1:$A$288,'Copy of PY1 Data(H)'!$A$1:$CZ$288))</f>
        <v>0</v>
      </c>
      <c r="AW16" s="180" cm="1">
        <f t="array" ref="AW16">_xlfn.XLOOKUP(AW$1,'Copy of PY1 Data(H)'!$A$1:$CZ$1,_xlfn.XLOOKUP($A16,'Copy of PY1 Data(H)'!$A$1:$A$288,'Copy of PY1 Data(H)'!$A$1:$CZ$288))</f>
        <v>0</v>
      </c>
      <c r="AX16" s="180" cm="1">
        <f t="array" ref="AX16">_xlfn.XLOOKUP(AX$1,'Copy of PY1 Data(H)'!$A$1:$CZ$1,_xlfn.XLOOKUP($A16,'Copy of PY1 Data(H)'!$A$1:$A$288,'Copy of PY1 Data(H)'!$A$1:$CZ$288))</f>
        <v>0</v>
      </c>
      <c r="AY16" s="180" cm="1">
        <f t="array" ref="AY16">_xlfn.XLOOKUP(AY$1,'Copy of PY1 Data(H)'!$A$1:$CZ$1,_xlfn.XLOOKUP($A16,'Copy of PY1 Data(H)'!$A$1:$A$288,'Copy of PY1 Data(H)'!$A$1:$CZ$288))</f>
        <v>0</v>
      </c>
      <c r="AZ16" s="180" cm="1">
        <f t="array" ref="AZ16">_xlfn.XLOOKUP(AZ$1,'Copy of PY1 Data(H)'!$A$1:$CZ$1,_xlfn.XLOOKUP($A16,'Copy of PY1 Data(H)'!$A$1:$A$288,'Copy of PY1 Data(H)'!$A$1:$CZ$288))</f>
        <v>0</v>
      </c>
      <c r="BA16" s="180" cm="1">
        <f t="array" ref="BA16">_xlfn.XLOOKUP(BA$1,'Copy of PY1 Data(H)'!$A$1:$CZ$1,_xlfn.XLOOKUP($A16,'Copy of PY1 Data(H)'!$A$1:$A$288,'Copy of PY1 Data(H)'!$A$1:$CZ$288))</f>
        <v>0</v>
      </c>
      <c r="BB16" s="180" cm="1">
        <f t="array" ref="BB16">_xlfn.XLOOKUP(BB$1,'Copy of PY1 Data(H)'!$A$1:$CZ$1,_xlfn.XLOOKUP($A16,'Copy of PY1 Data(H)'!$A$1:$A$288,'Copy of PY1 Data(H)'!$A$1:$CZ$288))</f>
        <v>0</v>
      </c>
      <c r="BC16" s="180" cm="1">
        <f t="array" ref="BC16">_xlfn.XLOOKUP(BC$1,'Copy of PY1 Data(H)'!$A$1:$CZ$1,_xlfn.XLOOKUP($A16,'Copy of PY1 Data(H)'!$A$1:$A$288,'Copy of PY1 Data(H)'!$A$1:$CZ$288))</f>
        <v>0</v>
      </c>
      <c r="BD16" s="180" cm="1">
        <f t="array" ref="BD16">_xlfn.XLOOKUP(BD$1,'Copy of PY1 Data(H)'!$A$1:$CZ$1,_xlfn.XLOOKUP($A16,'Copy of PY1 Data(H)'!$A$1:$A$288,'Copy of PY1 Data(H)'!$A$1:$CZ$288))</f>
        <v>0</v>
      </c>
      <c r="BE16" s="180" cm="1">
        <f t="array" ref="BE16">_xlfn.XLOOKUP(BE$1,'Copy of PY1 Data(H)'!$A$1:$CZ$1,_xlfn.XLOOKUP($A16,'Copy of PY1 Data(H)'!$A$1:$A$288,'Copy of PY1 Data(H)'!$A$1:$CZ$288))</f>
        <v>0</v>
      </c>
      <c r="BF16" s="180" cm="1">
        <f t="array" ref="BF16">_xlfn.XLOOKUP(BF$1,'Copy of PY1 Data(H)'!$A$1:$CZ$1,_xlfn.XLOOKUP($A16,'Copy of PY1 Data(H)'!$A$1:$A$288,'Copy of PY1 Data(H)'!$A$1:$CZ$288))</f>
        <v>3985</v>
      </c>
      <c r="BG16" s="180" cm="1">
        <f t="array" ref="BG16">_xlfn.XLOOKUP(BG$1,'Copy of PY1 Data(H)'!$A$1:$CZ$1,_xlfn.XLOOKUP($A16,'Copy of PY1 Data(H)'!$A$1:$A$288,'Copy of PY1 Data(H)'!$A$1:$CZ$288))</f>
        <v>0</v>
      </c>
      <c r="BH16" s="180" cm="1">
        <f t="array" ref="BH16">_xlfn.XLOOKUP(BH$1,'Copy of PY1 Data(H)'!$A$1:$CZ$1,_xlfn.XLOOKUP($A16,'Copy of PY1 Data(H)'!$A$1:$A$288,'Copy of PY1 Data(H)'!$A$1:$CZ$288))</f>
        <v>58650</v>
      </c>
      <c r="BI16" s="180" cm="1">
        <f t="array" ref="BI16">_xlfn.XLOOKUP(BI$1,'Copy of PY1 Data(H)'!$A$1:$CZ$1,_xlfn.XLOOKUP($A16,'Copy of PY1 Data(H)'!$A$1:$A$288,'Copy of PY1 Data(H)'!$A$1:$CZ$288))</f>
        <v>0</v>
      </c>
      <c r="BJ16" s="180" cm="1">
        <f t="array" ref="BJ16">_xlfn.XLOOKUP(BJ$1,'Copy of PY1 Data(H)'!$A$1:$CZ$1,_xlfn.XLOOKUP($A16,'Copy of PY1 Data(H)'!$A$1:$A$288,'Copy of PY1 Data(H)'!$A$1:$CZ$288))</f>
        <v>0</v>
      </c>
      <c r="BK16" s="180" cm="1">
        <f t="array" ref="BK16">_xlfn.XLOOKUP(BK$1,'Copy of PY1 Data(H)'!$A$1:$CZ$1,_xlfn.XLOOKUP($A16,'Copy of PY1 Data(H)'!$A$1:$A$288,'Copy of PY1 Data(H)'!$A$1:$CZ$288))</f>
        <v>0</v>
      </c>
      <c r="BL16" s="180" cm="1">
        <f t="array" ref="BL16">_xlfn.XLOOKUP(BL$1,'Copy of PY1 Data(H)'!$A$1:$CZ$1,_xlfn.XLOOKUP($A16,'Copy of PY1 Data(H)'!$A$1:$A$288,'Copy of PY1 Data(H)'!$A$1:$CZ$288))</f>
        <v>0</v>
      </c>
      <c r="BM16" s="180" cm="1">
        <f t="array" ref="BM16">_xlfn.XLOOKUP(BM$1,'Copy of PY1 Data(H)'!$A$1:$CZ$1,_xlfn.XLOOKUP($A16,'Copy of PY1 Data(H)'!$A$1:$A$288,'Copy of PY1 Data(H)'!$A$1:$CZ$288))</f>
        <v>0</v>
      </c>
      <c r="BN16" s="180" cm="1">
        <f t="array" ref="BN16">_xlfn.XLOOKUP(BN$1,'Copy of PY1 Data(H)'!$A$1:$CZ$1,_xlfn.XLOOKUP($A16,'Copy of PY1 Data(H)'!$A$1:$A$288,'Copy of PY1 Data(H)'!$A$1:$CZ$288))</f>
        <v>0</v>
      </c>
      <c r="BO16" s="180" cm="1">
        <f t="array" ref="BO16">_xlfn.XLOOKUP(BO$1,'Copy of PY1 Data(H)'!$A$1:$CZ$1,_xlfn.XLOOKUP($A16,'Copy of PY1 Data(H)'!$A$1:$A$288,'Copy of PY1 Data(H)'!$A$1:$CZ$288))</f>
        <v>0</v>
      </c>
      <c r="BP16" s="180" cm="1">
        <f t="array" ref="BP16">_xlfn.XLOOKUP(BP$1,'Copy of PY1 Data(H)'!$A$1:$CZ$1,_xlfn.XLOOKUP($A16,'Copy of PY1 Data(H)'!$A$1:$A$288,'Copy of PY1 Data(H)'!$A$1:$CZ$288))</f>
        <v>0</v>
      </c>
      <c r="BQ16" s="180" cm="1">
        <f t="array" ref="BQ16">_xlfn.XLOOKUP(BQ$1,'Copy of PY1 Data(H)'!$A$1:$CZ$1,_xlfn.XLOOKUP($A16,'Copy of PY1 Data(H)'!$A$1:$A$288,'Copy of PY1 Data(H)'!$A$1:$CZ$288))</f>
        <v>0</v>
      </c>
      <c r="BR16" s="180" cm="1">
        <f t="array" ref="BR16">_xlfn.XLOOKUP(BR$1,'Copy of PY1 Data(H)'!$A$1:$CZ$1,_xlfn.XLOOKUP($A16,'Copy of PY1 Data(H)'!$A$1:$A$288,'Copy of PY1 Data(H)'!$A$1:$CZ$288))</f>
        <v>0</v>
      </c>
      <c r="BS16" s="180" cm="1">
        <f t="array" ref="BS16">_xlfn.XLOOKUP(BS$1,'Copy of PY1 Data(H)'!$A$1:$CZ$1,_xlfn.XLOOKUP($A16,'Copy of PY1 Data(H)'!$A$1:$A$288,'Copy of PY1 Data(H)'!$A$1:$CZ$288))</f>
        <v>0</v>
      </c>
      <c r="BT16" s="180" cm="1">
        <f t="array" ref="BT16">_xlfn.XLOOKUP(BT$1,'Copy of PY1 Data(H)'!$A$1:$CZ$1,_xlfn.XLOOKUP($A16,'Copy of PY1 Data(H)'!$A$1:$A$288,'Copy of PY1 Data(H)'!$A$1:$CZ$288))</f>
        <v>0</v>
      </c>
      <c r="BU16" s="180" cm="1">
        <f t="array" ref="BU16">_xlfn.XLOOKUP(BU$1,'Copy of PY1 Data(H)'!$A$1:$CZ$1,_xlfn.XLOOKUP($A16,'Copy of PY1 Data(H)'!$A$1:$A$288,'Copy of PY1 Data(H)'!$A$1:$CZ$288))</f>
        <v>0</v>
      </c>
      <c r="BV16" s="180" cm="1">
        <f t="array" ref="BV16">_xlfn.XLOOKUP(BV$1,'Copy of PY1 Data(H)'!$A$1:$CZ$1,_xlfn.XLOOKUP($A16,'Copy of PY1 Data(H)'!$A$1:$A$288,'Copy of PY1 Data(H)'!$A$1:$CZ$288))</f>
        <v>0</v>
      </c>
      <c r="BW16" s="180" cm="1">
        <f t="array" ref="BW16">_xlfn.XLOOKUP(BW$1,'Copy of PY1 Data(H)'!$A$1:$CZ$1,_xlfn.XLOOKUP($A16,'Copy of PY1 Data(H)'!$A$1:$A$288,'Copy of PY1 Data(H)'!$A$1:$CZ$288))</f>
        <v>0</v>
      </c>
      <c r="BX16" s="180" cm="1">
        <f t="array" ref="BX16">_xlfn.XLOOKUP(BX$1,'Copy of PY1 Data(H)'!$A$1:$CZ$1,_xlfn.XLOOKUP($A16,'Copy of PY1 Data(H)'!$A$1:$A$288,'Copy of PY1 Data(H)'!$A$1:$CZ$288))</f>
        <v>0</v>
      </c>
      <c r="BY16" s="180" cm="1">
        <f t="array" ref="BY16">_xlfn.XLOOKUP(BY$1,'Copy of PY1 Data(H)'!$A$1:$CZ$1,_xlfn.XLOOKUP($A16,'Copy of PY1 Data(H)'!$A$1:$A$288,'Copy of PY1 Data(H)'!$A$1:$CZ$288))</f>
        <v>0</v>
      </c>
      <c r="BZ16" s="180" cm="1">
        <f t="array" ref="BZ16">_xlfn.XLOOKUP(BZ$1,'Copy of PY1 Data(H)'!$A$1:$CZ$1,_xlfn.XLOOKUP($A16,'Copy of PY1 Data(H)'!$A$1:$A$288,'Copy of PY1 Data(H)'!$A$1:$CZ$288))</f>
        <v>0</v>
      </c>
      <c r="CA16" s="180" cm="1">
        <f t="array" ref="CA16">_xlfn.XLOOKUP(CA$1,'Copy of PY1 Data(H)'!$A$1:$CZ$1,_xlfn.XLOOKUP($A16,'Copy of PY1 Data(H)'!$A$1:$A$288,'Copy of PY1 Data(H)'!$A$1:$CZ$288))</f>
        <v>0</v>
      </c>
      <c r="CB16" s="180" cm="1">
        <f t="array" ref="CB16">_xlfn.XLOOKUP(CB$1,'Copy of PY1 Data(H)'!$A$1:$CZ$1,_xlfn.XLOOKUP($A16,'Copy of PY1 Data(H)'!$A$1:$A$288,'Copy of PY1 Data(H)'!$A$1:$CZ$288))</f>
        <v>0</v>
      </c>
      <c r="CC16" s="180" cm="1">
        <f t="array" ref="CC16">_xlfn.XLOOKUP(CC$1,'Copy of PY1 Data(H)'!$A$1:$CZ$1,_xlfn.XLOOKUP($A16,'Copy of PY1 Data(H)'!$A$1:$A$288,'Copy of PY1 Data(H)'!$A$1:$CZ$288))</f>
        <v>0</v>
      </c>
      <c r="CD16" s="180" cm="1">
        <f t="array" ref="CD16">_xlfn.XLOOKUP(CD$1,'Copy of PY1 Data(H)'!$A$1:$CZ$1,_xlfn.XLOOKUP($A16,'Copy of PY1 Data(H)'!$A$1:$A$288,'Copy of PY1 Data(H)'!$A$1:$CZ$288))</f>
        <v>304991</v>
      </c>
    </row>
    <row r="17" spans="1:82" x14ac:dyDescent="0.3">
      <c r="A17" s="180">
        <v>252</v>
      </c>
      <c r="C17" s="180"/>
      <c r="D17" s="180" cm="1">
        <f t="array" ref="D17">_xlfn.XLOOKUP(D$1,'Copy of PY1 Data(H)'!$A$1:$CZ$1,_xlfn.XLOOKUP($A17,'Copy of PY1 Data(H)'!$A$1:$A$288,'Copy of PY1 Data(H)'!$A$1:$CZ$288))</f>
        <v>2292121</v>
      </c>
      <c r="E17" s="180" cm="1">
        <f t="array" ref="E17">_xlfn.XLOOKUP(E$1,'Copy of PY1 Data(H)'!$A$1:$CZ$1,_xlfn.XLOOKUP($A17,'Copy of PY1 Data(H)'!$A$1:$A$288,'Copy of PY1 Data(H)'!$A$1:$CZ$288))</f>
        <v>854751</v>
      </c>
      <c r="F17" s="180" cm="1">
        <f t="array" ref="F17">_xlfn.XLOOKUP(F$1,'Copy of PY1 Data(H)'!$A$1:$CZ$1,_xlfn.XLOOKUP($A17,'Copy of PY1 Data(H)'!$A$1:$A$288,'Copy of PY1 Data(H)'!$A$1:$CZ$288))</f>
        <v>1331027</v>
      </c>
      <c r="G17" s="180" cm="1">
        <f t="array" ref="G17">_xlfn.XLOOKUP(G$1,'Copy of PY1 Data(H)'!$A$1:$CZ$1,_xlfn.XLOOKUP($A17,'Copy of PY1 Data(H)'!$A$1:$A$288,'Copy of PY1 Data(H)'!$A$1:$CZ$288))</f>
        <v>602513</v>
      </c>
      <c r="H17" s="180" cm="1">
        <f t="array" ref="H17">_xlfn.XLOOKUP(H$1,'Copy of PY1 Data(H)'!$A$1:$CZ$1,_xlfn.XLOOKUP($A17,'Copy of PY1 Data(H)'!$A$1:$A$288,'Copy of PY1 Data(H)'!$A$1:$CZ$288))</f>
        <v>398629</v>
      </c>
      <c r="I17" s="180" cm="1">
        <f t="array" ref="I17">_xlfn.XLOOKUP(I$1,'Copy of PY1 Data(H)'!$A$1:$CZ$1,_xlfn.XLOOKUP($A17,'Copy of PY1 Data(H)'!$A$1:$A$288,'Copy of PY1 Data(H)'!$A$1:$CZ$288))</f>
        <v>553549</v>
      </c>
      <c r="J17" s="180" cm="1">
        <f t="array" ref="J17">_xlfn.XLOOKUP(J$1,'Copy of PY1 Data(H)'!$A$1:$CZ$1,_xlfn.XLOOKUP($A17,'Copy of PY1 Data(H)'!$A$1:$A$288,'Copy of PY1 Data(H)'!$A$1:$CZ$288))</f>
        <v>74439</v>
      </c>
      <c r="K17" s="180" cm="1">
        <f t="array" ref="K17">_xlfn.XLOOKUP(K$1,'Copy of PY1 Data(H)'!$A$1:$CZ$1,_xlfn.XLOOKUP($A17,'Copy of PY1 Data(H)'!$A$1:$A$288,'Copy of PY1 Data(H)'!$A$1:$CZ$288))</f>
        <v>52928</v>
      </c>
      <c r="L17" s="180" cm="1">
        <f t="array" ref="L17">_xlfn.XLOOKUP(L$1,'Copy of PY1 Data(H)'!$A$1:$CZ$1,_xlfn.XLOOKUP($A17,'Copy of PY1 Data(H)'!$A$1:$A$288,'Copy of PY1 Data(H)'!$A$1:$CZ$288))</f>
        <v>7313794</v>
      </c>
      <c r="M17" s="180" cm="1">
        <f t="array" ref="M17">_xlfn.XLOOKUP(M$1,'Copy of PY1 Data(H)'!$A$1:$CZ$1,_xlfn.XLOOKUP($A17,'Copy of PY1 Data(H)'!$A$1:$A$288,'Copy of PY1 Data(H)'!$A$1:$CZ$288))</f>
        <v>335817031</v>
      </c>
      <c r="N17" s="180" cm="1">
        <f t="array" ref="N17">_xlfn.XLOOKUP(N$1,'Copy of PY1 Data(H)'!$A$1:$CZ$1,_xlfn.XLOOKUP($A17,'Copy of PY1 Data(H)'!$A$1:$A$288,'Copy of PY1 Data(H)'!$A$1:$CZ$288))</f>
        <v>3817767</v>
      </c>
      <c r="O17" s="180" cm="1">
        <f t="array" ref="O17">_xlfn.XLOOKUP(O$1,'Copy of PY1 Data(H)'!$A$1:$CZ$1,_xlfn.XLOOKUP($A17,'Copy of PY1 Data(H)'!$A$1:$A$288,'Copy of PY1 Data(H)'!$A$1:$CZ$288))</f>
        <v>12359233</v>
      </c>
      <c r="P17" s="180" cm="1">
        <f t="array" ref="P17">_xlfn.XLOOKUP(P$1,'Copy of PY1 Data(H)'!$A$1:$CZ$1,_xlfn.XLOOKUP($A17,'Copy of PY1 Data(H)'!$A$1:$A$288,'Copy of PY1 Data(H)'!$A$1:$CZ$288))</f>
        <v>765392</v>
      </c>
      <c r="Q17" s="180" cm="1">
        <f t="array" ref="Q17">_xlfn.XLOOKUP(Q$1,'Copy of PY1 Data(H)'!$A$1:$CZ$1,_xlfn.XLOOKUP($A17,'Copy of PY1 Data(H)'!$A$1:$A$288,'Copy of PY1 Data(H)'!$A$1:$CZ$288))</f>
        <v>21438939</v>
      </c>
      <c r="R17" s="180" cm="1">
        <f t="array" ref="R17">_xlfn.XLOOKUP(R$1,'Copy of PY1 Data(H)'!$A$1:$CZ$1,_xlfn.XLOOKUP($A17,'Copy of PY1 Data(H)'!$A$1:$A$288,'Copy of PY1 Data(H)'!$A$1:$CZ$288))</f>
        <v>171793</v>
      </c>
      <c r="S17" s="180" cm="1">
        <f t="array" ref="S17">_xlfn.XLOOKUP(S$1,'Copy of PY1 Data(H)'!$A$1:$CZ$1,_xlfn.XLOOKUP($A17,'Copy of PY1 Data(H)'!$A$1:$A$288,'Copy of PY1 Data(H)'!$A$1:$CZ$288))</f>
        <v>256603</v>
      </c>
      <c r="T17" s="180" cm="1">
        <f t="array" ref="T17">_xlfn.XLOOKUP(T$1,'Copy of PY1 Data(H)'!$A$1:$CZ$1,_xlfn.XLOOKUP($A17,'Copy of PY1 Data(H)'!$A$1:$A$288,'Copy of PY1 Data(H)'!$A$1:$CZ$288))</f>
        <v>385401</v>
      </c>
      <c r="U17" s="180" cm="1">
        <f t="array" ref="U17">_xlfn.XLOOKUP(U$1,'Copy of PY1 Data(H)'!$A$1:$CZ$1,_xlfn.XLOOKUP($A17,'Copy of PY1 Data(H)'!$A$1:$A$288,'Copy of PY1 Data(H)'!$A$1:$CZ$288))</f>
        <v>1331602</v>
      </c>
      <c r="V17" s="180" cm="1">
        <f t="array" ref="V17">_xlfn.XLOOKUP(V$1,'Copy of PY1 Data(H)'!$A$1:$CZ$1,_xlfn.XLOOKUP($A17,'Copy of PY1 Data(H)'!$A$1:$A$288,'Copy of PY1 Data(H)'!$A$1:$CZ$288))</f>
        <v>6207225</v>
      </c>
      <c r="W17" s="180" cm="1">
        <f t="array" ref="W17">_xlfn.XLOOKUP(W$1,'Copy of PY1 Data(H)'!$A$1:$CZ$1,_xlfn.XLOOKUP($A17,'Copy of PY1 Data(H)'!$A$1:$A$288,'Copy of PY1 Data(H)'!$A$1:$CZ$288))</f>
        <v>0</v>
      </c>
      <c r="X17" s="180" cm="1">
        <f t="array" ref="X17">_xlfn.XLOOKUP(X$1,'Copy of PY1 Data(H)'!$A$1:$CZ$1,_xlfn.XLOOKUP($A17,'Copy of PY1 Data(H)'!$A$1:$A$288,'Copy of PY1 Data(H)'!$A$1:$CZ$288))</f>
        <v>0</v>
      </c>
      <c r="Y17" s="180" cm="1">
        <f t="array" ref="Y17">_xlfn.XLOOKUP(Y$1,'Copy of PY1 Data(H)'!$A$1:$CZ$1,_xlfn.XLOOKUP($A17,'Copy of PY1 Data(H)'!$A$1:$A$288,'Copy of PY1 Data(H)'!$A$1:$CZ$288))</f>
        <v>881828</v>
      </c>
      <c r="Z17" s="180" cm="1">
        <f t="array" ref="Z17">_xlfn.XLOOKUP(Z$1,'Copy of PY1 Data(H)'!$A$1:$CZ$1,_xlfn.XLOOKUP($A17,'Copy of PY1 Data(H)'!$A$1:$A$288,'Copy of PY1 Data(H)'!$A$1:$CZ$288))</f>
        <v>119583747</v>
      </c>
      <c r="AA17" s="180" cm="1">
        <f t="array" ref="AA17">_xlfn.XLOOKUP(AA$1,'Copy of PY1 Data(H)'!$A$1:$CZ$1,_xlfn.XLOOKUP($A17,'Copy of PY1 Data(H)'!$A$1:$A$288,'Copy of PY1 Data(H)'!$A$1:$CZ$288))</f>
        <v>1734558</v>
      </c>
      <c r="AB17" s="180" cm="1">
        <f t="array" ref="AB17">_xlfn.XLOOKUP(AB$1,'Copy of PY1 Data(H)'!$A$1:$CZ$1,_xlfn.XLOOKUP($A17,'Copy of PY1 Data(H)'!$A$1:$A$288,'Copy of PY1 Data(H)'!$A$1:$CZ$288))</f>
        <v>83604</v>
      </c>
      <c r="AC17" s="180" cm="1">
        <f t="array" ref="AC17">_xlfn.XLOOKUP(AC$1,'Copy of PY1 Data(H)'!$A$1:$CZ$1,_xlfn.XLOOKUP($A17,'Copy of PY1 Data(H)'!$A$1:$A$288,'Copy of PY1 Data(H)'!$A$1:$CZ$288))</f>
        <v>67261755</v>
      </c>
      <c r="AD17" s="180" cm="1">
        <f t="array" ref="AD17">_xlfn.XLOOKUP(AD$1,'Copy of PY1 Data(H)'!$A$1:$CZ$1,_xlfn.XLOOKUP($A17,'Copy of PY1 Data(H)'!$A$1:$A$288,'Copy of PY1 Data(H)'!$A$1:$CZ$288))</f>
        <v>471912</v>
      </c>
      <c r="AE17" s="180" cm="1">
        <f t="array" ref="AE17">_xlfn.XLOOKUP(AE$1,'Copy of PY1 Data(H)'!$A$1:$CZ$1,_xlfn.XLOOKUP($A17,'Copy of PY1 Data(H)'!$A$1:$A$288,'Copy of PY1 Data(H)'!$A$1:$CZ$288))</f>
        <v>0</v>
      </c>
      <c r="AF17" s="180" cm="1">
        <f t="array" ref="AF17">_xlfn.XLOOKUP(AF$1,'Copy of PY1 Data(H)'!$A$1:$CZ$1,_xlfn.XLOOKUP($A17,'Copy of PY1 Data(H)'!$A$1:$A$288,'Copy of PY1 Data(H)'!$A$1:$CZ$288))</f>
        <v>123935617</v>
      </c>
      <c r="AG17" s="180" cm="1">
        <f t="array" ref="AG17">_xlfn.XLOOKUP(AG$1,'Copy of PY1 Data(H)'!$A$1:$CZ$1,_xlfn.XLOOKUP($A17,'Copy of PY1 Data(H)'!$A$1:$A$288,'Copy of PY1 Data(H)'!$A$1:$CZ$288))</f>
        <v>215458</v>
      </c>
      <c r="AH17" s="180" cm="1">
        <f t="array" ref="AH17">_xlfn.XLOOKUP(AH$1,'Copy of PY1 Data(H)'!$A$1:$CZ$1,_xlfn.XLOOKUP($A17,'Copy of PY1 Data(H)'!$A$1:$A$288,'Copy of PY1 Data(H)'!$A$1:$CZ$288))</f>
        <v>224558</v>
      </c>
      <c r="AI17" s="180" cm="1">
        <f t="array" ref="AI17">_xlfn.XLOOKUP(AI$1,'Copy of PY1 Data(H)'!$A$1:$CZ$1,_xlfn.XLOOKUP($A17,'Copy of PY1 Data(H)'!$A$1:$A$288,'Copy of PY1 Data(H)'!$A$1:$CZ$288))</f>
        <v>4282871</v>
      </c>
      <c r="AJ17" s="180" cm="1">
        <f t="array" ref="AJ17">_xlfn.XLOOKUP(AJ$1,'Copy of PY1 Data(H)'!$A$1:$CZ$1,_xlfn.XLOOKUP($A17,'Copy of PY1 Data(H)'!$A$1:$A$288,'Copy of PY1 Data(H)'!$A$1:$CZ$288))</f>
        <v>545790</v>
      </c>
      <c r="AK17" s="180" cm="1">
        <f t="array" ref="AK17">_xlfn.XLOOKUP(AK$1,'Copy of PY1 Data(H)'!$A$1:$CZ$1,_xlfn.XLOOKUP($A17,'Copy of PY1 Data(H)'!$A$1:$A$288,'Copy of PY1 Data(H)'!$A$1:$CZ$288))</f>
        <v>693937</v>
      </c>
      <c r="AL17" s="180" cm="1">
        <f t="array" ref="AL17">_xlfn.XLOOKUP(AL$1,'Copy of PY1 Data(H)'!$A$1:$CZ$1,_xlfn.XLOOKUP($A17,'Copy of PY1 Data(H)'!$A$1:$A$288,'Copy of PY1 Data(H)'!$A$1:$CZ$288))</f>
        <v>0</v>
      </c>
      <c r="AM17" s="180" cm="1">
        <f t="array" ref="AM17">_xlfn.XLOOKUP(AM$1,'Copy of PY1 Data(H)'!$A$1:$CZ$1,_xlfn.XLOOKUP($A17,'Copy of PY1 Data(H)'!$A$1:$A$288,'Copy of PY1 Data(H)'!$A$1:$CZ$288))</f>
        <v>796351</v>
      </c>
      <c r="AN17" s="180" cm="1">
        <f t="array" ref="AN17">_xlfn.XLOOKUP(AN$1,'Copy of PY1 Data(H)'!$A$1:$CZ$1,_xlfn.XLOOKUP($A17,'Copy of PY1 Data(H)'!$A$1:$A$288,'Copy of PY1 Data(H)'!$A$1:$CZ$288))</f>
        <v>19110606</v>
      </c>
      <c r="AO17" s="180" cm="1">
        <f t="array" ref="AO17">_xlfn.XLOOKUP(AO$1,'Copy of PY1 Data(H)'!$A$1:$CZ$1,_xlfn.XLOOKUP($A17,'Copy of PY1 Data(H)'!$A$1:$A$288,'Copy of PY1 Data(H)'!$A$1:$CZ$288))</f>
        <v>0</v>
      </c>
      <c r="AP17" s="180" cm="1">
        <f t="array" ref="AP17">_xlfn.XLOOKUP(AP$1,'Copy of PY1 Data(H)'!$A$1:$CZ$1,_xlfn.XLOOKUP($A17,'Copy of PY1 Data(H)'!$A$1:$A$288,'Copy of PY1 Data(H)'!$A$1:$CZ$288))</f>
        <v>5897308</v>
      </c>
      <c r="AQ17" s="180" cm="1">
        <f t="array" ref="AQ17">_xlfn.XLOOKUP(AQ$1,'Copy of PY1 Data(H)'!$A$1:$CZ$1,_xlfn.XLOOKUP($A17,'Copy of PY1 Data(H)'!$A$1:$A$288,'Copy of PY1 Data(H)'!$A$1:$CZ$288))</f>
        <v>3165869</v>
      </c>
      <c r="AR17" s="180" cm="1">
        <f t="array" ref="AR17">_xlfn.XLOOKUP(AR$1,'Copy of PY1 Data(H)'!$A$1:$CZ$1,_xlfn.XLOOKUP($A17,'Copy of PY1 Data(H)'!$A$1:$A$288,'Copy of PY1 Data(H)'!$A$1:$CZ$288))</f>
        <v>1236240</v>
      </c>
      <c r="AS17" s="180" cm="1">
        <f t="array" ref="AS17">_xlfn.XLOOKUP(AS$1,'Copy of PY1 Data(H)'!$A$1:$CZ$1,_xlfn.XLOOKUP($A17,'Copy of PY1 Data(H)'!$A$1:$A$288,'Copy of PY1 Data(H)'!$A$1:$CZ$288))</f>
        <v>0</v>
      </c>
      <c r="AT17" s="180" cm="1">
        <f t="array" ref="AT17">_xlfn.XLOOKUP(AT$1,'Copy of PY1 Data(H)'!$A$1:$CZ$1,_xlfn.XLOOKUP($A17,'Copy of PY1 Data(H)'!$A$1:$A$288,'Copy of PY1 Data(H)'!$A$1:$CZ$288))</f>
        <v>167462</v>
      </c>
      <c r="AU17" s="180" cm="1">
        <f t="array" ref="AU17">_xlfn.XLOOKUP(AU$1,'Copy of PY1 Data(H)'!$A$1:$CZ$1,_xlfn.XLOOKUP($A17,'Copy of PY1 Data(H)'!$A$1:$A$288,'Copy of PY1 Data(H)'!$A$1:$CZ$288))</f>
        <v>256319044</v>
      </c>
      <c r="AV17" s="180" cm="1">
        <f t="array" ref="AV17">_xlfn.XLOOKUP(AV$1,'Copy of PY1 Data(H)'!$A$1:$CZ$1,_xlfn.XLOOKUP($A17,'Copy of PY1 Data(H)'!$A$1:$A$288,'Copy of PY1 Data(H)'!$A$1:$CZ$288))</f>
        <v>190464411</v>
      </c>
      <c r="AW17" s="180" cm="1">
        <f t="array" ref="AW17">_xlfn.XLOOKUP(AW$1,'Copy of PY1 Data(H)'!$A$1:$CZ$1,_xlfn.XLOOKUP($A17,'Copy of PY1 Data(H)'!$A$1:$A$288,'Copy of PY1 Data(H)'!$A$1:$CZ$288))</f>
        <v>605427</v>
      </c>
      <c r="AX17" s="180" cm="1">
        <f t="array" ref="AX17">_xlfn.XLOOKUP(AX$1,'Copy of PY1 Data(H)'!$A$1:$CZ$1,_xlfn.XLOOKUP($A17,'Copy of PY1 Data(H)'!$A$1:$A$288,'Copy of PY1 Data(H)'!$A$1:$CZ$288))</f>
        <v>430971</v>
      </c>
      <c r="AY17" s="180" cm="1">
        <f t="array" ref="AY17">_xlfn.XLOOKUP(AY$1,'Copy of PY1 Data(H)'!$A$1:$CZ$1,_xlfn.XLOOKUP($A17,'Copy of PY1 Data(H)'!$A$1:$A$288,'Copy of PY1 Data(H)'!$A$1:$CZ$288))</f>
        <v>190692</v>
      </c>
      <c r="AZ17" s="180" cm="1">
        <f t="array" ref="AZ17">_xlfn.XLOOKUP(AZ$1,'Copy of PY1 Data(H)'!$A$1:$CZ$1,_xlfn.XLOOKUP($A17,'Copy of PY1 Data(H)'!$A$1:$A$288,'Copy of PY1 Data(H)'!$A$1:$CZ$288))</f>
        <v>83327</v>
      </c>
      <c r="BA17" s="180" cm="1">
        <f t="array" ref="BA17">_xlfn.XLOOKUP(BA$1,'Copy of PY1 Data(H)'!$A$1:$CZ$1,_xlfn.XLOOKUP($A17,'Copy of PY1 Data(H)'!$A$1:$A$288,'Copy of PY1 Data(H)'!$A$1:$CZ$288))</f>
        <v>0</v>
      </c>
      <c r="BB17" s="180" cm="1">
        <f t="array" ref="BB17">_xlfn.XLOOKUP(BB$1,'Copy of PY1 Data(H)'!$A$1:$CZ$1,_xlfn.XLOOKUP($A17,'Copy of PY1 Data(H)'!$A$1:$A$288,'Copy of PY1 Data(H)'!$A$1:$CZ$288))</f>
        <v>7715053</v>
      </c>
      <c r="BC17" s="180" cm="1">
        <f t="array" ref="BC17">_xlfn.XLOOKUP(BC$1,'Copy of PY1 Data(H)'!$A$1:$CZ$1,_xlfn.XLOOKUP($A17,'Copy of PY1 Data(H)'!$A$1:$A$288,'Copy of PY1 Data(H)'!$A$1:$CZ$288))</f>
        <v>664948</v>
      </c>
      <c r="BD17" s="180" cm="1">
        <f t="array" ref="BD17">_xlfn.XLOOKUP(BD$1,'Copy of PY1 Data(H)'!$A$1:$CZ$1,_xlfn.XLOOKUP($A17,'Copy of PY1 Data(H)'!$A$1:$A$288,'Copy of PY1 Data(H)'!$A$1:$CZ$288))</f>
        <v>194670</v>
      </c>
      <c r="BE17" s="180" cm="1">
        <f t="array" ref="BE17">_xlfn.XLOOKUP(BE$1,'Copy of PY1 Data(H)'!$A$1:$CZ$1,_xlfn.XLOOKUP($A17,'Copy of PY1 Data(H)'!$A$1:$A$288,'Copy of PY1 Data(H)'!$A$1:$CZ$288))</f>
        <v>24288</v>
      </c>
      <c r="BF17" s="180" cm="1">
        <f t="array" ref="BF17">_xlfn.XLOOKUP(BF$1,'Copy of PY1 Data(H)'!$A$1:$CZ$1,_xlfn.XLOOKUP($A17,'Copy of PY1 Data(H)'!$A$1:$A$288,'Copy of PY1 Data(H)'!$A$1:$CZ$288))</f>
        <v>21149372</v>
      </c>
      <c r="BG17" s="180" cm="1">
        <f t="array" ref="BG17">_xlfn.XLOOKUP(BG$1,'Copy of PY1 Data(H)'!$A$1:$CZ$1,_xlfn.XLOOKUP($A17,'Copy of PY1 Data(H)'!$A$1:$A$288,'Copy of PY1 Data(H)'!$A$1:$CZ$288))</f>
        <v>16815</v>
      </c>
      <c r="BH17" s="180" cm="1">
        <f t="array" ref="BH17">_xlfn.XLOOKUP(BH$1,'Copy of PY1 Data(H)'!$A$1:$CZ$1,_xlfn.XLOOKUP($A17,'Copy of PY1 Data(H)'!$A$1:$A$288,'Copy of PY1 Data(H)'!$A$1:$CZ$288))</f>
        <v>8554123</v>
      </c>
      <c r="BI17" s="180" cm="1">
        <f t="array" ref="BI17">_xlfn.XLOOKUP(BI$1,'Copy of PY1 Data(H)'!$A$1:$CZ$1,_xlfn.XLOOKUP($A17,'Copy of PY1 Data(H)'!$A$1:$A$288,'Copy of PY1 Data(H)'!$A$1:$CZ$288))</f>
        <v>1535898</v>
      </c>
      <c r="BJ17" s="180" cm="1">
        <f t="array" ref="BJ17">_xlfn.XLOOKUP(BJ$1,'Copy of PY1 Data(H)'!$A$1:$CZ$1,_xlfn.XLOOKUP($A17,'Copy of PY1 Data(H)'!$A$1:$A$288,'Copy of PY1 Data(H)'!$A$1:$CZ$288))</f>
        <v>560538</v>
      </c>
      <c r="BK17" s="180" cm="1">
        <f t="array" ref="BK17">_xlfn.XLOOKUP(BK$1,'Copy of PY1 Data(H)'!$A$1:$CZ$1,_xlfn.XLOOKUP($A17,'Copy of PY1 Data(H)'!$A$1:$A$288,'Copy of PY1 Data(H)'!$A$1:$CZ$288))</f>
        <v>199146</v>
      </c>
      <c r="BL17" s="180" cm="1">
        <f t="array" ref="BL17">_xlfn.XLOOKUP(BL$1,'Copy of PY1 Data(H)'!$A$1:$CZ$1,_xlfn.XLOOKUP($A17,'Copy of PY1 Data(H)'!$A$1:$A$288,'Copy of PY1 Data(H)'!$A$1:$CZ$288))</f>
        <v>16797235</v>
      </c>
      <c r="BM17" s="180" cm="1">
        <f t="array" ref="BM17">_xlfn.XLOOKUP(BM$1,'Copy of PY1 Data(H)'!$A$1:$CZ$1,_xlfn.XLOOKUP($A17,'Copy of PY1 Data(H)'!$A$1:$A$288,'Copy of PY1 Data(H)'!$A$1:$CZ$288))</f>
        <v>21035571</v>
      </c>
      <c r="BN17" s="180" cm="1">
        <f t="array" ref="BN17">_xlfn.XLOOKUP(BN$1,'Copy of PY1 Data(H)'!$A$1:$CZ$1,_xlfn.XLOOKUP($A17,'Copy of PY1 Data(H)'!$A$1:$A$288,'Copy of PY1 Data(H)'!$A$1:$CZ$288))</f>
        <v>1059472</v>
      </c>
      <c r="BO17" s="180" cm="1">
        <f t="array" ref="BO17">_xlfn.XLOOKUP(BO$1,'Copy of PY1 Data(H)'!$A$1:$CZ$1,_xlfn.XLOOKUP($A17,'Copy of PY1 Data(H)'!$A$1:$A$288,'Copy of PY1 Data(H)'!$A$1:$CZ$288))</f>
        <v>72725989</v>
      </c>
      <c r="BP17" s="180" cm="1">
        <f t="array" ref="BP17">_xlfn.XLOOKUP(BP$1,'Copy of PY1 Data(H)'!$A$1:$CZ$1,_xlfn.XLOOKUP($A17,'Copy of PY1 Data(H)'!$A$1:$A$288,'Copy of PY1 Data(H)'!$A$1:$CZ$288))</f>
        <v>175384774</v>
      </c>
      <c r="BQ17" s="180" cm="1">
        <f t="array" ref="BQ17">_xlfn.XLOOKUP(BQ$1,'Copy of PY1 Data(H)'!$A$1:$CZ$1,_xlfn.XLOOKUP($A17,'Copy of PY1 Data(H)'!$A$1:$A$288,'Copy of PY1 Data(H)'!$A$1:$CZ$288))</f>
        <v>932596</v>
      </c>
      <c r="BR17" s="180" cm="1">
        <f t="array" ref="BR17">_xlfn.XLOOKUP(BR$1,'Copy of PY1 Data(H)'!$A$1:$CZ$1,_xlfn.XLOOKUP($A17,'Copy of PY1 Data(H)'!$A$1:$A$288,'Copy of PY1 Data(H)'!$A$1:$CZ$288))</f>
        <v>14167232</v>
      </c>
      <c r="BS17" s="180" cm="1">
        <f t="array" ref="BS17">_xlfn.XLOOKUP(BS$1,'Copy of PY1 Data(H)'!$A$1:$CZ$1,_xlfn.XLOOKUP($A17,'Copy of PY1 Data(H)'!$A$1:$A$288,'Copy of PY1 Data(H)'!$A$1:$CZ$288))</f>
        <v>2901778</v>
      </c>
      <c r="BT17" s="180" cm="1">
        <f t="array" ref="BT17">_xlfn.XLOOKUP(BT$1,'Copy of PY1 Data(H)'!$A$1:$CZ$1,_xlfn.XLOOKUP($A17,'Copy of PY1 Data(H)'!$A$1:$A$288,'Copy of PY1 Data(H)'!$A$1:$CZ$288))</f>
        <v>0</v>
      </c>
      <c r="BU17" s="180" cm="1">
        <f t="array" ref="BU17">_xlfn.XLOOKUP(BU$1,'Copy of PY1 Data(H)'!$A$1:$CZ$1,_xlfn.XLOOKUP($A17,'Copy of PY1 Data(H)'!$A$1:$A$288,'Copy of PY1 Data(H)'!$A$1:$CZ$288))</f>
        <v>1184438</v>
      </c>
      <c r="BV17" s="180" cm="1">
        <f t="array" ref="BV17">_xlfn.XLOOKUP(BV$1,'Copy of PY1 Data(H)'!$A$1:$CZ$1,_xlfn.XLOOKUP($A17,'Copy of PY1 Data(H)'!$A$1:$A$288,'Copy of PY1 Data(H)'!$A$1:$CZ$288))</f>
        <v>797474</v>
      </c>
      <c r="BW17" s="180" cm="1">
        <f t="array" ref="BW17">_xlfn.XLOOKUP(BW$1,'Copy of PY1 Data(H)'!$A$1:$CZ$1,_xlfn.XLOOKUP($A17,'Copy of PY1 Data(H)'!$A$1:$A$288,'Copy of PY1 Data(H)'!$A$1:$CZ$288))</f>
        <v>6270710</v>
      </c>
      <c r="BX17" s="180" cm="1">
        <f t="array" ref="BX17">_xlfn.XLOOKUP(BX$1,'Copy of PY1 Data(H)'!$A$1:$CZ$1,_xlfn.XLOOKUP($A17,'Copy of PY1 Data(H)'!$A$1:$A$288,'Copy of PY1 Data(H)'!$A$1:$CZ$288))</f>
        <v>1349721</v>
      </c>
      <c r="BY17" s="180" cm="1">
        <f t="array" ref="BY17">_xlfn.XLOOKUP(BY$1,'Copy of PY1 Data(H)'!$A$1:$CZ$1,_xlfn.XLOOKUP($A17,'Copy of PY1 Data(H)'!$A$1:$A$288,'Copy of PY1 Data(H)'!$A$1:$CZ$288))</f>
        <v>97753459</v>
      </c>
      <c r="BZ17" s="180" cm="1">
        <f t="array" ref="BZ17">_xlfn.XLOOKUP(BZ$1,'Copy of PY1 Data(H)'!$A$1:$CZ$1,_xlfn.XLOOKUP($A17,'Copy of PY1 Data(H)'!$A$1:$A$288,'Copy of PY1 Data(H)'!$A$1:$CZ$288))</f>
        <v>856843</v>
      </c>
      <c r="CA17" s="180" cm="1">
        <f t="array" ref="CA17">_xlfn.XLOOKUP(CA$1,'Copy of PY1 Data(H)'!$A$1:$CZ$1,_xlfn.XLOOKUP($A17,'Copy of PY1 Data(H)'!$A$1:$A$288,'Copy of PY1 Data(H)'!$A$1:$CZ$288))</f>
        <v>18893295</v>
      </c>
      <c r="CB17" s="180" cm="1">
        <f t="array" ref="CB17">_xlfn.XLOOKUP(CB$1,'Copy of PY1 Data(H)'!$A$1:$CZ$1,_xlfn.XLOOKUP($A17,'Copy of PY1 Data(H)'!$A$1:$A$288,'Copy of PY1 Data(H)'!$A$1:$CZ$288))</f>
        <v>443181</v>
      </c>
      <c r="CC17" s="180" cm="1">
        <f t="array" ref="CC17">_xlfn.XLOOKUP(CC$1,'Copy of PY1 Data(H)'!$A$1:$CZ$1,_xlfn.XLOOKUP($A17,'Copy of PY1 Data(H)'!$A$1:$A$288,'Copy of PY1 Data(H)'!$A$1:$CZ$288))</f>
        <v>4159439</v>
      </c>
      <c r="CD17" s="180" cm="1">
        <f t="array" ref="CD17">_xlfn.XLOOKUP(CD$1,'Copy of PY1 Data(H)'!$A$1:$CZ$1,_xlfn.XLOOKUP($A17,'Copy of PY1 Data(H)'!$A$1:$A$288,'Copy of PY1 Data(H)'!$A$1:$CZ$288))</f>
        <v>88475847</v>
      </c>
    </row>
    <row r="18" spans="1:82" x14ac:dyDescent="0.3">
      <c r="A18" s="180">
        <v>253</v>
      </c>
      <c r="C18" s="180"/>
      <c r="D18" s="180" cm="1">
        <f t="array" ref="D18">_xlfn.XLOOKUP(D$1,'Copy of PY1 Data(H)'!$A$1:$CZ$1,_xlfn.XLOOKUP($A18,'Copy of PY1 Data(H)'!$A$1:$A$288,'Copy of PY1 Data(H)'!$A$1:$CZ$288))</f>
        <v>762030</v>
      </c>
      <c r="E18" s="180" cm="1">
        <f t="array" ref="E18">_xlfn.XLOOKUP(E$1,'Copy of PY1 Data(H)'!$A$1:$CZ$1,_xlfn.XLOOKUP($A18,'Copy of PY1 Data(H)'!$A$1:$A$288,'Copy of PY1 Data(H)'!$A$1:$CZ$288))</f>
        <v>446996</v>
      </c>
      <c r="F18" s="180" cm="1">
        <f t="array" ref="F18">_xlfn.XLOOKUP(F$1,'Copy of PY1 Data(H)'!$A$1:$CZ$1,_xlfn.XLOOKUP($A18,'Copy of PY1 Data(H)'!$A$1:$A$288,'Copy of PY1 Data(H)'!$A$1:$CZ$288))</f>
        <v>38288</v>
      </c>
      <c r="G18" s="180" cm="1">
        <f t="array" ref="G18">_xlfn.XLOOKUP(G$1,'Copy of PY1 Data(H)'!$A$1:$CZ$1,_xlfn.XLOOKUP($A18,'Copy of PY1 Data(H)'!$A$1:$A$288,'Copy of PY1 Data(H)'!$A$1:$CZ$288))</f>
        <v>104057</v>
      </c>
      <c r="H18" s="180" cm="1">
        <f t="array" ref="H18">_xlfn.XLOOKUP(H$1,'Copy of PY1 Data(H)'!$A$1:$CZ$1,_xlfn.XLOOKUP($A18,'Copy of PY1 Data(H)'!$A$1:$A$288,'Copy of PY1 Data(H)'!$A$1:$CZ$288))</f>
        <v>239034</v>
      </c>
      <c r="I18" s="180" cm="1">
        <f t="array" ref="I18">_xlfn.XLOOKUP(I$1,'Copy of PY1 Data(H)'!$A$1:$CZ$1,_xlfn.XLOOKUP($A18,'Copy of PY1 Data(H)'!$A$1:$A$288,'Copy of PY1 Data(H)'!$A$1:$CZ$288))</f>
        <v>46080</v>
      </c>
      <c r="J18" s="180" cm="1">
        <f t="array" ref="J18">_xlfn.XLOOKUP(J$1,'Copy of PY1 Data(H)'!$A$1:$CZ$1,_xlfn.XLOOKUP($A18,'Copy of PY1 Data(H)'!$A$1:$A$288,'Copy of PY1 Data(H)'!$A$1:$CZ$288))</f>
        <v>29275</v>
      </c>
      <c r="K18" s="180" cm="1">
        <f t="array" ref="K18">_xlfn.XLOOKUP(K$1,'Copy of PY1 Data(H)'!$A$1:$CZ$1,_xlfn.XLOOKUP($A18,'Copy of PY1 Data(H)'!$A$1:$A$288,'Copy of PY1 Data(H)'!$A$1:$CZ$288))</f>
        <v>111222</v>
      </c>
      <c r="L18" s="180" cm="1">
        <f t="array" ref="L18">_xlfn.XLOOKUP(L$1,'Copy of PY1 Data(H)'!$A$1:$CZ$1,_xlfn.XLOOKUP($A18,'Copy of PY1 Data(H)'!$A$1:$A$288,'Copy of PY1 Data(H)'!$A$1:$CZ$288))</f>
        <v>1132774</v>
      </c>
      <c r="M18" s="180" cm="1">
        <f t="array" ref="M18">_xlfn.XLOOKUP(M$1,'Copy of PY1 Data(H)'!$A$1:$CZ$1,_xlfn.XLOOKUP($A18,'Copy of PY1 Data(H)'!$A$1:$A$288,'Copy of PY1 Data(H)'!$A$1:$CZ$288))</f>
        <v>28760538</v>
      </c>
      <c r="N18" s="180" cm="1">
        <f t="array" ref="N18">_xlfn.XLOOKUP(N$1,'Copy of PY1 Data(H)'!$A$1:$CZ$1,_xlfn.XLOOKUP($A18,'Copy of PY1 Data(H)'!$A$1:$A$288,'Copy of PY1 Data(H)'!$A$1:$CZ$288))</f>
        <v>162607</v>
      </c>
      <c r="O18" s="180" cm="1">
        <f t="array" ref="O18">_xlfn.XLOOKUP(O$1,'Copy of PY1 Data(H)'!$A$1:$CZ$1,_xlfn.XLOOKUP($A18,'Copy of PY1 Data(H)'!$A$1:$A$288,'Copy of PY1 Data(H)'!$A$1:$CZ$288))</f>
        <v>1751244</v>
      </c>
      <c r="P18" s="180" cm="1">
        <f t="array" ref="P18">_xlfn.XLOOKUP(P$1,'Copy of PY1 Data(H)'!$A$1:$CZ$1,_xlfn.XLOOKUP($A18,'Copy of PY1 Data(H)'!$A$1:$A$288,'Copy of PY1 Data(H)'!$A$1:$CZ$288))</f>
        <v>60215</v>
      </c>
      <c r="Q18" s="180" cm="1">
        <f t="array" ref="Q18">_xlfn.XLOOKUP(Q$1,'Copy of PY1 Data(H)'!$A$1:$CZ$1,_xlfn.XLOOKUP($A18,'Copy of PY1 Data(H)'!$A$1:$A$288,'Copy of PY1 Data(H)'!$A$1:$CZ$288))</f>
        <v>1787049</v>
      </c>
      <c r="R18" s="180" cm="1">
        <f t="array" ref="R18">_xlfn.XLOOKUP(R$1,'Copy of PY1 Data(H)'!$A$1:$CZ$1,_xlfn.XLOOKUP($A18,'Copy of PY1 Data(H)'!$A$1:$A$288,'Copy of PY1 Data(H)'!$A$1:$CZ$288))</f>
        <v>10108</v>
      </c>
      <c r="S18" s="180" cm="1">
        <f t="array" ref="S18">_xlfn.XLOOKUP(S$1,'Copy of PY1 Data(H)'!$A$1:$CZ$1,_xlfn.XLOOKUP($A18,'Copy of PY1 Data(H)'!$A$1:$A$288,'Copy of PY1 Data(H)'!$A$1:$CZ$288))</f>
        <v>68103</v>
      </c>
      <c r="T18" s="180" cm="1">
        <f t="array" ref="T18">_xlfn.XLOOKUP(T$1,'Copy of PY1 Data(H)'!$A$1:$CZ$1,_xlfn.XLOOKUP($A18,'Copy of PY1 Data(H)'!$A$1:$A$288,'Copy of PY1 Data(H)'!$A$1:$CZ$288))</f>
        <v>361991</v>
      </c>
      <c r="U18" s="180" cm="1">
        <f t="array" ref="U18">_xlfn.XLOOKUP(U$1,'Copy of PY1 Data(H)'!$A$1:$CZ$1,_xlfn.XLOOKUP($A18,'Copy of PY1 Data(H)'!$A$1:$A$288,'Copy of PY1 Data(H)'!$A$1:$CZ$288))</f>
        <v>117981</v>
      </c>
      <c r="V18" s="180" cm="1">
        <f t="array" ref="V18">_xlfn.XLOOKUP(V$1,'Copy of PY1 Data(H)'!$A$1:$CZ$1,_xlfn.XLOOKUP($A18,'Copy of PY1 Data(H)'!$A$1:$A$288,'Copy of PY1 Data(H)'!$A$1:$CZ$288))</f>
        <v>1046578</v>
      </c>
      <c r="W18" s="180" cm="1">
        <f t="array" ref="W18">_xlfn.XLOOKUP(W$1,'Copy of PY1 Data(H)'!$A$1:$CZ$1,_xlfn.XLOOKUP($A18,'Copy of PY1 Data(H)'!$A$1:$A$288,'Copy of PY1 Data(H)'!$A$1:$CZ$288))</f>
        <v>0</v>
      </c>
      <c r="X18" s="180" cm="1">
        <f t="array" ref="X18">_xlfn.XLOOKUP(X$1,'Copy of PY1 Data(H)'!$A$1:$CZ$1,_xlfn.XLOOKUP($A18,'Copy of PY1 Data(H)'!$A$1:$A$288,'Copy of PY1 Data(H)'!$A$1:$CZ$288))</f>
        <v>0</v>
      </c>
      <c r="Y18" s="180" cm="1">
        <f t="array" ref="Y18">_xlfn.XLOOKUP(Y$1,'Copy of PY1 Data(H)'!$A$1:$CZ$1,_xlfn.XLOOKUP($A18,'Copy of PY1 Data(H)'!$A$1:$A$288,'Copy of PY1 Data(H)'!$A$1:$CZ$288))</f>
        <v>234097</v>
      </c>
      <c r="Z18" s="180" cm="1">
        <f t="array" ref="Z18">_xlfn.XLOOKUP(Z$1,'Copy of PY1 Data(H)'!$A$1:$CZ$1,_xlfn.XLOOKUP($A18,'Copy of PY1 Data(H)'!$A$1:$A$288,'Copy of PY1 Data(H)'!$A$1:$CZ$288))</f>
        <v>5596995</v>
      </c>
      <c r="AA18" s="180" cm="1">
        <f t="array" ref="AA18">_xlfn.XLOOKUP(AA$1,'Copy of PY1 Data(H)'!$A$1:$CZ$1,_xlfn.XLOOKUP($A18,'Copy of PY1 Data(H)'!$A$1:$A$288,'Copy of PY1 Data(H)'!$A$1:$CZ$288))</f>
        <v>3296516</v>
      </c>
      <c r="AB18" s="180" cm="1">
        <f t="array" ref="AB18">_xlfn.XLOOKUP(AB$1,'Copy of PY1 Data(H)'!$A$1:$CZ$1,_xlfn.XLOOKUP($A18,'Copy of PY1 Data(H)'!$A$1:$A$288,'Copy of PY1 Data(H)'!$A$1:$CZ$288))</f>
        <v>134949</v>
      </c>
      <c r="AC18" s="180" cm="1">
        <f t="array" ref="AC18">_xlfn.XLOOKUP(AC$1,'Copy of PY1 Data(H)'!$A$1:$CZ$1,_xlfn.XLOOKUP($A18,'Copy of PY1 Data(H)'!$A$1:$A$288,'Copy of PY1 Data(H)'!$A$1:$CZ$288))</f>
        <v>5172033</v>
      </c>
      <c r="AD18" s="180" cm="1">
        <f t="array" ref="AD18">_xlfn.XLOOKUP(AD$1,'Copy of PY1 Data(H)'!$A$1:$CZ$1,_xlfn.XLOOKUP($A18,'Copy of PY1 Data(H)'!$A$1:$A$288,'Copy of PY1 Data(H)'!$A$1:$CZ$288))</f>
        <v>164509</v>
      </c>
      <c r="AE18" s="180" cm="1">
        <f t="array" ref="AE18">_xlfn.XLOOKUP(AE$1,'Copy of PY1 Data(H)'!$A$1:$CZ$1,_xlfn.XLOOKUP($A18,'Copy of PY1 Data(H)'!$A$1:$A$288,'Copy of PY1 Data(H)'!$A$1:$CZ$288))</f>
        <v>0</v>
      </c>
      <c r="AF18" s="180" cm="1">
        <f t="array" ref="AF18">_xlfn.XLOOKUP(AF$1,'Copy of PY1 Data(H)'!$A$1:$CZ$1,_xlfn.XLOOKUP($A18,'Copy of PY1 Data(H)'!$A$1:$A$288,'Copy of PY1 Data(H)'!$A$1:$CZ$288))</f>
        <v>18193045</v>
      </c>
      <c r="AG18" s="180" cm="1">
        <f t="array" ref="AG18">_xlfn.XLOOKUP(AG$1,'Copy of PY1 Data(H)'!$A$1:$CZ$1,_xlfn.XLOOKUP($A18,'Copy of PY1 Data(H)'!$A$1:$A$288,'Copy of PY1 Data(H)'!$A$1:$CZ$288))</f>
        <v>218177</v>
      </c>
      <c r="AH18" s="180" cm="1">
        <f t="array" ref="AH18">_xlfn.XLOOKUP(AH$1,'Copy of PY1 Data(H)'!$A$1:$CZ$1,_xlfn.XLOOKUP($A18,'Copy of PY1 Data(H)'!$A$1:$A$288,'Copy of PY1 Data(H)'!$A$1:$CZ$288))</f>
        <v>54637</v>
      </c>
      <c r="AI18" s="180" cm="1">
        <f t="array" ref="AI18">_xlfn.XLOOKUP(AI$1,'Copy of PY1 Data(H)'!$A$1:$CZ$1,_xlfn.XLOOKUP($A18,'Copy of PY1 Data(H)'!$A$1:$A$288,'Copy of PY1 Data(H)'!$A$1:$CZ$288))</f>
        <v>1052882</v>
      </c>
      <c r="AJ18" s="180" cm="1">
        <f t="array" ref="AJ18">_xlfn.XLOOKUP(AJ$1,'Copy of PY1 Data(H)'!$A$1:$CZ$1,_xlfn.XLOOKUP($A18,'Copy of PY1 Data(H)'!$A$1:$A$288,'Copy of PY1 Data(H)'!$A$1:$CZ$288))</f>
        <v>167105</v>
      </c>
      <c r="AK18" s="180" cm="1">
        <f t="array" ref="AK18">_xlfn.XLOOKUP(AK$1,'Copy of PY1 Data(H)'!$A$1:$CZ$1,_xlfn.XLOOKUP($A18,'Copy of PY1 Data(H)'!$A$1:$A$288,'Copy of PY1 Data(H)'!$A$1:$CZ$288))</f>
        <v>33014</v>
      </c>
      <c r="AL18" s="180" cm="1">
        <f t="array" ref="AL18">_xlfn.XLOOKUP(AL$1,'Copy of PY1 Data(H)'!$A$1:$CZ$1,_xlfn.XLOOKUP($A18,'Copy of PY1 Data(H)'!$A$1:$A$288,'Copy of PY1 Data(H)'!$A$1:$CZ$288))</f>
        <v>0</v>
      </c>
      <c r="AM18" s="180" cm="1">
        <f t="array" ref="AM18">_xlfn.XLOOKUP(AM$1,'Copy of PY1 Data(H)'!$A$1:$CZ$1,_xlfn.XLOOKUP($A18,'Copy of PY1 Data(H)'!$A$1:$A$288,'Copy of PY1 Data(H)'!$A$1:$CZ$288))</f>
        <v>62089</v>
      </c>
      <c r="AN18" s="180" cm="1">
        <f t="array" ref="AN18">_xlfn.XLOOKUP(AN$1,'Copy of PY1 Data(H)'!$A$1:$CZ$1,_xlfn.XLOOKUP($A18,'Copy of PY1 Data(H)'!$A$1:$A$288,'Copy of PY1 Data(H)'!$A$1:$CZ$288))</f>
        <v>4209867</v>
      </c>
      <c r="AO18" s="180" cm="1">
        <f t="array" ref="AO18">_xlfn.XLOOKUP(AO$1,'Copy of PY1 Data(H)'!$A$1:$CZ$1,_xlfn.XLOOKUP($A18,'Copy of PY1 Data(H)'!$A$1:$A$288,'Copy of PY1 Data(H)'!$A$1:$CZ$288))</f>
        <v>2184</v>
      </c>
      <c r="AP18" s="180" cm="1">
        <f t="array" ref="AP18">_xlfn.XLOOKUP(AP$1,'Copy of PY1 Data(H)'!$A$1:$CZ$1,_xlfn.XLOOKUP($A18,'Copy of PY1 Data(H)'!$A$1:$A$288,'Copy of PY1 Data(H)'!$A$1:$CZ$288))</f>
        <v>476052</v>
      </c>
      <c r="AQ18" s="180" cm="1">
        <f t="array" ref="AQ18">_xlfn.XLOOKUP(AQ$1,'Copy of PY1 Data(H)'!$A$1:$CZ$1,_xlfn.XLOOKUP($A18,'Copy of PY1 Data(H)'!$A$1:$A$288,'Copy of PY1 Data(H)'!$A$1:$CZ$288))</f>
        <v>457200</v>
      </c>
      <c r="AR18" s="180" cm="1">
        <f t="array" ref="AR18">_xlfn.XLOOKUP(AR$1,'Copy of PY1 Data(H)'!$A$1:$CZ$1,_xlfn.XLOOKUP($A18,'Copy of PY1 Data(H)'!$A$1:$A$288,'Copy of PY1 Data(H)'!$A$1:$CZ$288))</f>
        <v>7940</v>
      </c>
      <c r="AS18" s="180" cm="1">
        <f t="array" ref="AS18">_xlfn.XLOOKUP(AS$1,'Copy of PY1 Data(H)'!$A$1:$CZ$1,_xlfn.XLOOKUP($A18,'Copy of PY1 Data(H)'!$A$1:$A$288,'Copy of PY1 Data(H)'!$A$1:$CZ$288))</f>
        <v>0</v>
      </c>
      <c r="AT18" s="180" cm="1">
        <f t="array" ref="AT18">_xlfn.XLOOKUP(AT$1,'Copy of PY1 Data(H)'!$A$1:$CZ$1,_xlfn.XLOOKUP($A18,'Copy of PY1 Data(H)'!$A$1:$A$288,'Copy of PY1 Data(H)'!$A$1:$CZ$288))</f>
        <v>402726</v>
      </c>
      <c r="AU18" s="180" cm="1">
        <f t="array" ref="AU18">_xlfn.XLOOKUP(AU$1,'Copy of PY1 Data(H)'!$A$1:$CZ$1,_xlfn.XLOOKUP($A18,'Copy of PY1 Data(H)'!$A$1:$A$288,'Copy of PY1 Data(H)'!$A$1:$CZ$288))</f>
        <v>145288181</v>
      </c>
      <c r="AV18" s="180" cm="1">
        <f t="array" ref="AV18">_xlfn.XLOOKUP(AV$1,'Copy of PY1 Data(H)'!$A$1:$CZ$1,_xlfn.XLOOKUP($A18,'Copy of PY1 Data(H)'!$A$1:$A$288,'Copy of PY1 Data(H)'!$A$1:$CZ$288))</f>
        <v>35983443</v>
      </c>
      <c r="AW18" s="180" cm="1">
        <f t="array" ref="AW18">_xlfn.XLOOKUP(AW$1,'Copy of PY1 Data(H)'!$A$1:$CZ$1,_xlfn.XLOOKUP($A18,'Copy of PY1 Data(H)'!$A$1:$A$288,'Copy of PY1 Data(H)'!$A$1:$CZ$288))</f>
        <v>246686</v>
      </c>
      <c r="AX18" s="180" cm="1">
        <f t="array" ref="AX18">_xlfn.XLOOKUP(AX$1,'Copy of PY1 Data(H)'!$A$1:$CZ$1,_xlfn.XLOOKUP($A18,'Copy of PY1 Data(H)'!$A$1:$A$288,'Copy of PY1 Data(H)'!$A$1:$CZ$288))</f>
        <v>106105</v>
      </c>
      <c r="AY18" s="180" cm="1">
        <f t="array" ref="AY18">_xlfn.XLOOKUP(AY$1,'Copy of PY1 Data(H)'!$A$1:$CZ$1,_xlfn.XLOOKUP($A18,'Copy of PY1 Data(H)'!$A$1:$A$288,'Copy of PY1 Data(H)'!$A$1:$CZ$288))</f>
        <v>132147</v>
      </c>
      <c r="AZ18" s="180" cm="1">
        <f t="array" ref="AZ18">_xlfn.XLOOKUP(AZ$1,'Copy of PY1 Data(H)'!$A$1:$CZ$1,_xlfn.XLOOKUP($A18,'Copy of PY1 Data(H)'!$A$1:$A$288,'Copy of PY1 Data(H)'!$A$1:$CZ$288))</f>
        <v>104059</v>
      </c>
      <c r="BA18" s="180" cm="1">
        <f t="array" ref="BA18">_xlfn.XLOOKUP(BA$1,'Copy of PY1 Data(H)'!$A$1:$CZ$1,_xlfn.XLOOKUP($A18,'Copy of PY1 Data(H)'!$A$1:$A$288,'Copy of PY1 Data(H)'!$A$1:$CZ$288))</f>
        <v>0</v>
      </c>
      <c r="BB18" s="180" cm="1">
        <f t="array" ref="BB18">_xlfn.XLOOKUP(BB$1,'Copy of PY1 Data(H)'!$A$1:$CZ$1,_xlfn.XLOOKUP($A18,'Copy of PY1 Data(H)'!$A$1:$A$288,'Copy of PY1 Data(H)'!$A$1:$CZ$288))</f>
        <v>590101</v>
      </c>
      <c r="BC18" s="180" cm="1">
        <f t="array" ref="BC18">_xlfn.XLOOKUP(BC$1,'Copy of PY1 Data(H)'!$A$1:$CZ$1,_xlfn.XLOOKUP($A18,'Copy of PY1 Data(H)'!$A$1:$A$288,'Copy of PY1 Data(H)'!$A$1:$CZ$288))</f>
        <v>42963</v>
      </c>
      <c r="BD18" s="180" cm="1">
        <f t="array" ref="BD18">_xlfn.XLOOKUP(BD$1,'Copy of PY1 Data(H)'!$A$1:$CZ$1,_xlfn.XLOOKUP($A18,'Copy of PY1 Data(H)'!$A$1:$A$288,'Copy of PY1 Data(H)'!$A$1:$CZ$288))</f>
        <v>18332</v>
      </c>
      <c r="BE18" s="180" cm="1">
        <f t="array" ref="BE18">_xlfn.XLOOKUP(BE$1,'Copy of PY1 Data(H)'!$A$1:$CZ$1,_xlfn.XLOOKUP($A18,'Copy of PY1 Data(H)'!$A$1:$A$288,'Copy of PY1 Data(H)'!$A$1:$CZ$288))</f>
        <v>20486</v>
      </c>
      <c r="BF18" s="180" cm="1">
        <f t="array" ref="BF18">_xlfn.XLOOKUP(BF$1,'Copy of PY1 Data(H)'!$A$1:$CZ$1,_xlfn.XLOOKUP($A18,'Copy of PY1 Data(H)'!$A$1:$A$288,'Copy of PY1 Data(H)'!$A$1:$CZ$288))</f>
        <v>2343621</v>
      </c>
      <c r="BG18" s="180" cm="1">
        <f t="array" ref="BG18">_xlfn.XLOOKUP(BG$1,'Copy of PY1 Data(H)'!$A$1:$CZ$1,_xlfn.XLOOKUP($A18,'Copy of PY1 Data(H)'!$A$1:$A$288,'Copy of PY1 Data(H)'!$A$1:$CZ$288))</f>
        <v>38305</v>
      </c>
      <c r="BH18" s="180" cm="1">
        <f t="array" ref="BH18">_xlfn.XLOOKUP(BH$1,'Copy of PY1 Data(H)'!$A$1:$CZ$1,_xlfn.XLOOKUP($A18,'Copy of PY1 Data(H)'!$A$1:$A$288,'Copy of PY1 Data(H)'!$A$1:$CZ$288))</f>
        <v>2734202</v>
      </c>
      <c r="BI18" s="180" cm="1">
        <f t="array" ref="BI18">_xlfn.XLOOKUP(BI$1,'Copy of PY1 Data(H)'!$A$1:$CZ$1,_xlfn.XLOOKUP($A18,'Copy of PY1 Data(H)'!$A$1:$A$288,'Copy of PY1 Data(H)'!$A$1:$CZ$288))</f>
        <v>571464</v>
      </c>
      <c r="BJ18" s="180" cm="1">
        <f t="array" ref="BJ18">_xlfn.XLOOKUP(BJ$1,'Copy of PY1 Data(H)'!$A$1:$CZ$1,_xlfn.XLOOKUP($A18,'Copy of PY1 Data(H)'!$A$1:$A$288,'Copy of PY1 Data(H)'!$A$1:$CZ$288))</f>
        <v>91715</v>
      </c>
      <c r="BK18" s="180" cm="1">
        <f t="array" ref="BK18">_xlfn.XLOOKUP(BK$1,'Copy of PY1 Data(H)'!$A$1:$CZ$1,_xlfn.XLOOKUP($A18,'Copy of PY1 Data(H)'!$A$1:$A$288,'Copy of PY1 Data(H)'!$A$1:$CZ$288))</f>
        <v>18248</v>
      </c>
      <c r="BL18" s="180" cm="1">
        <f t="array" ref="BL18">_xlfn.XLOOKUP(BL$1,'Copy of PY1 Data(H)'!$A$1:$CZ$1,_xlfn.XLOOKUP($A18,'Copy of PY1 Data(H)'!$A$1:$A$288,'Copy of PY1 Data(H)'!$A$1:$CZ$288))</f>
        <v>3393810</v>
      </c>
      <c r="BM18" s="180" cm="1">
        <f t="array" ref="BM18">_xlfn.XLOOKUP(BM$1,'Copy of PY1 Data(H)'!$A$1:$CZ$1,_xlfn.XLOOKUP($A18,'Copy of PY1 Data(H)'!$A$1:$A$288,'Copy of PY1 Data(H)'!$A$1:$CZ$288))</f>
        <v>7139251</v>
      </c>
      <c r="BN18" s="180" cm="1">
        <f t="array" ref="BN18">_xlfn.XLOOKUP(BN$1,'Copy of PY1 Data(H)'!$A$1:$CZ$1,_xlfn.XLOOKUP($A18,'Copy of PY1 Data(H)'!$A$1:$A$288,'Copy of PY1 Data(H)'!$A$1:$CZ$288))</f>
        <v>574171</v>
      </c>
      <c r="BO18" s="180" cm="1">
        <f t="array" ref="BO18">_xlfn.XLOOKUP(BO$1,'Copy of PY1 Data(H)'!$A$1:$CZ$1,_xlfn.XLOOKUP($A18,'Copy of PY1 Data(H)'!$A$1:$A$288,'Copy of PY1 Data(H)'!$A$1:$CZ$288))</f>
        <v>31941115</v>
      </c>
      <c r="BP18" s="180" cm="1">
        <f t="array" ref="BP18">_xlfn.XLOOKUP(BP$1,'Copy of PY1 Data(H)'!$A$1:$CZ$1,_xlfn.XLOOKUP($A18,'Copy of PY1 Data(H)'!$A$1:$A$288,'Copy of PY1 Data(H)'!$A$1:$CZ$288))</f>
        <v>60546119</v>
      </c>
      <c r="BQ18" s="180" cm="1">
        <f t="array" ref="BQ18">_xlfn.XLOOKUP(BQ$1,'Copy of PY1 Data(H)'!$A$1:$CZ$1,_xlfn.XLOOKUP($A18,'Copy of PY1 Data(H)'!$A$1:$A$288,'Copy of PY1 Data(H)'!$A$1:$CZ$288))</f>
        <v>59883</v>
      </c>
      <c r="BR18" s="180" cm="1">
        <f t="array" ref="BR18">_xlfn.XLOOKUP(BR$1,'Copy of PY1 Data(H)'!$A$1:$CZ$1,_xlfn.XLOOKUP($A18,'Copy of PY1 Data(H)'!$A$1:$A$288,'Copy of PY1 Data(H)'!$A$1:$CZ$288))</f>
        <v>2823365</v>
      </c>
      <c r="BS18" s="180" cm="1">
        <f t="array" ref="BS18">_xlfn.XLOOKUP(BS$1,'Copy of PY1 Data(H)'!$A$1:$CZ$1,_xlfn.XLOOKUP($A18,'Copy of PY1 Data(H)'!$A$1:$A$288,'Copy of PY1 Data(H)'!$A$1:$CZ$288))</f>
        <v>161807</v>
      </c>
      <c r="BT18" s="180" cm="1">
        <f t="array" ref="BT18">_xlfn.XLOOKUP(BT$1,'Copy of PY1 Data(H)'!$A$1:$CZ$1,_xlfn.XLOOKUP($A18,'Copy of PY1 Data(H)'!$A$1:$A$288,'Copy of PY1 Data(H)'!$A$1:$CZ$288))</f>
        <v>0</v>
      </c>
      <c r="BU18" s="180" cm="1">
        <f t="array" ref="BU18">_xlfn.XLOOKUP(BU$1,'Copy of PY1 Data(H)'!$A$1:$CZ$1,_xlfn.XLOOKUP($A18,'Copy of PY1 Data(H)'!$A$1:$A$288,'Copy of PY1 Data(H)'!$A$1:$CZ$288))</f>
        <v>89377</v>
      </c>
      <c r="BV18" s="180" cm="1">
        <f t="array" ref="BV18">_xlfn.XLOOKUP(BV$1,'Copy of PY1 Data(H)'!$A$1:$CZ$1,_xlfn.XLOOKUP($A18,'Copy of PY1 Data(H)'!$A$1:$A$288,'Copy of PY1 Data(H)'!$A$1:$CZ$288))</f>
        <v>193736</v>
      </c>
      <c r="BW18" s="180" cm="1">
        <f t="array" ref="BW18">_xlfn.XLOOKUP(BW$1,'Copy of PY1 Data(H)'!$A$1:$CZ$1,_xlfn.XLOOKUP($A18,'Copy of PY1 Data(H)'!$A$1:$A$288,'Copy of PY1 Data(H)'!$A$1:$CZ$288))</f>
        <v>8423185</v>
      </c>
      <c r="BX18" s="180" cm="1">
        <f t="array" ref="BX18">_xlfn.XLOOKUP(BX$1,'Copy of PY1 Data(H)'!$A$1:$CZ$1,_xlfn.XLOOKUP($A18,'Copy of PY1 Data(H)'!$A$1:$A$288,'Copy of PY1 Data(H)'!$A$1:$CZ$288))</f>
        <v>277689</v>
      </c>
      <c r="BY18" s="180" cm="1">
        <f t="array" ref="BY18">_xlfn.XLOOKUP(BY$1,'Copy of PY1 Data(H)'!$A$1:$CZ$1,_xlfn.XLOOKUP($A18,'Copy of PY1 Data(H)'!$A$1:$A$288,'Copy of PY1 Data(H)'!$A$1:$CZ$288))</f>
        <v>76406801</v>
      </c>
      <c r="BZ18" s="180" cm="1">
        <f t="array" ref="BZ18">_xlfn.XLOOKUP(BZ$1,'Copy of PY1 Data(H)'!$A$1:$CZ$1,_xlfn.XLOOKUP($A18,'Copy of PY1 Data(H)'!$A$1:$A$288,'Copy of PY1 Data(H)'!$A$1:$CZ$288))</f>
        <v>78051</v>
      </c>
      <c r="CA18" s="180" cm="1">
        <f t="array" ref="CA18">_xlfn.XLOOKUP(CA$1,'Copy of PY1 Data(H)'!$A$1:$CZ$1,_xlfn.XLOOKUP($A18,'Copy of PY1 Data(H)'!$A$1:$A$288,'Copy of PY1 Data(H)'!$A$1:$CZ$288))</f>
        <v>3630358</v>
      </c>
      <c r="CB18" s="180" cm="1">
        <f t="array" ref="CB18">_xlfn.XLOOKUP(CB$1,'Copy of PY1 Data(H)'!$A$1:$CZ$1,_xlfn.XLOOKUP($A18,'Copy of PY1 Data(H)'!$A$1:$A$288,'Copy of PY1 Data(H)'!$A$1:$CZ$288))</f>
        <v>179927</v>
      </c>
      <c r="CC18" s="180" cm="1">
        <f t="array" ref="CC18">_xlfn.XLOOKUP(CC$1,'Copy of PY1 Data(H)'!$A$1:$CZ$1,_xlfn.XLOOKUP($A18,'Copy of PY1 Data(H)'!$A$1:$A$288,'Copy of PY1 Data(H)'!$A$1:$CZ$288))</f>
        <v>434262</v>
      </c>
      <c r="CD18" s="180" cm="1">
        <f t="array" ref="CD18">_xlfn.XLOOKUP(CD$1,'Copy of PY1 Data(H)'!$A$1:$CZ$1,_xlfn.XLOOKUP($A18,'Copy of PY1 Data(H)'!$A$1:$A$288,'Copy of PY1 Data(H)'!$A$1:$CZ$288))</f>
        <v>22473995</v>
      </c>
    </row>
    <row r="19" spans="1:82" x14ac:dyDescent="0.3">
      <c r="A19" s="180">
        <v>254</v>
      </c>
      <c r="C19" s="180"/>
      <c r="D19" s="180" cm="1">
        <f t="array" ref="D19">_xlfn.XLOOKUP(D$1,'Copy of PY1 Data(H)'!$A$1:$CZ$1,_xlfn.XLOOKUP($A19,'Copy of PY1 Data(H)'!$A$1:$A$288,'Copy of PY1 Data(H)'!$A$1:$CZ$288))</f>
        <v>-205264</v>
      </c>
      <c r="E19" s="180" cm="1">
        <f t="array" ref="E19">_xlfn.XLOOKUP(E$1,'Copy of PY1 Data(H)'!$A$1:$CZ$1,_xlfn.XLOOKUP($A19,'Copy of PY1 Data(H)'!$A$1:$A$288,'Copy of PY1 Data(H)'!$A$1:$CZ$288))</f>
        <v>-656370</v>
      </c>
      <c r="F19" s="180" cm="1">
        <f t="array" ref="F19">_xlfn.XLOOKUP(F$1,'Copy of PY1 Data(H)'!$A$1:$CZ$1,_xlfn.XLOOKUP($A19,'Copy of PY1 Data(H)'!$A$1:$A$288,'Copy of PY1 Data(H)'!$A$1:$CZ$288))</f>
        <v>365106</v>
      </c>
      <c r="G19" s="180" cm="1">
        <f t="array" ref="G19">_xlfn.XLOOKUP(G$1,'Copy of PY1 Data(H)'!$A$1:$CZ$1,_xlfn.XLOOKUP($A19,'Copy of PY1 Data(H)'!$A$1:$A$288,'Copy of PY1 Data(H)'!$A$1:$CZ$288))</f>
        <v>858628</v>
      </c>
      <c r="H19" s="180" cm="1">
        <f t="array" ref="H19">_xlfn.XLOOKUP(H$1,'Copy of PY1 Data(H)'!$A$1:$CZ$1,_xlfn.XLOOKUP($A19,'Copy of PY1 Data(H)'!$A$1:$A$288,'Copy of PY1 Data(H)'!$A$1:$CZ$288))</f>
        <v>741820</v>
      </c>
      <c r="I19" s="180" cm="1">
        <f t="array" ref="I19">_xlfn.XLOOKUP(I$1,'Copy of PY1 Data(H)'!$A$1:$CZ$1,_xlfn.XLOOKUP($A19,'Copy of PY1 Data(H)'!$A$1:$A$288,'Copy of PY1 Data(H)'!$A$1:$CZ$288))</f>
        <v>142277</v>
      </c>
      <c r="J19" s="180" cm="1">
        <f t="array" ref="J19">_xlfn.XLOOKUP(J$1,'Copy of PY1 Data(H)'!$A$1:$CZ$1,_xlfn.XLOOKUP($A19,'Copy of PY1 Data(H)'!$A$1:$A$288,'Copy of PY1 Data(H)'!$A$1:$CZ$288))</f>
        <v>104433</v>
      </c>
      <c r="K19" s="180" cm="1">
        <f t="array" ref="K19">_xlfn.XLOOKUP(K$1,'Copy of PY1 Data(H)'!$A$1:$CZ$1,_xlfn.XLOOKUP($A19,'Copy of PY1 Data(H)'!$A$1:$A$288,'Copy of PY1 Data(H)'!$A$1:$CZ$288))</f>
        <v>480843</v>
      </c>
      <c r="L19" s="180" cm="1">
        <f t="array" ref="L19">_xlfn.XLOOKUP(L$1,'Copy of PY1 Data(H)'!$A$1:$CZ$1,_xlfn.XLOOKUP($A19,'Copy of PY1 Data(H)'!$A$1:$A$288,'Copy of PY1 Data(H)'!$A$1:$CZ$288))</f>
        <v>-582141</v>
      </c>
      <c r="M19" s="180" cm="1">
        <f t="array" ref="M19">_xlfn.XLOOKUP(M$1,'Copy of PY1 Data(H)'!$A$1:$CZ$1,_xlfn.XLOOKUP($A19,'Copy of PY1 Data(H)'!$A$1:$A$288,'Copy of PY1 Data(H)'!$A$1:$CZ$288))</f>
        <v>32946660</v>
      </c>
      <c r="N19" s="180" cm="1">
        <f t="array" ref="N19">_xlfn.XLOOKUP(N$1,'Copy of PY1 Data(H)'!$A$1:$CZ$1,_xlfn.XLOOKUP($A19,'Copy of PY1 Data(H)'!$A$1:$A$288,'Copy of PY1 Data(H)'!$A$1:$CZ$288))</f>
        <v>3269780</v>
      </c>
      <c r="O19" s="180" cm="1">
        <f t="array" ref="O19">_xlfn.XLOOKUP(O$1,'Copy of PY1 Data(H)'!$A$1:$CZ$1,_xlfn.XLOOKUP($A19,'Copy of PY1 Data(H)'!$A$1:$A$288,'Copy of PY1 Data(H)'!$A$1:$CZ$288))</f>
        <v>3767964</v>
      </c>
      <c r="P19" s="180" cm="1">
        <f t="array" ref="P19">_xlfn.XLOOKUP(P$1,'Copy of PY1 Data(H)'!$A$1:$CZ$1,_xlfn.XLOOKUP($A19,'Copy of PY1 Data(H)'!$A$1:$A$288,'Copy of PY1 Data(H)'!$A$1:$CZ$288))</f>
        <v>128050</v>
      </c>
      <c r="Q19" s="180" cm="1">
        <f t="array" ref="Q19">_xlfn.XLOOKUP(Q$1,'Copy of PY1 Data(H)'!$A$1:$CZ$1,_xlfn.XLOOKUP($A19,'Copy of PY1 Data(H)'!$A$1:$A$288,'Copy of PY1 Data(H)'!$A$1:$CZ$288))</f>
        <v>-9123721</v>
      </c>
      <c r="R19" s="180" cm="1">
        <f t="array" ref="R19">_xlfn.XLOOKUP(R$1,'Copy of PY1 Data(H)'!$A$1:$CZ$1,_xlfn.XLOOKUP($A19,'Copy of PY1 Data(H)'!$A$1:$A$288,'Copy of PY1 Data(H)'!$A$1:$CZ$288))</f>
        <v>147677</v>
      </c>
      <c r="S19" s="180" cm="1">
        <f t="array" ref="S19">_xlfn.XLOOKUP(S$1,'Copy of PY1 Data(H)'!$A$1:$CZ$1,_xlfn.XLOOKUP($A19,'Copy of PY1 Data(H)'!$A$1:$A$288,'Copy of PY1 Data(H)'!$A$1:$CZ$288))</f>
        <v>574982</v>
      </c>
      <c r="T19" s="180" cm="1">
        <f t="array" ref="T19">_xlfn.XLOOKUP(T$1,'Copy of PY1 Data(H)'!$A$1:$CZ$1,_xlfn.XLOOKUP($A19,'Copy of PY1 Data(H)'!$A$1:$A$288,'Copy of PY1 Data(H)'!$A$1:$CZ$288))</f>
        <v>510545</v>
      </c>
      <c r="U19" s="180" cm="1">
        <f t="array" ref="U19">_xlfn.XLOOKUP(U$1,'Copy of PY1 Data(H)'!$A$1:$CZ$1,_xlfn.XLOOKUP($A19,'Copy of PY1 Data(H)'!$A$1:$A$288,'Copy of PY1 Data(H)'!$A$1:$CZ$288))</f>
        <v>1427266</v>
      </c>
      <c r="V19" s="180" cm="1">
        <f t="array" ref="V19">_xlfn.XLOOKUP(V$1,'Copy of PY1 Data(H)'!$A$1:$CZ$1,_xlfn.XLOOKUP($A19,'Copy of PY1 Data(H)'!$A$1:$A$288,'Copy of PY1 Data(H)'!$A$1:$CZ$288))</f>
        <v>1451477</v>
      </c>
      <c r="W19" s="180" cm="1">
        <f t="array" ref="W19">_xlfn.XLOOKUP(W$1,'Copy of PY1 Data(H)'!$A$1:$CZ$1,_xlfn.XLOOKUP($A19,'Copy of PY1 Data(H)'!$A$1:$A$288,'Copy of PY1 Data(H)'!$A$1:$CZ$288))</f>
        <v>0</v>
      </c>
      <c r="X19" s="180" cm="1">
        <f t="array" ref="X19">_xlfn.XLOOKUP(X$1,'Copy of PY1 Data(H)'!$A$1:$CZ$1,_xlfn.XLOOKUP($A19,'Copy of PY1 Data(H)'!$A$1:$A$288,'Copy of PY1 Data(H)'!$A$1:$CZ$288))</f>
        <v>0</v>
      </c>
      <c r="Y19" s="180" cm="1">
        <f t="array" ref="Y19">_xlfn.XLOOKUP(Y$1,'Copy of PY1 Data(H)'!$A$1:$CZ$1,_xlfn.XLOOKUP($A19,'Copy of PY1 Data(H)'!$A$1:$A$288,'Copy of PY1 Data(H)'!$A$1:$CZ$288))</f>
        <v>-508759</v>
      </c>
      <c r="Z19" s="180" cm="1">
        <f t="array" ref="Z19">_xlfn.XLOOKUP(Z$1,'Copy of PY1 Data(H)'!$A$1:$CZ$1,_xlfn.XLOOKUP($A19,'Copy of PY1 Data(H)'!$A$1:$A$288,'Copy of PY1 Data(H)'!$A$1:$CZ$288))</f>
        <v>33620478</v>
      </c>
      <c r="AA19" s="180" cm="1">
        <f t="array" ref="AA19">_xlfn.XLOOKUP(AA$1,'Copy of PY1 Data(H)'!$A$1:$CZ$1,_xlfn.XLOOKUP($A19,'Copy of PY1 Data(H)'!$A$1:$A$288,'Copy of PY1 Data(H)'!$A$1:$CZ$288))</f>
        <v>4740963</v>
      </c>
      <c r="AB19" s="180" cm="1">
        <f t="array" ref="AB19">_xlfn.XLOOKUP(AB$1,'Copy of PY1 Data(H)'!$A$1:$CZ$1,_xlfn.XLOOKUP($A19,'Copy of PY1 Data(H)'!$A$1:$A$288,'Copy of PY1 Data(H)'!$A$1:$CZ$288))</f>
        <v>1025895</v>
      </c>
      <c r="AC19" s="180" cm="1">
        <f t="array" ref="AC19">_xlfn.XLOOKUP(AC$1,'Copy of PY1 Data(H)'!$A$1:$CZ$1,_xlfn.XLOOKUP($A19,'Copy of PY1 Data(H)'!$A$1:$A$288,'Copy of PY1 Data(H)'!$A$1:$CZ$288))</f>
        <v>-789320</v>
      </c>
      <c r="AD19" s="180" cm="1">
        <f t="array" ref="AD19">_xlfn.XLOOKUP(AD$1,'Copy of PY1 Data(H)'!$A$1:$CZ$1,_xlfn.XLOOKUP($A19,'Copy of PY1 Data(H)'!$A$1:$A$288,'Copy of PY1 Data(H)'!$A$1:$CZ$288))</f>
        <v>632565</v>
      </c>
      <c r="AE19" s="180" cm="1">
        <f t="array" ref="AE19">_xlfn.XLOOKUP(AE$1,'Copy of PY1 Data(H)'!$A$1:$CZ$1,_xlfn.XLOOKUP($A19,'Copy of PY1 Data(H)'!$A$1:$A$288,'Copy of PY1 Data(H)'!$A$1:$CZ$288))</f>
        <v>0</v>
      </c>
      <c r="AF19" s="180" cm="1">
        <f t="array" ref="AF19">_xlfn.XLOOKUP(AF$1,'Copy of PY1 Data(H)'!$A$1:$CZ$1,_xlfn.XLOOKUP($A19,'Copy of PY1 Data(H)'!$A$1:$A$288,'Copy of PY1 Data(H)'!$A$1:$CZ$288))</f>
        <v>-37742226</v>
      </c>
      <c r="AG19" s="180" cm="1">
        <f t="array" ref="AG19">_xlfn.XLOOKUP(AG$1,'Copy of PY1 Data(H)'!$A$1:$CZ$1,_xlfn.XLOOKUP($A19,'Copy of PY1 Data(H)'!$A$1:$A$288,'Copy of PY1 Data(H)'!$A$1:$CZ$288))</f>
        <v>772661</v>
      </c>
      <c r="AH19" s="180" cm="1">
        <f t="array" ref="AH19">_xlfn.XLOOKUP(AH$1,'Copy of PY1 Data(H)'!$A$1:$CZ$1,_xlfn.XLOOKUP($A19,'Copy of PY1 Data(H)'!$A$1:$A$288,'Copy of PY1 Data(H)'!$A$1:$CZ$288))</f>
        <v>247539</v>
      </c>
      <c r="AI19" s="180" cm="1">
        <f t="array" ref="AI19">_xlfn.XLOOKUP(AI$1,'Copy of PY1 Data(H)'!$A$1:$CZ$1,_xlfn.XLOOKUP($A19,'Copy of PY1 Data(H)'!$A$1:$A$288,'Copy of PY1 Data(H)'!$A$1:$CZ$288))</f>
        <v>114159</v>
      </c>
      <c r="AJ19" s="180" cm="1">
        <f t="array" ref="AJ19">_xlfn.XLOOKUP(AJ$1,'Copy of PY1 Data(H)'!$A$1:$CZ$1,_xlfn.XLOOKUP($A19,'Copy of PY1 Data(H)'!$A$1:$A$288,'Copy of PY1 Data(H)'!$A$1:$CZ$288))</f>
        <v>852036</v>
      </c>
      <c r="AK19" s="180" cm="1">
        <f t="array" ref="AK19">_xlfn.XLOOKUP(AK$1,'Copy of PY1 Data(H)'!$A$1:$CZ$1,_xlfn.XLOOKUP($A19,'Copy of PY1 Data(H)'!$A$1:$A$288,'Copy of PY1 Data(H)'!$A$1:$CZ$288))</f>
        <v>55262</v>
      </c>
      <c r="AL19" s="180" cm="1">
        <f t="array" ref="AL19">_xlfn.XLOOKUP(AL$1,'Copy of PY1 Data(H)'!$A$1:$CZ$1,_xlfn.XLOOKUP($A19,'Copy of PY1 Data(H)'!$A$1:$A$288,'Copy of PY1 Data(H)'!$A$1:$CZ$288))</f>
        <v>0</v>
      </c>
      <c r="AM19" s="180" cm="1">
        <f t="array" ref="AM19">_xlfn.XLOOKUP(AM$1,'Copy of PY1 Data(H)'!$A$1:$CZ$1,_xlfn.XLOOKUP($A19,'Copy of PY1 Data(H)'!$A$1:$A$288,'Copy of PY1 Data(H)'!$A$1:$CZ$288))</f>
        <v>457367</v>
      </c>
      <c r="AN19" s="180" cm="1">
        <f t="array" ref="AN19">_xlfn.XLOOKUP(AN$1,'Copy of PY1 Data(H)'!$A$1:$CZ$1,_xlfn.XLOOKUP($A19,'Copy of PY1 Data(H)'!$A$1:$A$288,'Copy of PY1 Data(H)'!$A$1:$CZ$288))</f>
        <v>-3489251</v>
      </c>
      <c r="AO19" s="180" cm="1">
        <f t="array" ref="AO19">_xlfn.XLOOKUP(AO$1,'Copy of PY1 Data(H)'!$A$1:$CZ$1,_xlfn.XLOOKUP($A19,'Copy of PY1 Data(H)'!$A$1:$A$288,'Copy of PY1 Data(H)'!$A$1:$CZ$288))</f>
        <v>69825</v>
      </c>
      <c r="AP19" s="180" cm="1">
        <f t="array" ref="AP19">_xlfn.XLOOKUP(AP$1,'Copy of PY1 Data(H)'!$A$1:$CZ$1,_xlfn.XLOOKUP($A19,'Copy of PY1 Data(H)'!$A$1:$A$288,'Copy of PY1 Data(H)'!$A$1:$CZ$288))</f>
        <v>3317596</v>
      </c>
      <c r="AQ19" s="180" cm="1">
        <f t="array" ref="AQ19">_xlfn.XLOOKUP(AQ$1,'Copy of PY1 Data(H)'!$A$1:$CZ$1,_xlfn.XLOOKUP($A19,'Copy of PY1 Data(H)'!$A$1:$A$288,'Copy of PY1 Data(H)'!$A$1:$CZ$288))</f>
        <v>1523273</v>
      </c>
      <c r="AR19" s="180" cm="1">
        <f t="array" ref="AR19">_xlfn.XLOOKUP(AR$1,'Copy of PY1 Data(H)'!$A$1:$CZ$1,_xlfn.XLOOKUP($A19,'Copy of PY1 Data(H)'!$A$1:$A$288,'Copy of PY1 Data(H)'!$A$1:$CZ$288))</f>
        <v>243961</v>
      </c>
      <c r="AS19" s="180" cm="1">
        <f t="array" ref="AS19">_xlfn.XLOOKUP(AS$1,'Copy of PY1 Data(H)'!$A$1:$CZ$1,_xlfn.XLOOKUP($A19,'Copy of PY1 Data(H)'!$A$1:$A$288,'Copy of PY1 Data(H)'!$A$1:$CZ$288))</f>
        <v>0</v>
      </c>
      <c r="AT19" s="180" cm="1">
        <f t="array" ref="AT19">_xlfn.XLOOKUP(AT$1,'Copy of PY1 Data(H)'!$A$1:$CZ$1,_xlfn.XLOOKUP($A19,'Copy of PY1 Data(H)'!$A$1:$A$288,'Copy of PY1 Data(H)'!$A$1:$CZ$288))</f>
        <v>508730</v>
      </c>
      <c r="AU19" s="180" cm="1">
        <f t="array" ref="AU19">_xlfn.XLOOKUP(AU$1,'Copy of PY1 Data(H)'!$A$1:$CZ$1,_xlfn.XLOOKUP($A19,'Copy of PY1 Data(H)'!$A$1:$A$288,'Copy of PY1 Data(H)'!$A$1:$CZ$288))</f>
        <v>-119669504</v>
      </c>
      <c r="AV19" s="180" cm="1">
        <f t="array" ref="AV19">_xlfn.XLOOKUP(AV$1,'Copy of PY1 Data(H)'!$A$1:$CZ$1,_xlfn.XLOOKUP($A19,'Copy of PY1 Data(H)'!$A$1:$A$288,'Copy of PY1 Data(H)'!$A$1:$CZ$288))</f>
        <v>-24994208</v>
      </c>
      <c r="AW19" s="180" cm="1">
        <f t="array" ref="AW19">_xlfn.XLOOKUP(AW$1,'Copy of PY1 Data(H)'!$A$1:$CZ$1,_xlfn.XLOOKUP($A19,'Copy of PY1 Data(H)'!$A$1:$A$288,'Copy of PY1 Data(H)'!$A$1:$CZ$288))</f>
        <v>927326</v>
      </c>
      <c r="AX19" s="180" cm="1">
        <f t="array" ref="AX19">_xlfn.XLOOKUP(AX$1,'Copy of PY1 Data(H)'!$A$1:$CZ$1,_xlfn.XLOOKUP($A19,'Copy of PY1 Data(H)'!$A$1:$A$288,'Copy of PY1 Data(H)'!$A$1:$CZ$288))</f>
        <v>178319</v>
      </c>
      <c r="AY19" s="180" cm="1">
        <f t="array" ref="AY19">_xlfn.XLOOKUP(AY$1,'Copy of PY1 Data(H)'!$A$1:$CZ$1,_xlfn.XLOOKUP($A19,'Copy of PY1 Data(H)'!$A$1:$A$288,'Copy of PY1 Data(H)'!$A$1:$CZ$288))</f>
        <v>297517</v>
      </c>
      <c r="AZ19" s="180" cm="1">
        <f t="array" ref="AZ19">_xlfn.XLOOKUP(AZ$1,'Copy of PY1 Data(H)'!$A$1:$CZ$1,_xlfn.XLOOKUP($A19,'Copy of PY1 Data(H)'!$A$1:$A$288,'Copy of PY1 Data(H)'!$A$1:$CZ$288))</f>
        <v>118617</v>
      </c>
      <c r="BA19" s="180" cm="1">
        <f t="array" ref="BA19">_xlfn.XLOOKUP(BA$1,'Copy of PY1 Data(H)'!$A$1:$CZ$1,_xlfn.XLOOKUP($A19,'Copy of PY1 Data(H)'!$A$1:$A$288,'Copy of PY1 Data(H)'!$A$1:$CZ$288))</f>
        <v>0</v>
      </c>
      <c r="BB19" s="180" cm="1">
        <f t="array" ref="BB19">_xlfn.XLOOKUP(BB$1,'Copy of PY1 Data(H)'!$A$1:$CZ$1,_xlfn.XLOOKUP($A19,'Copy of PY1 Data(H)'!$A$1:$A$288,'Copy of PY1 Data(H)'!$A$1:$CZ$288))</f>
        <v>-4192640</v>
      </c>
      <c r="BC19" s="180" cm="1">
        <f t="array" ref="BC19">_xlfn.XLOOKUP(BC$1,'Copy of PY1 Data(H)'!$A$1:$CZ$1,_xlfn.XLOOKUP($A19,'Copy of PY1 Data(H)'!$A$1:$A$288,'Copy of PY1 Data(H)'!$A$1:$CZ$288))</f>
        <v>1227155</v>
      </c>
      <c r="BD19" s="180" cm="1">
        <f t="array" ref="BD19">_xlfn.XLOOKUP(BD$1,'Copy of PY1 Data(H)'!$A$1:$CZ$1,_xlfn.XLOOKUP($A19,'Copy of PY1 Data(H)'!$A$1:$A$288,'Copy of PY1 Data(H)'!$A$1:$CZ$288))</f>
        <v>225468</v>
      </c>
      <c r="BE19" s="180" cm="1">
        <f t="array" ref="BE19">_xlfn.XLOOKUP(BE$1,'Copy of PY1 Data(H)'!$A$1:$CZ$1,_xlfn.XLOOKUP($A19,'Copy of PY1 Data(H)'!$A$1:$A$288,'Copy of PY1 Data(H)'!$A$1:$CZ$288))</f>
        <v>118789</v>
      </c>
      <c r="BF19" s="180" cm="1">
        <f t="array" ref="BF19">_xlfn.XLOOKUP(BF$1,'Copy of PY1 Data(H)'!$A$1:$CZ$1,_xlfn.XLOOKUP($A19,'Copy of PY1 Data(H)'!$A$1:$A$288,'Copy of PY1 Data(H)'!$A$1:$CZ$288))</f>
        <v>11724542</v>
      </c>
      <c r="BG19" s="180" cm="1">
        <f t="array" ref="BG19">_xlfn.XLOOKUP(BG$1,'Copy of PY1 Data(H)'!$A$1:$CZ$1,_xlfn.XLOOKUP($A19,'Copy of PY1 Data(H)'!$A$1:$A$288,'Copy of PY1 Data(H)'!$A$1:$CZ$288))</f>
        <v>58677</v>
      </c>
      <c r="BH19" s="180" cm="1">
        <f t="array" ref="BH19">_xlfn.XLOOKUP(BH$1,'Copy of PY1 Data(H)'!$A$1:$CZ$1,_xlfn.XLOOKUP($A19,'Copy of PY1 Data(H)'!$A$1:$A$288,'Copy of PY1 Data(H)'!$A$1:$CZ$288))</f>
        <v>7332925</v>
      </c>
      <c r="BI19" s="180" cm="1">
        <f t="array" ref="BI19">_xlfn.XLOOKUP(BI$1,'Copy of PY1 Data(H)'!$A$1:$CZ$1,_xlfn.XLOOKUP($A19,'Copy of PY1 Data(H)'!$A$1:$A$288,'Copy of PY1 Data(H)'!$A$1:$CZ$288))</f>
        <v>-846472</v>
      </c>
      <c r="BJ19" s="180" cm="1">
        <f t="array" ref="BJ19">_xlfn.XLOOKUP(BJ$1,'Copy of PY1 Data(H)'!$A$1:$CZ$1,_xlfn.XLOOKUP($A19,'Copy of PY1 Data(H)'!$A$1:$A$288,'Copy of PY1 Data(H)'!$A$1:$CZ$288))</f>
        <v>528021</v>
      </c>
      <c r="BK19" s="180" cm="1">
        <f t="array" ref="BK19">_xlfn.XLOOKUP(BK$1,'Copy of PY1 Data(H)'!$A$1:$CZ$1,_xlfn.XLOOKUP($A19,'Copy of PY1 Data(H)'!$A$1:$A$288,'Copy of PY1 Data(H)'!$A$1:$CZ$288))</f>
        <v>527366</v>
      </c>
      <c r="BL19" s="180" cm="1">
        <f t="array" ref="BL19">_xlfn.XLOOKUP(BL$1,'Copy of PY1 Data(H)'!$A$1:$CZ$1,_xlfn.XLOOKUP($A19,'Copy of PY1 Data(H)'!$A$1:$A$288,'Copy of PY1 Data(H)'!$A$1:$CZ$288))</f>
        <v>-3228334</v>
      </c>
      <c r="BM19" s="180" cm="1">
        <f t="array" ref="BM19">_xlfn.XLOOKUP(BM$1,'Copy of PY1 Data(H)'!$A$1:$CZ$1,_xlfn.XLOOKUP($A19,'Copy of PY1 Data(H)'!$A$1:$A$288,'Copy of PY1 Data(H)'!$A$1:$CZ$288))</f>
        <v>-2700317</v>
      </c>
      <c r="BN19" s="180" cm="1">
        <f t="array" ref="BN19">_xlfn.XLOOKUP(BN$1,'Copy of PY1 Data(H)'!$A$1:$CZ$1,_xlfn.XLOOKUP($A19,'Copy of PY1 Data(H)'!$A$1:$A$288,'Copy of PY1 Data(H)'!$A$1:$CZ$288))</f>
        <v>558634</v>
      </c>
      <c r="BO19" s="180" cm="1">
        <f t="array" ref="BO19">_xlfn.XLOOKUP(BO$1,'Copy of PY1 Data(H)'!$A$1:$CZ$1,_xlfn.XLOOKUP($A19,'Copy of PY1 Data(H)'!$A$1:$A$288,'Copy of PY1 Data(H)'!$A$1:$CZ$288))</f>
        <v>1001932</v>
      </c>
      <c r="BP19" s="180" cm="1">
        <f t="array" ref="BP19">_xlfn.XLOOKUP(BP$1,'Copy of PY1 Data(H)'!$A$1:$CZ$1,_xlfn.XLOOKUP($A19,'Copy of PY1 Data(H)'!$A$1:$A$288,'Copy of PY1 Data(H)'!$A$1:$CZ$288))</f>
        <v>-55139923</v>
      </c>
      <c r="BQ19" s="180" cm="1">
        <f t="array" ref="BQ19">_xlfn.XLOOKUP(BQ$1,'Copy of PY1 Data(H)'!$A$1:$CZ$1,_xlfn.XLOOKUP($A19,'Copy of PY1 Data(H)'!$A$1:$A$288,'Copy of PY1 Data(H)'!$A$1:$CZ$288))</f>
        <v>268537</v>
      </c>
      <c r="BR19" s="180" cm="1">
        <f t="array" ref="BR19">_xlfn.XLOOKUP(BR$1,'Copy of PY1 Data(H)'!$A$1:$CZ$1,_xlfn.XLOOKUP($A19,'Copy of PY1 Data(H)'!$A$1:$A$288,'Copy of PY1 Data(H)'!$A$1:$CZ$288))</f>
        <v>2979087</v>
      </c>
      <c r="BS19" s="180" cm="1">
        <f t="array" ref="BS19">_xlfn.XLOOKUP(BS$1,'Copy of PY1 Data(H)'!$A$1:$CZ$1,_xlfn.XLOOKUP($A19,'Copy of PY1 Data(H)'!$A$1:$A$288,'Copy of PY1 Data(H)'!$A$1:$CZ$288))</f>
        <v>2963229</v>
      </c>
      <c r="BT19" s="180" cm="1">
        <f t="array" ref="BT19">_xlfn.XLOOKUP(BT$1,'Copy of PY1 Data(H)'!$A$1:$CZ$1,_xlfn.XLOOKUP($A19,'Copy of PY1 Data(H)'!$A$1:$A$288,'Copy of PY1 Data(H)'!$A$1:$CZ$288))</f>
        <v>0</v>
      </c>
      <c r="BU19" s="180" cm="1">
        <f t="array" ref="BU19">_xlfn.XLOOKUP(BU$1,'Copy of PY1 Data(H)'!$A$1:$CZ$1,_xlfn.XLOOKUP($A19,'Copy of PY1 Data(H)'!$A$1:$A$288,'Copy of PY1 Data(H)'!$A$1:$CZ$288))</f>
        <v>253712</v>
      </c>
      <c r="BV19" s="180" cm="1">
        <f t="array" ref="BV19">_xlfn.XLOOKUP(BV$1,'Copy of PY1 Data(H)'!$A$1:$CZ$1,_xlfn.XLOOKUP($A19,'Copy of PY1 Data(H)'!$A$1:$A$288,'Copy of PY1 Data(H)'!$A$1:$CZ$288))</f>
        <v>652445</v>
      </c>
      <c r="BW19" s="180" cm="1">
        <f t="array" ref="BW19">_xlfn.XLOOKUP(BW$1,'Copy of PY1 Data(H)'!$A$1:$CZ$1,_xlfn.XLOOKUP($A19,'Copy of PY1 Data(H)'!$A$1:$A$288,'Copy of PY1 Data(H)'!$A$1:$CZ$288))</f>
        <v>-2320093</v>
      </c>
      <c r="BX19" s="180" cm="1">
        <f t="array" ref="BX19">_xlfn.XLOOKUP(BX$1,'Copy of PY1 Data(H)'!$A$1:$CZ$1,_xlfn.XLOOKUP($A19,'Copy of PY1 Data(H)'!$A$1:$A$288,'Copy of PY1 Data(H)'!$A$1:$CZ$288))</f>
        <v>1844687</v>
      </c>
      <c r="BY19" s="180" cm="1">
        <f t="array" ref="BY19">_xlfn.XLOOKUP(BY$1,'Copy of PY1 Data(H)'!$A$1:$CZ$1,_xlfn.XLOOKUP($A19,'Copy of PY1 Data(H)'!$A$1:$A$288,'Copy of PY1 Data(H)'!$A$1:$CZ$288))</f>
        <v>-16283960</v>
      </c>
      <c r="BZ19" s="180" cm="1">
        <f t="array" ref="BZ19">_xlfn.XLOOKUP(BZ$1,'Copy of PY1 Data(H)'!$A$1:$CZ$1,_xlfn.XLOOKUP($A19,'Copy of PY1 Data(H)'!$A$1:$A$288,'Copy of PY1 Data(H)'!$A$1:$CZ$288))</f>
        <v>303623</v>
      </c>
      <c r="CA19" s="180" cm="1">
        <f t="array" ref="CA19">_xlfn.XLOOKUP(CA$1,'Copy of PY1 Data(H)'!$A$1:$CZ$1,_xlfn.XLOOKUP($A19,'Copy of PY1 Data(H)'!$A$1:$A$288,'Copy of PY1 Data(H)'!$A$1:$CZ$288))</f>
        <v>-7661796</v>
      </c>
      <c r="CB19" s="180" cm="1">
        <f t="array" ref="CB19">_xlfn.XLOOKUP(CB$1,'Copy of PY1 Data(H)'!$A$1:$CZ$1,_xlfn.XLOOKUP($A19,'Copy of PY1 Data(H)'!$A$1:$A$288,'Copy of PY1 Data(H)'!$A$1:$CZ$288))</f>
        <v>605694</v>
      </c>
      <c r="CC19" s="180" cm="1">
        <f t="array" ref="CC19">_xlfn.XLOOKUP(CC$1,'Copy of PY1 Data(H)'!$A$1:$CZ$1,_xlfn.XLOOKUP($A19,'Copy of PY1 Data(H)'!$A$1:$A$288,'Copy of PY1 Data(H)'!$A$1:$CZ$288))</f>
        <v>1245360</v>
      </c>
      <c r="CD19" s="180" cm="1">
        <f t="array" ref="CD19">_xlfn.XLOOKUP(CD$1,'Copy of PY1 Data(H)'!$A$1:$CZ$1,_xlfn.XLOOKUP($A19,'Copy of PY1 Data(H)'!$A$1:$A$288,'Copy of PY1 Data(H)'!$A$1:$CZ$288))</f>
        <v>30748221</v>
      </c>
    </row>
    <row r="20" spans="1:82" s="968" customFormat="1" x14ac:dyDescent="0.3">
      <c r="A20" s="968" t="s">
        <v>2969</v>
      </c>
      <c r="D20" s="968" t="e" cm="1">
        <f t="array" ref="D20">_xlfn.XLOOKUP(D$1,'Copy of PY1 Data(H)'!$A$1:$CZ$1,_xlfn.XLOOKUP($A20,'Copy of PY1 Data(H)'!$A$1:$A$288,'Copy of PY1 Data(H)'!$A$1:$CZ$288))</f>
        <v>#N/A</v>
      </c>
      <c r="E20" s="968" t="e" cm="1">
        <f t="array" ref="E20">_xlfn.XLOOKUP(E$1,'Copy of PY1 Data(H)'!$A$1:$CZ$1,_xlfn.XLOOKUP($A20,'Copy of PY1 Data(H)'!$A$1:$A$288,'Copy of PY1 Data(H)'!$A$1:$CZ$288))</f>
        <v>#N/A</v>
      </c>
      <c r="F20" s="968" t="e" cm="1">
        <f t="array" ref="F20">_xlfn.XLOOKUP(F$1,'Copy of PY1 Data(H)'!$A$1:$CZ$1,_xlfn.XLOOKUP($A20,'Copy of PY1 Data(H)'!$A$1:$A$288,'Copy of PY1 Data(H)'!$A$1:$CZ$288))</f>
        <v>#N/A</v>
      </c>
      <c r="G20" s="968" t="e" cm="1">
        <f t="array" ref="G20">_xlfn.XLOOKUP(G$1,'Copy of PY1 Data(H)'!$A$1:$CZ$1,_xlfn.XLOOKUP($A20,'Copy of PY1 Data(H)'!$A$1:$A$288,'Copy of PY1 Data(H)'!$A$1:$CZ$288))</f>
        <v>#N/A</v>
      </c>
      <c r="H20" s="968" t="e" cm="1">
        <f t="array" ref="H20">_xlfn.XLOOKUP(H$1,'Copy of PY1 Data(H)'!$A$1:$CZ$1,_xlfn.XLOOKUP($A20,'Copy of PY1 Data(H)'!$A$1:$A$288,'Copy of PY1 Data(H)'!$A$1:$CZ$288))</f>
        <v>#N/A</v>
      </c>
      <c r="I20" s="968" t="e" cm="1">
        <f t="array" ref="I20">_xlfn.XLOOKUP(I$1,'Copy of PY1 Data(H)'!$A$1:$CZ$1,_xlfn.XLOOKUP($A20,'Copy of PY1 Data(H)'!$A$1:$A$288,'Copy of PY1 Data(H)'!$A$1:$CZ$288))</f>
        <v>#N/A</v>
      </c>
      <c r="J20" s="968" t="e" cm="1">
        <f t="array" ref="J20">_xlfn.XLOOKUP(J$1,'Copy of PY1 Data(H)'!$A$1:$CZ$1,_xlfn.XLOOKUP($A20,'Copy of PY1 Data(H)'!$A$1:$A$288,'Copy of PY1 Data(H)'!$A$1:$CZ$288))</f>
        <v>#N/A</v>
      </c>
      <c r="K20" s="968" t="e" cm="1">
        <f t="array" ref="K20">_xlfn.XLOOKUP(K$1,'Copy of PY1 Data(H)'!$A$1:$CZ$1,_xlfn.XLOOKUP($A20,'Copy of PY1 Data(H)'!$A$1:$A$288,'Copy of PY1 Data(H)'!$A$1:$CZ$288))</f>
        <v>#N/A</v>
      </c>
      <c r="L20" s="968" t="e" cm="1">
        <f t="array" ref="L20">_xlfn.XLOOKUP(L$1,'Copy of PY1 Data(H)'!$A$1:$CZ$1,_xlfn.XLOOKUP($A20,'Copy of PY1 Data(H)'!$A$1:$A$288,'Copy of PY1 Data(H)'!$A$1:$CZ$288))</f>
        <v>#N/A</v>
      </c>
      <c r="M20" s="968" t="e" cm="1">
        <f t="array" ref="M20">_xlfn.XLOOKUP(M$1,'Copy of PY1 Data(H)'!$A$1:$CZ$1,_xlfn.XLOOKUP($A20,'Copy of PY1 Data(H)'!$A$1:$A$288,'Copy of PY1 Data(H)'!$A$1:$CZ$288))</f>
        <v>#N/A</v>
      </c>
      <c r="N20" s="968" t="e" cm="1">
        <f t="array" ref="N20">_xlfn.XLOOKUP(N$1,'Copy of PY1 Data(H)'!$A$1:$CZ$1,_xlfn.XLOOKUP($A20,'Copy of PY1 Data(H)'!$A$1:$A$288,'Copy of PY1 Data(H)'!$A$1:$CZ$288))</f>
        <v>#N/A</v>
      </c>
      <c r="O20" s="968" t="e" cm="1">
        <f t="array" ref="O20">_xlfn.XLOOKUP(O$1,'Copy of PY1 Data(H)'!$A$1:$CZ$1,_xlfn.XLOOKUP($A20,'Copy of PY1 Data(H)'!$A$1:$A$288,'Copy of PY1 Data(H)'!$A$1:$CZ$288))</f>
        <v>#N/A</v>
      </c>
      <c r="P20" s="968" t="e" cm="1">
        <f t="array" ref="P20">_xlfn.XLOOKUP(P$1,'Copy of PY1 Data(H)'!$A$1:$CZ$1,_xlfn.XLOOKUP($A20,'Copy of PY1 Data(H)'!$A$1:$A$288,'Copy of PY1 Data(H)'!$A$1:$CZ$288))</f>
        <v>#N/A</v>
      </c>
      <c r="Q20" s="968" t="e" cm="1">
        <f t="array" ref="Q20">_xlfn.XLOOKUP(Q$1,'Copy of PY1 Data(H)'!$A$1:$CZ$1,_xlfn.XLOOKUP($A20,'Copy of PY1 Data(H)'!$A$1:$A$288,'Copy of PY1 Data(H)'!$A$1:$CZ$288))</f>
        <v>#N/A</v>
      </c>
      <c r="R20" s="968" t="e" cm="1">
        <f t="array" ref="R20">_xlfn.XLOOKUP(R$1,'Copy of PY1 Data(H)'!$A$1:$CZ$1,_xlfn.XLOOKUP($A20,'Copy of PY1 Data(H)'!$A$1:$A$288,'Copy of PY1 Data(H)'!$A$1:$CZ$288))</f>
        <v>#N/A</v>
      </c>
      <c r="S20" s="968" t="e" cm="1">
        <f t="array" ref="S20">_xlfn.XLOOKUP(S$1,'Copy of PY1 Data(H)'!$A$1:$CZ$1,_xlfn.XLOOKUP($A20,'Copy of PY1 Data(H)'!$A$1:$A$288,'Copy of PY1 Data(H)'!$A$1:$CZ$288))</f>
        <v>#N/A</v>
      </c>
      <c r="T20" s="968" t="e" cm="1">
        <f t="array" ref="T20">_xlfn.XLOOKUP(T$1,'Copy of PY1 Data(H)'!$A$1:$CZ$1,_xlfn.XLOOKUP($A20,'Copy of PY1 Data(H)'!$A$1:$A$288,'Copy of PY1 Data(H)'!$A$1:$CZ$288))</f>
        <v>#N/A</v>
      </c>
      <c r="U20" s="968" t="e" cm="1">
        <f t="array" ref="U20">_xlfn.XLOOKUP(U$1,'Copy of PY1 Data(H)'!$A$1:$CZ$1,_xlfn.XLOOKUP($A20,'Copy of PY1 Data(H)'!$A$1:$A$288,'Copy of PY1 Data(H)'!$A$1:$CZ$288))</f>
        <v>#N/A</v>
      </c>
      <c r="V20" s="968" t="e" cm="1">
        <f t="array" ref="V20">_xlfn.XLOOKUP(V$1,'Copy of PY1 Data(H)'!$A$1:$CZ$1,_xlfn.XLOOKUP($A20,'Copy of PY1 Data(H)'!$A$1:$A$288,'Copy of PY1 Data(H)'!$A$1:$CZ$288))</f>
        <v>#N/A</v>
      </c>
      <c r="W20" s="968" t="e" cm="1">
        <f t="array" ref="W20">_xlfn.XLOOKUP(W$1,'Copy of PY1 Data(H)'!$A$1:$CZ$1,_xlfn.XLOOKUP($A20,'Copy of PY1 Data(H)'!$A$1:$A$288,'Copy of PY1 Data(H)'!$A$1:$CZ$288))</f>
        <v>#N/A</v>
      </c>
      <c r="X20" s="968" t="e" cm="1">
        <f t="array" ref="X20">_xlfn.XLOOKUP(X$1,'Copy of PY1 Data(H)'!$A$1:$CZ$1,_xlfn.XLOOKUP($A20,'Copy of PY1 Data(H)'!$A$1:$A$288,'Copy of PY1 Data(H)'!$A$1:$CZ$288))</f>
        <v>#N/A</v>
      </c>
      <c r="Y20" s="968" t="e" cm="1">
        <f t="array" ref="Y20">_xlfn.XLOOKUP(Y$1,'Copy of PY1 Data(H)'!$A$1:$CZ$1,_xlfn.XLOOKUP($A20,'Copy of PY1 Data(H)'!$A$1:$A$288,'Copy of PY1 Data(H)'!$A$1:$CZ$288))</f>
        <v>#N/A</v>
      </c>
      <c r="Z20" s="968" t="e" cm="1">
        <f t="array" ref="Z20">_xlfn.XLOOKUP(Z$1,'Copy of PY1 Data(H)'!$A$1:$CZ$1,_xlfn.XLOOKUP($A20,'Copy of PY1 Data(H)'!$A$1:$A$288,'Copy of PY1 Data(H)'!$A$1:$CZ$288))</f>
        <v>#N/A</v>
      </c>
      <c r="AA20" s="968" t="e" cm="1">
        <f t="array" ref="AA20">_xlfn.XLOOKUP(AA$1,'Copy of PY1 Data(H)'!$A$1:$CZ$1,_xlfn.XLOOKUP($A20,'Copy of PY1 Data(H)'!$A$1:$A$288,'Copy of PY1 Data(H)'!$A$1:$CZ$288))</f>
        <v>#N/A</v>
      </c>
      <c r="AB20" s="968" t="e" cm="1">
        <f t="array" ref="AB20">_xlfn.XLOOKUP(AB$1,'Copy of PY1 Data(H)'!$A$1:$CZ$1,_xlfn.XLOOKUP($A20,'Copy of PY1 Data(H)'!$A$1:$A$288,'Copy of PY1 Data(H)'!$A$1:$CZ$288))</f>
        <v>#N/A</v>
      </c>
      <c r="AC20" s="968" t="e" cm="1">
        <f t="array" ref="AC20">_xlfn.XLOOKUP(AC$1,'Copy of PY1 Data(H)'!$A$1:$CZ$1,_xlfn.XLOOKUP($A20,'Copy of PY1 Data(H)'!$A$1:$A$288,'Copy of PY1 Data(H)'!$A$1:$CZ$288))</f>
        <v>#N/A</v>
      </c>
      <c r="AD20" s="968" t="e" cm="1">
        <f t="array" ref="AD20">_xlfn.XLOOKUP(AD$1,'Copy of PY1 Data(H)'!$A$1:$CZ$1,_xlfn.XLOOKUP($A20,'Copy of PY1 Data(H)'!$A$1:$A$288,'Copy of PY1 Data(H)'!$A$1:$CZ$288))</f>
        <v>#N/A</v>
      </c>
      <c r="AE20" s="968" t="e" cm="1">
        <f t="array" ref="AE20">_xlfn.XLOOKUP(AE$1,'Copy of PY1 Data(H)'!$A$1:$CZ$1,_xlfn.XLOOKUP($A20,'Copy of PY1 Data(H)'!$A$1:$A$288,'Copy of PY1 Data(H)'!$A$1:$CZ$288))</f>
        <v>#N/A</v>
      </c>
      <c r="AF20" s="968" t="e" cm="1">
        <f t="array" ref="AF20">_xlfn.XLOOKUP(AF$1,'Copy of PY1 Data(H)'!$A$1:$CZ$1,_xlfn.XLOOKUP($A20,'Copy of PY1 Data(H)'!$A$1:$A$288,'Copy of PY1 Data(H)'!$A$1:$CZ$288))</f>
        <v>#N/A</v>
      </c>
      <c r="AG20" s="968" t="e" cm="1">
        <f t="array" ref="AG20">_xlfn.XLOOKUP(AG$1,'Copy of PY1 Data(H)'!$A$1:$CZ$1,_xlfn.XLOOKUP($A20,'Copy of PY1 Data(H)'!$A$1:$A$288,'Copy of PY1 Data(H)'!$A$1:$CZ$288))</f>
        <v>#N/A</v>
      </c>
      <c r="AH20" s="968" t="e" cm="1">
        <f t="array" ref="AH20">_xlfn.XLOOKUP(AH$1,'Copy of PY1 Data(H)'!$A$1:$CZ$1,_xlfn.XLOOKUP($A20,'Copy of PY1 Data(H)'!$A$1:$A$288,'Copy of PY1 Data(H)'!$A$1:$CZ$288))</f>
        <v>#N/A</v>
      </c>
      <c r="AI20" s="968" t="e" cm="1">
        <f t="array" ref="AI20">_xlfn.XLOOKUP(AI$1,'Copy of PY1 Data(H)'!$A$1:$CZ$1,_xlfn.XLOOKUP($A20,'Copy of PY1 Data(H)'!$A$1:$A$288,'Copy of PY1 Data(H)'!$A$1:$CZ$288))</f>
        <v>#N/A</v>
      </c>
      <c r="AJ20" s="968" t="e" cm="1">
        <f t="array" ref="AJ20">_xlfn.XLOOKUP(AJ$1,'Copy of PY1 Data(H)'!$A$1:$CZ$1,_xlfn.XLOOKUP($A20,'Copy of PY1 Data(H)'!$A$1:$A$288,'Copy of PY1 Data(H)'!$A$1:$CZ$288))</f>
        <v>#N/A</v>
      </c>
      <c r="AK20" s="968" t="e" cm="1">
        <f t="array" ref="AK20">_xlfn.XLOOKUP(AK$1,'Copy of PY1 Data(H)'!$A$1:$CZ$1,_xlfn.XLOOKUP($A20,'Copy of PY1 Data(H)'!$A$1:$A$288,'Copy of PY1 Data(H)'!$A$1:$CZ$288))</f>
        <v>#N/A</v>
      </c>
      <c r="AL20" s="968" t="e" cm="1">
        <f t="array" ref="AL20">_xlfn.XLOOKUP(AL$1,'Copy of PY1 Data(H)'!$A$1:$CZ$1,_xlfn.XLOOKUP($A20,'Copy of PY1 Data(H)'!$A$1:$A$288,'Copy of PY1 Data(H)'!$A$1:$CZ$288))</f>
        <v>#N/A</v>
      </c>
      <c r="AM20" s="968" t="e" cm="1">
        <f t="array" ref="AM20">_xlfn.XLOOKUP(AM$1,'Copy of PY1 Data(H)'!$A$1:$CZ$1,_xlfn.XLOOKUP($A20,'Copy of PY1 Data(H)'!$A$1:$A$288,'Copy of PY1 Data(H)'!$A$1:$CZ$288))</f>
        <v>#N/A</v>
      </c>
      <c r="AN20" s="968" t="e" cm="1">
        <f t="array" ref="AN20">_xlfn.XLOOKUP(AN$1,'Copy of PY1 Data(H)'!$A$1:$CZ$1,_xlfn.XLOOKUP($A20,'Copy of PY1 Data(H)'!$A$1:$A$288,'Copy of PY1 Data(H)'!$A$1:$CZ$288))</f>
        <v>#N/A</v>
      </c>
      <c r="AO20" s="968" t="e" cm="1">
        <f t="array" ref="AO20">_xlfn.XLOOKUP(AO$1,'Copy of PY1 Data(H)'!$A$1:$CZ$1,_xlfn.XLOOKUP($A20,'Copy of PY1 Data(H)'!$A$1:$A$288,'Copy of PY1 Data(H)'!$A$1:$CZ$288))</f>
        <v>#N/A</v>
      </c>
      <c r="AP20" s="968" t="e" cm="1">
        <f t="array" ref="AP20">_xlfn.XLOOKUP(AP$1,'Copy of PY1 Data(H)'!$A$1:$CZ$1,_xlfn.XLOOKUP($A20,'Copy of PY1 Data(H)'!$A$1:$A$288,'Copy of PY1 Data(H)'!$A$1:$CZ$288))</f>
        <v>#N/A</v>
      </c>
      <c r="AQ20" s="968" t="e" cm="1">
        <f t="array" ref="AQ20">_xlfn.XLOOKUP(AQ$1,'Copy of PY1 Data(H)'!$A$1:$CZ$1,_xlfn.XLOOKUP($A20,'Copy of PY1 Data(H)'!$A$1:$A$288,'Copy of PY1 Data(H)'!$A$1:$CZ$288))</f>
        <v>#N/A</v>
      </c>
      <c r="AR20" s="968" t="e" cm="1">
        <f t="array" ref="AR20">_xlfn.XLOOKUP(AR$1,'Copy of PY1 Data(H)'!$A$1:$CZ$1,_xlfn.XLOOKUP($A20,'Copy of PY1 Data(H)'!$A$1:$A$288,'Copy of PY1 Data(H)'!$A$1:$CZ$288))</f>
        <v>#N/A</v>
      </c>
      <c r="AS20" s="968" t="e" cm="1">
        <f t="array" ref="AS20">_xlfn.XLOOKUP(AS$1,'Copy of PY1 Data(H)'!$A$1:$CZ$1,_xlfn.XLOOKUP($A20,'Copy of PY1 Data(H)'!$A$1:$A$288,'Copy of PY1 Data(H)'!$A$1:$CZ$288))</f>
        <v>#N/A</v>
      </c>
      <c r="AT20" s="968" t="e" cm="1">
        <f t="array" ref="AT20">_xlfn.XLOOKUP(AT$1,'Copy of PY1 Data(H)'!$A$1:$CZ$1,_xlfn.XLOOKUP($A20,'Copy of PY1 Data(H)'!$A$1:$A$288,'Copy of PY1 Data(H)'!$A$1:$CZ$288))</f>
        <v>#N/A</v>
      </c>
      <c r="AU20" s="968" t="e" cm="1">
        <f t="array" ref="AU20">_xlfn.XLOOKUP(AU$1,'Copy of PY1 Data(H)'!$A$1:$CZ$1,_xlfn.XLOOKUP($A20,'Copy of PY1 Data(H)'!$A$1:$A$288,'Copy of PY1 Data(H)'!$A$1:$CZ$288))</f>
        <v>#N/A</v>
      </c>
      <c r="AV20" s="968" t="e" cm="1">
        <f t="array" ref="AV20">_xlfn.XLOOKUP(AV$1,'Copy of PY1 Data(H)'!$A$1:$CZ$1,_xlfn.XLOOKUP($A20,'Copy of PY1 Data(H)'!$A$1:$A$288,'Copy of PY1 Data(H)'!$A$1:$CZ$288))</f>
        <v>#N/A</v>
      </c>
      <c r="AW20" s="968" t="e" cm="1">
        <f t="array" ref="AW20">_xlfn.XLOOKUP(AW$1,'Copy of PY1 Data(H)'!$A$1:$CZ$1,_xlfn.XLOOKUP($A20,'Copy of PY1 Data(H)'!$A$1:$A$288,'Copy of PY1 Data(H)'!$A$1:$CZ$288))</f>
        <v>#N/A</v>
      </c>
      <c r="AX20" s="968" t="e" cm="1">
        <f t="array" ref="AX20">_xlfn.XLOOKUP(AX$1,'Copy of PY1 Data(H)'!$A$1:$CZ$1,_xlfn.XLOOKUP($A20,'Copy of PY1 Data(H)'!$A$1:$A$288,'Copy of PY1 Data(H)'!$A$1:$CZ$288))</f>
        <v>#N/A</v>
      </c>
      <c r="AY20" s="968" t="e" cm="1">
        <f t="array" ref="AY20">_xlfn.XLOOKUP(AY$1,'Copy of PY1 Data(H)'!$A$1:$CZ$1,_xlfn.XLOOKUP($A20,'Copy of PY1 Data(H)'!$A$1:$A$288,'Copy of PY1 Data(H)'!$A$1:$CZ$288))</f>
        <v>#N/A</v>
      </c>
      <c r="AZ20" s="968" t="e" cm="1">
        <f t="array" ref="AZ20">_xlfn.XLOOKUP(AZ$1,'Copy of PY1 Data(H)'!$A$1:$CZ$1,_xlfn.XLOOKUP($A20,'Copy of PY1 Data(H)'!$A$1:$A$288,'Copy of PY1 Data(H)'!$A$1:$CZ$288))</f>
        <v>#N/A</v>
      </c>
      <c r="BA20" s="968" t="e" cm="1">
        <f t="array" ref="BA20">_xlfn.XLOOKUP(BA$1,'Copy of PY1 Data(H)'!$A$1:$CZ$1,_xlfn.XLOOKUP($A20,'Copy of PY1 Data(H)'!$A$1:$A$288,'Copy of PY1 Data(H)'!$A$1:$CZ$288))</f>
        <v>#N/A</v>
      </c>
      <c r="BB20" s="968" t="e" cm="1">
        <f t="array" ref="BB20">_xlfn.XLOOKUP(BB$1,'Copy of PY1 Data(H)'!$A$1:$CZ$1,_xlfn.XLOOKUP($A20,'Copy of PY1 Data(H)'!$A$1:$A$288,'Copy of PY1 Data(H)'!$A$1:$CZ$288))</f>
        <v>#N/A</v>
      </c>
      <c r="BC20" s="968" t="e" cm="1">
        <f t="array" ref="BC20">_xlfn.XLOOKUP(BC$1,'Copy of PY1 Data(H)'!$A$1:$CZ$1,_xlfn.XLOOKUP($A20,'Copy of PY1 Data(H)'!$A$1:$A$288,'Copy of PY1 Data(H)'!$A$1:$CZ$288))</f>
        <v>#N/A</v>
      </c>
      <c r="BD20" s="968" t="e" cm="1">
        <f t="array" ref="BD20">_xlfn.XLOOKUP(BD$1,'Copy of PY1 Data(H)'!$A$1:$CZ$1,_xlfn.XLOOKUP($A20,'Copy of PY1 Data(H)'!$A$1:$A$288,'Copy of PY1 Data(H)'!$A$1:$CZ$288))</f>
        <v>#N/A</v>
      </c>
      <c r="BE20" s="968" t="e" cm="1">
        <f t="array" ref="BE20">_xlfn.XLOOKUP(BE$1,'Copy of PY1 Data(H)'!$A$1:$CZ$1,_xlfn.XLOOKUP($A20,'Copy of PY1 Data(H)'!$A$1:$A$288,'Copy of PY1 Data(H)'!$A$1:$CZ$288))</f>
        <v>#N/A</v>
      </c>
      <c r="BF20" s="968" t="e" cm="1">
        <f t="array" ref="BF20">_xlfn.XLOOKUP(BF$1,'Copy of PY1 Data(H)'!$A$1:$CZ$1,_xlfn.XLOOKUP($A20,'Copy of PY1 Data(H)'!$A$1:$A$288,'Copy of PY1 Data(H)'!$A$1:$CZ$288))</f>
        <v>#N/A</v>
      </c>
      <c r="BG20" s="968" t="e" cm="1">
        <f t="array" ref="BG20">_xlfn.XLOOKUP(BG$1,'Copy of PY1 Data(H)'!$A$1:$CZ$1,_xlfn.XLOOKUP($A20,'Copy of PY1 Data(H)'!$A$1:$A$288,'Copy of PY1 Data(H)'!$A$1:$CZ$288))</f>
        <v>#N/A</v>
      </c>
      <c r="BH20" s="968" t="e" cm="1">
        <f t="array" ref="BH20">_xlfn.XLOOKUP(BH$1,'Copy of PY1 Data(H)'!$A$1:$CZ$1,_xlfn.XLOOKUP($A20,'Copy of PY1 Data(H)'!$A$1:$A$288,'Copy of PY1 Data(H)'!$A$1:$CZ$288))</f>
        <v>#N/A</v>
      </c>
      <c r="BI20" s="968" t="e" cm="1">
        <f t="array" ref="BI20">_xlfn.XLOOKUP(BI$1,'Copy of PY1 Data(H)'!$A$1:$CZ$1,_xlfn.XLOOKUP($A20,'Copy of PY1 Data(H)'!$A$1:$A$288,'Copy of PY1 Data(H)'!$A$1:$CZ$288))</f>
        <v>#N/A</v>
      </c>
      <c r="BJ20" s="968" t="e" cm="1">
        <f t="array" ref="BJ20">_xlfn.XLOOKUP(BJ$1,'Copy of PY1 Data(H)'!$A$1:$CZ$1,_xlfn.XLOOKUP($A20,'Copy of PY1 Data(H)'!$A$1:$A$288,'Copy of PY1 Data(H)'!$A$1:$CZ$288))</f>
        <v>#N/A</v>
      </c>
      <c r="BK20" s="968" t="e" cm="1">
        <f t="array" ref="BK20">_xlfn.XLOOKUP(BK$1,'Copy of PY1 Data(H)'!$A$1:$CZ$1,_xlfn.XLOOKUP($A20,'Copy of PY1 Data(H)'!$A$1:$A$288,'Copy of PY1 Data(H)'!$A$1:$CZ$288))</f>
        <v>#N/A</v>
      </c>
      <c r="BL20" s="968" t="e" cm="1">
        <f t="array" ref="BL20">_xlfn.XLOOKUP(BL$1,'Copy of PY1 Data(H)'!$A$1:$CZ$1,_xlfn.XLOOKUP($A20,'Copy of PY1 Data(H)'!$A$1:$A$288,'Copy of PY1 Data(H)'!$A$1:$CZ$288))</f>
        <v>#N/A</v>
      </c>
      <c r="BM20" s="968" t="e" cm="1">
        <f t="array" ref="BM20">_xlfn.XLOOKUP(BM$1,'Copy of PY1 Data(H)'!$A$1:$CZ$1,_xlfn.XLOOKUP($A20,'Copy of PY1 Data(H)'!$A$1:$A$288,'Copy of PY1 Data(H)'!$A$1:$CZ$288))</f>
        <v>#N/A</v>
      </c>
      <c r="BN20" s="968" t="e" cm="1">
        <f t="array" ref="BN20">_xlfn.XLOOKUP(BN$1,'Copy of PY1 Data(H)'!$A$1:$CZ$1,_xlfn.XLOOKUP($A20,'Copy of PY1 Data(H)'!$A$1:$A$288,'Copy of PY1 Data(H)'!$A$1:$CZ$288))</f>
        <v>#N/A</v>
      </c>
      <c r="BO20" s="968" t="e" cm="1">
        <f t="array" ref="BO20">_xlfn.XLOOKUP(BO$1,'Copy of PY1 Data(H)'!$A$1:$CZ$1,_xlfn.XLOOKUP($A20,'Copy of PY1 Data(H)'!$A$1:$A$288,'Copy of PY1 Data(H)'!$A$1:$CZ$288))</f>
        <v>#N/A</v>
      </c>
      <c r="BP20" s="968" t="e" cm="1">
        <f t="array" ref="BP20">_xlfn.XLOOKUP(BP$1,'Copy of PY1 Data(H)'!$A$1:$CZ$1,_xlfn.XLOOKUP($A20,'Copy of PY1 Data(H)'!$A$1:$A$288,'Copy of PY1 Data(H)'!$A$1:$CZ$288))</f>
        <v>#N/A</v>
      </c>
      <c r="BQ20" s="968" t="e" cm="1">
        <f t="array" ref="BQ20">_xlfn.XLOOKUP(BQ$1,'Copy of PY1 Data(H)'!$A$1:$CZ$1,_xlfn.XLOOKUP($A20,'Copy of PY1 Data(H)'!$A$1:$A$288,'Copy of PY1 Data(H)'!$A$1:$CZ$288))</f>
        <v>#N/A</v>
      </c>
      <c r="BR20" s="968" t="e" cm="1">
        <f t="array" ref="BR20">_xlfn.XLOOKUP(BR$1,'Copy of PY1 Data(H)'!$A$1:$CZ$1,_xlfn.XLOOKUP($A20,'Copy of PY1 Data(H)'!$A$1:$A$288,'Copy of PY1 Data(H)'!$A$1:$CZ$288))</f>
        <v>#N/A</v>
      </c>
      <c r="BS20" s="968" t="e" cm="1">
        <f t="array" ref="BS20">_xlfn.XLOOKUP(BS$1,'Copy of PY1 Data(H)'!$A$1:$CZ$1,_xlfn.XLOOKUP($A20,'Copy of PY1 Data(H)'!$A$1:$A$288,'Copy of PY1 Data(H)'!$A$1:$CZ$288))</f>
        <v>#N/A</v>
      </c>
      <c r="BT20" s="968" t="e" cm="1">
        <f t="array" ref="BT20">_xlfn.XLOOKUP(BT$1,'Copy of PY1 Data(H)'!$A$1:$CZ$1,_xlfn.XLOOKUP($A20,'Copy of PY1 Data(H)'!$A$1:$A$288,'Copy of PY1 Data(H)'!$A$1:$CZ$288))</f>
        <v>#N/A</v>
      </c>
      <c r="BU20" s="968" t="e" cm="1">
        <f t="array" ref="BU20">_xlfn.XLOOKUP(BU$1,'Copy of PY1 Data(H)'!$A$1:$CZ$1,_xlfn.XLOOKUP($A20,'Copy of PY1 Data(H)'!$A$1:$A$288,'Copy of PY1 Data(H)'!$A$1:$CZ$288))</f>
        <v>#N/A</v>
      </c>
      <c r="BV20" s="968" t="e" cm="1">
        <f t="array" ref="BV20">_xlfn.XLOOKUP(BV$1,'Copy of PY1 Data(H)'!$A$1:$CZ$1,_xlfn.XLOOKUP($A20,'Copy of PY1 Data(H)'!$A$1:$A$288,'Copy of PY1 Data(H)'!$A$1:$CZ$288))</f>
        <v>#N/A</v>
      </c>
      <c r="BW20" s="968" t="e" cm="1">
        <f t="array" ref="BW20">_xlfn.XLOOKUP(BW$1,'Copy of PY1 Data(H)'!$A$1:$CZ$1,_xlfn.XLOOKUP($A20,'Copy of PY1 Data(H)'!$A$1:$A$288,'Copy of PY1 Data(H)'!$A$1:$CZ$288))</f>
        <v>#N/A</v>
      </c>
      <c r="BX20" s="968" t="e" cm="1">
        <f t="array" ref="BX20">_xlfn.XLOOKUP(BX$1,'Copy of PY1 Data(H)'!$A$1:$CZ$1,_xlfn.XLOOKUP($A20,'Copy of PY1 Data(H)'!$A$1:$A$288,'Copy of PY1 Data(H)'!$A$1:$CZ$288))</f>
        <v>#N/A</v>
      </c>
      <c r="BY20" s="968" t="e" cm="1">
        <f t="array" ref="BY20">_xlfn.XLOOKUP(BY$1,'Copy of PY1 Data(H)'!$A$1:$CZ$1,_xlfn.XLOOKUP($A20,'Copy of PY1 Data(H)'!$A$1:$A$288,'Copy of PY1 Data(H)'!$A$1:$CZ$288))</f>
        <v>#N/A</v>
      </c>
      <c r="BZ20" s="968" t="e" cm="1">
        <f t="array" ref="BZ20">_xlfn.XLOOKUP(BZ$1,'Copy of PY1 Data(H)'!$A$1:$CZ$1,_xlfn.XLOOKUP($A20,'Copy of PY1 Data(H)'!$A$1:$A$288,'Copy of PY1 Data(H)'!$A$1:$CZ$288))</f>
        <v>#N/A</v>
      </c>
      <c r="CA20" s="968" t="e" cm="1">
        <f t="array" ref="CA20">_xlfn.XLOOKUP(CA$1,'Copy of PY1 Data(H)'!$A$1:$CZ$1,_xlfn.XLOOKUP($A20,'Copy of PY1 Data(H)'!$A$1:$A$288,'Copy of PY1 Data(H)'!$A$1:$CZ$288))</f>
        <v>#N/A</v>
      </c>
      <c r="CB20" s="968" t="e" cm="1">
        <f t="array" ref="CB20">_xlfn.XLOOKUP(CB$1,'Copy of PY1 Data(H)'!$A$1:$CZ$1,_xlfn.XLOOKUP($A20,'Copy of PY1 Data(H)'!$A$1:$A$288,'Copy of PY1 Data(H)'!$A$1:$CZ$288))</f>
        <v>#N/A</v>
      </c>
      <c r="CC20" s="968" t="e" cm="1">
        <f t="array" ref="CC20">_xlfn.XLOOKUP(CC$1,'Copy of PY1 Data(H)'!$A$1:$CZ$1,_xlfn.XLOOKUP($A20,'Copy of PY1 Data(H)'!$A$1:$A$288,'Copy of PY1 Data(H)'!$A$1:$CZ$288))</f>
        <v>#N/A</v>
      </c>
      <c r="CD20" s="968" t="e" cm="1">
        <f t="array" ref="CD20">_xlfn.XLOOKUP(CD$1,'Copy of PY1 Data(H)'!$A$1:$CZ$1,_xlfn.XLOOKUP($A20,'Copy of PY1 Data(H)'!$A$1:$A$288,'Copy of PY1 Data(H)'!$A$1:$CZ$288))</f>
        <v>#N/A</v>
      </c>
    </row>
    <row r="21" spans="1:82" x14ac:dyDescent="0.3">
      <c r="A21" s="180">
        <v>502</v>
      </c>
      <c r="C21" s="180"/>
      <c r="D21" s="180" cm="1">
        <f t="array" ref="D21">_xlfn.XLOOKUP(D$1,'Copy of PY1 Data(H)'!$A$1:$CZ$1,_xlfn.XLOOKUP($A21,'Copy of PY1 Data(H)'!$A$1:$A$288,'Copy of PY1 Data(H)'!$A$1:$CZ$288))</f>
        <v>168474</v>
      </c>
      <c r="E21" s="180" cm="1">
        <f t="array" ref="E21">_xlfn.XLOOKUP(E$1,'Copy of PY1 Data(H)'!$A$1:$CZ$1,_xlfn.XLOOKUP($A21,'Copy of PY1 Data(H)'!$A$1:$A$288,'Copy of PY1 Data(H)'!$A$1:$CZ$288))</f>
        <v>187952</v>
      </c>
      <c r="F21" s="180" cm="1">
        <f t="array" ref="F21">_xlfn.XLOOKUP(F$1,'Copy of PY1 Data(H)'!$A$1:$CZ$1,_xlfn.XLOOKUP($A21,'Copy of PY1 Data(H)'!$A$1:$A$288,'Copy of PY1 Data(H)'!$A$1:$CZ$288))</f>
        <v>0</v>
      </c>
      <c r="G21" s="180" cm="1">
        <f t="array" ref="G21">_xlfn.XLOOKUP(G$1,'Copy of PY1 Data(H)'!$A$1:$CZ$1,_xlfn.XLOOKUP($A21,'Copy of PY1 Data(H)'!$A$1:$A$288,'Copy of PY1 Data(H)'!$A$1:$CZ$288))</f>
        <v>952586</v>
      </c>
      <c r="H21" s="180" cm="1">
        <f t="array" ref="H21">_xlfn.XLOOKUP(H$1,'Copy of PY1 Data(H)'!$A$1:$CZ$1,_xlfn.XLOOKUP($A21,'Copy of PY1 Data(H)'!$A$1:$A$288,'Copy of PY1 Data(H)'!$A$1:$CZ$288))</f>
        <v>536948</v>
      </c>
      <c r="I21" s="180" cm="1">
        <f t="array" ref="I21">_xlfn.XLOOKUP(I$1,'Copy of PY1 Data(H)'!$A$1:$CZ$1,_xlfn.XLOOKUP($A21,'Copy of PY1 Data(H)'!$A$1:$A$288,'Copy of PY1 Data(H)'!$A$1:$CZ$288))</f>
        <v>128675</v>
      </c>
      <c r="J21" s="180" cm="1">
        <f t="array" ref="J21">_xlfn.XLOOKUP(J$1,'Copy of PY1 Data(H)'!$A$1:$CZ$1,_xlfn.XLOOKUP($A21,'Copy of PY1 Data(H)'!$A$1:$A$288,'Copy of PY1 Data(H)'!$A$1:$CZ$288))</f>
        <v>0</v>
      </c>
      <c r="K21" s="180" cm="1">
        <f t="array" ref="K21">_xlfn.XLOOKUP(K$1,'Copy of PY1 Data(H)'!$A$1:$CZ$1,_xlfn.XLOOKUP($A21,'Copy of PY1 Data(H)'!$A$1:$A$288,'Copy of PY1 Data(H)'!$A$1:$CZ$288))</f>
        <v>180954</v>
      </c>
      <c r="L21" s="180" cm="1">
        <f t="array" ref="L21">_xlfn.XLOOKUP(L$1,'Copy of PY1 Data(H)'!$A$1:$CZ$1,_xlfn.XLOOKUP($A21,'Copy of PY1 Data(H)'!$A$1:$A$288,'Copy of PY1 Data(H)'!$A$1:$CZ$288))</f>
        <v>3068826</v>
      </c>
      <c r="M21" s="180" cm="1">
        <f t="array" ref="M21">_xlfn.XLOOKUP(M$1,'Copy of PY1 Data(H)'!$A$1:$CZ$1,_xlfn.XLOOKUP($A21,'Copy of PY1 Data(H)'!$A$1:$A$288,'Copy of PY1 Data(H)'!$A$1:$CZ$288))</f>
        <v>41273021</v>
      </c>
      <c r="N21" s="180" cm="1">
        <f t="array" ref="N21">_xlfn.XLOOKUP(N$1,'Copy of PY1 Data(H)'!$A$1:$CZ$1,_xlfn.XLOOKUP($A21,'Copy of PY1 Data(H)'!$A$1:$A$288,'Copy of PY1 Data(H)'!$A$1:$CZ$288))</f>
        <v>0</v>
      </c>
      <c r="O21" s="180" cm="1">
        <f t="array" ref="O21">_xlfn.XLOOKUP(O$1,'Copy of PY1 Data(H)'!$A$1:$CZ$1,_xlfn.XLOOKUP($A21,'Copy of PY1 Data(H)'!$A$1:$A$288,'Copy of PY1 Data(H)'!$A$1:$CZ$288))</f>
        <v>0</v>
      </c>
      <c r="P21" s="180" cm="1">
        <f t="array" ref="P21">_xlfn.XLOOKUP(P$1,'Copy of PY1 Data(H)'!$A$1:$CZ$1,_xlfn.XLOOKUP($A21,'Copy of PY1 Data(H)'!$A$1:$A$288,'Copy of PY1 Data(H)'!$A$1:$CZ$288))</f>
        <v>1553</v>
      </c>
      <c r="Q21" s="180" cm="1">
        <f t="array" ref="Q21">_xlfn.XLOOKUP(Q$1,'Copy of PY1 Data(H)'!$A$1:$CZ$1,_xlfn.XLOOKUP($A21,'Copy of PY1 Data(H)'!$A$1:$A$288,'Copy of PY1 Data(H)'!$A$1:$CZ$288))</f>
        <v>11805329</v>
      </c>
      <c r="R21" s="180" cm="1">
        <f t="array" ref="R21">_xlfn.XLOOKUP(R$1,'Copy of PY1 Data(H)'!$A$1:$CZ$1,_xlfn.XLOOKUP($A21,'Copy of PY1 Data(H)'!$A$1:$A$288,'Copy of PY1 Data(H)'!$A$1:$CZ$288))</f>
        <v>0</v>
      </c>
      <c r="S21" s="180" cm="1">
        <f t="array" ref="S21">_xlfn.XLOOKUP(S$1,'Copy of PY1 Data(H)'!$A$1:$CZ$1,_xlfn.XLOOKUP($A21,'Copy of PY1 Data(H)'!$A$1:$A$288,'Copy of PY1 Data(H)'!$A$1:$CZ$288))</f>
        <v>1355497</v>
      </c>
      <c r="T21" s="180" cm="1">
        <f t="array" ref="T21">_xlfn.XLOOKUP(T$1,'Copy of PY1 Data(H)'!$A$1:$CZ$1,_xlfn.XLOOKUP($A21,'Copy of PY1 Data(H)'!$A$1:$A$288,'Copy of PY1 Data(H)'!$A$1:$CZ$288))</f>
        <v>911607</v>
      </c>
      <c r="U21" s="180" cm="1">
        <f t="array" ref="U21">_xlfn.XLOOKUP(U$1,'Copy of PY1 Data(H)'!$A$1:$CZ$1,_xlfn.XLOOKUP($A21,'Copy of PY1 Data(H)'!$A$1:$A$288,'Copy of PY1 Data(H)'!$A$1:$CZ$288))</f>
        <v>1034874</v>
      </c>
      <c r="V21" s="180" cm="1">
        <f t="array" ref="V21">_xlfn.XLOOKUP(V$1,'Copy of PY1 Data(H)'!$A$1:$CZ$1,_xlfn.XLOOKUP($A21,'Copy of PY1 Data(H)'!$A$1:$A$288,'Copy of PY1 Data(H)'!$A$1:$CZ$288))</f>
        <v>6617338</v>
      </c>
      <c r="W21" s="180" cm="1">
        <f t="array" ref="W21">_xlfn.XLOOKUP(W$1,'Copy of PY1 Data(H)'!$A$1:$CZ$1,_xlfn.XLOOKUP($A21,'Copy of PY1 Data(H)'!$A$1:$A$288,'Copy of PY1 Data(H)'!$A$1:$CZ$288))</f>
        <v>0</v>
      </c>
      <c r="X21" s="180" cm="1">
        <f t="array" ref="X21">_xlfn.XLOOKUP(X$1,'Copy of PY1 Data(H)'!$A$1:$CZ$1,_xlfn.XLOOKUP($A21,'Copy of PY1 Data(H)'!$A$1:$A$288,'Copy of PY1 Data(H)'!$A$1:$CZ$288))</f>
        <v>0</v>
      </c>
      <c r="Y21" s="180" cm="1">
        <f t="array" ref="Y21">_xlfn.XLOOKUP(Y$1,'Copy of PY1 Data(H)'!$A$1:$CZ$1,_xlfn.XLOOKUP($A21,'Copy of PY1 Data(H)'!$A$1:$A$288,'Copy of PY1 Data(H)'!$A$1:$CZ$288))</f>
        <v>336901</v>
      </c>
      <c r="Z21" s="180" cm="1">
        <f t="array" ref="Z21">_xlfn.XLOOKUP(Z$1,'Copy of PY1 Data(H)'!$A$1:$CZ$1,_xlfn.XLOOKUP($A21,'Copy of PY1 Data(H)'!$A$1:$A$288,'Copy of PY1 Data(H)'!$A$1:$CZ$288))</f>
        <v>33261319</v>
      </c>
      <c r="AA21" s="180" cm="1">
        <f t="array" ref="AA21">_xlfn.XLOOKUP(AA$1,'Copy of PY1 Data(H)'!$A$1:$CZ$1,_xlfn.XLOOKUP($A21,'Copy of PY1 Data(H)'!$A$1:$A$288,'Copy of PY1 Data(H)'!$A$1:$CZ$288))</f>
        <v>11505</v>
      </c>
      <c r="AB21" s="180" cm="1">
        <f t="array" ref="AB21">_xlfn.XLOOKUP(AB$1,'Copy of PY1 Data(H)'!$A$1:$CZ$1,_xlfn.XLOOKUP($A21,'Copy of PY1 Data(H)'!$A$1:$A$288,'Copy of PY1 Data(H)'!$A$1:$CZ$288))</f>
        <v>589233</v>
      </c>
      <c r="AC21" s="180" cm="1">
        <f t="array" ref="AC21">_xlfn.XLOOKUP(AC$1,'Copy of PY1 Data(H)'!$A$1:$CZ$1,_xlfn.XLOOKUP($A21,'Copy of PY1 Data(H)'!$A$1:$A$288,'Copy of PY1 Data(H)'!$A$1:$CZ$288))</f>
        <v>0</v>
      </c>
      <c r="AD21" s="180" cm="1">
        <f t="array" ref="AD21">_xlfn.XLOOKUP(AD$1,'Copy of PY1 Data(H)'!$A$1:$CZ$1,_xlfn.XLOOKUP($A21,'Copy of PY1 Data(H)'!$A$1:$A$288,'Copy of PY1 Data(H)'!$A$1:$CZ$288))</f>
        <v>0</v>
      </c>
      <c r="AE21" s="180" cm="1">
        <f t="array" ref="AE21">_xlfn.XLOOKUP(AE$1,'Copy of PY1 Data(H)'!$A$1:$CZ$1,_xlfn.XLOOKUP($A21,'Copy of PY1 Data(H)'!$A$1:$A$288,'Copy of PY1 Data(H)'!$A$1:$CZ$288))</f>
        <v>0</v>
      </c>
      <c r="AF21" s="180" cm="1">
        <f t="array" ref="AF21">_xlfn.XLOOKUP(AF$1,'Copy of PY1 Data(H)'!$A$1:$CZ$1,_xlfn.XLOOKUP($A21,'Copy of PY1 Data(H)'!$A$1:$A$288,'Copy of PY1 Data(H)'!$A$1:$CZ$288))</f>
        <v>77660821</v>
      </c>
      <c r="AG21" s="180" cm="1">
        <f t="array" ref="AG21">_xlfn.XLOOKUP(AG$1,'Copy of PY1 Data(H)'!$A$1:$CZ$1,_xlfn.XLOOKUP($A21,'Copy of PY1 Data(H)'!$A$1:$A$288,'Copy of PY1 Data(H)'!$A$1:$CZ$288))</f>
        <v>0</v>
      </c>
      <c r="AH21" s="180" cm="1">
        <f t="array" ref="AH21">_xlfn.XLOOKUP(AH$1,'Copy of PY1 Data(H)'!$A$1:$CZ$1,_xlfn.XLOOKUP($A21,'Copy of PY1 Data(H)'!$A$1:$A$288,'Copy of PY1 Data(H)'!$A$1:$CZ$288))</f>
        <v>106931</v>
      </c>
      <c r="AI21" s="180" cm="1">
        <f t="array" ref="AI21">_xlfn.XLOOKUP(AI$1,'Copy of PY1 Data(H)'!$A$1:$CZ$1,_xlfn.XLOOKUP($A21,'Copy of PY1 Data(H)'!$A$1:$A$288,'Copy of PY1 Data(H)'!$A$1:$CZ$288))</f>
        <v>2222094</v>
      </c>
      <c r="AJ21" s="180" cm="1">
        <f t="array" ref="AJ21">_xlfn.XLOOKUP(AJ$1,'Copy of PY1 Data(H)'!$A$1:$CZ$1,_xlfn.XLOOKUP($A21,'Copy of PY1 Data(H)'!$A$1:$A$288,'Copy of PY1 Data(H)'!$A$1:$CZ$288))</f>
        <v>88101</v>
      </c>
      <c r="AK21" s="180" cm="1">
        <f t="array" ref="AK21">_xlfn.XLOOKUP(AK$1,'Copy of PY1 Data(H)'!$A$1:$CZ$1,_xlfn.XLOOKUP($A21,'Copy of PY1 Data(H)'!$A$1:$A$288,'Copy of PY1 Data(H)'!$A$1:$CZ$288))</f>
        <v>52036</v>
      </c>
      <c r="AL21" s="180" cm="1">
        <f t="array" ref="AL21">_xlfn.XLOOKUP(AL$1,'Copy of PY1 Data(H)'!$A$1:$CZ$1,_xlfn.XLOOKUP($A21,'Copy of PY1 Data(H)'!$A$1:$A$288,'Copy of PY1 Data(H)'!$A$1:$CZ$288))</f>
        <v>0</v>
      </c>
      <c r="AM21" s="180" cm="1">
        <f t="array" ref="AM21">_xlfn.XLOOKUP(AM$1,'Copy of PY1 Data(H)'!$A$1:$CZ$1,_xlfn.XLOOKUP($A21,'Copy of PY1 Data(H)'!$A$1:$A$288,'Copy of PY1 Data(H)'!$A$1:$CZ$288))</f>
        <v>301860</v>
      </c>
      <c r="AN21" s="180" cm="1">
        <f t="array" ref="AN21">_xlfn.XLOOKUP(AN$1,'Copy of PY1 Data(H)'!$A$1:$CZ$1,_xlfn.XLOOKUP($A21,'Copy of PY1 Data(H)'!$A$1:$A$288,'Copy of PY1 Data(H)'!$A$1:$CZ$288))</f>
        <v>10195240</v>
      </c>
      <c r="AO21" s="180" cm="1">
        <f t="array" ref="AO21">_xlfn.XLOOKUP(AO$1,'Copy of PY1 Data(H)'!$A$1:$CZ$1,_xlfn.XLOOKUP($A21,'Copy of PY1 Data(H)'!$A$1:$A$288,'Copy of PY1 Data(H)'!$A$1:$CZ$288))</f>
        <v>0</v>
      </c>
      <c r="AP21" s="180" cm="1">
        <f t="array" ref="AP21">_xlfn.XLOOKUP(AP$1,'Copy of PY1 Data(H)'!$A$1:$CZ$1,_xlfn.XLOOKUP($A21,'Copy of PY1 Data(H)'!$A$1:$A$288,'Copy of PY1 Data(H)'!$A$1:$CZ$288))</f>
        <v>8100084</v>
      </c>
      <c r="AQ21" s="180" cm="1">
        <f t="array" ref="AQ21">_xlfn.XLOOKUP(AQ$1,'Copy of PY1 Data(H)'!$A$1:$CZ$1,_xlfn.XLOOKUP($A21,'Copy of PY1 Data(H)'!$A$1:$A$288,'Copy of PY1 Data(H)'!$A$1:$CZ$288))</f>
        <v>0</v>
      </c>
      <c r="AR21" s="180" cm="1">
        <f t="array" ref="AR21">_xlfn.XLOOKUP(AR$1,'Copy of PY1 Data(H)'!$A$1:$CZ$1,_xlfn.XLOOKUP($A21,'Copy of PY1 Data(H)'!$A$1:$A$288,'Copy of PY1 Data(H)'!$A$1:$CZ$288))</f>
        <v>0</v>
      </c>
      <c r="AS21" s="180" cm="1">
        <f t="array" ref="AS21">_xlfn.XLOOKUP(AS$1,'Copy of PY1 Data(H)'!$A$1:$CZ$1,_xlfn.XLOOKUP($A21,'Copy of PY1 Data(H)'!$A$1:$A$288,'Copy of PY1 Data(H)'!$A$1:$CZ$288))</f>
        <v>0</v>
      </c>
      <c r="AT21" s="180" cm="1">
        <f t="array" ref="AT21">_xlfn.XLOOKUP(AT$1,'Copy of PY1 Data(H)'!$A$1:$CZ$1,_xlfn.XLOOKUP($A21,'Copy of PY1 Data(H)'!$A$1:$A$288,'Copy of PY1 Data(H)'!$A$1:$CZ$288))</f>
        <v>114809</v>
      </c>
      <c r="AU21" s="180" cm="1">
        <f t="array" ref="AU21">_xlfn.XLOOKUP(AU$1,'Copy of PY1 Data(H)'!$A$1:$CZ$1,_xlfn.XLOOKUP($A21,'Copy of PY1 Data(H)'!$A$1:$A$288,'Copy of PY1 Data(H)'!$A$1:$CZ$288))</f>
        <v>91000594</v>
      </c>
      <c r="AV21" s="180" cm="1">
        <f t="array" ref="AV21">_xlfn.XLOOKUP(AV$1,'Copy of PY1 Data(H)'!$A$1:$CZ$1,_xlfn.XLOOKUP($A21,'Copy of PY1 Data(H)'!$A$1:$A$288,'Copy of PY1 Data(H)'!$A$1:$CZ$288))</f>
        <v>159038191</v>
      </c>
      <c r="AW21" s="180" cm="1">
        <f t="array" ref="AW21">_xlfn.XLOOKUP(AW$1,'Copy of PY1 Data(H)'!$A$1:$CZ$1,_xlfn.XLOOKUP($A21,'Copy of PY1 Data(H)'!$A$1:$A$288,'Copy of PY1 Data(H)'!$A$1:$CZ$288))</f>
        <v>712110</v>
      </c>
      <c r="AX21" s="180" cm="1">
        <f t="array" ref="AX21">_xlfn.XLOOKUP(AX$1,'Copy of PY1 Data(H)'!$A$1:$CZ$1,_xlfn.XLOOKUP($A21,'Copy of PY1 Data(H)'!$A$1:$A$288,'Copy of PY1 Data(H)'!$A$1:$CZ$288))</f>
        <v>78858</v>
      </c>
      <c r="AY21" s="180" cm="1">
        <f t="array" ref="AY21">_xlfn.XLOOKUP(AY$1,'Copy of PY1 Data(H)'!$A$1:$CZ$1,_xlfn.XLOOKUP($A21,'Copy of PY1 Data(H)'!$A$1:$A$288,'Copy of PY1 Data(H)'!$A$1:$CZ$288))</f>
        <v>123140</v>
      </c>
      <c r="AZ21" s="180" cm="1">
        <f t="array" ref="AZ21">_xlfn.XLOOKUP(AZ$1,'Copy of PY1 Data(H)'!$A$1:$CZ$1,_xlfn.XLOOKUP($A21,'Copy of PY1 Data(H)'!$A$1:$A$288,'Copy of PY1 Data(H)'!$A$1:$CZ$288))</f>
        <v>0</v>
      </c>
      <c r="BA21" s="180" cm="1">
        <f t="array" ref="BA21">_xlfn.XLOOKUP(BA$1,'Copy of PY1 Data(H)'!$A$1:$CZ$1,_xlfn.XLOOKUP($A21,'Copy of PY1 Data(H)'!$A$1:$A$288,'Copy of PY1 Data(H)'!$A$1:$CZ$288))</f>
        <v>0</v>
      </c>
      <c r="BB21" s="180" cm="1">
        <f t="array" ref="BB21">_xlfn.XLOOKUP(BB$1,'Copy of PY1 Data(H)'!$A$1:$CZ$1,_xlfn.XLOOKUP($A21,'Copy of PY1 Data(H)'!$A$1:$A$288,'Copy of PY1 Data(H)'!$A$1:$CZ$288))</f>
        <v>60238</v>
      </c>
      <c r="BC21" s="180" cm="1">
        <f t="array" ref="BC21">_xlfn.XLOOKUP(BC$1,'Copy of PY1 Data(H)'!$A$1:$CZ$1,_xlfn.XLOOKUP($A21,'Copy of PY1 Data(H)'!$A$1:$A$288,'Copy of PY1 Data(H)'!$A$1:$CZ$288))</f>
        <v>439590</v>
      </c>
      <c r="BD21" s="180" cm="1">
        <f t="array" ref="BD21">_xlfn.XLOOKUP(BD$1,'Copy of PY1 Data(H)'!$A$1:$CZ$1,_xlfn.XLOOKUP($A21,'Copy of PY1 Data(H)'!$A$1:$A$288,'Copy of PY1 Data(H)'!$A$1:$CZ$288))</f>
        <v>0</v>
      </c>
      <c r="BE21" s="180" cm="1">
        <f t="array" ref="BE21">_xlfn.XLOOKUP(BE$1,'Copy of PY1 Data(H)'!$A$1:$CZ$1,_xlfn.XLOOKUP($A21,'Copy of PY1 Data(H)'!$A$1:$A$288,'Copy of PY1 Data(H)'!$A$1:$CZ$288))</f>
        <v>49247</v>
      </c>
      <c r="BF21" s="180" cm="1">
        <f t="array" ref="BF21">_xlfn.XLOOKUP(BF$1,'Copy of PY1 Data(H)'!$A$1:$CZ$1,_xlfn.XLOOKUP($A21,'Copy of PY1 Data(H)'!$A$1:$A$288,'Copy of PY1 Data(H)'!$A$1:$CZ$288))</f>
        <v>9915422</v>
      </c>
      <c r="BG21" s="180" cm="1">
        <f t="array" ref="BG21">_xlfn.XLOOKUP(BG$1,'Copy of PY1 Data(H)'!$A$1:$CZ$1,_xlfn.XLOOKUP($A21,'Copy of PY1 Data(H)'!$A$1:$A$288,'Copy of PY1 Data(H)'!$A$1:$CZ$288))</f>
        <v>0</v>
      </c>
      <c r="BH21" s="180" cm="1">
        <f t="array" ref="BH21">_xlfn.XLOOKUP(BH$1,'Copy of PY1 Data(H)'!$A$1:$CZ$1,_xlfn.XLOOKUP($A21,'Copy of PY1 Data(H)'!$A$1:$A$288,'Copy of PY1 Data(H)'!$A$1:$CZ$288))</f>
        <v>11205592</v>
      </c>
      <c r="BI21" s="180" cm="1">
        <f t="array" ref="BI21">_xlfn.XLOOKUP(BI$1,'Copy of PY1 Data(H)'!$A$1:$CZ$1,_xlfn.XLOOKUP($A21,'Copy of PY1 Data(H)'!$A$1:$A$288,'Copy of PY1 Data(H)'!$A$1:$CZ$288))</f>
        <v>653545</v>
      </c>
      <c r="BJ21" s="180" cm="1">
        <f t="array" ref="BJ21">_xlfn.XLOOKUP(BJ$1,'Copy of PY1 Data(H)'!$A$1:$CZ$1,_xlfn.XLOOKUP($A21,'Copy of PY1 Data(H)'!$A$1:$A$288,'Copy of PY1 Data(H)'!$A$1:$CZ$288))</f>
        <v>0</v>
      </c>
      <c r="BK21" s="180" cm="1">
        <f t="array" ref="BK21">_xlfn.XLOOKUP(BK$1,'Copy of PY1 Data(H)'!$A$1:$CZ$1,_xlfn.XLOOKUP($A21,'Copy of PY1 Data(H)'!$A$1:$A$288,'Copy of PY1 Data(H)'!$A$1:$CZ$288))</f>
        <v>0</v>
      </c>
      <c r="BL21" s="180" cm="1">
        <f t="array" ref="BL21">_xlfn.XLOOKUP(BL$1,'Copy of PY1 Data(H)'!$A$1:$CZ$1,_xlfn.XLOOKUP($A21,'Copy of PY1 Data(H)'!$A$1:$A$288,'Copy of PY1 Data(H)'!$A$1:$CZ$288))</f>
        <v>34099273</v>
      </c>
      <c r="BM21" s="180" cm="1">
        <f t="array" ref="BM21">_xlfn.XLOOKUP(BM$1,'Copy of PY1 Data(H)'!$A$1:$CZ$1,_xlfn.XLOOKUP($A21,'Copy of PY1 Data(H)'!$A$1:$A$288,'Copy of PY1 Data(H)'!$A$1:$CZ$288))</f>
        <v>7978467</v>
      </c>
      <c r="BN21" s="180" cm="1">
        <f t="array" ref="BN21">_xlfn.XLOOKUP(BN$1,'Copy of PY1 Data(H)'!$A$1:$CZ$1,_xlfn.XLOOKUP($A21,'Copy of PY1 Data(H)'!$A$1:$A$288,'Copy of PY1 Data(H)'!$A$1:$CZ$288))</f>
        <v>1303146</v>
      </c>
      <c r="BO21" s="180" cm="1">
        <f t="array" ref="BO21">_xlfn.XLOOKUP(BO$1,'Copy of PY1 Data(H)'!$A$1:$CZ$1,_xlfn.XLOOKUP($A21,'Copy of PY1 Data(H)'!$A$1:$A$288,'Copy of PY1 Data(H)'!$A$1:$CZ$288))</f>
        <v>40748540</v>
      </c>
      <c r="BP21" s="180" cm="1">
        <f t="array" ref="BP21">_xlfn.XLOOKUP(BP$1,'Copy of PY1 Data(H)'!$A$1:$CZ$1,_xlfn.XLOOKUP($A21,'Copy of PY1 Data(H)'!$A$1:$A$288,'Copy of PY1 Data(H)'!$A$1:$CZ$288))</f>
        <v>117202009</v>
      </c>
      <c r="BQ21" s="180" cm="1">
        <f t="array" ref="BQ21">_xlfn.XLOOKUP(BQ$1,'Copy of PY1 Data(H)'!$A$1:$CZ$1,_xlfn.XLOOKUP($A21,'Copy of PY1 Data(H)'!$A$1:$A$288,'Copy of PY1 Data(H)'!$A$1:$CZ$288))</f>
        <v>0</v>
      </c>
      <c r="BR21" s="180" cm="1">
        <f t="array" ref="BR21">_xlfn.XLOOKUP(BR$1,'Copy of PY1 Data(H)'!$A$1:$CZ$1,_xlfn.XLOOKUP($A21,'Copy of PY1 Data(H)'!$A$1:$A$288,'Copy of PY1 Data(H)'!$A$1:$CZ$288))</f>
        <v>8644654</v>
      </c>
      <c r="BS21" s="180" cm="1">
        <f t="array" ref="BS21">_xlfn.XLOOKUP(BS$1,'Copy of PY1 Data(H)'!$A$1:$CZ$1,_xlfn.XLOOKUP($A21,'Copy of PY1 Data(H)'!$A$1:$A$288,'Copy of PY1 Data(H)'!$A$1:$CZ$288))</f>
        <v>0</v>
      </c>
      <c r="BT21" s="180" cm="1">
        <f t="array" ref="BT21">_xlfn.XLOOKUP(BT$1,'Copy of PY1 Data(H)'!$A$1:$CZ$1,_xlfn.XLOOKUP($A21,'Copy of PY1 Data(H)'!$A$1:$A$288,'Copy of PY1 Data(H)'!$A$1:$CZ$288))</f>
        <v>0</v>
      </c>
      <c r="BU21" s="180" cm="1">
        <f t="array" ref="BU21">_xlfn.XLOOKUP(BU$1,'Copy of PY1 Data(H)'!$A$1:$CZ$1,_xlfn.XLOOKUP($A21,'Copy of PY1 Data(H)'!$A$1:$A$288,'Copy of PY1 Data(H)'!$A$1:$CZ$288))</f>
        <v>651188</v>
      </c>
      <c r="BV21" s="180" cm="1">
        <f t="array" ref="BV21">_xlfn.XLOOKUP(BV$1,'Copy of PY1 Data(H)'!$A$1:$CZ$1,_xlfn.XLOOKUP($A21,'Copy of PY1 Data(H)'!$A$1:$A$288,'Copy of PY1 Data(H)'!$A$1:$CZ$288))</f>
        <v>8026</v>
      </c>
      <c r="BW21" s="180" cm="1">
        <f t="array" ref="BW21">_xlfn.XLOOKUP(BW$1,'Copy of PY1 Data(H)'!$A$1:$CZ$1,_xlfn.XLOOKUP($A21,'Copy of PY1 Data(H)'!$A$1:$A$288,'Copy of PY1 Data(H)'!$A$1:$CZ$288))</f>
        <v>133262</v>
      </c>
      <c r="BX21" s="180" cm="1">
        <f t="array" ref="BX21">_xlfn.XLOOKUP(BX$1,'Copy of PY1 Data(H)'!$A$1:$CZ$1,_xlfn.XLOOKUP($A21,'Copy of PY1 Data(H)'!$A$1:$A$288,'Copy of PY1 Data(H)'!$A$1:$CZ$288))</f>
        <v>0</v>
      </c>
      <c r="BY21" s="180" cm="1">
        <f t="array" ref="BY21">_xlfn.XLOOKUP(BY$1,'Copy of PY1 Data(H)'!$A$1:$CZ$1,_xlfn.XLOOKUP($A21,'Copy of PY1 Data(H)'!$A$1:$A$288,'Copy of PY1 Data(H)'!$A$1:$CZ$288))</f>
        <v>0</v>
      </c>
      <c r="BZ21" s="180" cm="1">
        <f t="array" ref="BZ21">_xlfn.XLOOKUP(BZ$1,'Copy of PY1 Data(H)'!$A$1:$CZ$1,_xlfn.XLOOKUP($A21,'Copy of PY1 Data(H)'!$A$1:$A$288,'Copy of PY1 Data(H)'!$A$1:$CZ$288))</f>
        <v>749450</v>
      </c>
      <c r="CA21" s="180" cm="1">
        <f t="array" ref="CA21">_xlfn.XLOOKUP(CA$1,'Copy of PY1 Data(H)'!$A$1:$CZ$1,_xlfn.XLOOKUP($A21,'Copy of PY1 Data(H)'!$A$1:$A$288,'Copy of PY1 Data(H)'!$A$1:$CZ$288))</f>
        <v>0</v>
      </c>
      <c r="CB21" s="180" cm="1">
        <f t="array" ref="CB21">_xlfn.XLOOKUP(CB$1,'Copy of PY1 Data(H)'!$A$1:$CZ$1,_xlfn.XLOOKUP($A21,'Copy of PY1 Data(H)'!$A$1:$A$288,'Copy of PY1 Data(H)'!$A$1:$CZ$288))</f>
        <v>248663</v>
      </c>
      <c r="CC21" s="180" cm="1">
        <f t="array" ref="CC21">_xlfn.XLOOKUP(CC$1,'Copy of PY1 Data(H)'!$A$1:$CZ$1,_xlfn.XLOOKUP($A21,'Copy of PY1 Data(H)'!$A$1:$A$288,'Copy of PY1 Data(H)'!$A$1:$CZ$288))</f>
        <v>0</v>
      </c>
      <c r="CD21" s="180" cm="1">
        <f t="array" ref="CD21">_xlfn.XLOOKUP(CD$1,'Copy of PY1 Data(H)'!$A$1:$CZ$1,_xlfn.XLOOKUP($A21,'Copy of PY1 Data(H)'!$A$1:$A$288,'Copy of PY1 Data(H)'!$A$1:$CZ$288))</f>
        <v>7559204</v>
      </c>
    </row>
    <row r="22" spans="1:82" x14ac:dyDescent="0.3">
      <c r="A22" s="180">
        <v>503</v>
      </c>
      <c r="C22" s="180"/>
      <c r="D22" s="180" cm="1">
        <f t="array" ref="D22">_xlfn.XLOOKUP(D$1,'Copy of PY1 Data(H)'!$A$1:$CZ$1,_xlfn.XLOOKUP($A22,'Copy of PY1 Data(H)'!$A$1:$A$288,'Copy of PY1 Data(H)'!$A$1:$CZ$288))</f>
        <v>53648</v>
      </c>
      <c r="E22" s="180" cm="1">
        <f t="array" ref="E22">_xlfn.XLOOKUP(E$1,'Copy of PY1 Data(H)'!$A$1:$CZ$1,_xlfn.XLOOKUP($A22,'Copy of PY1 Data(H)'!$A$1:$A$288,'Copy of PY1 Data(H)'!$A$1:$CZ$288))</f>
        <v>0</v>
      </c>
      <c r="F22" s="180" cm="1">
        <f t="array" ref="F22">_xlfn.XLOOKUP(F$1,'Copy of PY1 Data(H)'!$A$1:$CZ$1,_xlfn.XLOOKUP($A22,'Copy of PY1 Data(H)'!$A$1:$A$288,'Copy of PY1 Data(H)'!$A$1:$CZ$288))</f>
        <v>0</v>
      </c>
      <c r="G22" s="180" cm="1">
        <f t="array" ref="G22">_xlfn.XLOOKUP(G$1,'Copy of PY1 Data(H)'!$A$1:$CZ$1,_xlfn.XLOOKUP($A22,'Copy of PY1 Data(H)'!$A$1:$A$288,'Copy of PY1 Data(H)'!$A$1:$CZ$288))</f>
        <v>41293</v>
      </c>
      <c r="H22" s="180" cm="1">
        <f t="array" ref="H22">_xlfn.XLOOKUP(H$1,'Copy of PY1 Data(H)'!$A$1:$CZ$1,_xlfn.XLOOKUP($A22,'Copy of PY1 Data(H)'!$A$1:$A$288,'Copy of PY1 Data(H)'!$A$1:$CZ$288))</f>
        <v>103610</v>
      </c>
      <c r="I22" s="180" cm="1">
        <f t="array" ref="I22">_xlfn.XLOOKUP(I$1,'Copy of PY1 Data(H)'!$A$1:$CZ$1,_xlfn.XLOOKUP($A22,'Copy of PY1 Data(H)'!$A$1:$A$288,'Copy of PY1 Data(H)'!$A$1:$CZ$288))</f>
        <v>19627</v>
      </c>
      <c r="J22" s="180" cm="1">
        <f t="array" ref="J22">_xlfn.XLOOKUP(J$1,'Copy of PY1 Data(H)'!$A$1:$CZ$1,_xlfn.XLOOKUP($A22,'Copy of PY1 Data(H)'!$A$1:$A$288,'Copy of PY1 Data(H)'!$A$1:$CZ$288))</f>
        <v>0</v>
      </c>
      <c r="K22" s="180" cm="1">
        <f t="array" ref="K22">_xlfn.XLOOKUP(K$1,'Copy of PY1 Data(H)'!$A$1:$CZ$1,_xlfn.XLOOKUP($A22,'Copy of PY1 Data(H)'!$A$1:$A$288,'Copy of PY1 Data(H)'!$A$1:$CZ$288))</f>
        <v>218739</v>
      </c>
      <c r="L22" s="180" cm="1">
        <f t="array" ref="L22">_xlfn.XLOOKUP(L$1,'Copy of PY1 Data(H)'!$A$1:$CZ$1,_xlfn.XLOOKUP($A22,'Copy of PY1 Data(H)'!$A$1:$A$288,'Copy of PY1 Data(H)'!$A$1:$CZ$288))</f>
        <v>1180203</v>
      </c>
      <c r="M22" s="180" cm="1">
        <f t="array" ref="M22">_xlfn.XLOOKUP(M$1,'Copy of PY1 Data(H)'!$A$1:$CZ$1,_xlfn.XLOOKUP($A22,'Copy of PY1 Data(H)'!$A$1:$A$288,'Copy of PY1 Data(H)'!$A$1:$CZ$288))</f>
        <v>6968171</v>
      </c>
      <c r="N22" s="180" cm="1">
        <f t="array" ref="N22">_xlfn.XLOOKUP(N$1,'Copy of PY1 Data(H)'!$A$1:$CZ$1,_xlfn.XLOOKUP($A22,'Copy of PY1 Data(H)'!$A$1:$A$288,'Copy of PY1 Data(H)'!$A$1:$CZ$288))</f>
        <v>0</v>
      </c>
      <c r="O22" s="180" cm="1">
        <f t="array" ref="O22">_xlfn.XLOOKUP(O$1,'Copy of PY1 Data(H)'!$A$1:$CZ$1,_xlfn.XLOOKUP($A22,'Copy of PY1 Data(H)'!$A$1:$A$288,'Copy of PY1 Data(H)'!$A$1:$CZ$288))</f>
        <v>0</v>
      </c>
      <c r="P22" s="180" cm="1">
        <f t="array" ref="P22">_xlfn.XLOOKUP(P$1,'Copy of PY1 Data(H)'!$A$1:$CZ$1,_xlfn.XLOOKUP($A22,'Copy of PY1 Data(H)'!$A$1:$A$288,'Copy of PY1 Data(H)'!$A$1:$CZ$288))</f>
        <v>1150</v>
      </c>
      <c r="Q22" s="180" cm="1">
        <f t="array" ref="Q22">_xlfn.XLOOKUP(Q$1,'Copy of PY1 Data(H)'!$A$1:$CZ$1,_xlfn.XLOOKUP($A22,'Copy of PY1 Data(H)'!$A$1:$A$288,'Copy of PY1 Data(H)'!$A$1:$CZ$288))</f>
        <v>389674</v>
      </c>
      <c r="R22" s="180" cm="1">
        <f t="array" ref="R22">_xlfn.XLOOKUP(R$1,'Copy of PY1 Data(H)'!$A$1:$CZ$1,_xlfn.XLOOKUP($A22,'Copy of PY1 Data(H)'!$A$1:$A$288,'Copy of PY1 Data(H)'!$A$1:$CZ$288))</f>
        <v>0</v>
      </c>
      <c r="S22" s="180" cm="1">
        <f t="array" ref="S22">_xlfn.XLOOKUP(S$1,'Copy of PY1 Data(H)'!$A$1:$CZ$1,_xlfn.XLOOKUP($A22,'Copy of PY1 Data(H)'!$A$1:$A$288,'Copy of PY1 Data(H)'!$A$1:$CZ$288))</f>
        <v>56816</v>
      </c>
      <c r="T22" s="180" cm="1">
        <f t="array" ref="T22">_xlfn.XLOOKUP(T$1,'Copy of PY1 Data(H)'!$A$1:$CZ$1,_xlfn.XLOOKUP($A22,'Copy of PY1 Data(H)'!$A$1:$A$288,'Copy of PY1 Data(H)'!$A$1:$CZ$288))</f>
        <v>57670</v>
      </c>
      <c r="U22" s="180" cm="1">
        <f t="array" ref="U22">_xlfn.XLOOKUP(U$1,'Copy of PY1 Data(H)'!$A$1:$CZ$1,_xlfn.XLOOKUP($A22,'Copy of PY1 Data(H)'!$A$1:$A$288,'Copy of PY1 Data(H)'!$A$1:$CZ$288))</f>
        <v>0</v>
      </c>
      <c r="V22" s="180" cm="1">
        <f t="array" ref="V22">_xlfn.XLOOKUP(V$1,'Copy of PY1 Data(H)'!$A$1:$CZ$1,_xlfn.XLOOKUP($A22,'Copy of PY1 Data(H)'!$A$1:$A$288,'Copy of PY1 Data(H)'!$A$1:$CZ$288))</f>
        <v>42240</v>
      </c>
      <c r="W22" s="180" cm="1">
        <f t="array" ref="W22">_xlfn.XLOOKUP(W$1,'Copy of PY1 Data(H)'!$A$1:$CZ$1,_xlfn.XLOOKUP($A22,'Copy of PY1 Data(H)'!$A$1:$A$288,'Copy of PY1 Data(H)'!$A$1:$CZ$288))</f>
        <v>0</v>
      </c>
      <c r="X22" s="180" cm="1">
        <f t="array" ref="X22">_xlfn.XLOOKUP(X$1,'Copy of PY1 Data(H)'!$A$1:$CZ$1,_xlfn.XLOOKUP($A22,'Copy of PY1 Data(H)'!$A$1:$A$288,'Copy of PY1 Data(H)'!$A$1:$CZ$288))</f>
        <v>0</v>
      </c>
      <c r="Y22" s="180" cm="1">
        <f t="array" ref="Y22">_xlfn.XLOOKUP(Y$1,'Copy of PY1 Data(H)'!$A$1:$CZ$1,_xlfn.XLOOKUP($A22,'Copy of PY1 Data(H)'!$A$1:$A$288,'Copy of PY1 Data(H)'!$A$1:$CZ$288))</f>
        <v>100377</v>
      </c>
      <c r="Z22" s="180" cm="1">
        <f t="array" ref="Z22">_xlfn.XLOOKUP(Z$1,'Copy of PY1 Data(H)'!$A$1:$CZ$1,_xlfn.XLOOKUP($A22,'Copy of PY1 Data(H)'!$A$1:$A$288,'Copy of PY1 Data(H)'!$A$1:$CZ$288))</f>
        <v>4887527</v>
      </c>
      <c r="AA22" s="180" cm="1">
        <f t="array" ref="AA22">_xlfn.XLOOKUP(AA$1,'Copy of PY1 Data(H)'!$A$1:$CZ$1,_xlfn.XLOOKUP($A22,'Copy of PY1 Data(H)'!$A$1:$A$288,'Copy of PY1 Data(H)'!$A$1:$CZ$288))</f>
        <v>0</v>
      </c>
      <c r="AB22" s="180" cm="1">
        <f t="array" ref="AB22">_xlfn.XLOOKUP(AB$1,'Copy of PY1 Data(H)'!$A$1:$CZ$1,_xlfn.XLOOKUP($A22,'Copy of PY1 Data(H)'!$A$1:$A$288,'Copy of PY1 Data(H)'!$A$1:$CZ$288))</f>
        <v>43324</v>
      </c>
      <c r="AC22" s="180" cm="1">
        <f t="array" ref="AC22">_xlfn.XLOOKUP(AC$1,'Copy of PY1 Data(H)'!$A$1:$CZ$1,_xlfn.XLOOKUP($A22,'Copy of PY1 Data(H)'!$A$1:$A$288,'Copy of PY1 Data(H)'!$A$1:$CZ$288))</f>
        <v>0</v>
      </c>
      <c r="AD22" s="180" cm="1">
        <f t="array" ref="AD22">_xlfn.XLOOKUP(AD$1,'Copy of PY1 Data(H)'!$A$1:$CZ$1,_xlfn.XLOOKUP($A22,'Copy of PY1 Data(H)'!$A$1:$A$288,'Copy of PY1 Data(H)'!$A$1:$CZ$288))</f>
        <v>0</v>
      </c>
      <c r="AE22" s="180" cm="1">
        <f t="array" ref="AE22">_xlfn.XLOOKUP(AE$1,'Copy of PY1 Data(H)'!$A$1:$CZ$1,_xlfn.XLOOKUP($A22,'Copy of PY1 Data(H)'!$A$1:$A$288,'Copy of PY1 Data(H)'!$A$1:$CZ$288))</f>
        <v>0</v>
      </c>
      <c r="AF22" s="180" cm="1">
        <f t="array" ref="AF22">_xlfn.XLOOKUP(AF$1,'Copy of PY1 Data(H)'!$A$1:$CZ$1,_xlfn.XLOOKUP($A22,'Copy of PY1 Data(H)'!$A$1:$A$288,'Copy of PY1 Data(H)'!$A$1:$CZ$288))</f>
        <v>4292884</v>
      </c>
      <c r="AG22" s="180" cm="1">
        <f t="array" ref="AG22">_xlfn.XLOOKUP(AG$1,'Copy of PY1 Data(H)'!$A$1:$CZ$1,_xlfn.XLOOKUP($A22,'Copy of PY1 Data(H)'!$A$1:$A$288,'Copy of PY1 Data(H)'!$A$1:$CZ$288))</f>
        <v>1733</v>
      </c>
      <c r="AH22" s="180" cm="1">
        <f t="array" ref="AH22">_xlfn.XLOOKUP(AH$1,'Copy of PY1 Data(H)'!$A$1:$CZ$1,_xlfn.XLOOKUP($A22,'Copy of PY1 Data(H)'!$A$1:$A$288,'Copy of PY1 Data(H)'!$A$1:$CZ$288))</f>
        <v>17201</v>
      </c>
      <c r="AI22" s="180" cm="1">
        <f t="array" ref="AI22">_xlfn.XLOOKUP(AI$1,'Copy of PY1 Data(H)'!$A$1:$CZ$1,_xlfn.XLOOKUP($A22,'Copy of PY1 Data(H)'!$A$1:$A$288,'Copy of PY1 Data(H)'!$A$1:$CZ$288))</f>
        <v>256447</v>
      </c>
      <c r="AJ22" s="180" cm="1">
        <f t="array" ref="AJ22">_xlfn.XLOOKUP(AJ$1,'Copy of PY1 Data(H)'!$A$1:$CZ$1,_xlfn.XLOOKUP($A22,'Copy of PY1 Data(H)'!$A$1:$A$288,'Copy of PY1 Data(H)'!$A$1:$CZ$288))</f>
        <v>0</v>
      </c>
      <c r="AK22" s="180" cm="1">
        <f t="array" ref="AK22">_xlfn.XLOOKUP(AK$1,'Copy of PY1 Data(H)'!$A$1:$CZ$1,_xlfn.XLOOKUP($A22,'Copy of PY1 Data(H)'!$A$1:$A$288,'Copy of PY1 Data(H)'!$A$1:$CZ$288))</f>
        <v>6900</v>
      </c>
      <c r="AL22" s="180" cm="1">
        <f t="array" ref="AL22">_xlfn.XLOOKUP(AL$1,'Copy of PY1 Data(H)'!$A$1:$CZ$1,_xlfn.XLOOKUP($A22,'Copy of PY1 Data(H)'!$A$1:$A$288,'Copy of PY1 Data(H)'!$A$1:$CZ$288))</f>
        <v>0</v>
      </c>
      <c r="AM22" s="180" cm="1">
        <f t="array" ref="AM22">_xlfn.XLOOKUP(AM$1,'Copy of PY1 Data(H)'!$A$1:$CZ$1,_xlfn.XLOOKUP($A22,'Copy of PY1 Data(H)'!$A$1:$A$288,'Copy of PY1 Data(H)'!$A$1:$CZ$288))</f>
        <v>0</v>
      </c>
      <c r="AN22" s="180" cm="1">
        <f t="array" ref="AN22">_xlfn.XLOOKUP(AN$1,'Copy of PY1 Data(H)'!$A$1:$CZ$1,_xlfn.XLOOKUP($A22,'Copy of PY1 Data(H)'!$A$1:$A$288,'Copy of PY1 Data(H)'!$A$1:$CZ$288))</f>
        <v>1391261</v>
      </c>
      <c r="AO22" s="180" cm="1">
        <f t="array" ref="AO22">_xlfn.XLOOKUP(AO$1,'Copy of PY1 Data(H)'!$A$1:$CZ$1,_xlfn.XLOOKUP($A22,'Copy of PY1 Data(H)'!$A$1:$A$288,'Copy of PY1 Data(H)'!$A$1:$CZ$288))</f>
        <v>0</v>
      </c>
      <c r="AP22" s="180" cm="1">
        <f t="array" ref="AP22">_xlfn.XLOOKUP(AP$1,'Copy of PY1 Data(H)'!$A$1:$CZ$1,_xlfn.XLOOKUP($A22,'Copy of PY1 Data(H)'!$A$1:$A$288,'Copy of PY1 Data(H)'!$A$1:$CZ$288))</f>
        <v>446212</v>
      </c>
      <c r="AQ22" s="180" cm="1">
        <f t="array" ref="AQ22">_xlfn.XLOOKUP(AQ$1,'Copy of PY1 Data(H)'!$A$1:$CZ$1,_xlfn.XLOOKUP($A22,'Copy of PY1 Data(H)'!$A$1:$A$288,'Copy of PY1 Data(H)'!$A$1:$CZ$288))</f>
        <v>0</v>
      </c>
      <c r="AR22" s="180" cm="1">
        <f t="array" ref="AR22">_xlfn.XLOOKUP(AR$1,'Copy of PY1 Data(H)'!$A$1:$CZ$1,_xlfn.XLOOKUP($A22,'Copy of PY1 Data(H)'!$A$1:$A$288,'Copy of PY1 Data(H)'!$A$1:$CZ$288))</f>
        <v>0</v>
      </c>
      <c r="AS22" s="180" cm="1">
        <f t="array" ref="AS22">_xlfn.XLOOKUP(AS$1,'Copy of PY1 Data(H)'!$A$1:$CZ$1,_xlfn.XLOOKUP($A22,'Copy of PY1 Data(H)'!$A$1:$A$288,'Copy of PY1 Data(H)'!$A$1:$CZ$288))</f>
        <v>0</v>
      </c>
      <c r="AT22" s="180" cm="1">
        <f t="array" ref="AT22">_xlfn.XLOOKUP(AT$1,'Copy of PY1 Data(H)'!$A$1:$CZ$1,_xlfn.XLOOKUP($A22,'Copy of PY1 Data(H)'!$A$1:$A$288,'Copy of PY1 Data(H)'!$A$1:$CZ$288))</f>
        <v>22674</v>
      </c>
      <c r="AU22" s="180" cm="1">
        <f t="array" ref="AU22">_xlfn.XLOOKUP(AU$1,'Copy of PY1 Data(H)'!$A$1:$CZ$1,_xlfn.XLOOKUP($A22,'Copy of PY1 Data(H)'!$A$1:$A$288,'Copy of PY1 Data(H)'!$A$1:$CZ$288))</f>
        <v>128861343</v>
      </c>
      <c r="AV22" s="180" cm="1">
        <f t="array" ref="AV22">_xlfn.XLOOKUP(AV$1,'Copy of PY1 Data(H)'!$A$1:$CZ$1,_xlfn.XLOOKUP($A22,'Copy of PY1 Data(H)'!$A$1:$A$288,'Copy of PY1 Data(H)'!$A$1:$CZ$288))</f>
        <v>14023585</v>
      </c>
      <c r="AW22" s="180" cm="1">
        <f t="array" ref="AW22">_xlfn.XLOOKUP(AW$1,'Copy of PY1 Data(H)'!$A$1:$CZ$1,_xlfn.XLOOKUP($A22,'Copy of PY1 Data(H)'!$A$1:$A$288,'Copy of PY1 Data(H)'!$A$1:$CZ$288))</f>
        <v>201002</v>
      </c>
      <c r="AX22" s="180" cm="1">
        <f t="array" ref="AX22">_xlfn.XLOOKUP(AX$1,'Copy of PY1 Data(H)'!$A$1:$CZ$1,_xlfn.XLOOKUP($A22,'Copy of PY1 Data(H)'!$A$1:$A$288,'Copy of PY1 Data(H)'!$A$1:$CZ$288))</f>
        <v>61472</v>
      </c>
      <c r="AY22" s="180" cm="1">
        <f t="array" ref="AY22">_xlfn.XLOOKUP(AY$1,'Copy of PY1 Data(H)'!$A$1:$CZ$1,_xlfn.XLOOKUP($A22,'Copy of PY1 Data(H)'!$A$1:$A$288,'Copy of PY1 Data(H)'!$A$1:$CZ$288))</f>
        <v>34837</v>
      </c>
      <c r="AZ22" s="180" cm="1">
        <f t="array" ref="AZ22">_xlfn.XLOOKUP(AZ$1,'Copy of PY1 Data(H)'!$A$1:$CZ$1,_xlfn.XLOOKUP($A22,'Copy of PY1 Data(H)'!$A$1:$A$288,'Copy of PY1 Data(H)'!$A$1:$CZ$288))</f>
        <v>0</v>
      </c>
      <c r="BA22" s="180" cm="1">
        <f t="array" ref="BA22">_xlfn.XLOOKUP(BA$1,'Copy of PY1 Data(H)'!$A$1:$CZ$1,_xlfn.XLOOKUP($A22,'Copy of PY1 Data(H)'!$A$1:$A$288,'Copy of PY1 Data(H)'!$A$1:$CZ$288))</f>
        <v>0</v>
      </c>
      <c r="BB22" s="180" cm="1">
        <f t="array" ref="BB22">_xlfn.XLOOKUP(BB$1,'Copy of PY1 Data(H)'!$A$1:$CZ$1,_xlfn.XLOOKUP($A22,'Copy of PY1 Data(H)'!$A$1:$A$288,'Copy of PY1 Data(H)'!$A$1:$CZ$288))</f>
        <v>0</v>
      </c>
      <c r="BC22" s="180" cm="1">
        <f t="array" ref="BC22">_xlfn.XLOOKUP(BC$1,'Copy of PY1 Data(H)'!$A$1:$CZ$1,_xlfn.XLOOKUP($A22,'Copy of PY1 Data(H)'!$A$1:$A$288,'Copy of PY1 Data(H)'!$A$1:$CZ$288))</f>
        <v>19836</v>
      </c>
      <c r="BD22" s="180" cm="1">
        <f t="array" ref="BD22">_xlfn.XLOOKUP(BD$1,'Copy of PY1 Data(H)'!$A$1:$CZ$1,_xlfn.XLOOKUP($A22,'Copy of PY1 Data(H)'!$A$1:$A$288,'Copy of PY1 Data(H)'!$A$1:$CZ$288))</f>
        <v>0</v>
      </c>
      <c r="BE22" s="180" cm="1">
        <f t="array" ref="BE22">_xlfn.XLOOKUP(BE$1,'Copy of PY1 Data(H)'!$A$1:$CZ$1,_xlfn.XLOOKUP($A22,'Copy of PY1 Data(H)'!$A$1:$A$288,'Copy of PY1 Data(H)'!$A$1:$CZ$288))</f>
        <v>0</v>
      </c>
      <c r="BF22" s="180" cm="1">
        <f t="array" ref="BF22">_xlfn.XLOOKUP(BF$1,'Copy of PY1 Data(H)'!$A$1:$CZ$1,_xlfn.XLOOKUP($A22,'Copy of PY1 Data(H)'!$A$1:$A$288,'Copy of PY1 Data(H)'!$A$1:$CZ$288))</f>
        <v>2994922</v>
      </c>
      <c r="BG22" s="180" cm="1">
        <f t="array" ref="BG22">_xlfn.XLOOKUP(BG$1,'Copy of PY1 Data(H)'!$A$1:$CZ$1,_xlfn.XLOOKUP($A22,'Copy of PY1 Data(H)'!$A$1:$A$288,'Copy of PY1 Data(H)'!$A$1:$CZ$288))</f>
        <v>0</v>
      </c>
      <c r="BH22" s="180" cm="1">
        <f t="array" ref="BH22">_xlfn.XLOOKUP(BH$1,'Copy of PY1 Data(H)'!$A$1:$CZ$1,_xlfn.XLOOKUP($A22,'Copy of PY1 Data(H)'!$A$1:$A$288,'Copy of PY1 Data(H)'!$A$1:$CZ$288))</f>
        <v>443952</v>
      </c>
      <c r="BI22" s="180" cm="1">
        <f t="array" ref="BI22">_xlfn.XLOOKUP(BI$1,'Copy of PY1 Data(H)'!$A$1:$CZ$1,_xlfn.XLOOKUP($A22,'Copy of PY1 Data(H)'!$A$1:$A$288,'Copy of PY1 Data(H)'!$A$1:$CZ$288))</f>
        <v>98112</v>
      </c>
      <c r="BJ22" s="180" cm="1">
        <f t="array" ref="BJ22">_xlfn.XLOOKUP(BJ$1,'Copy of PY1 Data(H)'!$A$1:$CZ$1,_xlfn.XLOOKUP($A22,'Copy of PY1 Data(H)'!$A$1:$A$288,'Copy of PY1 Data(H)'!$A$1:$CZ$288))</f>
        <v>0</v>
      </c>
      <c r="BK22" s="180" cm="1">
        <f t="array" ref="BK22">_xlfn.XLOOKUP(BK$1,'Copy of PY1 Data(H)'!$A$1:$CZ$1,_xlfn.XLOOKUP($A22,'Copy of PY1 Data(H)'!$A$1:$A$288,'Copy of PY1 Data(H)'!$A$1:$CZ$288))</f>
        <v>0</v>
      </c>
      <c r="BL22" s="180" cm="1">
        <f t="array" ref="BL22">_xlfn.XLOOKUP(BL$1,'Copy of PY1 Data(H)'!$A$1:$CZ$1,_xlfn.XLOOKUP($A22,'Copy of PY1 Data(H)'!$A$1:$A$288,'Copy of PY1 Data(H)'!$A$1:$CZ$288))</f>
        <v>173095</v>
      </c>
      <c r="BM22" s="180" cm="1">
        <f t="array" ref="BM22">_xlfn.XLOOKUP(BM$1,'Copy of PY1 Data(H)'!$A$1:$CZ$1,_xlfn.XLOOKUP($A22,'Copy of PY1 Data(H)'!$A$1:$A$288,'Copy of PY1 Data(H)'!$A$1:$CZ$288))</f>
        <v>2511936</v>
      </c>
      <c r="BN22" s="180" cm="1">
        <f t="array" ref="BN22">_xlfn.XLOOKUP(BN$1,'Copy of PY1 Data(H)'!$A$1:$CZ$1,_xlfn.XLOOKUP($A22,'Copy of PY1 Data(H)'!$A$1:$A$288,'Copy of PY1 Data(H)'!$A$1:$CZ$288))</f>
        <v>129456</v>
      </c>
      <c r="BO22" s="180" cm="1">
        <f t="array" ref="BO22">_xlfn.XLOOKUP(BO$1,'Copy of PY1 Data(H)'!$A$1:$CZ$1,_xlfn.XLOOKUP($A22,'Copy of PY1 Data(H)'!$A$1:$A$288,'Copy of PY1 Data(H)'!$A$1:$CZ$288))</f>
        <v>692377</v>
      </c>
      <c r="BP22" s="180" cm="1">
        <f t="array" ref="BP22">_xlfn.XLOOKUP(BP$1,'Copy of PY1 Data(H)'!$A$1:$CZ$1,_xlfn.XLOOKUP($A22,'Copy of PY1 Data(H)'!$A$1:$A$288,'Copy of PY1 Data(H)'!$A$1:$CZ$288))</f>
        <v>104701080</v>
      </c>
      <c r="BQ22" s="180" cm="1">
        <f t="array" ref="BQ22">_xlfn.XLOOKUP(BQ$1,'Copy of PY1 Data(H)'!$A$1:$CZ$1,_xlfn.XLOOKUP($A22,'Copy of PY1 Data(H)'!$A$1:$A$288,'Copy of PY1 Data(H)'!$A$1:$CZ$288))</f>
        <v>0</v>
      </c>
      <c r="BR22" s="180" cm="1">
        <f t="array" ref="BR22">_xlfn.XLOOKUP(BR$1,'Copy of PY1 Data(H)'!$A$1:$CZ$1,_xlfn.XLOOKUP($A22,'Copy of PY1 Data(H)'!$A$1:$A$288,'Copy of PY1 Data(H)'!$A$1:$CZ$288))</f>
        <v>55959</v>
      </c>
      <c r="BS22" s="180" cm="1">
        <f t="array" ref="BS22">_xlfn.XLOOKUP(BS$1,'Copy of PY1 Data(H)'!$A$1:$CZ$1,_xlfn.XLOOKUP($A22,'Copy of PY1 Data(H)'!$A$1:$A$288,'Copy of PY1 Data(H)'!$A$1:$CZ$288))</f>
        <v>0</v>
      </c>
      <c r="BT22" s="180" cm="1">
        <f t="array" ref="BT22">_xlfn.XLOOKUP(BT$1,'Copy of PY1 Data(H)'!$A$1:$CZ$1,_xlfn.XLOOKUP($A22,'Copy of PY1 Data(H)'!$A$1:$A$288,'Copy of PY1 Data(H)'!$A$1:$CZ$288))</f>
        <v>0</v>
      </c>
      <c r="BU22" s="180" cm="1">
        <f t="array" ref="BU22">_xlfn.XLOOKUP(BU$1,'Copy of PY1 Data(H)'!$A$1:$CZ$1,_xlfn.XLOOKUP($A22,'Copy of PY1 Data(H)'!$A$1:$A$288,'Copy of PY1 Data(H)'!$A$1:$CZ$288))</f>
        <v>69530</v>
      </c>
      <c r="BV22" s="180" cm="1">
        <f t="array" ref="BV22">_xlfn.XLOOKUP(BV$1,'Copy of PY1 Data(H)'!$A$1:$CZ$1,_xlfn.XLOOKUP($A22,'Copy of PY1 Data(H)'!$A$1:$A$288,'Copy of PY1 Data(H)'!$A$1:$CZ$288))</f>
        <v>0</v>
      </c>
      <c r="BW22" s="180" cm="1">
        <f t="array" ref="BW22">_xlfn.XLOOKUP(BW$1,'Copy of PY1 Data(H)'!$A$1:$CZ$1,_xlfn.XLOOKUP($A22,'Copy of PY1 Data(H)'!$A$1:$A$288,'Copy of PY1 Data(H)'!$A$1:$CZ$288))</f>
        <v>1259462</v>
      </c>
      <c r="BX22" s="180" cm="1">
        <f t="array" ref="BX22">_xlfn.XLOOKUP(BX$1,'Copy of PY1 Data(H)'!$A$1:$CZ$1,_xlfn.XLOOKUP($A22,'Copy of PY1 Data(H)'!$A$1:$A$288,'Copy of PY1 Data(H)'!$A$1:$CZ$288))</f>
        <v>0</v>
      </c>
      <c r="BY22" s="180" cm="1">
        <f t="array" ref="BY22">_xlfn.XLOOKUP(BY$1,'Copy of PY1 Data(H)'!$A$1:$CZ$1,_xlfn.XLOOKUP($A22,'Copy of PY1 Data(H)'!$A$1:$A$288,'Copy of PY1 Data(H)'!$A$1:$CZ$288))</f>
        <v>0</v>
      </c>
      <c r="BZ22" s="180" cm="1">
        <f t="array" ref="BZ22">_xlfn.XLOOKUP(BZ$1,'Copy of PY1 Data(H)'!$A$1:$CZ$1,_xlfn.XLOOKUP($A22,'Copy of PY1 Data(H)'!$A$1:$A$288,'Copy of PY1 Data(H)'!$A$1:$CZ$288))</f>
        <v>44240</v>
      </c>
      <c r="CA22" s="180" cm="1">
        <f t="array" ref="CA22">_xlfn.XLOOKUP(CA$1,'Copy of PY1 Data(H)'!$A$1:$CZ$1,_xlfn.XLOOKUP($A22,'Copy of PY1 Data(H)'!$A$1:$A$288,'Copy of PY1 Data(H)'!$A$1:$CZ$288))</f>
        <v>0</v>
      </c>
      <c r="CB22" s="180" cm="1">
        <f t="array" ref="CB22">_xlfn.XLOOKUP(CB$1,'Copy of PY1 Data(H)'!$A$1:$CZ$1,_xlfn.XLOOKUP($A22,'Copy of PY1 Data(H)'!$A$1:$A$288,'Copy of PY1 Data(H)'!$A$1:$CZ$288))</f>
        <v>10390</v>
      </c>
      <c r="CC22" s="180" cm="1">
        <f t="array" ref="CC22">_xlfn.XLOOKUP(CC$1,'Copy of PY1 Data(H)'!$A$1:$CZ$1,_xlfn.XLOOKUP($A22,'Copy of PY1 Data(H)'!$A$1:$A$288,'Copy of PY1 Data(H)'!$A$1:$CZ$288))</f>
        <v>0</v>
      </c>
      <c r="CD22" s="180" cm="1">
        <f t="array" ref="CD22">_xlfn.XLOOKUP(CD$1,'Copy of PY1 Data(H)'!$A$1:$CZ$1,_xlfn.XLOOKUP($A22,'Copy of PY1 Data(H)'!$A$1:$A$288,'Copy of PY1 Data(H)'!$A$1:$CZ$288))</f>
        <v>335743</v>
      </c>
    </row>
    <row r="23" spans="1:82" s="968" customFormat="1" x14ac:dyDescent="0.3">
      <c r="A23" s="968" t="s">
        <v>2969</v>
      </c>
      <c r="D23" s="968" t="e" cm="1">
        <f t="array" ref="D23">_xlfn.XLOOKUP(D$1,'Copy of PY1 Data(H)'!$A$1:$CZ$1,_xlfn.XLOOKUP($A23,'Copy of PY1 Data(H)'!$A$1:$A$288,'Copy of PY1 Data(H)'!$A$1:$CZ$288))</f>
        <v>#N/A</v>
      </c>
      <c r="E23" s="968" t="e" cm="1">
        <f t="array" ref="E23">_xlfn.XLOOKUP(E$1,'Copy of PY1 Data(H)'!$A$1:$CZ$1,_xlfn.XLOOKUP($A23,'Copy of PY1 Data(H)'!$A$1:$A$288,'Copy of PY1 Data(H)'!$A$1:$CZ$288))</f>
        <v>#N/A</v>
      </c>
      <c r="F23" s="968" t="e" cm="1">
        <f t="array" ref="F23">_xlfn.XLOOKUP(F$1,'Copy of PY1 Data(H)'!$A$1:$CZ$1,_xlfn.XLOOKUP($A23,'Copy of PY1 Data(H)'!$A$1:$A$288,'Copy of PY1 Data(H)'!$A$1:$CZ$288))</f>
        <v>#N/A</v>
      </c>
      <c r="G23" s="968" t="e" cm="1">
        <f t="array" ref="G23">_xlfn.XLOOKUP(G$1,'Copy of PY1 Data(H)'!$A$1:$CZ$1,_xlfn.XLOOKUP($A23,'Copy of PY1 Data(H)'!$A$1:$A$288,'Copy of PY1 Data(H)'!$A$1:$CZ$288))</f>
        <v>#N/A</v>
      </c>
      <c r="H23" s="968" t="e" cm="1">
        <f t="array" ref="H23">_xlfn.XLOOKUP(H$1,'Copy of PY1 Data(H)'!$A$1:$CZ$1,_xlfn.XLOOKUP($A23,'Copy of PY1 Data(H)'!$A$1:$A$288,'Copy of PY1 Data(H)'!$A$1:$CZ$288))</f>
        <v>#N/A</v>
      </c>
      <c r="I23" s="968" t="e" cm="1">
        <f t="array" ref="I23">_xlfn.XLOOKUP(I$1,'Copy of PY1 Data(H)'!$A$1:$CZ$1,_xlfn.XLOOKUP($A23,'Copy of PY1 Data(H)'!$A$1:$A$288,'Copy of PY1 Data(H)'!$A$1:$CZ$288))</f>
        <v>#N/A</v>
      </c>
      <c r="J23" s="968" t="e" cm="1">
        <f t="array" ref="J23">_xlfn.XLOOKUP(J$1,'Copy of PY1 Data(H)'!$A$1:$CZ$1,_xlfn.XLOOKUP($A23,'Copy of PY1 Data(H)'!$A$1:$A$288,'Copy of PY1 Data(H)'!$A$1:$CZ$288))</f>
        <v>#N/A</v>
      </c>
      <c r="K23" s="968" t="e" cm="1">
        <f t="array" ref="K23">_xlfn.XLOOKUP(K$1,'Copy of PY1 Data(H)'!$A$1:$CZ$1,_xlfn.XLOOKUP($A23,'Copy of PY1 Data(H)'!$A$1:$A$288,'Copy of PY1 Data(H)'!$A$1:$CZ$288))</f>
        <v>#N/A</v>
      </c>
      <c r="L23" s="968" t="e" cm="1">
        <f t="array" ref="L23">_xlfn.XLOOKUP(L$1,'Copy of PY1 Data(H)'!$A$1:$CZ$1,_xlfn.XLOOKUP($A23,'Copy of PY1 Data(H)'!$A$1:$A$288,'Copy of PY1 Data(H)'!$A$1:$CZ$288))</f>
        <v>#N/A</v>
      </c>
      <c r="M23" s="968" t="e" cm="1">
        <f t="array" ref="M23">_xlfn.XLOOKUP(M$1,'Copy of PY1 Data(H)'!$A$1:$CZ$1,_xlfn.XLOOKUP($A23,'Copy of PY1 Data(H)'!$A$1:$A$288,'Copy of PY1 Data(H)'!$A$1:$CZ$288))</f>
        <v>#N/A</v>
      </c>
      <c r="N23" s="968" t="e" cm="1">
        <f t="array" ref="N23">_xlfn.XLOOKUP(N$1,'Copy of PY1 Data(H)'!$A$1:$CZ$1,_xlfn.XLOOKUP($A23,'Copy of PY1 Data(H)'!$A$1:$A$288,'Copy of PY1 Data(H)'!$A$1:$CZ$288))</f>
        <v>#N/A</v>
      </c>
      <c r="O23" s="968" t="e" cm="1">
        <f t="array" ref="O23">_xlfn.XLOOKUP(O$1,'Copy of PY1 Data(H)'!$A$1:$CZ$1,_xlfn.XLOOKUP($A23,'Copy of PY1 Data(H)'!$A$1:$A$288,'Copy of PY1 Data(H)'!$A$1:$CZ$288))</f>
        <v>#N/A</v>
      </c>
      <c r="P23" s="968" t="e" cm="1">
        <f t="array" ref="P23">_xlfn.XLOOKUP(P$1,'Copy of PY1 Data(H)'!$A$1:$CZ$1,_xlfn.XLOOKUP($A23,'Copy of PY1 Data(H)'!$A$1:$A$288,'Copy of PY1 Data(H)'!$A$1:$CZ$288))</f>
        <v>#N/A</v>
      </c>
      <c r="Q23" s="968" t="e" cm="1">
        <f t="array" ref="Q23">_xlfn.XLOOKUP(Q$1,'Copy of PY1 Data(H)'!$A$1:$CZ$1,_xlfn.XLOOKUP($A23,'Copy of PY1 Data(H)'!$A$1:$A$288,'Copy of PY1 Data(H)'!$A$1:$CZ$288))</f>
        <v>#N/A</v>
      </c>
      <c r="R23" s="968" t="e" cm="1">
        <f t="array" ref="R23">_xlfn.XLOOKUP(R$1,'Copy of PY1 Data(H)'!$A$1:$CZ$1,_xlfn.XLOOKUP($A23,'Copy of PY1 Data(H)'!$A$1:$A$288,'Copy of PY1 Data(H)'!$A$1:$CZ$288))</f>
        <v>#N/A</v>
      </c>
      <c r="S23" s="968" t="e" cm="1">
        <f t="array" ref="S23">_xlfn.XLOOKUP(S$1,'Copy of PY1 Data(H)'!$A$1:$CZ$1,_xlfn.XLOOKUP($A23,'Copy of PY1 Data(H)'!$A$1:$A$288,'Copy of PY1 Data(H)'!$A$1:$CZ$288))</f>
        <v>#N/A</v>
      </c>
      <c r="T23" s="968" t="e" cm="1">
        <f t="array" ref="T23">_xlfn.XLOOKUP(T$1,'Copy of PY1 Data(H)'!$A$1:$CZ$1,_xlfn.XLOOKUP($A23,'Copy of PY1 Data(H)'!$A$1:$A$288,'Copy of PY1 Data(H)'!$A$1:$CZ$288))</f>
        <v>#N/A</v>
      </c>
      <c r="U23" s="968" t="e" cm="1">
        <f t="array" ref="U23">_xlfn.XLOOKUP(U$1,'Copy of PY1 Data(H)'!$A$1:$CZ$1,_xlfn.XLOOKUP($A23,'Copy of PY1 Data(H)'!$A$1:$A$288,'Copy of PY1 Data(H)'!$A$1:$CZ$288))</f>
        <v>#N/A</v>
      </c>
      <c r="V23" s="968" t="e" cm="1">
        <f t="array" ref="V23">_xlfn.XLOOKUP(V$1,'Copy of PY1 Data(H)'!$A$1:$CZ$1,_xlfn.XLOOKUP($A23,'Copy of PY1 Data(H)'!$A$1:$A$288,'Copy of PY1 Data(H)'!$A$1:$CZ$288))</f>
        <v>#N/A</v>
      </c>
      <c r="W23" s="968" t="e" cm="1">
        <f t="array" ref="W23">_xlfn.XLOOKUP(W$1,'Copy of PY1 Data(H)'!$A$1:$CZ$1,_xlfn.XLOOKUP($A23,'Copy of PY1 Data(H)'!$A$1:$A$288,'Copy of PY1 Data(H)'!$A$1:$CZ$288))</f>
        <v>#N/A</v>
      </c>
      <c r="X23" s="968" t="e" cm="1">
        <f t="array" ref="X23">_xlfn.XLOOKUP(X$1,'Copy of PY1 Data(H)'!$A$1:$CZ$1,_xlfn.XLOOKUP($A23,'Copy of PY1 Data(H)'!$A$1:$A$288,'Copy of PY1 Data(H)'!$A$1:$CZ$288))</f>
        <v>#N/A</v>
      </c>
      <c r="Y23" s="968" t="e" cm="1">
        <f t="array" ref="Y23">_xlfn.XLOOKUP(Y$1,'Copy of PY1 Data(H)'!$A$1:$CZ$1,_xlfn.XLOOKUP($A23,'Copy of PY1 Data(H)'!$A$1:$A$288,'Copy of PY1 Data(H)'!$A$1:$CZ$288))</f>
        <v>#N/A</v>
      </c>
      <c r="Z23" s="968" t="e" cm="1">
        <f t="array" ref="Z23">_xlfn.XLOOKUP(Z$1,'Copy of PY1 Data(H)'!$A$1:$CZ$1,_xlfn.XLOOKUP($A23,'Copy of PY1 Data(H)'!$A$1:$A$288,'Copy of PY1 Data(H)'!$A$1:$CZ$288))</f>
        <v>#N/A</v>
      </c>
      <c r="AA23" s="968" t="e" cm="1">
        <f t="array" ref="AA23">_xlfn.XLOOKUP(AA$1,'Copy of PY1 Data(H)'!$A$1:$CZ$1,_xlfn.XLOOKUP($A23,'Copy of PY1 Data(H)'!$A$1:$A$288,'Copy of PY1 Data(H)'!$A$1:$CZ$288))</f>
        <v>#N/A</v>
      </c>
      <c r="AB23" s="968" t="e" cm="1">
        <f t="array" ref="AB23">_xlfn.XLOOKUP(AB$1,'Copy of PY1 Data(H)'!$A$1:$CZ$1,_xlfn.XLOOKUP($A23,'Copy of PY1 Data(H)'!$A$1:$A$288,'Copy of PY1 Data(H)'!$A$1:$CZ$288))</f>
        <v>#N/A</v>
      </c>
      <c r="AC23" s="968" t="e" cm="1">
        <f t="array" ref="AC23">_xlfn.XLOOKUP(AC$1,'Copy of PY1 Data(H)'!$A$1:$CZ$1,_xlfn.XLOOKUP($A23,'Copy of PY1 Data(H)'!$A$1:$A$288,'Copy of PY1 Data(H)'!$A$1:$CZ$288))</f>
        <v>#N/A</v>
      </c>
      <c r="AD23" s="968" t="e" cm="1">
        <f t="array" ref="AD23">_xlfn.XLOOKUP(AD$1,'Copy of PY1 Data(H)'!$A$1:$CZ$1,_xlfn.XLOOKUP($A23,'Copy of PY1 Data(H)'!$A$1:$A$288,'Copy of PY1 Data(H)'!$A$1:$CZ$288))</f>
        <v>#N/A</v>
      </c>
      <c r="AE23" s="968" t="e" cm="1">
        <f t="array" ref="AE23">_xlfn.XLOOKUP(AE$1,'Copy of PY1 Data(H)'!$A$1:$CZ$1,_xlfn.XLOOKUP($A23,'Copy of PY1 Data(H)'!$A$1:$A$288,'Copy of PY1 Data(H)'!$A$1:$CZ$288))</f>
        <v>#N/A</v>
      </c>
      <c r="AF23" s="968" t="e" cm="1">
        <f t="array" ref="AF23">_xlfn.XLOOKUP(AF$1,'Copy of PY1 Data(H)'!$A$1:$CZ$1,_xlfn.XLOOKUP($A23,'Copy of PY1 Data(H)'!$A$1:$A$288,'Copy of PY1 Data(H)'!$A$1:$CZ$288))</f>
        <v>#N/A</v>
      </c>
      <c r="AG23" s="968" t="e" cm="1">
        <f t="array" ref="AG23">_xlfn.XLOOKUP(AG$1,'Copy of PY1 Data(H)'!$A$1:$CZ$1,_xlfn.XLOOKUP($A23,'Copy of PY1 Data(H)'!$A$1:$A$288,'Copy of PY1 Data(H)'!$A$1:$CZ$288))</f>
        <v>#N/A</v>
      </c>
      <c r="AH23" s="968" t="e" cm="1">
        <f t="array" ref="AH23">_xlfn.XLOOKUP(AH$1,'Copy of PY1 Data(H)'!$A$1:$CZ$1,_xlfn.XLOOKUP($A23,'Copy of PY1 Data(H)'!$A$1:$A$288,'Copy of PY1 Data(H)'!$A$1:$CZ$288))</f>
        <v>#N/A</v>
      </c>
      <c r="AI23" s="968" t="e" cm="1">
        <f t="array" ref="AI23">_xlfn.XLOOKUP(AI$1,'Copy of PY1 Data(H)'!$A$1:$CZ$1,_xlfn.XLOOKUP($A23,'Copy of PY1 Data(H)'!$A$1:$A$288,'Copy of PY1 Data(H)'!$A$1:$CZ$288))</f>
        <v>#N/A</v>
      </c>
      <c r="AJ23" s="968" t="e" cm="1">
        <f t="array" ref="AJ23">_xlfn.XLOOKUP(AJ$1,'Copy of PY1 Data(H)'!$A$1:$CZ$1,_xlfn.XLOOKUP($A23,'Copy of PY1 Data(H)'!$A$1:$A$288,'Copy of PY1 Data(H)'!$A$1:$CZ$288))</f>
        <v>#N/A</v>
      </c>
      <c r="AK23" s="968" t="e" cm="1">
        <f t="array" ref="AK23">_xlfn.XLOOKUP(AK$1,'Copy of PY1 Data(H)'!$A$1:$CZ$1,_xlfn.XLOOKUP($A23,'Copy of PY1 Data(H)'!$A$1:$A$288,'Copy of PY1 Data(H)'!$A$1:$CZ$288))</f>
        <v>#N/A</v>
      </c>
      <c r="AL23" s="968" t="e" cm="1">
        <f t="array" ref="AL23">_xlfn.XLOOKUP(AL$1,'Copy of PY1 Data(H)'!$A$1:$CZ$1,_xlfn.XLOOKUP($A23,'Copy of PY1 Data(H)'!$A$1:$A$288,'Copy of PY1 Data(H)'!$A$1:$CZ$288))</f>
        <v>#N/A</v>
      </c>
      <c r="AM23" s="968" t="e" cm="1">
        <f t="array" ref="AM23">_xlfn.XLOOKUP(AM$1,'Copy of PY1 Data(H)'!$A$1:$CZ$1,_xlfn.XLOOKUP($A23,'Copy of PY1 Data(H)'!$A$1:$A$288,'Copy of PY1 Data(H)'!$A$1:$CZ$288))</f>
        <v>#N/A</v>
      </c>
      <c r="AN23" s="968" t="e" cm="1">
        <f t="array" ref="AN23">_xlfn.XLOOKUP(AN$1,'Copy of PY1 Data(H)'!$A$1:$CZ$1,_xlfn.XLOOKUP($A23,'Copy of PY1 Data(H)'!$A$1:$A$288,'Copy of PY1 Data(H)'!$A$1:$CZ$288))</f>
        <v>#N/A</v>
      </c>
      <c r="AO23" s="968" t="e" cm="1">
        <f t="array" ref="AO23">_xlfn.XLOOKUP(AO$1,'Copy of PY1 Data(H)'!$A$1:$CZ$1,_xlfn.XLOOKUP($A23,'Copy of PY1 Data(H)'!$A$1:$A$288,'Copy of PY1 Data(H)'!$A$1:$CZ$288))</f>
        <v>#N/A</v>
      </c>
      <c r="AP23" s="968" t="e" cm="1">
        <f t="array" ref="AP23">_xlfn.XLOOKUP(AP$1,'Copy of PY1 Data(H)'!$A$1:$CZ$1,_xlfn.XLOOKUP($A23,'Copy of PY1 Data(H)'!$A$1:$A$288,'Copy of PY1 Data(H)'!$A$1:$CZ$288))</f>
        <v>#N/A</v>
      </c>
      <c r="AQ23" s="968" t="e" cm="1">
        <f t="array" ref="AQ23">_xlfn.XLOOKUP(AQ$1,'Copy of PY1 Data(H)'!$A$1:$CZ$1,_xlfn.XLOOKUP($A23,'Copy of PY1 Data(H)'!$A$1:$A$288,'Copy of PY1 Data(H)'!$A$1:$CZ$288))</f>
        <v>#N/A</v>
      </c>
      <c r="AR23" s="968" t="e" cm="1">
        <f t="array" ref="AR23">_xlfn.XLOOKUP(AR$1,'Copy of PY1 Data(H)'!$A$1:$CZ$1,_xlfn.XLOOKUP($A23,'Copy of PY1 Data(H)'!$A$1:$A$288,'Copy of PY1 Data(H)'!$A$1:$CZ$288))</f>
        <v>#N/A</v>
      </c>
      <c r="AS23" s="968" t="e" cm="1">
        <f t="array" ref="AS23">_xlfn.XLOOKUP(AS$1,'Copy of PY1 Data(H)'!$A$1:$CZ$1,_xlfn.XLOOKUP($A23,'Copy of PY1 Data(H)'!$A$1:$A$288,'Copy of PY1 Data(H)'!$A$1:$CZ$288))</f>
        <v>#N/A</v>
      </c>
      <c r="AT23" s="968" t="e" cm="1">
        <f t="array" ref="AT23">_xlfn.XLOOKUP(AT$1,'Copy of PY1 Data(H)'!$A$1:$CZ$1,_xlfn.XLOOKUP($A23,'Copy of PY1 Data(H)'!$A$1:$A$288,'Copy of PY1 Data(H)'!$A$1:$CZ$288))</f>
        <v>#N/A</v>
      </c>
      <c r="AU23" s="968" t="e" cm="1">
        <f t="array" ref="AU23">_xlfn.XLOOKUP(AU$1,'Copy of PY1 Data(H)'!$A$1:$CZ$1,_xlfn.XLOOKUP($A23,'Copy of PY1 Data(H)'!$A$1:$A$288,'Copy of PY1 Data(H)'!$A$1:$CZ$288))</f>
        <v>#N/A</v>
      </c>
      <c r="AV23" s="968" t="e" cm="1">
        <f t="array" ref="AV23">_xlfn.XLOOKUP(AV$1,'Copy of PY1 Data(H)'!$A$1:$CZ$1,_xlfn.XLOOKUP($A23,'Copy of PY1 Data(H)'!$A$1:$A$288,'Copy of PY1 Data(H)'!$A$1:$CZ$288))</f>
        <v>#N/A</v>
      </c>
      <c r="AW23" s="968" t="e" cm="1">
        <f t="array" ref="AW23">_xlfn.XLOOKUP(AW$1,'Copy of PY1 Data(H)'!$A$1:$CZ$1,_xlfn.XLOOKUP($A23,'Copy of PY1 Data(H)'!$A$1:$A$288,'Copy of PY1 Data(H)'!$A$1:$CZ$288))</f>
        <v>#N/A</v>
      </c>
      <c r="AX23" s="968" t="e" cm="1">
        <f t="array" ref="AX23">_xlfn.XLOOKUP(AX$1,'Copy of PY1 Data(H)'!$A$1:$CZ$1,_xlfn.XLOOKUP($A23,'Copy of PY1 Data(H)'!$A$1:$A$288,'Copy of PY1 Data(H)'!$A$1:$CZ$288))</f>
        <v>#N/A</v>
      </c>
      <c r="AY23" s="968" t="e" cm="1">
        <f t="array" ref="AY23">_xlfn.XLOOKUP(AY$1,'Copy of PY1 Data(H)'!$A$1:$CZ$1,_xlfn.XLOOKUP($A23,'Copy of PY1 Data(H)'!$A$1:$A$288,'Copy of PY1 Data(H)'!$A$1:$CZ$288))</f>
        <v>#N/A</v>
      </c>
      <c r="AZ23" s="968" t="e" cm="1">
        <f t="array" ref="AZ23">_xlfn.XLOOKUP(AZ$1,'Copy of PY1 Data(H)'!$A$1:$CZ$1,_xlfn.XLOOKUP($A23,'Copy of PY1 Data(H)'!$A$1:$A$288,'Copy of PY1 Data(H)'!$A$1:$CZ$288))</f>
        <v>#N/A</v>
      </c>
      <c r="BA23" s="968" t="e" cm="1">
        <f t="array" ref="BA23">_xlfn.XLOOKUP(BA$1,'Copy of PY1 Data(H)'!$A$1:$CZ$1,_xlfn.XLOOKUP($A23,'Copy of PY1 Data(H)'!$A$1:$A$288,'Copy of PY1 Data(H)'!$A$1:$CZ$288))</f>
        <v>#N/A</v>
      </c>
      <c r="BB23" s="968" t="e" cm="1">
        <f t="array" ref="BB23">_xlfn.XLOOKUP(BB$1,'Copy of PY1 Data(H)'!$A$1:$CZ$1,_xlfn.XLOOKUP($A23,'Copy of PY1 Data(H)'!$A$1:$A$288,'Copy of PY1 Data(H)'!$A$1:$CZ$288))</f>
        <v>#N/A</v>
      </c>
      <c r="BC23" s="968" t="e" cm="1">
        <f t="array" ref="BC23">_xlfn.XLOOKUP(BC$1,'Copy of PY1 Data(H)'!$A$1:$CZ$1,_xlfn.XLOOKUP($A23,'Copy of PY1 Data(H)'!$A$1:$A$288,'Copy of PY1 Data(H)'!$A$1:$CZ$288))</f>
        <v>#N/A</v>
      </c>
      <c r="BD23" s="968" t="e" cm="1">
        <f t="array" ref="BD23">_xlfn.XLOOKUP(BD$1,'Copy of PY1 Data(H)'!$A$1:$CZ$1,_xlfn.XLOOKUP($A23,'Copy of PY1 Data(H)'!$A$1:$A$288,'Copy of PY1 Data(H)'!$A$1:$CZ$288))</f>
        <v>#N/A</v>
      </c>
      <c r="BE23" s="968" t="e" cm="1">
        <f t="array" ref="BE23">_xlfn.XLOOKUP(BE$1,'Copy of PY1 Data(H)'!$A$1:$CZ$1,_xlfn.XLOOKUP($A23,'Copy of PY1 Data(H)'!$A$1:$A$288,'Copy of PY1 Data(H)'!$A$1:$CZ$288))</f>
        <v>#N/A</v>
      </c>
      <c r="BF23" s="968" t="e" cm="1">
        <f t="array" ref="BF23">_xlfn.XLOOKUP(BF$1,'Copy of PY1 Data(H)'!$A$1:$CZ$1,_xlfn.XLOOKUP($A23,'Copy of PY1 Data(H)'!$A$1:$A$288,'Copy of PY1 Data(H)'!$A$1:$CZ$288))</f>
        <v>#N/A</v>
      </c>
      <c r="BG23" s="968" t="e" cm="1">
        <f t="array" ref="BG23">_xlfn.XLOOKUP(BG$1,'Copy of PY1 Data(H)'!$A$1:$CZ$1,_xlfn.XLOOKUP($A23,'Copy of PY1 Data(H)'!$A$1:$A$288,'Copy of PY1 Data(H)'!$A$1:$CZ$288))</f>
        <v>#N/A</v>
      </c>
      <c r="BH23" s="968" t="e" cm="1">
        <f t="array" ref="BH23">_xlfn.XLOOKUP(BH$1,'Copy of PY1 Data(H)'!$A$1:$CZ$1,_xlfn.XLOOKUP($A23,'Copy of PY1 Data(H)'!$A$1:$A$288,'Copy of PY1 Data(H)'!$A$1:$CZ$288))</f>
        <v>#N/A</v>
      </c>
      <c r="BI23" s="968" t="e" cm="1">
        <f t="array" ref="BI23">_xlfn.XLOOKUP(BI$1,'Copy of PY1 Data(H)'!$A$1:$CZ$1,_xlfn.XLOOKUP($A23,'Copy of PY1 Data(H)'!$A$1:$A$288,'Copy of PY1 Data(H)'!$A$1:$CZ$288))</f>
        <v>#N/A</v>
      </c>
      <c r="BJ23" s="968" t="e" cm="1">
        <f t="array" ref="BJ23">_xlfn.XLOOKUP(BJ$1,'Copy of PY1 Data(H)'!$A$1:$CZ$1,_xlfn.XLOOKUP($A23,'Copy of PY1 Data(H)'!$A$1:$A$288,'Copy of PY1 Data(H)'!$A$1:$CZ$288))</f>
        <v>#N/A</v>
      </c>
      <c r="BK23" s="968" t="e" cm="1">
        <f t="array" ref="BK23">_xlfn.XLOOKUP(BK$1,'Copy of PY1 Data(H)'!$A$1:$CZ$1,_xlfn.XLOOKUP($A23,'Copy of PY1 Data(H)'!$A$1:$A$288,'Copy of PY1 Data(H)'!$A$1:$CZ$288))</f>
        <v>#N/A</v>
      </c>
      <c r="BL23" s="968" t="e" cm="1">
        <f t="array" ref="BL23">_xlfn.XLOOKUP(BL$1,'Copy of PY1 Data(H)'!$A$1:$CZ$1,_xlfn.XLOOKUP($A23,'Copy of PY1 Data(H)'!$A$1:$A$288,'Copy of PY1 Data(H)'!$A$1:$CZ$288))</f>
        <v>#N/A</v>
      </c>
      <c r="BM23" s="968" t="e" cm="1">
        <f t="array" ref="BM23">_xlfn.XLOOKUP(BM$1,'Copy of PY1 Data(H)'!$A$1:$CZ$1,_xlfn.XLOOKUP($A23,'Copy of PY1 Data(H)'!$A$1:$A$288,'Copy of PY1 Data(H)'!$A$1:$CZ$288))</f>
        <v>#N/A</v>
      </c>
      <c r="BN23" s="968" t="e" cm="1">
        <f t="array" ref="BN23">_xlfn.XLOOKUP(BN$1,'Copy of PY1 Data(H)'!$A$1:$CZ$1,_xlfn.XLOOKUP($A23,'Copy of PY1 Data(H)'!$A$1:$A$288,'Copy of PY1 Data(H)'!$A$1:$CZ$288))</f>
        <v>#N/A</v>
      </c>
      <c r="BO23" s="968" t="e" cm="1">
        <f t="array" ref="BO23">_xlfn.XLOOKUP(BO$1,'Copy of PY1 Data(H)'!$A$1:$CZ$1,_xlfn.XLOOKUP($A23,'Copy of PY1 Data(H)'!$A$1:$A$288,'Copy of PY1 Data(H)'!$A$1:$CZ$288))</f>
        <v>#N/A</v>
      </c>
      <c r="BP23" s="968" t="e" cm="1">
        <f t="array" ref="BP23">_xlfn.XLOOKUP(BP$1,'Copy of PY1 Data(H)'!$A$1:$CZ$1,_xlfn.XLOOKUP($A23,'Copy of PY1 Data(H)'!$A$1:$A$288,'Copy of PY1 Data(H)'!$A$1:$CZ$288))</f>
        <v>#N/A</v>
      </c>
      <c r="BQ23" s="968" t="e" cm="1">
        <f t="array" ref="BQ23">_xlfn.XLOOKUP(BQ$1,'Copy of PY1 Data(H)'!$A$1:$CZ$1,_xlfn.XLOOKUP($A23,'Copy of PY1 Data(H)'!$A$1:$A$288,'Copy of PY1 Data(H)'!$A$1:$CZ$288))</f>
        <v>#N/A</v>
      </c>
      <c r="BR23" s="968" t="e" cm="1">
        <f t="array" ref="BR23">_xlfn.XLOOKUP(BR$1,'Copy of PY1 Data(H)'!$A$1:$CZ$1,_xlfn.XLOOKUP($A23,'Copy of PY1 Data(H)'!$A$1:$A$288,'Copy of PY1 Data(H)'!$A$1:$CZ$288))</f>
        <v>#N/A</v>
      </c>
      <c r="BS23" s="968" t="e" cm="1">
        <f t="array" ref="BS23">_xlfn.XLOOKUP(BS$1,'Copy of PY1 Data(H)'!$A$1:$CZ$1,_xlfn.XLOOKUP($A23,'Copy of PY1 Data(H)'!$A$1:$A$288,'Copy of PY1 Data(H)'!$A$1:$CZ$288))</f>
        <v>#N/A</v>
      </c>
      <c r="BT23" s="968" t="e" cm="1">
        <f t="array" ref="BT23">_xlfn.XLOOKUP(BT$1,'Copy of PY1 Data(H)'!$A$1:$CZ$1,_xlfn.XLOOKUP($A23,'Copy of PY1 Data(H)'!$A$1:$A$288,'Copy of PY1 Data(H)'!$A$1:$CZ$288))</f>
        <v>#N/A</v>
      </c>
      <c r="BU23" s="968" t="e" cm="1">
        <f t="array" ref="BU23">_xlfn.XLOOKUP(BU$1,'Copy of PY1 Data(H)'!$A$1:$CZ$1,_xlfn.XLOOKUP($A23,'Copy of PY1 Data(H)'!$A$1:$A$288,'Copy of PY1 Data(H)'!$A$1:$CZ$288))</f>
        <v>#N/A</v>
      </c>
      <c r="BV23" s="968" t="e" cm="1">
        <f t="array" ref="BV23">_xlfn.XLOOKUP(BV$1,'Copy of PY1 Data(H)'!$A$1:$CZ$1,_xlfn.XLOOKUP($A23,'Copy of PY1 Data(H)'!$A$1:$A$288,'Copy of PY1 Data(H)'!$A$1:$CZ$288))</f>
        <v>#N/A</v>
      </c>
      <c r="BW23" s="968" t="e" cm="1">
        <f t="array" ref="BW23">_xlfn.XLOOKUP(BW$1,'Copy of PY1 Data(H)'!$A$1:$CZ$1,_xlfn.XLOOKUP($A23,'Copy of PY1 Data(H)'!$A$1:$A$288,'Copy of PY1 Data(H)'!$A$1:$CZ$288))</f>
        <v>#N/A</v>
      </c>
      <c r="BX23" s="968" t="e" cm="1">
        <f t="array" ref="BX23">_xlfn.XLOOKUP(BX$1,'Copy of PY1 Data(H)'!$A$1:$CZ$1,_xlfn.XLOOKUP($A23,'Copy of PY1 Data(H)'!$A$1:$A$288,'Copy of PY1 Data(H)'!$A$1:$CZ$288))</f>
        <v>#N/A</v>
      </c>
      <c r="BY23" s="968" t="e" cm="1">
        <f t="array" ref="BY23">_xlfn.XLOOKUP(BY$1,'Copy of PY1 Data(H)'!$A$1:$CZ$1,_xlfn.XLOOKUP($A23,'Copy of PY1 Data(H)'!$A$1:$A$288,'Copy of PY1 Data(H)'!$A$1:$CZ$288))</f>
        <v>#N/A</v>
      </c>
      <c r="BZ23" s="968" t="e" cm="1">
        <f t="array" ref="BZ23">_xlfn.XLOOKUP(BZ$1,'Copy of PY1 Data(H)'!$A$1:$CZ$1,_xlfn.XLOOKUP($A23,'Copy of PY1 Data(H)'!$A$1:$A$288,'Copy of PY1 Data(H)'!$A$1:$CZ$288))</f>
        <v>#N/A</v>
      </c>
      <c r="CA23" s="968" t="e" cm="1">
        <f t="array" ref="CA23">_xlfn.XLOOKUP(CA$1,'Copy of PY1 Data(H)'!$A$1:$CZ$1,_xlfn.XLOOKUP($A23,'Copy of PY1 Data(H)'!$A$1:$A$288,'Copy of PY1 Data(H)'!$A$1:$CZ$288))</f>
        <v>#N/A</v>
      </c>
      <c r="CB23" s="968" t="e" cm="1">
        <f t="array" ref="CB23">_xlfn.XLOOKUP(CB$1,'Copy of PY1 Data(H)'!$A$1:$CZ$1,_xlfn.XLOOKUP($A23,'Copy of PY1 Data(H)'!$A$1:$A$288,'Copy of PY1 Data(H)'!$A$1:$CZ$288))</f>
        <v>#N/A</v>
      </c>
      <c r="CC23" s="968" t="e" cm="1">
        <f t="array" ref="CC23">_xlfn.XLOOKUP(CC$1,'Copy of PY1 Data(H)'!$A$1:$CZ$1,_xlfn.XLOOKUP($A23,'Copy of PY1 Data(H)'!$A$1:$A$288,'Copy of PY1 Data(H)'!$A$1:$CZ$288))</f>
        <v>#N/A</v>
      </c>
      <c r="CD23" s="968" t="e" cm="1">
        <f t="array" ref="CD23">_xlfn.XLOOKUP(CD$1,'Copy of PY1 Data(H)'!$A$1:$CZ$1,_xlfn.XLOOKUP($A23,'Copy of PY1 Data(H)'!$A$1:$A$288,'Copy of PY1 Data(H)'!$A$1:$CZ$288))</f>
        <v>#N/A</v>
      </c>
    </row>
    <row r="24" spans="1:82" x14ac:dyDescent="0.3">
      <c r="A24" s="180">
        <v>344</v>
      </c>
      <c r="C24" s="180"/>
      <c r="D24" s="180" cm="1">
        <f t="array" ref="D24">_xlfn.XLOOKUP(D$1,'Copy of PY1 Data(H)'!$A$1:$CZ$1,_xlfn.XLOOKUP($A24,'Copy of PY1 Data(H)'!$A$1:$A$288,'Copy of PY1 Data(H)'!$A$1:$CZ$288))</f>
        <v>0</v>
      </c>
      <c r="E24" s="180" cm="1">
        <f t="array" ref="E24">_xlfn.XLOOKUP(E$1,'Copy of PY1 Data(H)'!$A$1:$CZ$1,_xlfn.XLOOKUP($A24,'Copy of PY1 Data(H)'!$A$1:$A$288,'Copy of PY1 Data(H)'!$A$1:$CZ$288))</f>
        <v>3954</v>
      </c>
      <c r="F24" s="180" cm="1">
        <f t="array" ref="F24">_xlfn.XLOOKUP(F$1,'Copy of PY1 Data(H)'!$A$1:$CZ$1,_xlfn.XLOOKUP($A24,'Copy of PY1 Data(H)'!$A$1:$A$288,'Copy of PY1 Data(H)'!$A$1:$CZ$288))</f>
        <v>21067</v>
      </c>
      <c r="G24" s="180" cm="1">
        <f t="array" ref="G24">_xlfn.XLOOKUP(G$1,'Copy of PY1 Data(H)'!$A$1:$CZ$1,_xlfn.XLOOKUP($A24,'Copy of PY1 Data(H)'!$A$1:$A$288,'Copy of PY1 Data(H)'!$A$1:$CZ$288))</f>
        <v>0</v>
      </c>
      <c r="H24" s="180" cm="1">
        <f t="array" ref="H24">_xlfn.XLOOKUP(H$1,'Copy of PY1 Data(H)'!$A$1:$CZ$1,_xlfn.XLOOKUP($A24,'Copy of PY1 Data(H)'!$A$1:$A$288,'Copy of PY1 Data(H)'!$A$1:$CZ$288))</f>
        <v>1202</v>
      </c>
      <c r="I24" s="180" cm="1">
        <f t="array" ref="I24">_xlfn.XLOOKUP(I$1,'Copy of PY1 Data(H)'!$A$1:$CZ$1,_xlfn.XLOOKUP($A24,'Copy of PY1 Data(H)'!$A$1:$A$288,'Copy of PY1 Data(H)'!$A$1:$CZ$288))</f>
        <v>0</v>
      </c>
      <c r="J24" s="180" cm="1">
        <f t="array" ref="J24">_xlfn.XLOOKUP(J$1,'Copy of PY1 Data(H)'!$A$1:$CZ$1,_xlfn.XLOOKUP($A24,'Copy of PY1 Data(H)'!$A$1:$A$288,'Copy of PY1 Data(H)'!$A$1:$CZ$288))</f>
        <v>0</v>
      </c>
      <c r="K24" s="180" cm="1">
        <f t="array" ref="K24">_xlfn.XLOOKUP(K$1,'Copy of PY1 Data(H)'!$A$1:$CZ$1,_xlfn.XLOOKUP($A24,'Copy of PY1 Data(H)'!$A$1:$A$288,'Copy of PY1 Data(H)'!$A$1:$CZ$288))</f>
        <v>0</v>
      </c>
      <c r="L24" s="180" cm="1">
        <f t="array" ref="L24">_xlfn.XLOOKUP(L$1,'Copy of PY1 Data(H)'!$A$1:$CZ$1,_xlfn.XLOOKUP($A24,'Copy of PY1 Data(H)'!$A$1:$A$288,'Copy of PY1 Data(H)'!$A$1:$CZ$288))</f>
        <v>138777</v>
      </c>
      <c r="M24" s="180" cm="1">
        <f t="array" ref="M24">_xlfn.XLOOKUP(M$1,'Copy of PY1 Data(H)'!$A$1:$CZ$1,_xlfn.XLOOKUP($A24,'Copy of PY1 Data(H)'!$A$1:$A$288,'Copy of PY1 Data(H)'!$A$1:$CZ$288))</f>
        <v>3045343</v>
      </c>
      <c r="N24" s="180" cm="1">
        <f t="array" ref="N24">_xlfn.XLOOKUP(N$1,'Copy of PY1 Data(H)'!$A$1:$CZ$1,_xlfn.XLOOKUP($A24,'Copy of PY1 Data(H)'!$A$1:$A$288,'Copy of PY1 Data(H)'!$A$1:$CZ$288))</f>
        <v>0</v>
      </c>
      <c r="O24" s="180" cm="1">
        <f t="array" ref="O24">_xlfn.XLOOKUP(O$1,'Copy of PY1 Data(H)'!$A$1:$CZ$1,_xlfn.XLOOKUP($A24,'Copy of PY1 Data(H)'!$A$1:$A$288,'Copy of PY1 Data(H)'!$A$1:$CZ$288))</f>
        <v>309575</v>
      </c>
      <c r="P24" s="180" cm="1">
        <f t="array" ref="P24">_xlfn.XLOOKUP(P$1,'Copy of PY1 Data(H)'!$A$1:$CZ$1,_xlfn.XLOOKUP($A24,'Copy of PY1 Data(H)'!$A$1:$A$288,'Copy of PY1 Data(H)'!$A$1:$CZ$288))</f>
        <v>0</v>
      </c>
      <c r="Q24" s="180" cm="1">
        <f t="array" ref="Q24">_xlfn.XLOOKUP(Q$1,'Copy of PY1 Data(H)'!$A$1:$CZ$1,_xlfn.XLOOKUP($A24,'Copy of PY1 Data(H)'!$A$1:$A$288,'Copy of PY1 Data(H)'!$A$1:$CZ$288))</f>
        <v>31824</v>
      </c>
      <c r="R24" s="180" cm="1">
        <f t="array" ref="R24">_xlfn.XLOOKUP(R$1,'Copy of PY1 Data(H)'!$A$1:$CZ$1,_xlfn.XLOOKUP($A24,'Copy of PY1 Data(H)'!$A$1:$A$288,'Copy of PY1 Data(H)'!$A$1:$CZ$288))</f>
        <v>0</v>
      </c>
      <c r="S24" s="180" cm="1">
        <f t="array" ref="S24">_xlfn.XLOOKUP(S$1,'Copy of PY1 Data(H)'!$A$1:$CZ$1,_xlfn.XLOOKUP($A24,'Copy of PY1 Data(H)'!$A$1:$A$288,'Copy of PY1 Data(H)'!$A$1:$CZ$288))</f>
        <v>5955</v>
      </c>
      <c r="T24" s="180" cm="1">
        <f t="array" ref="T24">_xlfn.XLOOKUP(T$1,'Copy of PY1 Data(H)'!$A$1:$CZ$1,_xlfn.XLOOKUP($A24,'Copy of PY1 Data(H)'!$A$1:$A$288,'Copy of PY1 Data(H)'!$A$1:$CZ$288))</f>
        <v>47612</v>
      </c>
      <c r="U24" s="180" cm="1">
        <f t="array" ref="U24">_xlfn.XLOOKUP(U$1,'Copy of PY1 Data(H)'!$A$1:$CZ$1,_xlfn.XLOOKUP($A24,'Copy of PY1 Data(H)'!$A$1:$A$288,'Copy of PY1 Data(H)'!$A$1:$CZ$288))</f>
        <v>494</v>
      </c>
      <c r="V24" s="180" cm="1">
        <f t="array" ref="V24">_xlfn.XLOOKUP(V$1,'Copy of PY1 Data(H)'!$A$1:$CZ$1,_xlfn.XLOOKUP($A24,'Copy of PY1 Data(H)'!$A$1:$A$288,'Copy of PY1 Data(H)'!$A$1:$CZ$288))</f>
        <v>16921</v>
      </c>
      <c r="W24" s="180" cm="1">
        <f t="array" ref="W24">_xlfn.XLOOKUP(W$1,'Copy of PY1 Data(H)'!$A$1:$CZ$1,_xlfn.XLOOKUP($A24,'Copy of PY1 Data(H)'!$A$1:$A$288,'Copy of PY1 Data(H)'!$A$1:$CZ$288))</f>
        <v>0</v>
      </c>
      <c r="X24" s="180" cm="1">
        <f t="array" ref="X24">_xlfn.XLOOKUP(X$1,'Copy of PY1 Data(H)'!$A$1:$CZ$1,_xlfn.XLOOKUP($A24,'Copy of PY1 Data(H)'!$A$1:$A$288,'Copy of PY1 Data(H)'!$A$1:$CZ$288))</f>
        <v>0</v>
      </c>
      <c r="Y24" s="180" cm="1">
        <f t="array" ref="Y24">_xlfn.XLOOKUP(Y$1,'Copy of PY1 Data(H)'!$A$1:$CZ$1,_xlfn.XLOOKUP($A24,'Copy of PY1 Data(H)'!$A$1:$A$288,'Copy of PY1 Data(H)'!$A$1:$CZ$288))</f>
        <v>10425</v>
      </c>
      <c r="Z24" s="180" cm="1">
        <f t="array" ref="Z24">_xlfn.XLOOKUP(Z$1,'Copy of PY1 Data(H)'!$A$1:$CZ$1,_xlfn.XLOOKUP($A24,'Copy of PY1 Data(H)'!$A$1:$A$288,'Copy of PY1 Data(H)'!$A$1:$CZ$288))</f>
        <v>1301596</v>
      </c>
      <c r="AA24" s="180" cm="1">
        <f t="array" ref="AA24">_xlfn.XLOOKUP(AA$1,'Copy of PY1 Data(H)'!$A$1:$CZ$1,_xlfn.XLOOKUP($A24,'Copy of PY1 Data(H)'!$A$1:$A$288,'Copy of PY1 Data(H)'!$A$1:$CZ$288))</f>
        <v>0</v>
      </c>
      <c r="AB24" s="180" cm="1">
        <f t="array" ref="AB24">_xlfn.XLOOKUP(AB$1,'Copy of PY1 Data(H)'!$A$1:$CZ$1,_xlfn.XLOOKUP($A24,'Copy of PY1 Data(H)'!$A$1:$A$288,'Copy of PY1 Data(H)'!$A$1:$CZ$288))</f>
        <v>1234</v>
      </c>
      <c r="AC24" s="180" cm="1">
        <f t="array" ref="AC24">_xlfn.XLOOKUP(AC$1,'Copy of PY1 Data(H)'!$A$1:$CZ$1,_xlfn.XLOOKUP($A24,'Copy of PY1 Data(H)'!$A$1:$A$288,'Copy of PY1 Data(H)'!$A$1:$CZ$288))</f>
        <v>1245087</v>
      </c>
      <c r="AD24" s="180" cm="1">
        <f t="array" ref="AD24">_xlfn.XLOOKUP(AD$1,'Copy of PY1 Data(H)'!$A$1:$CZ$1,_xlfn.XLOOKUP($A24,'Copy of PY1 Data(H)'!$A$1:$A$288,'Copy of PY1 Data(H)'!$A$1:$CZ$288))</f>
        <v>42255</v>
      </c>
      <c r="AE24" s="180" cm="1">
        <f t="array" ref="AE24">_xlfn.XLOOKUP(AE$1,'Copy of PY1 Data(H)'!$A$1:$CZ$1,_xlfn.XLOOKUP($A24,'Copy of PY1 Data(H)'!$A$1:$A$288,'Copy of PY1 Data(H)'!$A$1:$CZ$288))</f>
        <v>0</v>
      </c>
      <c r="AF24" s="180" cm="1">
        <f t="array" ref="AF24">_xlfn.XLOOKUP(AF$1,'Copy of PY1 Data(H)'!$A$1:$CZ$1,_xlfn.XLOOKUP($A24,'Copy of PY1 Data(H)'!$A$1:$A$288,'Copy of PY1 Data(H)'!$A$1:$CZ$288))</f>
        <v>1503876</v>
      </c>
      <c r="AG24" s="180" cm="1">
        <f t="array" ref="AG24">_xlfn.XLOOKUP(AG$1,'Copy of PY1 Data(H)'!$A$1:$CZ$1,_xlfn.XLOOKUP($A24,'Copy of PY1 Data(H)'!$A$1:$A$288,'Copy of PY1 Data(H)'!$A$1:$CZ$288))</f>
        <v>0</v>
      </c>
      <c r="AH24" s="180" cm="1">
        <f t="array" ref="AH24">_xlfn.XLOOKUP(AH$1,'Copy of PY1 Data(H)'!$A$1:$CZ$1,_xlfn.XLOOKUP($A24,'Copy of PY1 Data(H)'!$A$1:$A$288,'Copy of PY1 Data(H)'!$A$1:$CZ$288))</f>
        <v>0</v>
      </c>
      <c r="AI24" s="180" cm="1">
        <f t="array" ref="AI24">_xlfn.XLOOKUP(AI$1,'Copy of PY1 Data(H)'!$A$1:$CZ$1,_xlfn.XLOOKUP($A24,'Copy of PY1 Data(H)'!$A$1:$A$288,'Copy of PY1 Data(H)'!$A$1:$CZ$288))</f>
        <v>55420</v>
      </c>
      <c r="AJ24" s="180" cm="1">
        <f t="array" ref="AJ24">_xlfn.XLOOKUP(AJ$1,'Copy of PY1 Data(H)'!$A$1:$CZ$1,_xlfn.XLOOKUP($A24,'Copy of PY1 Data(H)'!$A$1:$A$288,'Copy of PY1 Data(H)'!$A$1:$CZ$288))</f>
        <v>0</v>
      </c>
      <c r="AK24" s="180" cm="1">
        <f t="array" ref="AK24">_xlfn.XLOOKUP(AK$1,'Copy of PY1 Data(H)'!$A$1:$CZ$1,_xlfn.XLOOKUP($A24,'Copy of PY1 Data(H)'!$A$1:$A$288,'Copy of PY1 Data(H)'!$A$1:$CZ$288))</f>
        <v>0</v>
      </c>
      <c r="AL24" s="180" cm="1">
        <f t="array" ref="AL24">_xlfn.XLOOKUP(AL$1,'Copy of PY1 Data(H)'!$A$1:$CZ$1,_xlfn.XLOOKUP($A24,'Copy of PY1 Data(H)'!$A$1:$A$288,'Copy of PY1 Data(H)'!$A$1:$CZ$288))</f>
        <v>0</v>
      </c>
      <c r="AM24" s="180" cm="1">
        <f t="array" ref="AM24">_xlfn.XLOOKUP(AM$1,'Copy of PY1 Data(H)'!$A$1:$CZ$1,_xlfn.XLOOKUP($A24,'Copy of PY1 Data(H)'!$A$1:$A$288,'Copy of PY1 Data(H)'!$A$1:$CZ$288))</f>
        <v>0</v>
      </c>
      <c r="AN24" s="180" cm="1">
        <f t="array" ref="AN24">_xlfn.XLOOKUP(AN$1,'Copy of PY1 Data(H)'!$A$1:$CZ$1,_xlfn.XLOOKUP($A24,'Copy of PY1 Data(H)'!$A$1:$A$288,'Copy of PY1 Data(H)'!$A$1:$CZ$288))</f>
        <v>0</v>
      </c>
      <c r="AO24" s="180" cm="1">
        <f t="array" ref="AO24">_xlfn.XLOOKUP(AO$1,'Copy of PY1 Data(H)'!$A$1:$CZ$1,_xlfn.XLOOKUP($A24,'Copy of PY1 Data(H)'!$A$1:$A$288,'Copy of PY1 Data(H)'!$A$1:$CZ$288))</f>
        <v>0</v>
      </c>
      <c r="AP24" s="180" cm="1">
        <f t="array" ref="AP24">_xlfn.XLOOKUP(AP$1,'Copy of PY1 Data(H)'!$A$1:$CZ$1,_xlfn.XLOOKUP($A24,'Copy of PY1 Data(H)'!$A$1:$A$288,'Copy of PY1 Data(H)'!$A$1:$CZ$288))</f>
        <v>2940</v>
      </c>
      <c r="AQ24" s="180" cm="1">
        <f t="array" ref="AQ24">_xlfn.XLOOKUP(AQ$1,'Copy of PY1 Data(H)'!$A$1:$CZ$1,_xlfn.XLOOKUP($A24,'Copy of PY1 Data(H)'!$A$1:$A$288,'Copy of PY1 Data(H)'!$A$1:$CZ$288))</f>
        <v>14434</v>
      </c>
      <c r="AR24" s="180" cm="1">
        <f t="array" ref="AR24">_xlfn.XLOOKUP(AR$1,'Copy of PY1 Data(H)'!$A$1:$CZ$1,_xlfn.XLOOKUP($A24,'Copy of PY1 Data(H)'!$A$1:$A$288,'Copy of PY1 Data(H)'!$A$1:$CZ$288))</f>
        <v>0</v>
      </c>
      <c r="AS24" s="180" cm="1">
        <f t="array" ref="AS24">_xlfn.XLOOKUP(AS$1,'Copy of PY1 Data(H)'!$A$1:$CZ$1,_xlfn.XLOOKUP($A24,'Copy of PY1 Data(H)'!$A$1:$A$288,'Copy of PY1 Data(H)'!$A$1:$CZ$288))</f>
        <v>0</v>
      </c>
      <c r="AT24" s="180" cm="1">
        <f t="array" ref="AT24">_xlfn.XLOOKUP(AT$1,'Copy of PY1 Data(H)'!$A$1:$CZ$1,_xlfn.XLOOKUP($A24,'Copy of PY1 Data(H)'!$A$1:$A$288,'Copy of PY1 Data(H)'!$A$1:$CZ$288))</f>
        <v>0</v>
      </c>
      <c r="AU24" s="180" cm="1">
        <f t="array" ref="AU24">_xlfn.XLOOKUP(AU$1,'Copy of PY1 Data(H)'!$A$1:$CZ$1,_xlfn.XLOOKUP($A24,'Copy of PY1 Data(H)'!$A$1:$A$288,'Copy of PY1 Data(H)'!$A$1:$CZ$288))</f>
        <v>11881700</v>
      </c>
      <c r="AV24" s="180" cm="1">
        <f t="array" ref="AV24">_xlfn.XLOOKUP(AV$1,'Copy of PY1 Data(H)'!$A$1:$CZ$1,_xlfn.XLOOKUP($A24,'Copy of PY1 Data(H)'!$A$1:$A$288,'Copy of PY1 Data(H)'!$A$1:$CZ$288))</f>
        <v>1134065</v>
      </c>
      <c r="AW24" s="180" cm="1">
        <f t="array" ref="AW24">_xlfn.XLOOKUP(AW$1,'Copy of PY1 Data(H)'!$A$1:$CZ$1,_xlfn.XLOOKUP($A24,'Copy of PY1 Data(H)'!$A$1:$A$288,'Copy of PY1 Data(H)'!$A$1:$CZ$288))</f>
        <v>43151</v>
      </c>
      <c r="AX24" s="180" cm="1">
        <f t="array" ref="AX24">_xlfn.XLOOKUP(AX$1,'Copy of PY1 Data(H)'!$A$1:$CZ$1,_xlfn.XLOOKUP($A24,'Copy of PY1 Data(H)'!$A$1:$A$288,'Copy of PY1 Data(H)'!$A$1:$CZ$288))</f>
        <v>0</v>
      </c>
      <c r="AY24" s="180" cm="1">
        <f t="array" ref="AY24">_xlfn.XLOOKUP(AY$1,'Copy of PY1 Data(H)'!$A$1:$CZ$1,_xlfn.XLOOKUP($A24,'Copy of PY1 Data(H)'!$A$1:$A$288,'Copy of PY1 Data(H)'!$A$1:$CZ$288))</f>
        <v>0</v>
      </c>
      <c r="AZ24" s="180" cm="1">
        <f t="array" ref="AZ24">_xlfn.XLOOKUP(AZ$1,'Copy of PY1 Data(H)'!$A$1:$CZ$1,_xlfn.XLOOKUP($A24,'Copy of PY1 Data(H)'!$A$1:$A$288,'Copy of PY1 Data(H)'!$A$1:$CZ$288))</f>
        <v>0</v>
      </c>
      <c r="BA24" s="180" cm="1">
        <f t="array" ref="BA24">_xlfn.XLOOKUP(BA$1,'Copy of PY1 Data(H)'!$A$1:$CZ$1,_xlfn.XLOOKUP($A24,'Copy of PY1 Data(H)'!$A$1:$A$288,'Copy of PY1 Data(H)'!$A$1:$CZ$288))</f>
        <v>0</v>
      </c>
      <c r="BB24" s="180" cm="1">
        <f t="array" ref="BB24">_xlfn.XLOOKUP(BB$1,'Copy of PY1 Data(H)'!$A$1:$CZ$1,_xlfn.XLOOKUP($A24,'Copy of PY1 Data(H)'!$A$1:$A$288,'Copy of PY1 Data(H)'!$A$1:$CZ$288))</f>
        <v>0</v>
      </c>
      <c r="BC24" s="180" cm="1">
        <f t="array" ref="BC24">_xlfn.XLOOKUP(BC$1,'Copy of PY1 Data(H)'!$A$1:$CZ$1,_xlfn.XLOOKUP($A24,'Copy of PY1 Data(H)'!$A$1:$A$288,'Copy of PY1 Data(H)'!$A$1:$CZ$288))</f>
        <v>0</v>
      </c>
      <c r="BD24" s="180" cm="1">
        <f t="array" ref="BD24">_xlfn.XLOOKUP(BD$1,'Copy of PY1 Data(H)'!$A$1:$CZ$1,_xlfn.XLOOKUP($A24,'Copy of PY1 Data(H)'!$A$1:$A$288,'Copy of PY1 Data(H)'!$A$1:$CZ$288))</f>
        <v>311</v>
      </c>
      <c r="BE24" s="180" cm="1">
        <f t="array" ref="BE24">_xlfn.XLOOKUP(BE$1,'Copy of PY1 Data(H)'!$A$1:$CZ$1,_xlfn.XLOOKUP($A24,'Copy of PY1 Data(H)'!$A$1:$A$288,'Copy of PY1 Data(H)'!$A$1:$CZ$288))</f>
        <v>0</v>
      </c>
      <c r="BF24" s="180" cm="1">
        <f t="array" ref="BF24">_xlfn.XLOOKUP(BF$1,'Copy of PY1 Data(H)'!$A$1:$CZ$1,_xlfn.XLOOKUP($A24,'Copy of PY1 Data(H)'!$A$1:$A$288,'Copy of PY1 Data(H)'!$A$1:$CZ$288))</f>
        <v>530377</v>
      </c>
      <c r="BG24" s="180" cm="1">
        <f t="array" ref="BG24">_xlfn.XLOOKUP(BG$1,'Copy of PY1 Data(H)'!$A$1:$CZ$1,_xlfn.XLOOKUP($A24,'Copy of PY1 Data(H)'!$A$1:$A$288,'Copy of PY1 Data(H)'!$A$1:$CZ$288))</f>
        <v>0</v>
      </c>
      <c r="BH24" s="180" cm="1">
        <f t="array" ref="BH24">_xlfn.XLOOKUP(BH$1,'Copy of PY1 Data(H)'!$A$1:$CZ$1,_xlfn.XLOOKUP($A24,'Copy of PY1 Data(H)'!$A$1:$A$288,'Copy of PY1 Data(H)'!$A$1:$CZ$288))</f>
        <v>291529</v>
      </c>
      <c r="BI24" s="180" cm="1">
        <f t="array" ref="BI24">_xlfn.XLOOKUP(BI$1,'Copy of PY1 Data(H)'!$A$1:$CZ$1,_xlfn.XLOOKUP($A24,'Copy of PY1 Data(H)'!$A$1:$A$288,'Copy of PY1 Data(H)'!$A$1:$CZ$288))</f>
        <v>13781</v>
      </c>
      <c r="BJ24" s="180" cm="1">
        <f t="array" ref="BJ24">_xlfn.XLOOKUP(BJ$1,'Copy of PY1 Data(H)'!$A$1:$CZ$1,_xlfn.XLOOKUP($A24,'Copy of PY1 Data(H)'!$A$1:$A$288,'Copy of PY1 Data(H)'!$A$1:$CZ$288))</f>
        <v>0</v>
      </c>
      <c r="BK24" s="180" cm="1">
        <f t="array" ref="BK24">_xlfn.XLOOKUP(BK$1,'Copy of PY1 Data(H)'!$A$1:$CZ$1,_xlfn.XLOOKUP($A24,'Copy of PY1 Data(H)'!$A$1:$A$288,'Copy of PY1 Data(H)'!$A$1:$CZ$288))</f>
        <v>0</v>
      </c>
      <c r="BL24" s="180" cm="1">
        <f t="array" ref="BL24">_xlfn.XLOOKUP(BL$1,'Copy of PY1 Data(H)'!$A$1:$CZ$1,_xlfn.XLOOKUP($A24,'Copy of PY1 Data(H)'!$A$1:$A$288,'Copy of PY1 Data(H)'!$A$1:$CZ$288))</f>
        <v>63897</v>
      </c>
      <c r="BM24" s="180" cm="1">
        <f t="array" ref="BM24">_xlfn.XLOOKUP(BM$1,'Copy of PY1 Data(H)'!$A$1:$CZ$1,_xlfn.XLOOKUP($A24,'Copy of PY1 Data(H)'!$A$1:$A$288,'Copy of PY1 Data(H)'!$A$1:$CZ$288))</f>
        <v>453291</v>
      </c>
      <c r="BN24" s="180" cm="1">
        <f t="array" ref="BN24">_xlfn.XLOOKUP(BN$1,'Copy of PY1 Data(H)'!$A$1:$CZ$1,_xlfn.XLOOKUP($A24,'Copy of PY1 Data(H)'!$A$1:$A$288,'Copy of PY1 Data(H)'!$A$1:$CZ$288))</f>
        <v>37735</v>
      </c>
      <c r="BO24" s="180" cm="1">
        <f t="array" ref="BO24">_xlfn.XLOOKUP(BO$1,'Copy of PY1 Data(H)'!$A$1:$CZ$1,_xlfn.XLOOKUP($A24,'Copy of PY1 Data(H)'!$A$1:$A$288,'Copy of PY1 Data(H)'!$A$1:$CZ$288))</f>
        <v>913247</v>
      </c>
      <c r="BP24" s="180" cm="1">
        <f t="array" ref="BP24">_xlfn.XLOOKUP(BP$1,'Copy of PY1 Data(H)'!$A$1:$CZ$1,_xlfn.XLOOKUP($A24,'Copy of PY1 Data(H)'!$A$1:$A$288,'Copy of PY1 Data(H)'!$A$1:$CZ$288))</f>
        <v>3399378</v>
      </c>
      <c r="BQ24" s="180" cm="1">
        <f t="array" ref="BQ24">_xlfn.XLOOKUP(BQ$1,'Copy of PY1 Data(H)'!$A$1:$CZ$1,_xlfn.XLOOKUP($A24,'Copy of PY1 Data(H)'!$A$1:$A$288,'Copy of PY1 Data(H)'!$A$1:$CZ$288))</f>
        <v>0</v>
      </c>
      <c r="BR24" s="180" cm="1">
        <f t="array" ref="BR24">_xlfn.XLOOKUP(BR$1,'Copy of PY1 Data(H)'!$A$1:$CZ$1,_xlfn.XLOOKUP($A24,'Copy of PY1 Data(H)'!$A$1:$A$288,'Copy of PY1 Data(H)'!$A$1:$CZ$288))</f>
        <v>262229</v>
      </c>
      <c r="BS24" s="180" cm="1">
        <f t="array" ref="BS24">_xlfn.XLOOKUP(BS$1,'Copy of PY1 Data(H)'!$A$1:$CZ$1,_xlfn.XLOOKUP($A24,'Copy of PY1 Data(H)'!$A$1:$A$288,'Copy of PY1 Data(H)'!$A$1:$CZ$288))</f>
        <v>0</v>
      </c>
      <c r="BT24" s="180" cm="1">
        <f t="array" ref="BT24">_xlfn.XLOOKUP(BT$1,'Copy of PY1 Data(H)'!$A$1:$CZ$1,_xlfn.XLOOKUP($A24,'Copy of PY1 Data(H)'!$A$1:$A$288,'Copy of PY1 Data(H)'!$A$1:$CZ$288))</f>
        <v>0</v>
      </c>
      <c r="BU24" s="180" cm="1">
        <f t="array" ref="BU24">_xlfn.XLOOKUP(BU$1,'Copy of PY1 Data(H)'!$A$1:$CZ$1,_xlfn.XLOOKUP($A24,'Copy of PY1 Data(H)'!$A$1:$A$288,'Copy of PY1 Data(H)'!$A$1:$CZ$288))</f>
        <v>1205</v>
      </c>
      <c r="BV24" s="180" cm="1">
        <f t="array" ref="BV24">_xlfn.XLOOKUP(BV$1,'Copy of PY1 Data(H)'!$A$1:$CZ$1,_xlfn.XLOOKUP($A24,'Copy of PY1 Data(H)'!$A$1:$A$288,'Copy of PY1 Data(H)'!$A$1:$CZ$288))</f>
        <v>0</v>
      </c>
      <c r="BW24" s="180" cm="1">
        <f t="array" ref="BW24">_xlfn.XLOOKUP(BW$1,'Copy of PY1 Data(H)'!$A$1:$CZ$1,_xlfn.XLOOKUP($A24,'Copy of PY1 Data(H)'!$A$1:$A$288,'Copy of PY1 Data(H)'!$A$1:$CZ$288))</f>
        <v>221763</v>
      </c>
      <c r="BX24" s="180" cm="1">
        <f t="array" ref="BX24">_xlfn.XLOOKUP(BX$1,'Copy of PY1 Data(H)'!$A$1:$CZ$1,_xlfn.XLOOKUP($A24,'Copy of PY1 Data(H)'!$A$1:$A$288,'Copy of PY1 Data(H)'!$A$1:$CZ$288))</f>
        <v>0</v>
      </c>
      <c r="BY24" s="180" cm="1">
        <f t="array" ref="BY24">_xlfn.XLOOKUP(BY$1,'Copy of PY1 Data(H)'!$A$1:$CZ$1,_xlfn.XLOOKUP($A24,'Copy of PY1 Data(H)'!$A$1:$A$288,'Copy of PY1 Data(H)'!$A$1:$CZ$288))</f>
        <v>889600</v>
      </c>
      <c r="BZ24" s="180" cm="1">
        <f t="array" ref="BZ24">_xlfn.XLOOKUP(BZ$1,'Copy of PY1 Data(H)'!$A$1:$CZ$1,_xlfn.XLOOKUP($A24,'Copy of PY1 Data(H)'!$A$1:$A$288,'Copy of PY1 Data(H)'!$A$1:$CZ$288))</f>
        <v>804</v>
      </c>
      <c r="CA24" s="180" cm="1">
        <f t="array" ref="CA24">_xlfn.XLOOKUP(CA$1,'Copy of PY1 Data(H)'!$A$1:$CZ$1,_xlfn.XLOOKUP($A24,'Copy of PY1 Data(H)'!$A$1:$A$288,'Copy of PY1 Data(H)'!$A$1:$CZ$288))</f>
        <v>201693</v>
      </c>
      <c r="CB24" s="180" cm="1">
        <f t="array" ref="CB24">_xlfn.XLOOKUP(CB$1,'Copy of PY1 Data(H)'!$A$1:$CZ$1,_xlfn.XLOOKUP($A24,'Copy of PY1 Data(H)'!$A$1:$A$288,'Copy of PY1 Data(H)'!$A$1:$CZ$288))</f>
        <v>6294</v>
      </c>
      <c r="CC24" s="180" cm="1">
        <f t="array" ref="CC24">_xlfn.XLOOKUP(CC$1,'Copy of PY1 Data(H)'!$A$1:$CZ$1,_xlfn.XLOOKUP($A24,'Copy of PY1 Data(H)'!$A$1:$A$288,'Copy of PY1 Data(H)'!$A$1:$CZ$288))</f>
        <v>2034</v>
      </c>
      <c r="CD24" s="180" cm="1">
        <f t="array" ref="CD24">_xlfn.XLOOKUP(CD$1,'Copy of PY1 Data(H)'!$A$1:$CZ$1,_xlfn.XLOOKUP($A24,'Copy of PY1 Data(H)'!$A$1:$A$288,'Copy of PY1 Data(H)'!$A$1:$CZ$288))</f>
        <v>1726807</v>
      </c>
    </row>
    <row r="25" spans="1:82" x14ac:dyDescent="0.3">
      <c r="A25" s="180">
        <v>388</v>
      </c>
      <c r="C25" s="180"/>
      <c r="D25" s="180" cm="1">
        <f t="array" ref="D25">_xlfn.XLOOKUP(D$1,'Copy of PY1 Data(H)'!$A$1:$CZ$1,_xlfn.XLOOKUP($A25,'Copy of PY1 Data(H)'!$A$1:$A$288,'Copy of PY1 Data(H)'!$A$1:$CZ$288))</f>
        <v>3301994</v>
      </c>
      <c r="E25" s="180" cm="1">
        <f t="array" ref="E25">_xlfn.XLOOKUP(E$1,'Copy of PY1 Data(H)'!$A$1:$CZ$1,_xlfn.XLOOKUP($A25,'Copy of PY1 Data(H)'!$A$1:$A$288,'Copy of PY1 Data(H)'!$A$1:$CZ$288))</f>
        <v>2109828</v>
      </c>
      <c r="F25" s="180" cm="1">
        <f t="array" ref="F25">_xlfn.XLOOKUP(F$1,'Copy of PY1 Data(H)'!$A$1:$CZ$1,_xlfn.XLOOKUP($A25,'Copy of PY1 Data(H)'!$A$1:$A$288,'Copy of PY1 Data(H)'!$A$1:$CZ$288))</f>
        <v>370986</v>
      </c>
      <c r="G25" s="180" cm="1">
        <f t="array" ref="G25">_xlfn.XLOOKUP(G$1,'Copy of PY1 Data(H)'!$A$1:$CZ$1,_xlfn.XLOOKUP($A25,'Copy of PY1 Data(H)'!$A$1:$A$288,'Copy of PY1 Data(H)'!$A$1:$CZ$288))</f>
        <v>872483</v>
      </c>
      <c r="H25" s="180" cm="1">
        <f t="array" ref="H25">_xlfn.XLOOKUP(H$1,'Copy of PY1 Data(H)'!$A$1:$CZ$1,_xlfn.XLOOKUP($A25,'Copy of PY1 Data(H)'!$A$1:$A$288,'Copy of PY1 Data(H)'!$A$1:$CZ$288))</f>
        <v>562231</v>
      </c>
      <c r="I25" s="180" cm="1">
        <f t="array" ref="I25">_xlfn.XLOOKUP(I$1,'Copy of PY1 Data(H)'!$A$1:$CZ$1,_xlfn.XLOOKUP($A25,'Copy of PY1 Data(H)'!$A$1:$A$288,'Copy of PY1 Data(H)'!$A$1:$CZ$288))</f>
        <v>167975</v>
      </c>
      <c r="J25" s="180" cm="1">
        <f t="array" ref="J25">_xlfn.XLOOKUP(J$1,'Copy of PY1 Data(H)'!$A$1:$CZ$1,_xlfn.XLOOKUP($A25,'Copy of PY1 Data(H)'!$A$1:$A$288,'Copy of PY1 Data(H)'!$A$1:$CZ$288))</f>
        <v>52668</v>
      </c>
      <c r="K25" s="180" cm="1">
        <f t="array" ref="K25">_xlfn.XLOOKUP(K$1,'Copy of PY1 Data(H)'!$A$1:$CZ$1,_xlfn.XLOOKUP($A25,'Copy of PY1 Data(H)'!$A$1:$A$288,'Copy of PY1 Data(H)'!$A$1:$CZ$288))</f>
        <v>137414</v>
      </c>
      <c r="L25" s="180" cm="1">
        <f t="array" ref="L25">_xlfn.XLOOKUP(L$1,'Copy of PY1 Data(H)'!$A$1:$CZ$1,_xlfn.XLOOKUP($A25,'Copy of PY1 Data(H)'!$A$1:$A$288,'Copy of PY1 Data(H)'!$A$1:$CZ$288))</f>
        <v>5652838</v>
      </c>
      <c r="M25" s="180" cm="1">
        <f t="array" ref="M25">_xlfn.XLOOKUP(M$1,'Copy of PY1 Data(H)'!$A$1:$CZ$1,_xlfn.XLOOKUP($A25,'Copy of PY1 Data(H)'!$A$1:$A$288,'Copy of PY1 Data(H)'!$A$1:$CZ$288))</f>
        <v>187990772</v>
      </c>
      <c r="N25" s="180" cm="1">
        <f t="array" ref="N25">_xlfn.XLOOKUP(N$1,'Copy of PY1 Data(H)'!$A$1:$CZ$1,_xlfn.XLOOKUP($A25,'Copy of PY1 Data(H)'!$A$1:$A$288,'Copy of PY1 Data(H)'!$A$1:$CZ$288))</f>
        <v>2198376</v>
      </c>
      <c r="O25" s="180" cm="1">
        <f t="array" ref="O25">_xlfn.XLOOKUP(O$1,'Copy of PY1 Data(H)'!$A$1:$CZ$1,_xlfn.XLOOKUP($A25,'Copy of PY1 Data(H)'!$A$1:$A$288,'Copy of PY1 Data(H)'!$A$1:$CZ$288))</f>
        <v>7028487</v>
      </c>
      <c r="P25" s="180" cm="1">
        <f t="array" ref="P25">_xlfn.XLOOKUP(P$1,'Copy of PY1 Data(H)'!$A$1:$CZ$1,_xlfn.XLOOKUP($A25,'Copy of PY1 Data(H)'!$A$1:$A$288,'Copy of PY1 Data(H)'!$A$1:$CZ$288))</f>
        <v>127729</v>
      </c>
      <c r="Q25" s="180" cm="1">
        <f t="array" ref="Q25">_xlfn.XLOOKUP(Q$1,'Copy of PY1 Data(H)'!$A$1:$CZ$1,_xlfn.XLOOKUP($A25,'Copy of PY1 Data(H)'!$A$1:$A$288,'Copy of PY1 Data(H)'!$A$1:$CZ$288))</f>
        <v>14495953</v>
      </c>
      <c r="R25" s="180" cm="1">
        <f t="array" ref="R25">_xlfn.XLOOKUP(R$1,'Copy of PY1 Data(H)'!$A$1:$CZ$1,_xlfn.XLOOKUP($A25,'Copy of PY1 Data(H)'!$A$1:$A$288,'Copy of PY1 Data(H)'!$A$1:$CZ$288))</f>
        <v>79894</v>
      </c>
      <c r="S25" s="180" cm="1">
        <f t="array" ref="S25">_xlfn.XLOOKUP(S$1,'Copy of PY1 Data(H)'!$A$1:$CZ$1,_xlfn.XLOOKUP($A25,'Copy of PY1 Data(H)'!$A$1:$A$288,'Copy of PY1 Data(H)'!$A$1:$CZ$288))</f>
        <v>274536</v>
      </c>
      <c r="T25" s="180" cm="1">
        <f t="array" ref="T25">_xlfn.XLOOKUP(T$1,'Copy of PY1 Data(H)'!$A$1:$CZ$1,_xlfn.XLOOKUP($A25,'Copy of PY1 Data(H)'!$A$1:$A$288,'Copy of PY1 Data(H)'!$A$1:$CZ$288))</f>
        <v>1951814</v>
      </c>
      <c r="U25" s="180" cm="1">
        <f t="array" ref="U25">_xlfn.XLOOKUP(U$1,'Copy of PY1 Data(H)'!$A$1:$CZ$1,_xlfn.XLOOKUP($A25,'Copy of PY1 Data(H)'!$A$1:$A$288,'Copy of PY1 Data(H)'!$A$1:$CZ$288))</f>
        <v>929995</v>
      </c>
      <c r="V25" s="180" cm="1">
        <f t="array" ref="V25">_xlfn.XLOOKUP(V$1,'Copy of PY1 Data(H)'!$A$1:$CZ$1,_xlfn.XLOOKUP($A25,'Copy of PY1 Data(H)'!$A$1:$A$288,'Copy of PY1 Data(H)'!$A$1:$CZ$288))</f>
        <v>4582004</v>
      </c>
      <c r="W25" s="180" cm="1">
        <f t="array" ref="W25">_xlfn.XLOOKUP(W$1,'Copy of PY1 Data(H)'!$A$1:$CZ$1,_xlfn.XLOOKUP($A25,'Copy of PY1 Data(H)'!$A$1:$A$288,'Copy of PY1 Data(H)'!$A$1:$CZ$288))</f>
        <v>0</v>
      </c>
      <c r="X25" s="180" cm="1">
        <f t="array" ref="X25">_xlfn.XLOOKUP(X$1,'Copy of PY1 Data(H)'!$A$1:$CZ$1,_xlfn.XLOOKUP($A25,'Copy of PY1 Data(H)'!$A$1:$A$288,'Copy of PY1 Data(H)'!$A$1:$CZ$288))</f>
        <v>0</v>
      </c>
      <c r="Y25" s="180" cm="1">
        <f t="array" ref="Y25">_xlfn.XLOOKUP(Y$1,'Copy of PY1 Data(H)'!$A$1:$CZ$1,_xlfn.XLOOKUP($A25,'Copy of PY1 Data(H)'!$A$1:$A$288,'Copy of PY1 Data(H)'!$A$1:$CZ$288))</f>
        <v>1320551</v>
      </c>
      <c r="Z25" s="180" cm="1">
        <f t="array" ref="Z25">_xlfn.XLOOKUP(Z$1,'Copy of PY1 Data(H)'!$A$1:$CZ$1,_xlfn.XLOOKUP($A25,'Copy of PY1 Data(H)'!$A$1:$A$288,'Copy of PY1 Data(H)'!$A$1:$CZ$288))</f>
        <v>40296167</v>
      </c>
      <c r="AA25" s="180" cm="1">
        <f t="array" ref="AA25">_xlfn.XLOOKUP(AA$1,'Copy of PY1 Data(H)'!$A$1:$CZ$1,_xlfn.XLOOKUP($A25,'Copy of PY1 Data(H)'!$A$1:$A$288,'Copy of PY1 Data(H)'!$A$1:$CZ$288))</f>
        <v>657017</v>
      </c>
      <c r="AB25" s="180" cm="1">
        <f t="array" ref="AB25">_xlfn.XLOOKUP(AB$1,'Copy of PY1 Data(H)'!$A$1:$CZ$1,_xlfn.XLOOKUP($A25,'Copy of PY1 Data(H)'!$A$1:$A$288,'Copy of PY1 Data(H)'!$A$1:$CZ$288))</f>
        <v>508539</v>
      </c>
      <c r="AC25" s="180" cm="1">
        <f t="array" ref="AC25">_xlfn.XLOOKUP(AC$1,'Copy of PY1 Data(H)'!$A$1:$CZ$1,_xlfn.XLOOKUP($A25,'Copy of PY1 Data(H)'!$A$1:$A$288,'Copy of PY1 Data(H)'!$A$1:$CZ$288))</f>
        <v>41956514</v>
      </c>
      <c r="AD25" s="180" cm="1">
        <f t="array" ref="AD25">_xlfn.XLOOKUP(AD$1,'Copy of PY1 Data(H)'!$A$1:$CZ$1,_xlfn.XLOOKUP($A25,'Copy of PY1 Data(H)'!$A$1:$A$288,'Copy of PY1 Data(H)'!$A$1:$CZ$288))</f>
        <v>670543</v>
      </c>
      <c r="AE25" s="180" cm="1">
        <f t="array" ref="AE25">_xlfn.XLOOKUP(AE$1,'Copy of PY1 Data(H)'!$A$1:$CZ$1,_xlfn.XLOOKUP($A25,'Copy of PY1 Data(H)'!$A$1:$A$288,'Copy of PY1 Data(H)'!$A$1:$CZ$288))</f>
        <v>0</v>
      </c>
      <c r="AF25" s="180" cm="1">
        <f t="array" ref="AF25">_xlfn.XLOOKUP(AF$1,'Copy of PY1 Data(H)'!$A$1:$CZ$1,_xlfn.XLOOKUP($A25,'Copy of PY1 Data(H)'!$A$1:$A$288,'Copy of PY1 Data(H)'!$A$1:$CZ$288))</f>
        <v>78466548</v>
      </c>
      <c r="AG25" s="180" cm="1">
        <f t="array" ref="AG25">_xlfn.XLOOKUP(AG$1,'Copy of PY1 Data(H)'!$A$1:$CZ$1,_xlfn.XLOOKUP($A25,'Copy of PY1 Data(H)'!$A$1:$A$288,'Copy of PY1 Data(H)'!$A$1:$CZ$288))</f>
        <v>155071</v>
      </c>
      <c r="AH25" s="180" cm="1">
        <f t="array" ref="AH25">_xlfn.XLOOKUP(AH$1,'Copy of PY1 Data(H)'!$A$1:$CZ$1,_xlfn.XLOOKUP($A25,'Copy of PY1 Data(H)'!$A$1:$A$288,'Copy of PY1 Data(H)'!$A$1:$CZ$288))</f>
        <v>290431</v>
      </c>
      <c r="AI25" s="180" cm="1">
        <f t="array" ref="AI25">_xlfn.XLOOKUP(AI$1,'Copy of PY1 Data(H)'!$A$1:$CZ$1,_xlfn.XLOOKUP($A25,'Copy of PY1 Data(H)'!$A$1:$A$288,'Copy of PY1 Data(H)'!$A$1:$CZ$288))</f>
        <v>7152612</v>
      </c>
      <c r="AJ25" s="180" cm="1">
        <f t="array" ref="AJ25">_xlfn.XLOOKUP(AJ$1,'Copy of PY1 Data(H)'!$A$1:$CZ$1,_xlfn.XLOOKUP($A25,'Copy of PY1 Data(H)'!$A$1:$A$288,'Copy of PY1 Data(H)'!$A$1:$CZ$288))</f>
        <v>866441</v>
      </c>
      <c r="AK25" s="180" cm="1">
        <f t="array" ref="AK25">_xlfn.XLOOKUP(AK$1,'Copy of PY1 Data(H)'!$A$1:$CZ$1,_xlfn.XLOOKUP($A25,'Copy of PY1 Data(H)'!$A$1:$A$288,'Copy of PY1 Data(H)'!$A$1:$CZ$288))</f>
        <v>90956</v>
      </c>
      <c r="AL25" s="180" cm="1">
        <f t="array" ref="AL25">_xlfn.XLOOKUP(AL$1,'Copy of PY1 Data(H)'!$A$1:$CZ$1,_xlfn.XLOOKUP($A25,'Copy of PY1 Data(H)'!$A$1:$A$288,'Copy of PY1 Data(H)'!$A$1:$CZ$288))</f>
        <v>0</v>
      </c>
      <c r="AM25" s="180" cm="1">
        <f t="array" ref="AM25">_xlfn.XLOOKUP(AM$1,'Copy of PY1 Data(H)'!$A$1:$CZ$1,_xlfn.XLOOKUP($A25,'Copy of PY1 Data(H)'!$A$1:$A$288,'Copy of PY1 Data(H)'!$A$1:$CZ$288))</f>
        <v>186386</v>
      </c>
      <c r="AN25" s="180" cm="1">
        <f t="array" ref="AN25">_xlfn.XLOOKUP(AN$1,'Copy of PY1 Data(H)'!$A$1:$CZ$1,_xlfn.XLOOKUP($A25,'Copy of PY1 Data(H)'!$A$1:$A$288,'Copy of PY1 Data(H)'!$A$1:$CZ$288))</f>
        <v>15448549</v>
      </c>
      <c r="AO25" s="180" cm="1">
        <f t="array" ref="AO25">_xlfn.XLOOKUP(AO$1,'Copy of PY1 Data(H)'!$A$1:$CZ$1,_xlfn.XLOOKUP($A25,'Copy of PY1 Data(H)'!$A$1:$A$288,'Copy of PY1 Data(H)'!$A$1:$CZ$288))</f>
        <v>38866</v>
      </c>
      <c r="AP25" s="180" cm="1">
        <f t="array" ref="AP25">_xlfn.XLOOKUP(AP$1,'Copy of PY1 Data(H)'!$A$1:$CZ$1,_xlfn.XLOOKUP($A25,'Copy of PY1 Data(H)'!$A$1:$A$288,'Copy of PY1 Data(H)'!$A$1:$CZ$288))</f>
        <v>3900506</v>
      </c>
      <c r="AQ25" s="180" cm="1">
        <f t="array" ref="AQ25">_xlfn.XLOOKUP(AQ$1,'Copy of PY1 Data(H)'!$A$1:$CZ$1,_xlfn.XLOOKUP($A25,'Copy of PY1 Data(H)'!$A$1:$A$288,'Copy of PY1 Data(H)'!$A$1:$CZ$288))</f>
        <v>2865529</v>
      </c>
      <c r="AR25" s="180" cm="1">
        <f t="array" ref="AR25">_xlfn.XLOOKUP(AR$1,'Copy of PY1 Data(H)'!$A$1:$CZ$1,_xlfn.XLOOKUP($A25,'Copy of PY1 Data(H)'!$A$1:$A$288,'Copy of PY1 Data(H)'!$A$1:$CZ$288))</f>
        <v>61940</v>
      </c>
      <c r="AS25" s="180" cm="1">
        <f t="array" ref="AS25">_xlfn.XLOOKUP(AS$1,'Copy of PY1 Data(H)'!$A$1:$CZ$1,_xlfn.XLOOKUP($A25,'Copy of PY1 Data(H)'!$A$1:$A$288,'Copy of PY1 Data(H)'!$A$1:$CZ$288))</f>
        <v>0</v>
      </c>
      <c r="AT25" s="180" cm="1">
        <f t="array" ref="AT25">_xlfn.XLOOKUP(AT$1,'Copy of PY1 Data(H)'!$A$1:$CZ$1,_xlfn.XLOOKUP($A25,'Copy of PY1 Data(H)'!$A$1:$A$288,'Copy of PY1 Data(H)'!$A$1:$CZ$288))</f>
        <v>178789</v>
      </c>
      <c r="AU25" s="180" cm="1">
        <f t="array" ref="AU25">_xlfn.XLOOKUP(AU$1,'Copy of PY1 Data(H)'!$A$1:$CZ$1,_xlfn.XLOOKUP($A25,'Copy of PY1 Data(H)'!$A$1:$A$288,'Copy of PY1 Data(H)'!$A$1:$CZ$288))</f>
        <v>339665768</v>
      </c>
      <c r="AV25" s="180" cm="1">
        <f t="array" ref="AV25">_xlfn.XLOOKUP(AV$1,'Copy of PY1 Data(H)'!$A$1:$CZ$1,_xlfn.XLOOKUP($A25,'Copy of PY1 Data(H)'!$A$1:$A$288,'Copy of PY1 Data(H)'!$A$1:$CZ$288))</f>
        <v>97594369</v>
      </c>
      <c r="AW25" s="180" cm="1">
        <f t="array" ref="AW25">_xlfn.XLOOKUP(AW$1,'Copy of PY1 Data(H)'!$A$1:$CZ$1,_xlfn.XLOOKUP($A25,'Copy of PY1 Data(H)'!$A$1:$A$288,'Copy of PY1 Data(H)'!$A$1:$CZ$288))</f>
        <v>1732245</v>
      </c>
      <c r="AX25" s="180" cm="1">
        <f t="array" ref="AX25">_xlfn.XLOOKUP(AX$1,'Copy of PY1 Data(H)'!$A$1:$CZ$1,_xlfn.XLOOKUP($A25,'Copy of PY1 Data(H)'!$A$1:$A$288,'Copy of PY1 Data(H)'!$A$1:$CZ$288))</f>
        <v>345968</v>
      </c>
      <c r="AY25" s="180" cm="1">
        <f t="array" ref="AY25">_xlfn.XLOOKUP(AY$1,'Copy of PY1 Data(H)'!$A$1:$CZ$1,_xlfn.XLOOKUP($A25,'Copy of PY1 Data(H)'!$A$1:$A$288,'Copy of PY1 Data(H)'!$A$1:$CZ$288))</f>
        <v>278073</v>
      </c>
      <c r="AZ25" s="180" cm="1">
        <f t="array" ref="AZ25">_xlfn.XLOOKUP(AZ$1,'Copy of PY1 Data(H)'!$A$1:$CZ$1,_xlfn.XLOOKUP($A25,'Copy of PY1 Data(H)'!$A$1:$A$288,'Copy of PY1 Data(H)'!$A$1:$CZ$288))</f>
        <v>173472</v>
      </c>
      <c r="BA25" s="180" cm="1">
        <f t="array" ref="BA25">_xlfn.XLOOKUP(BA$1,'Copy of PY1 Data(H)'!$A$1:$CZ$1,_xlfn.XLOOKUP($A25,'Copy of PY1 Data(H)'!$A$1:$A$288,'Copy of PY1 Data(H)'!$A$1:$CZ$288))</f>
        <v>0</v>
      </c>
      <c r="BB25" s="180" cm="1">
        <f t="array" ref="BB25">_xlfn.XLOOKUP(BB$1,'Copy of PY1 Data(H)'!$A$1:$CZ$1,_xlfn.XLOOKUP($A25,'Copy of PY1 Data(H)'!$A$1:$A$288,'Copy of PY1 Data(H)'!$A$1:$CZ$288))</f>
        <v>6106432</v>
      </c>
      <c r="BC25" s="180" cm="1">
        <f t="array" ref="BC25">_xlfn.XLOOKUP(BC$1,'Copy of PY1 Data(H)'!$A$1:$CZ$1,_xlfn.XLOOKUP($A25,'Copy of PY1 Data(H)'!$A$1:$A$288,'Copy of PY1 Data(H)'!$A$1:$CZ$288))</f>
        <v>230865</v>
      </c>
      <c r="BD25" s="180" cm="1">
        <f t="array" ref="BD25">_xlfn.XLOOKUP(BD$1,'Copy of PY1 Data(H)'!$A$1:$CZ$1,_xlfn.XLOOKUP($A25,'Copy of PY1 Data(H)'!$A$1:$A$288,'Copy of PY1 Data(H)'!$A$1:$CZ$288))</f>
        <v>202109</v>
      </c>
      <c r="BE25" s="180" cm="1">
        <f t="array" ref="BE25">_xlfn.XLOOKUP(BE$1,'Copy of PY1 Data(H)'!$A$1:$CZ$1,_xlfn.XLOOKUP($A25,'Copy of PY1 Data(H)'!$A$1:$A$288,'Copy of PY1 Data(H)'!$A$1:$CZ$288))</f>
        <v>62341</v>
      </c>
      <c r="BF25" s="180" cm="1">
        <f t="array" ref="BF25">_xlfn.XLOOKUP(BF$1,'Copy of PY1 Data(H)'!$A$1:$CZ$1,_xlfn.XLOOKUP($A25,'Copy of PY1 Data(H)'!$A$1:$A$288,'Copy of PY1 Data(H)'!$A$1:$CZ$288))</f>
        <v>14769917</v>
      </c>
      <c r="BG25" s="180" cm="1">
        <f t="array" ref="BG25">_xlfn.XLOOKUP(BG$1,'Copy of PY1 Data(H)'!$A$1:$CZ$1,_xlfn.XLOOKUP($A25,'Copy of PY1 Data(H)'!$A$1:$A$288,'Copy of PY1 Data(H)'!$A$1:$CZ$288))</f>
        <v>17728</v>
      </c>
      <c r="BH25" s="180" cm="1">
        <f t="array" ref="BH25">_xlfn.XLOOKUP(BH$1,'Copy of PY1 Data(H)'!$A$1:$CZ$1,_xlfn.XLOOKUP($A25,'Copy of PY1 Data(H)'!$A$1:$A$288,'Copy of PY1 Data(H)'!$A$1:$CZ$288))</f>
        <v>12159099</v>
      </c>
      <c r="BI25" s="180" cm="1">
        <f t="array" ref="BI25">_xlfn.XLOOKUP(BI$1,'Copy of PY1 Data(H)'!$A$1:$CZ$1,_xlfn.XLOOKUP($A25,'Copy of PY1 Data(H)'!$A$1:$A$288,'Copy of PY1 Data(H)'!$A$1:$CZ$288))</f>
        <v>3014760</v>
      </c>
      <c r="BJ25" s="180" cm="1">
        <f t="array" ref="BJ25">_xlfn.XLOOKUP(BJ$1,'Copy of PY1 Data(H)'!$A$1:$CZ$1,_xlfn.XLOOKUP($A25,'Copy of PY1 Data(H)'!$A$1:$A$288,'Copy of PY1 Data(H)'!$A$1:$CZ$288))</f>
        <v>263979</v>
      </c>
      <c r="BK25" s="180" cm="1">
        <f t="array" ref="BK25">_xlfn.XLOOKUP(BK$1,'Copy of PY1 Data(H)'!$A$1:$CZ$1,_xlfn.XLOOKUP($A25,'Copy of PY1 Data(H)'!$A$1:$A$288,'Copy of PY1 Data(H)'!$A$1:$CZ$288))</f>
        <v>59526</v>
      </c>
      <c r="BL25" s="180" cm="1">
        <f t="array" ref="BL25">_xlfn.XLOOKUP(BL$1,'Copy of PY1 Data(H)'!$A$1:$CZ$1,_xlfn.XLOOKUP($A25,'Copy of PY1 Data(H)'!$A$1:$A$288,'Copy of PY1 Data(H)'!$A$1:$CZ$288))</f>
        <v>17822773</v>
      </c>
      <c r="BM25" s="180" cm="1">
        <f t="array" ref="BM25">_xlfn.XLOOKUP(BM$1,'Copy of PY1 Data(H)'!$A$1:$CZ$1,_xlfn.XLOOKUP($A25,'Copy of PY1 Data(H)'!$A$1:$A$288,'Copy of PY1 Data(H)'!$A$1:$CZ$288))</f>
        <v>19928550</v>
      </c>
      <c r="BN25" s="180" cm="1">
        <f t="array" ref="BN25">_xlfn.XLOOKUP(BN$1,'Copy of PY1 Data(H)'!$A$1:$CZ$1,_xlfn.XLOOKUP($A25,'Copy of PY1 Data(H)'!$A$1:$A$288,'Copy of PY1 Data(H)'!$A$1:$CZ$288))</f>
        <v>2216328</v>
      </c>
      <c r="BO25" s="180" cm="1">
        <f t="array" ref="BO25">_xlfn.XLOOKUP(BO$1,'Copy of PY1 Data(H)'!$A$1:$CZ$1,_xlfn.XLOOKUP($A25,'Copy of PY1 Data(H)'!$A$1:$A$288,'Copy of PY1 Data(H)'!$A$1:$CZ$288))</f>
        <v>61058947</v>
      </c>
      <c r="BP25" s="180" cm="1">
        <f t="array" ref="BP25">_xlfn.XLOOKUP(BP$1,'Copy of PY1 Data(H)'!$A$1:$CZ$1,_xlfn.XLOOKUP($A25,'Copy of PY1 Data(H)'!$A$1:$A$288,'Copy of PY1 Data(H)'!$A$1:$CZ$288))</f>
        <v>148818552</v>
      </c>
      <c r="BQ25" s="180" cm="1">
        <f t="array" ref="BQ25">_xlfn.XLOOKUP(BQ$1,'Copy of PY1 Data(H)'!$A$1:$CZ$1,_xlfn.XLOOKUP($A25,'Copy of PY1 Data(H)'!$A$1:$A$288,'Copy of PY1 Data(H)'!$A$1:$CZ$288))</f>
        <v>523295</v>
      </c>
      <c r="BR25" s="180" cm="1">
        <f t="array" ref="BR25">_xlfn.XLOOKUP(BR$1,'Copy of PY1 Data(H)'!$A$1:$CZ$1,_xlfn.XLOOKUP($A25,'Copy of PY1 Data(H)'!$A$1:$A$288,'Copy of PY1 Data(H)'!$A$1:$CZ$288))</f>
        <v>7538562</v>
      </c>
      <c r="BS25" s="180" cm="1">
        <f t="array" ref="BS25">_xlfn.XLOOKUP(BS$1,'Copy of PY1 Data(H)'!$A$1:$CZ$1,_xlfn.XLOOKUP($A25,'Copy of PY1 Data(H)'!$A$1:$A$288,'Copy of PY1 Data(H)'!$A$1:$CZ$288))</f>
        <v>932152</v>
      </c>
      <c r="BT25" s="180" cm="1">
        <f t="array" ref="BT25">_xlfn.XLOOKUP(BT$1,'Copy of PY1 Data(H)'!$A$1:$CZ$1,_xlfn.XLOOKUP($A25,'Copy of PY1 Data(H)'!$A$1:$A$288,'Copy of PY1 Data(H)'!$A$1:$CZ$288))</f>
        <v>0</v>
      </c>
      <c r="BU25" s="180" cm="1">
        <f t="array" ref="BU25">_xlfn.XLOOKUP(BU$1,'Copy of PY1 Data(H)'!$A$1:$CZ$1,_xlfn.XLOOKUP($A25,'Copy of PY1 Data(H)'!$A$1:$A$288,'Copy of PY1 Data(H)'!$A$1:$CZ$288))</f>
        <v>226878</v>
      </c>
      <c r="BV25" s="180" cm="1">
        <f t="array" ref="BV25">_xlfn.XLOOKUP(BV$1,'Copy of PY1 Data(H)'!$A$1:$CZ$1,_xlfn.XLOOKUP($A25,'Copy of PY1 Data(H)'!$A$1:$A$288,'Copy of PY1 Data(H)'!$A$1:$CZ$288))</f>
        <v>271562</v>
      </c>
      <c r="BW25" s="180" cm="1">
        <f t="array" ref="BW25">_xlfn.XLOOKUP(BW$1,'Copy of PY1 Data(H)'!$A$1:$CZ$1,_xlfn.XLOOKUP($A25,'Copy of PY1 Data(H)'!$A$1:$A$288,'Copy of PY1 Data(H)'!$A$1:$CZ$288))</f>
        <v>5432190</v>
      </c>
      <c r="BX25" s="180" cm="1">
        <f t="array" ref="BX25">_xlfn.XLOOKUP(BX$1,'Copy of PY1 Data(H)'!$A$1:$CZ$1,_xlfn.XLOOKUP($A25,'Copy of PY1 Data(H)'!$A$1:$A$288,'Copy of PY1 Data(H)'!$A$1:$CZ$288))</f>
        <v>3132337</v>
      </c>
      <c r="BY25" s="180" cm="1">
        <f t="array" ref="BY25">_xlfn.XLOOKUP(BY$1,'Copy of PY1 Data(H)'!$A$1:$CZ$1,_xlfn.XLOOKUP($A25,'Copy of PY1 Data(H)'!$A$1:$A$288,'Copy of PY1 Data(H)'!$A$1:$CZ$288))</f>
        <v>47568528</v>
      </c>
      <c r="BZ25" s="180" cm="1">
        <f t="array" ref="BZ25">_xlfn.XLOOKUP(BZ$1,'Copy of PY1 Data(H)'!$A$1:$CZ$1,_xlfn.XLOOKUP($A25,'Copy of PY1 Data(H)'!$A$1:$A$288,'Copy of PY1 Data(H)'!$A$1:$CZ$288))</f>
        <v>709666</v>
      </c>
      <c r="CA25" s="180" cm="1">
        <f t="array" ref="CA25">_xlfn.XLOOKUP(CA$1,'Copy of PY1 Data(H)'!$A$1:$CZ$1,_xlfn.XLOOKUP($A25,'Copy of PY1 Data(H)'!$A$1:$A$288,'Copy of PY1 Data(H)'!$A$1:$CZ$288))</f>
        <v>15969977</v>
      </c>
      <c r="CB25" s="180" cm="1">
        <f t="array" ref="CB25">_xlfn.XLOOKUP(CB$1,'Copy of PY1 Data(H)'!$A$1:$CZ$1,_xlfn.XLOOKUP($A25,'Copy of PY1 Data(H)'!$A$1:$A$288,'Copy of PY1 Data(H)'!$A$1:$CZ$288))</f>
        <v>486906</v>
      </c>
      <c r="CC25" s="180" cm="1">
        <f t="array" ref="CC25">_xlfn.XLOOKUP(CC$1,'Copy of PY1 Data(H)'!$A$1:$CZ$1,_xlfn.XLOOKUP($A25,'Copy of PY1 Data(H)'!$A$1:$A$288,'Copy of PY1 Data(H)'!$A$1:$CZ$288))</f>
        <v>3399988</v>
      </c>
      <c r="CD25" s="180" cm="1">
        <f t="array" ref="CD25">_xlfn.XLOOKUP(CD$1,'Copy of PY1 Data(H)'!$A$1:$CZ$1,_xlfn.XLOOKUP($A25,'Copy of PY1 Data(H)'!$A$1:$A$288,'Copy of PY1 Data(H)'!$A$1:$CZ$288))</f>
        <v>49063802</v>
      </c>
    </row>
    <row r="26" spans="1:82" x14ac:dyDescent="0.3">
      <c r="A26" s="180">
        <v>339</v>
      </c>
      <c r="C26" s="180"/>
      <c r="D26" s="180" cm="1">
        <f t="array" ref="D26">_xlfn.XLOOKUP(D$1,'Copy of PY1 Data(H)'!$A$1:$CZ$1,_xlfn.XLOOKUP($A26,'Copy of PY1 Data(H)'!$A$1:$A$288,'Copy of PY1 Data(H)'!$A$1:$CZ$288))</f>
        <v>114715</v>
      </c>
      <c r="E26" s="180" cm="1">
        <f t="array" ref="E26">_xlfn.XLOOKUP(E$1,'Copy of PY1 Data(H)'!$A$1:$CZ$1,_xlfn.XLOOKUP($A26,'Copy of PY1 Data(H)'!$A$1:$A$288,'Copy of PY1 Data(H)'!$A$1:$CZ$288))</f>
        <v>233292</v>
      </c>
      <c r="F26" s="180" cm="1">
        <f t="array" ref="F26">_xlfn.XLOOKUP(F$1,'Copy of PY1 Data(H)'!$A$1:$CZ$1,_xlfn.XLOOKUP($A26,'Copy of PY1 Data(H)'!$A$1:$A$288,'Copy of PY1 Data(H)'!$A$1:$CZ$288))</f>
        <v>38416</v>
      </c>
      <c r="G26" s="180" cm="1">
        <f t="array" ref="G26">_xlfn.XLOOKUP(G$1,'Copy of PY1 Data(H)'!$A$1:$CZ$1,_xlfn.XLOOKUP($A26,'Copy of PY1 Data(H)'!$A$1:$A$288,'Copy of PY1 Data(H)'!$A$1:$CZ$288))</f>
        <v>116264</v>
      </c>
      <c r="H26" s="180" cm="1">
        <f t="array" ref="H26">_xlfn.XLOOKUP(H$1,'Copy of PY1 Data(H)'!$A$1:$CZ$1,_xlfn.XLOOKUP($A26,'Copy of PY1 Data(H)'!$A$1:$A$288,'Copy of PY1 Data(H)'!$A$1:$CZ$288))</f>
        <v>19056</v>
      </c>
      <c r="I26" s="180" cm="1">
        <f t="array" ref="I26">_xlfn.XLOOKUP(I$1,'Copy of PY1 Data(H)'!$A$1:$CZ$1,_xlfn.XLOOKUP($A26,'Copy of PY1 Data(H)'!$A$1:$A$288,'Copy of PY1 Data(H)'!$A$1:$CZ$288))</f>
        <v>5018</v>
      </c>
      <c r="J26" s="180" cm="1">
        <f t="array" ref="J26">_xlfn.XLOOKUP(J$1,'Copy of PY1 Data(H)'!$A$1:$CZ$1,_xlfn.XLOOKUP($A26,'Copy of PY1 Data(H)'!$A$1:$A$288,'Copy of PY1 Data(H)'!$A$1:$CZ$288))</f>
        <v>275</v>
      </c>
      <c r="K26" s="180" cm="1">
        <f t="array" ref="K26">_xlfn.XLOOKUP(K$1,'Copy of PY1 Data(H)'!$A$1:$CZ$1,_xlfn.XLOOKUP($A26,'Copy of PY1 Data(H)'!$A$1:$A$288,'Copy of PY1 Data(H)'!$A$1:$CZ$288))</f>
        <v>0</v>
      </c>
      <c r="L26" s="180" cm="1">
        <f t="array" ref="L26">_xlfn.XLOOKUP(L$1,'Copy of PY1 Data(H)'!$A$1:$CZ$1,_xlfn.XLOOKUP($A26,'Copy of PY1 Data(H)'!$A$1:$A$288,'Copy of PY1 Data(H)'!$A$1:$CZ$288))</f>
        <v>917937</v>
      </c>
      <c r="M26" s="180" cm="1">
        <f t="array" ref="M26">_xlfn.XLOOKUP(M$1,'Copy of PY1 Data(H)'!$A$1:$CZ$1,_xlfn.XLOOKUP($A26,'Copy of PY1 Data(H)'!$A$1:$A$288,'Copy of PY1 Data(H)'!$A$1:$CZ$288))</f>
        <v>12863532</v>
      </c>
      <c r="N26" s="180" cm="1">
        <f t="array" ref="N26">_xlfn.XLOOKUP(N$1,'Copy of PY1 Data(H)'!$A$1:$CZ$1,_xlfn.XLOOKUP($A26,'Copy of PY1 Data(H)'!$A$1:$A$288,'Copy of PY1 Data(H)'!$A$1:$CZ$288))</f>
        <v>6010</v>
      </c>
      <c r="O26" s="180" cm="1">
        <f t="array" ref="O26">_xlfn.XLOOKUP(O$1,'Copy of PY1 Data(H)'!$A$1:$CZ$1,_xlfn.XLOOKUP($A26,'Copy of PY1 Data(H)'!$A$1:$A$288,'Copy of PY1 Data(H)'!$A$1:$CZ$288))</f>
        <v>135030</v>
      </c>
      <c r="P26" s="180" cm="1">
        <f t="array" ref="P26">_xlfn.XLOOKUP(P$1,'Copy of PY1 Data(H)'!$A$1:$CZ$1,_xlfn.XLOOKUP($A26,'Copy of PY1 Data(H)'!$A$1:$A$288,'Copy of PY1 Data(H)'!$A$1:$CZ$288))</f>
        <v>120000</v>
      </c>
      <c r="Q26" s="180" cm="1">
        <f t="array" ref="Q26">_xlfn.XLOOKUP(Q$1,'Copy of PY1 Data(H)'!$A$1:$CZ$1,_xlfn.XLOOKUP($A26,'Copy of PY1 Data(H)'!$A$1:$A$288,'Copy of PY1 Data(H)'!$A$1:$CZ$288))</f>
        <v>1758682</v>
      </c>
      <c r="R26" s="180" cm="1">
        <f t="array" ref="R26">_xlfn.XLOOKUP(R$1,'Copy of PY1 Data(H)'!$A$1:$CZ$1,_xlfn.XLOOKUP($A26,'Copy of PY1 Data(H)'!$A$1:$A$288,'Copy of PY1 Data(H)'!$A$1:$CZ$288))</f>
        <v>0</v>
      </c>
      <c r="S26" s="180" cm="1">
        <f t="array" ref="S26">_xlfn.XLOOKUP(S$1,'Copy of PY1 Data(H)'!$A$1:$CZ$1,_xlfn.XLOOKUP($A26,'Copy of PY1 Data(H)'!$A$1:$A$288,'Copy of PY1 Data(H)'!$A$1:$CZ$288))</f>
        <v>35776</v>
      </c>
      <c r="T26" s="180" cm="1">
        <f t="array" ref="T26">_xlfn.XLOOKUP(T$1,'Copy of PY1 Data(H)'!$A$1:$CZ$1,_xlfn.XLOOKUP($A26,'Copy of PY1 Data(H)'!$A$1:$A$288,'Copy of PY1 Data(H)'!$A$1:$CZ$288))</f>
        <v>441705</v>
      </c>
      <c r="U26" s="180" cm="1">
        <f t="array" ref="U26">_xlfn.XLOOKUP(U$1,'Copy of PY1 Data(H)'!$A$1:$CZ$1,_xlfn.XLOOKUP($A26,'Copy of PY1 Data(H)'!$A$1:$A$288,'Copy of PY1 Data(H)'!$A$1:$CZ$288))</f>
        <v>40230</v>
      </c>
      <c r="V26" s="180" cm="1">
        <f t="array" ref="V26">_xlfn.XLOOKUP(V$1,'Copy of PY1 Data(H)'!$A$1:$CZ$1,_xlfn.XLOOKUP($A26,'Copy of PY1 Data(H)'!$A$1:$A$288,'Copy of PY1 Data(H)'!$A$1:$CZ$288))</f>
        <v>96608</v>
      </c>
      <c r="W26" s="180" cm="1">
        <f t="array" ref="W26">_xlfn.XLOOKUP(W$1,'Copy of PY1 Data(H)'!$A$1:$CZ$1,_xlfn.XLOOKUP($A26,'Copy of PY1 Data(H)'!$A$1:$A$288,'Copy of PY1 Data(H)'!$A$1:$CZ$288))</f>
        <v>0</v>
      </c>
      <c r="X26" s="180" cm="1">
        <f t="array" ref="X26">_xlfn.XLOOKUP(X$1,'Copy of PY1 Data(H)'!$A$1:$CZ$1,_xlfn.XLOOKUP($A26,'Copy of PY1 Data(H)'!$A$1:$A$288,'Copy of PY1 Data(H)'!$A$1:$CZ$288))</f>
        <v>0</v>
      </c>
      <c r="Y26" s="180" cm="1">
        <f t="array" ref="Y26">_xlfn.XLOOKUP(Y$1,'Copy of PY1 Data(H)'!$A$1:$CZ$1,_xlfn.XLOOKUP($A26,'Copy of PY1 Data(H)'!$A$1:$A$288,'Copy of PY1 Data(H)'!$A$1:$CZ$288))</f>
        <v>161221</v>
      </c>
      <c r="Z26" s="180" cm="1">
        <f t="array" ref="Z26">_xlfn.XLOOKUP(Z$1,'Copy of PY1 Data(H)'!$A$1:$CZ$1,_xlfn.XLOOKUP($A26,'Copy of PY1 Data(H)'!$A$1:$A$288,'Copy of PY1 Data(H)'!$A$1:$CZ$288))</f>
        <v>7542638</v>
      </c>
      <c r="AA26" s="180" cm="1">
        <f t="array" ref="AA26">_xlfn.XLOOKUP(AA$1,'Copy of PY1 Data(H)'!$A$1:$CZ$1,_xlfn.XLOOKUP($A26,'Copy of PY1 Data(H)'!$A$1:$A$288,'Copy of PY1 Data(H)'!$A$1:$CZ$288))</f>
        <v>0</v>
      </c>
      <c r="AB26" s="180" cm="1">
        <f t="array" ref="AB26">_xlfn.XLOOKUP(AB$1,'Copy of PY1 Data(H)'!$A$1:$CZ$1,_xlfn.XLOOKUP($A26,'Copy of PY1 Data(H)'!$A$1:$A$288,'Copy of PY1 Data(H)'!$A$1:$CZ$288))</f>
        <v>135526</v>
      </c>
      <c r="AC26" s="180" cm="1">
        <f t="array" ref="AC26">_xlfn.XLOOKUP(AC$1,'Copy of PY1 Data(H)'!$A$1:$CZ$1,_xlfn.XLOOKUP($A26,'Copy of PY1 Data(H)'!$A$1:$A$288,'Copy of PY1 Data(H)'!$A$1:$CZ$288))</f>
        <v>3341437</v>
      </c>
      <c r="AD26" s="180" cm="1">
        <f t="array" ref="AD26">_xlfn.XLOOKUP(AD$1,'Copy of PY1 Data(H)'!$A$1:$CZ$1,_xlfn.XLOOKUP($A26,'Copy of PY1 Data(H)'!$A$1:$A$288,'Copy of PY1 Data(H)'!$A$1:$CZ$288))</f>
        <v>21504</v>
      </c>
      <c r="AE26" s="180" cm="1">
        <f t="array" ref="AE26">_xlfn.XLOOKUP(AE$1,'Copy of PY1 Data(H)'!$A$1:$CZ$1,_xlfn.XLOOKUP($A26,'Copy of PY1 Data(H)'!$A$1:$A$288,'Copy of PY1 Data(H)'!$A$1:$CZ$288))</f>
        <v>0</v>
      </c>
      <c r="AF26" s="180" cm="1">
        <f t="array" ref="AF26">_xlfn.XLOOKUP(AF$1,'Copy of PY1 Data(H)'!$A$1:$CZ$1,_xlfn.XLOOKUP($A26,'Copy of PY1 Data(H)'!$A$1:$A$288,'Copy of PY1 Data(H)'!$A$1:$CZ$288))</f>
        <v>11567267</v>
      </c>
      <c r="AG26" s="180" cm="1">
        <f t="array" ref="AG26">_xlfn.XLOOKUP(AG$1,'Copy of PY1 Data(H)'!$A$1:$CZ$1,_xlfn.XLOOKUP($A26,'Copy of PY1 Data(H)'!$A$1:$A$288,'Copy of PY1 Data(H)'!$A$1:$CZ$288))</f>
        <v>1200</v>
      </c>
      <c r="AH26" s="180" cm="1">
        <f t="array" ref="AH26">_xlfn.XLOOKUP(AH$1,'Copy of PY1 Data(H)'!$A$1:$CZ$1,_xlfn.XLOOKUP($A26,'Copy of PY1 Data(H)'!$A$1:$A$288,'Copy of PY1 Data(H)'!$A$1:$CZ$288))</f>
        <v>53616</v>
      </c>
      <c r="AI26" s="180" cm="1">
        <f t="array" ref="AI26">_xlfn.XLOOKUP(AI$1,'Copy of PY1 Data(H)'!$A$1:$CZ$1,_xlfn.XLOOKUP($A26,'Copy of PY1 Data(H)'!$A$1:$A$288,'Copy of PY1 Data(H)'!$A$1:$CZ$288))</f>
        <v>438622</v>
      </c>
      <c r="AJ26" s="180" cm="1">
        <f t="array" ref="AJ26">_xlfn.XLOOKUP(AJ$1,'Copy of PY1 Data(H)'!$A$1:$CZ$1,_xlfn.XLOOKUP($A26,'Copy of PY1 Data(H)'!$A$1:$A$288,'Copy of PY1 Data(H)'!$A$1:$CZ$288))</f>
        <v>42862</v>
      </c>
      <c r="AK26" s="180" cm="1">
        <f t="array" ref="AK26">_xlfn.XLOOKUP(AK$1,'Copy of PY1 Data(H)'!$A$1:$CZ$1,_xlfn.XLOOKUP($A26,'Copy of PY1 Data(H)'!$A$1:$A$288,'Copy of PY1 Data(H)'!$A$1:$CZ$288))</f>
        <v>0</v>
      </c>
      <c r="AL26" s="180" cm="1">
        <f t="array" ref="AL26">_xlfn.XLOOKUP(AL$1,'Copy of PY1 Data(H)'!$A$1:$CZ$1,_xlfn.XLOOKUP($A26,'Copy of PY1 Data(H)'!$A$1:$A$288,'Copy of PY1 Data(H)'!$A$1:$CZ$288))</f>
        <v>0</v>
      </c>
      <c r="AM26" s="180" cm="1">
        <f t="array" ref="AM26">_xlfn.XLOOKUP(AM$1,'Copy of PY1 Data(H)'!$A$1:$CZ$1,_xlfn.XLOOKUP($A26,'Copy of PY1 Data(H)'!$A$1:$A$288,'Copy of PY1 Data(H)'!$A$1:$CZ$288))</f>
        <v>14400</v>
      </c>
      <c r="AN26" s="180" cm="1">
        <f t="array" ref="AN26">_xlfn.XLOOKUP(AN$1,'Copy of PY1 Data(H)'!$A$1:$CZ$1,_xlfn.XLOOKUP($A26,'Copy of PY1 Data(H)'!$A$1:$A$288,'Copy of PY1 Data(H)'!$A$1:$CZ$288))</f>
        <v>1466200</v>
      </c>
      <c r="AO26" s="180" cm="1">
        <f t="array" ref="AO26">_xlfn.XLOOKUP(AO$1,'Copy of PY1 Data(H)'!$A$1:$CZ$1,_xlfn.XLOOKUP($A26,'Copy of PY1 Data(H)'!$A$1:$A$288,'Copy of PY1 Data(H)'!$A$1:$CZ$288))</f>
        <v>23000</v>
      </c>
      <c r="AP26" s="180" cm="1">
        <f t="array" ref="AP26">_xlfn.XLOOKUP(AP$1,'Copy of PY1 Data(H)'!$A$1:$CZ$1,_xlfn.XLOOKUP($A26,'Copy of PY1 Data(H)'!$A$1:$A$288,'Copy of PY1 Data(H)'!$A$1:$CZ$288))</f>
        <v>456560</v>
      </c>
      <c r="AQ26" s="180" cm="1">
        <f t="array" ref="AQ26">_xlfn.XLOOKUP(AQ$1,'Copy of PY1 Data(H)'!$A$1:$CZ$1,_xlfn.XLOOKUP($A26,'Copy of PY1 Data(H)'!$A$1:$A$288,'Copy of PY1 Data(H)'!$A$1:$CZ$288))</f>
        <v>146378</v>
      </c>
      <c r="AR26" s="180" cm="1">
        <f t="array" ref="AR26">_xlfn.XLOOKUP(AR$1,'Copy of PY1 Data(H)'!$A$1:$CZ$1,_xlfn.XLOOKUP($A26,'Copy of PY1 Data(H)'!$A$1:$A$288,'Copy of PY1 Data(H)'!$A$1:$CZ$288))</f>
        <v>250</v>
      </c>
      <c r="AS26" s="180" cm="1">
        <f t="array" ref="AS26">_xlfn.XLOOKUP(AS$1,'Copy of PY1 Data(H)'!$A$1:$CZ$1,_xlfn.XLOOKUP($A26,'Copy of PY1 Data(H)'!$A$1:$A$288,'Copy of PY1 Data(H)'!$A$1:$CZ$288))</f>
        <v>0</v>
      </c>
      <c r="AT26" s="180" cm="1">
        <f t="array" ref="AT26">_xlfn.XLOOKUP(AT$1,'Copy of PY1 Data(H)'!$A$1:$CZ$1,_xlfn.XLOOKUP($A26,'Copy of PY1 Data(H)'!$A$1:$A$288,'Copy of PY1 Data(H)'!$A$1:$CZ$288))</f>
        <v>895</v>
      </c>
      <c r="AU26" s="180" cm="1">
        <f t="array" ref="AU26">_xlfn.XLOOKUP(AU$1,'Copy of PY1 Data(H)'!$A$1:$CZ$1,_xlfn.XLOOKUP($A26,'Copy of PY1 Data(H)'!$A$1:$A$288,'Copy of PY1 Data(H)'!$A$1:$CZ$288))</f>
        <v>31664800</v>
      </c>
      <c r="AV26" s="180" cm="1">
        <f t="array" ref="AV26">_xlfn.XLOOKUP(AV$1,'Copy of PY1 Data(H)'!$A$1:$CZ$1,_xlfn.XLOOKUP($A26,'Copy of PY1 Data(H)'!$A$1:$A$288,'Copy of PY1 Data(H)'!$A$1:$CZ$288))</f>
        <v>10354562</v>
      </c>
      <c r="AW26" s="180" cm="1">
        <f t="array" ref="AW26">_xlfn.XLOOKUP(AW$1,'Copy of PY1 Data(H)'!$A$1:$CZ$1,_xlfn.XLOOKUP($A26,'Copy of PY1 Data(H)'!$A$1:$A$288,'Copy of PY1 Data(H)'!$A$1:$CZ$288))</f>
        <v>134620</v>
      </c>
      <c r="AX26" s="180" cm="1">
        <f t="array" ref="AX26">_xlfn.XLOOKUP(AX$1,'Copy of PY1 Data(H)'!$A$1:$CZ$1,_xlfn.XLOOKUP($A26,'Copy of PY1 Data(H)'!$A$1:$A$288,'Copy of PY1 Data(H)'!$A$1:$CZ$288))</f>
        <v>48615</v>
      </c>
      <c r="AY26" s="180" cm="1">
        <f t="array" ref="AY26">_xlfn.XLOOKUP(AY$1,'Copy of PY1 Data(H)'!$A$1:$CZ$1,_xlfn.XLOOKUP($A26,'Copy of PY1 Data(H)'!$A$1:$A$288,'Copy of PY1 Data(H)'!$A$1:$CZ$288))</f>
        <v>53697</v>
      </c>
      <c r="AZ26" s="180" cm="1">
        <f t="array" ref="AZ26">_xlfn.XLOOKUP(AZ$1,'Copy of PY1 Data(H)'!$A$1:$CZ$1,_xlfn.XLOOKUP($A26,'Copy of PY1 Data(H)'!$A$1:$A$288,'Copy of PY1 Data(H)'!$A$1:$CZ$288))</f>
        <v>32858</v>
      </c>
      <c r="BA26" s="180" cm="1">
        <f t="array" ref="BA26">_xlfn.XLOOKUP(BA$1,'Copy of PY1 Data(H)'!$A$1:$CZ$1,_xlfn.XLOOKUP($A26,'Copy of PY1 Data(H)'!$A$1:$A$288,'Copy of PY1 Data(H)'!$A$1:$CZ$288))</f>
        <v>0</v>
      </c>
      <c r="BB26" s="180" cm="1">
        <f t="array" ref="BB26">_xlfn.XLOOKUP(BB$1,'Copy of PY1 Data(H)'!$A$1:$CZ$1,_xlfn.XLOOKUP($A26,'Copy of PY1 Data(H)'!$A$1:$A$288,'Copy of PY1 Data(H)'!$A$1:$CZ$288))</f>
        <v>908856</v>
      </c>
      <c r="BC26" s="180" cm="1">
        <f t="array" ref="BC26">_xlfn.XLOOKUP(BC$1,'Copy of PY1 Data(H)'!$A$1:$CZ$1,_xlfn.XLOOKUP($A26,'Copy of PY1 Data(H)'!$A$1:$A$288,'Copy of PY1 Data(H)'!$A$1:$CZ$288))</f>
        <v>19675</v>
      </c>
      <c r="BD26" s="180" cm="1">
        <f t="array" ref="BD26">_xlfn.XLOOKUP(BD$1,'Copy of PY1 Data(H)'!$A$1:$CZ$1,_xlfn.XLOOKUP($A26,'Copy of PY1 Data(H)'!$A$1:$A$288,'Copy of PY1 Data(H)'!$A$1:$CZ$288))</f>
        <v>14620</v>
      </c>
      <c r="BE26" s="180" cm="1">
        <f t="array" ref="BE26">_xlfn.XLOOKUP(BE$1,'Copy of PY1 Data(H)'!$A$1:$CZ$1,_xlfn.XLOOKUP($A26,'Copy of PY1 Data(H)'!$A$1:$A$288,'Copy of PY1 Data(H)'!$A$1:$CZ$288))</f>
        <v>8640</v>
      </c>
      <c r="BF26" s="180" cm="1">
        <f t="array" ref="BF26">_xlfn.XLOOKUP(BF$1,'Copy of PY1 Data(H)'!$A$1:$CZ$1,_xlfn.XLOOKUP($A26,'Copy of PY1 Data(H)'!$A$1:$A$288,'Copy of PY1 Data(H)'!$A$1:$CZ$288))</f>
        <v>811381</v>
      </c>
      <c r="BG26" s="180" cm="1">
        <f t="array" ref="BG26">_xlfn.XLOOKUP(BG$1,'Copy of PY1 Data(H)'!$A$1:$CZ$1,_xlfn.XLOOKUP($A26,'Copy of PY1 Data(H)'!$A$1:$A$288,'Copy of PY1 Data(H)'!$A$1:$CZ$288))</f>
        <v>0</v>
      </c>
      <c r="BH26" s="180" cm="1">
        <f t="array" ref="BH26">_xlfn.XLOOKUP(BH$1,'Copy of PY1 Data(H)'!$A$1:$CZ$1,_xlfn.XLOOKUP($A26,'Copy of PY1 Data(H)'!$A$1:$A$288,'Copy of PY1 Data(H)'!$A$1:$CZ$288))</f>
        <v>1297466</v>
      </c>
      <c r="BI26" s="180" cm="1">
        <f t="array" ref="BI26">_xlfn.XLOOKUP(BI$1,'Copy of PY1 Data(H)'!$A$1:$CZ$1,_xlfn.XLOOKUP($A26,'Copy of PY1 Data(H)'!$A$1:$A$288,'Copy of PY1 Data(H)'!$A$1:$CZ$288))</f>
        <v>123205</v>
      </c>
      <c r="BJ26" s="180" cm="1">
        <f t="array" ref="BJ26">_xlfn.XLOOKUP(BJ$1,'Copy of PY1 Data(H)'!$A$1:$CZ$1,_xlfn.XLOOKUP($A26,'Copy of PY1 Data(H)'!$A$1:$A$288,'Copy of PY1 Data(H)'!$A$1:$CZ$288))</f>
        <v>1975</v>
      </c>
      <c r="BK26" s="180" cm="1">
        <f t="array" ref="BK26">_xlfn.XLOOKUP(BK$1,'Copy of PY1 Data(H)'!$A$1:$CZ$1,_xlfn.XLOOKUP($A26,'Copy of PY1 Data(H)'!$A$1:$A$288,'Copy of PY1 Data(H)'!$A$1:$CZ$288))</f>
        <v>4587</v>
      </c>
      <c r="BL26" s="180" cm="1">
        <f t="array" ref="BL26">_xlfn.XLOOKUP(BL$1,'Copy of PY1 Data(H)'!$A$1:$CZ$1,_xlfn.XLOOKUP($A26,'Copy of PY1 Data(H)'!$A$1:$A$288,'Copy of PY1 Data(H)'!$A$1:$CZ$288))</f>
        <v>3886401</v>
      </c>
      <c r="BM26" s="180" cm="1">
        <f t="array" ref="BM26">_xlfn.XLOOKUP(BM$1,'Copy of PY1 Data(H)'!$A$1:$CZ$1,_xlfn.XLOOKUP($A26,'Copy of PY1 Data(H)'!$A$1:$A$288,'Copy of PY1 Data(H)'!$A$1:$CZ$288))</f>
        <v>544237</v>
      </c>
      <c r="BN26" s="180" cm="1">
        <f t="array" ref="BN26">_xlfn.XLOOKUP(BN$1,'Copy of PY1 Data(H)'!$A$1:$CZ$1,_xlfn.XLOOKUP($A26,'Copy of PY1 Data(H)'!$A$1:$A$288,'Copy of PY1 Data(H)'!$A$1:$CZ$288))</f>
        <v>218545</v>
      </c>
      <c r="BO26" s="180" cm="1">
        <f t="array" ref="BO26">_xlfn.XLOOKUP(BO$1,'Copy of PY1 Data(H)'!$A$1:$CZ$1,_xlfn.XLOOKUP($A26,'Copy of PY1 Data(H)'!$A$1:$A$288,'Copy of PY1 Data(H)'!$A$1:$CZ$288))</f>
        <v>9656579</v>
      </c>
      <c r="BP26" s="180" cm="1">
        <f t="array" ref="BP26">_xlfn.XLOOKUP(BP$1,'Copy of PY1 Data(H)'!$A$1:$CZ$1,_xlfn.XLOOKUP($A26,'Copy of PY1 Data(H)'!$A$1:$A$288,'Copy of PY1 Data(H)'!$A$1:$CZ$288))</f>
        <v>25592974</v>
      </c>
      <c r="BQ26" s="180" cm="1">
        <f t="array" ref="BQ26">_xlfn.XLOOKUP(BQ$1,'Copy of PY1 Data(H)'!$A$1:$CZ$1,_xlfn.XLOOKUP($A26,'Copy of PY1 Data(H)'!$A$1:$A$288,'Copy of PY1 Data(H)'!$A$1:$CZ$288))</f>
        <v>3753</v>
      </c>
      <c r="BR26" s="180" cm="1">
        <f t="array" ref="BR26">_xlfn.XLOOKUP(BR$1,'Copy of PY1 Data(H)'!$A$1:$CZ$1,_xlfn.XLOOKUP($A26,'Copy of PY1 Data(H)'!$A$1:$A$288,'Copy of PY1 Data(H)'!$A$1:$CZ$288))</f>
        <v>513445</v>
      </c>
      <c r="BS26" s="180" cm="1">
        <f t="array" ref="BS26">_xlfn.XLOOKUP(BS$1,'Copy of PY1 Data(H)'!$A$1:$CZ$1,_xlfn.XLOOKUP($A26,'Copy of PY1 Data(H)'!$A$1:$A$288,'Copy of PY1 Data(H)'!$A$1:$CZ$288))</f>
        <v>33093</v>
      </c>
      <c r="BT26" s="180" cm="1">
        <f t="array" ref="BT26">_xlfn.XLOOKUP(BT$1,'Copy of PY1 Data(H)'!$A$1:$CZ$1,_xlfn.XLOOKUP($A26,'Copy of PY1 Data(H)'!$A$1:$A$288,'Copy of PY1 Data(H)'!$A$1:$CZ$288))</f>
        <v>0</v>
      </c>
      <c r="BU26" s="180" cm="1">
        <f t="array" ref="BU26">_xlfn.XLOOKUP(BU$1,'Copy of PY1 Data(H)'!$A$1:$CZ$1,_xlfn.XLOOKUP($A26,'Copy of PY1 Data(H)'!$A$1:$A$288,'Copy of PY1 Data(H)'!$A$1:$CZ$288))</f>
        <v>48480</v>
      </c>
      <c r="BV26" s="180" cm="1">
        <f t="array" ref="BV26">_xlfn.XLOOKUP(BV$1,'Copy of PY1 Data(H)'!$A$1:$CZ$1,_xlfn.XLOOKUP($A26,'Copy of PY1 Data(H)'!$A$1:$A$288,'Copy of PY1 Data(H)'!$A$1:$CZ$288))</f>
        <v>8235</v>
      </c>
      <c r="BW26" s="180" cm="1">
        <f t="array" ref="BW26">_xlfn.XLOOKUP(BW$1,'Copy of PY1 Data(H)'!$A$1:$CZ$1,_xlfn.XLOOKUP($A26,'Copy of PY1 Data(H)'!$A$1:$A$288,'Copy of PY1 Data(H)'!$A$1:$CZ$288))</f>
        <v>432296</v>
      </c>
      <c r="BX26" s="180" cm="1">
        <f t="array" ref="BX26">_xlfn.XLOOKUP(BX$1,'Copy of PY1 Data(H)'!$A$1:$CZ$1,_xlfn.XLOOKUP($A26,'Copy of PY1 Data(H)'!$A$1:$A$288,'Copy of PY1 Data(H)'!$A$1:$CZ$288))</f>
        <v>689258</v>
      </c>
      <c r="BY26" s="180" cm="1">
        <f t="array" ref="BY26">_xlfn.XLOOKUP(BY$1,'Copy of PY1 Data(H)'!$A$1:$CZ$1,_xlfn.XLOOKUP($A26,'Copy of PY1 Data(H)'!$A$1:$A$288,'Copy of PY1 Data(H)'!$A$1:$CZ$288))</f>
        <v>8192054</v>
      </c>
      <c r="BZ26" s="180" cm="1">
        <f t="array" ref="BZ26">_xlfn.XLOOKUP(BZ$1,'Copy of PY1 Data(H)'!$A$1:$CZ$1,_xlfn.XLOOKUP($A26,'Copy of PY1 Data(H)'!$A$1:$A$288,'Copy of PY1 Data(H)'!$A$1:$CZ$288))</f>
        <v>211128</v>
      </c>
      <c r="CA26" s="180" cm="1">
        <f t="array" ref="CA26">_xlfn.XLOOKUP(CA$1,'Copy of PY1 Data(H)'!$A$1:$CZ$1,_xlfn.XLOOKUP($A26,'Copy of PY1 Data(H)'!$A$1:$A$288,'Copy of PY1 Data(H)'!$A$1:$CZ$288))</f>
        <v>1736015</v>
      </c>
      <c r="CB26" s="180" cm="1">
        <f t="array" ref="CB26">_xlfn.XLOOKUP(CB$1,'Copy of PY1 Data(H)'!$A$1:$CZ$1,_xlfn.XLOOKUP($A26,'Copy of PY1 Data(H)'!$A$1:$A$288,'Copy of PY1 Data(H)'!$A$1:$CZ$288))</f>
        <v>265</v>
      </c>
      <c r="CC26" s="180" cm="1">
        <f t="array" ref="CC26">_xlfn.XLOOKUP(CC$1,'Copy of PY1 Data(H)'!$A$1:$CZ$1,_xlfn.XLOOKUP($A26,'Copy of PY1 Data(H)'!$A$1:$A$288,'Copy of PY1 Data(H)'!$A$1:$CZ$288))</f>
        <v>354604</v>
      </c>
      <c r="CD26" s="180" cm="1">
        <f t="array" ref="CD26">_xlfn.XLOOKUP(CD$1,'Copy of PY1 Data(H)'!$A$1:$CZ$1,_xlfn.XLOOKUP($A26,'Copy of PY1 Data(H)'!$A$1:$A$288,'Copy of PY1 Data(H)'!$A$1:$CZ$288))</f>
        <v>2451551</v>
      </c>
    </row>
    <row r="27" spans="1:82" s="635" customFormat="1" x14ac:dyDescent="0.3">
      <c r="A27" s="635">
        <v>504</v>
      </c>
      <c r="B27" s="180"/>
      <c r="C27" s="180"/>
      <c r="D27" s="180" cm="1">
        <f t="array" ref="D27">_xlfn.XLOOKUP(D$1,'Copy of PY1 Data(H)'!$A$1:$CZ$1,_xlfn.XLOOKUP($A27,'Copy of PY1 Data(H)'!$A$1:$A$288,'Copy of PY1 Data(H)'!$A$1:$CZ$288))</f>
        <v>114756</v>
      </c>
      <c r="E27" s="180" cm="1">
        <f t="array" ref="E27">_xlfn.XLOOKUP(E$1,'Copy of PY1 Data(H)'!$A$1:$CZ$1,_xlfn.XLOOKUP($A27,'Copy of PY1 Data(H)'!$A$1:$A$288,'Copy of PY1 Data(H)'!$A$1:$CZ$288))</f>
        <v>226270</v>
      </c>
      <c r="F27" s="180" cm="1">
        <f t="array" ref="F27">_xlfn.XLOOKUP(F$1,'Copy of PY1 Data(H)'!$A$1:$CZ$1,_xlfn.XLOOKUP($A27,'Copy of PY1 Data(H)'!$A$1:$A$288,'Copy of PY1 Data(H)'!$A$1:$CZ$288))</f>
        <v>374</v>
      </c>
      <c r="G27" s="180" cm="1">
        <f t="array" ref="G27">_xlfn.XLOOKUP(G$1,'Copy of PY1 Data(H)'!$A$1:$CZ$1,_xlfn.XLOOKUP($A27,'Copy of PY1 Data(H)'!$A$1:$A$288,'Copy of PY1 Data(H)'!$A$1:$CZ$288))</f>
        <v>30062</v>
      </c>
      <c r="H27" s="180" cm="1">
        <f t="array" ref="H27">_xlfn.XLOOKUP(H$1,'Copy of PY1 Data(H)'!$A$1:$CZ$1,_xlfn.XLOOKUP($A27,'Copy of PY1 Data(H)'!$A$1:$A$288,'Copy of PY1 Data(H)'!$A$1:$CZ$288))</f>
        <v>97337</v>
      </c>
      <c r="I27" s="180" cm="1">
        <f t="array" ref="I27">_xlfn.XLOOKUP(I$1,'Copy of PY1 Data(H)'!$A$1:$CZ$1,_xlfn.XLOOKUP($A27,'Copy of PY1 Data(H)'!$A$1:$A$288,'Copy of PY1 Data(H)'!$A$1:$CZ$288))</f>
        <v>10858</v>
      </c>
      <c r="J27" s="180" cm="1">
        <f t="array" ref="J27">_xlfn.XLOOKUP(J$1,'Copy of PY1 Data(H)'!$A$1:$CZ$1,_xlfn.XLOOKUP($A27,'Copy of PY1 Data(H)'!$A$1:$A$288,'Copy of PY1 Data(H)'!$A$1:$CZ$288))</f>
        <v>1978</v>
      </c>
      <c r="K27" s="180" cm="1">
        <f t="array" ref="K27">_xlfn.XLOOKUP(K$1,'Copy of PY1 Data(H)'!$A$1:$CZ$1,_xlfn.XLOOKUP($A27,'Copy of PY1 Data(H)'!$A$1:$A$288,'Copy of PY1 Data(H)'!$A$1:$CZ$288))</f>
        <v>24388</v>
      </c>
      <c r="L27" s="180" cm="1">
        <f t="array" ref="L27">_xlfn.XLOOKUP(L$1,'Copy of PY1 Data(H)'!$A$1:$CZ$1,_xlfn.XLOOKUP($A27,'Copy of PY1 Data(H)'!$A$1:$A$288,'Copy of PY1 Data(H)'!$A$1:$CZ$288))</f>
        <v>179715</v>
      </c>
      <c r="M27" s="180" cm="1">
        <f t="array" ref="M27">_xlfn.XLOOKUP(M$1,'Copy of PY1 Data(H)'!$A$1:$CZ$1,_xlfn.XLOOKUP($A27,'Copy of PY1 Data(H)'!$A$1:$A$288,'Copy of PY1 Data(H)'!$A$1:$CZ$288))</f>
        <v>23155432</v>
      </c>
      <c r="N27" s="180" cm="1">
        <f t="array" ref="N27">_xlfn.XLOOKUP(N$1,'Copy of PY1 Data(H)'!$A$1:$CZ$1,_xlfn.XLOOKUP($A27,'Copy of PY1 Data(H)'!$A$1:$A$288,'Copy of PY1 Data(H)'!$A$1:$CZ$288))</f>
        <v>156657</v>
      </c>
      <c r="O27" s="180" cm="1">
        <f t="array" ref="O27">_xlfn.XLOOKUP(O$1,'Copy of PY1 Data(H)'!$A$1:$CZ$1,_xlfn.XLOOKUP($A27,'Copy of PY1 Data(H)'!$A$1:$A$288,'Copy of PY1 Data(H)'!$A$1:$CZ$288))</f>
        <v>564068</v>
      </c>
      <c r="P27" s="180" cm="1">
        <f t="array" ref="P27">_xlfn.XLOOKUP(P$1,'Copy of PY1 Data(H)'!$A$1:$CZ$1,_xlfn.XLOOKUP($A27,'Copy of PY1 Data(H)'!$A$1:$A$288,'Copy of PY1 Data(H)'!$A$1:$CZ$288))</f>
        <v>5887</v>
      </c>
      <c r="Q27" s="180" cm="1">
        <f t="array" ref="Q27">_xlfn.XLOOKUP(Q$1,'Copy of PY1 Data(H)'!$A$1:$CZ$1,_xlfn.XLOOKUP($A27,'Copy of PY1 Data(H)'!$A$1:$A$288,'Copy of PY1 Data(H)'!$A$1:$CZ$288))</f>
        <v>367959</v>
      </c>
      <c r="R27" s="180" cm="1">
        <f t="array" ref="R27">_xlfn.XLOOKUP(R$1,'Copy of PY1 Data(H)'!$A$1:$CZ$1,_xlfn.XLOOKUP($A27,'Copy of PY1 Data(H)'!$A$1:$A$288,'Copy of PY1 Data(H)'!$A$1:$CZ$288))</f>
        <v>11366</v>
      </c>
      <c r="S27" s="180" cm="1">
        <f t="array" ref="S27">_xlfn.XLOOKUP(S$1,'Copy of PY1 Data(H)'!$A$1:$CZ$1,_xlfn.XLOOKUP($A27,'Copy of PY1 Data(H)'!$A$1:$A$288,'Copy of PY1 Data(H)'!$A$1:$CZ$288))</f>
        <v>13743</v>
      </c>
      <c r="T27" s="180" cm="1">
        <f t="array" ref="T27">_xlfn.XLOOKUP(T$1,'Copy of PY1 Data(H)'!$A$1:$CZ$1,_xlfn.XLOOKUP($A27,'Copy of PY1 Data(H)'!$A$1:$A$288,'Copy of PY1 Data(H)'!$A$1:$CZ$288))</f>
        <v>167346</v>
      </c>
      <c r="U27" s="180" cm="1">
        <f t="array" ref="U27">_xlfn.XLOOKUP(U$1,'Copy of PY1 Data(H)'!$A$1:$CZ$1,_xlfn.XLOOKUP($A27,'Copy of PY1 Data(H)'!$A$1:$A$288,'Copy of PY1 Data(H)'!$A$1:$CZ$288))</f>
        <v>28</v>
      </c>
      <c r="V27" s="180" cm="1">
        <f t="array" ref="V27">_xlfn.XLOOKUP(V$1,'Copy of PY1 Data(H)'!$A$1:$CZ$1,_xlfn.XLOOKUP($A27,'Copy of PY1 Data(H)'!$A$1:$A$288,'Copy of PY1 Data(H)'!$A$1:$CZ$288))</f>
        <v>208454</v>
      </c>
      <c r="W27" s="180" cm="1">
        <f t="array" ref="W27">_xlfn.XLOOKUP(W$1,'Copy of PY1 Data(H)'!$A$1:$CZ$1,_xlfn.XLOOKUP($A27,'Copy of PY1 Data(H)'!$A$1:$A$288,'Copy of PY1 Data(H)'!$A$1:$CZ$288))</f>
        <v>0</v>
      </c>
      <c r="X27" s="180" cm="1">
        <f t="array" ref="X27">_xlfn.XLOOKUP(X$1,'Copy of PY1 Data(H)'!$A$1:$CZ$1,_xlfn.XLOOKUP($A27,'Copy of PY1 Data(H)'!$A$1:$A$288,'Copy of PY1 Data(H)'!$A$1:$CZ$288))</f>
        <v>0</v>
      </c>
      <c r="Y27" s="180" cm="1">
        <f t="array" ref="Y27">_xlfn.XLOOKUP(Y$1,'Copy of PY1 Data(H)'!$A$1:$CZ$1,_xlfn.XLOOKUP($A27,'Copy of PY1 Data(H)'!$A$1:$A$288,'Copy of PY1 Data(H)'!$A$1:$CZ$288))</f>
        <v>61364</v>
      </c>
      <c r="Z27" s="180" cm="1">
        <f t="array" ref="Z27">_xlfn.XLOOKUP(Z$1,'Copy of PY1 Data(H)'!$A$1:$CZ$1,_xlfn.XLOOKUP($A27,'Copy of PY1 Data(H)'!$A$1:$A$288,'Copy of PY1 Data(H)'!$A$1:$CZ$288))</f>
        <v>3286657</v>
      </c>
      <c r="AA27" s="180" cm="1">
        <f t="array" ref="AA27">_xlfn.XLOOKUP(AA$1,'Copy of PY1 Data(H)'!$A$1:$CZ$1,_xlfn.XLOOKUP($A27,'Copy of PY1 Data(H)'!$A$1:$A$288,'Copy of PY1 Data(H)'!$A$1:$CZ$288))</f>
        <v>0</v>
      </c>
      <c r="AB27" s="180" cm="1">
        <f t="array" ref="AB27">_xlfn.XLOOKUP(AB$1,'Copy of PY1 Data(H)'!$A$1:$CZ$1,_xlfn.XLOOKUP($A27,'Copy of PY1 Data(H)'!$A$1:$A$288,'Copy of PY1 Data(H)'!$A$1:$CZ$288))</f>
        <v>98069</v>
      </c>
      <c r="AC27" s="180" cm="1">
        <f t="array" ref="AC27">_xlfn.XLOOKUP(AC$1,'Copy of PY1 Data(H)'!$A$1:$CZ$1,_xlfn.XLOOKUP($A27,'Copy of PY1 Data(H)'!$A$1:$A$288,'Copy of PY1 Data(H)'!$A$1:$CZ$288))</f>
        <v>1770598</v>
      </c>
      <c r="AD27" s="180" cm="1">
        <f t="array" ref="AD27">_xlfn.XLOOKUP(AD$1,'Copy of PY1 Data(H)'!$A$1:$CZ$1,_xlfn.XLOOKUP($A27,'Copy of PY1 Data(H)'!$A$1:$A$288,'Copy of PY1 Data(H)'!$A$1:$CZ$288))</f>
        <v>109269</v>
      </c>
      <c r="AE27" s="180" cm="1">
        <f t="array" ref="AE27">_xlfn.XLOOKUP(AE$1,'Copy of PY1 Data(H)'!$A$1:$CZ$1,_xlfn.XLOOKUP($A27,'Copy of PY1 Data(H)'!$A$1:$A$288,'Copy of PY1 Data(H)'!$A$1:$CZ$288))</f>
        <v>0</v>
      </c>
      <c r="AF27" s="180" cm="1">
        <f t="array" ref="AF27">_xlfn.XLOOKUP(AF$1,'Copy of PY1 Data(H)'!$A$1:$CZ$1,_xlfn.XLOOKUP($A27,'Copy of PY1 Data(H)'!$A$1:$A$288,'Copy of PY1 Data(H)'!$A$1:$CZ$288))</f>
        <v>5054061</v>
      </c>
      <c r="AG27" s="180" cm="1">
        <f t="array" ref="AG27">_xlfn.XLOOKUP(AG$1,'Copy of PY1 Data(H)'!$A$1:$CZ$1,_xlfn.XLOOKUP($A27,'Copy of PY1 Data(H)'!$A$1:$A$288,'Copy of PY1 Data(H)'!$A$1:$CZ$288))</f>
        <v>8419</v>
      </c>
      <c r="AH27" s="180" cm="1">
        <f t="array" ref="AH27">_xlfn.XLOOKUP(AH$1,'Copy of PY1 Data(H)'!$A$1:$CZ$1,_xlfn.XLOOKUP($A27,'Copy of PY1 Data(H)'!$A$1:$A$288,'Copy of PY1 Data(H)'!$A$1:$CZ$288))</f>
        <v>16066</v>
      </c>
      <c r="AI27" s="180" cm="1">
        <f t="array" ref="AI27">_xlfn.XLOOKUP(AI$1,'Copy of PY1 Data(H)'!$A$1:$CZ$1,_xlfn.XLOOKUP($A27,'Copy of PY1 Data(H)'!$A$1:$A$288,'Copy of PY1 Data(H)'!$A$1:$CZ$288))</f>
        <v>629063</v>
      </c>
      <c r="AJ27" s="180" cm="1">
        <f t="array" ref="AJ27">_xlfn.XLOOKUP(AJ$1,'Copy of PY1 Data(H)'!$A$1:$CZ$1,_xlfn.XLOOKUP($A27,'Copy of PY1 Data(H)'!$A$1:$A$288,'Copy of PY1 Data(H)'!$A$1:$CZ$288))</f>
        <v>84961</v>
      </c>
      <c r="AK27" s="180" cm="1">
        <f t="array" ref="AK27">_xlfn.XLOOKUP(AK$1,'Copy of PY1 Data(H)'!$A$1:$CZ$1,_xlfn.XLOOKUP($A27,'Copy of PY1 Data(H)'!$A$1:$A$288,'Copy of PY1 Data(H)'!$A$1:$CZ$288))</f>
        <v>10641</v>
      </c>
      <c r="AL27" s="180" cm="1">
        <f t="array" ref="AL27">_xlfn.XLOOKUP(AL$1,'Copy of PY1 Data(H)'!$A$1:$CZ$1,_xlfn.XLOOKUP($A27,'Copy of PY1 Data(H)'!$A$1:$A$288,'Copy of PY1 Data(H)'!$A$1:$CZ$288))</f>
        <v>0</v>
      </c>
      <c r="AM27" s="180" cm="1">
        <f t="array" ref="AM27">_xlfn.XLOOKUP(AM$1,'Copy of PY1 Data(H)'!$A$1:$CZ$1,_xlfn.XLOOKUP($A27,'Copy of PY1 Data(H)'!$A$1:$A$288,'Copy of PY1 Data(H)'!$A$1:$CZ$288))</f>
        <v>21960</v>
      </c>
      <c r="AN27" s="180" cm="1">
        <f t="array" ref="AN27">_xlfn.XLOOKUP(AN$1,'Copy of PY1 Data(H)'!$A$1:$CZ$1,_xlfn.XLOOKUP($A27,'Copy of PY1 Data(H)'!$A$1:$A$288,'Copy of PY1 Data(H)'!$A$1:$CZ$288))</f>
        <v>1259860</v>
      </c>
      <c r="AO27" s="180" cm="1">
        <f t="array" ref="AO27">_xlfn.XLOOKUP(AO$1,'Copy of PY1 Data(H)'!$A$1:$CZ$1,_xlfn.XLOOKUP($A27,'Copy of PY1 Data(H)'!$A$1:$A$288,'Copy of PY1 Data(H)'!$A$1:$CZ$288))</f>
        <v>0</v>
      </c>
      <c r="AP27" s="180" cm="1">
        <f t="array" ref="AP27">_xlfn.XLOOKUP(AP$1,'Copy of PY1 Data(H)'!$A$1:$CZ$1,_xlfn.XLOOKUP($A27,'Copy of PY1 Data(H)'!$A$1:$A$288,'Copy of PY1 Data(H)'!$A$1:$CZ$288))</f>
        <v>294482</v>
      </c>
      <c r="AQ27" s="180" cm="1">
        <f t="array" ref="AQ27">_xlfn.XLOOKUP(AQ$1,'Copy of PY1 Data(H)'!$A$1:$CZ$1,_xlfn.XLOOKUP($A27,'Copy of PY1 Data(H)'!$A$1:$A$288,'Copy of PY1 Data(H)'!$A$1:$CZ$288))</f>
        <v>478891</v>
      </c>
      <c r="AR27" s="180" cm="1">
        <f t="array" ref="AR27">_xlfn.XLOOKUP(AR$1,'Copy of PY1 Data(H)'!$A$1:$CZ$1,_xlfn.XLOOKUP($A27,'Copy of PY1 Data(H)'!$A$1:$A$288,'Copy of PY1 Data(H)'!$A$1:$CZ$288))</f>
        <v>0</v>
      </c>
      <c r="AS27" s="180" cm="1">
        <f t="array" ref="AS27">_xlfn.XLOOKUP(AS$1,'Copy of PY1 Data(H)'!$A$1:$CZ$1,_xlfn.XLOOKUP($A27,'Copy of PY1 Data(H)'!$A$1:$A$288,'Copy of PY1 Data(H)'!$A$1:$CZ$288))</f>
        <v>0</v>
      </c>
      <c r="AT27" s="180" cm="1">
        <f t="array" ref="AT27">_xlfn.XLOOKUP(AT$1,'Copy of PY1 Data(H)'!$A$1:$CZ$1,_xlfn.XLOOKUP($A27,'Copy of PY1 Data(H)'!$A$1:$A$288,'Copy of PY1 Data(H)'!$A$1:$CZ$288))</f>
        <v>38347</v>
      </c>
      <c r="AU27" s="180" cm="1">
        <f t="array" ref="AU27">_xlfn.XLOOKUP(AU$1,'Copy of PY1 Data(H)'!$A$1:$CZ$1,_xlfn.XLOOKUP($A27,'Copy of PY1 Data(H)'!$A$1:$A$288,'Copy of PY1 Data(H)'!$A$1:$CZ$288))</f>
        <v>32446520</v>
      </c>
      <c r="AV27" s="180" cm="1">
        <f t="array" ref="AV27">_xlfn.XLOOKUP(AV$1,'Copy of PY1 Data(H)'!$A$1:$CZ$1,_xlfn.XLOOKUP($A27,'Copy of PY1 Data(H)'!$A$1:$A$288,'Copy of PY1 Data(H)'!$A$1:$CZ$288))</f>
        <v>7804239</v>
      </c>
      <c r="AW27" s="180" cm="1">
        <f t="array" ref="AW27">_xlfn.XLOOKUP(AW$1,'Copy of PY1 Data(H)'!$A$1:$CZ$1,_xlfn.XLOOKUP($A27,'Copy of PY1 Data(H)'!$A$1:$A$288,'Copy of PY1 Data(H)'!$A$1:$CZ$288))</f>
        <v>78104</v>
      </c>
      <c r="AX27" s="180" cm="1">
        <f t="array" ref="AX27">_xlfn.XLOOKUP(AX$1,'Copy of PY1 Data(H)'!$A$1:$CZ$1,_xlfn.XLOOKUP($A27,'Copy of PY1 Data(H)'!$A$1:$A$288,'Copy of PY1 Data(H)'!$A$1:$CZ$288))</f>
        <v>20477</v>
      </c>
      <c r="AY27" s="180" cm="1">
        <f t="array" ref="AY27">_xlfn.XLOOKUP(AY$1,'Copy of PY1 Data(H)'!$A$1:$CZ$1,_xlfn.XLOOKUP($A27,'Copy of PY1 Data(H)'!$A$1:$A$288,'Copy of PY1 Data(H)'!$A$1:$CZ$288))</f>
        <v>30455</v>
      </c>
      <c r="AZ27" s="180" cm="1">
        <f t="array" ref="AZ27">_xlfn.XLOOKUP(AZ$1,'Copy of PY1 Data(H)'!$A$1:$CZ$1,_xlfn.XLOOKUP($A27,'Copy of PY1 Data(H)'!$A$1:$A$288,'Copy of PY1 Data(H)'!$A$1:$CZ$288))</f>
        <v>10683</v>
      </c>
      <c r="BA27" s="180" cm="1">
        <f t="array" ref="BA27">_xlfn.XLOOKUP(BA$1,'Copy of PY1 Data(H)'!$A$1:$CZ$1,_xlfn.XLOOKUP($A27,'Copy of PY1 Data(H)'!$A$1:$A$288,'Copy of PY1 Data(H)'!$A$1:$CZ$288))</f>
        <v>0</v>
      </c>
      <c r="BB27" s="180" cm="1">
        <f t="array" ref="BB27">_xlfn.XLOOKUP(BB$1,'Copy of PY1 Data(H)'!$A$1:$CZ$1,_xlfn.XLOOKUP($A27,'Copy of PY1 Data(H)'!$A$1:$A$288,'Copy of PY1 Data(H)'!$A$1:$CZ$288))</f>
        <v>171741</v>
      </c>
      <c r="BC27" s="180" cm="1">
        <f t="array" ref="BC27">_xlfn.XLOOKUP(BC$1,'Copy of PY1 Data(H)'!$A$1:$CZ$1,_xlfn.XLOOKUP($A27,'Copy of PY1 Data(H)'!$A$1:$A$288,'Copy of PY1 Data(H)'!$A$1:$CZ$288))</f>
        <v>14215</v>
      </c>
      <c r="BD27" s="180" cm="1">
        <f t="array" ref="BD27">_xlfn.XLOOKUP(BD$1,'Copy of PY1 Data(H)'!$A$1:$CZ$1,_xlfn.XLOOKUP($A27,'Copy of PY1 Data(H)'!$A$1:$A$288,'Copy of PY1 Data(H)'!$A$1:$CZ$288))</f>
        <v>11744</v>
      </c>
      <c r="BE27" s="180" cm="1">
        <f t="array" ref="BE27">_xlfn.XLOOKUP(BE$1,'Copy of PY1 Data(H)'!$A$1:$CZ$1,_xlfn.XLOOKUP($A27,'Copy of PY1 Data(H)'!$A$1:$A$288,'Copy of PY1 Data(H)'!$A$1:$CZ$288))</f>
        <v>2676</v>
      </c>
      <c r="BF27" s="180" cm="1">
        <f t="array" ref="BF27">_xlfn.XLOOKUP(BF$1,'Copy of PY1 Data(H)'!$A$1:$CZ$1,_xlfn.XLOOKUP($A27,'Copy of PY1 Data(H)'!$A$1:$A$288,'Copy of PY1 Data(H)'!$A$1:$CZ$288))</f>
        <v>2314923</v>
      </c>
      <c r="BG27" s="180" cm="1">
        <f t="array" ref="BG27">_xlfn.XLOOKUP(BG$1,'Copy of PY1 Data(H)'!$A$1:$CZ$1,_xlfn.XLOOKUP($A27,'Copy of PY1 Data(H)'!$A$1:$A$288,'Copy of PY1 Data(H)'!$A$1:$CZ$288))</f>
        <v>3923</v>
      </c>
      <c r="BH27" s="180" cm="1">
        <f t="array" ref="BH27">_xlfn.XLOOKUP(BH$1,'Copy of PY1 Data(H)'!$A$1:$CZ$1,_xlfn.XLOOKUP($A27,'Copy of PY1 Data(H)'!$A$1:$A$288,'Copy of PY1 Data(H)'!$A$1:$CZ$288))</f>
        <v>1606806</v>
      </c>
      <c r="BI27" s="180" cm="1">
        <f t="array" ref="BI27">_xlfn.XLOOKUP(BI$1,'Copy of PY1 Data(H)'!$A$1:$CZ$1,_xlfn.XLOOKUP($A27,'Copy of PY1 Data(H)'!$A$1:$A$288,'Copy of PY1 Data(H)'!$A$1:$CZ$288))</f>
        <v>124121</v>
      </c>
      <c r="BJ27" s="180" cm="1">
        <f t="array" ref="BJ27">_xlfn.XLOOKUP(BJ$1,'Copy of PY1 Data(H)'!$A$1:$CZ$1,_xlfn.XLOOKUP($A27,'Copy of PY1 Data(H)'!$A$1:$A$288,'Copy of PY1 Data(H)'!$A$1:$CZ$288))</f>
        <v>12705</v>
      </c>
      <c r="BK27" s="180" cm="1">
        <f t="array" ref="BK27">_xlfn.XLOOKUP(BK$1,'Copy of PY1 Data(H)'!$A$1:$CZ$1,_xlfn.XLOOKUP($A27,'Copy of PY1 Data(H)'!$A$1:$A$288,'Copy of PY1 Data(H)'!$A$1:$CZ$288))</f>
        <v>0</v>
      </c>
      <c r="BL27" s="180" cm="1">
        <f t="array" ref="BL27">_xlfn.XLOOKUP(BL$1,'Copy of PY1 Data(H)'!$A$1:$CZ$1,_xlfn.XLOOKUP($A27,'Copy of PY1 Data(H)'!$A$1:$A$288,'Copy of PY1 Data(H)'!$A$1:$CZ$288))</f>
        <v>1409737</v>
      </c>
      <c r="BM27" s="180" cm="1">
        <f t="array" ref="BM27">_xlfn.XLOOKUP(BM$1,'Copy of PY1 Data(H)'!$A$1:$CZ$1,_xlfn.XLOOKUP($A27,'Copy of PY1 Data(H)'!$A$1:$A$288,'Copy of PY1 Data(H)'!$A$1:$CZ$288))</f>
        <v>1860657</v>
      </c>
      <c r="BN27" s="180" cm="1">
        <f t="array" ref="BN27">_xlfn.XLOOKUP(BN$1,'Copy of PY1 Data(H)'!$A$1:$CZ$1,_xlfn.XLOOKUP($A27,'Copy of PY1 Data(H)'!$A$1:$A$288,'Copy of PY1 Data(H)'!$A$1:$CZ$288))</f>
        <v>314732</v>
      </c>
      <c r="BO27" s="180" cm="1">
        <f t="array" ref="BO27">_xlfn.XLOOKUP(BO$1,'Copy of PY1 Data(H)'!$A$1:$CZ$1,_xlfn.XLOOKUP($A27,'Copy of PY1 Data(H)'!$A$1:$A$288,'Copy of PY1 Data(H)'!$A$1:$CZ$288))</f>
        <v>3087628</v>
      </c>
      <c r="BP27" s="180" cm="1">
        <f t="array" ref="BP27">_xlfn.XLOOKUP(BP$1,'Copy of PY1 Data(H)'!$A$1:$CZ$1,_xlfn.XLOOKUP($A27,'Copy of PY1 Data(H)'!$A$1:$A$288,'Copy of PY1 Data(H)'!$A$1:$CZ$288))</f>
        <v>11420001</v>
      </c>
      <c r="BQ27" s="180" cm="1">
        <f t="array" ref="BQ27">_xlfn.XLOOKUP(BQ$1,'Copy of PY1 Data(H)'!$A$1:$CZ$1,_xlfn.XLOOKUP($A27,'Copy of PY1 Data(H)'!$A$1:$A$288,'Copy of PY1 Data(H)'!$A$1:$CZ$288))</f>
        <v>62179</v>
      </c>
      <c r="BR27" s="180" cm="1">
        <f t="array" ref="BR27">_xlfn.XLOOKUP(BR$1,'Copy of PY1 Data(H)'!$A$1:$CZ$1,_xlfn.XLOOKUP($A27,'Copy of PY1 Data(H)'!$A$1:$A$288,'Copy of PY1 Data(H)'!$A$1:$CZ$288))</f>
        <v>2484767</v>
      </c>
      <c r="BS27" s="180" cm="1">
        <f t="array" ref="BS27">_xlfn.XLOOKUP(BS$1,'Copy of PY1 Data(H)'!$A$1:$CZ$1,_xlfn.XLOOKUP($A27,'Copy of PY1 Data(H)'!$A$1:$A$288,'Copy of PY1 Data(H)'!$A$1:$CZ$288))</f>
        <v>98149</v>
      </c>
      <c r="BT27" s="180" cm="1">
        <f t="array" ref="BT27">_xlfn.XLOOKUP(BT$1,'Copy of PY1 Data(H)'!$A$1:$CZ$1,_xlfn.XLOOKUP($A27,'Copy of PY1 Data(H)'!$A$1:$A$288,'Copy of PY1 Data(H)'!$A$1:$CZ$288))</f>
        <v>0</v>
      </c>
      <c r="BU27" s="180" cm="1">
        <f t="array" ref="BU27">_xlfn.XLOOKUP(BU$1,'Copy of PY1 Data(H)'!$A$1:$CZ$1,_xlfn.XLOOKUP($A27,'Copy of PY1 Data(H)'!$A$1:$A$288,'Copy of PY1 Data(H)'!$A$1:$CZ$288))</f>
        <v>27848</v>
      </c>
      <c r="BV27" s="180" cm="1">
        <f t="array" ref="BV27">_xlfn.XLOOKUP(BV$1,'Copy of PY1 Data(H)'!$A$1:$CZ$1,_xlfn.XLOOKUP($A27,'Copy of PY1 Data(H)'!$A$1:$A$288,'Copy of PY1 Data(H)'!$A$1:$CZ$288))</f>
        <v>89074</v>
      </c>
      <c r="BW27" s="180" cm="1">
        <f t="array" ref="BW27">_xlfn.XLOOKUP(BW$1,'Copy of PY1 Data(H)'!$A$1:$CZ$1,_xlfn.XLOOKUP($A27,'Copy of PY1 Data(H)'!$A$1:$A$288,'Copy of PY1 Data(H)'!$A$1:$CZ$288))</f>
        <v>527769</v>
      </c>
      <c r="BX27" s="180" cm="1">
        <f t="array" ref="BX27">_xlfn.XLOOKUP(BX$1,'Copy of PY1 Data(H)'!$A$1:$CZ$1,_xlfn.XLOOKUP($A27,'Copy of PY1 Data(H)'!$A$1:$A$288,'Copy of PY1 Data(H)'!$A$1:$CZ$288))</f>
        <v>60412</v>
      </c>
      <c r="BY27" s="180" cm="1">
        <f t="array" ref="BY27">_xlfn.XLOOKUP(BY$1,'Copy of PY1 Data(H)'!$A$1:$CZ$1,_xlfn.XLOOKUP($A27,'Copy of PY1 Data(H)'!$A$1:$A$288,'Copy of PY1 Data(H)'!$A$1:$CZ$288))</f>
        <v>1577170</v>
      </c>
      <c r="BZ27" s="180" cm="1">
        <f t="array" ref="BZ27">_xlfn.XLOOKUP(BZ$1,'Copy of PY1 Data(H)'!$A$1:$CZ$1,_xlfn.XLOOKUP($A27,'Copy of PY1 Data(H)'!$A$1:$A$288,'Copy of PY1 Data(H)'!$A$1:$CZ$288))</f>
        <v>119069</v>
      </c>
      <c r="CA27" s="180" cm="1">
        <f t="array" ref="CA27">_xlfn.XLOOKUP(CA$1,'Copy of PY1 Data(H)'!$A$1:$CZ$1,_xlfn.XLOOKUP($A27,'Copy of PY1 Data(H)'!$A$1:$A$288,'Copy of PY1 Data(H)'!$A$1:$CZ$288))</f>
        <v>586364</v>
      </c>
      <c r="CB27" s="180" cm="1">
        <f t="array" ref="CB27">_xlfn.XLOOKUP(CB$1,'Copy of PY1 Data(H)'!$A$1:$CZ$1,_xlfn.XLOOKUP($A27,'Copy of PY1 Data(H)'!$A$1:$A$288,'Copy of PY1 Data(H)'!$A$1:$CZ$288))</f>
        <v>63238</v>
      </c>
      <c r="CC27" s="180" cm="1">
        <f t="array" ref="CC27">_xlfn.XLOOKUP(CC$1,'Copy of PY1 Data(H)'!$A$1:$CZ$1,_xlfn.XLOOKUP($A27,'Copy of PY1 Data(H)'!$A$1:$A$288,'Copy of PY1 Data(H)'!$A$1:$CZ$288))</f>
        <v>364977</v>
      </c>
      <c r="CD27" s="180" cm="1">
        <f t="array" ref="CD27">_xlfn.XLOOKUP(CD$1,'Copy of PY1 Data(H)'!$A$1:$CZ$1,_xlfn.XLOOKUP($A27,'Copy of PY1 Data(H)'!$A$1:$A$288,'Copy of PY1 Data(H)'!$A$1:$CZ$288))</f>
        <v>3187005</v>
      </c>
    </row>
    <row r="28" spans="1:82" s="635" customFormat="1" x14ac:dyDescent="0.3">
      <c r="A28" s="635">
        <v>505</v>
      </c>
      <c r="B28" s="180"/>
      <c r="C28" s="180"/>
      <c r="D28" s="180" cm="1">
        <f t="array" ref="D28">_xlfn.XLOOKUP(D$1,'Copy of PY1 Data(H)'!$A$1:$CZ$1,_xlfn.XLOOKUP($A28,'Copy of PY1 Data(H)'!$A$1:$A$288,'Copy of PY1 Data(H)'!$A$1:$CZ$288))</f>
        <v>2691876</v>
      </c>
      <c r="E28" s="180" cm="1">
        <f t="array" ref="E28">_xlfn.XLOOKUP(E$1,'Copy of PY1 Data(H)'!$A$1:$CZ$1,_xlfn.XLOOKUP($A28,'Copy of PY1 Data(H)'!$A$1:$A$288,'Copy of PY1 Data(H)'!$A$1:$CZ$288))</f>
        <v>0</v>
      </c>
      <c r="F28" s="180" cm="1">
        <f t="array" ref="F28">_xlfn.XLOOKUP(F$1,'Copy of PY1 Data(H)'!$A$1:$CZ$1,_xlfn.XLOOKUP($A28,'Copy of PY1 Data(H)'!$A$1:$A$288,'Copy of PY1 Data(H)'!$A$1:$CZ$288))</f>
        <v>0</v>
      </c>
      <c r="G28" s="180" cm="1">
        <f t="array" ref="G28">_xlfn.XLOOKUP(G$1,'Copy of PY1 Data(H)'!$A$1:$CZ$1,_xlfn.XLOOKUP($A28,'Copy of PY1 Data(H)'!$A$1:$A$288,'Copy of PY1 Data(H)'!$A$1:$CZ$288))</f>
        <v>0</v>
      </c>
      <c r="H28" s="180" cm="1">
        <f t="array" ref="H28">_xlfn.XLOOKUP(H$1,'Copy of PY1 Data(H)'!$A$1:$CZ$1,_xlfn.XLOOKUP($A28,'Copy of PY1 Data(H)'!$A$1:$A$288,'Copy of PY1 Data(H)'!$A$1:$CZ$288))</f>
        <v>0</v>
      </c>
      <c r="I28" s="180" cm="1">
        <f t="array" ref="I28">_xlfn.XLOOKUP(I$1,'Copy of PY1 Data(H)'!$A$1:$CZ$1,_xlfn.XLOOKUP($A28,'Copy of PY1 Data(H)'!$A$1:$A$288,'Copy of PY1 Data(H)'!$A$1:$CZ$288))</f>
        <v>900</v>
      </c>
      <c r="J28" s="180" cm="1">
        <f t="array" ref="J28">_xlfn.XLOOKUP(J$1,'Copy of PY1 Data(H)'!$A$1:$CZ$1,_xlfn.XLOOKUP($A28,'Copy of PY1 Data(H)'!$A$1:$A$288,'Copy of PY1 Data(H)'!$A$1:$CZ$288))</f>
        <v>0</v>
      </c>
      <c r="K28" s="180" cm="1">
        <f t="array" ref="K28">_xlfn.XLOOKUP(K$1,'Copy of PY1 Data(H)'!$A$1:$CZ$1,_xlfn.XLOOKUP($A28,'Copy of PY1 Data(H)'!$A$1:$A$288,'Copy of PY1 Data(H)'!$A$1:$CZ$288))</f>
        <v>0</v>
      </c>
      <c r="L28" s="180" cm="1">
        <f t="array" ref="L28">_xlfn.XLOOKUP(L$1,'Copy of PY1 Data(H)'!$A$1:$CZ$1,_xlfn.XLOOKUP($A28,'Copy of PY1 Data(H)'!$A$1:$A$288,'Copy of PY1 Data(H)'!$A$1:$CZ$288))</f>
        <v>1101724</v>
      </c>
      <c r="M28" s="180" cm="1">
        <f t="array" ref="M28">_xlfn.XLOOKUP(M$1,'Copy of PY1 Data(H)'!$A$1:$CZ$1,_xlfn.XLOOKUP($A28,'Copy of PY1 Data(H)'!$A$1:$A$288,'Copy of PY1 Data(H)'!$A$1:$CZ$288))</f>
        <v>5866521</v>
      </c>
      <c r="N28" s="180" cm="1">
        <f t="array" ref="N28">_xlfn.XLOOKUP(N$1,'Copy of PY1 Data(H)'!$A$1:$CZ$1,_xlfn.XLOOKUP($A28,'Copy of PY1 Data(H)'!$A$1:$A$288,'Copy of PY1 Data(H)'!$A$1:$CZ$288))</f>
        <v>86989</v>
      </c>
      <c r="O28" s="180" cm="1">
        <f t="array" ref="O28">_xlfn.XLOOKUP(O$1,'Copy of PY1 Data(H)'!$A$1:$CZ$1,_xlfn.XLOOKUP($A28,'Copy of PY1 Data(H)'!$A$1:$A$288,'Copy of PY1 Data(H)'!$A$1:$CZ$288))</f>
        <v>149408</v>
      </c>
      <c r="P28" s="180" cm="1">
        <f t="array" ref="P28">_xlfn.XLOOKUP(P$1,'Copy of PY1 Data(H)'!$A$1:$CZ$1,_xlfn.XLOOKUP($A28,'Copy of PY1 Data(H)'!$A$1:$A$288,'Copy of PY1 Data(H)'!$A$1:$CZ$288))</f>
        <v>0</v>
      </c>
      <c r="Q28" s="180" cm="1">
        <f t="array" ref="Q28">_xlfn.XLOOKUP(Q$1,'Copy of PY1 Data(H)'!$A$1:$CZ$1,_xlfn.XLOOKUP($A28,'Copy of PY1 Data(H)'!$A$1:$A$288,'Copy of PY1 Data(H)'!$A$1:$CZ$288))</f>
        <v>572827</v>
      </c>
      <c r="R28" s="180" cm="1">
        <f t="array" ref="R28">_xlfn.XLOOKUP(R$1,'Copy of PY1 Data(H)'!$A$1:$CZ$1,_xlfn.XLOOKUP($A28,'Copy of PY1 Data(H)'!$A$1:$A$288,'Copy of PY1 Data(H)'!$A$1:$CZ$288))</f>
        <v>0</v>
      </c>
      <c r="S28" s="180" cm="1">
        <f t="array" ref="S28">_xlfn.XLOOKUP(S$1,'Copy of PY1 Data(H)'!$A$1:$CZ$1,_xlfn.XLOOKUP($A28,'Copy of PY1 Data(H)'!$A$1:$A$288,'Copy of PY1 Data(H)'!$A$1:$CZ$288))</f>
        <v>0</v>
      </c>
      <c r="T28" s="180" cm="1">
        <f t="array" ref="T28">_xlfn.XLOOKUP(T$1,'Copy of PY1 Data(H)'!$A$1:$CZ$1,_xlfn.XLOOKUP($A28,'Copy of PY1 Data(H)'!$A$1:$A$288,'Copy of PY1 Data(H)'!$A$1:$CZ$288))</f>
        <v>0</v>
      </c>
      <c r="U28" s="180" cm="1">
        <f t="array" ref="U28">_xlfn.XLOOKUP(U$1,'Copy of PY1 Data(H)'!$A$1:$CZ$1,_xlfn.XLOOKUP($A28,'Copy of PY1 Data(H)'!$A$1:$A$288,'Copy of PY1 Data(H)'!$A$1:$CZ$288))</f>
        <v>77625</v>
      </c>
      <c r="V28" s="180" cm="1">
        <f t="array" ref="V28">_xlfn.XLOOKUP(V$1,'Copy of PY1 Data(H)'!$A$1:$CZ$1,_xlfn.XLOOKUP($A28,'Copy of PY1 Data(H)'!$A$1:$A$288,'Copy of PY1 Data(H)'!$A$1:$CZ$288))</f>
        <v>116842</v>
      </c>
      <c r="W28" s="180" cm="1">
        <f t="array" ref="W28">_xlfn.XLOOKUP(W$1,'Copy of PY1 Data(H)'!$A$1:$CZ$1,_xlfn.XLOOKUP($A28,'Copy of PY1 Data(H)'!$A$1:$A$288,'Copy of PY1 Data(H)'!$A$1:$CZ$288))</f>
        <v>0</v>
      </c>
      <c r="X28" s="180" cm="1">
        <f t="array" ref="X28">_xlfn.XLOOKUP(X$1,'Copy of PY1 Data(H)'!$A$1:$CZ$1,_xlfn.XLOOKUP($A28,'Copy of PY1 Data(H)'!$A$1:$A$288,'Copy of PY1 Data(H)'!$A$1:$CZ$288))</f>
        <v>0</v>
      </c>
      <c r="Y28" s="180" cm="1">
        <f t="array" ref="Y28">_xlfn.XLOOKUP(Y$1,'Copy of PY1 Data(H)'!$A$1:$CZ$1,_xlfn.XLOOKUP($A28,'Copy of PY1 Data(H)'!$A$1:$A$288,'Copy of PY1 Data(H)'!$A$1:$CZ$288))</f>
        <v>404930</v>
      </c>
      <c r="Z28" s="180" cm="1">
        <f t="array" ref="Z28">_xlfn.XLOOKUP(Z$1,'Copy of PY1 Data(H)'!$A$1:$CZ$1,_xlfn.XLOOKUP($A28,'Copy of PY1 Data(H)'!$A$1:$A$288,'Copy of PY1 Data(H)'!$A$1:$CZ$288))</f>
        <v>24761905</v>
      </c>
      <c r="AA28" s="180" cm="1">
        <f t="array" ref="AA28">_xlfn.XLOOKUP(AA$1,'Copy of PY1 Data(H)'!$A$1:$CZ$1,_xlfn.XLOOKUP($A28,'Copy of PY1 Data(H)'!$A$1:$A$288,'Copy of PY1 Data(H)'!$A$1:$CZ$288))</f>
        <v>0</v>
      </c>
      <c r="AB28" s="180" cm="1">
        <f t="array" ref="AB28">_xlfn.XLOOKUP(AB$1,'Copy of PY1 Data(H)'!$A$1:$CZ$1,_xlfn.XLOOKUP($A28,'Copy of PY1 Data(H)'!$A$1:$A$288,'Copy of PY1 Data(H)'!$A$1:$CZ$288))</f>
        <v>0</v>
      </c>
      <c r="AC28" s="180" cm="1">
        <f t="array" ref="AC28">_xlfn.XLOOKUP(AC$1,'Copy of PY1 Data(H)'!$A$1:$CZ$1,_xlfn.XLOOKUP($A28,'Copy of PY1 Data(H)'!$A$1:$A$288,'Copy of PY1 Data(H)'!$A$1:$CZ$288))</f>
        <v>2771870</v>
      </c>
      <c r="AD28" s="180" cm="1">
        <f t="array" ref="AD28">_xlfn.XLOOKUP(AD$1,'Copy of PY1 Data(H)'!$A$1:$CZ$1,_xlfn.XLOOKUP($A28,'Copy of PY1 Data(H)'!$A$1:$A$288,'Copy of PY1 Data(H)'!$A$1:$CZ$288))</f>
        <v>0</v>
      </c>
      <c r="AE28" s="180" cm="1">
        <f t="array" ref="AE28">_xlfn.XLOOKUP(AE$1,'Copy of PY1 Data(H)'!$A$1:$CZ$1,_xlfn.XLOOKUP($A28,'Copy of PY1 Data(H)'!$A$1:$A$288,'Copy of PY1 Data(H)'!$A$1:$CZ$288))</f>
        <v>0</v>
      </c>
      <c r="AF28" s="180" cm="1">
        <f t="array" ref="AF28">_xlfn.XLOOKUP(AF$1,'Copy of PY1 Data(H)'!$A$1:$CZ$1,_xlfn.XLOOKUP($A28,'Copy of PY1 Data(H)'!$A$1:$A$288,'Copy of PY1 Data(H)'!$A$1:$CZ$288))</f>
        <v>5163691</v>
      </c>
      <c r="AG28" s="180" cm="1">
        <f t="array" ref="AG28">_xlfn.XLOOKUP(AG$1,'Copy of PY1 Data(H)'!$A$1:$CZ$1,_xlfn.XLOOKUP($A28,'Copy of PY1 Data(H)'!$A$1:$A$288,'Copy of PY1 Data(H)'!$A$1:$CZ$288))</f>
        <v>9260</v>
      </c>
      <c r="AH28" s="180" cm="1">
        <f t="array" ref="AH28">_xlfn.XLOOKUP(AH$1,'Copy of PY1 Data(H)'!$A$1:$CZ$1,_xlfn.XLOOKUP($A28,'Copy of PY1 Data(H)'!$A$1:$A$288,'Copy of PY1 Data(H)'!$A$1:$CZ$288))</f>
        <v>0</v>
      </c>
      <c r="AI28" s="180" cm="1">
        <f t="array" ref="AI28">_xlfn.XLOOKUP(AI$1,'Copy of PY1 Data(H)'!$A$1:$CZ$1,_xlfn.XLOOKUP($A28,'Copy of PY1 Data(H)'!$A$1:$A$288,'Copy of PY1 Data(H)'!$A$1:$CZ$288))</f>
        <v>0</v>
      </c>
      <c r="AJ28" s="180" cm="1">
        <f t="array" ref="AJ28">_xlfn.XLOOKUP(AJ$1,'Copy of PY1 Data(H)'!$A$1:$CZ$1,_xlfn.XLOOKUP($A28,'Copy of PY1 Data(H)'!$A$1:$A$288,'Copy of PY1 Data(H)'!$A$1:$CZ$288))</f>
        <v>0</v>
      </c>
      <c r="AK28" s="180" cm="1">
        <f t="array" ref="AK28">_xlfn.XLOOKUP(AK$1,'Copy of PY1 Data(H)'!$A$1:$CZ$1,_xlfn.XLOOKUP($A28,'Copy of PY1 Data(H)'!$A$1:$A$288,'Copy of PY1 Data(H)'!$A$1:$CZ$288))</f>
        <v>0</v>
      </c>
      <c r="AL28" s="180" cm="1">
        <f t="array" ref="AL28">_xlfn.XLOOKUP(AL$1,'Copy of PY1 Data(H)'!$A$1:$CZ$1,_xlfn.XLOOKUP($A28,'Copy of PY1 Data(H)'!$A$1:$A$288,'Copy of PY1 Data(H)'!$A$1:$CZ$288))</f>
        <v>0</v>
      </c>
      <c r="AM28" s="180" cm="1">
        <f t="array" ref="AM28">_xlfn.XLOOKUP(AM$1,'Copy of PY1 Data(H)'!$A$1:$CZ$1,_xlfn.XLOOKUP($A28,'Copy of PY1 Data(H)'!$A$1:$A$288,'Copy of PY1 Data(H)'!$A$1:$CZ$288))</f>
        <v>0</v>
      </c>
      <c r="AN28" s="180" cm="1">
        <f t="array" ref="AN28">_xlfn.XLOOKUP(AN$1,'Copy of PY1 Data(H)'!$A$1:$CZ$1,_xlfn.XLOOKUP($A28,'Copy of PY1 Data(H)'!$A$1:$A$288,'Copy of PY1 Data(H)'!$A$1:$CZ$288))</f>
        <v>193869</v>
      </c>
      <c r="AO28" s="180" cm="1">
        <f t="array" ref="AO28">_xlfn.XLOOKUP(AO$1,'Copy of PY1 Data(H)'!$A$1:$CZ$1,_xlfn.XLOOKUP($A28,'Copy of PY1 Data(H)'!$A$1:$A$288,'Copy of PY1 Data(H)'!$A$1:$CZ$288))</f>
        <v>0</v>
      </c>
      <c r="AP28" s="180" cm="1">
        <f t="array" ref="AP28">_xlfn.XLOOKUP(AP$1,'Copy of PY1 Data(H)'!$A$1:$CZ$1,_xlfn.XLOOKUP($A28,'Copy of PY1 Data(H)'!$A$1:$A$288,'Copy of PY1 Data(H)'!$A$1:$CZ$288))</f>
        <v>138034</v>
      </c>
      <c r="AQ28" s="180" cm="1">
        <f t="array" ref="AQ28">_xlfn.XLOOKUP(AQ$1,'Copy of PY1 Data(H)'!$A$1:$CZ$1,_xlfn.XLOOKUP($A28,'Copy of PY1 Data(H)'!$A$1:$A$288,'Copy of PY1 Data(H)'!$A$1:$CZ$288))</f>
        <v>88113</v>
      </c>
      <c r="AR28" s="180" cm="1">
        <f t="array" ref="AR28">_xlfn.XLOOKUP(AR$1,'Copy of PY1 Data(H)'!$A$1:$CZ$1,_xlfn.XLOOKUP($A28,'Copy of PY1 Data(H)'!$A$1:$A$288,'Copy of PY1 Data(H)'!$A$1:$CZ$288))</f>
        <v>771153</v>
      </c>
      <c r="AS28" s="180" cm="1">
        <f t="array" ref="AS28">_xlfn.XLOOKUP(AS$1,'Copy of PY1 Data(H)'!$A$1:$CZ$1,_xlfn.XLOOKUP($A28,'Copy of PY1 Data(H)'!$A$1:$A$288,'Copy of PY1 Data(H)'!$A$1:$CZ$288))</f>
        <v>0</v>
      </c>
      <c r="AT28" s="180" cm="1">
        <f t="array" ref="AT28">_xlfn.XLOOKUP(AT$1,'Copy of PY1 Data(H)'!$A$1:$CZ$1,_xlfn.XLOOKUP($A28,'Copy of PY1 Data(H)'!$A$1:$A$288,'Copy of PY1 Data(H)'!$A$1:$CZ$288))</f>
        <v>0</v>
      </c>
      <c r="AU28" s="180" cm="1">
        <f t="array" ref="AU28">_xlfn.XLOOKUP(AU$1,'Copy of PY1 Data(H)'!$A$1:$CZ$1,_xlfn.XLOOKUP($A28,'Copy of PY1 Data(H)'!$A$1:$A$288,'Copy of PY1 Data(H)'!$A$1:$CZ$288))</f>
        <v>18651607</v>
      </c>
      <c r="AV28" s="180" cm="1">
        <f t="array" ref="AV28">_xlfn.XLOOKUP(AV$1,'Copy of PY1 Data(H)'!$A$1:$CZ$1,_xlfn.XLOOKUP($A28,'Copy of PY1 Data(H)'!$A$1:$A$288,'Copy of PY1 Data(H)'!$A$1:$CZ$288))</f>
        <v>7826007</v>
      </c>
      <c r="AW28" s="180" cm="1">
        <f t="array" ref="AW28">_xlfn.XLOOKUP(AW$1,'Copy of PY1 Data(H)'!$A$1:$CZ$1,_xlfn.XLOOKUP($A28,'Copy of PY1 Data(H)'!$A$1:$A$288,'Copy of PY1 Data(H)'!$A$1:$CZ$288))</f>
        <v>0</v>
      </c>
      <c r="AX28" s="180" cm="1">
        <f t="array" ref="AX28">_xlfn.XLOOKUP(AX$1,'Copy of PY1 Data(H)'!$A$1:$CZ$1,_xlfn.XLOOKUP($A28,'Copy of PY1 Data(H)'!$A$1:$A$288,'Copy of PY1 Data(H)'!$A$1:$CZ$288))</f>
        <v>75000</v>
      </c>
      <c r="AY28" s="180" cm="1">
        <f t="array" ref="AY28">_xlfn.XLOOKUP(AY$1,'Copy of PY1 Data(H)'!$A$1:$CZ$1,_xlfn.XLOOKUP($A28,'Copy of PY1 Data(H)'!$A$1:$A$288,'Copy of PY1 Data(H)'!$A$1:$CZ$288))</f>
        <v>0</v>
      </c>
      <c r="AZ28" s="180" cm="1">
        <f t="array" ref="AZ28">_xlfn.XLOOKUP(AZ$1,'Copy of PY1 Data(H)'!$A$1:$CZ$1,_xlfn.XLOOKUP($A28,'Copy of PY1 Data(H)'!$A$1:$A$288,'Copy of PY1 Data(H)'!$A$1:$CZ$288))</f>
        <v>0</v>
      </c>
      <c r="BA28" s="180" cm="1">
        <f t="array" ref="BA28">_xlfn.XLOOKUP(BA$1,'Copy of PY1 Data(H)'!$A$1:$CZ$1,_xlfn.XLOOKUP($A28,'Copy of PY1 Data(H)'!$A$1:$A$288,'Copy of PY1 Data(H)'!$A$1:$CZ$288))</f>
        <v>0</v>
      </c>
      <c r="BB28" s="180" cm="1">
        <f t="array" ref="BB28">_xlfn.XLOOKUP(BB$1,'Copy of PY1 Data(H)'!$A$1:$CZ$1,_xlfn.XLOOKUP($A28,'Copy of PY1 Data(H)'!$A$1:$A$288,'Copy of PY1 Data(H)'!$A$1:$CZ$288))</f>
        <v>217048</v>
      </c>
      <c r="BC28" s="180" cm="1">
        <f t="array" ref="BC28">_xlfn.XLOOKUP(BC$1,'Copy of PY1 Data(H)'!$A$1:$CZ$1,_xlfn.XLOOKUP($A28,'Copy of PY1 Data(H)'!$A$1:$A$288,'Copy of PY1 Data(H)'!$A$1:$CZ$288))</f>
        <v>0</v>
      </c>
      <c r="BD28" s="180" cm="1">
        <f t="array" ref="BD28">_xlfn.XLOOKUP(BD$1,'Copy of PY1 Data(H)'!$A$1:$CZ$1,_xlfn.XLOOKUP($A28,'Copy of PY1 Data(H)'!$A$1:$A$288,'Copy of PY1 Data(H)'!$A$1:$CZ$288))</f>
        <v>0</v>
      </c>
      <c r="BE28" s="180" cm="1">
        <f t="array" ref="BE28">_xlfn.XLOOKUP(BE$1,'Copy of PY1 Data(H)'!$A$1:$CZ$1,_xlfn.XLOOKUP($A28,'Copy of PY1 Data(H)'!$A$1:$A$288,'Copy of PY1 Data(H)'!$A$1:$CZ$288))</f>
        <v>0</v>
      </c>
      <c r="BF28" s="180" cm="1">
        <f t="array" ref="BF28">_xlfn.XLOOKUP(BF$1,'Copy of PY1 Data(H)'!$A$1:$CZ$1,_xlfn.XLOOKUP($A28,'Copy of PY1 Data(H)'!$A$1:$A$288,'Copy of PY1 Data(H)'!$A$1:$CZ$288))</f>
        <v>321994</v>
      </c>
      <c r="BG28" s="180" cm="1">
        <f t="array" ref="BG28">_xlfn.XLOOKUP(BG$1,'Copy of PY1 Data(H)'!$A$1:$CZ$1,_xlfn.XLOOKUP($A28,'Copy of PY1 Data(H)'!$A$1:$A$288,'Copy of PY1 Data(H)'!$A$1:$CZ$288))</f>
        <v>0</v>
      </c>
      <c r="BH28" s="180" cm="1">
        <f t="array" ref="BH28">_xlfn.XLOOKUP(BH$1,'Copy of PY1 Data(H)'!$A$1:$CZ$1,_xlfn.XLOOKUP($A28,'Copy of PY1 Data(H)'!$A$1:$A$288,'Copy of PY1 Data(H)'!$A$1:$CZ$288))</f>
        <v>0</v>
      </c>
      <c r="BI28" s="180" cm="1">
        <f t="array" ref="BI28">_xlfn.XLOOKUP(BI$1,'Copy of PY1 Data(H)'!$A$1:$CZ$1,_xlfn.XLOOKUP($A28,'Copy of PY1 Data(H)'!$A$1:$A$288,'Copy of PY1 Data(H)'!$A$1:$CZ$288))</f>
        <v>58612</v>
      </c>
      <c r="BJ28" s="180" cm="1">
        <f t="array" ref="BJ28">_xlfn.XLOOKUP(BJ$1,'Copy of PY1 Data(H)'!$A$1:$CZ$1,_xlfn.XLOOKUP($A28,'Copy of PY1 Data(H)'!$A$1:$A$288,'Copy of PY1 Data(H)'!$A$1:$CZ$288))</f>
        <v>0</v>
      </c>
      <c r="BK28" s="180" cm="1">
        <f t="array" ref="BK28">_xlfn.XLOOKUP(BK$1,'Copy of PY1 Data(H)'!$A$1:$CZ$1,_xlfn.XLOOKUP($A28,'Copy of PY1 Data(H)'!$A$1:$A$288,'Copy of PY1 Data(H)'!$A$1:$CZ$288))</f>
        <v>0</v>
      </c>
      <c r="BL28" s="180" cm="1">
        <f t="array" ref="BL28">_xlfn.XLOOKUP(BL$1,'Copy of PY1 Data(H)'!$A$1:$CZ$1,_xlfn.XLOOKUP($A28,'Copy of PY1 Data(H)'!$A$1:$A$288,'Copy of PY1 Data(H)'!$A$1:$CZ$288))</f>
        <v>0</v>
      </c>
      <c r="BM28" s="180" cm="1">
        <f t="array" ref="BM28">_xlfn.XLOOKUP(BM$1,'Copy of PY1 Data(H)'!$A$1:$CZ$1,_xlfn.XLOOKUP($A28,'Copy of PY1 Data(H)'!$A$1:$A$288,'Copy of PY1 Data(H)'!$A$1:$CZ$288))</f>
        <v>699285</v>
      </c>
      <c r="BN28" s="180" cm="1">
        <f t="array" ref="BN28">_xlfn.XLOOKUP(BN$1,'Copy of PY1 Data(H)'!$A$1:$CZ$1,_xlfn.XLOOKUP($A28,'Copy of PY1 Data(H)'!$A$1:$A$288,'Copy of PY1 Data(H)'!$A$1:$CZ$288))</f>
        <v>75198</v>
      </c>
      <c r="BO28" s="180" cm="1">
        <f t="array" ref="BO28">_xlfn.XLOOKUP(BO$1,'Copy of PY1 Data(H)'!$A$1:$CZ$1,_xlfn.XLOOKUP($A28,'Copy of PY1 Data(H)'!$A$1:$A$288,'Copy of PY1 Data(H)'!$A$1:$CZ$288))</f>
        <v>12994689</v>
      </c>
      <c r="BP28" s="180" cm="1">
        <f t="array" ref="BP28">_xlfn.XLOOKUP(BP$1,'Copy of PY1 Data(H)'!$A$1:$CZ$1,_xlfn.XLOOKUP($A28,'Copy of PY1 Data(H)'!$A$1:$A$288,'Copy of PY1 Data(H)'!$A$1:$CZ$288))</f>
        <v>535314</v>
      </c>
      <c r="BQ28" s="180" cm="1">
        <f t="array" ref="BQ28">_xlfn.XLOOKUP(BQ$1,'Copy of PY1 Data(H)'!$A$1:$CZ$1,_xlfn.XLOOKUP($A28,'Copy of PY1 Data(H)'!$A$1:$A$288,'Copy of PY1 Data(H)'!$A$1:$CZ$288))</f>
        <v>263793</v>
      </c>
      <c r="BR28" s="180" cm="1">
        <f t="array" ref="BR28">_xlfn.XLOOKUP(BR$1,'Copy of PY1 Data(H)'!$A$1:$CZ$1,_xlfn.XLOOKUP($A28,'Copy of PY1 Data(H)'!$A$1:$A$288,'Copy of PY1 Data(H)'!$A$1:$CZ$288))</f>
        <v>35270</v>
      </c>
      <c r="BS28" s="180" cm="1">
        <f t="array" ref="BS28">_xlfn.XLOOKUP(BS$1,'Copy of PY1 Data(H)'!$A$1:$CZ$1,_xlfn.XLOOKUP($A28,'Copy of PY1 Data(H)'!$A$1:$A$288,'Copy of PY1 Data(H)'!$A$1:$CZ$288))</f>
        <v>0</v>
      </c>
      <c r="BT28" s="180" cm="1">
        <f t="array" ref="BT28">_xlfn.XLOOKUP(BT$1,'Copy of PY1 Data(H)'!$A$1:$CZ$1,_xlfn.XLOOKUP($A28,'Copy of PY1 Data(H)'!$A$1:$A$288,'Copy of PY1 Data(H)'!$A$1:$CZ$288))</f>
        <v>0</v>
      </c>
      <c r="BU28" s="180" cm="1">
        <f t="array" ref="BU28">_xlfn.XLOOKUP(BU$1,'Copy of PY1 Data(H)'!$A$1:$CZ$1,_xlfn.XLOOKUP($A28,'Copy of PY1 Data(H)'!$A$1:$A$288,'Copy of PY1 Data(H)'!$A$1:$CZ$288))</f>
        <v>0</v>
      </c>
      <c r="BV28" s="180" cm="1">
        <f t="array" ref="BV28">_xlfn.XLOOKUP(BV$1,'Copy of PY1 Data(H)'!$A$1:$CZ$1,_xlfn.XLOOKUP($A28,'Copy of PY1 Data(H)'!$A$1:$A$288,'Copy of PY1 Data(H)'!$A$1:$CZ$288))</f>
        <v>3344</v>
      </c>
      <c r="BW28" s="180" cm="1">
        <f t="array" ref="BW28">_xlfn.XLOOKUP(BW$1,'Copy of PY1 Data(H)'!$A$1:$CZ$1,_xlfn.XLOOKUP($A28,'Copy of PY1 Data(H)'!$A$1:$A$288,'Copy of PY1 Data(H)'!$A$1:$CZ$288))</f>
        <v>66406</v>
      </c>
      <c r="BX28" s="180" cm="1">
        <f t="array" ref="BX28">_xlfn.XLOOKUP(BX$1,'Copy of PY1 Data(H)'!$A$1:$CZ$1,_xlfn.XLOOKUP($A28,'Copy of PY1 Data(H)'!$A$1:$A$288,'Copy of PY1 Data(H)'!$A$1:$CZ$288))</f>
        <v>0</v>
      </c>
      <c r="BY28" s="180" cm="1">
        <f t="array" ref="BY28">_xlfn.XLOOKUP(BY$1,'Copy of PY1 Data(H)'!$A$1:$CZ$1,_xlfn.XLOOKUP($A28,'Copy of PY1 Data(H)'!$A$1:$A$288,'Copy of PY1 Data(H)'!$A$1:$CZ$288))</f>
        <v>17181170</v>
      </c>
      <c r="BZ28" s="180" cm="1">
        <f t="array" ref="BZ28">_xlfn.XLOOKUP(BZ$1,'Copy of PY1 Data(H)'!$A$1:$CZ$1,_xlfn.XLOOKUP($A28,'Copy of PY1 Data(H)'!$A$1:$A$288,'Copy of PY1 Data(H)'!$A$1:$CZ$288))</f>
        <v>11467</v>
      </c>
      <c r="CA28" s="180" cm="1">
        <f t="array" ref="CA28">_xlfn.XLOOKUP(CA$1,'Copy of PY1 Data(H)'!$A$1:$CZ$1,_xlfn.XLOOKUP($A28,'Copy of PY1 Data(H)'!$A$1:$A$288,'Copy of PY1 Data(H)'!$A$1:$CZ$288))</f>
        <v>0</v>
      </c>
      <c r="CB28" s="180" cm="1">
        <f t="array" ref="CB28">_xlfn.XLOOKUP(CB$1,'Copy of PY1 Data(H)'!$A$1:$CZ$1,_xlfn.XLOOKUP($A28,'Copy of PY1 Data(H)'!$A$1:$A$288,'Copy of PY1 Data(H)'!$A$1:$CZ$288))</f>
        <v>7256</v>
      </c>
      <c r="CC28" s="180" cm="1">
        <f t="array" ref="CC28">_xlfn.XLOOKUP(CC$1,'Copy of PY1 Data(H)'!$A$1:$CZ$1,_xlfn.XLOOKUP($A28,'Copy of PY1 Data(H)'!$A$1:$A$288,'Copy of PY1 Data(H)'!$A$1:$CZ$288))</f>
        <v>297646</v>
      </c>
      <c r="CD28" s="180" cm="1">
        <f t="array" ref="CD28">_xlfn.XLOOKUP(CD$1,'Copy of PY1 Data(H)'!$A$1:$CZ$1,_xlfn.XLOOKUP($A28,'Copy of PY1 Data(H)'!$A$1:$A$288,'Copy of PY1 Data(H)'!$A$1:$CZ$288))</f>
        <v>5144563</v>
      </c>
    </row>
    <row r="29" spans="1:82" s="635" customFormat="1" x14ac:dyDescent="0.3">
      <c r="A29" s="635">
        <v>341</v>
      </c>
      <c r="B29" s="180"/>
      <c r="C29" s="180"/>
      <c r="D29" s="180" cm="1">
        <f t="array" ref="D29">_xlfn.XLOOKUP(D$1,'Copy of PY1 Data(H)'!$A$1:$CZ$1,_xlfn.XLOOKUP($A29,'Copy of PY1 Data(H)'!$A$1:$A$288,'Copy of PY1 Data(H)'!$A$1:$CZ$288))</f>
        <v>643410</v>
      </c>
      <c r="E29" s="180" cm="1">
        <f t="array" ref="E29">_xlfn.XLOOKUP(E$1,'Copy of PY1 Data(H)'!$A$1:$CZ$1,_xlfn.XLOOKUP($A29,'Copy of PY1 Data(H)'!$A$1:$A$288,'Copy of PY1 Data(H)'!$A$1:$CZ$288))</f>
        <v>1972606</v>
      </c>
      <c r="F29" s="180" cm="1">
        <f t="array" ref="F29">_xlfn.XLOOKUP(F$1,'Copy of PY1 Data(H)'!$A$1:$CZ$1,_xlfn.XLOOKUP($A29,'Copy of PY1 Data(H)'!$A$1:$A$288,'Copy of PY1 Data(H)'!$A$1:$CZ$288))</f>
        <v>284645</v>
      </c>
      <c r="G29" s="180" cm="1">
        <f t="array" ref="G29">_xlfn.XLOOKUP(G$1,'Copy of PY1 Data(H)'!$A$1:$CZ$1,_xlfn.XLOOKUP($A29,'Copy of PY1 Data(H)'!$A$1:$A$288,'Copy of PY1 Data(H)'!$A$1:$CZ$288))</f>
        <v>752426</v>
      </c>
      <c r="H29" s="180" cm="1">
        <f t="array" ref="H29">_xlfn.XLOOKUP(H$1,'Copy of PY1 Data(H)'!$A$1:$CZ$1,_xlfn.XLOOKUP($A29,'Copy of PY1 Data(H)'!$A$1:$A$288,'Copy of PY1 Data(H)'!$A$1:$CZ$288))</f>
        <v>643916</v>
      </c>
      <c r="I29" s="180" cm="1">
        <f t="array" ref="I29">_xlfn.XLOOKUP(I$1,'Copy of PY1 Data(H)'!$A$1:$CZ$1,_xlfn.XLOOKUP($A29,'Copy of PY1 Data(H)'!$A$1:$A$288,'Copy of PY1 Data(H)'!$A$1:$CZ$288))</f>
        <v>223702</v>
      </c>
      <c r="J29" s="180" cm="1">
        <f t="array" ref="J29">_xlfn.XLOOKUP(J$1,'Copy of PY1 Data(H)'!$A$1:$CZ$1,_xlfn.XLOOKUP($A29,'Copy of PY1 Data(H)'!$A$1:$A$288,'Copy of PY1 Data(H)'!$A$1:$CZ$288))</f>
        <v>53447</v>
      </c>
      <c r="K29" s="180" cm="1">
        <f t="array" ref="K29">_xlfn.XLOOKUP(K$1,'Copy of PY1 Data(H)'!$A$1:$CZ$1,_xlfn.XLOOKUP($A29,'Copy of PY1 Data(H)'!$A$1:$A$288,'Copy of PY1 Data(H)'!$A$1:$CZ$288))</f>
        <v>72586</v>
      </c>
      <c r="L29" s="180" cm="1">
        <f t="array" ref="L29">_xlfn.XLOOKUP(L$1,'Copy of PY1 Data(H)'!$A$1:$CZ$1,_xlfn.XLOOKUP($A29,'Copy of PY1 Data(H)'!$A$1:$A$288,'Copy of PY1 Data(H)'!$A$1:$CZ$288))</f>
        <v>3654690</v>
      </c>
      <c r="M29" s="180" cm="1">
        <f t="array" ref="M29">_xlfn.XLOOKUP(M$1,'Copy of PY1 Data(H)'!$A$1:$CZ$1,_xlfn.XLOOKUP($A29,'Copy of PY1 Data(H)'!$A$1:$A$288,'Copy of PY1 Data(H)'!$A$1:$CZ$288))</f>
        <v>155849108</v>
      </c>
      <c r="N29" s="180" cm="1">
        <f t="array" ref="N29">_xlfn.XLOOKUP(N$1,'Copy of PY1 Data(H)'!$A$1:$CZ$1,_xlfn.XLOOKUP($A29,'Copy of PY1 Data(H)'!$A$1:$A$288,'Copy of PY1 Data(H)'!$A$1:$CZ$288))</f>
        <v>2138784</v>
      </c>
      <c r="O29" s="180" cm="1">
        <f t="array" ref="O29">_xlfn.XLOOKUP(O$1,'Copy of PY1 Data(H)'!$A$1:$CZ$1,_xlfn.XLOOKUP($A29,'Copy of PY1 Data(H)'!$A$1:$A$288,'Copy of PY1 Data(H)'!$A$1:$CZ$288))</f>
        <v>7918810</v>
      </c>
      <c r="P29" s="180" cm="1">
        <f t="array" ref="P29">_xlfn.XLOOKUP(P$1,'Copy of PY1 Data(H)'!$A$1:$CZ$1,_xlfn.XLOOKUP($A29,'Copy of PY1 Data(H)'!$A$1:$A$288,'Copy of PY1 Data(H)'!$A$1:$CZ$288))</f>
        <v>19486</v>
      </c>
      <c r="Q29" s="180" cm="1">
        <f t="array" ref="Q29">_xlfn.XLOOKUP(Q$1,'Copy of PY1 Data(H)'!$A$1:$CZ$1,_xlfn.XLOOKUP($A29,'Copy of PY1 Data(H)'!$A$1:$A$288,'Copy of PY1 Data(H)'!$A$1:$CZ$288))</f>
        <v>9183886</v>
      </c>
      <c r="R29" s="180" cm="1">
        <f t="array" ref="R29">_xlfn.XLOOKUP(R$1,'Copy of PY1 Data(H)'!$A$1:$CZ$1,_xlfn.XLOOKUP($A29,'Copy of PY1 Data(H)'!$A$1:$A$288,'Copy of PY1 Data(H)'!$A$1:$CZ$288))</f>
        <v>73603</v>
      </c>
      <c r="S29" s="180" cm="1">
        <f t="array" ref="S29">_xlfn.XLOOKUP(S$1,'Copy of PY1 Data(H)'!$A$1:$CZ$1,_xlfn.XLOOKUP($A29,'Copy of PY1 Data(H)'!$A$1:$A$288,'Copy of PY1 Data(H)'!$A$1:$CZ$288))</f>
        <v>303094</v>
      </c>
      <c r="T29" s="180" cm="1">
        <f t="array" ref="T29">_xlfn.XLOOKUP(T$1,'Copy of PY1 Data(H)'!$A$1:$CZ$1,_xlfn.XLOOKUP($A29,'Copy of PY1 Data(H)'!$A$1:$A$288,'Copy of PY1 Data(H)'!$A$1:$CZ$288))</f>
        <v>1644050</v>
      </c>
      <c r="U29" s="180" cm="1">
        <f t="array" ref="U29">_xlfn.XLOOKUP(U$1,'Copy of PY1 Data(H)'!$A$1:$CZ$1,_xlfn.XLOOKUP($A29,'Copy of PY1 Data(H)'!$A$1:$A$288,'Copy of PY1 Data(H)'!$A$1:$CZ$288))</f>
        <v>1186378</v>
      </c>
      <c r="V29" s="180" cm="1">
        <f t="array" ref="V29">_xlfn.XLOOKUP(V$1,'Copy of PY1 Data(H)'!$A$1:$CZ$1,_xlfn.XLOOKUP($A29,'Copy of PY1 Data(H)'!$A$1:$A$288,'Copy of PY1 Data(H)'!$A$1:$CZ$288))</f>
        <v>5036427</v>
      </c>
      <c r="W29" s="180" cm="1">
        <f t="array" ref="W29">_xlfn.XLOOKUP(W$1,'Copy of PY1 Data(H)'!$A$1:$CZ$1,_xlfn.XLOOKUP($A29,'Copy of PY1 Data(H)'!$A$1:$A$288,'Copy of PY1 Data(H)'!$A$1:$CZ$288))</f>
        <v>0</v>
      </c>
      <c r="X29" s="180" cm="1">
        <f t="array" ref="X29">_xlfn.XLOOKUP(X$1,'Copy of PY1 Data(H)'!$A$1:$CZ$1,_xlfn.XLOOKUP($A29,'Copy of PY1 Data(H)'!$A$1:$A$288,'Copy of PY1 Data(H)'!$A$1:$CZ$288))</f>
        <v>0</v>
      </c>
      <c r="Y29" s="180" cm="1">
        <f t="array" ref="Y29">_xlfn.XLOOKUP(Y$1,'Copy of PY1 Data(H)'!$A$1:$CZ$1,_xlfn.XLOOKUP($A29,'Copy of PY1 Data(H)'!$A$1:$A$288,'Copy of PY1 Data(H)'!$A$1:$CZ$288))</f>
        <v>790132</v>
      </c>
      <c r="Z29" s="180" cm="1">
        <f t="array" ref="Z29">_xlfn.XLOOKUP(Z$1,'Copy of PY1 Data(H)'!$A$1:$CZ$1,_xlfn.XLOOKUP($A29,'Copy of PY1 Data(H)'!$A$1:$A$288,'Copy of PY1 Data(H)'!$A$1:$CZ$288))</f>
        <v>30344422</v>
      </c>
      <c r="AA29" s="180" cm="1">
        <f t="array" ref="AA29">_xlfn.XLOOKUP(AA$1,'Copy of PY1 Data(H)'!$A$1:$CZ$1,_xlfn.XLOOKUP($A29,'Copy of PY1 Data(H)'!$A$1:$A$288,'Copy of PY1 Data(H)'!$A$1:$CZ$288))</f>
        <v>1285912</v>
      </c>
      <c r="AB29" s="180" cm="1">
        <f t="array" ref="AB29">_xlfn.XLOOKUP(AB$1,'Copy of PY1 Data(H)'!$A$1:$CZ$1,_xlfn.XLOOKUP($A29,'Copy of PY1 Data(H)'!$A$1:$A$288,'Copy of PY1 Data(H)'!$A$1:$CZ$288))</f>
        <v>476701</v>
      </c>
      <c r="AC29" s="180" cm="1">
        <f t="array" ref="AC29">_xlfn.XLOOKUP(AC$1,'Copy of PY1 Data(H)'!$A$1:$CZ$1,_xlfn.XLOOKUP($A29,'Copy of PY1 Data(H)'!$A$1:$A$288,'Copy of PY1 Data(H)'!$A$1:$CZ$288))</f>
        <v>35478096</v>
      </c>
      <c r="AD29" s="180" cm="1">
        <f t="array" ref="AD29">_xlfn.XLOOKUP(AD$1,'Copy of PY1 Data(H)'!$A$1:$CZ$1,_xlfn.XLOOKUP($A29,'Copy of PY1 Data(H)'!$A$1:$A$288,'Copy of PY1 Data(H)'!$A$1:$CZ$288))</f>
        <v>958769</v>
      </c>
      <c r="AE29" s="180" cm="1">
        <f t="array" ref="AE29">_xlfn.XLOOKUP(AE$1,'Copy of PY1 Data(H)'!$A$1:$CZ$1,_xlfn.XLOOKUP($A29,'Copy of PY1 Data(H)'!$A$1:$A$288,'Copy of PY1 Data(H)'!$A$1:$CZ$288))</f>
        <v>0</v>
      </c>
      <c r="AF29" s="180" cm="1">
        <f t="array" ref="AF29">_xlfn.XLOOKUP(AF$1,'Copy of PY1 Data(H)'!$A$1:$CZ$1,_xlfn.XLOOKUP($A29,'Copy of PY1 Data(H)'!$A$1:$A$288,'Copy of PY1 Data(H)'!$A$1:$CZ$288))</f>
        <v>63699238</v>
      </c>
      <c r="AG29" s="180" cm="1">
        <f t="array" ref="AG29">_xlfn.XLOOKUP(AG$1,'Copy of PY1 Data(H)'!$A$1:$CZ$1,_xlfn.XLOOKUP($A29,'Copy of PY1 Data(H)'!$A$1:$A$288,'Copy of PY1 Data(H)'!$A$1:$CZ$288))</f>
        <v>195725</v>
      </c>
      <c r="AH29" s="180" cm="1">
        <f t="array" ref="AH29">_xlfn.XLOOKUP(AH$1,'Copy of PY1 Data(H)'!$A$1:$CZ$1,_xlfn.XLOOKUP($A29,'Copy of PY1 Data(H)'!$A$1:$A$288,'Copy of PY1 Data(H)'!$A$1:$CZ$288))</f>
        <v>221715</v>
      </c>
      <c r="AI29" s="180" cm="1">
        <f t="array" ref="AI29">_xlfn.XLOOKUP(AI$1,'Copy of PY1 Data(H)'!$A$1:$CZ$1,_xlfn.XLOOKUP($A29,'Copy of PY1 Data(H)'!$A$1:$A$288,'Copy of PY1 Data(H)'!$A$1:$CZ$288))</f>
        <v>5950010</v>
      </c>
      <c r="AJ29" s="180" cm="1">
        <f t="array" ref="AJ29">_xlfn.XLOOKUP(AJ$1,'Copy of PY1 Data(H)'!$A$1:$CZ$1,_xlfn.XLOOKUP($A29,'Copy of PY1 Data(H)'!$A$1:$A$288,'Copy of PY1 Data(H)'!$A$1:$CZ$288))</f>
        <v>900288</v>
      </c>
      <c r="AK29" s="180" cm="1">
        <f t="array" ref="AK29">_xlfn.XLOOKUP(AK$1,'Copy of PY1 Data(H)'!$A$1:$CZ$1,_xlfn.XLOOKUP($A29,'Copy of PY1 Data(H)'!$A$1:$A$288,'Copy of PY1 Data(H)'!$A$1:$CZ$288))</f>
        <v>81737</v>
      </c>
      <c r="AL29" s="180" cm="1">
        <f t="array" ref="AL29">_xlfn.XLOOKUP(AL$1,'Copy of PY1 Data(H)'!$A$1:$CZ$1,_xlfn.XLOOKUP($A29,'Copy of PY1 Data(H)'!$A$1:$A$288,'Copy of PY1 Data(H)'!$A$1:$CZ$288))</f>
        <v>0</v>
      </c>
      <c r="AM29" s="180" cm="1">
        <f t="array" ref="AM29">_xlfn.XLOOKUP(AM$1,'Copy of PY1 Data(H)'!$A$1:$CZ$1,_xlfn.XLOOKUP($A29,'Copy of PY1 Data(H)'!$A$1:$A$288,'Copy of PY1 Data(H)'!$A$1:$CZ$288))</f>
        <v>168554</v>
      </c>
      <c r="AN29" s="180" cm="1">
        <f t="array" ref="AN29">_xlfn.XLOOKUP(AN$1,'Copy of PY1 Data(H)'!$A$1:$CZ$1,_xlfn.XLOOKUP($A29,'Copy of PY1 Data(H)'!$A$1:$A$288,'Copy of PY1 Data(H)'!$A$1:$CZ$288))</f>
        <v>12351493</v>
      </c>
      <c r="AO29" s="180" cm="1">
        <f t="array" ref="AO29">_xlfn.XLOOKUP(AO$1,'Copy of PY1 Data(H)'!$A$1:$CZ$1,_xlfn.XLOOKUP($A29,'Copy of PY1 Data(H)'!$A$1:$A$288,'Copy of PY1 Data(H)'!$A$1:$CZ$288))</f>
        <v>42675</v>
      </c>
      <c r="AP29" s="180" cm="1">
        <f t="array" ref="AP29">_xlfn.XLOOKUP(AP$1,'Copy of PY1 Data(H)'!$A$1:$CZ$1,_xlfn.XLOOKUP($A29,'Copy of PY1 Data(H)'!$A$1:$A$288,'Copy of PY1 Data(H)'!$A$1:$CZ$288))</f>
        <v>3886356</v>
      </c>
      <c r="AQ29" s="180" cm="1">
        <f t="array" ref="AQ29">_xlfn.XLOOKUP(AQ$1,'Copy of PY1 Data(H)'!$A$1:$CZ$1,_xlfn.XLOOKUP($A29,'Copy of PY1 Data(H)'!$A$1:$A$288,'Copy of PY1 Data(H)'!$A$1:$CZ$288))</f>
        <v>2161811</v>
      </c>
      <c r="AR29" s="180" cm="1">
        <f t="array" ref="AR29">_xlfn.XLOOKUP(AR$1,'Copy of PY1 Data(H)'!$A$1:$CZ$1,_xlfn.XLOOKUP($A29,'Copy of PY1 Data(H)'!$A$1:$A$288,'Copy of PY1 Data(H)'!$A$1:$CZ$288))</f>
        <v>73201</v>
      </c>
      <c r="AS29" s="180" cm="1">
        <f t="array" ref="AS29">_xlfn.XLOOKUP(AS$1,'Copy of PY1 Data(H)'!$A$1:$CZ$1,_xlfn.XLOOKUP($A29,'Copy of PY1 Data(H)'!$A$1:$A$288,'Copy of PY1 Data(H)'!$A$1:$CZ$288))</f>
        <v>0</v>
      </c>
      <c r="AT29" s="180" cm="1">
        <f t="array" ref="AT29">_xlfn.XLOOKUP(AT$1,'Copy of PY1 Data(H)'!$A$1:$CZ$1,_xlfn.XLOOKUP($A29,'Copy of PY1 Data(H)'!$A$1:$A$288,'Copy of PY1 Data(H)'!$A$1:$CZ$288))</f>
        <v>283138</v>
      </c>
      <c r="AU29" s="180" cm="1">
        <f t="array" ref="AU29">_xlfn.XLOOKUP(AU$1,'Copy of PY1 Data(H)'!$A$1:$CZ$1,_xlfn.XLOOKUP($A29,'Copy of PY1 Data(H)'!$A$1:$A$288,'Copy of PY1 Data(H)'!$A$1:$CZ$288))</f>
        <v>291692524</v>
      </c>
      <c r="AV29" s="180" cm="1">
        <f t="array" ref="AV29">_xlfn.XLOOKUP(AV$1,'Copy of PY1 Data(H)'!$A$1:$CZ$1,_xlfn.XLOOKUP($A29,'Copy of PY1 Data(H)'!$A$1:$A$288,'Copy of PY1 Data(H)'!$A$1:$CZ$288))</f>
        <v>73585617</v>
      </c>
      <c r="AW29" s="180" cm="1">
        <f t="array" ref="AW29">_xlfn.XLOOKUP(AW$1,'Copy of PY1 Data(H)'!$A$1:$CZ$1,_xlfn.XLOOKUP($A29,'Copy of PY1 Data(H)'!$A$1:$A$288,'Copy of PY1 Data(H)'!$A$1:$CZ$288))</f>
        <v>1811088</v>
      </c>
      <c r="AX29" s="180" cm="1">
        <f t="array" ref="AX29">_xlfn.XLOOKUP(AX$1,'Copy of PY1 Data(H)'!$A$1:$CZ$1,_xlfn.XLOOKUP($A29,'Copy of PY1 Data(H)'!$A$1:$A$288,'Copy of PY1 Data(H)'!$A$1:$CZ$288))</f>
        <v>294495</v>
      </c>
      <c r="AY29" s="180" cm="1">
        <f t="array" ref="AY29">_xlfn.XLOOKUP(AY$1,'Copy of PY1 Data(H)'!$A$1:$CZ$1,_xlfn.XLOOKUP($A29,'Copy of PY1 Data(H)'!$A$1:$A$288,'Copy of PY1 Data(H)'!$A$1:$CZ$288))</f>
        <v>287360</v>
      </c>
      <c r="AZ29" s="180" cm="1">
        <f t="array" ref="AZ29">_xlfn.XLOOKUP(AZ$1,'Copy of PY1 Data(H)'!$A$1:$CZ$1,_xlfn.XLOOKUP($A29,'Copy of PY1 Data(H)'!$A$1:$A$288,'Copy of PY1 Data(H)'!$A$1:$CZ$288))</f>
        <v>164786</v>
      </c>
      <c r="BA29" s="180" cm="1">
        <f t="array" ref="BA29">_xlfn.XLOOKUP(BA$1,'Copy of PY1 Data(H)'!$A$1:$CZ$1,_xlfn.XLOOKUP($A29,'Copy of PY1 Data(H)'!$A$1:$A$288,'Copy of PY1 Data(H)'!$A$1:$CZ$288))</f>
        <v>0</v>
      </c>
      <c r="BB29" s="180" cm="1">
        <f t="array" ref="BB29">_xlfn.XLOOKUP(BB$1,'Copy of PY1 Data(H)'!$A$1:$CZ$1,_xlfn.XLOOKUP($A29,'Copy of PY1 Data(H)'!$A$1:$A$288,'Copy of PY1 Data(H)'!$A$1:$CZ$288))</f>
        <v>4433008</v>
      </c>
      <c r="BC29" s="180" cm="1">
        <f t="array" ref="BC29">_xlfn.XLOOKUP(BC$1,'Copy of PY1 Data(H)'!$A$1:$CZ$1,_xlfn.XLOOKUP($A29,'Copy of PY1 Data(H)'!$A$1:$A$288,'Copy of PY1 Data(H)'!$A$1:$CZ$288))</f>
        <v>267752</v>
      </c>
      <c r="BD29" s="180" cm="1">
        <f t="array" ref="BD29">_xlfn.XLOOKUP(BD$1,'Copy of PY1 Data(H)'!$A$1:$CZ$1,_xlfn.XLOOKUP($A29,'Copy of PY1 Data(H)'!$A$1:$A$288,'Copy of PY1 Data(H)'!$A$1:$CZ$288))</f>
        <v>141789</v>
      </c>
      <c r="BE29" s="180" cm="1">
        <f t="array" ref="BE29">_xlfn.XLOOKUP(BE$1,'Copy of PY1 Data(H)'!$A$1:$CZ$1,_xlfn.XLOOKUP($A29,'Copy of PY1 Data(H)'!$A$1:$A$288,'Copy of PY1 Data(H)'!$A$1:$CZ$288))</f>
        <v>51825</v>
      </c>
      <c r="BF29" s="180" cm="1">
        <f t="array" ref="BF29">_xlfn.XLOOKUP(BF$1,'Copy of PY1 Data(H)'!$A$1:$CZ$1,_xlfn.XLOOKUP($A29,'Copy of PY1 Data(H)'!$A$1:$A$288,'Copy of PY1 Data(H)'!$A$1:$CZ$288))</f>
        <v>14739900</v>
      </c>
      <c r="BG29" s="180" cm="1">
        <f t="array" ref="BG29">_xlfn.XLOOKUP(BG$1,'Copy of PY1 Data(H)'!$A$1:$CZ$1,_xlfn.XLOOKUP($A29,'Copy of PY1 Data(H)'!$A$1:$A$288,'Copy of PY1 Data(H)'!$A$1:$CZ$288))</f>
        <v>17837</v>
      </c>
      <c r="BH29" s="180" cm="1">
        <f t="array" ref="BH29">_xlfn.XLOOKUP(BH$1,'Copy of PY1 Data(H)'!$A$1:$CZ$1,_xlfn.XLOOKUP($A29,'Copy of PY1 Data(H)'!$A$1:$A$288,'Copy of PY1 Data(H)'!$A$1:$CZ$288))</f>
        <v>9490786</v>
      </c>
      <c r="BI29" s="180" cm="1">
        <f t="array" ref="BI29">_xlfn.XLOOKUP(BI$1,'Copy of PY1 Data(H)'!$A$1:$CZ$1,_xlfn.XLOOKUP($A29,'Copy of PY1 Data(H)'!$A$1:$A$288,'Copy of PY1 Data(H)'!$A$1:$CZ$288))</f>
        <v>2133910</v>
      </c>
      <c r="BJ29" s="180" cm="1">
        <f t="array" ref="BJ29">_xlfn.XLOOKUP(BJ$1,'Copy of PY1 Data(H)'!$A$1:$CZ$1,_xlfn.XLOOKUP($A29,'Copy of PY1 Data(H)'!$A$1:$A$288,'Copy of PY1 Data(H)'!$A$1:$CZ$288))</f>
        <v>221841</v>
      </c>
      <c r="BK29" s="180" cm="1">
        <f t="array" ref="BK29">_xlfn.XLOOKUP(BK$1,'Copy of PY1 Data(H)'!$A$1:$CZ$1,_xlfn.XLOOKUP($A29,'Copy of PY1 Data(H)'!$A$1:$A$288,'Copy of PY1 Data(H)'!$A$1:$CZ$288))</f>
        <v>72917</v>
      </c>
      <c r="BL29" s="180" cm="1">
        <f t="array" ref="BL29">_xlfn.XLOOKUP(BL$1,'Copy of PY1 Data(H)'!$A$1:$CZ$1,_xlfn.XLOOKUP($A29,'Copy of PY1 Data(H)'!$A$1:$A$288,'Copy of PY1 Data(H)'!$A$1:$CZ$288))</f>
        <v>12027085</v>
      </c>
      <c r="BM29" s="180" cm="1">
        <f t="array" ref="BM29">_xlfn.XLOOKUP(BM$1,'Copy of PY1 Data(H)'!$A$1:$CZ$1,_xlfn.XLOOKUP($A29,'Copy of PY1 Data(H)'!$A$1:$A$288,'Copy of PY1 Data(H)'!$A$1:$CZ$288))</f>
        <v>17844051</v>
      </c>
      <c r="BN29" s="180" cm="1">
        <f t="array" ref="BN29">_xlfn.XLOOKUP(BN$1,'Copy of PY1 Data(H)'!$A$1:$CZ$1,_xlfn.XLOOKUP($A29,'Copy of PY1 Data(H)'!$A$1:$A$288,'Copy of PY1 Data(H)'!$A$1:$CZ$288))</f>
        <v>1712223</v>
      </c>
      <c r="BO29" s="180" cm="1">
        <f t="array" ref="BO29">_xlfn.XLOOKUP(BO$1,'Copy of PY1 Data(H)'!$A$1:$CZ$1,_xlfn.XLOOKUP($A29,'Copy of PY1 Data(H)'!$A$1:$A$288,'Copy of PY1 Data(H)'!$A$1:$CZ$288))</f>
        <v>51140231</v>
      </c>
      <c r="BP29" s="180" cm="1">
        <f t="array" ref="BP29">_xlfn.XLOOKUP(BP$1,'Copy of PY1 Data(H)'!$A$1:$CZ$1,_xlfn.XLOOKUP($A29,'Copy of PY1 Data(H)'!$A$1:$A$288,'Copy of PY1 Data(H)'!$A$1:$CZ$288))</f>
        <v>104601423</v>
      </c>
      <c r="BQ29" s="180" cm="1">
        <f t="array" ref="BQ29">_xlfn.XLOOKUP(BQ$1,'Copy of PY1 Data(H)'!$A$1:$CZ$1,_xlfn.XLOOKUP($A29,'Copy of PY1 Data(H)'!$A$1:$A$288,'Copy of PY1 Data(H)'!$A$1:$CZ$288))</f>
        <v>297513</v>
      </c>
      <c r="BR29" s="180" cm="1">
        <f t="array" ref="BR29">_xlfn.XLOOKUP(BR$1,'Copy of PY1 Data(H)'!$A$1:$CZ$1,_xlfn.XLOOKUP($A29,'Copy of PY1 Data(H)'!$A$1:$A$288,'Copy of PY1 Data(H)'!$A$1:$CZ$288))</f>
        <v>4563895</v>
      </c>
      <c r="BS29" s="180" cm="1">
        <f t="array" ref="BS29">_xlfn.XLOOKUP(BS$1,'Copy of PY1 Data(H)'!$A$1:$CZ$1,_xlfn.XLOOKUP($A29,'Copy of PY1 Data(H)'!$A$1:$A$288,'Copy of PY1 Data(H)'!$A$1:$CZ$288))</f>
        <v>1078418</v>
      </c>
      <c r="BT29" s="180" cm="1">
        <f t="array" ref="BT29">_xlfn.XLOOKUP(BT$1,'Copy of PY1 Data(H)'!$A$1:$CZ$1,_xlfn.XLOOKUP($A29,'Copy of PY1 Data(H)'!$A$1:$A$288,'Copy of PY1 Data(H)'!$A$1:$CZ$288))</f>
        <v>0</v>
      </c>
      <c r="BU29" s="180" cm="1">
        <f t="array" ref="BU29">_xlfn.XLOOKUP(BU$1,'Copy of PY1 Data(H)'!$A$1:$CZ$1,_xlfn.XLOOKUP($A29,'Copy of PY1 Data(H)'!$A$1:$A$288,'Copy of PY1 Data(H)'!$A$1:$CZ$288))</f>
        <v>129739</v>
      </c>
      <c r="BV29" s="180" cm="1">
        <f t="array" ref="BV29">_xlfn.XLOOKUP(BV$1,'Copy of PY1 Data(H)'!$A$1:$CZ$1,_xlfn.XLOOKUP($A29,'Copy of PY1 Data(H)'!$A$1:$A$288,'Copy of PY1 Data(H)'!$A$1:$CZ$288))</f>
        <v>94209</v>
      </c>
      <c r="BW29" s="180" cm="1">
        <f t="array" ref="BW29">_xlfn.XLOOKUP(BW$1,'Copy of PY1 Data(H)'!$A$1:$CZ$1,_xlfn.XLOOKUP($A29,'Copy of PY1 Data(H)'!$A$1:$A$288,'Copy of PY1 Data(H)'!$A$1:$CZ$288))</f>
        <v>6808183</v>
      </c>
      <c r="BX29" s="180" cm="1">
        <f t="array" ref="BX29">_xlfn.XLOOKUP(BX$1,'Copy of PY1 Data(H)'!$A$1:$CZ$1,_xlfn.XLOOKUP($A29,'Copy of PY1 Data(H)'!$A$1:$A$288,'Copy of PY1 Data(H)'!$A$1:$CZ$288))</f>
        <v>2837902</v>
      </c>
      <c r="BY29" s="180" cm="1">
        <f t="array" ref="BY29">_xlfn.XLOOKUP(BY$1,'Copy of PY1 Data(H)'!$A$1:$CZ$1,_xlfn.XLOOKUP($A29,'Copy of PY1 Data(H)'!$A$1:$A$288,'Copy of PY1 Data(H)'!$A$1:$CZ$288))</f>
        <v>44105955</v>
      </c>
      <c r="BZ29" s="180" cm="1">
        <f t="array" ref="BZ29">_xlfn.XLOOKUP(BZ$1,'Copy of PY1 Data(H)'!$A$1:$CZ$1,_xlfn.XLOOKUP($A29,'Copy of PY1 Data(H)'!$A$1:$A$288,'Copy of PY1 Data(H)'!$A$1:$CZ$288))</f>
        <v>165766</v>
      </c>
      <c r="CA29" s="180" cm="1">
        <f t="array" ref="CA29">_xlfn.XLOOKUP(CA$1,'Copy of PY1 Data(H)'!$A$1:$CZ$1,_xlfn.XLOOKUP($A29,'Copy of PY1 Data(H)'!$A$1:$A$288,'Copy of PY1 Data(H)'!$A$1:$CZ$288))</f>
        <v>12816911</v>
      </c>
      <c r="CB29" s="180" cm="1">
        <f t="array" ref="CB29">_xlfn.XLOOKUP(CB$1,'Copy of PY1 Data(H)'!$A$1:$CZ$1,_xlfn.XLOOKUP($A29,'Copy of PY1 Data(H)'!$A$1:$A$288,'Copy of PY1 Data(H)'!$A$1:$CZ$288))</f>
        <v>617061</v>
      </c>
      <c r="CC29" s="180" cm="1">
        <f t="array" ref="CC29">_xlfn.XLOOKUP(CC$1,'Copy of PY1 Data(H)'!$A$1:$CZ$1,_xlfn.XLOOKUP($A29,'Copy of PY1 Data(H)'!$A$1:$A$288,'Copy of PY1 Data(H)'!$A$1:$CZ$288))</f>
        <v>2694315</v>
      </c>
      <c r="CD29" s="180" cm="1">
        <f t="array" ref="CD29">_xlfn.XLOOKUP(CD$1,'Copy of PY1 Data(H)'!$A$1:$CZ$1,_xlfn.XLOOKUP($A29,'Copy of PY1 Data(H)'!$A$1:$A$288,'Copy of PY1 Data(H)'!$A$1:$CZ$288))</f>
        <v>45812861</v>
      </c>
    </row>
    <row r="30" spans="1:82" s="635" customFormat="1" ht="13.95" customHeight="1" x14ac:dyDescent="0.3">
      <c r="A30" s="635">
        <v>386</v>
      </c>
      <c r="B30" s="180"/>
      <c r="C30" s="180"/>
      <c r="D30" s="180" cm="1">
        <f t="array" ref="D30">_xlfn.XLOOKUP(D$1,'Copy of PY1 Data(H)'!$A$1:$CZ$1,_xlfn.XLOOKUP($A30,'Copy of PY1 Data(H)'!$A$1:$A$288,'Copy of PY1 Data(H)'!$A$1:$CZ$288))</f>
        <v>0</v>
      </c>
      <c r="E30" s="180" cm="1">
        <f t="array" ref="E30">_xlfn.XLOOKUP(E$1,'Copy of PY1 Data(H)'!$A$1:$CZ$1,_xlfn.XLOOKUP($A30,'Copy of PY1 Data(H)'!$A$1:$A$288,'Copy of PY1 Data(H)'!$A$1:$CZ$288))</f>
        <v>0</v>
      </c>
      <c r="F30" s="180" cm="1">
        <f t="array" ref="F30">_xlfn.XLOOKUP(F$1,'Copy of PY1 Data(H)'!$A$1:$CZ$1,_xlfn.XLOOKUP($A30,'Copy of PY1 Data(H)'!$A$1:$A$288,'Copy of PY1 Data(H)'!$A$1:$CZ$288))</f>
        <v>0</v>
      </c>
      <c r="G30" s="180" cm="1">
        <f t="array" ref="G30">_xlfn.XLOOKUP(G$1,'Copy of PY1 Data(H)'!$A$1:$CZ$1,_xlfn.XLOOKUP($A30,'Copy of PY1 Data(H)'!$A$1:$A$288,'Copy of PY1 Data(H)'!$A$1:$CZ$288))</f>
        <v>0</v>
      </c>
      <c r="H30" s="180" cm="1">
        <f t="array" ref="H30">_xlfn.XLOOKUP(H$1,'Copy of PY1 Data(H)'!$A$1:$CZ$1,_xlfn.XLOOKUP($A30,'Copy of PY1 Data(H)'!$A$1:$A$288,'Copy of PY1 Data(H)'!$A$1:$CZ$288))</f>
        <v>0</v>
      </c>
      <c r="I30" s="180" cm="1">
        <f t="array" ref="I30">_xlfn.XLOOKUP(I$1,'Copy of PY1 Data(H)'!$A$1:$CZ$1,_xlfn.XLOOKUP($A30,'Copy of PY1 Data(H)'!$A$1:$A$288,'Copy of PY1 Data(H)'!$A$1:$CZ$288))</f>
        <v>0</v>
      </c>
      <c r="J30" s="180" cm="1">
        <f t="array" ref="J30">_xlfn.XLOOKUP(J$1,'Copy of PY1 Data(H)'!$A$1:$CZ$1,_xlfn.XLOOKUP($A30,'Copy of PY1 Data(H)'!$A$1:$A$288,'Copy of PY1 Data(H)'!$A$1:$CZ$288))</f>
        <v>0</v>
      </c>
      <c r="K30" s="180" cm="1">
        <f t="array" ref="K30">_xlfn.XLOOKUP(K$1,'Copy of PY1 Data(H)'!$A$1:$CZ$1,_xlfn.XLOOKUP($A30,'Copy of PY1 Data(H)'!$A$1:$A$288,'Copy of PY1 Data(H)'!$A$1:$CZ$288))</f>
        <v>0</v>
      </c>
      <c r="L30" s="180" cm="1">
        <f t="array" ref="L30">_xlfn.XLOOKUP(L$1,'Copy of PY1 Data(H)'!$A$1:$CZ$1,_xlfn.XLOOKUP($A30,'Copy of PY1 Data(H)'!$A$1:$A$288,'Copy of PY1 Data(H)'!$A$1:$CZ$288))</f>
        <v>596243</v>
      </c>
      <c r="M30" s="180" cm="1">
        <f t="array" ref="M30">_xlfn.XLOOKUP(M$1,'Copy of PY1 Data(H)'!$A$1:$CZ$1,_xlfn.XLOOKUP($A30,'Copy of PY1 Data(H)'!$A$1:$A$288,'Copy of PY1 Data(H)'!$A$1:$CZ$288))</f>
        <v>0</v>
      </c>
      <c r="N30" s="180" cm="1">
        <f t="array" ref="N30">_xlfn.XLOOKUP(N$1,'Copy of PY1 Data(H)'!$A$1:$CZ$1,_xlfn.XLOOKUP($A30,'Copy of PY1 Data(H)'!$A$1:$A$288,'Copy of PY1 Data(H)'!$A$1:$CZ$288))</f>
        <v>0</v>
      </c>
      <c r="O30" s="180" cm="1">
        <f t="array" ref="O30">_xlfn.XLOOKUP(O$1,'Copy of PY1 Data(H)'!$A$1:$CZ$1,_xlfn.XLOOKUP($A30,'Copy of PY1 Data(H)'!$A$1:$A$288,'Copy of PY1 Data(H)'!$A$1:$CZ$288))</f>
        <v>0</v>
      </c>
      <c r="P30" s="180" cm="1">
        <f t="array" ref="P30">_xlfn.XLOOKUP(P$1,'Copy of PY1 Data(H)'!$A$1:$CZ$1,_xlfn.XLOOKUP($A30,'Copy of PY1 Data(H)'!$A$1:$A$288,'Copy of PY1 Data(H)'!$A$1:$CZ$288))</f>
        <v>0</v>
      </c>
      <c r="Q30" s="180" cm="1">
        <f t="array" ref="Q30">_xlfn.XLOOKUP(Q$1,'Copy of PY1 Data(H)'!$A$1:$CZ$1,_xlfn.XLOOKUP($A30,'Copy of PY1 Data(H)'!$A$1:$A$288,'Copy of PY1 Data(H)'!$A$1:$CZ$288))</f>
        <v>3216490</v>
      </c>
      <c r="R30" s="180" cm="1">
        <f t="array" ref="R30">_xlfn.XLOOKUP(R$1,'Copy of PY1 Data(H)'!$A$1:$CZ$1,_xlfn.XLOOKUP($A30,'Copy of PY1 Data(H)'!$A$1:$A$288,'Copy of PY1 Data(H)'!$A$1:$CZ$288))</f>
        <v>0</v>
      </c>
      <c r="S30" s="180" cm="1">
        <f t="array" ref="S30">_xlfn.XLOOKUP(S$1,'Copy of PY1 Data(H)'!$A$1:$CZ$1,_xlfn.XLOOKUP($A30,'Copy of PY1 Data(H)'!$A$1:$A$288,'Copy of PY1 Data(H)'!$A$1:$CZ$288))</f>
        <v>0</v>
      </c>
      <c r="T30" s="180" cm="1">
        <f t="array" ref="T30">_xlfn.XLOOKUP(T$1,'Copy of PY1 Data(H)'!$A$1:$CZ$1,_xlfn.XLOOKUP($A30,'Copy of PY1 Data(H)'!$A$1:$A$288,'Copy of PY1 Data(H)'!$A$1:$CZ$288))</f>
        <v>0</v>
      </c>
      <c r="U30" s="180" cm="1">
        <f t="array" ref="U30">_xlfn.XLOOKUP(U$1,'Copy of PY1 Data(H)'!$A$1:$CZ$1,_xlfn.XLOOKUP($A30,'Copy of PY1 Data(H)'!$A$1:$A$288,'Copy of PY1 Data(H)'!$A$1:$CZ$288))</f>
        <v>0</v>
      </c>
      <c r="V30" s="180" cm="1">
        <f t="array" ref="V30">_xlfn.XLOOKUP(V$1,'Copy of PY1 Data(H)'!$A$1:$CZ$1,_xlfn.XLOOKUP($A30,'Copy of PY1 Data(H)'!$A$1:$A$288,'Copy of PY1 Data(H)'!$A$1:$CZ$288))</f>
        <v>0</v>
      </c>
      <c r="W30" s="180" cm="1">
        <f t="array" ref="W30">_xlfn.XLOOKUP(W$1,'Copy of PY1 Data(H)'!$A$1:$CZ$1,_xlfn.XLOOKUP($A30,'Copy of PY1 Data(H)'!$A$1:$A$288,'Copy of PY1 Data(H)'!$A$1:$CZ$288))</f>
        <v>0</v>
      </c>
      <c r="X30" s="180" cm="1">
        <f t="array" ref="X30">_xlfn.XLOOKUP(X$1,'Copy of PY1 Data(H)'!$A$1:$CZ$1,_xlfn.XLOOKUP($A30,'Copy of PY1 Data(H)'!$A$1:$A$288,'Copy of PY1 Data(H)'!$A$1:$CZ$288))</f>
        <v>0</v>
      </c>
      <c r="Y30" s="180" cm="1">
        <f t="array" ref="Y30">_xlfn.XLOOKUP(Y$1,'Copy of PY1 Data(H)'!$A$1:$CZ$1,_xlfn.XLOOKUP($A30,'Copy of PY1 Data(H)'!$A$1:$A$288,'Copy of PY1 Data(H)'!$A$1:$CZ$288))</f>
        <v>45000</v>
      </c>
      <c r="Z30" s="180" cm="1">
        <f t="array" ref="Z30">_xlfn.XLOOKUP(Z$1,'Copy of PY1 Data(H)'!$A$1:$CZ$1,_xlfn.XLOOKUP($A30,'Copy of PY1 Data(H)'!$A$1:$A$288,'Copy of PY1 Data(H)'!$A$1:$CZ$288))</f>
        <v>262480</v>
      </c>
      <c r="AA30" s="180" cm="1">
        <f t="array" ref="AA30">_xlfn.XLOOKUP(AA$1,'Copy of PY1 Data(H)'!$A$1:$CZ$1,_xlfn.XLOOKUP($A30,'Copy of PY1 Data(H)'!$A$1:$A$288,'Copy of PY1 Data(H)'!$A$1:$CZ$288))</f>
        <v>0</v>
      </c>
      <c r="AB30" s="180" cm="1">
        <f t="array" ref="AB30">_xlfn.XLOOKUP(AB$1,'Copy of PY1 Data(H)'!$A$1:$CZ$1,_xlfn.XLOOKUP($A30,'Copy of PY1 Data(H)'!$A$1:$A$288,'Copy of PY1 Data(H)'!$A$1:$CZ$288))</f>
        <v>0</v>
      </c>
      <c r="AC30" s="180" cm="1">
        <f t="array" ref="AC30">_xlfn.XLOOKUP(AC$1,'Copy of PY1 Data(H)'!$A$1:$CZ$1,_xlfn.XLOOKUP($A30,'Copy of PY1 Data(H)'!$A$1:$A$288,'Copy of PY1 Data(H)'!$A$1:$CZ$288))</f>
        <v>0</v>
      </c>
      <c r="AD30" s="180" cm="1">
        <f t="array" ref="AD30">_xlfn.XLOOKUP(AD$1,'Copy of PY1 Data(H)'!$A$1:$CZ$1,_xlfn.XLOOKUP($A30,'Copy of PY1 Data(H)'!$A$1:$A$288,'Copy of PY1 Data(H)'!$A$1:$CZ$288))</f>
        <v>0</v>
      </c>
      <c r="AE30" s="180" cm="1">
        <f t="array" ref="AE30">_xlfn.XLOOKUP(AE$1,'Copy of PY1 Data(H)'!$A$1:$CZ$1,_xlfn.XLOOKUP($A30,'Copy of PY1 Data(H)'!$A$1:$A$288,'Copy of PY1 Data(H)'!$A$1:$CZ$288))</f>
        <v>0</v>
      </c>
      <c r="AF30" s="180" cm="1">
        <f t="array" ref="AF30">_xlfn.XLOOKUP(AF$1,'Copy of PY1 Data(H)'!$A$1:$CZ$1,_xlfn.XLOOKUP($A30,'Copy of PY1 Data(H)'!$A$1:$A$288,'Copy of PY1 Data(H)'!$A$1:$CZ$288))</f>
        <v>0</v>
      </c>
      <c r="AG30" s="180" cm="1">
        <f t="array" ref="AG30">_xlfn.XLOOKUP(AG$1,'Copy of PY1 Data(H)'!$A$1:$CZ$1,_xlfn.XLOOKUP($A30,'Copy of PY1 Data(H)'!$A$1:$A$288,'Copy of PY1 Data(H)'!$A$1:$CZ$288))</f>
        <v>0</v>
      </c>
      <c r="AH30" s="180" cm="1">
        <f t="array" ref="AH30">_xlfn.XLOOKUP(AH$1,'Copy of PY1 Data(H)'!$A$1:$CZ$1,_xlfn.XLOOKUP($A30,'Copy of PY1 Data(H)'!$A$1:$A$288,'Copy of PY1 Data(H)'!$A$1:$CZ$288))</f>
        <v>0</v>
      </c>
      <c r="AI30" s="180" cm="1">
        <f t="array" ref="AI30">_xlfn.XLOOKUP(AI$1,'Copy of PY1 Data(H)'!$A$1:$CZ$1,_xlfn.XLOOKUP($A30,'Copy of PY1 Data(H)'!$A$1:$A$288,'Copy of PY1 Data(H)'!$A$1:$CZ$288))</f>
        <v>60982</v>
      </c>
      <c r="AJ30" s="180" cm="1">
        <f t="array" ref="AJ30">_xlfn.XLOOKUP(AJ$1,'Copy of PY1 Data(H)'!$A$1:$CZ$1,_xlfn.XLOOKUP($A30,'Copy of PY1 Data(H)'!$A$1:$A$288,'Copy of PY1 Data(H)'!$A$1:$CZ$288))</f>
        <v>0</v>
      </c>
      <c r="AK30" s="180" cm="1">
        <f t="array" ref="AK30">_xlfn.XLOOKUP(AK$1,'Copy of PY1 Data(H)'!$A$1:$CZ$1,_xlfn.XLOOKUP($A30,'Copy of PY1 Data(H)'!$A$1:$A$288,'Copy of PY1 Data(H)'!$A$1:$CZ$288))</f>
        <v>0</v>
      </c>
      <c r="AL30" s="180" cm="1">
        <f t="array" ref="AL30">_xlfn.XLOOKUP(AL$1,'Copy of PY1 Data(H)'!$A$1:$CZ$1,_xlfn.XLOOKUP($A30,'Copy of PY1 Data(H)'!$A$1:$A$288,'Copy of PY1 Data(H)'!$A$1:$CZ$288))</f>
        <v>0</v>
      </c>
      <c r="AM30" s="180" cm="1">
        <f t="array" ref="AM30">_xlfn.XLOOKUP(AM$1,'Copy of PY1 Data(H)'!$A$1:$CZ$1,_xlfn.XLOOKUP($A30,'Copy of PY1 Data(H)'!$A$1:$A$288,'Copy of PY1 Data(H)'!$A$1:$CZ$288))</f>
        <v>0</v>
      </c>
      <c r="AN30" s="180" cm="1">
        <f t="array" ref="AN30">_xlfn.XLOOKUP(AN$1,'Copy of PY1 Data(H)'!$A$1:$CZ$1,_xlfn.XLOOKUP($A30,'Copy of PY1 Data(H)'!$A$1:$A$288,'Copy of PY1 Data(H)'!$A$1:$CZ$288))</f>
        <v>0</v>
      </c>
      <c r="AO30" s="180" cm="1">
        <f t="array" ref="AO30">_xlfn.XLOOKUP(AO$1,'Copy of PY1 Data(H)'!$A$1:$CZ$1,_xlfn.XLOOKUP($A30,'Copy of PY1 Data(H)'!$A$1:$A$288,'Copy of PY1 Data(H)'!$A$1:$CZ$288))</f>
        <v>0</v>
      </c>
      <c r="AP30" s="180" cm="1">
        <f t="array" ref="AP30">_xlfn.XLOOKUP(AP$1,'Copy of PY1 Data(H)'!$A$1:$CZ$1,_xlfn.XLOOKUP($A30,'Copy of PY1 Data(H)'!$A$1:$A$288,'Copy of PY1 Data(H)'!$A$1:$CZ$288))</f>
        <v>0</v>
      </c>
      <c r="AQ30" s="180" cm="1">
        <f t="array" ref="AQ30">_xlfn.XLOOKUP(AQ$1,'Copy of PY1 Data(H)'!$A$1:$CZ$1,_xlfn.XLOOKUP($A30,'Copy of PY1 Data(H)'!$A$1:$A$288,'Copy of PY1 Data(H)'!$A$1:$CZ$288))</f>
        <v>0</v>
      </c>
      <c r="AR30" s="180" cm="1">
        <f t="array" ref="AR30">_xlfn.XLOOKUP(AR$1,'Copy of PY1 Data(H)'!$A$1:$CZ$1,_xlfn.XLOOKUP($A30,'Copy of PY1 Data(H)'!$A$1:$A$288,'Copy of PY1 Data(H)'!$A$1:$CZ$288))</f>
        <v>0</v>
      </c>
      <c r="AS30" s="180" cm="1">
        <f t="array" ref="AS30">_xlfn.XLOOKUP(AS$1,'Copy of PY1 Data(H)'!$A$1:$CZ$1,_xlfn.XLOOKUP($A30,'Copy of PY1 Data(H)'!$A$1:$A$288,'Copy of PY1 Data(H)'!$A$1:$CZ$288))</f>
        <v>0</v>
      </c>
      <c r="AT30" s="180" cm="1">
        <f t="array" ref="AT30">_xlfn.XLOOKUP(AT$1,'Copy of PY1 Data(H)'!$A$1:$CZ$1,_xlfn.XLOOKUP($A30,'Copy of PY1 Data(H)'!$A$1:$A$288,'Copy of PY1 Data(H)'!$A$1:$CZ$288))</f>
        <v>0</v>
      </c>
      <c r="AU30" s="180" cm="1">
        <f t="array" ref="AU30">_xlfn.XLOOKUP(AU$1,'Copy of PY1 Data(H)'!$A$1:$CZ$1,_xlfn.XLOOKUP($A30,'Copy of PY1 Data(H)'!$A$1:$A$288,'Copy of PY1 Data(H)'!$A$1:$CZ$288))</f>
        <v>43245460</v>
      </c>
      <c r="AV30" s="180" cm="1">
        <f t="array" ref="AV30">_xlfn.XLOOKUP(AV$1,'Copy of PY1 Data(H)'!$A$1:$CZ$1,_xlfn.XLOOKUP($A30,'Copy of PY1 Data(H)'!$A$1:$A$288,'Copy of PY1 Data(H)'!$A$1:$CZ$288))</f>
        <v>6500141</v>
      </c>
      <c r="AW30" s="180" cm="1">
        <f t="array" ref="AW30">_xlfn.XLOOKUP(AW$1,'Copy of PY1 Data(H)'!$A$1:$CZ$1,_xlfn.XLOOKUP($A30,'Copy of PY1 Data(H)'!$A$1:$A$288,'Copy of PY1 Data(H)'!$A$1:$CZ$288))</f>
        <v>0</v>
      </c>
      <c r="AX30" s="180" cm="1">
        <f t="array" ref="AX30">_xlfn.XLOOKUP(AX$1,'Copy of PY1 Data(H)'!$A$1:$CZ$1,_xlfn.XLOOKUP($A30,'Copy of PY1 Data(H)'!$A$1:$A$288,'Copy of PY1 Data(H)'!$A$1:$CZ$288))</f>
        <v>0</v>
      </c>
      <c r="AY30" s="180" cm="1">
        <f t="array" ref="AY30">_xlfn.XLOOKUP(AY$1,'Copy of PY1 Data(H)'!$A$1:$CZ$1,_xlfn.XLOOKUP($A30,'Copy of PY1 Data(H)'!$A$1:$A$288,'Copy of PY1 Data(H)'!$A$1:$CZ$288))</f>
        <v>8660</v>
      </c>
      <c r="AZ30" s="180" cm="1">
        <f t="array" ref="AZ30">_xlfn.XLOOKUP(AZ$1,'Copy of PY1 Data(H)'!$A$1:$CZ$1,_xlfn.XLOOKUP($A30,'Copy of PY1 Data(H)'!$A$1:$A$288,'Copy of PY1 Data(H)'!$A$1:$CZ$288))</f>
        <v>0</v>
      </c>
      <c r="BA30" s="180" cm="1">
        <f t="array" ref="BA30">_xlfn.XLOOKUP(BA$1,'Copy of PY1 Data(H)'!$A$1:$CZ$1,_xlfn.XLOOKUP($A30,'Copy of PY1 Data(H)'!$A$1:$A$288,'Copy of PY1 Data(H)'!$A$1:$CZ$288))</f>
        <v>0</v>
      </c>
      <c r="BB30" s="180" cm="1">
        <f t="array" ref="BB30">_xlfn.XLOOKUP(BB$1,'Copy of PY1 Data(H)'!$A$1:$CZ$1,_xlfn.XLOOKUP($A30,'Copy of PY1 Data(H)'!$A$1:$A$288,'Copy of PY1 Data(H)'!$A$1:$CZ$288))</f>
        <v>0</v>
      </c>
      <c r="BC30" s="180" cm="1">
        <f t="array" ref="BC30">_xlfn.XLOOKUP(BC$1,'Copy of PY1 Data(H)'!$A$1:$CZ$1,_xlfn.XLOOKUP($A30,'Copy of PY1 Data(H)'!$A$1:$A$288,'Copy of PY1 Data(H)'!$A$1:$CZ$288))</f>
        <v>2040</v>
      </c>
      <c r="BD30" s="180" cm="1">
        <f t="array" ref="BD30">_xlfn.XLOOKUP(BD$1,'Copy of PY1 Data(H)'!$A$1:$CZ$1,_xlfn.XLOOKUP($A30,'Copy of PY1 Data(H)'!$A$1:$A$288,'Copy of PY1 Data(H)'!$A$1:$CZ$288))</f>
        <v>0</v>
      </c>
      <c r="BE30" s="180" cm="1">
        <f t="array" ref="BE30">_xlfn.XLOOKUP(BE$1,'Copy of PY1 Data(H)'!$A$1:$CZ$1,_xlfn.XLOOKUP($A30,'Copy of PY1 Data(H)'!$A$1:$A$288,'Copy of PY1 Data(H)'!$A$1:$CZ$288))</f>
        <v>0</v>
      </c>
      <c r="BF30" s="180" cm="1">
        <f t="array" ref="BF30">_xlfn.XLOOKUP(BF$1,'Copy of PY1 Data(H)'!$A$1:$CZ$1,_xlfn.XLOOKUP($A30,'Copy of PY1 Data(H)'!$A$1:$A$288,'Copy of PY1 Data(H)'!$A$1:$CZ$288))</f>
        <v>0</v>
      </c>
      <c r="BG30" s="180" cm="1">
        <f t="array" ref="BG30">_xlfn.XLOOKUP(BG$1,'Copy of PY1 Data(H)'!$A$1:$CZ$1,_xlfn.XLOOKUP($A30,'Copy of PY1 Data(H)'!$A$1:$A$288,'Copy of PY1 Data(H)'!$A$1:$CZ$288))</f>
        <v>0</v>
      </c>
      <c r="BH30" s="180" cm="1">
        <f t="array" ref="BH30">_xlfn.XLOOKUP(BH$1,'Copy of PY1 Data(H)'!$A$1:$CZ$1,_xlfn.XLOOKUP($A30,'Copy of PY1 Data(H)'!$A$1:$A$288,'Copy of PY1 Data(H)'!$A$1:$CZ$288))</f>
        <v>0</v>
      </c>
      <c r="BI30" s="180" cm="1">
        <f t="array" ref="BI30">_xlfn.XLOOKUP(BI$1,'Copy of PY1 Data(H)'!$A$1:$CZ$1,_xlfn.XLOOKUP($A30,'Copy of PY1 Data(H)'!$A$1:$A$288,'Copy of PY1 Data(H)'!$A$1:$CZ$288))</f>
        <v>0</v>
      </c>
      <c r="BJ30" s="180" cm="1">
        <f t="array" ref="BJ30">_xlfn.XLOOKUP(BJ$1,'Copy of PY1 Data(H)'!$A$1:$CZ$1,_xlfn.XLOOKUP($A30,'Copy of PY1 Data(H)'!$A$1:$A$288,'Copy of PY1 Data(H)'!$A$1:$CZ$288))</f>
        <v>0</v>
      </c>
      <c r="BK30" s="180" cm="1">
        <f t="array" ref="BK30">_xlfn.XLOOKUP(BK$1,'Copy of PY1 Data(H)'!$A$1:$CZ$1,_xlfn.XLOOKUP($A30,'Copy of PY1 Data(H)'!$A$1:$A$288,'Copy of PY1 Data(H)'!$A$1:$CZ$288))</f>
        <v>0</v>
      </c>
      <c r="BL30" s="180" cm="1">
        <f t="array" ref="BL30">_xlfn.XLOOKUP(BL$1,'Copy of PY1 Data(H)'!$A$1:$CZ$1,_xlfn.XLOOKUP($A30,'Copy of PY1 Data(H)'!$A$1:$A$288,'Copy of PY1 Data(H)'!$A$1:$CZ$288))</f>
        <v>516955</v>
      </c>
      <c r="BM30" s="180" cm="1">
        <f t="array" ref="BM30">_xlfn.XLOOKUP(BM$1,'Copy of PY1 Data(H)'!$A$1:$CZ$1,_xlfn.XLOOKUP($A30,'Copy of PY1 Data(H)'!$A$1:$A$288,'Copy of PY1 Data(H)'!$A$1:$CZ$288))</f>
        <v>0</v>
      </c>
      <c r="BN30" s="180" cm="1">
        <f t="array" ref="BN30">_xlfn.XLOOKUP(BN$1,'Copy of PY1 Data(H)'!$A$1:$CZ$1,_xlfn.XLOOKUP($A30,'Copy of PY1 Data(H)'!$A$1:$A$288,'Copy of PY1 Data(H)'!$A$1:$CZ$288))</f>
        <v>84000</v>
      </c>
      <c r="BO30" s="180" cm="1">
        <f t="array" ref="BO30">_xlfn.XLOOKUP(BO$1,'Copy of PY1 Data(H)'!$A$1:$CZ$1,_xlfn.XLOOKUP($A30,'Copy of PY1 Data(H)'!$A$1:$A$288,'Copy of PY1 Data(H)'!$A$1:$CZ$288))</f>
        <v>3860276</v>
      </c>
      <c r="BP30" s="180" cm="1">
        <f t="array" ref="BP30">_xlfn.XLOOKUP(BP$1,'Copy of PY1 Data(H)'!$A$1:$CZ$1,_xlfn.XLOOKUP($A30,'Copy of PY1 Data(H)'!$A$1:$A$288,'Copy of PY1 Data(H)'!$A$1:$CZ$288))</f>
        <v>2029435</v>
      </c>
      <c r="BQ30" s="180" cm="1">
        <f t="array" ref="BQ30">_xlfn.XLOOKUP(BQ$1,'Copy of PY1 Data(H)'!$A$1:$CZ$1,_xlfn.XLOOKUP($A30,'Copy of PY1 Data(H)'!$A$1:$A$288,'Copy of PY1 Data(H)'!$A$1:$CZ$288))</f>
        <v>0</v>
      </c>
      <c r="BR30" s="180" cm="1">
        <f t="array" ref="BR30">_xlfn.XLOOKUP(BR$1,'Copy of PY1 Data(H)'!$A$1:$CZ$1,_xlfn.XLOOKUP($A30,'Copy of PY1 Data(H)'!$A$1:$A$288,'Copy of PY1 Data(H)'!$A$1:$CZ$288))</f>
        <v>0</v>
      </c>
      <c r="BS30" s="180" cm="1">
        <f t="array" ref="BS30">_xlfn.XLOOKUP(BS$1,'Copy of PY1 Data(H)'!$A$1:$CZ$1,_xlfn.XLOOKUP($A30,'Copy of PY1 Data(H)'!$A$1:$A$288,'Copy of PY1 Data(H)'!$A$1:$CZ$288))</f>
        <v>0</v>
      </c>
      <c r="BT30" s="180" cm="1">
        <f t="array" ref="BT30">_xlfn.XLOOKUP(BT$1,'Copy of PY1 Data(H)'!$A$1:$CZ$1,_xlfn.XLOOKUP($A30,'Copy of PY1 Data(H)'!$A$1:$A$288,'Copy of PY1 Data(H)'!$A$1:$CZ$288))</f>
        <v>0</v>
      </c>
      <c r="BU30" s="180" cm="1">
        <f t="array" ref="BU30">_xlfn.XLOOKUP(BU$1,'Copy of PY1 Data(H)'!$A$1:$CZ$1,_xlfn.XLOOKUP($A30,'Copy of PY1 Data(H)'!$A$1:$A$288,'Copy of PY1 Data(H)'!$A$1:$CZ$288))</f>
        <v>7000</v>
      </c>
      <c r="BV30" s="180" cm="1">
        <f t="array" ref="BV30">_xlfn.XLOOKUP(BV$1,'Copy of PY1 Data(H)'!$A$1:$CZ$1,_xlfn.XLOOKUP($A30,'Copy of PY1 Data(H)'!$A$1:$A$288,'Copy of PY1 Data(H)'!$A$1:$CZ$288))</f>
        <v>0</v>
      </c>
      <c r="BW30" s="180" cm="1">
        <f t="array" ref="BW30">_xlfn.XLOOKUP(BW$1,'Copy of PY1 Data(H)'!$A$1:$CZ$1,_xlfn.XLOOKUP($A30,'Copy of PY1 Data(H)'!$A$1:$A$288,'Copy of PY1 Data(H)'!$A$1:$CZ$288))</f>
        <v>0</v>
      </c>
      <c r="BX30" s="180" cm="1">
        <f t="array" ref="BX30">_xlfn.XLOOKUP(BX$1,'Copy of PY1 Data(H)'!$A$1:$CZ$1,_xlfn.XLOOKUP($A30,'Copy of PY1 Data(H)'!$A$1:$A$288,'Copy of PY1 Data(H)'!$A$1:$CZ$288))</f>
        <v>0</v>
      </c>
      <c r="BY30" s="180" cm="1">
        <f t="array" ref="BY30">_xlfn.XLOOKUP(BY$1,'Copy of PY1 Data(H)'!$A$1:$CZ$1,_xlfn.XLOOKUP($A30,'Copy of PY1 Data(H)'!$A$1:$A$288,'Copy of PY1 Data(H)'!$A$1:$CZ$288))</f>
        <v>0</v>
      </c>
      <c r="BZ30" s="180" cm="1">
        <f t="array" ref="BZ30">_xlfn.XLOOKUP(BZ$1,'Copy of PY1 Data(H)'!$A$1:$CZ$1,_xlfn.XLOOKUP($A30,'Copy of PY1 Data(H)'!$A$1:$A$288,'Copy of PY1 Data(H)'!$A$1:$CZ$288))</f>
        <v>22530</v>
      </c>
      <c r="CA30" s="180" cm="1">
        <f t="array" ref="CA30">_xlfn.XLOOKUP(CA$1,'Copy of PY1 Data(H)'!$A$1:$CZ$1,_xlfn.XLOOKUP($A30,'Copy of PY1 Data(H)'!$A$1:$A$288,'Copy of PY1 Data(H)'!$A$1:$CZ$288))</f>
        <v>0</v>
      </c>
      <c r="CB30" s="180" cm="1">
        <f t="array" ref="CB30">_xlfn.XLOOKUP(CB$1,'Copy of PY1 Data(H)'!$A$1:$CZ$1,_xlfn.XLOOKUP($A30,'Copy of PY1 Data(H)'!$A$1:$A$288,'Copy of PY1 Data(H)'!$A$1:$CZ$288))</f>
        <v>0</v>
      </c>
      <c r="CC30" s="180" cm="1">
        <f t="array" ref="CC30">_xlfn.XLOOKUP(CC$1,'Copy of PY1 Data(H)'!$A$1:$CZ$1,_xlfn.XLOOKUP($A30,'Copy of PY1 Data(H)'!$A$1:$A$288,'Copy of PY1 Data(H)'!$A$1:$CZ$288))</f>
        <v>0</v>
      </c>
      <c r="CD30" s="180" cm="1">
        <f t="array" ref="CD30">_xlfn.XLOOKUP(CD$1,'Copy of PY1 Data(H)'!$A$1:$CZ$1,_xlfn.XLOOKUP($A30,'Copy of PY1 Data(H)'!$A$1:$A$288,'Copy of PY1 Data(H)'!$A$1:$CZ$288))</f>
        <v>0</v>
      </c>
    </row>
    <row r="31" spans="1:82" x14ac:dyDescent="0.3">
      <c r="A31" s="180">
        <v>387</v>
      </c>
      <c r="C31" s="180"/>
      <c r="D31" s="180" cm="1">
        <f t="array" ref="D31">_xlfn.XLOOKUP(D$1,'Copy of PY1 Data(H)'!$A$1:$CZ$1,_xlfn.XLOOKUP($A31,'Copy of PY1 Data(H)'!$A$1:$A$288,'Copy of PY1 Data(H)'!$A$1:$CZ$288))</f>
        <v>0</v>
      </c>
      <c r="E31" s="180" cm="1">
        <f t="array" ref="E31">_xlfn.XLOOKUP(E$1,'Copy of PY1 Data(H)'!$A$1:$CZ$1,_xlfn.XLOOKUP($A31,'Copy of PY1 Data(H)'!$A$1:$A$288,'Copy of PY1 Data(H)'!$A$1:$CZ$288))</f>
        <v>60000</v>
      </c>
      <c r="F31" s="180" cm="1">
        <f t="array" ref="F31">_xlfn.XLOOKUP(F$1,'Copy of PY1 Data(H)'!$A$1:$CZ$1,_xlfn.XLOOKUP($A31,'Copy of PY1 Data(H)'!$A$1:$A$288,'Copy of PY1 Data(H)'!$A$1:$CZ$288))</f>
        <v>0</v>
      </c>
      <c r="G31" s="180" cm="1">
        <f t="array" ref="G31">_xlfn.XLOOKUP(G$1,'Copy of PY1 Data(H)'!$A$1:$CZ$1,_xlfn.XLOOKUP($A31,'Copy of PY1 Data(H)'!$A$1:$A$288,'Copy of PY1 Data(H)'!$A$1:$CZ$288))</f>
        <v>0</v>
      </c>
      <c r="H31" s="180" cm="1">
        <f t="array" ref="H31">_xlfn.XLOOKUP(H$1,'Copy of PY1 Data(H)'!$A$1:$CZ$1,_xlfn.XLOOKUP($A31,'Copy of PY1 Data(H)'!$A$1:$A$288,'Copy of PY1 Data(H)'!$A$1:$CZ$288))</f>
        <v>0</v>
      </c>
      <c r="I31" s="180" cm="1">
        <f t="array" ref="I31">_xlfn.XLOOKUP(I$1,'Copy of PY1 Data(H)'!$A$1:$CZ$1,_xlfn.XLOOKUP($A31,'Copy of PY1 Data(H)'!$A$1:$A$288,'Copy of PY1 Data(H)'!$A$1:$CZ$288))</f>
        <v>0</v>
      </c>
      <c r="J31" s="180" cm="1">
        <f t="array" ref="J31">_xlfn.XLOOKUP(J$1,'Copy of PY1 Data(H)'!$A$1:$CZ$1,_xlfn.XLOOKUP($A31,'Copy of PY1 Data(H)'!$A$1:$A$288,'Copy of PY1 Data(H)'!$A$1:$CZ$288))</f>
        <v>0</v>
      </c>
      <c r="K31" s="180" cm="1">
        <f t="array" ref="K31">_xlfn.XLOOKUP(K$1,'Copy of PY1 Data(H)'!$A$1:$CZ$1,_xlfn.XLOOKUP($A31,'Copy of PY1 Data(H)'!$A$1:$A$288,'Copy of PY1 Data(H)'!$A$1:$CZ$288))</f>
        <v>0</v>
      </c>
      <c r="L31" s="180" cm="1">
        <f t="array" ref="L31">_xlfn.XLOOKUP(L$1,'Copy of PY1 Data(H)'!$A$1:$CZ$1,_xlfn.XLOOKUP($A31,'Copy of PY1 Data(H)'!$A$1:$A$288,'Copy of PY1 Data(H)'!$A$1:$CZ$288))</f>
        <v>0</v>
      </c>
      <c r="M31" s="180" cm="1">
        <f t="array" ref="M31">_xlfn.XLOOKUP(M$1,'Copy of PY1 Data(H)'!$A$1:$CZ$1,_xlfn.XLOOKUP($A31,'Copy of PY1 Data(H)'!$A$1:$A$288,'Copy of PY1 Data(H)'!$A$1:$CZ$288))</f>
        <v>5888051</v>
      </c>
      <c r="N31" s="180" cm="1">
        <f t="array" ref="N31">_xlfn.XLOOKUP(N$1,'Copy of PY1 Data(H)'!$A$1:$CZ$1,_xlfn.XLOOKUP($A31,'Copy of PY1 Data(H)'!$A$1:$A$288,'Copy of PY1 Data(H)'!$A$1:$CZ$288))</f>
        <v>0</v>
      </c>
      <c r="O31" s="180" cm="1">
        <f t="array" ref="O31">_xlfn.XLOOKUP(O$1,'Copy of PY1 Data(H)'!$A$1:$CZ$1,_xlfn.XLOOKUP($A31,'Copy of PY1 Data(H)'!$A$1:$A$288,'Copy of PY1 Data(H)'!$A$1:$CZ$288))</f>
        <v>0</v>
      </c>
      <c r="P31" s="180" cm="1">
        <f t="array" ref="P31">_xlfn.XLOOKUP(P$1,'Copy of PY1 Data(H)'!$A$1:$CZ$1,_xlfn.XLOOKUP($A31,'Copy of PY1 Data(H)'!$A$1:$A$288,'Copy of PY1 Data(H)'!$A$1:$CZ$288))</f>
        <v>0</v>
      </c>
      <c r="Q31" s="180" cm="1">
        <f t="array" ref="Q31">_xlfn.XLOOKUP(Q$1,'Copy of PY1 Data(H)'!$A$1:$CZ$1,_xlfn.XLOOKUP($A31,'Copy of PY1 Data(H)'!$A$1:$A$288,'Copy of PY1 Data(H)'!$A$1:$CZ$288))</f>
        <v>0</v>
      </c>
      <c r="R31" s="180" cm="1">
        <f t="array" ref="R31">_xlfn.XLOOKUP(R$1,'Copy of PY1 Data(H)'!$A$1:$CZ$1,_xlfn.XLOOKUP($A31,'Copy of PY1 Data(H)'!$A$1:$A$288,'Copy of PY1 Data(H)'!$A$1:$CZ$288))</f>
        <v>0</v>
      </c>
      <c r="S31" s="180" cm="1">
        <f t="array" ref="S31">_xlfn.XLOOKUP(S$1,'Copy of PY1 Data(H)'!$A$1:$CZ$1,_xlfn.XLOOKUP($A31,'Copy of PY1 Data(H)'!$A$1:$A$288,'Copy of PY1 Data(H)'!$A$1:$CZ$288))</f>
        <v>0</v>
      </c>
      <c r="T31" s="180" cm="1">
        <f t="array" ref="T31">_xlfn.XLOOKUP(T$1,'Copy of PY1 Data(H)'!$A$1:$CZ$1,_xlfn.XLOOKUP($A31,'Copy of PY1 Data(H)'!$A$1:$A$288,'Copy of PY1 Data(H)'!$A$1:$CZ$288))</f>
        <v>0</v>
      </c>
      <c r="U31" s="180" cm="1">
        <f t="array" ref="U31">_xlfn.XLOOKUP(U$1,'Copy of PY1 Data(H)'!$A$1:$CZ$1,_xlfn.XLOOKUP($A31,'Copy of PY1 Data(H)'!$A$1:$A$288,'Copy of PY1 Data(H)'!$A$1:$CZ$288))</f>
        <v>0</v>
      </c>
      <c r="V31" s="180" cm="1">
        <f t="array" ref="V31">_xlfn.XLOOKUP(V$1,'Copy of PY1 Data(H)'!$A$1:$CZ$1,_xlfn.XLOOKUP($A31,'Copy of PY1 Data(H)'!$A$1:$A$288,'Copy of PY1 Data(H)'!$A$1:$CZ$288))</f>
        <v>0</v>
      </c>
      <c r="W31" s="180" cm="1">
        <f t="array" ref="W31">_xlfn.XLOOKUP(W$1,'Copy of PY1 Data(H)'!$A$1:$CZ$1,_xlfn.XLOOKUP($A31,'Copy of PY1 Data(H)'!$A$1:$A$288,'Copy of PY1 Data(H)'!$A$1:$CZ$288))</f>
        <v>0</v>
      </c>
      <c r="X31" s="180" cm="1">
        <f t="array" ref="X31">_xlfn.XLOOKUP(X$1,'Copy of PY1 Data(H)'!$A$1:$CZ$1,_xlfn.XLOOKUP($A31,'Copy of PY1 Data(H)'!$A$1:$A$288,'Copy of PY1 Data(H)'!$A$1:$CZ$288))</f>
        <v>0</v>
      </c>
      <c r="Y31" s="180" cm="1">
        <f t="array" ref="Y31">_xlfn.XLOOKUP(Y$1,'Copy of PY1 Data(H)'!$A$1:$CZ$1,_xlfn.XLOOKUP($A31,'Copy of PY1 Data(H)'!$A$1:$A$288,'Copy of PY1 Data(H)'!$A$1:$CZ$288))</f>
        <v>0</v>
      </c>
      <c r="Z31" s="180" cm="1">
        <f t="array" ref="Z31">_xlfn.XLOOKUP(Z$1,'Copy of PY1 Data(H)'!$A$1:$CZ$1,_xlfn.XLOOKUP($A31,'Copy of PY1 Data(H)'!$A$1:$A$288,'Copy of PY1 Data(H)'!$A$1:$CZ$288))</f>
        <v>0</v>
      </c>
      <c r="AA31" s="180" cm="1">
        <f t="array" ref="AA31">_xlfn.XLOOKUP(AA$1,'Copy of PY1 Data(H)'!$A$1:$CZ$1,_xlfn.XLOOKUP($A31,'Copy of PY1 Data(H)'!$A$1:$A$288,'Copy of PY1 Data(H)'!$A$1:$CZ$288))</f>
        <v>24068</v>
      </c>
      <c r="AB31" s="180" cm="1">
        <f t="array" ref="AB31">_xlfn.XLOOKUP(AB$1,'Copy of PY1 Data(H)'!$A$1:$CZ$1,_xlfn.XLOOKUP($A31,'Copy of PY1 Data(H)'!$A$1:$A$288,'Copy of PY1 Data(H)'!$A$1:$CZ$288))</f>
        <v>0</v>
      </c>
      <c r="AC31" s="180" cm="1">
        <f t="array" ref="AC31">_xlfn.XLOOKUP(AC$1,'Copy of PY1 Data(H)'!$A$1:$CZ$1,_xlfn.XLOOKUP($A31,'Copy of PY1 Data(H)'!$A$1:$A$288,'Copy of PY1 Data(H)'!$A$1:$CZ$288))</f>
        <v>0</v>
      </c>
      <c r="AD31" s="180" cm="1">
        <f t="array" ref="AD31">_xlfn.XLOOKUP(AD$1,'Copy of PY1 Data(H)'!$A$1:$CZ$1,_xlfn.XLOOKUP($A31,'Copy of PY1 Data(H)'!$A$1:$A$288,'Copy of PY1 Data(H)'!$A$1:$CZ$288))</f>
        <v>0</v>
      </c>
      <c r="AE31" s="180" cm="1">
        <f t="array" ref="AE31">_xlfn.XLOOKUP(AE$1,'Copy of PY1 Data(H)'!$A$1:$CZ$1,_xlfn.XLOOKUP($A31,'Copy of PY1 Data(H)'!$A$1:$A$288,'Copy of PY1 Data(H)'!$A$1:$CZ$288))</f>
        <v>0</v>
      </c>
      <c r="AF31" s="180" cm="1">
        <f t="array" ref="AF31">_xlfn.XLOOKUP(AF$1,'Copy of PY1 Data(H)'!$A$1:$CZ$1,_xlfn.XLOOKUP($A31,'Copy of PY1 Data(H)'!$A$1:$A$288,'Copy of PY1 Data(H)'!$A$1:$CZ$288))</f>
        <v>364924</v>
      </c>
      <c r="AG31" s="180" cm="1">
        <f t="array" ref="AG31">_xlfn.XLOOKUP(AG$1,'Copy of PY1 Data(H)'!$A$1:$CZ$1,_xlfn.XLOOKUP($A31,'Copy of PY1 Data(H)'!$A$1:$A$288,'Copy of PY1 Data(H)'!$A$1:$CZ$288))</f>
        <v>0</v>
      </c>
      <c r="AH31" s="180" cm="1">
        <f t="array" ref="AH31">_xlfn.XLOOKUP(AH$1,'Copy of PY1 Data(H)'!$A$1:$CZ$1,_xlfn.XLOOKUP($A31,'Copy of PY1 Data(H)'!$A$1:$A$288,'Copy of PY1 Data(H)'!$A$1:$CZ$288))</f>
        <v>0</v>
      </c>
      <c r="AI31" s="180" cm="1">
        <f t="array" ref="AI31">_xlfn.XLOOKUP(AI$1,'Copy of PY1 Data(H)'!$A$1:$CZ$1,_xlfn.XLOOKUP($A31,'Copy of PY1 Data(H)'!$A$1:$A$288,'Copy of PY1 Data(H)'!$A$1:$CZ$288))</f>
        <v>0</v>
      </c>
      <c r="AJ31" s="180" cm="1">
        <f t="array" ref="AJ31">_xlfn.XLOOKUP(AJ$1,'Copy of PY1 Data(H)'!$A$1:$CZ$1,_xlfn.XLOOKUP($A31,'Copy of PY1 Data(H)'!$A$1:$A$288,'Copy of PY1 Data(H)'!$A$1:$CZ$288))</f>
        <v>2500</v>
      </c>
      <c r="AK31" s="180" cm="1">
        <f t="array" ref="AK31">_xlfn.XLOOKUP(AK$1,'Copy of PY1 Data(H)'!$A$1:$CZ$1,_xlfn.XLOOKUP($A31,'Copy of PY1 Data(H)'!$A$1:$A$288,'Copy of PY1 Data(H)'!$A$1:$CZ$288))</f>
        <v>0</v>
      </c>
      <c r="AL31" s="180" cm="1">
        <f t="array" ref="AL31">_xlfn.XLOOKUP(AL$1,'Copy of PY1 Data(H)'!$A$1:$CZ$1,_xlfn.XLOOKUP($A31,'Copy of PY1 Data(H)'!$A$1:$A$288,'Copy of PY1 Data(H)'!$A$1:$CZ$288))</f>
        <v>0</v>
      </c>
      <c r="AM31" s="180" cm="1">
        <f t="array" ref="AM31">_xlfn.XLOOKUP(AM$1,'Copy of PY1 Data(H)'!$A$1:$CZ$1,_xlfn.XLOOKUP($A31,'Copy of PY1 Data(H)'!$A$1:$A$288,'Copy of PY1 Data(H)'!$A$1:$CZ$288))</f>
        <v>1115</v>
      </c>
      <c r="AN31" s="180" cm="1">
        <f t="array" ref="AN31">_xlfn.XLOOKUP(AN$1,'Copy of PY1 Data(H)'!$A$1:$CZ$1,_xlfn.XLOOKUP($A31,'Copy of PY1 Data(H)'!$A$1:$A$288,'Copy of PY1 Data(H)'!$A$1:$CZ$288))</f>
        <v>0</v>
      </c>
      <c r="AO31" s="180" cm="1">
        <f t="array" ref="AO31">_xlfn.XLOOKUP(AO$1,'Copy of PY1 Data(H)'!$A$1:$CZ$1,_xlfn.XLOOKUP($A31,'Copy of PY1 Data(H)'!$A$1:$A$288,'Copy of PY1 Data(H)'!$A$1:$CZ$288))</f>
        <v>0</v>
      </c>
      <c r="AP31" s="180" cm="1">
        <f t="array" ref="AP31">_xlfn.XLOOKUP(AP$1,'Copy of PY1 Data(H)'!$A$1:$CZ$1,_xlfn.XLOOKUP($A31,'Copy of PY1 Data(H)'!$A$1:$A$288,'Copy of PY1 Data(H)'!$A$1:$CZ$288))</f>
        <v>0</v>
      </c>
      <c r="AQ31" s="180" cm="1">
        <f t="array" ref="AQ31">_xlfn.XLOOKUP(AQ$1,'Copy of PY1 Data(H)'!$A$1:$CZ$1,_xlfn.XLOOKUP($A31,'Copy of PY1 Data(H)'!$A$1:$A$288,'Copy of PY1 Data(H)'!$A$1:$CZ$288))</f>
        <v>0</v>
      </c>
      <c r="AR31" s="180" cm="1">
        <f t="array" ref="AR31">_xlfn.XLOOKUP(AR$1,'Copy of PY1 Data(H)'!$A$1:$CZ$1,_xlfn.XLOOKUP($A31,'Copy of PY1 Data(H)'!$A$1:$A$288,'Copy of PY1 Data(H)'!$A$1:$CZ$288))</f>
        <v>0</v>
      </c>
      <c r="AS31" s="180" cm="1">
        <f t="array" ref="AS31">_xlfn.XLOOKUP(AS$1,'Copy of PY1 Data(H)'!$A$1:$CZ$1,_xlfn.XLOOKUP($A31,'Copy of PY1 Data(H)'!$A$1:$A$288,'Copy of PY1 Data(H)'!$A$1:$CZ$288))</f>
        <v>0</v>
      </c>
      <c r="AT31" s="180" cm="1">
        <f t="array" ref="AT31">_xlfn.XLOOKUP(AT$1,'Copy of PY1 Data(H)'!$A$1:$CZ$1,_xlfn.XLOOKUP($A31,'Copy of PY1 Data(H)'!$A$1:$A$288,'Copy of PY1 Data(H)'!$A$1:$CZ$288))</f>
        <v>0</v>
      </c>
      <c r="AU31" s="180" cm="1">
        <f t="array" ref="AU31">_xlfn.XLOOKUP(AU$1,'Copy of PY1 Data(H)'!$A$1:$CZ$1,_xlfn.XLOOKUP($A31,'Copy of PY1 Data(H)'!$A$1:$A$288,'Copy of PY1 Data(H)'!$A$1:$CZ$288))</f>
        <v>49096804</v>
      </c>
      <c r="AV31" s="180" cm="1">
        <f t="array" ref="AV31">_xlfn.XLOOKUP(AV$1,'Copy of PY1 Data(H)'!$A$1:$CZ$1,_xlfn.XLOOKUP($A31,'Copy of PY1 Data(H)'!$A$1:$A$288,'Copy of PY1 Data(H)'!$A$1:$CZ$288))</f>
        <v>0</v>
      </c>
      <c r="AW31" s="180" cm="1">
        <f t="array" ref="AW31">_xlfn.XLOOKUP(AW$1,'Copy of PY1 Data(H)'!$A$1:$CZ$1,_xlfn.XLOOKUP($A31,'Copy of PY1 Data(H)'!$A$1:$A$288,'Copy of PY1 Data(H)'!$A$1:$CZ$288))</f>
        <v>0</v>
      </c>
      <c r="AX31" s="180" cm="1">
        <f t="array" ref="AX31">_xlfn.XLOOKUP(AX$1,'Copy of PY1 Data(H)'!$A$1:$CZ$1,_xlfn.XLOOKUP($A31,'Copy of PY1 Data(H)'!$A$1:$A$288,'Copy of PY1 Data(H)'!$A$1:$CZ$288))</f>
        <v>0</v>
      </c>
      <c r="AY31" s="180" cm="1">
        <f t="array" ref="AY31">_xlfn.XLOOKUP(AY$1,'Copy of PY1 Data(H)'!$A$1:$CZ$1,_xlfn.XLOOKUP($A31,'Copy of PY1 Data(H)'!$A$1:$A$288,'Copy of PY1 Data(H)'!$A$1:$CZ$288))</f>
        <v>86586</v>
      </c>
      <c r="AZ31" s="180" cm="1">
        <f t="array" ref="AZ31">_xlfn.XLOOKUP(AZ$1,'Copy of PY1 Data(H)'!$A$1:$CZ$1,_xlfn.XLOOKUP($A31,'Copy of PY1 Data(H)'!$A$1:$A$288,'Copy of PY1 Data(H)'!$A$1:$CZ$288))</f>
        <v>0</v>
      </c>
      <c r="BA31" s="180" cm="1">
        <f t="array" ref="BA31">_xlfn.XLOOKUP(BA$1,'Copy of PY1 Data(H)'!$A$1:$CZ$1,_xlfn.XLOOKUP($A31,'Copy of PY1 Data(H)'!$A$1:$A$288,'Copy of PY1 Data(H)'!$A$1:$CZ$288))</f>
        <v>0</v>
      </c>
      <c r="BB31" s="180" cm="1">
        <f t="array" ref="BB31">_xlfn.XLOOKUP(BB$1,'Copy of PY1 Data(H)'!$A$1:$CZ$1,_xlfn.XLOOKUP($A31,'Copy of PY1 Data(H)'!$A$1:$A$288,'Copy of PY1 Data(H)'!$A$1:$CZ$288))</f>
        <v>0</v>
      </c>
      <c r="BC31" s="180" cm="1">
        <f t="array" ref="BC31">_xlfn.XLOOKUP(BC$1,'Copy of PY1 Data(H)'!$A$1:$CZ$1,_xlfn.XLOOKUP($A31,'Copy of PY1 Data(H)'!$A$1:$A$288,'Copy of PY1 Data(H)'!$A$1:$CZ$288))</f>
        <v>0</v>
      </c>
      <c r="BD31" s="180" cm="1">
        <f t="array" ref="BD31">_xlfn.XLOOKUP(BD$1,'Copy of PY1 Data(H)'!$A$1:$CZ$1,_xlfn.XLOOKUP($A31,'Copy of PY1 Data(H)'!$A$1:$A$288,'Copy of PY1 Data(H)'!$A$1:$CZ$288))</f>
        <v>0</v>
      </c>
      <c r="BE31" s="180" cm="1">
        <f t="array" ref="BE31">_xlfn.XLOOKUP(BE$1,'Copy of PY1 Data(H)'!$A$1:$CZ$1,_xlfn.XLOOKUP($A31,'Copy of PY1 Data(H)'!$A$1:$A$288,'Copy of PY1 Data(H)'!$A$1:$CZ$288))</f>
        <v>0</v>
      </c>
      <c r="BF31" s="180" cm="1">
        <f t="array" ref="BF31">_xlfn.XLOOKUP(BF$1,'Copy of PY1 Data(H)'!$A$1:$CZ$1,_xlfn.XLOOKUP($A31,'Copy of PY1 Data(H)'!$A$1:$A$288,'Copy of PY1 Data(H)'!$A$1:$CZ$288))</f>
        <v>0</v>
      </c>
      <c r="BG31" s="180" cm="1">
        <f t="array" ref="BG31">_xlfn.XLOOKUP(BG$1,'Copy of PY1 Data(H)'!$A$1:$CZ$1,_xlfn.XLOOKUP($A31,'Copy of PY1 Data(H)'!$A$1:$A$288,'Copy of PY1 Data(H)'!$A$1:$CZ$288))</f>
        <v>0</v>
      </c>
      <c r="BH31" s="180" cm="1">
        <f t="array" ref="BH31">_xlfn.XLOOKUP(BH$1,'Copy of PY1 Data(H)'!$A$1:$CZ$1,_xlfn.XLOOKUP($A31,'Copy of PY1 Data(H)'!$A$1:$A$288,'Copy of PY1 Data(H)'!$A$1:$CZ$288))</f>
        <v>194832</v>
      </c>
      <c r="BI31" s="180" cm="1">
        <f t="array" ref="BI31">_xlfn.XLOOKUP(BI$1,'Copy of PY1 Data(H)'!$A$1:$CZ$1,_xlfn.XLOOKUP($A31,'Copy of PY1 Data(H)'!$A$1:$A$288,'Copy of PY1 Data(H)'!$A$1:$CZ$288))</f>
        <v>0</v>
      </c>
      <c r="BJ31" s="180" cm="1">
        <f t="array" ref="BJ31">_xlfn.XLOOKUP(BJ$1,'Copy of PY1 Data(H)'!$A$1:$CZ$1,_xlfn.XLOOKUP($A31,'Copy of PY1 Data(H)'!$A$1:$A$288,'Copy of PY1 Data(H)'!$A$1:$CZ$288))</f>
        <v>0</v>
      </c>
      <c r="BK31" s="180" cm="1">
        <f t="array" ref="BK31">_xlfn.XLOOKUP(BK$1,'Copy of PY1 Data(H)'!$A$1:$CZ$1,_xlfn.XLOOKUP($A31,'Copy of PY1 Data(H)'!$A$1:$A$288,'Copy of PY1 Data(H)'!$A$1:$CZ$288))</f>
        <v>0</v>
      </c>
      <c r="BL31" s="180" cm="1">
        <f t="array" ref="BL31">_xlfn.XLOOKUP(BL$1,'Copy of PY1 Data(H)'!$A$1:$CZ$1,_xlfn.XLOOKUP($A31,'Copy of PY1 Data(H)'!$A$1:$A$288,'Copy of PY1 Data(H)'!$A$1:$CZ$288))</f>
        <v>516955</v>
      </c>
      <c r="BM31" s="180" cm="1">
        <f t="array" ref="BM31">_xlfn.XLOOKUP(BM$1,'Copy of PY1 Data(H)'!$A$1:$CZ$1,_xlfn.XLOOKUP($A31,'Copy of PY1 Data(H)'!$A$1:$A$288,'Copy of PY1 Data(H)'!$A$1:$CZ$288))</f>
        <v>0</v>
      </c>
      <c r="BN31" s="180" cm="1">
        <f t="array" ref="BN31">_xlfn.XLOOKUP(BN$1,'Copy of PY1 Data(H)'!$A$1:$CZ$1,_xlfn.XLOOKUP($A31,'Copy of PY1 Data(H)'!$A$1:$A$288,'Copy of PY1 Data(H)'!$A$1:$CZ$288))</f>
        <v>0</v>
      </c>
      <c r="BO31" s="180" cm="1">
        <f t="array" ref="BO31">_xlfn.XLOOKUP(BO$1,'Copy of PY1 Data(H)'!$A$1:$CZ$1,_xlfn.XLOOKUP($A31,'Copy of PY1 Data(H)'!$A$1:$A$288,'Copy of PY1 Data(H)'!$A$1:$CZ$288))</f>
        <v>0</v>
      </c>
      <c r="BP31" s="180" cm="1">
        <f t="array" ref="BP31">_xlfn.XLOOKUP(BP$1,'Copy of PY1 Data(H)'!$A$1:$CZ$1,_xlfn.XLOOKUP($A31,'Copy of PY1 Data(H)'!$A$1:$A$288,'Copy of PY1 Data(H)'!$A$1:$CZ$288))</f>
        <v>0</v>
      </c>
      <c r="BQ31" s="180" cm="1">
        <f t="array" ref="BQ31">_xlfn.XLOOKUP(BQ$1,'Copy of PY1 Data(H)'!$A$1:$CZ$1,_xlfn.XLOOKUP($A31,'Copy of PY1 Data(H)'!$A$1:$A$288,'Copy of PY1 Data(H)'!$A$1:$CZ$288))</f>
        <v>0</v>
      </c>
      <c r="BR31" s="180" cm="1">
        <f t="array" ref="BR31">_xlfn.XLOOKUP(BR$1,'Copy of PY1 Data(H)'!$A$1:$CZ$1,_xlfn.XLOOKUP($A31,'Copy of PY1 Data(H)'!$A$1:$A$288,'Copy of PY1 Data(H)'!$A$1:$CZ$288))</f>
        <v>15698</v>
      </c>
      <c r="BS31" s="180" cm="1">
        <f t="array" ref="BS31">_xlfn.XLOOKUP(BS$1,'Copy of PY1 Data(H)'!$A$1:$CZ$1,_xlfn.XLOOKUP($A31,'Copy of PY1 Data(H)'!$A$1:$A$288,'Copy of PY1 Data(H)'!$A$1:$CZ$288))</f>
        <v>0</v>
      </c>
      <c r="BT31" s="180" cm="1">
        <f t="array" ref="BT31">_xlfn.XLOOKUP(BT$1,'Copy of PY1 Data(H)'!$A$1:$CZ$1,_xlfn.XLOOKUP($A31,'Copy of PY1 Data(H)'!$A$1:$A$288,'Copy of PY1 Data(H)'!$A$1:$CZ$288))</f>
        <v>0</v>
      </c>
      <c r="BU31" s="180" cm="1">
        <f t="array" ref="BU31">_xlfn.XLOOKUP(BU$1,'Copy of PY1 Data(H)'!$A$1:$CZ$1,_xlfn.XLOOKUP($A31,'Copy of PY1 Data(H)'!$A$1:$A$288,'Copy of PY1 Data(H)'!$A$1:$CZ$288))</f>
        <v>0</v>
      </c>
      <c r="BV31" s="180" cm="1">
        <f t="array" ref="BV31">_xlfn.XLOOKUP(BV$1,'Copy of PY1 Data(H)'!$A$1:$CZ$1,_xlfn.XLOOKUP($A31,'Copy of PY1 Data(H)'!$A$1:$A$288,'Copy of PY1 Data(H)'!$A$1:$CZ$288))</f>
        <v>61255</v>
      </c>
      <c r="BW31" s="180" cm="1">
        <f t="array" ref="BW31">_xlfn.XLOOKUP(BW$1,'Copy of PY1 Data(H)'!$A$1:$CZ$1,_xlfn.XLOOKUP($A31,'Copy of PY1 Data(H)'!$A$1:$A$288,'Copy of PY1 Data(H)'!$A$1:$CZ$288))</f>
        <v>0</v>
      </c>
      <c r="BX31" s="180" cm="1">
        <f t="array" ref="BX31">_xlfn.XLOOKUP(BX$1,'Copy of PY1 Data(H)'!$A$1:$CZ$1,_xlfn.XLOOKUP($A31,'Copy of PY1 Data(H)'!$A$1:$A$288,'Copy of PY1 Data(H)'!$A$1:$CZ$288))</f>
        <v>0</v>
      </c>
      <c r="BY31" s="180" cm="1">
        <f t="array" ref="BY31">_xlfn.XLOOKUP(BY$1,'Copy of PY1 Data(H)'!$A$1:$CZ$1,_xlfn.XLOOKUP($A31,'Copy of PY1 Data(H)'!$A$1:$A$288,'Copy of PY1 Data(H)'!$A$1:$CZ$288))</f>
        <v>357567</v>
      </c>
      <c r="BZ31" s="180" cm="1">
        <f t="array" ref="BZ31">_xlfn.XLOOKUP(BZ$1,'Copy of PY1 Data(H)'!$A$1:$CZ$1,_xlfn.XLOOKUP($A31,'Copy of PY1 Data(H)'!$A$1:$A$288,'Copy of PY1 Data(H)'!$A$1:$CZ$288))</f>
        <v>0</v>
      </c>
      <c r="CA31" s="180" cm="1">
        <f t="array" ref="CA31">_xlfn.XLOOKUP(CA$1,'Copy of PY1 Data(H)'!$A$1:$CZ$1,_xlfn.XLOOKUP($A31,'Copy of PY1 Data(H)'!$A$1:$A$288,'Copy of PY1 Data(H)'!$A$1:$CZ$288))</f>
        <v>0</v>
      </c>
      <c r="CB31" s="180" cm="1">
        <f t="array" ref="CB31">_xlfn.XLOOKUP(CB$1,'Copy of PY1 Data(H)'!$A$1:$CZ$1,_xlfn.XLOOKUP($A31,'Copy of PY1 Data(H)'!$A$1:$A$288,'Copy of PY1 Data(H)'!$A$1:$CZ$288))</f>
        <v>0</v>
      </c>
      <c r="CC31" s="180" cm="1">
        <f t="array" ref="CC31">_xlfn.XLOOKUP(CC$1,'Copy of PY1 Data(H)'!$A$1:$CZ$1,_xlfn.XLOOKUP($A31,'Copy of PY1 Data(H)'!$A$1:$A$288,'Copy of PY1 Data(H)'!$A$1:$CZ$288))</f>
        <v>0</v>
      </c>
      <c r="CD31" s="180" cm="1">
        <f t="array" ref="CD31">_xlfn.XLOOKUP(CD$1,'Copy of PY1 Data(H)'!$A$1:$CZ$1,_xlfn.XLOOKUP($A31,'Copy of PY1 Data(H)'!$A$1:$A$288,'Copy of PY1 Data(H)'!$A$1:$CZ$288))</f>
        <v>0</v>
      </c>
    </row>
    <row r="32" spans="1:82" x14ac:dyDescent="0.3">
      <c r="A32" s="180">
        <v>389</v>
      </c>
      <c r="C32" s="180"/>
      <c r="D32" s="180" cm="1">
        <f t="array" ref="D32">_xlfn.XLOOKUP(D$1,'Copy of PY1 Data(H)'!$A$1:$CZ$1,_xlfn.XLOOKUP($A32,'Copy of PY1 Data(H)'!$A$1:$A$288,'Copy of PY1 Data(H)'!$A$1:$CZ$288))</f>
        <v>0</v>
      </c>
      <c r="E32" s="180" cm="1">
        <f t="array" ref="E32">_xlfn.XLOOKUP(E$1,'Copy of PY1 Data(H)'!$A$1:$CZ$1,_xlfn.XLOOKUP($A32,'Copy of PY1 Data(H)'!$A$1:$A$288,'Copy of PY1 Data(H)'!$A$1:$CZ$288))</f>
        <v>0</v>
      </c>
      <c r="F32" s="180" cm="1">
        <f t="array" ref="F32">_xlfn.XLOOKUP(F$1,'Copy of PY1 Data(H)'!$A$1:$CZ$1,_xlfn.XLOOKUP($A32,'Copy of PY1 Data(H)'!$A$1:$A$288,'Copy of PY1 Data(H)'!$A$1:$CZ$288))</f>
        <v>0</v>
      </c>
      <c r="G32" s="180" cm="1">
        <f t="array" ref="G32">_xlfn.XLOOKUP(G$1,'Copy of PY1 Data(H)'!$A$1:$CZ$1,_xlfn.XLOOKUP($A32,'Copy of PY1 Data(H)'!$A$1:$A$288,'Copy of PY1 Data(H)'!$A$1:$CZ$288))</f>
        <v>0</v>
      </c>
      <c r="H32" s="180" cm="1">
        <f t="array" ref="H32">_xlfn.XLOOKUP(H$1,'Copy of PY1 Data(H)'!$A$1:$CZ$1,_xlfn.XLOOKUP($A32,'Copy of PY1 Data(H)'!$A$1:$A$288,'Copy of PY1 Data(H)'!$A$1:$CZ$288))</f>
        <v>0</v>
      </c>
      <c r="I32" s="180" cm="1">
        <f t="array" ref="I32">_xlfn.XLOOKUP(I$1,'Copy of PY1 Data(H)'!$A$1:$CZ$1,_xlfn.XLOOKUP($A32,'Copy of PY1 Data(H)'!$A$1:$A$288,'Copy of PY1 Data(H)'!$A$1:$CZ$288))</f>
        <v>0</v>
      </c>
      <c r="J32" s="180" cm="1">
        <f t="array" ref="J32">_xlfn.XLOOKUP(J$1,'Copy of PY1 Data(H)'!$A$1:$CZ$1,_xlfn.XLOOKUP($A32,'Copy of PY1 Data(H)'!$A$1:$A$288,'Copy of PY1 Data(H)'!$A$1:$CZ$288))</f>
        <v>0</v>
      </c>
      <c r="K32" s="180" cm="1">
        <f t="array" ref="K32">_xlfn.XLOOKUP(K$1,'Copy of PY1 Data(H)'!$A$1:$CZ$1,_xlfn.XLOOKUP($A32,'Copy of PY1 Data(H)'!$A$1:$A$288,'Copy of PY1 Data(H)'!$A$1:$CZ$288))</f>
        <v>0</v>
      </c>
      <c r="L32" s="180" cm="1">
        <f t="array" ref="L32">_xlfn.XLOOKUP(L$1,'Copy of PY1 Data(H)'!$A$1:$CZ$1,_xlfn.XLOOKUP($A32,'Copy of PY1 Data(H)'!$A$1:$A$288,'Copy of PY1 Data(H)'!$A$1:$CZ$288))</f>
        <v>-448375</v>
      </c>
      <c r="M32" s="180" cm="1">
        <f t="array" ref="M32">_xlfn.XLOOKUP(M$1,'Copy of PY1 Data(H)'!$A$1:$CZ$1,_xlfn.XLOOKUP($A32,'Copy of PY1 Data(H)'!$A$1:$A$288,'Copy of PY1 Data(H)'!$A$1:$CZ$288))</f>
        <v>0</v>
      </c>
      <c r="N32" s="180" cm="1">
        <f t="array" ref="N32">_xlfn.XLOOKUP(N$1,'Copy of PY1 Data(H)'!$A$1:$CZ$1,_xlfn.XLOOKUP($A32,'Copy of PY1 Data(H)'!$A$1:$A$288,'Copy of PY1 Data(H)'!$A$1:$CZ$288))</f>
        <v>0</v>
      </c>
      <c r="O32" s="180" cm="1">
        <f t="array" ref="O32">_xlfn.XLOOKUP(O$1,'Copy of PY1 Data(H)'!$A$1:$CZ$1,_xlfn.XLOOKUP($A32,'Copy of PY1 Data(H)'!$A$1:$A$288,'Copy of PY1 Data(H)'!$A$1:$CZ$288))</f>
        <v>0</v>
      </c>
      <c r="P32" s="180" cm="1">
        <f t="array" ref="P32">_xlfn.XLOOKUP(P$1,'Copy of PY1 Data(H)'!$A$1:$CZ$1,_xlfn.XLOOKUP($A32,'Copy of PY1 Data(H)'!$A$1:$A$288,'Copy of PY1 Data(H)'!$A$1:$CZ$288))</f>
        <v>0</v>
      </c>
      <c r="Q32" s="180" cm="1">
        <f t="array" ref="Q32">_xlfn.XLOOKUP(Q$1,'Copy of PY1 Data(H)'!$A$1:$CZ$1,_xlfn.XLOOKUP($A32,'Copy of PY1 Data(H)'!$A$1:$A$288,'Copy of PY1 Data(H)'!$A$1:$CZ$288))</f>
        <v>0</v>
      </c>
      <c r="R32" s="180" cm="1">
        <f t="array" ref="R32">_xlfn.XLOOKUP(R$1,'Copy of PY1 Data(H)'!$A$1:$CZ$1,_xlfn.XLOOKUP($A32,'Copy of PY1 Data(H)'!$A$1:$A$288,'Copy of PY1 Data(H)'!$A$1:$CZ$288))</f>
        <v>0</v>
      </c>
      <c r="S32" s="180" cm="1">
        <f t="array" ref="S32">_xlfn.XLOOKUP(S$1,'Copy of PY1 Data(H)'!$A$1:$CZ$1,_xlfn.XLOOKUP($A32,'Copy of PY1 Data(H)'!$A$1:$A$288,'Copy of PY1 Data(H)'!$A$1:$CZ$288))</f>
        <v>0</v>
      </c>
      <c r="T32" s="180" cm="1">
        <f t="array" ref="T32">_xlfn.XLOOKUP(T$1,'Copy of PY1 Data(H)'!$A$1:$CZ$1,_xlfn.XLOOKUP($A32,'Copy of PY1 Data(H)'!$A$1:$A$288,'Copy of PY1 Data(H)'!$A$1:$CZ$288))</f>
        <v>0</v>
      </c>
      <c r="U32" s="180" cm="1">
        <f t="array" ref="U32">_xlfn.XLOOKUP(U$1,'Copy of PY1 Data(H)'!$A$1:$CZ$1,_xlfn.XLOOKUP($A32,'Copy of PY1 Data(H)'!$A$1:$A$288,'Copy of PY1 Data(H)'!$A$1:$CZ$288))</f>
        <v>0</v>
      </c>
      <c r="V32" s="180" cm="1">
        <f t="array" ref="V32">_xlfn.XLOOKUP(V$1,'Copy of PY1 Data(H)'!$A$1:$CZ$1,_xlfn.XLOOKUP($A32,'Copy of PY1 Data(H)'!$A$1:$A$288,'Copy of PY1 Data(H)'!$A$1:$CZ$288))</f>
        <v>0</v>
      </c>
      <c r="W32" s="180" cm="1">
        <f t="array" ref="W32">_xlfn.XLOOKUP(W$1,'Copy of PY1 Data(H)'!$A$1:$CZ$1,_xlfn.XLOOKUP($A32,'Copy of PY1 Data(H)'!$A$1:$A$288,'Copy of PY1 Data(H)'!$A$1:$CZ$288))</f>
        <v>0</v>
      </c>
      <c r="X32" s="180" cm="1">
        <f t="array" ref="X32">_xlfn.XLOOKUP(X$1,'Copy of PY1 Data(H)'!$A$1:$CZ$1,_xlfn.XLOOKUP($A32,'Copy of PY1 Data(H)'!$A$1:$A$288,'Copy of PY1 Data(H)'!$A$1:$CZ$288))</f>
        <v>0</v>
      </c>
      <c r="Y32" s="180" cm="1">
        <f t="array" ref="Y32">_xlfn.XLOOKUP(Y$1,'Copy of PY1 Data(H)'!$A$1:$CZ$1,_xlfn.XLOOKUP($A32,'Copy of PY1 Data(H)'!$A$1:$A$288,'Copy of PY1 Data(H)'!$A$1:$CZ$288))</f>
        <v>0</v>
      </c>
      <c r="Z32" s="180" cm="1">
        <f t="array" ref="Z32">_xlfn.XLOOKUP(Z$1,'Copy of PY1 Data(H)'!$A$1:$CZ$1,_xlfn.XLOOKUP($A32,'Copy of PY1 Data(H)'!$A$1:$A$288,'Copy of PY1 Data(H)'!$A$1:$CZ$288))</f>
        <v>0</v>
      </c>
      <c r="AA32" s="180" cm="1">
        <f t="array" ref="AA32">_xlfn.XLOOKUP(AA$1,'Copy of PY1 Data(H)'!$A$1:$CZ$1,_xlfn.XLOOKUP($A32,'Copy of PY1 Data(H)'!$A$1:$A$288,'Copy of PY1 Data(H)'!$A$1:$CZ$288))</f>
        <v>0</v>
      </c>
      <c r="AB32" s="180" cm="1">
        <f t="array" ref="AB32">_xlfn.XLOOKUP(AB$1,'Copy of PY1 Data(H)'!$A$1:$CZ$1,_xlfn.XLOOKUP($A32,'Copy of PY1 Data(H)'!$A$1:$A$288,'Copy of PY1 Data(H)'!$A$1:$CZ$288))</f>
        <v>0</v>
      </c>
      <c r="AC32" s="180" cm="1">
        <f t="array" ref="AC32">_xlfn.XLOOKUP(AC$1,'Copy of PY1 Data(H)'!$A$1:$CZ$1,_xlfn.XLOOKUP($A32,'Copy of PY1 Data(H)'!$A$1:$A$288,'Copy of PY1 Data(H)'!$A$1:$CZ$288))</f>
        <v>0</v>
      </c>
      <c r="AD32" s="180" cm="1">
        <f t="array" ref="AD32">_xlfn.XLOOKUP(AD$1,'Copy of PY1 Data(H)'!$A$1:$CZ$1,_xlfn.XLOOKUP($A32,'Copy of PY1 Data(H)'!$A$1:$A$288,'Copy of PY1 Data(H)'!$A$1:$CZ$288))</f>
        <v>0</v>
      </c>
      <c r="AE32" s="180" cm="1">
        <f t="array" ref="AE32">_xlfn.XLOOKUP(AE$1,'Copy of PY1 Data(H)'!$A$1:$CZ$1,_xlfn.XLOOKUP($A32,'Copy of PY1 Data(H)'!$A$1:$A$288,'Copy of PY1 Data(H)'!$A$1:$CZ$288))</f>
        <v>0</v>
      </c>
      <c r="AF32" s="180" cm="1">
        <f t="array" ref="AF32">_xlfn.XLOOKUP(AF$1,'Copy of PY1 Data(H)'!$A$1:$CZ$1,_xlfn.XLOOKUP($A32,'Copy of PY1 Data(H)'!$A$1:$A$288,'Copy of PY1 Data(H)'!$A$1:$CZ$288))</f>
        <v>0</v>
      </c>
      <c r="AG32" s="180" cm="1">
        <f t="array" ref="AG32">_xlfn.XLOOKUP(AG$1,'Copy of PY1 Data(H)'!$A$1:$CZ$1,_xlfn.XLOOKUP($A32,'Copy of PY1 Data(H)'!$A$1:$A$288,'Copy of PY1 Data(H)'!$A$1:$CZ$288))</f>
        <v>0</v>
      </c>
      <c r="AH32" s="180" cm="1">
        <f t="array" ref="AH32">_xlfn.XLOOKUP(AH$1,'Copy of PY1 Data(H)'!$A$1:$CZ$1,_xlfn.XLOOKUP($A32,'Copy of PY1 Data(H)'!$A$1:$A$288,'Copy of PY1 Data(H)'!$A$1:$CZ$288))</f>
        <v>0</v>
      </c>
      <c r="AI32" s="180" cm="1">
        <f t="array" ref="AI32">_xlfn.XLOOKUP(AI$1,'Copy of PY1 Data(H)'!$A$1:$CZ$1,_xlfn.XLOOKUP($A32,'Copy of PY1 Data(H)'!$A$1:$A$288,'Copy of PY1 Data(H)'!$A$1:$CZ$288))</f>
        <v>0</v>
      </c>
      <c r="AJ32" s="180" cm="1">
        <f t="array" ref="AJ32">_xlfn.XLOOKUP(AJ$1,'Copy of PY1 Data(H)'!$A$1:$CZ$1,_xlfn.XLOOKUP($A32,'Copy of PY1 Data(H)'!$A$1:$A$288,'Copy of PY1 Data(H)'!$A$1:$CZ$288))</f>
        <v>0</v>
      </c>
      <c r="AK32" s="180" cm="1">
        <f t="array" ref="AK32">_xlfn.XLOOKUP(AK$1,'Copy of PY1 Data(H)'!$A$1:$CZ$1,_xlfn.XLOOKUP($A32,'Copy of PY1 Data(H)'!$A$1:$A$288,'Copy of PY1 Data(H)'!$A$1:$CZ$288))</f>
        <v>0</v>
      </c>
      <c r="AL32" s="180" cm="1">
        <f t="array" ref="AL32">_xlfn.XLOOKUP(AL$1,'Copy of PY1 Data(H)'!$A$1:$CZ$1,_xlfn.XLOOKUP($A32,'Copy of PY1 Data(H)'!$A$1:$A$288,'Copy of PY1 Data(H)'!$A$1:$CZ$288))</f>
        <v>0</v>
      </c>
      <c r="AM32" s="180" cm="1">
        <f t="array" ref="AM32">_xlfn.XLOOKUP(AM$1,'Copy of PY1 Data(H)'!$A$1:$CZ$1,_xlfn.XLOOKUP($A32,'Copy of PY1 Data(H)'!$A$1:$A$288,'Copy of PY1 Data(H)'!$A$1:$CZ$288))</f>
        <v>0</v>
      </c>
      <c r="AN32" s="180" cm="1">
        <f t="array" ref="AN32">_xlfn.XLOOKUP(AN$1,'Copy of PY1 Data(H)'!$A$1:$CZ$1,_xlfn.XLOOKUP($A32,'Copy of PY1 Data(H)'!$A$1:$A$288,'Copy of PY1 Data(H)'!$A$1:$CZ$288))</f>
        <v>0</v>
      </c>
      <c r="AO32" s="180" cm="1">
        <f t="array" ref="AO32">_xlfn.XLOOKUP(AO$1,'Copy of PY1 Data(H)'!$A$1:$CZ$1,_xlfn.XLOOKUP($A32,'Copy of PY1 Data(H)'!$A$1:$A$288,'Copy of PY1 Data(H)'!$A$1:$CZ$288))</f>
        <v>0</v>
      </c>
      <c r="AP32" s="180" cm="1">
        <f t="array" ref="AP32">_xlfn.XLOOKUP(AP$1,'Copy of PY1 Data(H)'!$A$1:$CZ$1,_xlfn.XLOOKUP($A32,'Copy of PY1 Data(H)'!$A$1:$A$288,'Copy of PY1 Data(H)'!$A$1:$CZ$288))</f>
        <v>0</v>
      </c>
      <c r="AQ32" s="180" cm="1">
        <f t="array" ref="AQ32">_xlfn.XLOOKUP(AQ$1,'Copy of PY1 Data(H)'!$A$1:$CZ$1,_xlfn.XLOOKUP($A32,'Copy of PY1 Data(H)'!$A$1:$A$288,'Copy of PY1 Data(H)'!$A$1:$CZ$288))</f>
        <v>0</v>
      </c>
      <c r="AR32" s="180" cm="1">
        <f t="array" ref="AR32">_xlfn.XLOOKUP(AR$1,'Copy of PY1 Data(H)'!$A$1:$CZ$1,_xlfn.XLOOKUP($A32,'Copy of PY1 Data(H)'!$A$1:$A$288,'Copy of PY1 Data(H)'!$A$1:$CZ$288))</f>
        <v>0</v>
      </c>
      <c r="AS32" s="180" cm="1">
        <f t="array" ref="AS32">_xlfn.XLOOKUP(AS$1,'Copy of PY1 Data(H)'!$A$1:$CZ$1,_xlfn.XLOOKUP($A32,'Copy of PY1 Data(H)'!$A$1:$A$288,'Copy of PY1 Data(H)'!$A$1:$CZ$288))</f>
        <v>0</v>
      </c>
      <c r="AT32" s="180" cm="1">
        <f t="array" ref="AT32">_xlfn.XLOOKUP(AT$1,'Copy of PY1 Data(H)'!$A$1:$CZ$1,_xlfn.XLOOKUP($A32,'Copy of PY1 Data(H)'!$A$1:$A$288,'Copy of PY1 Data(H)'!$A$1:$CZ$288))</f>
        <v>0</v>
      </c>
      <c r="AU32" s="180" cm="1">
        <f t="array" ref="AU32">_xlfn.XLOOKUP(AU$1,'Copy of PY1 Data(H)'!$A$1:$CZ$1,_xlfn.XLOOKUP($A32,'Copy of PY1 Data(H)'!$A$1:$A$288,'Copy of PY1 Data(H)'!$A$1:$CZ$288))</f>
        <v>0</v>
      </c>
      <c r="AV32" s="180" cm="1">
        <f t="array" ref="AV32">_xlfn.XLOOKUP(AV$1,'Copy of PY1 Data(H)'!$A$1:$CZ$1,_xlfn.XLOOKUP($A32,'Copy of PY1 Data(H)'!$A$1:$A$288,'Copy of PY1 Data(H)'!$A$1:$CZ$288))</f>
        <v>0</v>
      </c>
      <c r="AW32" s="180" cm="1">
        <f t="array" ref="AW32">_xlfn.XLOOKUP(AW$1,'Copy of PY1 Data(H)'!$A$1:$CZ$1,_xlfn.XLOOKUP($A32,'Copy of PY1 Data(H)'!$A$1:$A$288,'Copy of PY1 Data(H)'!$A$1:$CZ$288))</f>
        <v>0</v>
      </c>
      <c r="AX32" s="180" cm="1">
        <f t="array" ref="AX32">_xlfn.XLOOKUP(AX$1,'Copy of PY1 Data(H)'!$A$1:$CZ$1,_xlfn.XLOOKUP($A32,'Copy of PY1 Data(H)'!$A$1:$A$288,'Copy of PY1 Data(H)'!$A$1:$CZ$288))</f>
        <v>0</v>
      </c>
      <c r="AY32" s="180" cm="1">
        <f t="array" ref="AY32">_xlfn.XLOOKUP(AY$1,'Copy of PY1 Data(H)'!$A$1:$CZ$1,_xlfn.XLOOKUP($A32,'Copy of PY1 Data(H)'!$A$1:$A$288,'Copy of PY1 Data(H)'!$A$1:$CZ$288))</f>
        <v>0</v>
      </c>
      <c r="AZ32" s="180" cm="1">
        <f t="array" ref="AZ32">_xlfn.XLOOKUP(AZ$1,'Copy of PY1 Data(H)'!$A$1:$CZ$1,_xlfn.XLOOKUP($A32,'Copy of PY1 Data(H)'!$A$1:$A$288,'Copy of PY1 Data(H)'!$A$1:$CZ$288))</f>
        <v>0</v>
      </c>
      <c r="BA32" s="180" cm="1">
        <f t="array" ref="BA32">_xlfn.XLOOKUP(BA$1,'Copy of PY1 Data(H)'!$A$1:$CZ$1,_xlfn.XLOOKUP($A32,'Copy of PY1 Data(H)'!$A$1:$A$288,'Copy of PY1 Data(H)'!$A$1:$CZ$288))</f>
        <v>0</v>
      </c>
      <c r="BB32" s="180" cm="1">
        <f t="array" ref="BB32">_xlfn.XLOOKUP(BB$1,'Copy of PY1 Data(H)'!$A$1:$CZ$1,_xlfn.XLOOKUP($A32,'Copy of PY1 Data(H)'!$A$1:$A$288,'Copy of PY1 Data(H)'!$A$1:$CZ$288))</f>
        <v>0</v>
      </c>
      <c r="BC32" s="180" cm="1">
        <f t="array" ref="BC32">_xlfn.XLOOKUP(BC$1,'Copy of PY1 Data(H)'!$A$1:$CZ$1,_xlfn.XLOOKUP($A32,'Copy of PY1 Data(H)'!$A$1:$A$288,'Copy of PY1 Data(H)'!$A$1:$CZ$288))</f>
        <v>0</v>
      </c>
      <c r="BD32" s="180" cm="1">
        <f t="array" ref="BD32">_xlfn.XLOOKUP(BD$1,'Copy of PY1 Data(H)'!$A$1:$CZ$1,_xlfn.XLOOKUP($A32,'Copy of PY1 Data(H)'!$A$1:$A$288,'Copy of PY1 Data(H)'!$A$1:$CZ$288))</f>
        <v>0</v>
      </c>
      <c r="BE32" s="180" cm="1">
        <f t="array" ref="BE32">_xlfn.XLOOKUP(BE$1,'Copy of PY1 Data(H)'!$A$1:$CZ$1,_xlfn.XLOOKUP($A32,'Copy of PY1 Data(H)'!$A$1:$A$288,'Copy of PY1 Data(H)'!$A$1:$CZ$288))</f>
        <v>0</v>
      </c>
      <c r="BF32" s="180" cm="1">
        <f t="array" ref="BF32">_xlfn.XLOOKUP(BF$1,'Copy of PY1 Data(H)'!$A$1:$CZ$1,_xlfn.XLOOKUP($A32,'Copy of PY1 Data(H)'!$A$1:$A$288,'Copy of PY1 Data(H)'!$A$1:$CZ$288))</f>
        <v>0</v>
      </c>
      <c r="BG32" s="180" cm="1">
        <f t="array" ref="BG32">_xlfn.XLOOKUP(BG$1,'Copy of PY1 Data(H)'!$A$1:$CZ$1,_xlfn.XLOOKUP($A32,'Copy of PY1 Data(H)'!$A$1:$A$288,'Copy of PY1 Data(H)'!$A$1:$CZ$288))</f>
        <v>0</v>
      </c>
      <c r="BH32" s="180" cm="1">
        <f t="array" ref="BH32">_xlfn.XLOOKUP(BH$1,'Copy of PY1 Data(H)'!$A$1:$CZ$1,_xlfn.XLOOKUP($A32,'Copy of PY1 Data(H)'!$A$1:$A$288,'Copy of PY1 Data(H)'!$A$1:$CZ$288))</f>
        <v>0</v>
      </c>
      <c r="BI32" s="180" cm="1">
        <f t="array" ref="BI32">_xlfn.XLOOKUP(BI$1,'Copy of PY1 Data(H)'!$A$1:$CZ$1,_xlfn.XLOOKUP($A32,'Copy of PY1 Data(H)'!$A$1:$A$288,'Copy of PY1 Data(H)'!$A$1:$CZ$288))</f>
        <v>0</v>
      </c>
      <c r="BJ32" s="180" cm="1">
        <f t="array" ref="BJ32">_xlfn.XLOOKUP(BJ$1,'Copy of PY1 Data(H)'!$A$1:$CZ$1,_xlfn.XLOOKUP($A32,'Copy of PY1 Data(H)'!$A$1:$A$288,'Copy of PY1 Data(H)'!$A$1:$CZ$288))</f>
        <v>0</v>
      </c>
      <c r="BK32" s="180" cm="1">
        <f t="array" ref="BK32">_xlfn.XLOOKUP(BK$1,'Copy of PY1 Data(H)'!$A$1:$CZ$1,_xlfn.XLOOKUP($A32,'Copy of PY1 Data(H)'!$A$1:$A$288,'Copy of PY1 Data(H)'!$A$1:$CZ$288))</f>
        <v>0</v>
      </c>
      <c r="BL32" s="180" cm="1">
        <f t="array" ref="BL32">_xlfn.XLOOKUP(BL$1,'Copy of PY1 Data(H)'!$A$1:$CZ$1,_xlfn.XLOOKUP($A32,'Copy of PY1 Data(H)'!$A$1:$A$288,'Copy of PY1 Data(H)'!$A$1:$CZ$288))</f>
        <v>0</v>
      </c>
      <c r="BM32" s="180" cm="1">
        <f t="array" ref="BM32">_xlfn.XLOOKUP(BM$1,'Copy of PY1 Data(H)'!$A$1:$CZ$1,_xlfn.XLOOKUP($A32,'Copy of PY1 Data(H)'!$A$1:$A$288,'Copy of PY1 Data(H)'!$A$1:$CZ$288))</f>
        <v>0</v>
      </c>
      <c r="BN32" s="180" cm="1">
        <f t="array" ref="BN32">_xlfn.XLOOKUP(BN$1,'Copy of PY1 Data(H)'!$A$1:$CZ$1,_xlfn.XLOOKUP($A32,'Copy of PY1 Data(H)'!$A$1:$A$288,'Copy of PY1 Data(H)'!$A$1:$CZ$288))</f>
        <v>0</v>
      </c>
      <c r="BO32" s="180" cm="1">
        <f t="array" ref="BO32">_xlfn.XLOOKUP(BO$1,'Copy of PY1 Data(H)'!$A$1:$CZ$1,_xlfn.XLOOKUP($A32,'Copy of PY1 Data(H)'!$A$1:$A$288,'Copy of PY1 Data(H)'!$A$1:$CZ$288))</f>
        <v>0</v>
      </c>
      <c r="BP32" s="180" cm="1">
        <f t="array" ref="BP32">_xlfn.XLOOKUP(BP$1,'Copy of PY1 Data(H)'!$A$1:$CZ$1,_xlfn.XLOOKUP($A32,'Copy of PY1 Data(H)'!$A$1:$A$288,'Copy of PY1 Data(H)'!$A$1:$CZ$288))</f>
        <v>0</v>
      </c>
      <c r="BQ32" s="180" cm="1">
        <f t="array" ref="BQ32">_xlfn.XLOOKUP(BQ$1,'Copy of PY1 Data(H)'!$A$1:$CZ$1,_xlfn.XLOOKUP($A32,'Copy of PY1 Data(H)'!$A$1:$A$288,'Copy of PY1 Data(H)'!$A$1:$CZ$288))</f>
        <v>0</v>
      </c>
      <c r="BR32" s="180" cm="1">
        <f t="array" ref="BR32">_xlfn.XLOOKUP(BR$1,'Copy of PY1 Data(H)'!$A$1:$CZ$1,_xlfn.XLOOKUP($A32,'Copy of PY1 Data(H)'!$A$1:$A$288,'Copy of PY1 Data(H)'!$A$1:$CZ$288))</f>
        <v>0</v>
      </c>
      <c r="BS32" s="180" cm="1">
        <f t="array" ref="BS32">_xlfn.XLOOKUP(BS$1,'Copy of PY1 Data(H)'!$A$1:$CZ$1,_xlfn.XLOOKUP($A32,'Copy of PY1 Data(H)'!$A$1:$A$288,'Copy of PY1 Data(H)'!$A$1:$CZ$288))</f>
        <v>0</v>
      </c>
      <c r="BT32" s="180" cm="1">
        <f t="array" ref="BT32">_xlfn.XLOOKUP(BT$1,'Copy of PY1 Data(H)'!$A$1:$CZ$1,_xlfn.XLOOKUP($A32,'Copy of PY1 Data(H)'!$A$1:$A$288,'Copy of PY1 Data(H)'!$A$1:$CZ$288))</f>
        <v>0</v>
      </c>
      <c r="BU32" s="180" cm="1">
        <f t="array" ref="BU32">_xlfn.XLOOKUP(BU$1,'Copy of PY1 Data(H)'!$A$1:$CZ$1,_xlfn.XLOOKUP($A32,'Copy of PY1 Data(H)'!$A$1:$A$288,'Copy of PY1 Data(H)'!$A$1:$CZ$288))</f>
        <v>0</v>
      </c>
      <c r="BV32" s="180" cm="1">
        <f t="array" ref="BV32">_xlfn.XLOOKUP(BV$1,'Copy of PY1 Data(H)'!$A$1:$CZ$1,_xlfn.XLOOKUP($A32,'Copy of PY1 Data(H)'!$A$1:$A$288,'Copy of PY1 Data(H)'!$A$1:$CZ$288))</f>
        <v>0</v>
      </c>
      <c r="BW32" s="180" cm="1">
        <f t="array" ref="BW32">_xlfn.XLOOKUP(BW$1,'Copy of PY1 Data(H)'!$A$1:$CZ$1,_xlfn.XLOOKUP($A32,'Copy of PY1 Data(H)'!$A$1:$A$288,'Copy of PY1 Data(H)'!$A$1:$CZ$288))</f>
        <v>0</v>
      </c>
      <c r="BX32" s="180" cm="1">
        <f t="array" ref="BX32">_xlfn.XLOOKUP(BX$1,'Copy of PY1 Data(H)'!$A$1:$CZ$1,_xlfn.XLOOKUP($A32,'Copy of PY1 Data(H)'!$A$1:$A$288,'Copy of PY1 Data(H)'!$A$1:$CZ$288))</f>
        <v>0</v>
      </c>
      <c r="BY32" s="180" cm="1">
        <f t="array" ref="BY32">_xlfn.XLOOKUP(BY$1,'Copy of PY1 Data(H)'!$A$1:$CZ$1,_xlfn.XLOOKUP($A32,'Copy of PY1 Data(H)'!$A$1:$A$288,'Copy of PY1 Data(H)'!$A$1:$CZ$288))</f>
        <v>0</v>
      </c>
      <c r="BZ32" s="180" cm="1">
        <f t="array" ref="BZ32">_xlfn.XLOOKUP(BZ$1,'Copy of PY1 Data(H)'!$A$1:$CZ$1,_xlfn.XLOOKUP($A32,'Copy of PY1 Data(H)'!$A$1:$A$288,'Copy of PY1 Data(H)'!$A$1:$CZ$288))</f>
        <v>0</v>
      </c>
      <c r="CA32" s="180" cm="1">
        <f t="array" ref="CA32">_xlfn.XLOOKUP(CA$1,'Copy of PY1 Data(H)'!$A$1:$CZ$1,_xlfn.XLOOKUP($A32,'Copy of PY1 Data(H)'!$A$1:$A$288,'Copy of PY1 Data(H)'!$A$1:$CZ$288))</f>
        <v>0</v>
      </c>
      <c r="CB32" s="180" cm="1">
        <f t="array" ref="CB32">_xlfn.XLOOKUP(CB$1,'Copy of PY1 Data(H)'!$A$1:$CZ$1,_xlfn.XLOOKUP($A32,'Copy of PY1 Data(H)'!$A$1:$A$288,'Copy of PY1 Data(H)'!$A$1:$CZ$288))</f>
        <v>0</v>
      </c>
      <c r="CC32" s="180" cm="1">
        <f t="array" ref="CC32">_xlfn.XLOOKUP(CC$1,'Copy of PY1 Data(H)'!$A$1:$CZ$1,_xlfn.XLOOKUP($A32,'Copy of PY1 Data(H)'!$A$1:$A$288,'Copy of PY1 Data(H)'!$A$1:$CZ$288))</f>
        <v>0</v>
      </c>
      <c r="CD32" s="180" cm="1">
        <f t="array" ref="CD32">_xlfn.XLOOKUP(CD$1,'Copy of PY1 Data(H)'!$A$1:$CZ$1,_xlfn.XLOOKUP($A32,'Copy of PY1 Data(H)'!$A$1:$A$288,'Copy of PY1 Data(H)'!$A$1:$CZ$288))</f>
        <v>0</v>
      </c>
    </row>
    <row r="33" spans="1:82" x14ac:dyDescent="0.3">
      <c r="A33" s="180">
        <v>255</v>
      </c>
      <c r="C33" s="180"/>
      <c r="D33" s="180" cm="1">
        <f t="array" ref="D33">_xlfn.XLOOKUP(D$1,'Copy of PY1 Data(H)'!$A$1:$CZ$1,_xlfn.XLOOKUP($A33,'Copy of PY1 Data(H)'!$A$1:$A$288,'Copy of PY1 Data(H)'!$A$1:$CZ$288))</f>
        <v>262763</v>
      </c>
      <c r="E33" s="180" cm="1">
        <f t="array" ref="E33">_xlfn.XLOOKUP(E$1,'Copy of PY1 Data(H)'!$A$1:$CZ$1,_xlfn.XLOOKUP($A33,'Copy of PY1 Data(H)'!$A$1:$A$288,'Copy of PY1 Data(H)'!$A$1:$CZ$288))</f>
        <v>262340</v>
      </c>
      <c r="F33" s="180" cm="1">
        <f t="array" ref="F33">_xlfn.XLOOKUP(F$1,'Copy of PY1 Data(H)'!$A$1:$CZ$1,_xlfn.XLOOKUP($A33,'Copy of PY1 Data(H)'!$A$1:$A$288,'Copy of PY1 Data(H)'!$A$1:$CZ$288))</f>
        <v>-47551</v>
      </c>
      <c r="G33" s="180" cm="1">
        <f t="array" ref="G33">_xlfn.XLOOKUP(G$1,'Copy of PY1 Data(H)'!$A$1:$CZ$1,_xlfn.XLOOKUP($A33,'Copy of PY1 Data(H)'!$A$1:$A$288,'Copy of PY1 Data(H)'!$A$1:$CZ$288))</f>
        <v>26269</v>
      </c>
      <c r="H33" s="180" cm="1">
        <f t="array" ref="H33">_xlfn.XLOOKUP(H$1,'Copy of PY1 Data(H)'!$A$1:$CZ$1,_xlfn.XLOOKUP($A33,'Copy of PY1 Data(H)'!$A$1:$A$288,'Copy of PY1 Data(H)'!$A$1:$CZ$288))</f>
        <v>198078</v>
      </c>
      <c r="I33" s="180" cm="1">
        <f t="array" ref="I33">_xlfn.XLOOKUP(I$1,'Copy of PY1 Data(H)'!$A$1:$CZ$1,_xlfn.XLOOKUP($A33,'Copy of PY1 Data(H)'!$A$1:$A$288,'Copy of PY1 Data(H)'!$A$1:$CZ$288))</f>
        <v>72503</v>
      </c>
      <c r="J33" s="180" cm="1">
        <f t="array" ref="J33">_xlfn.XLOOKUP(J$1,'Copy of PY1 Data(H)'!$A$1:$CZ$1,_xlfn.XLOOKUP($A33,'Copy of PY1 Data(H)'!$A$1:$A$288,'Copy of PY1 Data(H)'!$A$1:$CZ$288))</f>
        <v>3032</v>
      </c>
      <c r="K33" s="180" cm="1">
        <f t="array" ref="K33">_xlfn.XLOOKUP(K$1,'Copy of PY1 Data(H)'!$A$1:$CZ$1,_xlfn.XLOOKUP($A33,'Copy of PY1 Data(H)'!$A$1:$A$288,'Copy of PY1 Data(H)'!$A$1:$CZ$288))</f>
        <v>-40440</v>
      </c>
      <c r="L33" s="180" cm="1">
        <f t="array" ref="L33">_xlfn.XLOOKUP(L$1,'Copy of PY1 Data(H)'!$A$1:$CZ$1,_xlfn.XLOOKUP($A33,'Copy of PY1 Data(H)'!$A$1:$A$288,'Copy of PY1 Data(H)'!$A$1:$CZ$288))</f>
        <v>349096</v>
      </c>
      <c r="M33" s="180" cm="1">
        <f t="array" ref="M33">_xlfn.XLOOKUP(M$1,'Copy of PY1 Data(H)'!$A$1:$CZ$1,_xlfn.XLOOKUP($A33,'Copy of PY1 Data(H)'!$A$1:$A$288,'Copy of PY1 Data(H)'!$A$1:$CZ$288))</f>
        <v>3855770</v>
      </c>
      <c r="N33" s="180" cm="1">
        <f t="array" ref="N33">_xlfn.XLOOKUP(N$1,'Copy of PY1 Data(H)'!$A$1:$CZ$1,_xlfn.XLOOKUP($A33,'Copy of PY1 Data(H)'!$A$1:$A$288,'Copy of PY1 Data(H)'!$A$1:$CZ$288))</f>
        <v>190064</v>
      </c>
      <c r="O33" s="180" cm="1">
        <f t="array" ref="O33">_xlfn.XLOOKUP(O$1,'Copy of PY1 Data(H)'!$A$1:$CZ$1,_xlfn.XLOOKUP($A33,'Copy of PY1 Data(H)'!$A$1:$A$288,'Copy of PY1 Data(H)'!$A$1:$CZ$288))</f>
        <v>1738829</v>
      </c>
      <c r="P33" s="180" cm="1">
        <f t="array" ref="P33">_xlfn.XLOOKUP(P$1,'Copy of PY1 Data(H)'!$A$1:$CZ$1,_xlfn.XLOOKUP($A33,'Copy of PY1 Data(H)'!$A$1:$A$288,'Copy of PY1 Data(H)'!$A$1:$CZ$288))</f>
        <v>17644</v>
      </c>
      <c r="Q33" s="180" cm="1">
        <f t="array" ref="Q33">_xlfn.XLOOKUP(Q$1,'Copy of PY1 Data(H)'!$A$1:$CZ$1,_xlfn.XLOOKUP($A33,'Copy of PY1 Data(H)'!$A$1:$A$288,'Copy of PY1 Data(H)'!$A$1:$CZ$288))</f>
        <v>603891</v>
      </c>
      <c r="R33" s="180" cm="1">
        <f t="array" ref="R33">_xlfn.XLOOKUP(R$1,'Copy of PY1 Data(H)'!$A$1:$CZ$1,_xlfn.XLOOKUP($A33,'Copy of PY1 Data(H)'!$A$1:$A$288,'Copy of PY1 Data(H)'!$A$1:$CZ$288))</f>
        <v>5075</v>
      </c>
      <c r="S33" s="180" cm="1">
        <f t="array" ref="S33">_xlfn.XLOOKUP(S$1,'Copy of PY1 Data(H)'!$A$1:$CZ$1,_xlfn.XLOOKUP($A33,'Copy of PY1 Data(H)'!$A$1:$A$288,'Copy of PY1 Data(H)'!$A$1:$CZ$288))</f>
        <v>78077</v>
      </c>
      <c r="T33" s="180" cm="1">
        <f t="array" ref="T33">_xlfn.XLOOKUP(T$1,'Copy of PY1 Data(H)'!$A$1:$CZ$1,_xlfn.XLOOKUP($A33,'Copy of PY1 Data(H)'!$A$1:$A$288,'Copy of PY1 Data(H)'!$A$1:$CZ$288))</f>
        <v>301287</v>
      </c>
      <c r="U33" s="180" cm="1">
        <f t="array" ref="U33">_xlfn.XLOOKUP(U$1,'Copy of PY1 Data(H)'!$A$1:$CZ$1,_xlfn.XLOOKUP($A33,'Copy of PY1 Data(H)'!$A$1:$A$288,'Copy of PY1 Data(H)'!$A$1:$CZ$288))</f>
        <v>374266</v>
      </c>
      <c r="V33" s="180" cm="1">
        <f t="array" ref="V33">_xlfn.XLOOKUP(V$1,'Copy of PY1 Data(H)'!$A$1:$CZ$1,_xlfn.XLOOKUP($A33,'Copy of PY1 Data(H)'!$A$1:$A$288,'Copy of PY1 Data(H)'!$A$1:$CZ$288))</f>
        <v>876327</v>
      </c>
      <c r="W33" s="180" cm="1">
        <f t="array" ref="W33">_xlfn.XLOOKUP(W$1,'Copy of PY1 Data(H)'!$A$1:$CZ$1,_xlfn.XLOOKUP($A33,'Copy of PY1 Data(H)'!$A$1:$A$288,'Copy of PY1 Data(H)'!$A$1:$CZ$288))</f>
        <v>0</v>
      </c>
      <c r="X33" s="180" cm="1">
        <f t="array" ref="X33">_xlfn.XLOOKUP(X$1,'Copy of PY1 Data(H)'!$A$1:$CZ$1,_xlfn.XLOOKUP($A33,'Copy of PY1 Data(H)'!$A$1:$A$288,'Copy of PY1 Data(H)'!$A$1:$CZ$288))</f>
        <v>0</v>
      </c>
      <c r="Y33" s="180" cm="1">
        <f t="array" ref="Y33">_xlfn.XLOOKUP(Y$1,'Copy of PY1 Data(H)'!$A$1:$CZ$1,_xlfn.XLOOKUP($A33,'Copy of PY1 Data(H)'!$A$1:$A$288,'Copy of PY1 Data(H)'!$A$1:$CZ$288))</f>
        <v>142096</v>
      </c>
      <c r="Z33" s="180" cm="1">
        <f t="array" ref="Z33">_xlfn.XLOOKUP(Z$1,'Copy of PY1 Data(H)'!$A$1:$CZ$1,_xlfn.XLOOKUP($A33,'Copy of PY1 Data(H)'!$A$1:$A$288,'Copy of PY1 Data(H)'!$A$1:$CZ$288))</f>
        <v>25901935</v>
      </c>
      <c r="AA33" s="180" cm="1">
        <f t="array" ref="AA33">_xlfn.XLOOKUP(AA$1,'Copy of PY1 Data(H)'!$A$1:$CZ$1,_xlfn.XLOOKUP($A33,'Copy of PY1 Data(H)'!$A$1:$A$288,'Copy of PY1 Data(H)'!$A$1:$CZ$288))</f>
        <v>604827</v>
      </c>
      <c r="AB33" s="180" cm="1">
        <f t="array" ref="AB33">_xlfn.XLOOKUP(AB$1,'Copy of PY1 Data(H)'!$A$1:$CZ$1,_xlfn.XLOOKUP($A33,'Copy of PY1 Data(H)'!$A$1:$A$288,'Copy of PY1 Data(H)'!$A$1:$CZ$288))</f>
        <v>201757</v>
      </c>
      <c r="AC33" s="180" cm="1">
        <f t="array" ref="AC33">_xlfn.XLOOKUP(AC$1,'Copy of PY1 Data(H)'!$A$1:$CZ$1,_xlfn.XLOOKUP($A33,'Copy of PY1 Data(H)'!$A$1:$A$288,'Copy of PY1 Data(H)'!$A$1:$CZ$288))</f>
        <v>1405487</v>
      </c>
      <c r="AD33" s="180" cm="1">
        <f t="array" ref="AD33">_xlfn.XLOOKUP(AD$1,'Copy of PY1 Data(H)'!$A$1:$CZ$1,_xlfn.XLOOKUP($A33,'Copy of PY1 Data(H)'!$A$1:$A$288,'Copy of PY1 Data(H)'!$A$1:$CZ$288))</f>
        <v>418999</v>
      </c>
      <c r="AE33" s="180" cm="1">
        <f t="array" ref="AE33">_xlfn.XLOOKUP(AE$1,'Copy of PY1 Data(H)'!$A$1:$CZ$1,_xlfn.XLOOKUP($A33,'Copy of PY1 Data(H)'!$A$1:$A$288,'Copy of PY1 Data(H)'!$A$1:$CZ$288))</f>
        <v>0</v>
      </c>
      <c r="AF33" s="180" cm="1">
        <f t="array" ref="AF33">_xlfn.XLOOKUP(AF$1,'Copy of PY1 Data(H)'!$A$1:$CZ$1,_xlfn.XLOOKUP($A33,'Copy of PY1 Data(H)'!$A$1:$A$288,'Copy of PY1 Data(H)'!$A$1:$CZ$288))</f>
        <v>6652785</v>
      </c>
      <c r="AG33" s="180" cm="1">
        <f t="array" ref="AG33">_xlfn.XLOOKUP(AG$1,'Copy of PY1 Data(H)'!$A$1:$CZ$1,_xlfn.XLOOKUP($A33,'Copy of PY1 Data(H)'!$A$1:$A$288,'Copy of PY1 Data(H)'!$A$1:$CZ$288))</f>
        <v>59533</v>
      </c>
      <c r="AH33" s="180" cm="1">
        <f t="array" ref="AH33">_xlfn.XLOOKUP(AH$1,'Copy of PY1 Data(H)'!$A$1:$CZ$1,_xlfn.XLOOKUP($A33,'Copy of PY1 Data(H)'!$A$1:$A$288,'Copy of PY1 Data(H)'!$A$1:$CZ$288))</f>
        <v>966</v>
      </c>
      <c r="AI33" s="180" cm="1">
        <f t="array" ref="AI33">_xlfn.XLOOKUP(AI$1,'Copy of PY1 Data(H)'!$A$1:$CZ$1,_xlfn.XLOOKUP($A33,'Copy of PY1 Data(H)'!$A$1:$A$288,'Copy of PY1 Data(H)'!$A$1:$CZ$288))</f>
        <v>-73935</v>
      </c>
      <c r="AJ33" s="180" cm="1">
        <f t="array" ref="AJ33">_xlfn.XLOOKUP(AJ$1,'Copy of PY1 Data(H)'!$A$1:$CZ$1,_xlfn.XLOOKUP($A33,'Copy of PY1 Data(H)'!$A$1:$A$288,'Copy of PY1 Data(H)'!$A$1:$CZ$288))</f>
        <v>159170</v>
      </c>
      <c r="AK33" s="180" cm="1">
        <f t="array" ref="AK33">_xlfn.XLOOKUP(AK$1,'Copy of PY1 Data(H)'!$A$1:$CZ$1,_xlfn.XLOOKUP($A33,'Copy of PY1 Data(H)'!$A$1:$A$288,'Copy of PY1 Data(H)'!$A$1:$CZ$288))</f>
        <v>1422</v>
      </c>
      <c r="AL33" s="180" cm="1">
        <f t="array" ref="AL33">_xlfn.XLOOKUP(AL$1,'Copy of PY1 Data(H)'!$A$1:$CZ$1,_xlfn.XLOOKUP($A33,'Copy of PY1 Data(H)'!$A$1:$A$288,'Copy of PY1 Data(H)'!$A$1:$CZ$288))</f>
        <v>0</v>
      </c>
      <c r="AM33" s="180" cm="1">
        <f t="array" ref="AM33">_xlfn.XLOOKUP(AM$1,'Copy of PY1 Data(H)'!$A$1:$CZ$1,_xlfn.XLOOKUP($A33,'Copy of PY1 Data(H)'!$A$1:$A$288,'Copy of PY1 Data(H)'!$A$1:$CZ$288))</f>
        <v>17413</v>
      </c>
      <c r="AN33" s="180" cm="1">
        <f t="array" ref="AN33">_xlfn.XLOOKUP(AN$1,'Copy of PY1 Data(H)'!$A$1:$CZ$1,_xlfn.XLOOKUP($A33,'Copy of PY1 Data(H)'!$A$1:$A$288,'Copy of PY1 Data(H)'!$A$1:$CZ$288))</f>
        <v>-177127</v>
      </c>
      <c r="AO33" s="180" cm="1">
        <f t="array" ref="AO33">_xlfn.XLOOKUP(AO$1,'Copy of PY1 Data(H)'!$A$1:$CZ$1,_xlfn.XLOOKUP($A33,'Copy of PY1 Data(H)'!$A$1:$A$288,'Copy of PY1 Data(H)'!$A$1:$CZ$288))</f>
        <v>26809</v>
      </c>
      <c r="AP33" s="180" cm="1">
        <f t="array" ref="AP33">_xlfn.XLOOKUP(AP$1,'Copy of PY1 Data(H)'!$A$1:$CZ$1,_xlfn.XLOOKUP($A33,'Copy of PY1 Data(H)'!$A$1:$A$288,'Copy of PY1 Data(H)'!$A$1:$CZ$288))</f>
        <v>874926</v>
      </c>
      <c r="AQ33" s="180" cm="1">
        <f t="array" ref="AQ33">_xlfn.XLOOKUP(AQ$1,'Copy of PY1 Data(H)'!$A$1:$CZ$1,_xlfn.XLOOKUP($A33,'Copy of PY1 Data(H)'!$A$1:$A$288,'Copy of PY1 Data(H)'!$A$1:$CZ$288))</f>
        <v>9664</v>
      </c>
      <c r="AR33" s="180" cm="1">
        <f t="array" ref="AR33">_xlfn.XLOOKUP(AR$1,'Copy of PY1 Data(H)'!$A$1:$CZ$1,_xlfn.XLOOKUP($A33,'Copy of PY1 Data(H)'!$A$1:$A$288,'Copy of PY1 Data(H)'!$A$1:$CZ$288))</f>
        <v>782664</v>
      </c>
      <c r="AS33" s="180" cm="1">
        <f t="array" ref="AS33">_xlfn.XLOOKUP(AS$1,'Copy of PY1 Data(H)'!$A$1:$CZ$1,_xlfn.XLOOKUP($A33,'Copy of PY1 Data(H)'!$A$1:$A$288,'Copy of PY1 Data(H)'!$A$1:$CZ$288))</f>
        <v>0</v>
      </c>
      <c r="AT33" s="180" cm="1">
        <f t="array" ref="AT33">_xlfn.XLOOKUP(AT$1,'Copy of PY1 Data(H)'!$A$1:$CZ$1,_xlfn.XLOOKUP($A33,'Copy of PY1 Data(H)'!$A$1:$A$288,'Copy of PY1 Data(H)'!$A$1:$CZ$288))</f>
        <v>143591</v>
      </c>
      <c r="AU33" s="180" cm="1">
        <f t="array" ref="AU33">_xlfn.XLOOKUP(AU$1,'Copy of PY1 Data(H)'!$A$1:$CZ$1,_xlfn.XLOOKUP($A33,'Copy of PY1 Data(H)'!$A$1:$A$288,'Copy of PY1 Data(H)'!$A$1:$CZ$288))</f>
        <v>28938339</v>
      </c>
      <c r="AV33" s="180" cm="1">
        <f t="array" ref="AV33">_xlfn.XLOOKUP(AV$1,'Copy of PY1 Data(H)'!$A$1:$CZ$1,_xlfn.XLOOKUP($A33,'Copy of PY1 Data(H)'!$A$1:$A$288,'Copy of PY1 Data(H)'!$A$1:$CZ$288))</f>
        <v>8476197</v>
      </c>
      <c r="AW33" s="180" cm="1">
        <f t="array" ref="AW33">_xlfn.XLOOKUP(AW$1,'Copy of PY1 Data(H)'!$A$1:$CZ$1,_xlfn.XLOOKUP($A33,'Copy of PY1 Data(H)'!$A$1:$A$288,'Copy of PY1 Data(H)'!$A$1:$CZ$288))</f>
        <v>291567</v>
      </c>
      <c r="AX33" s="180" cm="1">
        <f t="array" ref="AX33">_xlfn.XLOOKUP(AX$1,'Copy of PY1 Data(H)'!$A$1:$CZ$1,_xlfn.XLOOKUP($A33,'Copy of PY1 Data(H)'!$A$1:$A$288,'Copy of PY1 Data(H)'!$A$1:$CZ$288))</f>
        <v>92619</v>
      </c>
      <c r="AY33" s="180" cm="1">
        <f t="array" ref="AY33">_xlfn.XLOOKUP(AY$1,'Copy of PY1 Data(H)'!$A$1:$CZ$1,_xlfn.XLOOKUP($A33,'Copy of PY1 Data(H)'!$A$1:$A$288,'Copy of PY1 Data(H)'!$A$1:$CZ$288))</f>
        <v>15513</v>
      </c>
      <c r="AZ33" s="180" cm="1">
        <f t="array" ref="AZ33">_xlfn.XLOOKUP(AZ$1,'Copy of PY1 Data(H)'!$A$1:$CZ$1,_xlfn.XLOOKUP($A33,'Copy of PY1 Data(H)'!$A$1:$A$288,'Copy of PY1 Data(H)'!$A$1:$CZ$288))</f>
        <v>34855</v>
      </c>
      <c r="BA33" s="180" cm="1">
        <f t="array" ref="BA33">_xlfn.XLOOKUP(BA$1,'Copy of PY1 Data(H)'!$A$1:$CZ$1,_xlfn.XLOOKUP($A33,'Copy of PY1 Data(H)'!$A$1:$A$288,'Copy of PY1 Data(H)'!$A$1:$CZ$288))</f>
        <v>0</v>
      </c>
      <c r="BB33" s="180" cm="1">
        <f t="array" ref="BB33">_xlfn.XLOOKUP(BB$1,'Copy of PY1 Data(H)'!$A$1:$CZ$1,_xlfn.XLOOKUP($A33,'Copy of PY1 Data(H)'!$A$1:$A$288,'Copy of PY1 Data(H)'!$A$1:$CZ$288))</f>
        <v>-375779</v>
      </c>
      <c r="BC33" s="180" cm="1">
        <f t="array" ref="BC33">_xlfn.XLOOKUP(BC$1,'Copy of PY1 Data(H)'!$A$1:$CZ$1,_xlfn.XLOOKUP($A33,'Copy of PY1 Data(H)'!$A$1:$A$288,'Copy of PY1 Data(H)'!$A$1:$CZ$288))</f>
        <v>72817</v>
      </c>
      <c r="BD33" s="180" cm="1">
        <f t="array" ref="BD33">_xlfn.XLOOKUP(BD$1,'Copy of PY1 Data(H)'!$A$1:$CZ$1,_xlfn.XLOOKUP($A33,'Copy of PY1 Data(H)'!$A$1:$A$288,'Copy of PY1 Data(H)'!$A$1:$CZ$288))</f>
        <v>-33956</v>
      </c>
      <c r="BE33" s="180" cm="1">
        <f t="array" ref="BE33">_xlfn.XLOOKUP(BE$1,'Copy of PY1 Data(H)'!$A$1:$CZ$1,_xlfn.XLOOKUP($A33,'Copy of PY1 Data(H)'!$A$1:$A$288,'Copy of PY1 Data(H)'!$A$1:$CZ$288))</f>
        <v>800</v>
      </c>
      <c r="BF33" s="180" cm="1">
        <f t="array" ref="BF33">_xlfn.XLOOKUP(BF$1,'Copy of PY1 Data(H)'!$A$1:$CZ$1,_xlfn.XLOOKUP($A33,'Copy of PY1 Data(H)'!$A$1:$A$288,'Copy of PY1 Data(H)'!$A$1:$CZ$288))</f>
        <v>3418281</v>
      </c>
      <c r="BG33" s="180" cm="1">
        <f t="array" ref="BG33">_xlfn.XLOOKUP(BG$1,'Copy of PY1 Data(H)'!$A$1:$CZ$1,_xlfn.XLOOKUP($A33,'Copy of PY1 Data(H)'!$A$1:$A$288,'Copy of PY1 Data(H)'!$A$1:$CZ$288))</f>
        <v>4032</v>
      </c>
      <c r="BH33" s="180" cm="1">
        <f t="array" ref="BH33">_xlfn.XLOOKUP(BH$1,'Copy of PY1 Data(H)'!$A$1:$CZ$1,_xlfn.XLOOKUP($A33,'Copy of PY1 Data(H)'!$A$1:$A$288,'Copy of PY1 Data(H)'!$A$1:$CZ$288))</f>
        <v>41127</v>
      </c>
      <c r="BI33" s="180" cm="1">
        <f t="array" ref="BI33">_xlfn.XLOOKUP(BI$1,'Copy of PY1 Data(H)'!$A$1:$CZ$1,_xlfn.XLOOKUP($A33,'Copy of PY1 Data(H)'!$A$1:$A$288,'Copy of PY1 Data(H)'!$A$1:$CZ$288))</f>
        <v>-574912</v>
      </c>
      <c r="BJ33" s="180" cm="1">
        <f t="array" ref="BJ33">_xlfn.XLOOKUP(BJ$1,'Copy of PY1 Data(H)'!$A$1:$CZ$1,_xlfn.XLOOKUP($A33,'Copy of PY1 Data(H)'!$A$1:$A$288,'Copy of PY1 Data(H)'!$A$1:$CZ$288))</f>
        <v>-27458</v>
      </c>
      <c r="BK33" s="180" cm="1">
        <f t="array" ref="BK33">_xlfn.XLOOKUP(BK$1,'Copy of PY1 Data(H)'!$A$1:$CZ$1,_xlfn.XLOOKUP($A33,'Copy of PY1 Data(H)'!$A$1:$A$288,'Copy of PY1 Data(H)'!$A$1:$CZ$288))</f>
        <v>17978</v>
      </c>
      <c r="BL33" s="180" cm="1">
        <f t="array" ref="BL33">_xlfn.XLOOKUP(BL$1,'Copy of PY1 Data(H)'!$A$1:$CZ$1,_xlfn.XLOOKUP($A33,'Copy of PY1 Data(H)'!$A$1:$A$288,'Copy of PY1 Data(H)'!$A$1:$CZ$288))</f>
        <v>-499550</v>
      </c>
      <c r="BM33" s="180" cm="1">
        <f t="array" ref="BM33">_xlfn.XLOOKUP(BM$1,'Copy of PY1 Data(H)'!$A$1:$CZ$1,_xlfn.XLOOKUP($A33,'Copy of PY1 Data(H)'!$A$1:$A$288,'Copy of PY1 Data(H)'!$A$1:$CZ$288))</f>
        <v>1019680</v>
      </c>
      <c r="BN33" s="180" cm="1">
        <f t="array" ref="BN33">_xlfn.XLOOKUP(BN$1,'Copy of PY1 Data(H)'!$A$1:$CZ$1,_xlfn.XLOOKUP($A33,'Copy of PY1 Data(H)'!$A$1:$A$288,'Copy of PY1 Data(H)'!$A$1:$CZ$288))</f>
        <v>188370</v>
      </c>
      <c r="BO33" s="180" cm="1">
        <f t="array" ref="BO33">_xlfn.XLOOKUP(BO$1,'Copy of PY1 Data(H)'!$A$1:$CZ$1,_xlfn.XLOOKUP($A33,'Copy of PY1 Data(H)'!$A$1:$A$288,'Copy of PY1 Data(H)'!$A$1:$CZ$288))</f>
        <v>19680456</v>
      </c>
      <c r="BP33" s="180" cm="1">
        <f t="array" ref="BP33">_xlfn.XLOOKUP(BP$1,'Copy of PY1 Data(H)'!$A$1:$CZ$1,_xlfn.XLOOKUP($A33,'Copy of PY1 Data(H)'!$A$1:$A$288,'Copy of PY1 Data(H)'!$A$1:$CZ$288))</f>
        <v>-4639405</v>
      </c>
      <c r="BQ33" s="180" cm="1">
        <f t="array" ref="BQ33">_xlfn.XLOOKUP(BQ$1,'Copy of PY1 Data(H)'!$A$1:$CZ$1,_xlfn.XLOOKUP($A33,'Copy of PY1 Data(H)'!$A$1:$A$288,'Copy of PY1 Data(H)'!$A$1:$CZ$288))</f>
        <v>103943</v>
      </c>
      <c r="BR33" s="180" cm="1">
        <f t="array" ref="BR33">_xlfn.XLOOKUP(BR$1,'Copy of PY1 Data(H)'!$A$1:$CZ$1,_xlfn.XLOOKUP($A33,'Copy of PY1 Data(H)'!$A$1:$A$288,'Copy of PY1 Data(H)'!$A$1:$CZ$288))</f>
        <v>43117</v>
      </c>
      <c r="BS33" s="180" cm="1">
        <f t="array" ref="BS33">_xlfn.XLOOKUP(BS$1,'Copy of PY1 Data(H)'!$A$1:$CZ$1,_xlfn.XLOOKUP($A33,'Copy of PY1 Data(H)'!$A$1:$A$288,'Copy of PY1 Data(H)'!$A$1:$CZ$288))</f>
        <v>277508</v>
      </c>
      <c r="BT33" s="180" cm="1">
        <f t="array" ref="BT33">_xlfn.XLOOKUP(BT$1,'Copy of PY1 Data(H)'!$A$1:$CZ$1,_xlfn.XLOOKUP($A33,'Copy of PY1 Data(H)'!$A$1:$A$288,'Copy of PY1 Data(H)'!$A$1:$CZ$288))</f>
        <v>0</v>
      </c>
      <c r="BU33" s="180" cm="1">
        <f t="array" ref="BU33">_xlfn.XLOOKUP(BU$1,'Copy of PY1 Data(H)'!$A$1:$CZ$1,_xlfn.XLOOKUP($A33,'Copy of PY1 Data(H)'!$A$1:$A$288,'Copy of PY1 Data(H)'!$A$1:$CZ$288))</f>
        <v>-13811</v>
      </c>
      <c r="BV33" s="180" cm="1">
        <f t="array" ref="BV33">_xlfn.XLOOKUP(BV$1,'Copy of PY1 Data(H)'!$A$1:$CZ$1,_xlfn.XLOOKUP($A33,'Copy of PY1 Data(H)'!$A$1:$A$288,'Copy of PY1 Data(H)'!$A$1:$CZ$288))</f>
        <v>-137955</v>
      </c>
      <c r="BW33" s="180" cm="1">
        <f t="array" ref="BW33">_xlfn.XLOOKUP(BW$1,'Copy of PY1 Data(H)'!$A$1:$CZ$1,_xlfn.XLOOKUP($A33,'Copy of PY1 Data(H)'!$A$1:$A$288,'Copy of PY1 Data(H)'!$A$1:$CZ$288))</f>
        <v>2402464</v>
      </c>
      <c r="BX33" s="180" cm="1">
        <f t="array" ref="BX33">_xlfn.XLOOKUP(BX$1,'Copy of PY1 Data(H)'!$A$1:$CZ$1,_xlfn.XLOOKUP($A33,'Copy of PY1 Data(H)'!$A$1:$A$288,'Copy of PY1 Data(H)'!$A$1:$CZ$288))</f>
        <v>455235</v>
      </c>
      <c r="BY33" s="180" cm="1">
        <f t="array" ref="BY33">_xlfn.XLOOKUP(BY$1,'Copy of PY1 Data(H)'!$A$1:$CZ$1,_xlfn.XLOOKUP($A33,'Copy of PY1 Data(H)'!$A$1:$A$288,'Copy of PY1 Data(H)'!$A$1:$CZ$288))</f>
        <v>23130254</v>
      </c>
      <c r="BZ33" s="180" cm="1">
        <f t="array" ref="BZ33">_xlfn.XLOOKUP(BZ$1,'Copy of PY1 Data(H)'!$A$1:$CZ$1,_xlfn.XLOOKUP($A33,'Copy of PY1 Data(H)'!$A$1:$A$288,'Copy of PY1 Data(H)'!$A$1:$CZ$288))</f>
        <v>-179706</v>
      </c>
      <c r="CA33" s="180" cm="1">
        <f t="array" ref="CA33">_xlfn.XLOOKUP(CA$1,'Copy of PY1 Data(H)'!$A$1:$CZ$1,_xlfn.XLOOKUP($A33,'Copy of PY1 Data(H)'!$A$1:$A$288,'Copy of PY1 Data(H)'!$A$1:$CZ$288))</f>
        <v>-830687</v>
      </c>
      <c r="CB33" s="180" cm="1">
        <f t="array" ref="CB33">_xlfn.XLOOKUP(CB$1,'Copy of PY1 Data(H)'!$A$1:$CZ$1,_xlfn.XLOOKUP($A33,'Copy of PY1 Data(H)'!$A$1:$A$288,'Copy of PY1 Data(H)'!$A$1:$CZ$288))</f>
        <v>200914</v>
      </c>
      <c r="CC33" s="180" cm="1">
        <f t="array" ref="CC33">_xlfn.XLOOKUP(CC$1,'Copy of PY1 Data(H)'!$A$1:$CZ$1,_xlfn.XLOOKUP($A33,'Copy of PY1 Data(H)'!$A$1:$A$288,'Copy of PY1 Data(H)'!$A$1:$CZ$288))</f>
        <v>311554</v>
      </c>
      <c r="CD33" s="180" cm="1">
        <f t="array" ref="CD33">_xlfn.XLOOKUP(CD$1,'Copy of PY1 Data(H)'!$A$1:$CZ$1,_xlfn.XLOOKUP($A33,'Copy of PY1 Data(H)'!$A$1:$A$288,'Copy of PY1 Data(H)'!$A$1:$CZ$288))</f>
        <v>7532178</v>
      </c>
    </row>
    <row r="34" spans="1:82" x14ac:dyDescent="0.3">
      <c r="A34" s="180">
        <v>376</v>
      </c>
      <c r="C34" s="180"/>
      <c r="D34" s="180" cm="1">
        <f t="array" ref="D34">_xlfn.XLOOKUP(D$1,'Copy of PY1 Data(H)'!$A$1:$CZ$1,_xlfn.XLOOKUP($A34,'Copy of PY1 Data(H)'!$A$1:$A$288,'Copy of PY1 Data(H)'!$A$1:$CZ$288))</f>
        <v>0</v>
      </c>
      <c r="E34" s="180" cm="1">
        <f t="array" ref="E34">_xlfn.XLOOKUP(E$1,'Copy of PY1 Data(H)'!$A$1:$CZ$1,_xlfn.XLOOKUP($A34,'Copy of PY1 Data(H)'!$A$1:$A$288,'Copy of PY1 Data(H)'!$A$1:$CZ$288))</f>
        <v>0</v>
      </c>
      <c r="F34" s="180" cm="1">
        <f t="array" ref="F34">_xlfn.XLOOKUP(F$1,'Copy of PY1 Data(H)'!$A$1:$CZ$1,_xlfn.XLOOKUP($A34,'Copy of PY1 Data(H)'!$A$1:$A$288,'Copy of PY1 Data(H)'!$A$1:$CZ$288))</f>
        <v>0</v>
      </c>
      <c r="G34" s="180" cm="1">
        <f t="array" ref="G34">_xlfn.XLOOKUP(G$1,'Copy of PY1 Data(H)'!$A$1:$CZ$1,_xlfn.XLOOKUP($A34,'Copy of PY1 Data(H)'!$A$1:$A$288,'Copy of PY1 Data(H)'!$A$1:$CZ$288))</f>
        <v>744</v>
      </c>
      <c r="H34" s="180" cm="1">
        <f t="array" ref="H34">_xlfn.XLOOKUP(H$1,'Copy of PY1 Data(H)'!$A$1:$CZ$1,_xlfn.XLOOKUP($A34,'Copy of PY1 Data(H)'!$A$1:$A$288,'Copy of PY1 Data(H)'!$A$1:$CZ$288))</f>
        <v>0</v>
      </c>
      <c r="I34" s="180" cm="1">
        <f t="array" ref="I34">_xlfn.XLOOKUP(I$1,'Copy of PY1 Data(H)'!$A$1:$CZ$1,_xlfn.XLOOKUP($A34,'Copy of PY1 Data(H)'!$A$1:$A$288,'Copy of PY1 Data(H)'!$A$1:$CZ$288))</f>
        <v>0</v>
      </c>
      <c r="J34" s="180" cm="1">
        <f t="array" ref="J34">_xlfn.XLOOKUP(J$1,'Copy of PY1 Data(H)'!$A$1:$CZ$1,_xlfn.XLOOKUP($A34,'Copy of PY1 Data(H)'!$A$1:$A$288,'Copy of PY1 Data(H)'!$A$1:$CZ$288))</f>
        <v>0</v>
      </c>
      <c r="K34" s="180" cm="1">
        <f t="array" ref="K34">_xlfn.XLOOKUP(K$1,'Copy of PY1 Data(H)'!$A$1:$CZ$1,_xlfn.XLOOKUP($A34,'Copy of PY1 Data(H)'!$A$1:$A$288,'Copy of PY1 Data(H)'!$A$1:$CZ$288))</f>
        <v>0</v>
      </c>
      <c r="L34" s="180" cm="1">
        <f t="array" ref="L34">_xlfn.XLOOKUP(L$1,'Copy of PY1 Data(H)'!$A$1:$CZ$1,_xlfn.XLOOKUP($A34,'Copy of PY1 Data(H)'!$A$1:$A$288,'Copy of PY1 Data(H)'!$A$1:$CZ$288))</f>
        <v>0</v>
      </c>
      <c r="M34" s="180" cm="1">
        <f t="array" ref="M34">_xlfn.XLOOKUP(M$1,'Copy of PY1 Data(H)'!$A$1:$CZ$1,_xlfn.XLOOKUP($A34,'Copy of PY1 Data(H)'!$A$1:$A$288,'Copy of PY1 Data(H)'!$A$1:$CZ$288))</f>
        <v>0</v>
      </c>
      <c r="N34" s="180" cm="1">
        <f t="array" ref="N34">_xlfn.XLOOKUP(N$1,'Copy of PY1 Data(H)'!$A$1:$CZ$1,_xlfn.XLOOKUP($A34,'Copy of PY1 Data(H)'!$A$1:$A$288,'Copy of PY1 Data(H)'!$A$1:$CZ$288))</f>
        <v>0</v>
      </c>
      <c r="O34" s="180" cm="1">
        <f t="array" ref="O34">_xlfn.XLOOKUP(O$1,'Copy of PY1 Data(H)'!$A$1:$CZ$1,_xlfn.XLOOKUP($A34,'Copy of PY1 Data(H)'!$A$1:$A$288,'Copy of PY1 Data(H)'!$A$1:$CZ$288))</f>
        <v>0</v>
      </c>
      <c r="P34" s="180" cm="1">
        <f t="array" ref="P34">_xlfn.XLOOKUP(P$1,'Copy of PY1 Data(H)'!$A$1:$CZ$1,_xlfn.XLOOKUP($A34,'Copy of PY1 Data(H)'!$A$1:$A$288,'Copy of PY1 Data(H)'!$A$1:$CZ$288))</f>
        <v>0</v>
      </c>
      <c r="Q34" s="180" cm="1">
        <f t="array" ref="Q34">_xlfn.XLOOKUP(Q$1,'Copy of PY1 Data(H)'!$A$1:$CZ$1,_xlfn.XLOOKUP($A34,'Copy of PY1 Data(H)'!$A$1:$A$288,'Copy of PY1 Data(H)'!$A$1:$CZ$288))</f>
        <v>0</v>
      </c>
      <c r="R34" s="180" cm="1">
        <f t="array" ref="R34">_xlfn.XLOOKUP(R$1,'Copy of PY1 Data(H)'!$A$1:$CZ$1,_xlfn.XLOOKUP($A34,'Copy of PY1 Data(H)'!$A$1:$A$288,'Copy of PY1 Data(H)'!$A$1:$CZ$288))</f>
        <v>0</v>
      </c>
      <c r="S34" s="180" cm="1">
        <f t="array" ref="S34">_xlfn.XLOOKUP(S$1,'Copy of PY1 Data(H)'!$A$1:$CZ$1,_xlfn.XLOOKUP($A34,'Copy of PY1 Data(H)'!$A$1:$A$288,'Copy of PY1 Data(H)'!$A$1:$CZ$288))</f>
        <v>-67566</v>
      </c>
      <c r="T34" s="180" cm="1">
        <f t="array" ref="T34">_xlfn.XLOOKUP(T$1,'Copy of PY1 Data(H)'!$A$1:$CZ$1,_xlfn.XLOOKUP($A34,'Copy of PY1 Data(H)'!$A$1:$A$288,'Copy of PY1 Data(H)'!$A$1:$CZ$288))</f>
        <v>0</v>
      </c>
      <c r="U34" s="180" cm="1">
        <f t="array" ref="U34">_xlfn.XLOOKUP(U$1,'Copy of PY1 Data(H)'!$A$1:$CZ$1,_xlfn.XLOOKUP($A34,'Copy of PY1 Data(H)'!$A$1:$A$288,'Copy of PY1 Data(H)'!$A$1:$CZ$288))</f>
        <v>0</v>
      </c>
      <c r="V34" s="180" cm="1">
        <f t="array" ref="V34">_xlfn.XLOOKUP(V$1,'Copy of PY1 Data(H)'!$A$1:$CZ$1,_xlfn.XLOOKUP($A34,'Copy of PY1 Data(H)'!$A$1:$A$288,'Copy of PY1 Data(H)'!$A$1:$CZ$288))</f>
        <v>0</v>
      </c>
      <c r="W34" s="180" cm="1">
        <f t="array" ref="W34">_xlfn.XLOOKUP(W$1,'Copy of PY1 Data(H)'!$A$1:$CZ$1,_xlfn.XLOOKUP($A34,'Copy of PY1 Data(H)'!$A$1:$A$288,'Copy of PY1 Data(H)'!$A$1:$CZ$288))</f>
        <v>0</v>
      </c>
      <c r="X34" s="180" cm="1">
        <f t="array" ref="X34">_xlfn.XLOOKUP(X$1,'Copy of PY1 Data(H)'!$A$1:$CZ$1,_xlfn.XLOOKUP($A34,'Copy of PY1 Data(H)'!$A$1:$A$288,'Copy of PY1 Data(H)'!$A$1:$CZ$288))</f>
        <v>0</v>
      </c>
      <c r="Y34" s="180" cm="1">
        <f t="array" ref="Y34">_xlfn.XLOOKUP(Y$1,'Copy of PY1 Data(H)'!$A$1:$CZ$1,_xlfn.XLOOKUP($A34,'Copy of PY1 Data(H)'!$A$1:$A$288,'Copy of PY1 Data(H)'!$A$1:$CZ$288))</f>
        <v>0</v>
      </c>
      <c r="Z34" s="180" cm="1">
        <f t="array" ref="Z34">_xlfn.XLOOKUP(Z$1,'Copy of PY1 Data(H)'!$A$1:$CZ$1,_xlfn.XLOOKUP($A34,'Copy of PY1 Data(H)'!$A$1:$A$288,'Copy of PY1 Data(H)'!$A$1:$CZ$288))</f>
        <v>0</v>
      </c>
      <c r="AA34" s="180" cm="1">
        <f t="array" ref="AA34">_xlfn.XLOOKUP(AA$1,'Copy of PY1 Data(H)'!$A$1:$CZ$1,_xlfn.XLOOKUP($A34,'Copy of PY1 Data(H)'!$A$1:$A$288,'Copy of PY1 Data(H)'!$A$1:$CZ$288))</f>
        <v>0</v>
      </c>
      <c r="AB34" s="180" cm="1">
        <f t="array" ref="AB34">_xlfn.XLOOKUP(AB$1,'Copy of PY1 Data(H)'!$A$1:$CZ$1,_xlfn.XLOOKUP($A34,'Copy of PY1 Data(H)'!$A$1:$A$288,'Copy of PY1 Data(H)'!$A$1:$CZ$288))</f>
        <v>0</v>
      </c>
      <c r="AC34" s="180" cm="1">
        <f t="array" ref="AC34">_xlfn.XLOOKUP(AC$1,'Copy of PY1 Data(H)'!$A$1:$CZ$1,_xlfn.XLOOKUP($A34,'Copy of PY1 Data(H)'!$A$1:$A$288,'Copy of PY1 Data(H)'!$A$1:$CZ$288))</f>
        <v>0</v>
      </c>
      <c r="AD34" s="180" cm="1">
        <f t="array" ref="AD34">_xlfn.XLOOKUP(AD$1,'Copy of PY1 Data(H)'!$A$1:$CZ$1,_xlfn.XLOOKUP($A34,'Copy of PY1 Data(H)'!$A$1:$A$288,'Copy of PY1 Data(H)'!$A$1:$CZ$288))</f>
        <v>-1173</v>
      </c>
      <c r="AE34" s="180" cm="1">
        <f t="array" ref="AE34">_xlfn.XLOOKUP(AE$1,'Copy of PY1 Data(H)'!$A$1:$CZ$1,_xlfn.XLOOKUP($A34,'Copy of PY1 Data(H)'!$A$1:$A$288,'Copy of PY1 Data(H)'!$A$1:$CZ$288))</f>
        <v>0</v>
      </c>
      <c r="AF34" s="180" cm="1">
        <f t="array" ref="AF34">_xlfn.XLOOKUP(AF$1,'Copy of PY1 Data(H)'!$A$1:$CZ$1,_xlfn.XLOOKUP($A34,'Copy of PY1 Data(H)'!$A$1:$A$288,'Copy of PY1 Data(H)'!$A$1:$CZ$288))</f>
        <v>0</v>
      </c>
      <c r="AG34" s="180" cm="1">
        <f t="array" ref="AG34">_xlfn.XLOOKUP(AG$1,'Copy of PY1 Data(H)'!$A$1:$CZ$1,_xlfn.XLOOKUP($A34,'Copy of PY1 Data(H)'!$A$1:$A$288,'Copy of PY1 Data(H)'!$A$1:$CZ$288))</f>
        <v>0</v>
      </c>
      <c r="AH34" s="180" cm="1">
        <f t="array" ref="AH34">_xlfn.XLOOKUP(AH$1,'Copy of PY1 Data(H)'!$A$1:$CZ$1,_xlfn.XLOOKUP($A34,'Copy of PY1 Data(H)'!$A$1:$A$288,'Copy of PY1 Data(H)'!$A$1:$CZ$288))</f>
        <v>0</v>
      </c>
      <c r="AI34" s="180" cm="1">
        <f t="array" ref="AI34">_xlfn.XLOOKUP(AI$1,'Copy of PY1 Data(H)'!$A$1:$CZ$1,_xlfn.XLOOKUP($A34,'Copy of PY1 Data(H)'!$A$1:$A$288,'Copy of PY1 Data(H)'!$A$1:$CZ$288))</f>
        <v>0</v>
      </c>
      <c r="AJ34" s="180" cm="1">
        <f t="array" ref="AJ34">_xlfn.XLOOKUP(AJ$1,'Copy of PY1 Data(H)'!$A$1:$CZ$1,_xlfn.XLOOKUP($A34,'Copy of PY1 Data(H)'!$A$1:$A$288,'Copy of PY1 Data(H)'!$A$1:$CZ$288))</f>
        <v>-1</v>
      </c>
      <c r="AK34" s="180" cm="1">
        <f t="array" ref="AK34">_xlfn.XLOOKUP(AK$1,'Copy of PY1 Data(H)'!$A$1:$CZ$1,_xlfn.XLOOKUP($A34,'Copy of PY1 Data(H)'!$A$1:$A$288,'Copy of PY1 Data(H)'!$A$1:$CZ$288))</f>
        <v>-80240</v>
      </c>
      <c r="AL34" s="180" cm="1">
        <f t="array" ref="AL34">_xlfn.XLOOKUP(AL$1,'Copy of PY1 Data(H)'!$A$1:$CZ$1,_xlfn.XLOOKUP($A34,'Copy of PY1 Data(H)'!$A$1:$A$288,'Copy of PY1 Data(H)'!$A$1:$CZ$288))</f>
        <v>0</v>
      </c>
      <c r="AM34" s="180" cm="1">
        <f t="array" ref="AM34">_xlfn.XLOOKUP(AM$1,'Copy of PY1 Data(H)'!$A$1:$CZ$1,_xlfn.XLOOKUP($A34,'Copy of PY1 Data(H)'!$A$1:$A$288,'Copy of PY1 Data(H)'!$A$1:$CZ$288))</f>
        <v>0</v>
      </c>
      <c r="AN34" s="180" cm="1">
        <f t="array" ref="AN34">_xlfn.XLOOKUP(AN$1,'Copy of PY1 Data(H)'!$A$1:$CZ$1,_xlfn.XLOOKUP($A34,'Copy of PY1 Data(H)'!$A$1:$A$288,'Copy of PY1 Data(H)'!$A$1:$CZ$288))</f>
        <v>0</v>
      </c>
      <c r="AO34" s="180" cm="1">
        <f t="array" ref="AO34">_xlfn.XLOOKUP(AO$1,'Copy of PY1 Data(H)'!$A$1:$CZ$1,_xlfn.XLOOKUP($A34,'Copy of PY1 Data(H)'!$A$1:$A$288,'Copy of PY1 Data(H)'!$A$1:$CZ$288))</f>
        <v>0</v>
      </c>
      <c r="AP34" s="180" cm="1">
        <f t="array" ref="AP34">_xlfn.XLOOKUP(AP$1,'Copy of PY1 Data(H)'!$A$1:$CZ$1,_xlfn.XLOOKUP($A34,'Copy of PY1 Data(H)'!$A$1:$A$288,'Copy of PY1 Data(H)'!$A$1:$CZ$288))</f>
        <v>0</v>
      </c>
      <c r="AQ34" s="180" cm="1">
        <f t="array" ref="AQ34">_xlfn.XLOOKUP(AQ$1,'Copy of PY1 Data(H)'!$A$1:$CZ$1,_xlfn.XLOOKUP($A34,'Copy of PY1 Data(H)'!$A$1:$A$288,'Copy of PY1 Data(H)'!$A$1:$CZ$288))</f>
        <v>-1</v>
      </c>
      <c r="AR34" s="180" cm="1">
        <f t="array" ref="AR34">_xlfn.XLOOKUP(AR$1,'Copy of PY1 Data(H)'!$A$1:$CZ$1,_xlfn.XLOOKUP($A34,'Copy of PY1 Data(H)'!$A$1:$A$288,'Copy of PY1 Data(H)'!$A$1:$CZ$288))</f>
        <v>0</v>
      </c>
      <c r="AS34" s="180" cm="1">
        <f t="array" ref="AS34">_xlfn.XLOOKUP(AS$1,'Copy of PY1 Data(H)'!$A$1:$CZ$1,_xlfn.XLOOKUP($A34,'Copy of PY1 Data(H)'!$A$1:$A$288,'Copy of PY1 Data(H)'!$A$1:$CZ$288))</f>
        <v>0</v>
      </c>
      <c r="AT34" s="180" cm="1">
        <f t="array" ref="AT34">_xlfn.XLOOKUP(AT$1,'Copy of PY1 Data(H)'!$A$1:$CZ$1,_xlfn.XLOOKUP($A34,'Copy of PY1 Data(H)'!$A$1:$A$288,'Copy of PY1 Data(H)'!$A$1:$CZ$288))</f>
        <v>0</v>
      </c>
      <c r="AU34" s="180" cm="1">
        <f t="array" ref="AU34">_xlfn.XLOOKUP(AU$1,'Copy of PY1 Data(H)'!$A$1:$CZ$1,_xlfn.XLOOKUP($A34,'Copy of PY1 Data(H)'!$A$1:$A$288,'Copy of PY1 Data(H)'!$A$1:$CZ$288))</f>
        <v>0</v>
      </c>
      <c r="AV34" s="180" cm="1">
        <f t="array" ref="AV34">_xlfn.XLOOKUP(AV$1,'Copy of PY1 Data(H)'!$A$1:$CZ$1,_xlfn.XLOOKUP($A34,'Copy of PY1 Data(H)'!$A$1:$A$288,'Copy of PY1 Data(H)'!$A$1:$CZ$288))</f>
        <v>0</v>
      </c>
      <c r="AW34" s="180" cm="1">
        <f t="array" ref="AW34">_xlfn.XLOOKUP(AW$1,'Copy of PY1 Data(H)'!$A$1:$CZ$1,_xlfn.XLOOKUP($A34,'Copy of PY1 Data(H)'!$A$1:$A$288,'Copy of PY1 Data(H)'!$A$1:$CZ$288))</f>
        <v>0</v>
      </c>
      <c r="AX34" s="180" cm="1">
        <f t="array" ref="AX34">_xlfn.XLOOKUP(AX$1,'Copy of PY1 Data(H)'!$A$1:$CZ$1,_xlfn.XLOOKUP($A34,'Copy of PY1 Data(H)'!$A$1:$A$288,'Copy of PY1 Data(H)'!$A$1:$CZ$288))</f>
        <v>-870</v>
      </c>
      <c r="AY34" s="180" cm="1">
        <f t="array" ref="AY34">_xlfn.XLOOKUP(AY$1,'Copy of PY1 Data(H)'!$A$1:$CZ$1,_xlfn.XLOOKUP($A34,'Copy of PY1 Data(H)'!$A$1:$A$288,'Copy of PY1 Data(H)'!$A$1:$CZ$288))</f>
        <v>0</v>
      </c>
      <c r="AZ34" s="180" cm="1">
        <f t="array" ref="AZ34">_xlfn.XLOOKUP(AZ$1,'Copy of PY1 Data(H)'!$A$1:$CZ$1,_xlfn.XLOOKUP($A34,'Copy of PY1 Data(H)'!$A$1:$A$288,'Copy of PY1 Data(H)'!$A$1:$CZ$288))</f>
        <v>1</v>
      </c>
      <c r="BA34" s="180" cm="1">
        <f t="array" ref="BA34">_xlfn.XLOOKUP(BA$1,'Copy of PY1 Data(H)'!$A$1:$CZ$1,_xlfn.XLOOKUP($A34,'Copy of PY1 Data(H)'!$A$1:$A$288,'Copy of PY1 Data(H)'!$A$1:$CZ$288))</f>
        <v>0</v>
      </c>
      <c r="BB34" s="180" cm="1">
        <f t="array" ref="BB34">_xlfn.XLOOKUP(BB$1,'Copy of PY1 Data(H)'!$A$1:$CZ$1,_xlfn.XLOOKUP($A34,'Copy of PY1 Data(H)'!$A$1:$A$288,'Copy of PY1 Data(H)'!$A$1:$CZ$288))</f>
        <v>0</v>
      </c>
      <c r="BC34" s="180" cm="1">
        <f t="array" ref="BC34">_xlfn.XLOOKUP(BC$1,'Copy of PY1 Data(H)'!$A$1:$CZ$1,_xlfn.XLOOKUP($A34,'Copy of PY1 Data(H)'!$A$1:$A$288,'Copy of PY1 Data(H)'!$A$1:$CZ$288))</f>
        <v>1</v>
      </c>
      <c r="BD34" s="180" cm="1">
        <f t="array" ref="BD34">_xlfn.XLOOKUP(BD$1,'Copy of PY1 Data(H)'!$A$1:$CZ$1,_xlfn.XLOOKUP($A34,'Copy of PY1 Data(H)'!$A$1:$A$288,'Copy of PY1 Data(H)'!$A$1:$CZ$288))</f>
        <v>0</v>
      </c>
      <c r="BE34" s="180" cm="1">
        <f t="array" ref="BE34">_xlfn.XLOOKUP(BE$1,'Copy of PY1 Data(H)'!$A$1:$CZ$1,_xlfn.XLOOKUP($A34,'Copy of PY1 Data(H)'!$A$1:$A$288,'Copy of PY1 Data(H)'!$A$1:$CZ$288))</f>
        <v>-3</v>
      </c>
      <c r="BF34" s="180" cm="1">
        <f t="array" ref="BF34">_xlfn.XLOOKUP(BF$1,'Copy of PY1 Data(H)'!$A$1:$CZ$1,_xlfn.XLOOKUP($A34,'Copy of PY1 Data(H)'!$A$1:$A$288,'Copy of PY1 Data(H)'!$A$1:$CZ$288))</f>
        <v>0</v>
      </c>
      <c r="BG34" s="180" cm="1">
        <f t="array" ref="BG34">_xlfn.XLOOKUP(BG$1,'Copy of PY1 Data(H)'!$A$1:$CZ$1,_xlfn.XLOOKUP($A34,'Copy of PY1 Data(H)'!$A$1:$A$288,'Copy of PY1 Data(H)'!$A$1:$CZ$288))</f>
        <v>0</v>
      </c>
      <c r="BH34" s="180" cm="1">
        <f t="array" ref="BH34">_xlfn.XLOOKUP(BH$1,'Copy of PY1 Data(H)'!$A$1:$CZ$1,_xlfn.XLOOKUP($A34,'Copy of PY1 Data(H)'!$A$1:$A$288,'Copy of PY1 Data(H)'!$A$1:$CZ$288))</f>
        <v>0</v>
      </c>
      <c r="BI34" s="180" cm="1">
        <f t="array" ref="BI34">_xlfn.XLOOKUP(BI$1,'Copy of PY1 Data(H)'!$A$1:$CZ$1,_xlfn.XLOOKUP($A34,'Copy of PY1 Data(H)'!$A$1:$A$288,'Copy of PY1 Data(H)'!$A$1:$CZ$288))</f>
        <v>-1</v>
      </c>
      <c r="BJ34" s="180" cm="1">
        <f t="array" ref="BJ34">_xlfn.XLOOKUP(BJ$1,'Copy of PY1 Data(H)'!$A$1:$CZ$1,_xlfn.XLOOKUP($A34,'Copy of PY1 Data(H)'!$A$1:$A$288,'Copy of PY1 Data(H)'!$A$1:$CZ$288))</f>
        <v>0</v>
      </c>
      <c r="BK34" s="180" cm="1">
        <f t="array" ref="BK34">_xlfn.XLOOKUP(BK$1,'Copy of PY1 Data(H)'!$A$1:$CZ$1,_xlfn.XLOOKUP($A34,'Copy of PY1 Data(H)'!$A$1:$A$288,'Copy of PY1 Data(H)'!$A$1:$CZ$288))</f>
        <v>0</v>
      </c>
      <c r="BL34" s="180" cm="1">
        <f t="array" ref="BL34">_xlfn.XLOOKUP(BL$1,'Copy of PY1 Data(H)'!$A$1:$CZ$1,_xlfn.XLOOKUP($A34,'Copy of PY1 Data(H)'!$A$1:$A$288,'Copy of PY1 Data(H)'!$A$1:$CZ$288))</f>
        <v>0</v>
      </c>
      <c r="BM34" s="180" cm="1">
        <f t="array" ref="BM34">_xlfn.XLOOKUP(BM$1,'Copy of PY1 Data(H)'!$A$1:$CZ$1,_xlfn.XLOOKUP($A34,'Copy of PY1 Data(H)'!$A$1:$A$288,'Copy of PY1 Data(H)'!$A$1:$CZ$288))</f>
        <v>-603210</v>
      </c>
      <c r="BN34" s="180" cm="1">
        <f t="array" ref="BN34">_xlfn.XLOOKUP(BN$1,'Copy of PY1 Data(H)'!$A$1:$CZ$1,_xlfn.XLOOKUP($A34,'Copy of PY1 Data(H)'!$A$1:$A$288,'Copy of PY1 Data(H)'!$A$1:$CZ$288))</f>
        <v>-57556</v>
      </c>
      <c r="BO34" s="180" cm="1">
        <f t="array" ref="BO34">_xlfn.XLOOKUP(BO$1,'Copy of PY1 Data(H)'!$A$1:$CZ$1,_xlfn.XLOOKUP($A34,'Copy of PY1 Data(H)'!$A$1:$A$288,'Copy of PY1 Data(H)'!$A$1:$CZ$288))</f>
        <v>0</v>
      </c>
      <c r="BP34" s="180" cm="1">
        <f t="array" ref="BP34">_xlfn.XLOOKUP(BP$1,'Copy of PY1 Data(H)'!$A$1:$CZ$1,_xlfn.XLOOKUP($A34,'Copy of PY1 Data(H)'!$A$1:$A$288,'Copy of PY1 Data(H)'!$A$1:$CZ$288))</f>
        <v>0</v>
      </c>
      <c r="BQ34" s="180" cm="1">
        <f t="array" ref="BQ34">_xlfn.XLOOKUP(BQ$1,'Copy of PY1 Data(H)'!$A$1:$CZ$1,_xlfn.XLOOKUP($A34,'Copy of PY1 Data(H)'!$A$1:$A$288,'Copy of PY1 Data(H)'!$A$1:$CZ$288))</f>
        <v>0</v>
      </c>
      <c r="BR34" s="180" cm="1">
        <f t="array" ref="BR34">_xlfn.XLOOKUP(BR$1,'Copy of PY1 Data(H)'!$A$1:$CZ$1,_xlfn.XLOOKUP($A34,'Copy of PY1 Data(H)'!$A$1:$A$288,'Copy of PY1 Data(H)'!$A$1:$CZ$288))</f>
        <v>0</v>
      </c>
      <c r="BS34" s="180" cm="1">
        <f t="array" ref="BS34">_xlfn.XLOOKUP(BS$1,'Copy of PY1 Data(H)'!$A$1:$CZ$1,_xlfn.XLOOKUP($A34,'Copy of PY1 Data(H)'!$A$1:$A$288,'Copy of PY1 Data(H)'!$A$1:$CZ$288))</f>
        <v>0</v>
      </c>
      <c r="BT34" s="180" cm="1">
        <f t="array" ref="BT34">_xlfn.XLOOKUP(BT$1,'Copy of PY1 Data(H)'!$A$1:$CZ$1,_xlfn.XLOOKUP($A34,'Copy of PY1 Data(H)'!$A$1:$A$288,'Copy of PY1 Data(H)'!$A$1:$CZ$288))</f>
        <v>0</v>
      </c>
      <c r="BU34" s="180" cm="1">
        <f t="array" ref="BU34">_xlfn.XLOOKUP(BU$1,'Copy of PY1 Data(H)'!$A$1:$CZ$1,_xlfn.XLOOKUP($A34,'Copy of PY1 Data(H)'!$A$1:$A$288,'Copy of PY1 Data(H)'!$A$1:$CZ$288))</f>
        <v>-90057</v>
      </c>
      <c r="BV34" s="180" cm="1">
        <f t="array" ref="BV34">_xlfn.XLOOKUP(BV$1,'Copy of PY1 Data(H)'!$A$1:$CZ$1,_xlfn.XLOOKUP($A34,'Copy of PY1 Data(H)'!$A$1:$A$288,'Copy of PY1 Data(H)'!$A$1:$CZ$288))</f>
        <v>0</v>
      </c>
      <c r="BW34" s="180" cm="1">
        <f t="array" ref="BW34">_xlfn.XLOOKUP(BW$1,'Copy of PY1 Data(H)'!$A$1:$CZ$1,_xlfn.XLOOKUP($A34,'Copy of PY1 Data(H)'!$A$1:$A$288,'Copy of PY1 Data(H)'!$A$1:$CZ$288))</f>
        <v>0</v>
      </c>
      <c r="BX34" s="180" cm="1">
        <f t="array" ref="BX34">_xlfn.XLOOKUP(BX$1,'Copy of PY1 Data(H)'!$A$1:$CZ$1,_xlfn.XLOOKUP($A34,'Copy of PY1 Data(H)'!$A$1:$A$288,'Copy of PY1 Data(H)'!$A$1:$CZ$288))</f>
        <v>0</v>
      </c>
      <c r="BY34" s="180" cm="1">
        <f t="array" ref="BY34">_xlfn.XLOOKUP(BY$1,'Copy of PY1 Data(H)'!$A$1:$CZ$1,_xlfn.XLOOKUP($A34,'Copy of PY1 Data(H)'!$A$1:$A$288,'Copy of PY1 Data(H)'!$A$1:$CZ$288))</f>
        <v>251809</v>
      </c>
      <c r="BZ34" s="180" cm="1">
        <f t="array" ref="BZ34">_xlfn.XLOOKUP(BZ$1,'Copy of PY1 Data(H)'!$A$1:$CZ$1,_xlfn.XLOOKUP($A34,'Copy of PY1 Data(H)'!$A$1:$A$288,'Copy of PY1 Data(H)'!$A$1:$CZ$288))</f>
        <v>0</v>
      </c>
      <c r="CA34" s="180" cm="1">
        <f t="array" ref="CA34">_xlfn.XLOOKUP(CA$1,'Copy of PY1 Data(H)'!$A$1:$CZ$1,_xlfn.XLOOKUP($A34,'Copy of PY1 Data(H)'!$A$1:$A$288,'Copy of PY1 Data(H)'!$A$1:$CZ$288))</f>
        <v>0</v>
      </c>
      <c r="CB34" s="180" cm="1">
        <f t="array" ref="CB34">_xlfn.XLOOKUP(CB$1,'Copy of PY1 Data(H)'!$A$1:$CZ$1,_xlfn.XLOOKUP($A34,'Copy of PY1 Data(H)'!$A$1:$A$288,'Copy of PY1 Data(H)'!$A$1:$CZ$288))</f>
        <v>0</v>
      </c>
      <c r="CC34" s="180" cm="1">
        <f t="array" ref="CC34">_xlfn.XLOOKUP(CC$1,'Copy of PY1 Data(H)'!$A$1:$CZ$1,_xlfn.XLOOKUP($A34,'Copy of PY1 Data(H)'!$A$1:$A$288,'Copy of PY1 Data(H)'!$A$1:$CZ$288))</f>
        <v>0</v>
      </c>
      <c r="CD34" s="180" cm="1">
        <f t="array" ref="CD34">_xlfn.XLOOKUP(CD$1,'Copy of PY1 Data(H)'!$A$1:$CZ$1,_xlfn.XLOOKUP($A34,'Copy of PY1 Data(H)'!$A$1:$A$288,'Copy of PY1 Data(H)'!$A$1:$CZ$288))</f>
        <v>0</v>
      </c>
    </row>
    <row r="35" spans="1:82" x14ac:dyDescent="0.3">
      <c r="A35" s="180">
        <v>597</v>
      </c>
      <c r="C35" s="180"/>
      <c r="D35" s="180" cm="1">
        <f t="array" ref="D35">_xlfn.XLOOKUP(D$1,'Copy of PY1 Data(H)'!$A$1:$CZ$1,_xlfn.XLOOKUP($A35,'Copy of PY1 Data(H)'!$A$1:$A$288,'Copy of PY1 Data(H)'!$A$1:$CZ$288))</f>
        <v>858</v>
      </c>
      <c r="E35" s="180" cm="1">
        <f t="array" ref="E35">_xlfn.XLOOKUP(E$1,'Copy of PY1 Data(H)'!$A$1:$CZ$1,_xlfn.XLOOKUP($A35,'Copy of PY1 Data(H)'!$A$1:$A$288,'Copy of PY1 Data(H)'!$A$1:$CZ$288))</f>
        <v>60</v>
      </c>
      <c r="F35" s="180" cm="1">
        <f t="array" ref="F35">_xlfn.XLOOKUP(F$1,'Copy of PY1 Data(H)'!$A$1:$CZ$1,_xlfn.XLOOKUP($A35,'Copy of PY1 Data(H)'!$A$1:$A$288,'Copy of PY1 Data(H)'!$A$1:$CZ$288))</f>
        <v>654</v>
      </c>
      <c r="G35" s="180" cm="1">
        <f t="array" ref="G35">_xlfn.XLOOKUP(G$1,'Copy of PY1 Data(H)'!$A$1:$CZ$1,_xlfn.XLOOKUP($A35,'Copy of PY1 Data(H)'!$A$1:$A$288,'Copy of PY1 Data(H)'!$A$1:$CZ$288))</f>
        <v>39661</v>
      </c>
      <c r="H35" s="180" cm="1">
        <f t="array" ref="H35">_xlfn.XLOOKUP(H$1,'Copy of PY1 Data(H)'!$A$1:$CZ$1,_xlfn.XLOOKUP($A35,'Copy of PY1 Data(H)'!$A$1:$A$288,'Copy of PY1 Data(H)'!$A$1:$CZ$288))</f>
        <v>4943</v>
      </c>
      <c r="I35" s="180" cm="1">
        <f t="array" ref="I35">_xlfn.XLOOKUP(I$1,'Copy of PY1 Data(H)'!$A$1:$CZ$1,_xlfn.XLOOKUP($A35,'Copy of PY1 Data(H)'!$A$1:$A$288,'Copy of PY1 Data(H)'!$A$1:$CZ$288))</f>
        <v>1125</v>
      </c>
      <c r="J35" s="180" cm="1">
        <f t="array" ref="J35">_xlfn.XLOOKUP(J$1,'Copy of PY1 Data(H)'!$A$1:$CZ$1,_xlfn.XLOOKUP($A35,'Copy of PY1 Data(H)'!$A$1:$A$288,'Copy of PY1 Data(H)'!$A$1:$CZ$288))</f>
        <v>646</v>
      </c>
      <c r="K35" s="180" cm="1">
        <f t="array" ref="K35">_xlfn.XLOOKUP(K$1,'Copy of PY1 Data(H)'!$A$1:$CZ$1,_xlfn.XLOOKUP($A35,'Copy of PY1 Data(H)'!$A$1:$A$288,'Copy of PY1 Data(H)'!$A$1:$CZ$288))</f>
        <v>1889</v>
      </c>
      <c r="L35" s="180" cm="1">
        <f t="array" ref="L35">_xlfn.XLOOKUP(L$1,'Copy of PY1 Data(H)'!$A$1:$CZ$1,_xlfn.XLOOKUP($A35,'Copy of PY1 Data(H)'!$A$1:$A$288,'Copy of PY1 Data(H)'!$A$1:$CZ$288))</f>
        <v>6263</v>
      </c>
      <c r="M35" s="180" cm="1">
        <f t="array" ref="M35">_xlfn.XLOOKUP(M$1,'Copy of PY1 Data(H)'!$A$1:$CZ$1,_xlfn.XLOOKUP($A35,'Copy of PY1 Data(H)'!$A$1:$A$288,'Copy of PY1 Data(H)'!$A$1:$CZ$288))</f>
        <v>1114160</v>
      </c>
      <c r="N35" s="180" cm="1">
        <f t="array" ref="N35">_xlfn.XLOOKUP(N$1,'Copy of PY1 Data(H)'!$A$1:$CZ$1,_xlfn.XLOOKUP($A35,'Copy of PY1 Data(H)'!$A$1:$A$288,'Copy of PY1 Data(H)'!$A$1:$CZ$288))</f>
        <v>1235</v>
      </c>
      <c r="O35" s="180" cm="1">
        <f t="array" ref="O35">_xlfn.XLOOKUP(O$1,'Copy of PY1 Data(H)'!$A$1:$CZ$1,_xlfn.XLOOKUP($A35,'Copy of PY1 Data(H)'!$A$1:$A$288,'Copy of PY1 Data(H)'!$A$1:$CZ$288))</f>
        <v>0</v>
      </c>
      <c r="P35" s="180" cm="1">
        <f t="array" ref="P35">_xlfn.XLOOKUP(P$1,'Copy of PY1 Data(H)'!$A$1:$CZ$1,_xlfn.XLOOKUP($A35,'Copy of PY1 Data(H)'!$A$1:$A$288,'Copy of PY1 Data(H)'!$A$1:$CZ$288))</f>
        <v>0</v>
      </c>
      <c r="Q35" s="180" cm="1">
        <f t="array" ref="Q35">_xlfn.XLOOKUP(Q$1,'Copy of PY1 Data(H)'!$A$1:$CZ$1,_xlfn.XLOOKUP($A35,'Copy of PY1 Data(H)'!$A$1:$A$288,'Copy of PY1 Data(H)'!$A$1:$CZ$288))</f>
        <v>5878</v>
      </c>
      <c r="R35" s="180" cm="1">
        <f t="array" ref="R35">_xlfn.XLOOKUP(R$1,'Copy of PY1 Data(H)'!$A$1:$CZ$1,_xlfn.XLOOKUP($A35,'Copy of PY1 Data(H)'!$A$1:$A$288,'Copy of PY1 Data(H)'!$A$1:$CZ$288))</f>
        <v>280</v>
      </c>
      <c r="S35" s="180" cm="1">
        <f t="array" ref="S35">_xlfn.XLOOKUP(S$1,'Copy of PY1 Data(H)'!$A$1:$CZ$1,_xlfn.XLOOKUP($A35,'Copy of PY1 Data(H)'!$A$1:$A$288,'Copy of PY1 Data(H)'!$A$1:$CZ$288))</f>
        <v>809</v>
      </c>
      <c r="T35" s="180" cm="1">
        <f t="array" ref="T35">_xlfn.XLOOKUP(T$1,'Copy of PY1 Data(H)'!$A$1:$CZ$1,_xlfn.XLOOKUP($A35,'Copy of PY1 Data(H)'!$A$1:$A$288,'Copy of PY1 Data(H)'!$A$1:$CZ$288))</f>
        <v>0</v>
      </c>
      <c r="U35" s="180" cm="1">
        <f t="array" ref="U35">_xlfn.XLOOKUP(U$1,'Copy of PY1 Data(H)'!$A$1:$CZ$1,_xlfn.XLOOKUP($A35,'Copy of PY1 Data(H)'!$A$1:$A$288,'Copy of PY1 Data(H)'!$A$1:$CZ$288))</f>
        <v>0</v>
      </c>
      <c r="V35" s="180" cm="1">
        <f t="array" ref="V35">_xlfn.XLOOKUP(V$1,'Copy of PY1 Data(H)'!$A$1:$CZ$1,_xlfn.XLOOKUP($A35,'Copy of PY1 Data(H)'!$A$1:$A$288,'Copy of PY1 Data(H)'!$A$1:$CZ$288))</f>
        <v>1428</v>
      </c>
      <c r="W35" s="180" cm="1">
        <f t="array" ref="W35">_xlfn.XLOOKUP(W$1,'Copy of PY1 Data(H)'!$A$1:$CZ$1,_xlfn.XLOOKUP($A35,'Copy of PY1 Data(H)'!$A$1:$A$288,'Copy of PY1 Data(H)'!$A$1:$CZ$288))</f>
        <v>0</v>
      </c>
      <c r="X35" s="180" cm="1">
        <f t="array" ref="X35">_xlfn.XLOOKUP(X$1,'Copy of PY1 Data(H)'!$A$1:$CZ$1,_xlfn.XLOOKUP($A35,'Copy of PY1 Data(H)'!$A$1:$A$288,'Copy of PY1 Data(H)'!$A$1:$CZ$288))</f>
        <v>0</v>
      </c>
      <c r="Y35" s="180" cm="1">
        <f t="array" ref="Y35">_xlfn.XLOOKUP(Y$1,'Copy of PY1 Data(H)'!$A$1:$CZ$1,_xlfn.XLOOKUP($A35,'Copy of PY1 Data(H)'!$A$1:$A$288,'Copy of PY1 Data(H)'!$A$1:$CZ$288))</f>
        <v>836</v>
      </c>
      <c r="Z35" s="180" cm="1">
        <f t="array" ref="Z35">_xlfn.XLOOKUP(Z$1,'Copy of PY1 Data(H)'!$A$1:$CZ$1,_xlfn.XLOOKUP($A35,'Copy of PY1 Data(H)'!$A$1:$A$288,'Copy of PY1 Data(H)'!$A$1:$CZ$288))</f>
        <v>16711</v>
      </c>
      <c r="AA35" s="180" cm="1">
        <f t="array" ref="AA35">_xlfn.XLOOKUP(AA$1,'Copy of PY1 Data(H)'!$A$1:$CZ$1,_xlfn.XLOOKUP($A35,'Copy of PY1 Data(H)'!$A$1:$A$288,'Copy of PY1 Data(H)'!$A$1:$CZ$288))</f>
        <v>8070</v>
      </c>
      <c r="AB35" s="180" cm="1">
        <f t="array" ref="AB35">_xlfn.XLOOKUP(AB$1,'Copy of PY1 Data(H)'!$A$1:$CZ$1,_xlfn.XLOOKUP($A35,'Copy of PY1 Data(H)'!$A$1:$A$288,'Copy of PY1 Data(H)'!$A$1:$CZ$288))</f>
        <v>1058</v>
      </c>
      <c r="AC35" s="180" cm="1">
        <f t="array" ref="AC35">_xlfn.XLOOKUP(AC$1,'Copy of PY1 Data(H)'!$A$1:$CZ$1,_xlfn.XLOOKUP($A35,'Copy of PY1 Data(H)'!$A$1:$A$288,'Copy of PY1 Data(H)'!$A$1:$CZ$288))</f>
        <v>37807</v>
      </c>
      <c r="AD35" s="180" cm="1">
        <f t="array" ref="AD35">_xlfn.XLOOKUP(AD$1,'Copy of PY1 Data(H)'!$A$1:$CZ$1,_xlfn.XLOOKUP($A35,'Copy of PY1 Data(H)'!$A$1:$A$288,'Copy of PY1 Data(H)'!$A$1:$CZ$288))</f>
        <v>256</v>
      </c>
      <c r="AE35" s="180" cm="1">
        <f t="array" ref="AE35">_xlfn.XLOOKUP(AE$1,'Copy of PY1 Data(H)'!$A$1:$CZ$1,_xlfn.XLOOKUP($A35,'Copy of PY1 Data(H)'!$A$1:$A$288,'Copy of PY1 Data(H)'!$A$1:$CZ$288))</f>
        <v>0</v>
      </c>
      <c r="AF35" s="180" cm="1">
        <f t="array" ref="AF35">_xlfn.XLOOKUP(AF$1,'Copy of PY1 Data(H)'!$A$1:$CZ$1,_xlfn.XLOOKUP($A35,'Copy of PY1 Data(H)'!$A$1:$A$288,'Copy of PY1 Data(H)'!$A$1:$CZ$288))</f>
        <v>256230</v>
      </c>
      <c r="AG35" s="180" cm="1">
        <f t="array" ref="AG35">_xlfn.XLOOKUP(AG$1,'Copy of PY1 Data(H)'!$A$1:$CZ$1,_xlfn.XLOOKUP($A35,'Copy of PY1 Data(H)'!$A$1:$A$288,'Copy of PY1 Data(H)'!$A$1:$CZ$288))</f>
        <v>318</v>
      </c>
      <c r="AH35" s="180" cm="1">
        <f t="array" ref="AH35">_xlfn.XLOOKUP(AH$1,'Copy of PY1 Data(H)'!$A$1:$CZ$1,_xlfn.XLOOKUP($A35,'Copy of PY1 Data(H)'!$A$1:$A$288,'Copy of PY1 Data(H)'!$A$1:$CZ$288))</f>
        <v>88</v>
      </c>
      <c r="AI35" s="180" cm="1">
        <f t="array" ref="AI35">_xlfn.XLOOKUP(AI$1,'Copy of PY1 Data(H)'!$A$1:$CZ$1,_xlfn.XLOOKUP($A35,'Copy of PY1 Data(H)'!$A$1:$A$288,'Copy of PY1 Data(H)'!$A$1:$CZ$288))</f>
        <v>22469</v>
      </c>
      <c r="AJ35" s="180" cm="1">
        <f t="array" ref="AJ35">_xlfn.XLOOKUP(AJ$1,'Copy of PY1 Data(H)'!$A$1:$CZ$1,_xlfn.XLOOKUP($A35,'Copy of PY1 Data(H)'!$A$1:$A$288,'Copy of PY1 Data(H)'!$A$1:$CZ$288))</f>
        <v>2</v>
      </c>
      <c r="AK35" s="180" cm="1">
        <f t="array" ref="AK35">_xlfn.XLOOKUP(AK$1,'Copy of PY1 Data(H)'!$A$1:$CZ$1,_xlfn.XLOOKUP($A35,'Copy of PY1 Data(H)'!$A$1:$A$288,'Copy of PY1 Data(H)'!$A$1:$CZ$288))</f>
        <v>0</v>
      </c>
      <c r="AL35" s="180" cm="1">
        <f t="array" ref="AL35">_xlfn.XLOOKUP(AL$1,'Copy of PY1 Data(H)'!$A$1:$CZ$1,_xlfn.XLOOKUP($A35,'Copy of PY1 Data(H)'!$A$1:$A$288,'Copy of PY1 Data(H)'!$A$1:$CZ$288))</f>
        <v>0</v>
      </c>
      <c r="AM35" s="180" cm="1">
        <f t="array" ref="AM35">_xlfn.XLOOKUP(AM$1,'Copy of PY1 Data(H)'!$A$1:$CZ$1,_xlfn.XLOOKUP($A35,'Copy of PY1 Data(H)'!$A$1:$A$288,'Copy of PY1 Data(H)'!$A$1:$CZ$288))</f>
        <v>0</v>
      </c>
      <c r="AN35" s="180" cm="1">
        <f t="array" ref="AN35">_xlfn.XLOOKUP(AN$1,'Copy of PY1 Data(H)'!$A$1:$CZ$1,_xlfn.XLOOKUP($A35,'Copy of PY1 Data(H)'!$A$1:$A$288,'Copy of PY1 Data(H)'!$A$1:$CZ$288))</f>
        <v>84381</v>
      </c>
      <c r="AO35" s="180" cm="1">
        <f t="array" ref="AO35">_xlfn.XLOOKUP(AO$1,'Copy of PY1 Data(H)'!$A$1:$CZ$1,_xlfn.XLOOKUP($A35,'Copy of PY1 Data(H)'!$A$1:$A$288,'Copy of PY1 Data(H)'!$A$1:$CZ$288))</f>
        <v>52</v>
      </c>
      <c r="AP35" s="180" cm="1">
        <f t="array" ref="AP35">_xlfn.XLOOKUP(AP$1,'Copy of PY1 Data(H)'!$A$1:$CZ$1,_xlfn.XLOOKUP($A35,'Copy of PY1 Data(H)'!$A$1:$A$288,'Copy of PY1 Data(H)'!$A$1:$CZ$288))</f>
        <v>48140</v>
      </c>
      <c r="AQ35" s="180" cm="1">
        <f t="array" ref="AQ35">_xlfn.XLOOKUP(AQ$1,'Copy of PY1 Data(H)'!$A$1:$CZ$1,_xlfn.XLOOKUP($A35,'Copy of PY1 Data(H)'!$A$1:$A$288,'Copy of PY1 Data(H)'!$A$1:$CZ$288))</f>
        <v>14773</v>
      </c>
      <c r="AR35" s="180" cm="1">
        <f t="array" ref="AR35">_xlfn.XLOOKUP(AR$1,'Copy of PY1 Data(H)'!$A$1:$CZ$1,_xlfn.XLOOKUP($A35,'Copy of PY1 Data(H)'!$A$1:$A$288,'Copy of PY1 Data(H)'!$A$1:$CZ$288))</f>
        <v>1382</v>
      </c>
      <c r="AS35" s="180" cm="1">
        <f t="array" ref="AS35">_xlfn.XLOOKUP(AS$1,'Copy of PY1 Data(H)'!$A$1:$CZ$1,_xlfn.XLOOKUP($A35,'Copy of PY1 Data(H)'!$A$1:$A$288,'Copy of PY1 Data(H)'!$A$1:$CZ$288))</f>
        <v>0</v>
      </c>
      <c r="AT35" s="180" cm="1">
        <f t="array" ref="AT35">_xlfn.XLOOKUP(AT$1,'Copy of PY1 Data(H)'!$A$1:$CZ$1,_xlfn.XLOOKUP($A35,'Copy of PY1 Data(H)'!$A$1:$A$288,'Copy of PY1 Data(H)'!$A$1:$CZ$288))</f>
        <v>849</v>
      </c>
      <c r="AU35" s="180" cm="1">
        <f t="array" ref="AU35">_xlfn.XLOOKUP(AU$1,'Copy of PY1 Data(H)'!$A$1:$CZ$1,_xlfn.XLOOKUP($A35,'Copy of PY1 Data(H)'!$A$1:$A$288,'Copy of PY1 Data(H)'!$A$1:$CZ$288))</f>
        <v>695550</v>
      </c>
      <c r="AV35" s="180" cm="1">
        <f t="array" ref="AV35">_xlfn.XLOOKUP(AV$1,'Copy of PY1 Data(H)'!$A$1:$CZ$1,_xlfn.XLOOKUP($A35,'Copy of PY1 Data(H)'!$A$1:$A$288,'Copy of PY1 Data(H)'!$A$1:$CZ$288))</f>
        <v>1901357</v>
      </c>
      <c r="AW35" s="180" cm="1">
        <f t="array" ref="AW35">_xlfn.XLOOKUP(AW$1,'Copy of PY1 Data(H)'!$A$1:$CZ$1,_xlfn.XLOOKUP($A35,'Copy of PY1 Data(H)'!$A$1:$A$288,'Copy of PY1 Data(H)'!$A$1:$CZ$288))</f>
        <v>521</v>
      </c>
      <c r="AX35" s="180" cm="1">
        <f t="array" ref="AX35">_xlfn.XLOOKUP(AX$1,'Copy of PY1 Data(H)'!$A$1:$CZ$1,_xlfn.XLOOKUP($A35,'Copy of PY1 Data(H)'!$A$1:$A$288,'Copy of PY1 Data(H)'!$A$1:$CZ$288))</f>
        <v>2465</v>
      </c>
      <c r="AY35" s="180" cm="1">
        <f t="array" ref="AY35">_xlfn.XLOOKUP(AY$1,'Copy of PY1 Data(H)'!$A$1:$CZ$1,_xlfn.XLOOKUP($A35,'Copy of PY1 Data(H)'!$A$1:$A$288,'Copy of PY1 Data(H)'!$A$1:$CZ$288))</f>
        <v>82</v>
      </c>
      <c r="AZ35" s="180" cm="1">
        <f t="array" ref="AZ35">_xlfn.XLOOKUP(AZ$1,'Copy of PY1 Data(H)'!$A$1:$CZ$1,_xlfn.XLOOKUP($A35,'Copy of PY1 Data(H)'!$A$1:$A$288,'Copy of PY1 Data(H)'!$A$1:$CZ$288))</f>
        <v>50</v>
      </c>
      <c r="BA35" s="180" cm="1">
        <f t="array" ref="BA35">_xlfn.XLOOKUP(BA$1,'Copy of PY1 Data(H)'!$A$1:$CZ$1,_xlfn.XLOOKUP($A35,'Copy of PY1 Data(H)'!$A$1:$A$288,'Copy of PY1 Data(H)'!$A$1:$CZ$288))</f>
        <v>0</v>
      </c>
      <c r="BB35" s="180" cm="1">
        <f t="array" ref="BB35">_xlfn.XLOOKUP(BB$1,'Copy of PY1 Data(H)'!$A$1:$CZ$1,_xlfn.XLOOKUP($A35,'Copy of PY1 Data(H)'!$A$1:$A$288,'Copy of PY1 Data(H)'!$A$1:$CZ$288))</f>
        <v>1299</v>
      </c>
      <c r="BC35" s="180" cm="1">
        <f t="array" ref="BC35">_xlfn.XLOOKUP(BC$1,'Copy of PY1 Data(H)'!$A$1:$CZ$1,_xlfn.XLOOKUP($A35,'Copy of PY1 Data(H)'!$A$1:$A$288,'Copy of PY1 Data(H)'!$A$1:$CZ$288))</f>
        <v>8927</v>
      </c>
      <c r="BD35" s="180" cm="1">
        <f t="array" ref="BD35">_xlfn.XLOOKUP(BD$1,'Copy of PY1 Data(H)'!$A$1:$CZ$1,_xlfn.XLOOKUP($A35,'Copy of PY1 Data(H)'!$A$1:$A$288,'Copy of PY1 Data(H)'!$A$1:$CZ$288))</f>
        <v>51</v>
      </c>
      <c r="BE35" s="180" cm="1">
        <f t="array" ref="BE35">_xlfn.XLOOKUP(BE$1,'Copy of PY1 Data(H)'!$A$1:$CZ$1,_xlfn.XLOOKUP($A35,'Copy of PY1 Data(H)'!$A$1:$A$288,'Copy of PY1 Data(H)'!$A$1:$CZ$288))</f>
        <v>1280</v>
      </c>
      <c r="BF35" s="180" cm="1">
        <f t="array" ref="BF35">_xlfn.XLOOKUP(BF$1,'Copy of PY1 Data(H)'!$A$1:$CZ$1,_xlfn.XLOOKUP($A35,'Copy of PY1 Data(H)'!$A$1:$A$288,'Copy of PY1 Data(H)'!$A$1:$CZ$288))</f>
        <v>54475</v>
      </c>
      <c r="BG35" s="180" cm="1">
        <f t="array" ref="BG35">_xlfn.XLOOKUP(BG$1,'Copy of PY1 Data(H)'!$A$1:$CZ$1,_xlfn.XLOOKUP($A35,'Copy of PY1 Data(H)'!$A$1:$A$288,'Copy of PY1 Data(H)'!$A$1:$CZ$288))</f>
        <v>2779</v>
      </c>
      <c r="BH35" s="180" cm="1">
        <f t="array" ref="BH35">_xlfn.XLOOKUP(BH$1,'Copy of PY1 Data(H)'!$A$1:$CZ$1,_xlfn.XLOOKUP($A35,'Copy of PY1 Data(H)'!$A$1:$A$288,'Copy of PY1 Data(H)'!$A$1:$CZ$288))</f>
        <v>33038</v>
      </c>
      <c r="BI35" s="180" cm="1">
        <f t="array" ref="BI35">_xlfn.XLOOKUP(BI$1,'Copy of PY1 Data(H)'!$A$1:$CZ$1,_xlfn.XLOOKUP($A35,'Copy of PY1 Data(H)'!$A$1:$A$288,'Copy of PY1 Data(H)'!$A$1:$CZ$288))</f>
        <v>1162</v>
      </c>
      <c r="BJ35" s="180" cm="1">
        <f t="array" ref="BJ35">_xlfn.XLOOKUP(BJ$1,'Copy of PY1 Data(H)'!$A$1:$CZ$1,_xlfn.XLOOKUP($A35,'Copy of PY1 Data(H)'!$A$1:$A$288,'Copy of PY1 Data(H)'!$A$1:$CZ$288))</f>
        <v>5967</v>
      </c>
      <c r="BK35" s="180" cm="1">
        <f t="array" ref="BK35">_xlfn.XLOOKUP(BK$1,'Copy of PY1 Data(H)'!$A$1:$CZ$1,_xlfn.XLOOKUP($A35,'Copy of PY1 Data(H)'!$A$1:$A$288,'Copy of PY1 Data(H)'!$A$1:$CZ$288))</f>
        <v>956</v>
      </c>
      <c r="BL35" s="180" cm="1">
        <f t="array" ref="BL35">_xlfn.XLOOKUP(BL$1,'Copy of PY1 Data(H)'!$A$1:$CZ$1,_xlfn.XLOOKUP($A35,'Copy of PY1 Data(H)'!$A$1:$A$288,'Copy of PY1 Data(H)'!$A$1:$CZ$288))</f>
        <v>32156</v>
      </c>
      <c r="BM35" s="180" cm="1">
        <f t="array" ref="BM35">_xlfn.XLOOKUP(BM$1,'Copy of PY1 Data(H)'!$A$1:$CZ$1,_xlfn.XLOOKUP($A35,'Copy of PY1 Data(H)'!$A$1:$A$288,'Copy of PY1 Data(H)'!$A$1:$CZ$288))</f>
        <v>21632</v>
      </c>
      <c r="BN35" s="180" cm="1">
        <f t="array" ref="BN35">_xlfn.XLOOKUP(BN$1,'Copy of PY1 Data(H)'!$A$1:$CZ$1,_xlfn.XLOOKUP($A35,'Copy of PY1 Data(H)'!$A$1:$A$288,'Copy of PY1 Data(H)'!$A$1:$CZ$288))</f>
        <v>1323</v>
      </c>
      <c r="BO35" s="180" cm="1">
        <f t="array" ref="BO35">_xlfn.XLOOKUP(BO$1,'Copy of PY1 Data(H)'!$A$1:$CZ$1,_xlfn.XLOOKUP($A35,'Copy of PY1 Data(H)'!$A$1:$A$288,'Copy of PY1 Data(H)'!$A$1:$CZ$288))</f>
        <v>23514</v>
      </c>
      <c r="BP35" s="180" cm="1">
        <f t="array" ref="BP35">_xlfn.XLOOKUP(BP$1,'Copy of PY1 Data(H)'!$A$1:$CZ$1,_xlfn.XLOOKUP($A35,'Copy of PY1 Data(H)'!$A$1:$A$288,'Copy of PY1 Data(H)'!$A$1:$CZ$288))</f>
        <v>361732</v>
      </c>
      <c r="BQ35" s="180" cm="1">
        <f t="array" ref="BQ35">_xlfn.XLOOKUP(BQ$1,'Copy of PY1 Data(H)'!$A$1:$CZ$1,_xlfn.XLOOKUP($A35,'Copy of PY1 Data(H)'!$A$1:$A$288,'Copy of PY1 Data(H)'!$A$1:$CZ$288))</f>
        <v>1181</v>
      </c>
      <c r="BR35" s="180" cm="1">
        <f t="array" ref="BR35">_xlfn.XLOOKUP(BR$1,'Copy of PY1 Data(H)'!$A$1:$CZ$1,_xlfn.XLOOKUP($A35,'Copy of PY1 Data(H)'!$A$1:$A$288,'Copy of PY1 Data(H)'!$A$1:$CZ$288))</f>
        <v>2720</v>
      </c>
      <c r="BS35" s="180" cm="1">
        <f t="array" ref="BS35">_xlfn.XLOOKUP(BS$1,'Copy of PY1 Data(H)'!$A$1:$CZ$1,_xlfn.XLOOKUP($A35,'Copy of PY1 Data(H)'!$A$1:$A$288,'Copy of PY1 Data(H)'!$A$1:$CZ$288))</f>
        <v>1516</v>
      </c>
      <c r="BT35" s="180" cm="1">
        <f t="array" ref="BT35">_xlfn.XLOOKUP(BT$1,'Copy of PY1 Data(H)'!$A$1:$CZ$1,_xlfn.XLOOKUP($A35,'Copy of PY1 Data(H)'!$A$1:$A$288,'Copy of PY1 Data(H)'!$A$1:$CZ$288))</f>
        <v>0</v>
      </c>
      <c r="BU35" s="180" cm="1">
        <f t="array" ref="BU35">_xlfn.XLOOKUP(BU$1,'Copy of PY1 Data(H)'!$A$1:$CZ$1,_xlfn.XLOOKUP($A35,'Copy of PY1 Data(H)'!$A$1:$A$288,'Copy of PY1 Data(H)'!$A$1:$CZ$288))</f>
        <v>0</v>
      </c>
      <c r="BV35" s="180" cm="1">
        <f t="array" ref="BV35">_xlfn.XLOOKUP(BV$1,'Copy of PY1 Data(H)'!$A$1:$CZ$1,_xlfn.XLOOKUP($A35,'Copy of PY1 Data(H)'!$A$1:$A$288,'Copy of PY1 Data(H)'!$A$1:$CZ$288))</f>
        <v>1592</v>
      </c>
      <c r="BW35" s="180" cm="1">
        <f t="array" ref="BW35">_xlfn.XLOOKUP(BW$1,'Copy of PY1 Data(H)'!$A$1:$CZ$1,_xlfn.XLOOKUP($A35,'Copy of PY1 Data(H)'!$A$1:$A$288,'Copy of PY1 Data(H)'!$A$1:$CZ$288))</f>
        <v>18134</v>
      </c>
      <c r="BX35" s="180" cm="1">
        <f t="array" ref="BX35">_xlfn.XLOOKUP(BX$1,'Copy of PY1 Data(H)'!$A$1:$CZ$1,_xlfn.XLOOKUP($A35,'Copy of PY1 Data(H)'!$A$1:$A$288,'Copy of PY1 Data(H)'!$A$1:$CZ$288))</f>
        <v>923</v>
      </c>
      <c r="BY35" s="180" cm="1">
        <f t="array" ref="BY35">_xlfn.XLOOKUP(BY$1,'Copy of PY1 Data(H)'!$A$1:$CZ$1,_xlfn.XLOOKUP($A35,'Copy of PY1 Data(H)'!$A$1:$A$288,'Copy of PY1 Data(H)'!$A$1:$CZ$288))</f>
        <v>116167</v>
      </c>
      <c r="BZ35" s="180" cm="1">
        <f t="array" ref="BZ35">_xlfn.XLOOKUP(BZ$1,'Copy of PY1 Data(H)'!$A$1:$CZ$1,_xlfn.XLOOKUP($A35,'Copy of PY1 Data(H)'!$A$1:$A$288,'Copy of PY1 Data(H)'!$A$1:$CZ$288))</f>
        <v>3644</v>
      </c>
      <c r="CA35" s="180" cm="1">
        <f t="array" ref="CA35">_xlfn.XLOOKUP(CA$1,'Copy of PY1 Data(H)'!$A$1:$CZ$1,_xlfn.XLOOKUP($A35,'Copy of PY1 Data(H)'!$A$1:$A$288,'Copy of PY1 Data(H)'!$A$1:$CZ$288))</f>
        <v>2225</v>
      </c>
      <c r="CB35" s="180" cm="1">
        <f t="array" ref="CB35">_xlfn.XLOOKUP(CB$1,'Copy of PY1 Data(H)'!$A$1:$CZ$1,_xlfn.XLOOKUP($A35,'Copy of PY1 Data(H)'!$A$1:$A$288,'Copy of PY1 Data(H)'!$A$1:$CZ$288))</f>
        <v>0</v>
      </c>
      <c r="CC35" s="180" cm="1">
        <f t="array" ref="CC35">_xlfn.XLOOKUP(CC$1,'Copy of PY1 Data(H)'!$A$1:$CZ$1,_xlfn.XLOOKUP($A35,'Copy of PY1 Data(H)'!$A$1:$A$288,'Copy of PY1 Data(H)'!$A$1:$CZ$288))</f>
        <v>777</v>
      </c>
      <c r="CD35" s="180" cm="1">
        <f t="array" ref="CD35">_xlfn.XLOOKUP(CD$1,'Copy of PY1 Data(H)'!$A$1:$CZ$1,_xlfn.XLOOKUP($A35,'Copy of PY1 Data(H)'!$A$1:$A$288,'Copy of PY1 Data(H)'!$A$1:$CZ$288))</f>
        <v>98884</v>
      </c>
    </row>
    <row r="36" spans="1:82" s="968" customFormat="1" x14ac:dyDescent="0.3">
      <c r="B36" s="968" t="s">
        <v>2969</v>
      </c>
      <c r="D36" s="968" t="e" cm="1">
        <f t="array" ref="D36">_xlfn.XLOOKUP(D$1,'Copy of PY1 Data(H)'!$A$1:$CZ$1,_xlfn.XLOOKUP($B36,'Copy of PY1 Data(H)'!$A$1:$A$288,'Copy of PY1 Data(H)'!$A$1:$CZ$288))</f>
        <v>#N/A</v>
      </c>
      <c r="E36" s="968" t="e" cm="1">
        <f t="array" ref="E36">_xlfn.XLOOKUP(E$1,'Copy of PY1 Data(H)'!$A$1:$CZ$1,_xlfn.XLOOKUP($B36,'Copy of PY1 Data(H)'!$A$1:$A$288,'Copy of PY1 Data(H)'!$A$1:$CZ$288))</f>
        <v>#N/A</v>
      </c>
      <c r="F36" s="968" t="e" cm="1">
        <f t="array" ref="F36">_xlfn.XLOOKUP(F$1,'Copy of PY1 Data(H)'!$A$1:$CZ$1,_xlfn.XLOOKUP($B36,'Copy of PY1 Data(H)'!$A$1:$A$288,'Copy of PY1 Data(H)'!$A$1:$CZ$288))</f>
        <v>#N/A</v>
      </c>
      <c r="G36" s="968" t="e" cm="1">
        <f t="array" ref="G36">_xlfn.XLOOKUP(G$1,'Copy of PY1 Data(H)'!$A$1:$CZ$1,_xlfn.XLOOKUP($B36,'Copy of PY1 Data(H)'!$A$1:$A$288,'Copy of PY1 Data(H)'!$A$1:$CZ$288))</f>
        <v>#N/A</v>
      </c>
      <c r="H36" s="968" t="e" cm="1">
        <f t="array" ref="H36">_xlfn.XLOOKUP(H$1,'Copy of PY1 Data(H)'!$A$1:$CZ$1,_xlfn.XLOOKUP($B36,'Copy of PY1 Data(H)'!$A$1:$A$288,'Copy of PY1 Data(H)'!$A$1:$CZ$288))</f>
        <v>#N/A</v>
      </c>
      <c r="I36" s="968" t="e" cm="1">
        <f t="array" ref="I36">_xlfn.XLOOKUP(I$1,'Copy of PY1 Data(H)'!$A$1:$CZ$1,_xlfn.XLOOKUP($B36,'Copy of PY1 Data(H)'!$A$1:$A$288,'Copy of PY1 Data(H)'!$A$1:$CZ$288))</f>
        <v>#N/A</v>
      </c>
      <c r="J36" s="968" t="e" cm="1">
        <f t="array" ref="J36">_xlfn.XLOOKUP(J$1,'Copy of PY1 Data(H)'!$A$1:$CZ$1,_xlfn.XLOOKUP($B36,'Copy of PY1 Data(H)'!$A$1:$A$288,'Copy of PY1 Data(H)'!$A$1:$CZ$288))</f>
        <v>#N/A</v>
      </c>
      <c r="K36" s="968" t="e" cm="1">
        <f t="array" ref="K36">_xlfn.XLOOKUP(K$1,'Copy of PY1 Data(H)'!$A$1:$CZ$1,_xlfn.XLOOKUP($B36,'Copy of PY1 Data(H)'!$A$1:$A$288,'Copy of PY1 Data(H)'!$A$1:$CZ$288))</f>
        <v>#N/A</v>
      </c>
      <c r="L36" s="968" t="e" cm="1">
        <f t="array" ref="L36">_xlfn.XLOOKUP(L$1,'Copy of PY1 Data(H)'!$A$1:$CZ$1,_xlfn.XLOOKUP($B36,'Copy of PY1 Data(H)'!$A$1:$A$288,'Copy of PY1 Data(H)'!$A$1:$CZ$288))</f>
        <v>#N/A</v>
      </c>
      <c r="M36" s="968" t="e" cm="1">
        <f t="array" ref="M36">_xlfn.XLOOKUP(M$1,'Copy of PY1 Data(H)'!$A$1:$CZ$1,_xlfn.XLOOKUP($B36,'Copy of PY1 Data(H)'!$A$1:$A$288,'Copy of PY1 Data(H)'!$A$1:$CZ$288))</f>
        <v>#N/A</v>
      </c>
      <c r="N36" s="968" t="e" cm="1">
        <f t="array" ref="N36">_xlfn.XLOOKUP(N$1,'Copy of PY1 Data(H)'!$A$1:$CZ$1,_xlfn.XLOOKUP($B36,'Copy of PY1 Data(H)'!$A$1:$A$288,'Copy of PY1 Data(H)'!$A$1:$CZ$288))</f>
        <v>#N/A</v>
      </c>
      <c r="O36" s="968" t="e" cm="1">
        <f t="array" ref="O36">_xlfn.XLOOKUP(O$1,'Copy of PY1 Data(H)'!$A$1:$CZ$1,_xlfn.XLOOKUP($B36,'Copy of PY1 Data(H)'!$A$1:$A$288,'Copy of PY1 Data(H)'!$A$1:$CZ$288))</f>
        <v>#N/A</v>
      </c>
      <c r="P36" s="968" t="e" cm="1">
        <f t="array" ref="P36">_xlfn.XLOOKUP(P$1,'Copy of PY1 Data(H)'!$A$1:$CZ$1,_xlfn.XLOOKUP($B36,'Copy of PY1 Data(H)'!$A$1:$A$288,'Copy of PY1 Data(H)'!$A$1:$CZ$288))</f>
        <v>#N/A</v>
      </c>
      <c r="Q36" s="968" t="e" cm="1">
        <f t="array" ref="Q36">_xlfn.XLOOKUP(Q$1,'Copy of PY1 Data(H)'!$A$1:$CZ$1,_xlfn.XLOOKUP($B36,'Copy of PY1 Data(H)'!$A$1:$A$288,'Copy of PY1 Data(H)'!$A$1:$CZ$288))</f>
        <v>#N/A</v>
      </c>
      <c r="R36" s="968" t="e" cm="1">
        <f t="array" ref="R36">_xlfn.XLOOKUP(R$1,'Copy of PY1 Data(H)'!$A$1:$CZ$1,_xlfn.XLOOKUP($B36,'Copy of PY1 Data(H)'!$A$1:$A$288,'Copy of PY1 Data(H)'!$A$1:$CZ$288))</f>
        <v>#N/A</v>
      </c>
      <c r="S36" s="968" t="e" cm="1">
        <f t="array" ref="S36">_xlfn.XLOOKUP(S$1,'Copy of PY1 Data(H)'!$A$1:$CZ$1,_xlfn.XLOOKUP($B36,'Copy of PY1 Data(H)'!$A$1:$A$288,'Copy of PY1 Data(H)'!$A$1:$CZ$288))</f>
        <v>#N/A</v>
      </c>
      <c r="T36" s="968" t="e" cm="1">
        <f t="array" ref="T36">_xlfn.XLOOKUP(T$1,'Copy of PY1 Data(H)'!$A$1:$CZ$1,_xlfn.XLOOKUP($B36,'Copy of PY1 Data(H)'!$A$1:$A$288,'Copy of PY1 Data(H)'!$A$1:$CZ$288))</f>
        <v>#N/A</v>
      </c>
      <c r="U36" s="968" t="e" cm="1">
        <f t="array" ref="U36">_xlfn.XLOOKUP(U$1,'Copy of PY1 Data(H)'!$A$1:$CZ$1,_xlfn.XLOOKUP($B36,'Copy of PY1 Data(H)'!$A$1:$A$288,'Copy of PY1 Data(H)'!$A$1:$CZ$288))</f>
        <v>#N/A</v>
      </c>
      <c r="V36" s="968" t="e" cm="1">
        <f t="array" ref="V36">_xlfn.XLOOKUP(V$1,'Copy of PY1 Data(H)'!$A$1:$CZ$1,_xlfn.XLOOKUP($B36,'Copy of PY1 Data(H)'!$A$1:$A$288,'Copy of PY1 Data(H)'!$A$1:$CZ$288))</f>
        <v>#N/A</v>
      </c>
      <c r="W36" s="968" t="e" cm="1">
        <f t="array" ref="W36">_xlfn.XLOOKUP(W$1,'Copy of PY1 Data(H)'!$A$1:$CZ$1,_xlfn.XLOOKUP($B36,'Copy of PY1 Data(H)'!$A$1:$A$288,'Copy of PY1 Data(H)'!$A$1:$CZ$288))</f>
        <v>#N/A</v>
      </c>
      <c r="X36" s="968" t="e" cm="1">
        <f t="array" ref="X36">_xlfn.XLOOKUP(X$1,'Copy of PY1 Data(H)'!$A$1:$CZ$1,_xlfn.XLOOKUP($B36,'Copy of PY1 Data(H)'!$A$1:$A$288,'Copy of PY1 Data(H)'!$A$1:$CZ$288))</f>
        <v>#N/A</v>
      </c>
      <c r="Y36" s="968" t="e" cm="1">
        <f t="array" ref="Y36">_xlfn.XLOOKUP(Y$1,'Copy of PY1 Data(H)'!$A$1:$CZ$1,_xlfn.XLOOKUP($B36,'Copy of PY1 Data(H)'!$A$1:$A$288,'Copy of PY1 Data(H)'!$A$1:$CZ$288))</f>
        <v>#N/A</v>
      </c>
      <c r="Z36" s="968" t="e" cm="1">
        <f t="array" ref="Z36">_xlfn.XLOOKUP(Z$1,'Copy of PY1 Data(H)'!$A$1:$CZ$1,_xlfn.XLOOKUP($B36,'Copy of PY1 Data(H)'!$A$1:$A$288,'Copy of PY1 Data(H)'!$A$1:$CZ$288))</f>
        <v>#N/A</v>
      </c>
      <c r="AA36" s="968" t="e" cm="1">
        <f t="array" ref="AA36">_xlfn.XLOOKUP(AA$1,'Copy of PY1 Data(H)'!$A$1:$CZ$1,_xlfn.XLOOKUP($B36,'Copy of PY1 Data(H)'!$A$1:$A$288,'Copy of PY1 Data(H)'!$A$1:$CZ$288))</f>
        <v>#N/A</v>
      </c>
      <c r="AB36" s="968" t="e" cm="1">
        <f t="array" ref="AB36">_xlfn.XLOOKUP(AB$1,'Copy of PY1 Data(H)'!$A$1:$CZ$1,_xlfn.XLOOKUP($B36,'Copy of PY1 Data(H)'!$A$1:$A$288,'Copy of PY1 Data(H)'!$A$1:$CZ$288))</f>
        <v>#N/A</v>
      </c>
      <c r="AC36" s="968" t="e" cm="1">
        <f t="array" ref="AC36">_xlfn.XLOOKUP(AC$1,'Copy of PY1 Data(H)'!$A$1:$CZ$1,_xlfn.XLOOKUP($B36,'Copy of PY1 Data(H)'!$A$1:$A$288,'Copy of PY1 Data(H)'!$A$1:$CZ$288))</f>
        <v>#N/A</v>
      </c>
      <c r="AD36" s="968" t="e" cm="1">
        <f t="array" ref="AD36">_xlfn.XLOOKUP(AD$1,'Copy of PY1 Data(H)'!$A$1:$CZ$1,_xlfn.XLOOKUP($B36,'Copy of PY1 Data(H)'!$A$1:$A$288,'Copy of PY1 Data(H)'!$A$1:$CZ$288))</f>
        <v>#N/A</v>
      </c>
      <c r="AE36" s="968" t="e" cm="1">
        <f t="array" ref="AE36">_xlfn.XLOOKUP(AE$1,'Copy of PY1 Data(H)'!$A$1:$CZ$1,_xlfn.XLOOKUP($B36,'Copy of PY1 Data(H)'!$A$1:$A$288,'Copy of PY1 Data(H)'!$A$1:$CZ$288))</f>
        <v>#N/A</v>
      </c>
      <c r="AF36" s="968" t="e" cm="1">
        <f t="array" ref="AF36">_xlfn.XLOOKUP(AF$1,'Copy of PY1 Data(H)'!$A$1:$CZ$1,_xlfn.XLOOKUP($B36,'Copy of PY1 Data(H)'!$A$1:$A$288,'Copy of PY1 Data(H)'!$A$1:$CZ$288))</f>
        <v>#N/A</v>
      </c>
      <c r="AG36" s="968" t="e" cm="1">
        <f t="array" ref="AG36">_xlfn.XLOOKUP(AG$1,'Copy of PY1 Data(H)'!$A$1:$CZ$1,_xlfn.XLOOKUP($B36,'Copy of PY1 Data(H)'!$A$1:$A$288,'Copy of PY1 Data(H)'!$A$1:$CZ$288))</f>
        <v>#N/A</v>
      </c>
      <c r="AH36" s="968" t="e" cm="1">
        <f t="array" ref="AH36">_xlfn.XLOOKUP(AH$1,'Copy of PY1 Data(H)'!$A$1:$CZ$1,_xlfn.XLOOKUP($B36,'Copy of PY1 Data(H)'!$A$1:$A$288,'Copy of PY1 Data(H)'!$A$1:$CZ$288))</f>
        <v>#N/A</v>
      </c>
      <c r="AI36" s="968" t="e" cm="1">
        <f t="array" ref="AI36">_xlfn.XLOOKUP(AI$1,'Copy of PY1 Data(H)'!$A$1:$CZ$1,_xlfn.XLOOKUP($B36,'Copy of PY1 Data(H)'!$A$1:$A$288,'Copy of PY1 Data(H)'!$A$1:$CZ$288))</f>
        <v>#N/A</v>
      </c>
      <c r="AJ36" s="968" t="e" cm="1">
        <f t="array" ref="AJ36">_xlfn.XLOOKUP(AJ$1,'Copy of PY1 Data(H)'!$A$1:$CZ$1,_xlfn.XLOOKUP($B36,'Copy of PY1 Data(H)'!$A$1:$A$288,'Copy of PY1 Data(H)'!$A$1:$CZ$288))</f>
        <v>#N/A</v>
      </c>
      <c r="AK36" s="968" t="e" cm="1">
        <f t="array" ref="AK36">_xlfn.XLOOKUP(AK$1,'Copy of PY1 Data(H)'!$A$1:$CZ$1,_xlfn.XLOOKUP($B36,'Copy of PY1 Data(H)'!$A$1:$A$288,'Copy of PY1 Data(H)'!$A$1:$CZ$288))</f>
        <v>#N/A</v>
      </c>
      <c r="AL36" s="968" t="e" cm="1">
        <f t="array" ref="AL36">_xlfn.XLOOKUP(AL$1,'Copy of PY1 Data(H)'!$A$1:$CZ$1,_xlfn.XLOOKUP($B36,'Copy of PY1 Data(H)'!$A$1:$A$288,'Copy of PY1 Data(H)'!$A$1:$CZ$288))</f>
        <v>#N/A</v>
      </c>
      <c r="AM36" s="968" t="e" cm="1">
        <f t="array" ref="AM36">_xlfn.XLOOKUP(AM$1,'Copy of PY1 Data(H)'!$A$1:$CZ$1,_xlfn.XLOOKUP($B36,'Copy of PY1 Data(H)'!$A$1:$A$288,'Copy of PY1 Data(H)'!$A$1:$CZ$288))</f>
        <v>#N/A</v>
      </c>
      <c r="AN36" s="968" t="e" cm="1">
        <f t="array" ref="AN36">_xlfn.XLOOKUP(AN$1,'Copy of PY1 Data(H)'!$A$1:$CZ$1,_xlfn.XLOOKUP($B36,'Copy of PY1 Data(H)'!$A$1:$A$288,'Copy of PY1 Data(H)'!$A$1:$CZ$288))</f>
        <v>#N/A</v>
      </c>
      <c r="AO36" s="968" t="e" cm="1">
        <f t="array" ref="AO36">_xlfn.XLOOKUP(AO$1,'Copy of PY1 Data(H)'!$A$1:$CZ$1,_xlfn.XLOOKUP($B36,'Copy of PY1 Data(H)'!$A$1:$A$288,'Copy of PY1 Data(H)'!$A$1:$CZ$288))</f>
        <v>#N/A</v>
      </c>
      <c r="AP36" s="968" t="e" cm="1">
        <f t="array" ref="AP36">_xlfn.XLOOKUP(AP$1,'Copy of PY1 Data(H)'!$A$1:$CZ$1,_xlfn.XLOOKUP($B36,'Copy of PY1 Data(H)'!$A$1:$A$288,'Copy of PY1 Data(H)'!$A$1:$CZ$288))</f>
        <v>#N/A</v>
      </c>
      <c r="AQ36" s="968" t="e" cm="1">
        <f t="array" ref="AQ36">_xlfn.XLOOKUP(AQ$1,'Copy of PY1 Data(H)'!$A$1:$CZ$1,_xlfn.XLOOKUP($B36,'Copy of PY1 Data(H)'!$A$1:$A$288,'Copy of PY1 Data(H)'!$A$1:$CZ$288))</f>
        <v>#N/A</v>
      </c>
      <c r="AR36" s="968" t="e" cm="1">
        <f t="array" ref="AR36">_xlfn.XLOOKUP(AR$1,'Copy of PY1 Data(H)'!$A$1:$CZ$1,_xlfn.XLOOKUP($B36,'Copy of PY1 Data(H)'!$A$1:$A$288,'Copy of PY1 Data(H)'!$A$1:$CZ$288))</f>
        <v>#N/A</v>
      </c>
      <c r="AS36" s="968" t="e" cm="1">
        <f t="array" ref="AS36">_xlfn.XLOOKUP(AS$1,'Copy of PY1 Data(H)'!$A$1:$CZ$1,_xlfn.XLOOKUP($B36,'Copy of PY1 Data(H)'!$A$1:$A$288,'Copy of PY1 Data(H)'!$A$1:$CZ$288))</f>
        <v>#N/A</v>
      </c>
      <c r="AT36" s="968" t="e" cm="1">
        <f t="array" ref="AT36">_xlfn.XLOOKUP(AT$1,'Copy of PY1 Data(H)'!$A$1:$CZ$1,_xlfn.XLOOKUP($B36,'Copy of PY1 Data(H)'!$A$1:$A$288,'Copy of PY1 Data(H)'!$A$1:$CZ$288))</f>
        <v>#N/A</v>
      </c>
      <c r="AU36" s="968" t="e" cm="1">
        <f t="array" ref="AU36">_xlfn.XLOOKUP(AU$1,'Copy of PY1 Data(H)'!$A$1:$CZ$1,_xlfn.XLOOKUP($B36,'Copy of PY1 Data(H)'!$A$1:$A$288,'Copy of PY1 Data(H)'!$A$1:$CZ$288))</f>
        <v>#N/A</v>
      </c>
      <c r="AV36" s="968" t="e" cm="1">
        <f t="array" ref="AV36">_xlfn.XLOOKUP(AV$1,'Copy of PY1 Data(H)'!$A$1:$CZ$1,_xlfn.XLOOKUP($B36,'Copy of PY1 Data(H)'!$A$1:$A$288,'Copy of PY1 Data(H)'!$A$1:$CZ$288))</f>
        <v>#N/A</v>
      </c>
      <c r="AW36" s="968" t="e" cm="1">
        <f t="array" ref="AW36">_xlfn.XLOOKUP(AW$1,'Copy of PY1 Data(H)'!$A$1:$CZ$1,_xlfn.XLOOKUP($B36,'Copy of PY1 Data(H)'!$A$1:$A$288,'Copy of PY1 Data(H)'!$A$1:$CZ$288))</f>
        <v>#N/A</v>
      </c>
      <c r="AX36" s="968" t="e" cm="1">
        <f t="array" ref="AX36">_xlfn.XLOOKUP(AX$1,'Copy of PY1 Data(H)'!$A$1:$CZ$1,_xlfn.XLOOKUP($B36,'Copy of PY1 Data(H)'!$A$1:$A$288,'Copy of PY1 Data(H)'!$A$1:$CZ$288))</f>
        <v>#N/A</v>
      </c>
      <c r="AY36" s="968" t="e" cm="1">
        <f t="array" ref="AY36">_xlfn.XLOOKUP(AY$1,'Copy of PY1 Data(H)'!$A$1:$CZ$1,_xlfn.XLOOKUP($B36,'Copy of PY1 Data(H)'!$A$1:$A$288,'Copy of PY1 Data(H)'!$A$1:$CZ$288))</f>
        <v>#N/A</v>
      </c>
      <c r="AZ36" s="968" t="e" cm="1">
        <f t="array" ref="AZ36">_xlfn.XLOOKUP(AZ$1,'Copy of PY1 Data(H)'!$A$1:$CZ$1,_xlfn.XLOOKUP($B36,'Copy of PY1 Data(H)'!$A$1:$A$288,'Copy of PY1 Data(H)'!$A$1:$CZ$288))</f>
        <v>#N/A</v>
      </c>
      <c r="BA36" s="968" t="e" cm="1">
        <f t="array" ref="BA36">_xlfn.XLOOKUP(BA$1,'Copy of PY1 Data(H)'!$A$1:$CZ$1,_xlfn.XLOOKUP($B36,'Copy of PY1 Data(H)'!$A$1:$A$288,'Copy of PY1 Data(H)'!$A$1:$CZ$288))</f>
        <v>#N/A</v>
      </c>
      <c r="BB36" s="968" t="e" cm="1">
        <f t="array" ref="BB36">_xlfn.XLOOKUP(BB$1,'Copy of PY1 Data(H)'!$A$1:$CZ$1,_xlfn.XLOOKUP($B36,'Copy of PY1 Data(H)'!$A$1:$A$288,'Copy of PY1 Data(H)'!$A$1:$CZ$288))</f>
        <v>#N/A</v>
      </c>
      <c r="BC36" s="968" t="e" cm="1">
        <f t="array" ref="BC36">_xlfn.XLOOKUP(BC$1,'Copy of PY1 Data(H)'!$A$1:$CZ$1,_xlfn.XLOOKUP($B36,'Copy of PY1 Data(H)'!$A$1:$A$288,'Copy of PY1 Data(H)'!$A$1:$CZ$288))</f>
        <v>#N/A</v>
      </c>
      <c r="BD36" s="968" t="e" cm="1">
        <f t="array" ref="BD36">_xlfn.XLOOKUP(BD$1,'Copy of PY1 Data(H)'!$A$1:$CZ$1,_xlfn.XLOOKUP($B36,'Copy of PY1 Data(H)'!$A$1:$A$288,'Copy of PY1 Data(H)'!$A$1:$CZ$288))</f>
        <v>#N/A</v>
      </c>
      <c r="BE36" s="968" t="e" cm="1">
        <f t="array" ref="BE36">_xlfn.XLOOKUP(BE$1,'Copy of PY1 Data(H)'!$A$1:$CZ$1,_xlfn.XLOOKUP($B36,'Copy of PY1 Data(H)'!$A$1:$A$288,'Copy of PY1 Data(H)'!$A$1:$CZ$288))</f>
        <v>#N/A</v>
      </c>
      <c r="BF36" s="968" t="e" cm="1">
        <f t="array" ref="BF36">_xlfn.XLOOKUP(BF$1,'Copy of PY1 Data(H)'!$A$1:$CZ$1,_xlfn.XLOOKUP($B36,'Copy of PY1 Data(H)'!$A$1:$A$288,'Copy of PY1 Data(H)'!$A$1:$CZ$288))</f>
        <v>#N/A</v>
      </c>
      <c r="BG36" s="968" t="e" cm="1">
        <f t="array" ref="BG36">_xlfn.XLOOKUP(BG$1,'Copy of PY1 Data(H)'!$A$1:$CZ$1,_xlfn.XLOOKUP($B36,'Copy of PY1 Data(H)'!$A$1:$A$288,'Copy of PY1 Data(H)'!$A$1:$CZ$288))</f>
        <v>#N/A</v>
      </c>
      <c r="BH36" s="968" t="e" cm="1">
        <f t="array" ref="BH36">_xlfn.XLOOKUP(BH$1,'Copy of PY1 Data(H)'!$A$1:$CZ$1,_xlfn.XLOOKUP($B36,'Copy of PY1 Data(H)'!$A$1:$A$288,'Copy of PY1 Data(H)'!$A$1:$CZ$288))</f>
        <v>#N/A</v>
      </c>
      <c r="BI36" s="968" t="e" cm="1">
        <f t="array" ref="BI36">_xlfn.XLOOKUP(BI$1,'Copy of PY1 Data(H)'!$A$1:$CZ$1,_xlfn.XLOOKUP($B36,'Copy of PY1 Data(H)'!$A$1:$A$288,'Copy of PY1 Data(H)'!$A$1:$CZ$288))</f>
        <v>#N/A</v>
      </c>
      <c r="BJ36" s="968" t="e" cm="1">
        <f t="array" ref="BJ36">_xlfn.XLOOKUP(BJ$1,'Copy of PY1 Data(H)'!$A$1:$CZ$1,_xlfn.XLOOKUP($B36,'Copy of PY1 Data(H)'!$A$1:$A$288,'Copy of PY1 Data(H)'!$A$1:$CZ$288))</f>
        <v>#N/A</v>
      </c>
      <c r="BK36" s="968" t="e" cm="1">
        <f t="array" ref="BK36">_xlfn.XLOOKUP(BK$1,'Copy of PY1 Data(H)'!$A$1:$CZ$1,_xlfn.XLOOKUP($B36,'Copy of PY1 Data(H)'!$A$1:$A$288,'Copy of PY1 Data(H)'!$A$1:$CZ$288))</f>
        <v>#N/A</v>
      </c>
      <c r="BL36" s="968" t="e" cm="1">
        <f t="array" ref="BL36">_xlfn.XLOOKUP(BL$1,'Copy of PY1 Data(H)'!$A$1:$CZ$1,_xlfn.XLOOKUP($B36,'Copy of PY1 Data(H)'!$A$1:$A$288,'Copy of PY1 Data(H)'!$A$1:$CZ$288))</f>
        <v>#N/A</v>
      </c>
      <c r="BM36" s="968" t="e" cm="1">
        <f t="array" ref="BM36">_xlfn.XLOOKUP(BM$1,'Copy of PY1 Data(H)'!$A$1:$CZ$1,_xlfn.XLOOKUP($B36,'Copy of PY1 Data(H)'!$A$1:$A$288,'Copy of PY1 Data(H)'!$A$1:$CZ$288))</f>
        <v>#N/A</v>
      </c>
      <c r="BN36" s="968" t="e" cm="1">
        <f t="array" ref="BN36">_xlfn.XLOOKUP(BN$1,'Copy of PY1 Data(H)'!$A$1:$CZ$1,_xlfn.XLOOKUP($B36,'Copy of PY1 Data(H)'!$A$1:$A$288,'Copy of PY1 Data(H)'!$A$1:$CZ$288))</f>
        <v>#N/A</v>
      </c>
      <c r="BO36" s="968" t="e" cm="1">
        <f t="array" ref="BO36">_xlfn.XLOOKUP(BO$1,'Copy of PY1 Data(H)'!$A$1:$CZ$1,_xlfn.XLOOKUP($B36,'Copy of PY1 Data(H)'!$A$1:$A$288,'Copy of PY1 Data(H)'!$A$1:$CZ$288))</f>
        <v>#N/A</v>
      </c>
      <c r="BP36" s="968" t="e" cm="1">
        <f t="array" ref="BP36">_xlfn.XLOOKUP(BP$1,'Copy of PY1 Data(H)'!$A$1:$CZ$1,_xlfn.XLOOKUP($B36,'Copy of PY1 Data(H)'!$A$1:$A$288,'Copy of PY1 Data(H)'!$A$1:$CZ$288))</f>
        <v>#N/A</v>
      </c>
      <c r="BQ36" s="968" t="e" cm="1">
        <f t="array" ref="BQ36">_xlfn.XLOOKUP(BQ$1,'Copy of PY1 Data(H)'!$A$1:$CZ$1,_xlfn.XLOOKUP($B36,'Copy of PY1 Data(H)'!$A$1:$A$288,'Copy of PY1 Data(H)'!$A$1:$CZ$288))</f>
        <v>#N/A</v>
      </c>
      <c r="BR36" s="968" t="e" cm="1">
        <f t="array" ref="BR36">_xlfn.XLOOKUP(BR$1,'Copy of PY1 Data(H)'!$A$1:$CZ$1,_xlfn.XLOOKUP($B36,'Copy of PY1 Data(H)'!$A$1:$A$288,'Copy of PY1 Data(H)'!$A$1:$CZ$288))</f>
        <v>#N/A</v>
      </c>
      <c r="BS36" s="968" t="e" cm="1">
        <f t="array" ref="BS36">_xlfn.XLOOKUP(BS$1,'Copy of PY1 Data(H)'!$A$1:$CZ$1,_xlfn.XLOOKUP($B36,'Copy of PY1 Data(H)'!$A$1:$A$288,'Copy of PY1 Data(H)'!$A$1:$CZ$288))</f>
        <v>#N/A</v>
      </c>
      <c r="BT36" s="968" t="e" cm="1">
        <f t="array" ref="BT36">_xlfn.XLOOKUP(BT$1,'Copy of PY1 Data(H)'!$A$1:$CZ$1,_xlfn.XLOOKUP($B36,'Copy of PY1 Data(H)'!$A$1:$A$288,'Copy of PY1 Data(H)'!$A$1:$CZ$288))</f>
        <v>#N/A</v>
      </c>
      <c r="BU36" s="968" t="e" cm="1">
        <f t="array" ref="BU36">_xlfn.XLOOKUP(BU$1,'Copy of PY1 Data(H)'!$A$1:$CZ$1,_xlfn.XLOOKUP($B36,'Copy of PY1 Data(H)'!$A$1:$A$288,'Copy of PY1 Data(H)'!$A$1:$CZ$288))</f>
        <v>#N/A</v>
      </c>
      <c r="BV36" s="968" t="e" cm="1">
        <f t="array" ref="BV36">_xlfn.XLOOKUP(BV$1,'Copy of PY1 Data(H)'!$A$1:$CZ$1,_xlfn.XLOOKUP($B36,'Copy of PY1 Data(H)'!$A$1:$A$288,'Copy of PY1 Data(H)'!$A$1:$CZ$288))</f>
        <v>#N/A</v>
      </c>
      <c r="BW36" s="968" t="e" cm="1">
        <f t="array" ref="BW36">_xlfn.XLOOKUP(BW$1,'Copy of PY1 Data(H)'!$A$1:$CZ$1,_xlfn.XLOOKUP($B36,'Copy of PY1 Data(H)'!$A$1:$A$288,'Copy of PY1 Data(H)'!$A$1:$CZ$288))</f>
        <v>#N/A</v>
      </c>
      <c r="BX36" s="968" t="e" cm="1">
        <f t="array" ref="BX36">_xlfn.XLOOKUP(BX$1,'Copy of PY1 Data(H)'!$A$1:$CZ$1,_xlfn.XLOOKUP($B36,'Copy of PY1 Data(H)'!$A$1:$A$288,'Copy of PY1 Data(H)'!$A$1:$CZ$288))</f>
        <v>#N/A</v>
      </c>
      <c r="BY36" s="968" t="e" cm="1">
        <f t="array" ref="BY36">_xlfn.XLOOKUP(BY$1,'Copy of PY1 Data(H)'!$A$1:$CZ$1,_xlfn.XLOOKUP($B36,'Copy of PY1 Data(H)'!$A$1:$A$288,'Copy of PY1 Data(H)'!$A$1:$CZ$288))</f>
        <v>#N/A</v>
      </c>
      <c r="BZ36" s="968" t="e" cm="1">
        <f t="array" ref="BZ36">_xlfn.XLOOKUP(BZ$1,'Copy of PY1 Data(H)'!$A$1:$CZ$1,_xlfn.XLOOKUP($B36,'Copy of PY1 Data(H)'!$A$1:$A$288,'Copy of PY1 Data(H)'!$A$1:$CZ$288))</f>
        <v>#N/A</v>
      </c>
      <c r="CA36" s="968" t="e" cm="1">
        <f t="array" ref="CA36">_xlfn.XLOOKUP(CA$1,'Copy of PY1 Data(H)'!$A$1:$CZ$1,_xlfn.XLOOKUP($B36,'Copy of PY1 Data(H)'!$A$1:$A$288,'Copy of PY1 Data(H)'!$A$1:$CZ$288))</f>
        <v>#N/A</v>
      </c>
      <c r="CB36" s="968" t="e" cm="1">
        <f t="array" ref="CB36">_xlfn.XLOOKUP(CB$1,'Copy of PY1 Data(H)'!$A$1:$CZ$1,_xlfn.XLOOKUP($B36,'Copy of PY1 Data(H)'!$A$1:$A$288,'Copy of PY1 Data(H)'!$A$1:$CZ$288))</f>
        <v>#N/A</v>
      </c>
      <c r="CC36" s="968" t="e" cm="1">
        <f t="array" ref="CC36">_xlfn.XLOOKUP(CC$1,'Copy of PY1 Data(H)'!$A$1:$CZ$1,_xlfn.XLOOKUP($B36,'Copy of PY1 Data(H)'!$A$1:$A$288,'Copy of PY1 Data(H)'!$A$1:$CZ$288))</f>
        <v>#N/A</v>
      </c>
      <c r="CD36" s="968" t="e" cm="1">
        <f t="array" ref="CD36">_xlfn.XLOOKUP(CD$1,'Copy of PY1 Data(H)'!$A$1:$CZ$1,_xlfn.XLOOKUP($B36,'Copy of PY1 Data(H)'!$A$1:$A$288,'Copy of PY1 Data(H)'!$A$1:$CZ$288))</f>
        <v>#N/A</v>
      </c>
    </row>
    <row r="37" spans="1:82" x14ac:dyDescent="0.3">
      <c r="A37" s="180">
        <v>592</v>
      </c>
      <c r="C37" s="180"/>
      <c r="D37" s="180" cm="1">
        <f t="array" ref="D37">_xlfn.XLOOKUP(D$1,'Copy of PY1 Data(H)'!$A$1:$CZ$1,_xlfn.XLOOKUP($A37,'Copy of PY1 Data(H)'!$A$1:$A$288,'Copy of PY1 Data(H)'!$A$1:$CZ$288))</f>
        <v>2140633</v>
      </c>
      <c r="E37" s="180" cm="1">
        <f t="array" ref="E37">_xlfn.XLOOKUP(E$1,'Copy of PY1 Data(H)'!$A$1:$CZ$1,_xlfn.XLOOKUP($A37,'Copy of PY1 Data(H)'!$A$1:$A$288,'Copy of PY1 Data(H)'!$A$1:$CZ$288))</f>
        <v>-172632</v>
      </c>
      <c r="F37" s="180" cm="1">
        <f t="array" ref="F37">_xlfn.XLOOKUP(F$1,'Copy of PY1 Data(H)'!$A$1:$CZ$1,_xlfn.XLOOKUP($A37,'Copy of PY1 Data(H)'!$A$1:$A$288,'Copy of PY1 Data(H)'!$A$1:$CZ$288))</f>
        <v>0</v>
      </c>
      <c r="G37" s="180" cm="1">
        <f t="array" ref="G37">_xlfn.XLOOKUP(G$1,'Copy of PY1 Data(H)'!$A$1:$CZ$1,_xlfn.XLOOKUP($A37,'Copy of PY1 Data(H)'!$A$1:$A$288,'Copy of PY1 Data(H)'!$A$1:$CZ$288))</f>
        <v>817820</v>
      </c>
      <c r="H37" s="180" cm="1">
        <f t="array" ref="H37">_xlfn.XLOOKUP(H$1,'Copy of PY1 Data(H)'!$A$1:$CZ$1,_xlfn.XLOOKUP($A37,'Copy of PY1 Data(H)'!$A$1:$A$288,'Copy of PY1 Data(H)'!$A$1:$CZ$288))</f>
        <v>-74757</v>
      </c>
      <c r="I37" s="180" cm="1">
        <f t="array" ref="I37">_xlfn.XLOOKUP(I$1,'Copy of PY1 Data(H)'!$A$1:$CZ$1,_xlfn.XLOOKUP($A37,'Copy of PY1 Data(H)'!$A$1:$A$288,'Copy of PY1 Data(H)'!$A$1:$CZ$288))</f>
        <v>-13546</v>
      </c>
      <c r="J37" s="180" cm="1">
        <f t="array" ref="J37">_xlfn.XLOOKUP(J$1,'Copy of PY1 Data(H)'!$A$1:$CZ$1,_xlfn.XLOOKUP($A37,'Copy of PY1 Data(H)'!$A$1:$A$288,'Copy of PY1 Data(H)'!$A$1:$CZ$288))</f>
        <v>0</v>
      </c>
      <c r="K37" s="180" cm="1">
        <f t="array" ref="K37">_xlfn.XLOOKUP(K$1,'Copy of PY1 Data(H)'!$A$1:$CZ$1,_xlfn.XLOOKUP($A37,'Copy of PY1 Data(H)'!$A$1:$A$288,'Copy of PY1 Data(H)'!$A$1:$CZ$288))</f>
        <v>-95534</v>
      </c>
      <c r="L37" s="180" cm="1">
        <f t="array" ref="L37">_xlfn.XLOOKUP(L$1,'Copy of PY1 Data(H)'!$A$1:$CZ$1,_xlfn.XLOOKUP($A37,'Copy of PY1 Data(H)'!$A$1:$A$288,'Copy of PY1 Data(H)'!$A$1:$CZ$288))</f>
        <v>149828</v>
      </c>
      <c r="M37" s="180" cm="1">
        <f t="array" ref="M37">_xlfn.XLOOKUP(M$1,'Copy of PY1 Data(H)'!$A$1:$CZ$1,_xlfn.XLOOKUP($A37,'Copy of PY1 Data(H)'!$A$1:$A$288,'Copy of PY1 Data(H)'!$A$1:$CZ$288))</f>
        <v>15895742</v>
      </c>
      <c r="N37" s="180" cm="1">
        <f t="array" ref="N37">_xlfn.XLOOKUP(N$1,'Copy of PY1 Data(H)'!$A$1:$CZ$1,_xlfn.XLOOKUP($A37,'Copy of PY1 Data(H)'!$A$1:$A$288,'Copy of PY1 Data(H)'!$A$1:$CZ$288))</f>
        <v>0</v>
      </c>
      <c r="O37" s="180" cm="1">
        <f t="array" ref="O37">_xlfn.XLOOKUP(O$1,'Copy of PY1 Data(H)'!$A$1:$CZ$1,_xlfn.XLOOKUP($A37,'Copy of PY1 Data(H)'!$A$1:$A$288,'Copy of PY1 Data(H)'!$A$1:$CZ$288))</f>
        <v>0</v>
      </c>
      <c r="P37" s="180" cm="1">
        <f t="array" ref="P37">_xlfn.XLOOKUP(P$1,'Copy of PY1 Data(H)'!$A$1:$CZ$1,_xlfn.XLOOKUP($A37,'Copy of PY1 Data(H)'!$A$1:$A$288,'Copy of PY1 Data(H)'!$A$1:$CZ$288))</f>
        <v>-106972</v>
      </c>
      <c r="Q37" s="180" cm="1">
        <f t="array" ref="Q37">_xlfn.XLOOKUP(Q$1,'Copy of PY1 Data(H)'!$A$1:$CZ$1,_xlfn.XLOOKUP($A37,'Copy of PY1 Data(H)'!$A$1:$A$288,'Copy of PY1 Data(H)'!$A$1:$CZ$288))</f>
        <v>1050700</v>
      </c>
      <c r="R37" s="180" cm="1">
        <f t="array" ref="R37">_xlfn.XLOOKUP(R$1,'Copy of PY1 Data(H)'!$A$1:$CZ$1,_xlfn.XLOOKUP($A37,'Copy of PY1 Data(H)'!$A$1:$A$288,'Copy of PY1 Data(H)'!$A$1:$CZ$288))</f>
        <v>0</v>
      </c>
      <c r="S37" s="180" cm="1">
        <f t="array" ref="S37">_xlfn.XLOOKUP(S$1,'Copy of PY1 Data(H)'!$A$1:$CZ$1,_xlfn.XLOOKUP($A37,'Copy of PY1 Data(H)'!$A$1:$A$288,'Copy of PY1 Data(H)'!$A$1:$CZ$288))</f>
        <v>441024</v>
      </c>
      <c r="T37" s="180" cm="1">
        <f t="array" ref="T37">_xlfn.XLOOKUP(T$1,'Copy of PY1 Data(H)'!$A$1:$CZ$1,_xlfn.XLOOKUP($A37,'Copy of PY1 Data(H)'!$A$1:$A$288,'Copy of PY1 Data(H)'!$A$1:$CZ$288))</f>
        <v>92627</v>
      </c>
      <c r="U37" s="180" cm="1">
        <f t="array" ref="U37">_xlfn.XLOOKUP(U$1,'Copy of PY1 Data(H)'!$A$1:$CZ$1,_xlfn.XLOOKUP($A37,'Copy of PY1 Data(H)'!$A$1:$A$288,'Copy of PY1 Data(H)'!$A$1:$CZ$288))</f>
        <v>119033</v>
      </c>
      <c r="V37" s="180" cm="1">
        <f t="array" ref="V37">_xlfn.XLOOKUP(V$1,'Copy of PY1 Data(H)'!$A$1:$CZ$1,_xlfn.XLOOKUP($A37,'Copy of PY1 Data(H)'!$A$1:$A$288,'Copy of PY1 Data(H)'!$A$1:$CZ$288))</f>
        <v>1195908</v>
      </c>
      <c r="W37" s="180" cm="1">
        <f t="array" ref="W37">_xlfn.XLOOKUP(W$1,'Copy of PY1 Data(H)'!$A$1:$CZ$1,_xlfn.XLOOKUP($A37,'Copy of PY1 Data(H)'!$A$1:$A$288,'Copy of PY1 Data(H)'!$A$1:$CZ$288))</f>
        <v>0</v>
      </c>
      <c r="X37" s="180" cm="1">
        <f t="array" ref="X37">_xlfn.XLOOKUP(X$1,'Copy of PY1 Data(H)'!$A$1:$CZ$1,_xlfn.XLOOKUP($A37,'Copy of PY1 Data(H)'!$A$1:$A$288,'Copy of PY1 Data(H)'!$A$1:$CZ$288))</f>
        <v>0</v>
      </c>
      <c r="Y37" s="180" cm="1">
        <f t="array" ref="Y37">_xlfn.XLOOKUP(Y$1,'Copy of PY1 Data(H)'!$A$1:$CZ$1,_xlfn.XLOOKUP($A37,'Copy of PY1 Data(H)'!$A$1:$A$288,'Copy of PY1 Data(H)'!$A$1:$CZ$288))</f>
        <v>-61055</v>
      </c>
      <c r="Z37" s="180" cm="1">
        <f t="array" ref="Z37">_xlfn.XLOOKUP(Z$1,'Copy of PY1 Data(H)'!$A$1:$CZ$1,_xlfn.XLOOKUP($A37,'Copy of PY1 Data(H)'!$A$1:$A$288,'Copy of PY1 Data(H)'!$A$1:$CZ$288))</f>
        <v>15886388</v>
      </c>
      <c r="AA37" s="180" cm="1">
        <f t="array" ref="AA37">_xlfn.XLOOKUP(AA$1,'Copy of PY1 Data(H)'!$A$1:$CZ$1,_xlfn.XLOOKUP($A37,'Copy of PY1 Data(H)'!$A$1:$A$288,'Copy of PY1 Data(H)'!$A$1:$CZ$288))</f>
        <v>-56975</v>
      </c>
      <c r="AB37" s="180" cm="1">
        <f t="array" ref="AB37">_xlfn.XLOOKUP(AB$1,'Copy of PY1 Data(H)'!$A$1:$CZ$1,_xlfn.XLOOKUP($A37,'Copy of PY1 Data(H)'!$A$1:$A$288,'Copy of PY1 Data(H)'!$A$1:$CZ$288))</f>
        <v>594631</v>
      </c>
      <c r="AC37" s="180" cm="1">
        <f t="array" ref="AC37">_xlfn.XLOOKUP(AC$1,'Copy of PY1 Data(H)'!$A$1:$CZ$1,_xlfn.XLOOKUP($A37,'Copy of PY1 Data(H)'!$A$1:$A$288,'Copy of PY1 Data(H)'!$A$1:$CZ$288))</f>
        <v>0</v>
      </c>
      <c r="AD37" s="180" cm="1">
        <f t="array" ref="AD37">_xlfn.XLOOKUP(AD$1,'Copy of PY1 Data(H)'!$A$1:$CZ$1,_xlfn.XLOOKUP($A37,'Copy of PY1 Data(H)'!$A$1:$A$288,'Copy of PY1 Data(H)'!$A$1:$CZ$288))</f>
        <v>0</v>
      </c>
      <c r="AE37" s="180" cm="1">
        <f t="array" ref="AE37">_xlfn.XLOOKUP(AE$1,'Copy of PY1 Data(H)'!$A$1:$CZ$1,_xlfn.XLOOKUP($A37,'Copy of PY1 Data(H)'!$A$1:$A$288,'Copy of PY1 Data(H)'!$A$1:$CZ$288))</f>
        <v>0</v>
      </c>
      <c r="AF37" s="180" cm="1">
        <f t="array" ref="AF37">_xlfn.XLOOKUP(AF$1,'Copy of PY1 Data(H)'!$A$1:$CZ$1,_xlfn.XLOOKUP($A37,'Copy of PY1 Data(H)'!$A$1:$A$288,'Copy of PY1 Data(H)'!$A$1:$CZ$288))</f>
        <v>28541981</v>
      </c>
      <c r="AG37" s="180" cm="1">
        <f t="array" ref="AG37">_xlfn.XLOOKUP(AG$1,'Copy of PY1 Data(H)'!$A$1:$CZ$1,_xlfn.XLOOKUP($A37,'Copy of PY1 Data(H)'!$A$1:$A$288,'Copy of PY1 Data(H)'!$A$1:$CZ$288))</f>
        <v>-267</v>
      </c>
      <c r="AH37" s="180" cm="1">
        <f t="array" ref="AH37">_xlfn.XLOOKUP(AH$1,'Copy of PY1 Data(H)'!$A$1:$CZ$1,_xlfn.XLOOKUP($A37,'Copy of PY1 Data(H)'!$A$1:$A$288,'Copy of PY1 Data(H)'!$A$1:$CZ$288))</f>
        <v>-107893</v>
      </c>
      <c r="AI37" s="180" cm="1">
        <f t="array" ref="AI37">_xlfn.XLOOKUP(AI$1,'Copy of PY1 Data(H)'!$A$1:$CZ$1,_xlfn.XLOOKUP($A37,'Copy of PY1 Data(H)'!$A$1:$A$288,'Copy of PY1 Data(H)'!$A$1:$CZ$288))</f>
        <v>210434</v>
      </c>
      <c r="AJ37" s="180" cm="1">
        <f t="array" ref="AJ37">_xlfn.XLOOKUP(AJ$1,'Copy of PY1 Data(H)'!$A$1:$CZ$1,_xlfn.XLOOKUP($A37,'Copy of PY1 Data(H)'!$A$1:$A$288,'Copy of PY1 Data(H)'!$A$1:$CZ$288))</f>
        <v>0</v>
      </c>
      <c r="AK37" s="180" cm="1">
        <f t="array" ref="AK37">_xlfn.XLOOKUP(AK$1,'Copy of PY1 Data(H)'!$A$1:$CZ$1,_xlfn.XLOOKUP($A37,'Copy of PY1 Data(H)'!$A$1:$A$288,'Copy of PY1 Data(H)'!$A$1:$CZ$288))</f>
        <v>19677</v>
      </c>
      <c r="AL37" s="180" cm="1">
        <f t="array" ref="AL37">_xlfn.XLOOKUP(AL$1,'Copy of PY1 Data(H)'!$A$1:$CZ$1,_xlfn.XLOOKUP($A37,'Copy of PY1 Data(H)'!$A$1:$A$288,'Copy of PY1 Data(H)'!$A$1:$CZ$288))</f>
        <v>0</v>
      </c>
      <c r="AM37" s="180" cm="1">
        <f t="array" ref="AM37">_xlfn.XLOOKUP(AM$1,'Copy of PY1 Data(H)'!$A$1:$CZ$1,_xlfn.XLOOKUP($A37,'Copy of PY1 Data(H)'!$A$1:$A$288,'Copy of PY1 Data(H)'!$A$1:$CZ$288))</f>
        <v>-5901</v>
      </c>
      <c r="AN37" s="180" cm="1">
        <f t="array" ref="AN37">_xlfn.XLOOKUP(AN$1,'Copy of PY1 Data(H)'!$A$1:$CZ$1,_xlfn.XLOOKUP($A37,'Copy of PY1 Data(H)'!$A$1:$A$288,'Copy of PY1 Data(H)'!$A$1:$CZ$288))</f>
        <v>0</v>
      </c>
      <c r="AO37" s="180" cm="1">
        <f t="array" ref="AO37">_xlfn.XLOOKUP(AO$1,'Copy of PY1 Data(H)'!$A$1:$CZ$1,_xlfn.XLOOKUP($A37,'Copy of PY1 Data(H)'!$A$1:$A$288,'Copy of PY1 Data(H)'!$A$1:$CZ$288))</f>
        <v>0</v>
      </c>
      <c r="AP37" s="180" cm="1">
        <f t="array" ref="AP37">_xlfn.XLOOKUP(AP$1,'Copy of PY1 Data(H)'!$A$1:$CZ$1,_xlfn.XLOOKUP($A37,'Copy of PY1 Data(H)'!$A$1:$A$288,'Copy of PY1 Data(H)'!$A$1:$CZ$288))</f>
        <v>1198156</v>
      </c>
      <c r="AQ37" s="180" cm="1">
        <f t="array" ref="AQ37">_xlfn.XLOOKUP(AQ$1,'Copy of PY1 Data(H)'!$A$1:$CZ$1,_xlfn.XLOOKUP($A37,'Copy of PY1 Data(H)'!$A$1:$A$288,'Copy of PY1 Data(H)'!$A$1:$CZ$288))</f>
        <v>0</v>
      </c>
      <c r="AR37" s="180" cm="1">
        <f t="array" ref="AR37">_xlfn.XLOOKUP(AR$1,'Copy of PY1 Data(H)'!$A$1:$CZ$1,_xlfn.XLOOKUP($A37,'Copy of PY1 Data(H)'!$A$1:$A$288,'Copy of PY1 Data(H)'!$A$1:$CZ$288))</f>
        <v>0</v>
      </c>
      <c r="AS37" s="180" cm="1">
        <f t="array" ref="AS37">_xlfn.XLOOKUP(AS$1,'Copy of PY1 Data(H)'!$A$1:$CZ$1,_xlfn.XLOOKUP($A37,'Copy of PY1 Data(H)'!$A$1:$A$288,'Copy of PY1 Data(H)'!$A$1:$CZ$288))</f>
        <v>0</v>
      </c>
      <c r="AT37" s="180" cm="1">
        <f t="array" ref="AT37">_xlfn.XLOOKUP(AT$1,'Copy of PY1 Data(H)'!$A$1:$CZ$1,_xlfn.XLOOKUP($A37,'Copy of PY1 Data(H)'!$A$1:$A$288,'Copy of PY1 Data(H)'!$A$1:$CZ$288))</f>
        <v>238730</v>
      </c>
      <c r="AU37" s="180" cm="1">
        <f t="array" ref="AU37">_xlfn.XLOOKUP(AU$1,'Copy of PY1 Data(H)'!$A$1:$CZ$1,_xlfn.XLOOKUP($A37,'Copy of PY1 Data(H)'!$A$1:$A$288,'Copy of PY1 Data(H)'!$A$1:$CZ$288))</f>
        <v>-1202055</v>
      </c>
      <c r="AV37" s="180" cm="1">
        <f t="array" ref="AV37">_xlfn.XLOOKUP(AV$1,'Copy of PY1 Data(H)'!$A$1:$CZ$1,_xlfn.XLOOKUP($A37,'Copy of PY1 Data(H)'!$A$1:$A$288,'Copy of PY1 Data(H)'!$A$1:$CZ$288))</f>
        <v>11075866</v>
      </c>
      <c r="AW37" s="180" cm="1">
        <f t="array" ref="AW37">_xlfn.XLOOKUP(AW$1,'Copy of PY1 Data(H)'!$A$1:$CZ$1,_xlfn.XLOOKUP($A37,'Copy of PY1 Data(H)'!$A$1:$A$288,'Copy of PY1 Data(H)'!$A$1:$CZ$288))</f>
        <v>0</v>
      </c>
      <c r="AX37" s="180" cm="1">
        <f t="array" ref="AX37">_xlfn.XLOOKUP(AX$1,'Copy of PY1 Data(H)'!$A$1:$CZ$1,_xlfn.XLOOKUP($A37,'Copy of PY1 Data(H)'!$A$1:$A$288,'Copy of PY1 Data(H)'!$A$1:$CZ$288))</f>
        <v>-183631</v>
      </c>
      <c r="AY37" s="180" cm="1">
        <f t="array" ref="AY37">_xlfn.XLOOKUP(AY$1,'Copy of PY1 Data(H)'!$A$1:$CZ$1,_xlfn.XLOOKUP($A37,'Copy of PY1 Data(H)'!$A$1:$A$288,'Copy of PY1 Data(H)'!$A$1:$CZ$288))</f>
        <v>-49562</v>
      </c>
      <c r="AZ37" s="180" cm="1">
        <f t="array" ref="AZ37">_xlfn.XLOOKUP(AZ$1,'Copy of PY1 Data(H)'!$A$1:$CZ$1,_xlfn.XLOOKUP($A37,'Copy of PY1 Data(H)'!$A$1:$A$288,'Copy of PY1 Data(H)'!$A$1:$CZ$288))</f>
        <v>166916</v>
      </c>
      <c r="BA37" s="180" cm="1">
        <f t="array" ref="BA37">_xlfn.XLOOKUP(BA$1,'Copy of PY1 Data(H)'!$A$1:$CZ$1,_xlfn.XLOOKUP($A37,'Copy of PY1 Data(H)'!$A$1:$A$288,'Copy of PY1 Data(H)'!$A$1:$CZ$288))</f>
        <v>0</v>
      </c>
      <c r="BB37" s="180" cm="1">
        <f t="array" ref="BB37">_xlfn.XLOOKUP(BB$1,'Copy of PY1 Data(H)'!$A$1:$CZ$1,_xlfn.XLOOKUP($A37,'Copy of PY1 Data(H)'!$A$1:$A$288,'Copy of PY1 Data(H)'!$A$1:$CZ$288))</f>
        <v>-419769</v>
      </c>
      <c r="BC37" s="180" cm="1">
        <f t="array" ref="BC37">_xlfn.XLOOKUP(BC$1,'Copy of PY1 Data(H)'!$A$1:$CZ$1,_xlfn.XLOOKUP($A37,'Copy of PY1 Data(H)'!$A$1:$A$288,'Copy of PY1 Data(H)'!$A$1:$CZ$288))</f>
        <v>-198923</v>
      </c>
      <c r="BD37" s="180" cm="1">
        <f t="array" ref="BD37">_xlfn.XLOOKUP(BD$1,'Copy of PY1 Data(H)'!$A$1:$CZ$1,_xlfn.XLOOKUP($A37,'Copy of PY1 Data(H)'!$A$1:$A$288,'Copy of PY1 Data(H)'!$A$1:$CZ$288))</f>
        <v>0</v>
      </c>
      <c r="BE37" s="180" cm="1">
        <f t="array" ref="BE37">_xlfn.XLOOKUP(BE$1,'Copy of PY1 Data(H)'!$A$1:$CZ$1,_xlfn.XLOOKUP($A37,'Copy of PY1 Data(H)'!$A$1:$A$288,'Copy of PY1 Data(H)'!$A$1:$CZ$288))</f>
        <v>-8491</v>
      </c>
      <c r="BF37" s="180" cm="1">
        <f t="array" ref="BF37">_xlfn.XLOOKUP(BF$1,'Copy of PY1 Data(H)'!$A$1:$CZ$1,_xlfn.XLOOKUP($A37,'Copy of PY1 Data(H)'!$A$1:$A$288,'Copy of PY1 Data(H)'!$A$1:$CZ$288))</f>
        <v>1789060</v>
      </c>
      <c r="BG37" s="180" cm="1">
        <f t="array" ref="BG37">_xlfn.XLOOKUP(BG$1,'Copy of PY1 Data(H)'!$A$1:$CZ$1,_xlfn.XLOOKUP($A37,'Copy of PY1 Data(H)'!$A$1:$A$288,'Copy of PY1 Data(H)'!$A$1:$CZ$288))</f>
        <v>0</v>
      </c>
      <c r="BH37" s="180" cm="1">
        <f t="array" ref="BH37">_xlfn.XLOOKUP(BH$1,'Copy of PY1 Data(H)'!$A$1:$CZ$1,_xlfn.XLOOKUP($A37,'Copy of PY1 Data(H)'!$A$1:$A$288,'Copy of PY1 Data(H)'!$A$1:$CZ$288))</f>
        <v>258614</v>
      </c>
      <c r="BI37" s="180" cm="1">
        <f t="array" ref="BI37">_xlfn.XLOOKUP(BI$1,'Copy of PY1 Data(H)'!$A$1:$CZ$1,_xlfn.XLOOKUP($A37,'Copy of PY1 Data(H)'!$A$1:$A$288,'Copy of PY1 Data(H)'!$A$1:$CZ$288))</f>
        <v>-317546</v>
      </c>
      <c r="BJ37" s="180" cm="1">
        <f t="array" ref="BJ37">_xlfn.XLOOKUP(BJ$1,'Copy of PY1 Data(H)'!$A$1:$CZ$1,_xlfn.XLOOKUP($A37,'Copy of PY1 Data(H)'!$A$1:$A$288,'Copy of PY1 Data(H)'!$A$1:$CZ$288))</f>
        <v>0</v>
      </c>
      <c r="BK37" s="180" cm="1">
        <f t="array" ref="BK37">_xlfn.XLOOKUP(BK$1,'Copy of PY1 Data(H)'!$A$1:$CZ$1,_xlfn.XLOOKUP($A37,'Copy of PY1 Data(H)'!$A$1:$A$288,'Copy of PY1 Data(H)'!$A$1:$CZ$288))</f>
        <v>0</v>
      </c>
      <c r="BL37" s="180" cm="1">
        <f t="array" ref="BL37">_xlfn.XLOOKUP(BL$1,'Copy of PY1 Data(H)'!$A$1:$CZ$1,_xlfn.XLOOKUP($A37,'Copy of PY1 Data(H)'!$A$1:$A$288,'Copy of PY1 Data(H)'!$A$1:$CZ$288))</f>
        <v>3624483</v>
      </c>
      <c r="BM37" s="180" cm="1">
        <f t="array" ref="BM37">_xlfn.XLOOKUP(BM$1,'Copy of PY1 Data(H)'!$A$1:$CZ$1,_xlfn.XLOOKUP($A37,'Copy of PY1 Data(H)'!$A$1:$A$288,'Copy of PY1 Data(H)'!$A$1:$CZ$288))</f>
        <v>1454268</v>
      </c>
      <c r="BN37" s="180" cm="1">
        <f t="array" ref="BN37">_xlfn.XLOOKUP(BN$1,'Copy of PY1 Data(H)'!$A$1:$CZ$1,_xlfn.XLOOKUP($A37,'Copy of PY1 Data(H)'!$A$1:$A$288,'Copy of PY1 Data(H)'!$A$1:$CZ$288))</f>
        <v>-43821</v>
      </c>
      <c r="BO37" s="180" cm="1">
        <f t="array" ref="BO37">_xlfn.XLOOKUP(BO$1,'Copy of PY1 Data(H)'!$A$1:$CZ$1,_xlfn.XLOOKUP($A37,'Copy of PY1 Data(H)'!$A$1:$A$288,'Copy of PY1 Data(H)'!$A$1:$CZ$288))</f>
        <v>1489917</v>
      </c>
      <c r="BP37" s="180" cm="1">
        <f t="array" ref="BP37">_xlfn.XLOOKUP(BP$1,'Copy of PY1 Data(H)'!$A$1:$CZ$1,_xlfn.XLOOKUP($A37,'Copy of PY1 Data(H)'!$A$1:$A$288,'Copy of PY1 Data(H)'!$A$1:$CZ$288))</f>
        <v>41578925</v>
      </c>
      <c r="BQ37" s="180" cm="1">
        <f t="array" ref="BQ37">_xlfn.XLOOKUP(BQ$1,'Copy of PY1 Data(H)'!$A$1:$CZ$1,_xlfn.XLOOKUP($A37,'Copy of PY1 Data(H)'!$A$1:$A$288,'Copy of PY1 Data(H)'!$A$1:$CZ$288))</f>
        <v>21306</v>
      </c>
      <c r="BR37" s="180" cm="1">
        <f t="array" ref="BR37">_xlfn.XLOOKUP(BR$1,'Copy of PY1 Data(H)'!$A$1:$CZ$1,_xlfn.XLOOKUP($A37,'Copy of PY1 Data(H)'!$A$1:$A$288,'Copy of PY1 Data(H)'!$A$1:$CZ$288))</f>
        <v>3051323</v>
      </c>
      <c r="BS37" s="180" cm="1">
        <f t="array" ref="BS37">_xlfn.XLOOKUP(BS$1,'Copy of PY1 Data(H)'!$A$1:$CZ$1,_xlfn.XLOOKUP($A37,'Copy of PY1 Data(H)'!$A$1:$A$288,'Copy of PY1 Data(H)'!$A$1:$CZ$288))</f>
        <v>0</v>
      </c>
      <c r="BT37" s="180" cm="1">
        <f t="array" ref="BT37">_xlfn.XLOOKUP(BT$1,'Copy of PY1 Data(H)'!$A$1:$CZ$1,_xlfn.XLOOKUP($A37,'Copy of PY1 Data(H)'!$A$1:$A$288,'Copy of PY1 Data(H)'!$A$1:$CZ$288))</f>
        <v>0</v>
      </c>
      <c r="BU37" s="180" cm="1">
        <f t="array" ref="BU37">_xlfn.XLOOKUP(BU$1,'Copy of PY1 Data(H)'!$A$1:$CZ$1,_xlfn.XLOOKUP($A37,'Copy of PY1 Data(H)'!$A$1:$A$288,'Copy of PY1 Data(H)'!$A$1:$CZ$288))</f>
        <v>-87189</v>
      </c>
      <c r="BV37" s="180" cm="1">
        <f t="array" ref="BV37">_xlfn.XLOOKUP(BV$1,'Copy of PY1 Data(H)'!$A$1:$CZ$1,_xlfn.XLOOKUP($A37,'Copy of PY1 Data(H)'!$A$1:$A$288,'Copy of PY1 Data(H)'!$A$1:$CZ$288))</f>
        <v>424707</v>
      </c>
      <c r="BW37" s="180" cm="1">
        <f t="array" ref="BW37">_xlfn.XLOOKUP(BW$1,'Copy of PY1 Data(H)'!$A$1:$CZ$1,_xlfn.XLOOKUP($A37,'Copy of PY1 Data(H)'!$A$1:$A$288,'Copy of PY1 Data(H)'!$A$1:$CZ$288))</f>
        <v>29310</v>
      </c>
      <c r="BX37" s="180" cm="1">
        <f t="array" ref="BX37">_xlfn.XLOOKUP(BX$1,'Copy of PY1 Data(H)'!$A$1:$CZ$1,_xlfn.XLOOKUP($A37,'Copy of PY1 Data(H)'!$A$1:$A$288,'Copy of PY1 Data(H)'!$A$1:$CZ$288))</f>
        <v>0</v>
      </c>
      <c r="BY37" s="180" cm="1">
        <f t="array" ref="BY37">_xlfn.XLOOKUP(BY$1,'Copy of PY1 Data(H)'!$A$1:$CZ$1,_xlfn.XLOOKUP($A37,'Copy of PY1 Data(H)'!$A$1:$A$288,'Copy of PY1 Data(H)'!$A$1:$CZ$288))</f>
        <v>14592442</v>
      </c>
      <c r="BZ37" s="180" cm="1">
        <f t="array" ref="BZ37">_xlfn.XLOOKUP(BZ$1,'Copy of PY1 Data(H)'!$A$1:$CZ$1,_xlfn.XLOOKUP($A37,'Copy of PY1 Data(H)'!$A$1:$A$288,'Copy of PY1 Data(H)'!$A$1:$CZ$288))</f>
        <v>51725</v>
      </c>
      <c r="CA37" s="180" cm="1">
        <f t="array" ref="CA37">_xlfn.XLOOKUP(CA$1,'Copy of PY1 Data(H)'!$A$1:$CZ$1,_xlfn.XLOOKUP($A37,'Copy of PY1 Data(H)'!$A$1:$A$288,'Copy of PY1 Data(H)'!$A$1:$CZ$288))</f>
        <v>0</v>
      </c>
      <c r="CB37" s="180" cm="1">
        <f t="array" ref="CB37">_xlfn.XLOOKUP(CB$1,'Copy of PY1 Data(H)'!$A$1:$CZ$1,_xlfn.XLOOKUP($A37,'Copy of PY1 Data(H)'!$A$1:$A$288,'Copy of PY1 Data(H)'!$A$1:$CZ$288))</f>
        <v>553591</v>
      </c>
      <c r="CC37" s="180" cm="1">
        <f t="array" ref="CC37">_xlfn.XLOOKUP(CC$1,'Copy of PY1 Data(H)'!$A$1:$CZ$1,_xlfn.XLOOKUP($A37,'Copy of PY1 Data(H)'!$A$1:$A$288,'Copy of PY1 Data(H)'!$A$1:$CZ$288))</f>
        <v>0</v>
      </c>
      <c r="CD37" s="180" cm="1">
        <f t="array" ref="CD37">_xlfn.XLOOKUP(CD$1,'Copy of PY1 Data(H)'!$A$1:$CZ$1,_xlfn.XLOOKUP($A37,'Copy of PY1 Data(H)'!$A$1:$A$288,'Copy of PY1 Data(H)'!$A$1:$CZ$288))</f>
        <v>3180855</v>
      </c>
    </row>
    <row r="38" spans="1:82" x14ac:dyDescent="0.3">
      <c r="A38" s="180">
        <v>591</v>
      </c>
      <c r="C38" s="180"/>
      <c r="D38" s="180" cm="1">
        <f t="array" ref="D38">_xlfn.XLOOKUP(D$1,'Copy of PY1 Data(H)'!$A$1:$CZ$1,_xlfn.XLOOKUP($A38,'Copy of PY1 Data(H)'!$A$1:$A$288,'Copy of PY1 Data(H)'!$A$1:$CZ$288))</f>
        <v>542490</v>
      </c>
      <c r="E38" s="180" cm="1">
        <f t="array" ref="E38">_xlfn.XLOOKUP(E$1,'Copy of PY1 Data(H)'!$A$1:$CZ$1,_xlfn.XLOOKUP($A38,'Copy of PY1 Data(H)'!$A$1:$A$288,'Copy of PY1 Data(H)'!$A$1:$CZ$288))</f>
        <v>1749582</v>
      </c>
      <c r="F38" s="180" cm="1">
        <f t="array" ref="F38">_xlfn.XLOOKUP(F$1,'Copy of PY1 Data(H)'!$A$1:$CZ$1,_xlfn.XLOOKUP($A38,'Copy of PY1 Data(H)'!$A$1:$A$288,'Copy of PY1 Data(H)'!$A$1:$CZ$288))</f>
        <v>0</v>
      </c>
      <c r="G38" s="180" cm="1">
        <f t="array" ref="G38">_xlfn.XLOOKUP(G$1,'Copy of PY1 Data(H)'!$A$1:$CZ$1,_xlfn.XLOOKUP($A38,'Copy of PY1 Data(H)'!$A$1:$A$288,'Copy of PY1 Data(H)'!$A$1:$CZ$288))</f>
        <v>890980</v>
      </c>
      <c r="H38" s="180" cm="1">
        <f t="array" ref="H38">_xlfn.XLOOKUP(H$1,'Copy of PY1 Data(H)'!$A$1:$CZ$1,_xlfn.XLOOKUP($A38,'Copy of PY1 Data(H)'!$A$1:$A$288,'Copy of PY1 Data(H)'!$A$1:$CZ$288))</f>
        <v>505078</v>
      </c>
      <c r="I38" s="180" cm="1">
        <f t="array" ref="I38">_xlfn.XLOOKUP(I$1,'Copy of PY1 Data(H)'!$A$1:$CZ$1,_xlfn.XLOOKUP($A38,'Copy of PY1 Data(H)'!$A$1:$A$288,'Copy of PY1 Data(H)'!$A$1:$CZ$288))</f>
        <v>176942</v>
      </c>
      <c r="J38" s="180" cm="1">
        <f t="array" ref="J38">_xlfn.XLOOKUP(J$1,'Copy of PY1 Data(H)'!$A$1:$CZ$1,_xlfn.XLOOKUP($A38,'Copy of PY1 Data(H)'!$A$1:$A$288,'Copy of PY1 Data(H)'!$A$1:$CZ$288))</f>
        <v>0</v>
      </c>
      <c r="K38" s="180" cm="1">
        <f t="array" ref="K38">_xlfn.XLOOKUP(K$1,'Copy of PY1 Data(H)'!$A$1:$CZ$1,_xlfn.XLOOKUP($A38,'Copy of PY1 Data(H)'!$A$1:$A$288,'Copy of PY1 Data(H)'!$A$1:$CZ$288))</f>
        <v>323942</v>
      </c>
      <c r="L38" s="180" cm="1">
        <f t="array" ref="L38">_xlfn.XLOOKUP(L$1,'Copy of PY1 Data(H)'!$A$1:$CZ$1,_xlfn.XLOOKUP($A38,'Copy of PY1 Data(H)'!$A$1:$A$288,'Copy of PY1 Data(H)'!$A$1:$CZ$288))</f>
        <v>10888713</v>
      </c>
      <c r="M38" s="180" cm="1">
        <f t="array" ref="M38">_xlfn.XLOOKUP(M$1,'Copy of PY1 Data(H)'!$A$1:$CZ$1,_xlfn.XLOOKUP($A38,'Copy of PY1 Data(H)'!$A$1:$A$288,'Copy of PY1 Data(H)'!$A$1:$CZ$288))</f>
        <v>44056551</v>
      </c>
      <c r="N38" s="180" cm="1">
        <f t="array" ref="N38">_xlfn.XLOOKUP(N$1,'Copy of PY1 Data(H)'!$A$1:$CZ$1,_xlfn.XLOOKUP($A38,'Copy of PY1 Data(H)'!$A$1:$A$288,'Copy of PY1 Data(H)'!$A$1:$CZ$288))</f>
        <v>0</v>
      </c>
      <c r="O38" s="180" cm="1">
        <f t="array" ref="O38">_xlfn.XLOOKUP(O$1,'Copy of PY1 Data(H)'!$A$1:$CZ$1,_xlfn.XLOOKUP($A38,'Copy of PY1 Data(H)'!$A$1:$A$288,'Copy of PY1 Data(H)'!$A$1:$CZ$288))</f>
        <v>0</v>
      </c>
      <c r="P38" s="180" cm="1">
        <f t="array" ref="P38">_xlfn.XLOOKUP(P$1,'Copy of PY1 Data(H)'!$A$1:$CZ$1,_xlfn.XLOOKUP($A38,'Copy of PY1 Data(H)'!$A$1:$A$288,'Copy of PY1 Data(H)'!$A$1:$CZ$288))</f>
        <v>171033</v>
      </c>
      <c r="Q38" s="180" cm="1">
        <f t="array" ref="Q38">_xlfn.XLOOKUP(Q$1,'Copy of PY1 Data(H)'!$A$1:$CZ$1,_xlfn.XLOOKUP($A38,'Copy of PY1 Data(H)'!$A$1:$A$288,'Copy of PY1 Data(H)'!$A$1:$CZ$288))</f>
        <v>12909507</v>
      </c>
      <c r="R38" s="180" cm="1">
        <f t="array" ref="R38">_xlfn.XLOOKUP(R$1,'Copy of PY1 Data(H)'!$A$1:$CZ$1,_xlfn.XLOOKUP($A38,'Copy of PY1 Data(H)'!$A$1:$A$288,'Copy of PY1 Data(H)'!$A$1:$CZ$288))</f>
        <v>0</v>
      </c>
      <c r="S38" s="180" cm="1">
        <f t="array" ref="S38">_xlfn.XLOOKUP(S$1,'Copy of PY1 Data(H)'!$A$1:$CZ$1,_xlfn.XLOOKUP($A38,'Copy of PY1 Data(H)'!$A$1:$A$288,'Copy of PY1 Data(H)'!$A$1:$CZ$288))</f>
        <v>960120</v>
      </c>
      <c r="T38" s="180" cm="1">
        <f t="array" ref="T38">_xlfn.XLOOKUP(T$1,'Copy of PY1 Data(H)'!$A$1:$CZ$1,_xlfn.XLOOKUP($A38,'Copy of PY1 Data(H)'!$A$1:$A$288,'Copy of PY1 Data(H)'!$A$1:$CZ$288))</f>
        <v>1277650</v>
      </c>
      <c r="U38" s="180" cm="1">
        <f t="array" ref="U38">_xlfn.XLOOKUP(U$1,'Copy of PY1 Data(H)'!$A$1:$CZ$1,_xlfn.XLOOKUP($A38,'Copy of PY1 Data(H)'!$A$1:$A$288,'Copy of PY1 Data(H)'!$A$1:$CZ$288))</f>
        <v>208755</v>
      </c>
      <c r="V38" s="180" cm="1">
        <f t="array" ref="V38">_xlfn.XLOOKUP(V$1,'Copy of PY1 Data(H)'!$A$1:$CZ$1,_xlfn.XLOOKUP($A38,'Copy of PY1 Data(H)'!$A$1:$A$288,'Copy of PY1 Data(H)'!$A$1:$CZ$288))</f>
        <v>3336088</v>
      </c>
      <c r="W38" s="180" cm="1">
        <f t="array" ref="W38">_xlfn.XLOOKUP(W$1,'Copy of PY1 Data(H)'!$A$1:$CZ$1,_xlfn.XLOOKUP($A38,'Copy of PY1 Data(H)'!$A$1:$A$288,'Copy of PY1 Data(H)'!$A$1:$CZ$288))</f>
        <v>0</v>
      </c>
      <c r="X38" s="180" cm="1">
        <f t="array" ref="X38">_xlfn.XLOOKUP(X$1,'Copy of PY1 Data(H)'!$A$1:$CZ$1,_xlfn.XLOOKUP($A38,'Copy of PY1 Data(H)'!$A$1:$A$288,'Copy of PY1 Data(H)'!$A$1:$CZ$288))</f>
        <v>0</v>
      </c>
      <c r="Y38" s="180" cm="1">
        <f t="array" ref="Y38">_xlfn.XLOOKUP(Y$1,'Copy of PY1 Data(H)'!$A$1:$CZ$1,_xlfn.XLOOKUP($A38,'Copy of PY1 Data(H)'!$A$1:$A$288,'Copy of PY1 Data(H)'!$A$1:$CZ$288))</f>
        <v>3016401</v>
      </c>
      <c r="Z38" s="180" cm="1">
        <f t="array" ref="Z38">_xlfn.XLOOKUP(Z$1,'Copy of PY1 Data(H)'!$A$1:$CZ$1,_xlfn.XLOOKUP($A38,'Copy of PY1 Data(H)'!$A$1:$A$288,'Copy of PY1 Data(H)'!$A$1:$CZ$288))</f>
        <v>16352511</v>
      </c>
      <c r="AA38" s="180" cm="1">
        <f t="array" ref="AA38">_xlfn.XLOOKUP(AA$1,'Copy of PY1 Data(H)'!$A$1:$CZ$1,_xlfn.XLOOKUP($A38,'Copy of PY1 Data(H)'!$A$1:$A$288,'Copy of PY1 Data(H)'!$A$1:$CZ$288))</f>
        <v>149761</v>
      </c>
      <c r="AB38" s="180" cm="1">
        <f t="array" ref="AB38">_xlfn.XLOOKUP(AB$1,'Copy of PY1 Data(H)'!$A$1:$CZ$1,_xlfn.XLOOKUP($A38,'Copy of PY1 Data(H)'!$A$1:$A$288,'Copy of PY1 Data(H)'!$A$1:$CZ$288))</f>
        <v>263982</v>
      </c>
      <c r="AC38" s="180" cm="1">
        <f t="array" ref="AC38">_xlfn.XLOOKUP(AC$1,'Copy of PY1 Data(H)'!$A$1:$CZ$1,_xlfn.XLOOKUP($A38,'Copy of PY1 Data(H)'!$A$1:$A$288,'Copy of PY1 Data(H)'!$A$1:$CZ$288))</f>
        <v>0</v>
      </c>
      <c r="AD38" s="180" cm="1">
        <f t="array" ref="AD38">_xlfn.XLOOKUP(AD$1,'Copy of PY1 Data(H)'!$A$1:$CZ$1,_xlfn.XLOOKUP($A38,'Copy of PY1 Data(H)'!$A$1:$A$288,'Copy of PY1 Data(H)'!$A$1:$CZ$288))</f>
        <v>0</v>
      </c>
      <c r="AE38" s="180" cm="1">
        <f t="array" ref="AE38">_xlfn.XLOOKUP(AE$1,'Copy of PY1 Data(H)'!$A$1:$CZ$1,_xlfn.XLOOKUP($A38,'Copy of PY1 Data(H)'!$A$1:$A$288,'Copy of PY1 Data(H)'!$A$1:$CZ$288))</f>
        <v>0</v>
      </c>
      <c r="AF38" s="180" cm="1">
        <f t="array" ref="AF38">_xlfn.XLOOKUP(AF$1,'Copy of PY1 Data(H)'!$A$1:$CZ$1,_xlfn.XLOOKUP($A38,'Copy of PY1 Data(H)'!$A$1:$A$288,'Copy of PY1 Data(H)'!$A$1:$CZ$288))</f>
        <v>120516531</v>
      </c>
      <c r="AG38" s="180" cm="1">
        <f t="array" ref="AG38">_xlfn.XLOOKUP(AG$1,'Copy of PY1 Data(H)'!$A$1:$CZ$1,_xlfn.XLOOKUP($A38,'Copy of PY1 Data(H)'!$A$1:$A$288,'Copy of PY1 Data(H)'!$A$1:$CZ$288))</f>
        <v>267</v>
      </c>
      <c r="AH38" s="180" cm="1">
        <f t="array" ref="AH38">_xlfn.XLOOKUP(AH$1,'Copy of PY1 Data(H)'!$A$1:$CZ$1,_xlfn.XLOOKUP($A38,'Copy of PY1 Data(H)'!$A$1:$A$288,'Copy of PY1 Data(H)'!$A$1:$CZ$288))</f>
        <v>236503</v>
      </c>
      <c r="AI38" s="180" cm="1">
        <f t="array" ref="AI38">_xlfn.XLOOKUP(AI$1,'Copy of PY1 Data(H)'!$A$1:$CZ$1,_xlfn.XLOOKUP($A38,'Copy of PY1 Data(H)'!$A$1:$A$288,'Copy of PY1 Data(H)'!$A$1:$CZ$288))</f>
        <v>4175529</v>
      </c>
      <c r="AJ38" s="180" cm="1">
        <f t="array" ref="AJ38">_xlfn.XLOOKUP(AJ$1,'Copy of PY1 Data(H)'!$A$1:$CZ$1,_xlfn.XLOOKUP($A38,'Copy of PY1 Data(H)'!$A$1:$A$288,'Copy of PY1 Data(H)'!$A$1:$CZ$288))</f>
        <v>0</v>
      </c>
      <c r="AK38" s="180" cm="1">
        <f t="array" ref="AK38">_xlfn.XLOOKUP(AK$1,'Copy of PY1 Data(H)'!$A$1:$CZ$1,_xlfn.XLOOKUP($A38,'Copy of PY1 Data(H)'!$A$1:$A$288,'Copy of PY1 Data(H)'!$A$1:$CZ$288))</f>
        <v>72148</v>
      </c>
      <c r="AL38" s="180" cm="1">
        <f t="array" ref="AL38">_xlfn.XLOOKUP(AL$1,'Copy of PY1 Data(H)'!$A$1:$CZ$1,_xlfn.XLOOKUP($A38,'Copy of PY1 Data(H)'!$A$1:$A$288,'Copy of PY1 Data(H)'!$A$1:$CZ$288))</f>
        <v>0</v>
      </c>
      <c r="AM38" s="180" cm="1">
        <f t="array" ref="AM38">_xlfn.XLOOKUP(AM$1,'Copy of PY1 Data(H)'!$A$1:$CZ$1,_xlfn.XLOOKUP($A38,'Copy of PY1 Data(H)'!$A$1:$A$288,'Copy of PY1 Data(H)'!$A$1:$CZ$288))</f>
        <v>355854</v>
      </c>
      <c r="AN38" s="180" cm="1">
        <f t="array" ref="AN38">_xlfn.XLOOKUP(AN$1,'Copy of PY1 Data(H)'!$A$1:$CZ$1,_xlfn.XLOOKUP($A38,'Copy of PY1 Data(H)'!$A$1:$A$288,'Copy of PY1 Data(H)'!$A$1:$CZ$288))</f>
        <v>0</v>
      </c>
      <c r="AO38" s="180" cm="1">
        <f t="array" ref="AO38">_xlfn.XLOOKUP(AO$1,'Copy of PY1 Data(H)'!$A$1:$CZ$1,_xlfn.XLOOKUP($A38,'Copy of PY1 Data(H)'!$A$1:$A$288,'Copy of PY1 Data(H)'!$A$1:$CZ$288))</f>
        <v>0</v>
      </c>
      <c r="AP38" s="180" cm="1">
        <f t="array" ref="AP38">_xlfn.XLOOKUP(AP$1,'Copy of PY1 Data(H)'!$A$1:$CZ$1,_xlfn.XLOOKUP($A38,'Copy of PY1 Data(H)'!$A$1:$A$288,'Copy of PY1 Data(H)'!$A$1:$CZ$288))</f>
        <v>9467972</v>
      </c>
      <c r="AQ38" s="180" cm="1">
        <f t="array" ref="AQ38">_xlfn.XLOOKUP(AQ$1,'Copy of PY1 Data(H)'!$A$1:$CZ$1,_xlfn.XLOOKUP($A38,'Copy of PY1 Data(H)'!$A$1:$A$288,'Copy of PY1 Data(H)'!$A$1:$CZ$288))</f>
        <v>0</v>
      </c>
      <c r="AR38" s="180" cm="1">
        <f t="array" ref="AR38">_xlfn.XLOOKUP(AR$1,'Copy of PY1 Data(H)'!$A$1:$CZ$1,_xlfn.XLOOKUP($A38,'Copy of PY1 Data(H)'!$A$1:$A$288,'Copy of PY1 Data(H)'!$A$1:$CZ$288))</f>
        <v>0</v>
      </c>
      <c r="AS38" s="180" cm="1">
        <f t="array" ref="AS38">_xlfn.XLOOKUP(AS$1,'Copy of PY1 Data(H)'!$A$1:$CZ$1,_xlfn.XLOOKUP($A38,'Copy of PY1 Data(H)'!$A$1:$A$288,'Copy of PY1 Data(H)'!$A$1:$CZ$288))</f>
        <v>0</v>
      </c>
      <c r="AT38" s="180" cm="1">
        <f t="array" ref="AT38">_xlfn.XLOOKUP(AT$1,'Copy of PY1 Data(H)'!$A$1:$CZ$1,_xlfn.XLOOKUP($A38,'Copy of PY1 Data(H)'!$A$1:$A$288,'Copy of PY1 Data(H)'!$A$1:$CZ$288))</f>
        <v>430257</v>
      </c>
      <c r="AU38" s="180" cm="1">
        <f t="array" ref="AU38">_xlfn.XLOOKUP(AU$1,'Copy of PY1 Data(H)'!$A$1:$CZ$1,_xlfn.XLOOKUP($A38,'Copy of PY1 Data(H)'!$A$1:$A$288,'Copy of PY1 Data(H)'!$A$1:$CZ$288))</f>
        <v>187172100</v>
      </c>
      <c r="AV38" s="180" cm="1">
        <f t="array" ref="AV38">_xlfn.XLOOKUP(AV$1,'Copy of PY1 Data(H)'!$A$1:$CZ$1,_xlfn.XLOOKUP($A38,'Copy of PY1 Data(H)'!$A$1:$A$288,'Copy of PY1 Data(H)'!$A$1:$CZ$288))</f>
        <v>263169973</v>
      </c>
      <c r="AW38" s="180" cm="1">
        <f t="array" ref="AW38">_xlfn.XLOOKUP(AW$1,'Copy of PY1 Data(H)'!$A$1:$CZ$1,_xlfn.XLOOKUP($A38,'Copy of PY1 Data(H)'!$A$1:$A$288,'Copy of PY1 Data(H)'!$A$1:$CZ$288))</f>
        <v>0</v>
      </c>
      <c r="AX38" s="180" cm="1">
        <f t="array" ref="AX38">_xlfn.XLOOKUP(AX$1,'Copy of PY1 Data(H)'!$A$1:$CZ$1,_xlfn.XLOOKUP($A38,'Copy of PY1 Data(H)'!$A$1:$A$288,'Copy of PY1 Data(H)'!$A$1:$CZ$288))</f>
        <v>499069</v>
      </c>
      <c r="AY38" s="180" cm="1">
        <f t="array" ref="AY38">_xlfn.XLOOKUP(AY$1,'Copy of PY1 Data(H)'!$A$1:$CZ$1,_xlfn.XLOOKUP($A38,'Copy of PY1 Data(H)'!$A$1:$A$288,'Copy of PY1 Data(H)'!$A$1:$CZ$288))</f>
        <v>532473</v>
      </c>
      <c r="AZ38" s="180" cm="1">
        <f t="array" ref="AZ38">_xlfn.XLOOKUP(AZ$1,'Copy of PY1 Data(H)'!$A$1:$CZ$1,_xlfn.XLOOKUP($A38,'Copy of PY1 Data(H)'!$A$1:$A$288,'Copy of PY1 Data(H)'!$A$1:$CZ$288))</f>
        <v>342769</v>
      </c>
      <c r="BA38" s="180" cm="1">
        <f t="array" ref="BA38">_xlfn.XLOOKUP(BA$1,'Copy of PY1 Data(H)'!$A$1:$CZ$1,_xlfn.XLOOKUP($A38,'Copy of PY1 Data(H)'!$A$1:$A$288,'Copy of PY1 Data(H)'!$A$1:$CZ$288))</f>
        <v>0</v>
      </c>
      <c r="BB38" s="180" cm="1">
        <f t="array" ref="BB38">_xlfn.XLOOKUP(BB$1,'Copy of PY1 Data(H)'!$A$1:$CZ$1,_xlfn.XLOOKUP($A38,'Copy of PY1 Data(H)'!$A$1:$A$288,'Copy of PY1 Data(H)'!$A$1:$CZ$288))</f>
        <v>3434020</v>
      </c>
      <c r="BC38" s="180" cm="1">
        <f t="array" ref="BC38">_xlfn.XLOOKUP(BC$1,'Copy of PY1 Data(H)'!$A$1:$CZ$1,_xlfn.XLOOKUP($A38,'Copy of PY1 Data(H)'!$A$1:$A$288,'Copy of PY1 Data(H)'!$A$1:$CZ$288))</f>
        <v>315205</v>
      </c>
      <c r="BD38" s="180" cm="1">
        <f t="array" ref="BD38">_xlfn.XLOOKUP(BD$1,'Copy of PY1 Data(H)'!$A$1:$CZ$1,_xlfn.XLOOKUP($A38,'Copy of PY1 Data(H)'!$A$1:$A$288,'Copy of PY1 Data(H)'!$A$1:$CZ$288))</f>
        <v>0</v>
      </c>
      <c r="BE38" s="180" cm="1">
        <f t="array" ref="BE38">_xlfn.XLOOKUP(BE$1,'Copy of PY1 Data(H)'!$A$1:$CZ$1,_xlfn.XLOOKUP($A38,'Copy of PY1 Data(H)'!$A$1:$A$288,'Copy of PY1 Data(H)'!$A$1:$CZ$288))</f>
        <v>0</v>
      </c>
      <c r="BF38" s="180" cm="1">
        <f t="array" ref="BF38">_xlfn.XLOOKUP(BF$1,'Copy of PY1 Data(H)'!$A$1:$CZ$1,_xlfn.XLOOKUP($A38,'Copy of PY1 Data(H)'!$A$1:$A$288,'Copy of PY1 Data(H)'!$A$1:$CZ$288))</f>
        <v>9433021</v>
      </c>
      <c r="BG38" s="180" cm="1">
        <f t="array" ref="BG38">_xlfn.XLOOKUP(BG$1,'Copy of PY1 Data(H)'!$A$1:$CZ$1,_xlfn.XLOOKUP($A38,'Copy of PY1 Data(H)'!$A$1:$A$288,'Copy of PY1 Data(H)'!$A$1:$CZ$288))</f>
        <v>0</v>
      </c>
      <c r="BH38" s="180" cm="1">
        <f t="array" ref="BH38">_xlfn.XLOOKUP(BH$1,'Copy of PY1 Data(H)'!$A$1:$CZ$1,_xlfn.XLOOKUP($A38,'Copy of PY1 Data(H)'!$A$1:$A$288,'Copy of PY1 Data(H)'!$A$1:$CZ$288))</f>
        <v>8130900</v>
      </c>
      <c r="BI38" s="180" cm="1">
        <f t="array" ref="BI38">_xlfn.XLOOKUP(BI$1,'Copy of PY1 Data(H)'!$A$1:$CZ$1,_xlfn.XLOOKUP($A38,'Copy of PY1 Data(H)'!$A$1:$A$288,'Copy of PY1 Data(H)'!$A$1:$CZ$288))</f>
        <v>2257634</v>
      </c>
      <c r="BJ38" s="180" cm="1">
        <f t="array" ref="BJ38">_xlfn.XLOOKUP(BJ$1,'Copy of PY1 Data(H)'!$A$1:$CZ$1,_xlfn.XLOOKUP($A38,'Copy of PY1 Data(H)'!$A$1:$A$288,'Copy of PY1 Data(H)'!$A$1:$CZ$288))</f>
        <v>0</v>
      </c>
      <c r="BK38" s="180" cm="1">
        <f t="array" ref="BK38">_xlfn.XLOOKUP(BK$1,'Copy of PY1 Data(H)'!$A$1:$CZ$1,_xlfn.XLOOKUP($A38,'Copy of PY1 Data(H)'!$A$1:$A$288,'Copy of PY1 Data(H)'!$A$1:$CZ$288))</f>
        <v>0</v>
      </c>
      <c r="BL38" s="180" cm="1">
        <f t="array" ref="BL38">_xlfn.XLOOKUP(BL$1,'Copy of PY1 Data(H)'!$A$1:$CZ$1,_xlfn.XLOOKUP($A38,'Copy of PY1 Data(H)'!$A$1:$A$288,'Copy of PY1 Data(H)'!$A$1:$CZ$288))</f>
        <v>14501482</v>
      </c>
      <c r="BM38" s="180" cm="1">
        <f t="array" ref="BM38">_xlfn.XLOOKUP(BM$1,'Copy of PY1 Data(H)'!$A$1:$CZ$1,_xlfn.XLOOKUP($A38,'Copy of PY1 Data(H)'!$A$1:$A$288,'Copy of PY1 Data(H)'!$A$1:$CZ$288))</f>
        <v>20366910</v>
      </c>
      <c r="BN38" s="180" cm="1">
        <f t="array" ref="BN38">_xlfn.XLOOKUP(BN$1,'Copy of PY1 Data(H)'!$A$1:$CZ$1,_xlfn.XLOOKUP($A38,'Copy of PY1 Data(H)'!$A$1:$A$288,'Copy of PY1 Data(H)'!$A$1:$CZ$288))</f>
        <v>5038256</v>
      </c>
      <c r="BO38" s="180" cm="1">
        <f t="array" ref="BO38">_xlfn.XLOOKUP(BO$1,'Copy of PY1 Data(H)'!$A$1:$CZ$1,_xlfn.XLOOKUP($A38,'Copy of PY1 Data(H)'!$A$1:$A$288,'Copy of PY1 Data(H)'!$A$1:$CZ$288))</f>
        <v>36853003</v>
      </c>
      <c r="BP38" s="180" cm="1">
        <f t="array" ref="BP38">_xlfn.XLOOKUP(BP$1,'Copy of PY1 Data(H)'!$A$1:$CZ$1,_xlfn.XLOOKUP($A38,'Copy of PY1 Data(H)'!$A$1:$A$288,'Copy of PY1 Data(H)'!$A$1:$CZ$288))</f>
        <v>193184922</v>
      </c>
      <c r="BQ38" s="180" cm="1">
        <f t="array" ref="BQ38">_xlfn.XLOOKUP(BQ$1,'Copy of PY1 Data(H)'!$A$1:$CZ$1,_xlfn.XLOOKUP($A38,'Copy of PY1 Data(H)'!$A$1:$A$288,'Copy of PY1 Data(H)'!$A$1:$CZ$288))</f>
        <v>250841</v>
      </c>
      <c r="BR38" s="180" cm="1">
        <f t="array" ref="BR38">_xlfn.XLOOKUP(BR$1,'Copy of PY1 Data(H)'!$A$1:$CZ$1,_xlfn.XLOOKUP($A38,'Copy of PY1 Data(H)'!$A$1:$A$288,'Copy of PY1 Data(H)'!$A$1:$CZ$288))</f>
        <v>8405606</v>
      </c>
      <c r="BS38" s="180" cm="1">
        <f t="array" ref="BS38">_xlfn.XLOOKUP(BS$1,'Copy of PY1 Data(H)'!$A$1:$CZ$1,_xlfn.XLOOKUP($A38,'Copy of PY1 Data(H)'!$A$1:$A$288,'Copy of PY1 Data(H)'!$A$1:$CZ$288))</f>
        <v>0</v>
      </c>
      <c r="BT38" s="180" cm="1">
        <f t="array" ref="BT38">_xlfn.XLOOKUP(BT$1,'Copy of PY1 Data(H)'!$A$1:$CZ$1,_xlfn.XLOOKUP($A38,'Copy of PY1 Data(H)'!$A$1:$A$288,'Copy of PY1 Data(H)'!$A$1:$CZ$288))</f>
        <v>0</v>
      </c>
      <c r="BU38" s="180" cm="1">
        <f t="array" ref="BU38">_xlfn.XLOOKUP(BU$1,'Copy of PY1 Data(H)'!$A$1:$CZ$1,_xlfn.XLOOKUP($A38,'Copy of PY1 Data(H)'!$A$1:$A$288,'Copy of PY1 Data(H)'!$A$1:$CZ$288))</f>
        <v>743871</v>
      </c>
      <c r="BV38" s="180" cm="1">
        <f t="array" ref="BV38">_xlfn.XLOOKUP(BV$1,'Copy of PY1 Data(H)'!$A$1:$CZ$1,_xlfn.XLOOKUP($A38,'Copy of PY1 Data(H)'!$A$1:$A$288,'Copy of PY1 Data(H)'!$A$1:$CZ$288))</f>
        <v>50329</v>
      </c>
      <c r="BW38" s="180" cm="1">
        <f t="array" ref="BW38">_xlfn.XLOOKUP(BW$1,'Copy of PY1 Data(H)'!$A$1:$CZ$1,_xlfn.XLOOKUP($A38,'Copy of PY1 Data(H)'!$A$1:$A$288,'Copy of PY1 Data(H)'!$A$1:$CZ$288))</f>
        <v>3307935</v>
      </c>
      <c r="BX38" s="180" cm="1">
        <f t="array" ref="BX38">_xlfn.XLOOKUP(BX$1,'Copy of PY1 Data(H)'!$A$1:$CZ$1,_xlfn.XLOOKUP($A38,'Copy of PY1 Data(H)'!$A$1:$A$288,'Copy of PY1 Data(H)'!$A$1:$CZ$288))</f>
        <v>0</v>
      </c>
      <c r="BY38" s="180" cm="1">
        <f t="array" ref="BY38">_xlfn.XLOOKUP(BY$1,'Copy of PY1 Data(H)'!$A$1:$CZ$1,_xlfn.XLOOKUP($A38,'Copy of PY1 Data(H)'!$A$1:$A$288,'Copy of PY1 Data(H)'!$A$1:$CZ$288))</f>
        <v>16467071</v>
      </c>
      <c r="BZ38" s="180" cm="1">
        <f t="array" ref="BZ38">_xlfn.XLOOKUP(BZ$1,'Copy of PY1 Data(H)'!$A$1:$CZ$1,_xlfn.XLOOKUP($A38,'Copy of PY1 Data(H)'!$A$1:$A$288,'Copy of PY1 Data(H)'!$A$1:$CZ$288))</f>
        <v>1036110</v>
      </c>
      <c r="CA38" s="180" cm="1">
        <f t="array" ref="CA38">_xlfn.XLOOKUP(CA$1,'Copy of PY1 Data(H)'!$A$1:$CZ$1,_xlfn.XLOOKUP($A38,'Copy of PY1 Data(H)'!$A$1:$A$288,'Copy of PY1 Data(H)'!$A$1:$CZ$288))</f>
        <v>0</v>
      </c>
      <c r="CB38" s="180" cm="1">
        <f t="array" ref="CB38">_xlfn.XLOOKUP(CB$1,'Copy of PY1 Data(H)'!$A$1:$CZ$1,_xlfn.XLOOKUP($A38,'Copy of PY1 Data(H)'!$A$1:$A$288,'Copy of PY1 Data(H)'!$A$1:$CZ$288))</f>
        <v>239825</v>
      </c>
      <c r="CC38" s="180" cm="1">
        <f t="array" ref="CC38">_xlfn.XLOOKUP(CC$1,'Copy of PY1 Data(H)'!$A$1:$CZ$1,_xlfn.XLOOKUP($A38,'Copy of PY1 Data(H)'!$A$1:$A$288,'Copy of PY1 Data(H)'!$A$1:$CZ$288))</f>
        <v>0</v>
      </c>
      <c r="CD38" s="180" cm="1">
        <f t="array" ref="CD38">_xlfn.XLOOKUP(CD$1,'Copy of PY1 Data(H)'!$A$1:$CZ$1,_xlfn.XLOOKUP($A38,'Copy of PY1 Data(H)'!$A$1:$A$288,'Copy of PY1 Data(H)'!$A$1:$CZ$288))</f>
        <v>25741533</v>
      </c>
    </row>
    <row r="39" spans="1:82" s="968" customFormat="1" x14ac:dyDescent="0.3">
      <c r="B39" s="968" t="s">
        <v>2969</v>
      </c>
      <c r="D39" s="968" t="e" cm="1">
        <f t="array" ref="D39">_xlfn.XLOOKUP(D$1,'Copy of PY1 Data(H)'!$A$1:$CZ$1,_xlfn.XLOOKUP($B39,'Copy of PY1 Data(H)'!$A$1:$A$288,'Copy of PY1 Data(H)'!$A$1:$CZ$288))</f>
        <v>#N/A</v>
      </c>
      <c r="E39" s="968" t="e" cm="1">
        <f t="array" ref="E39">_xlfn.XLOOKUP(E$1,'Copy of PY1 Data(H)'!$A$1:$CZ$1,_xlfn.XLOOKUP($B39,'Copy of PY1 Data(H)'!$A$1:$A$288,'Copy of PY1 Data(H)'!$A$1:$CZ$288))</f>
        <v>#N/A</v>
      </c>
      <c r="F39" s="968" t="e" cm="1">
        <f t="array" ref="F39">_xlfn.XLOOKUP(F$1,'Copy of PY1 Data(H)'!$A$1:$CZ$1,_xlfn.XLOOKUP($B39,'Copy of PY1 Data(H)'!$A$1:$A$288,'Copy of PY1 Data(H)'!$A$1:$CZ$288))</f>
        <v>#N/A</v>
      </c>
      <c r="G39" s="968" t="e" cm="1">
        <f t="array" ref="G39">_xlfn.XLOOKUP(G$1,'Copy of PY1 Data(H)'!$A$1:$CZ$1,_xlfn.XLOOKUP($B39,'Copy of PY1 Data(H)'!$A$1:$A$288,'Copy of PY1 Data(H)'!$A$1:$CZ$288))</f>
        <v>#N/A</v>
      </c>
      <c r="H39" s="968" t="e" cm="1">
        <f t="array" ref="H39">_xlfn.XLOOKUP(H$1,'Copy of PY1 Data(H)'!$A$1:$CZ$1,_xlfn.XLOOKUP($B39,'Copy of PY1 Data(H)'!$A$1:$A$288,'Copy of PY1 Data(H)'!$A$1:$CZ$288))</f>
        <v>#N/A</v>
      </c>
      <c r="I39" s="968" t="e" cm="1">
        <f t="array" ref="I39">_xlfn.XLOOKUP(I$1,'Copy of PY1 Data(H)'!$A$1:$CZ$1,_xlfn.XLOOKUP($B39,'Copy of PY1 Data(H)'!$A$1:$A$288,'Copy of PY1 Data(H)'!$A$1:$CZ$288))</f>
        <v>#N/A</v>
      </c>
      <c r="J39" s="968" t="e" cm="1">
        <f t="array" ref="J39">_xlfn.XLOOKUP(J$1,'Copy of PY1 Data(H)'!$A$1:$CZ$1,_xlfn.XLOOKUP($B39,'Copy of PY1 Data(H)'!$A$1:$A$288,'Copy of PY1 Data(H)'!$A$1:$CZ$288))</f>
        <v>#N/A</v>
      </c>
      <c r="K39" s="968" t="e" cm="1">
        <f t="array" ref="K39">_xlfn.XLOOKUP(K$1,'Copy of PY1 Data(H)'!$A$1:$CZ$1,_xlfn.XLOOKUP($B39,'Copy of PY1 Data(H)'!$A$1:$A$288,'Copy of PY1 Data(H)'!$A$1:$CZ$288))</f>
        <v>#N/A</v>
      </c>
      <c r="L39" s="968" t="e" cm="1">
        <f t="array" ref="L39">_xlfn.XLOOKUP(L$1,'Copy of PY1 Data(H)'!$A$1:$CZ$1,_xlfn.XLOOKUP($B39,'Copy of PY1 Data(H)'!$A$1:$A$288,'Copy of PY1 Data(H)'!$A$1:$CZ$288))</f>
        <v>#N/A</v>
      </c>
      <c r="M39" s="968" t="e" cm="1">
        <f t="array" ref="M39">_xlfn.XLOOKUP(M$1,'Copy of PY1 Data(H)'!$A$1:$CZ$1,_xlfn.XLOOKUP($B39,'Copy of PY1 Data(H)'!$A$1:$A$288,'Copy of PY1 Data(H)'!$A$1:$CZ$288))</f>
        <v>#N/A</v>
      </c>
      <c r="N39" s="968" t="e" cm="1">
        <f t="array" ref="N39">_xlfn.XLOOKUP(N$1,'Copy of PY1 Data(H)'!$A$1:$CZ$1,_xlfn.XLOOKUP($B39,'Copy of PY1 Data(H)'!$A$1:$A$288,'Copy of PY1 Data(H)'!$A$1:$CZ$288))</f>
        <v>#N/A</v>
      </c>
      <c r="O39" s="968" t="e" cm="1">
        <f t="array" ref="O39">_xlfn.XLOOKUP(O$1,'Copy of PY1 Data(H)'!$A$1:$CZ$1,_xlfn.XLOOKUP($B39,'Copy of PY1 Data(H)'!$A$1:$A$288,'Copy of PY1 Data(H)'!$A$1:$CZ$288))</f>
        <v>#N/A</v>
      </c>
      <c r="P39" s="968" t="e" cm="1">
        <f t="array" ref="P39">_xlfn.XLOOKUP(P$1,'Copy of PY1 Data(H)'!$A$1:$CZ$1,_xlfn.XLOOKUP($B39,'Copy of PY1 Data(H)'!$A$1:$A$288,'Copy of PY1 Data(H)'!$A$1:$CZ$288))</f>
        <v>#N/A</v>
      </c>
      <c r="Q39" s="968" t="e" cm="1">
        <f t="array" ref="Q39">_xlfn.XLOOKUP(Q$1,'Copy of PY1 Data(H)'!$A$1:$CZ$1,_xlfn.XLOOKUP($B39,'Copy of PY1 Data(H)'!$A$1:$A$288,'Copy of PY1 Data(H)'!$A$1:$CZ$288))</f>
        <v>#N/A</v>
      </c>
      <c r="R39" s="968" t="e" cm="1">
        <f t="array" ref="R39">_xlfn.XLOOKUP(R$1,'Copy of PY1 Data(H)'!$A$1:$CZ$1,_xlfn.XLOOKUP($B39,'Copy of PY1 Data(H)'!$A$1:$A$288,'Copy of PY1 Data(H)'!$A$1:$CZ$288))</f>
        <v>#N/A</v>
      </c>
      <c r="S39" s="968" t="e" cm="1">
        <f t="array" ref="S39">_xlfn.XLOOKUP(S$1,'Copy of PY1 Data(H)'!$A$1:$CZ$1,_xlfn.XLOOKUP($B39,'Copy of PY1 Data(H)'!$A$1:$A$288,'Copy of PY1 Data(H)'!$A$1:$CZ$288))</f>
        <v>#N/A</v>
      </c>
      <c r="T39" s="968" t="e" cm="1">
        <f t="array" ref="T39">_xlfn.XLOOKUP(T$1,'Copy of PY1 Data(H)'!$A$1:$CZ$1,_xlfn.XLOOKUP($B39,'Copy of PY1 Data(H)'!$A$1:$A$288,'Copy of PY1 Data(H)'!$A$1:$CZ$288))</f>
        <v>#N/A</v>
      </c>
      <c r="U39" s="968" t="e" cm="1">
        <f t="array" ref="U39">_xlfn.XLOOKUP(U$1,'Copy of PY1 Data(H)'!$A$1:$CZ$1,_xlfn.XLOOKUP($B39,'Copy of PY1 Data(H)'!$A$1:$A$288,'Copy of PY1 Data(H)'!$A$1:$CZ$288))</f>
        <v>#N/A</v>
      </c>
      <c r="V39" s="968" t="e" cm="1">
        <f t="array" ref="V39">_xlfn.XLOOKUP(V$1,'Copy of PY1 Data(H)'!$A$1:$CZ$1,_xlfn.XLOOKUP($B39,'Copy of PY1 Data(H)'!$A$1:$A$288,'Copy of PY1 Data(H)'!$A$1:$CZ$288))</f>
        <v>#N/A</v>
      </c>
      <c r="W39" s="968" t="e" cm="1">
        <f t="array" ref="W39">_xlfn.XLOOKUP(W$1,'Copy of PY1 Data(H)'!$A$1:$CZ$1,_xlfn.XLOOKUP($B39,'Copy of PY1 Data(H)'!$A$1:$A$288,'Copy of PY1 Data(H)'!$A$1:$CZ$288))</f>
        <v>#N/A</v>
      </c>
      <c r="X39" s="968" t="e" cm="1">
        <f t="array" ref="X39">_xlfn.XLOOKUP(X$1,'Copy of PY1 Data(H)'!$A$1:$CZ$1,_xlfn.XLOOKUP($B39,'Copy of PY1 Data(H)'!$A$1:$A$288,'Copy of PY1 Data(H)'!$A$1:$CZ$288))</f>
        <v>#N/A</v>
      </c>
      <c r="Y39" s="968" t="e" cm="1">
        <f t="array" ref="Y39">_xlfn.XLOOKUP(Y$1,'Copy of PY1 Data(H)'!$A$1:$CZ$1,_xlfn.XLOOKUP($B39,'Copy of PY1 Data(H)'!$A$1:$A$288,'Copy of PY1 Data(H)'!$A$1:$CZ$288))</f>
        <v>#N/A</v>
      </c>
      <c r="Z39" s="968" t="e" cm="1">
        <f t="array" ref="Z39">_xlfn.XLOOKUP(Z$1,'Copy of PY1 Data(H)'!$A$1:$CZ$1,_xlfn.XLOOKUP($B39,'Copy of PY1 Data(H)'!$A$1:$A$288,'Copy of PY1 Data(H)'!$A$1:$CZ$288))</f>
        <v>#N/A</v>
      </c>
      <c r="AA39" s="968" t="e" cm="1">
        <f t="array" ref="AA39">_xlfn.XLOOKUP(AA$1,'Copy of PY1 Data(H)'!$A$1:$CZ$1,_xlfn.XLOOKUP($B39,'Copy of PY1 Data(H)'!$A$1:$A$288,'Copy of PY1 Data(H)'!$A$1:$CZ$288))</f>
        <v>#N/A</v>
      </c>
      <c r="AB39" s="968" t="e" cm="1">
        <f t="array" ref="AB39">_xlfn.XLOOKUP(AB$1,'Copy of PY1 Data(H)'!$A$1:$CZ$1,_xlfn.XLOOKUP($B39,'Copy of PY1 Data(H)'!$A$1:$A$288,'Copy of PY1 Data(H)'!$A$1:$CZ$288))</f>
        <v>#N/A</v>
      </c>
      <c r="AC39" s="968" t="e" cm="1">
        <f t="array" ref="AC39">_xlfn.XLOOKUP(AC$1,'Copy of PY1 Data(H)'!$A$1:$CZ$1,_xlfn.XLOOKUP($B39,'Copy of PY1 Data(H)'!$A$1:$A$288,'Copy of PY1 Data(H)'!$A$1:$CZ$288))</f>
        <v>#N/A</v>
      </c>
      <c r="AD39" s="968" t="e" cm="1">
        <f t="array" ref="AD39">_xlfn.XLOOKUP(AD$1,'Copy of PY1 Data(H)'!$A$1:$CZ$1,_xlfn.XLOOKUP($B39,'Copy of PY1 Data(H)'!$A$1:$A$288,'Copy of PY1 Data(H)'!$A$1:$CZ$288))</f>
        <v>#N/A</v>
      </c>
      <c r="AE39" s="968" t="e" cm="1">
        <f t="array" ref="AE39">_xlfn.XLOOKUP(AE$1,'Copy of PY1 Data(H)'!$A$1:$CZ$1,_xlfn.XLOOKUP($B39,'Copy of PY1 Data(H)'!$A$1:$A$288,'Copy of PY1 Data(H)'!$A$1:$CZ$288))</f>
        <v>#N/A</v>
      </c>
      <c r="AF39" s="968" t="e" cm="1">
        <f t="array" ref="AF39">_xlfn.XLOOKUP(AF$1,'Copy of PY1 Data(H)'!$A$1:$CZ$1,_xlfn.XLOOKUP($B39,'Copy of PY1 Data(H)'!$A$1:$A$288,'Copy of PY1 Data(H)'!$A$1:$CZ$288))</f>
        <v>#N/A</v>
      </c>
      <c r="AG39" s="968" t="e" cm="1">
        <f t="array" ref="AG39">_xlfn.XLOOKUP(AG$1,'Copy of PY1 Data(H)'!$A$1:$CZ$1,_xlfn.XLOOKUP($B39,'Copy of PY1 Data(H)'!$A$1:$A$288,'Copy of PY1 Data(H)'!$A$1:$CZ$288))</f>
        <v>#N/A</v>
      </c>
      <c r="AH39" s="968" t="e" cm="1">
        <f t="array" ref="AH39">_xlfn.XLOOKUP(AH$1,'Copy of PY1 Data(H)'!$A$1:$CZ$1,_xlfn.XLOOKUP($B39,'Copy of PY1 Data(H)'!$A$1:$A$288,'Copy of PY1 Data(H)'!$A$1:$CZ$288))</f>
        <v>#N/A</v>
      </c>
      <c r="AI39" s="968" t="e" cm="1">
        <f t="array" ref="AI39">_xlfn.XLOOKUP(AI$1,'Copy of PY1 Data(H)'!$A$1:$CZ$1,_xlfn.XLOOKUP($B39,'Copy of PY1 Data(H)'!$A$1:$A$288,'Copy of PY1 Data(H)'!$A$1:$CZ$288))</f>
        <v>#N/A</v>
      </c>
      <c r="AJ39" s="968" t="e" cm="1">
        <f t="array" ref="AJ39">_xlfn.XLOOKUP(AJ$1,'Copy of PY1 Data(H)'!$A$1:$CZ$1,_xlfn.XLOOKUP($B39,'Copy of PY1 Data(H)'!$A$1:$A$288,'Copy of PY1 Data(H)'!$A$1:$CZ$288))</f>
        <v>#N/A</v>
      </c>
      <c r="AK39" s="968" t="e" cm="1">
        <f t="array" ref="AK39">_xlfn.XLOOKUP(AK$1,'Copy of PY1 Data(H)'!$A$1:$CZ$1,_xlfn.XLOOKUP($B39,'Copy of PY1 Data(H)'!$A$1:$A$288,'Copy of PY1 Data(H)'!$A$1:$CZ$288))</f>
        <v>#N/A</v>
      </c>
      <c r="AL39" s="968" t="e" cm="1">
        <f t="array" ref="AL39">_xlfn.XLOOKUP(AL$1,'Copy of PY1 Data(H)'!$A$1:$CZ$1,_xlfn.XLOOKUP($B39,'Copy of PY1 Data(H)'!$A$1:$A$288,'Copy of PY1 Data(H)'!$A$1:$CZ$288))</f>
        <v>#N/A</v>
      </c>
      <c r="AM39" s="968" t="e" cm="1">
        <f t="array" ref="AM39">_xlfn.XLOOKUP(AM$1,'Copy of PY1 Data(H)'!$A$1:$CZ$1,_xlfn.XLOOKUP($B39,'Copy of PY1 Data(H)'!$A$1:$A$288,'Copy of PY1 Data(H)'!$A$1:$CZ$288))</f>
        <v>#N/A</v>
      </c>
      <c r="AN39" s="968" t="e" cm="1">
        <f t="array" ref="AN39">_xlfn.XLOOKUP(AN$1,'Copy of PY1 Data(H)'!$A$1:$CZ$1,_xlfn.XLOOKUP($B39,'Copy of PY1 Data(H)'!$A$1:$A$288,'Copy of PY1 Data(H)'!$A$1:$CZ$288))</f>
        <v>#N/A</v>
      </c>
      <c r="AO39" s="968" t="e" cm="1">
        <f t="array" ref="AO39">_xlfn.XLOOKUP(AO$1,'Copy of PY1 Data(H)'!$A$1:$CZ$1,_xlfn.XLOOKUP($B39,'Copy of PY1 Data(H)'!$A$1:$A$288,'Copy of PY1 Data(H)'!$A$1:$CZ$288))</f>
        <v>#N/A</v>
      </c>
      <c r="AP39" s="968" t="e" cm="1">
        <f t="array" ref="AP39">_xlfn.XLOOKUP(AP$1,'Copy of PY1 Data(H)'!$A$1:$CZ$1,_xlfn.XLOOKUP($B39,'Copy of PY1 Data(H)'!$A$1:$A$288,'Copy of PY1 Data(H)'!$A$1:$CZ$288))</f>
        <v>#N/A</v>
      </c>
      <c r="AQ39" s="968" t="e" cm="1">
        <f t="array" ref="AQ39">_xlfn.XLOOKUP(AQ$1,'Copy of PY1 Data(H)'!$A$1:$CZ$1,_xlfn.XLOOKUP($B39,'Copy of PY1 Data(H)'!$A$1:$A$288,'Copy of PY1 Data(H)'!$A$1:$CZ$288))</f>
        <v>#N/A</v>
      </c>
      <c r="AR39" s="968" t="e" cm="1">
        <f t="array" ref="AR39">_xlfn.XLOOKUP(AR$1,'Copy of PY1 Data(H)'!$A$1:$CZ$1,_xlfn.XLOOKUP($B39,'Copy of PY1 Data(H)'!$A$1:$A$288,'Copy of PY1 Data(H)'!$A$1:$CZ$288))</f>
        <v>#N/A</v>
      </c>
      <c r="AS39" s="968" t="e" cm="1">
        <f t="array" ref="AS39">_xlfn.XLOOKUP(AS$1,'Copy of PY1 Data(H)'!$A$1:$CZ$1,_xlfn.XLOOKUP($B39,'Copy of PY1 Data(H)'!$A$1:$A$288,'Copy of PY1 Data(H)'!$A$1:$CZ$288))</f>
        <v>#N/A</v>
      </c>
      <c r="AT39" s="968" t="e" cm="1">
        <f t="array" ref="AT39">_xlfn.XLOOKUP(AT$1,'Copy of PY1 Data(H)'!$A$1:$CZ$1,_xlfn.XLOOKUP($B39,'Copy of PY1 Data(H)'!$A$1:$A$288,'Copy of PY1 Data(H)'!$A$1:$CZ$288))</f>
        <v>#N/A</v>
      </c>
      <c r="AU39" s="968" t="e" cm="1">
        <f t="array" ref="AU39">_xlfn.XLOOKUP(AU$1,'Copy of PY1 Data(H)'!$A$1:$CZ$1,_xlfn.XLOOKUP($B39,'Copy of PY1 Data(H)'!$A$1:$A$288,'Copy of PY1 Data(H)'!$A$1:$CZ$288))</f>
        <v>#N/A</v>
      </c>
      <c r="AV39" s="968" t="e" cm="1">
        <f t="array" ref="AV39">_xlfn.XLOOKUP(AV$1,'Copy of PY1 Data(H)'!$A$1:$CZ$1,_xlfn.XLOOKUP($B39,'Copy of PY1 Data(H)'!$A$1:$A$288,'Copy of PY1 Data(H)'!$A$1:$CZ$288))</f>
        <v>#N/A</v>
      </c>
      <c r="AW39" s="968" t="e" cm="1">
        <f t="array" ref="AW39">_xlfn.XLOOKUP(AW$1,'Copy of PY1 Data(H)'!$A$1:$CZ$1,_xlfn.XLOOKUP($B39,'Copy of PY1 Data(H)'!$A$1:$A$288,'Copy of PY1 Data(H)'!$A$1:$CZ$288))</f>
        <v>#N/A</v>
      </c>
      <c r="AX39" s="968" t="e" cm="1">
        <f t="array" ref="AX39">_xlfn.XLOOKUP(AX$1,'Copy of PY1 Data(H)'!$A$1:$CZ$1,_xlfn.XLOOKUP($B39,'Copy of PY1 Data(H)'!$A$1:$A$288,'Copy of PY1 Data(H)'!$A$1:$CZ$288))</f>
        <v>#N/A</v>
      </c>
      <c r="AY39" s="968" t="e" cm="1">
        <f t="array" ref="AY39">_xlfn.XLOOKUP(AY$1,'Copy of PY1 Data(H)'!$A$1:$CZ$1,_xlfn.XLOOKUP($B39,'Copy of PY1 Data(H)'!$A$1:$A$288,'Copy of PY1 Data(H)'!$A$1:$CZ$288))</f>
        <v>#N/A</v>
      </c>
      <c r="AZ39" s="968" t="e" cm="1">
        <f t="array" ref="AZ39">_xlfn.XLOOKUP(AZ$1,'Copy of PY1 Data(H)'!$A$1:$CZ$1,_xlfn.XLOOKUP($B39,'Copy of PY1 Data(H)'!$A$1:$A$288,'Copy of PY1 Data(H)'!$A$1:$CZ$288))</f>
        <v>#N/A</v>
      </c>
      <c r="BA39" s="968" t="e" cm="1">
        <f t="array" ref="BA39">_xlfn.XLOOKUP(BA$1,'Copy of PY1 Data(H)'!$A$1:$CZ$1,_xlfn.XLOOKUP($B39,'Copy of PY1 Data(H)'!$A$1:$A$288,'Copy of PY1 Data(H)'!$A$1:$CZ$288))</f>
        <v>#N/A</v>
      </c>
      <c r="BB39" s="968" t="e" cm="1">
        <f t="array" ref="BB39">_xlfn.XLOOKUP(BB$1,'Copy of PY1 Data(H)'!$A$1:$CZ$1,_xlfn.XLOOKUP($B39,'Copy of PY1 Data(H)'!$A$1:$A$288,'Copy of PY1 Data(H)'!$A$1:$CZ$288))</f>
        <v>#N/A</v>
      </c>
      <c r="BC39" s="968" t="e" cm="1">
        <f t="array" ref="BC39">_xlfn.XLOOKUP(BC$1,'Copy of PY1 Data(H)'!$A$1:$CZ$1,_xlfn.XLOOKUP($B39,'Copy of PY1 Data(H)'!$A$1:$A$288,'Copy of PY1 Data(H)'!$A$1:$CZ$288))</f>
        <v>#N/A</v>
      </c>
      <c r="BD39" s="968" t="e" cm="1">
        <f t="array" ref="BD39">_xlfn.XLOOKUP(BD$1,'Copy of PY1 Data(H)'!$A$1:$CZ$1,_xlfn.XLOOKUP($B39,'Copy of PY1 Data(H)'!$A$1:$A$288,'Copy of PY1 Data(H)'!$A$1:$CZ$288))</f>
        <v>#N/A</v>
      </c>
      <c r="BE39" s="968" t="e" cm="1">
        <f t="array" ref="BE39">_xlfn.XLOOKUP(BE$1,'Copy of PY1 Data(H)'!$A$1:$CZ$1,_xlfn.XLOOKUP($B39,'Copy of PY1 Data(H)'!$A$1:$A$288,'Copy of PY1 Data(H)'!$A$1:$CZ$288))</f>
        <v>#N/A</v>
      </c>
      <c r="BF39" s="968" t="e" cm="1">
        <f t="array" ref="BF39">_xlfn.XLOOKUP(BF$1,'Copy of PY1 Data(H)'!$A$1:$CZ$1,_xlfn.XLOOKUP($B39,'Copy of PY1 Data(H)'!$A$1:$A$288,'Copy of PY1 Data(H)'!$A$1:$CZ$288))</f>
        <v>#N/A</v>
      </c>
      <c r="BG39" s="968" t="e" cm="1">
        <f t="array" ref="BG39">_xlfn.XLOOKUP(BG$1,'Copy of PY1 Data(H)'!$A$1:$CZ$1,_xlfn.XLOOKUP($B39,'Copy of PY1 Data(H)'!$A$1:$A$288,'Copy of PY1 Data(H)'!$A$1:$CZ$288))</f>
        <v>#N/A</v>
      </c>
      <c r="BH39" s="968" t="e" cm="1">
        <f t="array" ref="BH39">_xlfn.XLOOKUP(BH$1,'Copy of PY1 Data(H)'!$A$1:$CZ$1,_xlfn.XLOOKUP($B39,'Copy of PY1 Data(H)'!$A$1:$A$288,'Copy of PY1 Data(H)'!$A$1:$CZ$288))</f>
        <v>#N/A</v>
      </c>
      <c r="BI39" s="968" t="e" cm="1">
        <f t="array" ref="BI39">_xlfn.XLOOKUP(BI$1,'Copy of PY1 Data(H)'!$A$1:$CZ$1,_xlfn.XLOOKUP($B39,'Copy of PY1 Data(H)'!$A$1:$A$288,'Copy of PY1 Data(H)'!$A$1:$CZ$288))</f>
        <v>#N/A</v>
      </c>
      <c r="BJ39" s="968" t="e" cm="1">
        <f t="array" ref="BJ39">_xlfn.XLOOKUP(BJ$1,'Copy of PY1 Data(H)'!$A$1:$CZ$1,_xlfn.XLOOKUP($B39,'Copy of PY1 Data(H)'!$A$1:$A$288,'Copy of PY1 Data(H)'!$A$1:$CZ$288))</f>
        <v>#N/A</v>
      </c>
      <c r="BK39" s="968" t="e" cm="1">
        <f t="array" ref="BK39">_xlfn.XLOOKUP(BK$1,'Copy of PY1 Data(H)'!$A$1:$CZ$1,_xlfn.XLOOKUP($B39,'Copy of PY1 Data(H)'!$A$1:$A$288,'Copy of PY1 Data(H)'!$A$1:$CZ$288))</f>
        <v>#N/A</v>
      </c>
      <c r="BL39" s="968" t="e" cm="1">
        <f t="array" ref="BL39">_xlfn.XLOOKUP(BL$1,'Copy of PY1 Data(H)'!$A$1:$CZ$1,_xlfn.XLOOKUP($B39,'Copy of PY1 Data(H)'!$A$1:$A$288,'Copy of PY1 Data(H)'!$A$1:$CZ$288))</f>
        <v>#N/A</v>
      </c>
      <c r="BM39" s="968" t="e" cm="1">
        <f t="array" ref="BM39">_xlfn.XLOOKUP(BM$1,'Copy of PY1 Data(H)'!$A$1:$CZ$1,_xlfn.XLOOKUP($B39,'Copy of PY1 Data(H)'!$A$1:$A$288,'Copy of PY1 Data(H)'!$A$1:$CZ$288))</f>
        <v>#N/A</v>
      </c>
      <c r="BN39" s="968" t="e" cm="1">
        <f t="array" ref="BN39">_xlfn.XLOOKUP(BN$1,'Copy of PY1 Data(H)'!$A$1:$CZ$1,_xlfn.XLOOKUP($B39,'Copy of PY1 Data(H)'!$A$1:$A$288,'Copy of PY1 Data(H)'!$A$1:$CZ$288))</f>
        <v>#N/A</v>
      </c>
      <c r="BO39" s="968" t="e" cm="1">
        <f t="array" ref="BO39">_xlfn.XLOOKUP(BO$1,'Copy of PY1 Data(H)'!$A$1:$CZ$1,_xlfn.XLOOKUP($B39,'Copy of PY1 Data(H)'!$A$1:$A$288,'Copy of PY1 Data(H)'!$A$1:$CZ$288))</f>
        <v>#N/A</v>
      </c>
      <c r="BP39" s="968" t="e" cm="1">
        <f t="array" ref="BP39">_xlfn.XLOOKUP(BP$1,'Copy of PY1 Data(H)'!$A$1:$CZ$1,_xlfn.XLOOKUP($B39,'Copy of PY1 Data(H)'!$A$1:$A$288,'Copy of PY1 Data(H)'!$A$1:$CZ$288))</f>
        <v>#N/A</v>
      </c>
      <c r="BQ39" s="968" t="e" cm="1">
        <f t="array" ref="BQ39">_xlfn.XLOOKUP(BQ$1,'Copy of PY1 Data(H)'!$A$1:$CZ$1,_xlfn.XLOOKUP($B39,'Copy of PY1 Data(H)'!$A$1:$A$288,'Copy of PY1 Data(H)'!$A$1:$CZ$288))</f>
        <v>#N/A</v>
      </c>
      <c r="BR39" s="968" t="e" cm="1">
        <f t="array" ref="BR39">_xlfn.XLOOKUP(BR$1,'Copy of PY1 Data(H)'!$A$1:$CZ$1,_xlfn.XLOOKUP($B39,'Copy of PY1 Data(H)'!$A$1:$A$288,'Copy of PY1 Data(H)'!$A$1:$CZ$288))</f>
        <v>#N/A</v>
      </c>
      <c r="BS39" s="968" t="e" cm="1">
        <f t="array" ref="BS39">_xlfn.XLOOKUP(BS$1,'Copy of PY1 Data(H)'!$A$1:$CZ$1,_xlfn.XLOOKUP($B39,'Copy of PY1 Data(H)'!$A$1:$A$288,'Copy of PY1 Data(H)'!$A$1:$CZ$288))</f>
        <v>#N/A</v>
      </c>
      <c r="BT39" s="968" t="e" cm="1">
        <f t="array" ref="BT39">_xlfn.XLOOKUP(BT$1,'Copy of PY1 Data(H)'!$A$1:$CZ$1,_xlfn.XLOOKUP($B39,'Copy of PY1 Data(H)'!$A$1:$A$288,'Copy of PY1 Data(H)'!$A$1:$CZ$288))</f>
        <v>#N/A</v>
      </c>
      <c r="BU39" s="968" t="e" cm="1">
        <f t="array" ref="BU39">_xlfn.XLOOKUP(BU$1,'Copy of PY1 Data(H)'!$A$1:$CZ$1,_xlfn.XLOOKUP($B39,'Copy of PY1 Data(H)'!$A$1:$A$288,'Copy of PY1 Data(H)'!$A$1:$CZ$288))</f>
        <v>#N/A</v>
      </c>
      <c r="BV39" s="968" t="e" cm="1">
        <f t="array" ref="BV39">_xlfn.XLOOKUP(BV$1,'Copy of PY1 Data(H)'!$A$1:$CZ$1,_xlfn.XLOOKUP($B39,'Copy of PY1 Data(H)'!$A$1:$A$288,'Copy of PY1 Data(H)'!$A$1:$CZ$288))</f>
        <v>#N/A</v>
      </c>
      <c r="BW39" s="968" t="e" cm="1">
        <f t="array" ref="BW39">_xlfn.XLOOKUP(BW$1,'Copy of PY1 Data(H)'!$A$1:$CZ$1,_xlfn.XLOOKUP($B39,'Copy of PY1 Data(H)'!$A$1:$A$288,'Copy of PY1 Data(H)'!$A$1:$CZ$288))</f>
        <v>#N/A</v>
      </c>
      <c r="BX39" s="968" t="e" cm="1">
        <f t="array" ref="BX39">_xlfn.XLOOKUP(BX$1,'Copy of PY1 Data(H)'!$A$1:$CZ$1,_xlfn.XLOOKUP($B39,'Copy of PY1 Data(H)'!$A$1:$A$288,'Copy of PY1 Data(H)'!$A$1:$CZ$288))</f>
        <v>#N/A</v>
      </c>
      <c r="BY39" s="968" t="e" cm="1">
        <f t="array" ref="BY39">_xlfn.XLOOKUP(BY$1,'Copy of PY1 Data(H)'!$A$1:$CZ$1,_xlfn.XLOOKUP($B39,'Copy of PY1 Data(H)'!$A$1:$A$288,'Copy of PY1 Data(H)'!$A$1:$CZ$288))</f>
        <v>#N/A</v>
      </c>
      <c r="BZ39" s="968" t="e" cm="1">
        <f t="array" ref="BZ39">_xlfn.XLOOKUP(BZ$1,'Copy of PY1 Data(H)'!$A$1:$CZ$1,_xlfn.XLOOKUP($B39,'Copy of PY1 Data(H)'!$A$1:$A$288,'Copy of PY1 Data(H)'!$A$1:$CZ$288))</f>
        <v>#N/A</v>
      </c>
      <c r="CA39" s="968" t="e" cm="1">
        <f t="array" ref="CA39">_xlfn.XLOOKUP(CA$1,'Copy of PY1 Data(H)'!$A$1:$CZ$1,_xlfn.XLOOKUP($B39,'Copy of PY1 Data(H)'!$A$1:$A$288,'Copy of PY1 Data(H)'!$A$1:$CZ$288))</f>
        <v>#N/A</v>
      </c>
      <c r="CB39" s="968" t="e" cm="1">
        <f t="array" ref="CB39">_xlfn.XLOOKUP(CB$1,'Copy of PY1 Data(H)'!$A$1:$CZ$1,_xlfn.XLOOKUP($B39,'Copy of PY1 Data(H)'!$A$1:$A$288,'Copy of PY1 Data(H)'!$A$1:$CZ$288))</f>
        <v>#N/A</v>
      </c>
      <c r="CC39" s="968" t="e" cm="1">
        <f t="array" ref="CC39">_xlfn.XLOOKUP(CC$1,'Copy of PY1 Data(H)'!$A$1:$CZ$1,_xlfn.XLOOKUP($B39,'Copy of PY1 Data(H)'!$A$1:$A$288,'Copy of PY1 Data(H)'!$A$1:$CZ$288))</f>
        <v>#N/A</v>
      </c>
      <c r="CD39" s="968" t="e" cm="1">
        <f t="array" ref="CD39">_xlfn.XLOOKUP(CD$1,'Copy of PY1 Data(H)'!$A$1:$CZ$1,_xlfn.XLOOKUP($B39,'Copy of PY1 Data(H)'!$A$1:$A$288,'Copy of PY1 Data(H)'!$A$1:$CZ$288))</f>
        <v>#N/A</v>
      </c>
    </row>
    <row r="40" spans="1:82" x14ac:dyDescent="0.3">
      <c r="A40" s="180">
        <v>506</v>
      </c>
      <c r="C40" s="180"/>
      <c r="D40" s="180" cm="1">
        <f t="array" ref="D40">_xlfn.XLOOKUP(D$1,'Copy of PY1 Data(H)'!$A$1:$CZ$1,_xlfn.XLOOKUP($A40,'Copy of PY1 Data(H)'!$A$1:$A$288,'Copy of PY1 Data(H)'!$A$1:$CZ$288))</f>
        <v>837868</v>
      </c>
      <c r="E40" s="180" cm="1">
        <f t="array" ref="E40">_xlfn.XLOOKUP(E$1,'Copy of PY1 Data(H)'!$A$1:$CZ$1,_xlfn.XLOOKUP($A40,'Copy of PY1 Data(H)'!$A$1:$A$288,'Copy of PY1 Data(H)'!$A$1:$CZ$288))</f>
        <v>745925</v>
      </c>
      <c r="F40" s="180" cm="1">
        <f t="array" ref="F40">_xlfn.XLOOKUP(F$1,'Copy of PY1 Data(H)'!$A$1:$CZ$1,_xlfn.XLOOKUP($A40,'Copy of PY1 Data(H)'!$A$1:$A$288,'Copy of PY1 Data(H)'!$A$1:$CZ$288))</f>
        <v>393081</v>
      </c>
      <c r="G40" s="180" cm="1">
        <f t="array" ref="G40">_xlfn.XLOOKUP(G$1,'Copy of PY1 Data(H)'!$A$1:$CZ$1,_xlfn.XLOOKUP($A40,'Copy of PY1 Data(H)'!$A$1:$A$288,'Copy of PY1 Data(H)'!$A$1:$CZ$288))</f>
        <v>1203509</v>
      </c>
      <c r="H40" s="180" cm="1">
        <f t="array" ref="H40">_xlfn.XLOOKUP(H$1,'Copy of PY1 Data(H)'!$A$1:$CZ$1,_xlfn.XLOOKUP($A40,'Copy of PY1 Data(H)'!$A$1:$A$288,'Copy of PY1 Data(H)'!$A$1:$CZ$288))</f>
        <v>876745</v>
      </c>
      <c r="I40" s="180" cm="1">
        <f t="array" ref="I40">_xlfn.XLOOKUP(I$1,'Copy of PY1 Data(H)'!$A$1:$CZ$1,_xlfn.XLOOKUP($A40,'Copy of PY1 Data(H)'!$A$1:$A$288,'Copy of PY1 Data(H)'!$A$1:$CZ$288))</f>
        <v>139539</v>
      </c>
      <c r="J40" s="180" cm="1">
        <f t="array" ref="J40">_xlfn.XLOOKUP(J$1,'Copy of PY1 Data(H)'!$A$1:$CZ$1,_xlfn.XLOOKUP($A40,'Copy of PY1 Data(H)'!$A$1:$A$288,'Copy of PY1 Data(H)'!$A$1:$CZ$288))</f>
        <v>101587</v>
      </c>
      <c r="K40" s="180" cm="1">
        <f t="array" ref="K40">_xlfn.XLOOKUP(K$1,'Copy of PY1 Data(H)'!$A$1:$CZ$1,_xlfn.XLOOKUP($A40,'Copy of PY1 Data(H)'!$A$1:$A$288,'Copy of PY1 Data(H)'!$A$1:$CZ$288))</f>
        <v>474488</v>
      </c>
      <c r="L40" s="180" cm="1">
        <f t="array" ref="L40">_xlfn.XLOOKUP(L$1,'Copy of PY1 Data(H)'!$A$1:$CZ$1,_xlfn.XLOOKUP($A40,'Copy of PY1 Data(H)'!$A$1:$A$288,'Copy of PY1 Data(H)'!$A$1:$CZ$288))</f>
        <v>2247988</v>
      </c>
      <c r="M40" s="180" cm="1">
        <f t="array" ref="M40">_xlfn.XLOOKUP(M$1,'Copy of PY1 Data(H)'!$A$1:$CZ$1,_xlfn.XLOOKUP($A40,'Copy of PY1 Data(H)'!$A$1:$A$288,'Copy of PY1 Data(H)'!$A$1:$CZ$288))</f>
        <v>76588689</v>
      </c>
      <c r="N40" s="180" cm="1">
        <f t="array" ref="N40">_xlfn.XLOOKUP(N$1,'Copy of PY1 Data(H)'!$A$1:$CZ$1,_xlfn.XLOOKUP($A40,'Copy of PY1 Data(H)'!$A$1:$A$288,'Copy of PY1 Data(H)'!$A$1:$CZ$288))</f>
        <v>2833104</v>
      </c>
      <c r="O40" s="180" cm="1">
        <f t="array" ref="O40">_xlfn.XLOOKUP(O$1,'Copy of PY1 Data(H)'!$A$1:$CZ$1,_xlfn.XLOOKUP($A40,'Copy of PY1 Data(H)'!$A$1:$A$288,'Copy of PY1 Data(H)'!$A$1:$CZ$288))</f>
        <v>5107907</v>
      </c>
      <c r="P40" s="180" cm="1">
        <f t="array" ref="P40">_xlfn.XLOOKUP(P$1,'Copy of PY1 Data(H)'!$A$1:$CZ$1,_xlfn.XLOOKUP($A40,'Copy of PY1 Data(H)'!$A$1:$A$288,'Copy of PY1 Data(H)'!$A$1:$CZ$288))</f>
        <v>127493</v>
      </c>
      <c r="Q40" s="180" cm="1">
        <f t="array" ref="Q40">_xlfn.XLOOKUP(Q$1,'Copy of PY1 Data(H)'!$A$1:$CZ$1,_xlfn.XLOOKUP($A40,'Copy of PY1 Data(H)'!$A$1:$A$288,'Copy of PY1 Data(H)'!$A$1:$CZ$288))</f>
        <v>3749966</v>
      </c>
      <c r="R40" s="180" cm="1">
        <f t="array" ref="R40">_xlfn.XLOOKUP(R$1,'Copy of PY1 Data(H)'!$A$1:$CZ$1,_xlfn.XLOOKUP($A40,'Copy of PY1 Data(H)'!$A$1:$A$288,'Copy of PY1 Data(H)'!$A$1:$CZ$288))</f>
        <v>150013</v>
      </c>
      <c r="S40" s="180" cm="1">
        <f t="array" ref="S40">_xlfn.XLOOKUP(S$1,'Copy of PY1 Data(H)'!$A$1:$CZ$1,_xlfn.XLOOKUP($A40,'Copy of PY1 Data(H)'!$A$1:$A$288,'Copy of PY1 Data(H)'!$A$1:$CZ$288))</f>
        <v>538966</v>
      </c>
      <c r="T40" s="180" cm="1">
        <f t="array" ref="T40">_xlfn.XLOOKUP(T$1,'Copy of PY1 Data(H)'!$A$1:$CZ$1,_xlfn.XLOOKUP($A40,'Copy of PY1 Data(H)'!$A$1:$A$288,'Copy of PY1 Data(H)'!$A$1:$CZ$288))</f>
        <v>878914</v>
      </c>
      <c r="U40" s="180" cm="1">
        <f t="array" ref="U40">_xlfn.XLOOKUP(U$1,'Copy of PY1 Data(H)'!$A$1:$CZ$1,_xlfn.XLOOKUP($A40,'Copy of PY1 Data(H)'!$A$1:$A$288,'Copy of PY1 Data(H)'!$A$1:$CZ$288))</f>
        <v>1581390</v>
      </c>
      <c r="V40" s="180" cm="1">
        <f t="array" ref="V40">_xlfn.XLOOKUP(V$1,'Copy of PY1 Data(H)'!$A$1:$CZ$1,_xlfn.XLOOKUP($A40,'Copy of PY1 Data(H)'!$A$1:$A$288,'Copy of PY1 Data(H)'!$A$1:$CZ$288))</f>
        <v>4087522</v>
      </c>
      <c r="W40" s="180" cm="1">
        <f t="array" ref="W40">_xlfn.XLOOKUP(W$1,'Copy of PY1 Data(H)'!$A$1:$CZ$1,_xlfn.XLOOKUP($A40,'Copy of PY1 Data(H)'!$A$1:$A$288,'Copy of PY1 Data(H)'!$A$1:$CZ$288))</f>
        <v>0</v>
      </c>
      <c r="X40" s="180" cm="1">
        <f t="array" ref="X40">_xlfn.XLOOKUP(X$1,'Copy of PY1 Data(H)'!$A$1:$CZ$1,_xlfn.XLOOKUP($A40,'Copy of PY1 Data(H)'!$A$1:$A$288,'Copy of PY1 Data(H)'!$A$1:$CZ$288))</f>
        <v>0</v>
      </c>
      <c r="Y40" s="180" cm="1">
        <f t="array" ref="Y40">_xlfn.XLOOKUP(Y$1,'Copy of PY1 Data(H)'!$A$1:$CZ$1,_xlfn.XLOOKUP($A40,'Copy of PY1 Data(H)'!$A$1:$A$288,'Copy of PY1 Data(H)'!$A$1:$CZ$288))</f>
        <v>283909</v>
      </c>
      <c r="Z40" s="180" cm="1">
        <f t="array" ref="Z40">_xlfn.XLOOKUP(Z$1,'Copy of PY1 Data(H)'!$A$1:$CZ$1,_xlfn.XLOOKUP($A40,'Copy of PY1 Data(H)'!$A$1:$A$288,'Copy of PY1 Data(H)'!$A$1:$CZ$288))</f>
        <v>29555053</v>
      </c>
      <c r="AA40" s="180" cm="1">
        <f t="array" ref="AA40">_xlfn.XLOOKUP(AA$1,'Copy of PY1 Data(H)'!$A$1:$CZ$1,_xlfn.XLOOKUP($A40,'Copy of PY1 Data(H)'!$A$1:$A$288,'Copy of PY1 Data(H)'!$A$1:$CZ$288))</f>
        <v>4743834</v>
      </c>
      <c r="AB40" s="180" cm="1">
        <f t="array" ref="AB40">_xlfn.XLOOKUP(AB$1,'Copy of PY1 Data(H)'!$A$1:$CZ$1,_xlfn.XLOOKUP($A40,'Copy of PY1 Data(H)'!$A$1:$A$288,'Copy of PY1 Data(H)'!$A$1:$CZ$288))</f>
        <v>1057891</v>
      </c>
      <c r="AC40" s="180" cm="1">
        <f t="array" ref="AC40">_xlfn.XLOOKUP(AC$1,'Copy of PY1 Data(H)'!$A$1:$CZ$1,_xlfn.XLOOKUP($A40,'Copy of PY1 Data(H)'!$A$1:$A$288,'Copy of PY1 Data(H)'!$A$1:$CZ$288))</f>
        <v>28314575</v>
      </c>
      <c r="AD40" s="180" cm="1">
        <f t="array" ref="AD40">_xlfn.XLOOKUP(AD$1,'Copy of PY1 Data(H)'!$A$1:$CZ$1,_xlfn.XLOOKUP($A40,'Copy of PY1 Data(H)'!$A$1:$A$288,'Copy of PY1 Data(H)'!$A$1:$CZ$288))</f>
        <v>616324</v>
      </c>
      <c r="AE40" s="180" cm="1">
        <f t="array" ref="AE40">_xlfn.XLOOKUP(AE$1,'Copy of PY1 Data(H)'!$A$1:$CZ$1,_xlfn.XLOOKUP($A40,'Copy of PY1 Data(H)'!$A$1:$A$288,'Copy of PY1 Data(H)'!$A$1:$CZ$288))</f>
        <v>0</v>
      </c>
      <c r="AF40" s="180" cm="1">
        <f t="array" ref="AF40">_xlfn.XLOOKUP(AF$1,'Copy of PY1 Data(H)'!$A$1:$CZ$1,_xlfn.XLOOKUP($A40,'Copy of PY1 Data(H)'!$A$1:$A$288,'Copy of PY1 Data(H)'!$A$1:$CZ$288))</f>
        <v>35281002</v>
      </c>
      <c r="AG40" s="180" cm="1">
        <f t="array" ref="AG40">_xlfn.XLOOKUP(AG$1,'Copy of PY1 Data(H)'!$A$1:$CZ$1,_xlfn.XLOOKUP($A40,'Copy of PY1 Data(H)'!$A$1:$A$288,'Copy of PY1 Data(H)'!$A$1:$CZ$288))</f>
        <v>944205</v>
      </c>
      <c r="AH40" s="180" cm="1">
        <f t="array" ref="AH40">_xlfn.XLOOKUP(AH$1,'Copy of PY1 Data(H)'!$A$1:$CZ$1,_xlfn.XLOOKUP($A40,'Copy of PY1 Data(H)'!$A$1:$A$288,'Copy of PY1 Data(H)'!$A$1:$CZ$288))</f>
        <v>246290</v>
      </c>
      <c r="AI40" s="180" cm="1">
        <f t="array" ref="AI40">_xlfn.XLOOKUP(AI$1,'Copy of PY1 Data(H)'!$A$1:$CZ$1,_xlfn.XLOOKUP($A40,'Copy of PY1 Data(H)'!$A$1:$A$288,'Copy of PY1 Data(H)'!$A$1:$CZ$288))</f>
        <v>1894052</v>
      </c>
      <c r="AJ40" s="180" cm="1">
        <f t="array" ref="AJ40">_xlfn.XLOOKUP(AJ$1,'Copy of PY1 Data(H)'!$A$1:$CZ$1,_xlfn.XLOOKUP($A40,'Copy of PY1 Data(H)'!$A$1:$A$288,'Copy of PY1 Data(H)'!$A$1:$CZ$288))</f>
        <v>1016033</v>
      </c>
      <c r="AK40" s="180" cm="1">
        <f t="array" ref="AK40">_xlfn.XLOOKUP(AK$1,'Copy of PY1 Data(H)'!$A$1:$CZ$1,_xlfn.XLOOKUP($A40,'Copy of PY1 Data(H)'!$A$1:$A$288,'Copy of PY1 Data(H)'!$A$1:$CZ$288))</f>
        <v>56719</v>
      </c>
      <c r="AL40" s="180" cm="1">
        <f t="array" ref="AL40">_xlfn.XLOOKUP(AL$1,'Copy of PY1 Data(H)'!$A$1:$CZ$1,_xlfn.XLOOKUP($A40,'Copy of PY1 Data(H)'!$A$1:$A$288,'Copy of PY1 Data(H)'!$A$1:$CZ$288))</f>
        <v>0</v>
      </c>
      <c r="AM40" s="180" cm="1">
        <f t="array" ref="AM40">_xlfn.XLOOKUP(AM$1,'Copy of PY1 Data(H)'!$A$1:$CZ$1,_xlfn.XLOOKUP($A40,'Copy of PY1 Data(H)'!$A$1:$A$288,'Copy of PY1 Data(H)'!$A$1:$CZ$288))</f>
        <v>456126</v>
      </c>
      <c r="AN40" s="180" cm="1">
        <f t="array" ref="AN40">_xlfn.XLOOKUP(AN$1,'Copy of PY1 Data(H)'!$A$1:$CZ$1,_xlfn.XLOOKUP($A40,'Copy of PY1 Data(H)'!$A$1:$A$288,'Copy of PY1 Data(H)'!$A$1:$CZ$288))</f>
        <v>10600152</v>
      </c>
      <c r="AO40" s="180" cm="1">
        <f t="array" ref="AO40">_xlfn.XLOOKUP(AO$1,'Copy of PY1 Data(H)'!$A$1:$CZ$1,_xlfn.XLOOKUP($A40,'Copy of PY1 Data(H)'!$A$1:$A$288,'Copy of PY1 Data(H)'!$A$1:$CZ$288))</f>
        <v>54525</v>
      </c>
      <c r="AP40" s="180" cm="1">
        <f t="array" ref="AP40">_xlfn.XLOOKUP(AP$1,'Copy of PY1 Data(H)'!$A$1:$CZ$1,_xlfn.XLOOKUP($A40,'Copy of PY1 Data(H)'!$A$1:$A$288,'Copy of PY1 Data(H)'!$A$1:$CZ$288))</f>
        <v>4306421</v>
      </c>
      <c r="AQ40" s="180" cm="1">
        <f t="array" ref="AQ40">_xlfn.XLOOKUP(AQ$1,'Copy of PY1 Data(H)'!$A$1:$CZ$1,_xlfn.XLOOKUP($A40,'Copy of PY1 Data(H)'!$A$1:$A$288,'Copy of PY1 Data(H)'!$A$1:$CZ$288))</f>
        <v>1684687</v>
      </c>
      <c r="AR40" s="180" cm="1">
        <f t="array" ref="AR40">_xlfn.XLOOKUP(AR$1,'Copy of PY1 Data(H)'!$A$1:$CZ$1,_xlfn.XLOOKUP($A40,'Copy of PY1 Data(H)'!$A$1:$A$288,'Copy of PY1 Data(H)'!$A$1:$CZ$288))</f>
        <v>241299</v>
      </c>
      <c r="AS40" s="180" cm="1">
        <f t="array" ref="AS40">_xlfn.XLOOKUP(AS$1,'Copy of PY1 Data(H)'!$A$1:$CZ$1,_xlfn.XLOOKUP($A40,'Copy of PY1 Data(H)'!$A$1:$A$288,'Copy of PY1 Data(H)'!$A$1:$CZ$288))</f>
        <v>0</v>
      </c>
      <c r="AT40" s="180" cm="1">
        <f t="array" ref="AT40">_xlfn.XLOOKUP(AT$1,'Copy of PY1 Data(H)'!$A$1:$CZ$1,_xlfn.XLOOKUP($A40,'Copy of PY1 Data(H)'!$A$1:$A$288,'Copy of PY1 Data(H)'!$A$1:$CZ$288))</f>
        <v>475279</v>
      </c>
      <c r="AU40" s="180" cm="1">
        <f t="array" ref="AU40">_xlfn.XLOOKUP(AU$1,'Copy of PY1 Data(H)'!$A$1:$CZ$1,_xlfn.XLOOKUP($A40,'Copy of PY1 Data(H)'!$A$1:$A$288,'Copy of PY1 Data(H)'!$A$1:$CZ$288))</f>
        <v>66289195</v>
      </c>
      <c r="AV40" s="180" cm="1">
        <f t="array" ref="AV40">_xlfn.XLOOKUP(AV$1,'Copy of PY1 Data(H)'!$A$1:$CZ$1,_xlfn.XLOOKUP($A40,'Copy of PY1 Data(H)'!$A$1:$A$288,'Copy of PY1 Data(H)'!$A$1:$CZ$288))</f>
        <v>22774901</v>
      </c>
      <c r="AW40" s="180" cm="1">
        <f t="array" ref="AW40">_xlfn.XLOOKUP(AW$1,'Copy of PY1 Data(H)'!$A$1:$CZ$1,_xlfn.XLOOKUP($A40,'Copy of PY1 Data(H)'!$A$1:$A$288,'Copy of PY1 Data(H)'!$A$1:$CZ$288))</f>
        <v>1148550</v>
      </c>
      <c r="AX40" s="180" cm="1">
        <f t="array" ref="AX40">_xlfn.XLOOKUP(AX$1,'Copy of PY1 Data(H)'!$A$1:$CZ$1,_xlfn.XLOOKUP($A40,'Copy of PY1 Data(H)'!$A$1:$A$288,'Copy of PY1 Data(H)'!$A$1:$CZ$288))</f>
        <v>190066</v>
      </c>
      <c r="AY40" s="180" cm="1">
        <f t="array" ref="AY40">_xlfn.XLOOKUP(AY$1,'Copy of PY1 Data(H)'!$A$1:$CZ$1,_xlfn.XLOOKUP($A40,'Copy of PY1 Data(H)'!$A$1:$A$288,'Copy of PY1 Data(H)'!$A$1:$CZ$288))</f>
        <v>315146</v>
      </c>
      <c r="AZ40" s="180" cm="1">
        <f t="array" ref="AZ40">_xlfn.XLOOKUP(AZ$1,'Copy of PY1 Data(H)'!$A$1:$CZ$1,_xlfn.XLOOKUP($A40,'Copy of PY1 Data(H)'!$A$1:$A$288,'Copy of PY1 Data(H)'!$A$1:$CZ$288))</f>
        <v>127143</v>
      </c>
      <c r="BA40" s="180" cm="1">
        <f t="array" ref="BA40">_xlfn.XLOOKUP(BA$1,'Copy of PY1 Data(H)'!$A$1:$CZ$1,_xlfn.XLOOKUP($A40,'Copy of PY1 Data(H)'!$A$1:$A$288,'Copy of PY1 Data(H)'!$A$1:$CZ$288))</f>
        <v>0</v>
      </c>
      <c r="BB40" s="180" cm="1">
        <f t="array" ref="BB40">_xlfn.XLOOKUP(BB$1,'Copy of PY1 Data(H)'!$A$1:$CZ$1,_xlfn.XLOOKUP($A40,'Copy of PY1 Data(H)'!$A$1:$A$288,'Copy of PY1 Data(H)'!$A$1:$CZ$288))</f>
        <v>3610638</v>
      </c>
      <c r="BC40" s="180" cm="1">
        <f t="array" ref="BC40">_xlfn.XLOOKUP(BC$1,'Copy of PY1 Data(H)'!$A$1:$CZ$1,_xlfn.XLOOKUP($A40,'Copy of PY1 Data(H)'!$A$1:$A$288,'Copy of PY1 Data(H)'!$A$1:$CZ$288))</f>
        <v>1221464</v>
      </c>
      <c r="BD40" s="180" cm="1">
        <f t="array" ref="BD40">_xlfn.XLOOKUP(BD$1,'Copy of PY1 Data(H)'!$A$1:$CZ$1,_xlfn.XLOOKUP($A40,'Copy of PY1 Data(H)'!$A$1:$A$288,'Copy of PY1 Data(H)'!$A$1:$CZ$288))</f>
        <v>229945</v>
      </c>
      <c r="BE40" s="180" cm="1">
        <f t="array" ref="BE40">_xlfn.XLOOKUP(BE$1,'Copy of PY1 Data(H)'!$A$1:$CZ$1,_xlfn.XLOOKUP($A40,'Copy of PY1 Data(H)'!$A$1:$A$288,'Copy of PY1 Data(H)'!$A$1:$CZ$288))</f>
        <v>118443</v>
      </c>
      <c r="BF40" s="180" cm="1">
        <f t="array" ref="BF40">_xlfn.XLOOKUP(BF$1,'Copy of PY1 Data(H)'!$A$1:$CZ$1,_xlfn.XLOOKUP($A40,'Copy of PY1 Data(H)'!$A$1:$A$288,'Copy of PY1 Data(H)'!$A$1:$CZ$288))</f>
        <v>6686759</v>
      </c>
      <c r="BG40" s="180" cm="1">
        <f t="array" ref="BG40">_xlfn.XLOOKUP(BG$1,'Copy of PY1 Data(H)'!$A$1:$CZ$1,_xlfn.XLOOKUP($A40,'Copy of PY1 Data(H)'!$A$1:$A$288,'Copy of PY1 Data(H)'!$A$1:$CZ$288))</f>
        <v>58677</v>
      </c>
      <c r="BH40" s="180" cm="1">
        <f t="array" ref="BH40">_xlfn.XLOOKUP(BH$1,'Copy of PY1 Data(H)'!$A$1:$CZ$1,_xlfn.XLOOKUP($A40,'Copy of PY1 Data(H)'!$A$1:$A$288,'Copy of PY1 Data(H)'!$A$1:$CZ$288))</f>
        <v>13655750</v>
      </c>
      <c r="BI40" s="180" cm="1">
        <f t="array" ref="BI40">_xlfn.XLOOKUP(BI$1,'Copy of PY1 Data(H)'!$A$1:$CZ$1,_xlfn.XLOOKUP($A40,'Copy of PY1 Data(H)'!$A$1:$A$288,'Copy of PY1 Data(H)'!$A$1:$CZ$288))</f>
        <v>629933</v>
      </c>
      <c r="BJ40" s="180" cm="1">
        <f t="array" ref="BJ40">_xlfn.XLOOKUP(BJ$1,'Copy of PY1 Data(H)'!$A$1:$CZ$1,_xlfn.XLOOKUP($A40,'Copy of PY1 Data(H)'!$A$1:$A$288,'Copy of PY1 Data(H)'!$A$1:$CZ$288))</f>
        <v>482997</v>
      </c>
      <c r="BK40" s="180" cm="1">
        <f t="array" ref="BK40">_xlfn.XLOOKUP(BK$1,'Copy of PY1 Data(H)'!$A$1:$CZ$1,_xlfn.XLOOKUP($A40,'Copy of PY1 Data(H)'!$A$1:$A$288,'Copy of PY1 Data(H)'!$A$1:$CZ$288))</f>
        <v>527845</v>
      </c>
      <c r="BL40" s="180" cm="1">
        <f t="array" ref="BL40">_xlfn.XLOOKUP(BL$1,'Copy of PY1 Data(H)'!$A$1:$CZ$1,_xlfn.XLOOKUP($A40,'Copy of PY1 Data(H)'!$A$1:$A$288,'Copy of PY1 Data(H)'!$A$1:$CZ$288))</f>
        <v>10910934</v>
      </c>
      <c r="BM40" s="180" cm="1">
        <f t="array" ref="BM40">_xlfn.XLOOKUP(BM$1,'Copy of PY1 Data(H)'!$A$1:$CZ$1,_xlfn.XLOOKUP($A40,'Copy of PY1 Data(H)'!$A$1:$A$288,'Copy of PY1 Data(H)'!$A$1:$CZ$288))</f>
        <v>4409364</v>
      </c>
      <c r="BN40" s="180" cm="1">
        <f t="array" ref="BN40">_xlfn.XLOOKUP(BN$1,'Copy of PY1 Data(H)'!$A$1:$CZ$1,_xlfn.XLOOKUP($A40,'Copy of PY1 Data(H)'!$A$1:$A$288,'Copy of PY1 Data(H)'!$A$1:$CZ$288))</f>
        <v>1094536</v>
      </c>
      <c r="BO40" s="180" cm="1">
        <f t="array" ref="BO40">_xlfn.XLOOKUP(BO$1,'Copy of PY1 Data(H)'!$A$1:$CZ$1,_xlfn.XLOOKUP($A40,'Copy of PY1 Data(H)'!$A$1:$A$288,'Copy of PY1 Data(H)'!$A$1:$CZ$288))</f>
        <v>33370776</v>
      </c>
      <c r="BP40" s="180" cm="1">
        <f t="array" ref="BP40">_xlfn.XLOOKUP(BP$1,'Copy of PY1 Data(H)'!$A$1:$CZ$1,_xlfn.XLOOKUP($A40,'Copy of PY1 Data(H)'!$A$1:$A$288,'Copy of PY1 Data(H)'!$A$1:$CZ$288))</f>
        <v>30108221</v>
      </c>
      <c r="BQ40" s="180" cm="1">
        <f t="array" ref="BQ40">_xlfn.XLOOKUP(BQ$1,'Copy of PY1 Data(H)'!$A$1:$CZ$1,_xlfn.XLOOKUP($A40,'Copy of PY1 Data(H)'!$A$1:$A$288,'Copy of PY1 Data(H)'!$A$1:$CZ$288))</f>
        <v>266910</v>
      </c>
      <c r="BR40" s="180" cm="1">
        <f t="array" ref="BR40">_xlfn.XLOOKUP(BR$1,'Copy of PY1 Data(H)'!$A$1:$CZ$1,_xlfn.XLOOKUP($A40,'Copy of PY1 Data(H)'!$A$1:$A$288,'Copy of PY1 Data(H)'!$A$1:$CZ$288))</f>
        <v>4053472</v>
      </c>
      <c r="BS40" s="180" cm="1">
        <f t="array" ref="BS40">_xlfn.XLOOKUP(BS$1,'Copy of PY1 Data(H)'!$A$1:$CZ$1,_xlfn.XLOOKUP($A40,'Copy of PY1 Data(H)'!$A$1:$A$288,'Copy of PY1 Data(H)'!$A$1:$CZ$288))</f>
        <v>2864021</v>
      </c>
      <c r="BT40" s="180" cm="1">
        <f t="array" ref="BT40">_xlfn.XLOOKUP(BT$1,'Copy of PY1 Data(H)'!$A$1:$CZ$1,_xlfn.XLOOKUP($A40,'Copy of PY1 Data(H)'!$A$1:$A$288,'Copy of PY1 Data(H)'!$A$1:$CZ$288))</f>
        <v>0</v>
      </c>
      <c r="BU40" s="180" cm="1">
        <f t="array" ref="BU40">_xlfn.XLOOKUP(BU$1,'Copy of PY1 Data(H)'!$A$1:$CZ$1,_xlfn.XLOOKUP($A40,'Copy of PY1 Data(H)'!$A$1:$A$288,'Copy of PY1 Data(H)'!$A$1:$CZ$288))</f>
        <v>248201</v>
      </c>
      <c r="BV40" s="180" cm="1">
        <f t="array" ref="BV40">_xlfn.XLOOKUP(BV$1,'Copy of PY1 Data(H)'!$A$1:$CZ$1,_xlfn.XLOOKUP($A40,'Copy of PY1 Data(H)'!$A$1:$A$288,'Copy of PY1 Data(H)'!$A$1:$CZ$288))</f>
        <v>642715</v>
      </c>
      <c r="BW40" s="180" cm="1">
        <f t="array" ref="BW40">_xlfn.XLOOKUP(BW$1,'Copy of PY1 Data(H)'!$A$1:$CZ$1,_xlfn.XLOOKUP($A40,'Copy of PY1 Data(H)'!$A$1:$A$288,'Copy of PY1 Data(H)'!$A$1:$CZ$288))</f>
        <v>3581362</v>
      </c>
      <c r="BX40" s="180" cm="1">
        <f t="array" ref="BX40">_xlfn.XLOOKUP(BX$1,'Copy of PY1 Data(H)'!$A$1:$CZ$1,_xlfn.XLOOKUP($A40,'Copy of PY1 Data(H)'!$A$1:$A$288,'Copy of PY1 Data(H)'!$A$1:$CZ$288))</f>
        <v>2693437</v>
      </c>
      <c r="BY40" s="180" cm="1">
        <f t="array" ref="BY40">_xlfn.XLOOKUP(BY$1,'Copy of PY1 Data(H)'!$A$1:$CZ$1,_xlfn.XLOOKUP($A40,'Copy of PY1 Data(H)'!$A$1:$A$288,'Copy of PY1 Data(H)'!$A$1:$CZ$288))</f>
        <v>21961623</v>
      </c>
      <c r="BZ40" s="180" cm="1">
        <f t="array" ref="BZ40">_xlfn.XLOOKUP(BZ$1,'Copy of PY1 Data(H)'!$A$1:$CZ$1,_xlfn.XLOOKUP($A40,'Copy of PY1 Data(H)'!$A$1:$A$288,'Copy of PY1 Data(H)'!$A$1:$CZ$288))</f>
        <v>696587</v>
      </c>
      <c r="CA40" s="180" cm="1">
        <f t="array" ref="CA40">_xlfn.XLOOKUP(CA$1,'Copy of PY1 Data(H)'!$A$1:$CZ$1,_xlfn.XLOOKUP($A40,'Copy of PY1 Data(H)'!$A$1:$A$288,'Copy of PY1 Data(H)'!$A$1:$CZ$288))</f>
        <v>4798579</v>
      </c>
      <c r="CB40" s="180" cm="1">
        <f t="array" ref="CB40">_xlfn.XLOOKUP(CB$1,'Copy of PY1 Data(H)'!$A$1:$CZ$1,_xlfn.XLOOKUP($A40,'Copy of PY1 Data(H)'!$A$1:$A$288,'Copy of PY1 Data(H)'!$A$1:$CZ$288))</f>
        <v>592918</v>
      </c>
      <c r="CC40" s="180" cm="1">
        <f t="array" ref="CC40">_xlfn.XLOOKUP(CC$1,'Copy of PY1 Data(H)'!$A$1:$CZ$1,_xlfn.XLOOKUP($A40,'Copy of PY1 Data(H)'!$A$1:$A$288,'Copy of PY1 Data(H)'!$A$1:$CZ$288))</f>
        <v>1916321</v>
      </c>
      <c r="CD40" s="180" cm="1">
        <f t="array" ref="CD40">_xlfn.XLOOKUP(CD$1,'Copy of PY1 Data(H)'!$A$1:$CZ$1,_xlfn.XLOOKUP($A40,'Copy of PY1 Data(H)'!$A$1:$A$288,'Copy of PY1 Data(H)'!$A$1:$CZ$288))</f>
        <v>45258938</v>
      </c>
    </row>
    <row r="41" spans="1:82" x14ac:dyDescent="0.3">
      <c r="A41" s="180">
        <v>536</v>
      </c>
      <c r="C41" s="180"/>
      <c r="D41" s="180" cm="1">
        <f t="array" ref="D41">_xlfn.XLOOKUP(D$1,'Copy of PY1 Data(H)'!$A$1:$CZ$1,_xlfn.XLOOKUP($A41,'Copy of PY1 Data(H)'!$A$1:$A$288,'Copy of PY1 Data(H)'!$A$1:$CZ$288))</f>
        <v>107895</v>
      </c>
      <c r="E41" s="180" cm="1">
        <f t="array" ref="E41">_xlfn.XLOOKUP(E$1,'Copy of PY1 Data(H)'!$A$1:$CZ$1,_xlfn.XLOOKUP($A41,'Copy of PY1 Data(H)'!$A$1:$A$288,'Copy of PY1 Data(H)'!$A$1:$CZ$288))</f>
        <v>120634</v>
      </c>
      <c r="F41" s="180" cm="1">
        <f t="array" ref="F41">_xlfn.XLOOKUP(F$1,'Copy of PY1 Data(H)'!$A$1:$CZ$1,_xlfn.XLOOKUP($A41,'Copy of PY1 Data(H)'!$A$1:$A$288,'Copy of PY1 Data(H)'!$A$1:$CZ$288))</f>
        <v>0</v>
      </c>
      <c r="G41" s="180" cm="1">
        <f t="array" ref="G41">_xlfn.XLOOKUP(G$1,'Copy of PY1 Data(H)'!$A$1:$CZ$1,_xlfn.XLOOKUP($A41,'Copy of PY1 Data(H)'!$A$1:$A$288,'Copy of PY1 Data(H)'!$A$1:$CZ$288))</f>
        <v>13715</v>
      </c>
      <c r="H41" s="180" cm="1">
        <f t="array" ref="H41">_xlfn.XLOOKUP(H$1,'Copy of PY1 Data(H)'!$A$1:$CZ$1,_xlfn.XLOOKUP($A41,'Copy of PY1 Data(H)'!$A$1:$A$288,'Copy of PY1 Data(H)'!$A$1:$CZ$288))</f>
        <v>154657</v>
      </c>
      <c r="I41" s="180" cm="1">
        <f t="array" ref="I41">_xlfn.XLOOKUP(I$1,'Copy of PY1 Data(H)'!$A$1:$CZ$1,_xlfn.XLOOKUP($A41,'Copy of PY1 Data(H)'!$A$1:$A$288,'Copy of PY1 Data(H)'!$A$1:$CZ$288))</f>
        <v>17397</v>
      </c>
      <c r="J41" s="180" cm="1">
        <f t="array" ref="J41">_xlfn.XLOOKUP(J$1,'Copy of PY1 Data(H)'!$A$1:$CZ$1,_xlfn.XLOOKUP($A41,'Copy of PY1 Data(H)'!$A$1:$A$288,'Copy of PY1 Data(H)'!$A$1:$CZ$288))</f>
        <v>20767</v>
      </c>
      <c r="K41" s="180" cm="1">
        <f t="array" ref="K41">_xlfn.XLOOKUP(K$1,'Copy of PY1 Data(H)'!$A$1:$CZ$1,_xlfn.XLOOKUP($A41,'Copy of PY1 Data(H)'!$A$1:$A$288,'Copy of PY1 Data(H)'!$A$1:$CZ$288))</f>
        <v>100113</v>
      </c>
      <c r="L41" s="180" cm="1">
        <f t="array" ref="L41">_xlfn.XLOOKUP(L$1,'Copy of PY1 Data(H)'!$A$1:$CZ$1,_xlfn.XLOOKUP($A41,'Copy of PY1 Data(H)'!$A$1:$A$288,'Copy of PY1 Data(H)'!$A$1:$CZ$288))</f>
        <v>650930</v>
      </c>
      <c r="M41" s="180" cm="1">
        <f t="array" ref="M41">_xlfn.XLOOKUP(M$1,'Copy of PY1 Data(H)'!$A$1:$CZ$1,_xlfn.XLOOKUP($A41,'Copy of PY1 Data(H)'!$A$1:$A$288,'Copy of PY1 Data(H)'!$A$1:$CZ$288))</f>
        <v>6152908</v>
      </c>
      <c r="N41" s="180" cm="1">
        <f t="array" ref="N41">_xlfn.XLOOKUP(N$1,'Copy of PY1 Data(H)'!$A$1:$CZ$1,_xlfn.XLOOKUP($A41,'Copy of PY1 Data(H)'!$A$1:$A$288,'Copy of PY1 Data(H)'!$A$1:$CZ$288))</f>
        <v>0</v>
      </c>
      <c r="O41" s="180" cm="1">
        <f t="array" ref="O41">_xlfn.XLOOKUP(O$1,'Copy of PY1 Data(H)'!$A$1:$CZ$1,_xlfn.XLOOKUP($A41,'Copy of PY1 Data(H)'!$A$1:$A$288,'Copy of PY1 Data(H)'!$A$1:$CZ$288))</f>
        <v>626332</v>
      </c>
      <c r="P41" s="180" cm="1">
        <f t="array" ref="P41">_xlfn.XLOOKUP(P$1,'Copy of PY1 Data(H)'!$A$1:$CZ$1,_xlfn.XLOOKUP($A41,'Copy of PY1 Data(H)'!$A$1:$A$288,'Copy of PY1 Data(H)'!$A$1:$CZ$288))</f>
        <v>24814</v>
      </c>
      <c r="Q41" s="180" cm="1">
        <f t="array" ref="Q41">_xlfn.XLOOKUP(Q$1,'Copy of PY1 Data(H)'!$A$1:$CZ$1,_xlfn.XLOOKUP($A41,'Copy of PY1 Data(H)'!$A$1:$A$288,'Copy of PY1 Data(H)'!$A$1:$CZ$288))</f>
        <v>408026</v>
      </c>
      <c r="R41" s="180" cm="1">
        <f t="array" ref="R41">_xlfn.XLOOKUP(R$1,'Copy of PY1 Data(H)'!$A$1:$CZ$1,_xlfn.XLOOKUP($A41,'Copy of PY1 Data(H)'!$A$1:$A$288,'Copy of PY1 Data(H)'!$A$1:$CZ$288))</f>
        <v>4498</v>
      </c>
      <c r="S41" s="180" cm="1">
        <f t="array" ref="S41">_xlfn.XLOOKUP(S$1,'Copy of PY1 Data(H)'!$A$1:$CZ$1,_xlfn.XLOOKUP($A41,'Copy of PY1 Data(H)'!$A$1:$A$288,'Copy of PY1 Data(H)'!$A$1:$CZ$288))</f>
        <v>50522</v>
      </c>
      <c r="T41" s="180" cm="1">
        <f t="array" ref="T41">_xlfn.XLOOKUP(T$1,'Copy of PY1 Data(H)'!$A$1:$CZ$1,_xlfn.XLOOKUP($A41,'Copy of PY1 Data(H)'!$A$1:$A$288,'Copy of PY1 Data(H)'!$A$1:$CZ$288))</f>
        <v>14552</v>
      </c>
      <c r="U41" s="180" cm="1">
        <f t="array" ref="U41">_xlfn.XLOOKUP(U$1,'Copy of PY1 Data(H)'!$A$1:$CZ$1,_xlfn.XLOOKUP($A41,'Copy of PY1 Data(H)'!$A$1:$A$288,'Copy of PY1 Data(H)'!$A$1:$CZ$288))</f>
        <v>0</v>
      </c>
      <c r="V41" s="180" cm="1">
        <f t="array" ref="V41">_xlfn.XLOOKUP(V$1,'Copy of PY1 Data(H)'!$A$1:$CZ$1,_xlfn.XLOOKUP($A41,'Copy of PY1 Data(H)'!$A$1:$A$288,'Copy of PY1 Data(H)'!$A$1:$CZ$288))</f>
        <v>487658</v>
      </c>
      <c r="W41" s="180" cm="1">
        <f t="array" ref="W41">_xlfn.XLOOKUP(W$1,'Copy of PY1 Data(H)'!$A$1:$CZ$1,_xlfn.XLOOKUP($A41,'Copy of PY1 Data(H)'!$A$1:$A$288,'Copy of PY1 Data(H)'!$A$1:$CZ$288))</f>
        <v>0</v>
      </c>
      <c r="X41" s="180" cm="1">
        <f t="array" ref="X41">_xlfn.XLOOKUP(X$1,'Copy of PY1 Data(H)'!$A$1:$CZ$1,_xlfn.XLOOKUP($A41,'Copy of PY1 Data(H)'!$A$1:$A$288,'Copy of PY1 Data(H)'!$A$1:$CZ$288))</f>
        <v>0</v>
      </c>
      <c r="Y41" s="180" cm="1">
        <f t="array" ref="Y41">_xlfn.XLOOKUP(Y$1,'Copy of PY1 Data(H)'!$A$1:$CZ$1,_xlfn.XLOOKUP($A41,'Copy of PY1 Data(H)'!$A$1:$A$288,'Copy of PY1 Data(H)'!$A$1:$CZ$288))</f>
        <v>34200</v>
      </c>
      <c r="Z41" s="180" cm="1">
        <f t="array" ref="Z41">_xlfn.XLOOKUP(Z$1,'Copy of PY1 Data(H)'!$A$1:$CZ$1,_xlfn.XLOOKUP($A41,'Copy of PY1 Data(H)'!$A$1:$A$288,'Copy of PY1 Data(H)'!$A$1:$CZ$288))</f>
        <v>2184813</v>
      </c>
      <c r="AA41" s="180" cm="1">
        <f t="array" ref="AA41">_xlfn.XLOOKUP(AA$1,'Copy of PY1 Data(H)'!$A$1:$CZ$1,_xlfn.XLOOKUP($A41,'Copy of PY1 Data(H)'!$A$1:$A$288,'Copy of PY1 Data(H)'!$A$1:$CZ$288))</f>
        <v>3095862</v>
      </c>
      <c r="AB41" s="180" cm="1">
        <f t="array" ref="AB41">_xlfn.XLOOKUP(AB$1,'Copy of PY1 Data(H)'!$A$1:$CZ$1,_xlfn.XLOOKUP($A41,'Copy of PY1 Data(H)'!$A$1:$A$288,'Copy of PY1 Data(H)'!$A$1:$CZ$288))</f>
        <v>11676</v>
      </c>
      <c r="AC41" s="180" cm="1">
        <f t="array" ref="AC41">_xlfn.XLOOKUP(AC$1,'Copy of PY1 Data(H)'!$A$1:$CZ$1,_xlfn.XLOOKUP($A41,'Copy of PY1 Data(H)'!$A$1:$A$288,'Copy of PY1 Data(H)'!$A$1:$CZ$288))</f>
        <v>0</v>
      </c>
      <c r="AD41" s="180" cm="1">
        <f t="array" ref="AD41">_xlfn.XLOOKUP(AD$1,'Copy of PY1 Data(H)'!$A$1:$CZ$1,_xlfn.XLOOKUP($A41,'Copy of PY1 Data(H)'!$A$1:$A$288,'Copy of PY1 Data(H)'!$A$1:$CZ$288))</f>
        <v>104157</v>
      </c>
      <c r="AE41" s="180" cm="1">
        <f t="array" ref="AE41">_xlfn.XLOOKUP(AE$1,'Copy of PY1 Data(H)'!$A$1:$CZ$1,_xlfn.XLOOKUP($A41,'Copy of PY1 Data(H)'!$A$1:$A$288,'Copy of PY1 Data(H)'!$A$1:$CZ$288))</f>
        <v>0</v>
      </c>
      <c r="AF41" s="180" cm="1">
        <f t="array" ref="AF41">_xlfn.XLOOKUP(AF$1,'Copy of PY1 Data(H)'!$A$1:$CZ$1,_xlfn.XLOOKUP($A41,'Copy of PY1 Data(H)'!$A$1:$A$288,'Copy of PY1 Data(H)'!$A$1:$CZ$288))</f>
        <v>1377142</v>
      </c>
      <c r="AG41" s="180" cm="1">
        <f t="array" ref="AG41">_xlfn.XLOOKUP(AG$1,'Copy of PY1 Data(H)'!$A$1:$CZ$1,_xlfn.XLOOKUP($A41,'Copy of PY1 Data(H)'!$A$1:$A$288,'Copy of PY1 Data(H)'!$A$1:$CZ$288))</f>
        <v>24886</v>
      </c>
      <c r="AH41" s="180" cm="1">
        <f t="array" ref="AH41">_xlfn.XLOOKUP(AH$1,'Copy of PY1 Data(H)'!$A$1:$CZ$1,_xlfn.XLOOKUP($A41,'Copy of PY1 Data(H)'!$A$1:$A$288,'Copy of PY1 Data(H)'!$A$1:$CZ$288))</f>
        <v>28167</v>
      </c>
      <c r="AI41" s="180" cm="1">
        <f t="array" ref="AI41">_xlfn.XLOOKUP(AI$1,'Copy of PY1 Data(H)'!$A$1:$CZ$1,_xlfn.XLOOKUP($A41,'Copy of PY1 Data(H)'!$A$1:$A$288,'Copy of PY1 Data(H)'!$A$1:$CZ$288))</f>
        <v>622097</v>
      </c>
      <c r="AJ41" s="180" cm="1">
        <f t="array" ref="AJ41">_xlfn.XLOOKUP(AJ$1,'Copy of PY1 Data(H)'!$A$1:$CZ$1,_xlfn.XLOOKUP($A41,'Copy of PY1 Data(H)'!$A$1:$A$288,'Copy of PY1 Data(H)'!$A$1:$CZ$288))</f>
        <v>69488</v>
      </c>
      <c r="AK41" s="180" cm="1">
        <f t="array" ref="AK41">_xlfn.XLOOKUP(AK$1,'Copy of PY1 Data(H)'!$A$1:$CZ$1,_xlfn.XLOOKUP($A41,'Copy of PY1 Data(H)'!$A$1:$A$288,'Copy of PY1 Data(H)'!$A$1:$CZ$288))</f>
        <v>27059</v>
      </c>
      <c r="AL41" s="180" cm="1">
        <f t="array" ref="AL41">_xlfn.XLOOKUP(AL$1,'Copy of PY1 Data(H)'!$A$1:$CZ$1,_xlfn.XLOOKUP($A41,'Copy of PY1 Data(H)'!$A$1:$A$288,'Copy of PY1 Data(H)'!$A$1:$CZ$288))</f>
        <v>0</v>
      </c>
      <c r="AM41" s="180" cm="1">
        <f t="array" ref="AM41">_xlfn.XLOOKUP(AM$1,'Copy of PY1 Data(H)'!$A$1:$CZ$1,_xlfn.XLOOKUP($A41,'Copy of PY1 Data(H)'!$A$1:$A$288,'Copy of PY1 Data(H)'!$A$1:$CZ$288))</f>
        <v>53692</v>
      </c>
      <c r="AN41" s="180" cm="1">
        <f t="array" ref="AN41">_xlfn.XLOOKUP(AN$1,'Copy of PY1 Data(H)'!$A$1:$CZ$1,_xlfn.XLOOKUP($A41,'Copy of PY1 Data(H)'!$A$1:$A$288,'Copy of PY1 Data(H)'!$A$1:$CZ$288))</f>
        <v>273549</v>
      </c>
      <c r="AO41" s="180" cm="1">
        <f t="array" ref="AO41">_xlfn.XLOOKUP(AO$1,'Copy of PY1 Data(H)'!$A$1:$CZ$1,_xlfn.XLOOKUP($A41,'Copy of PY1 Data(H)'!$A$1:$A$288,'Copy of PY1 Data(H)'!$A$1:$CZ$288))</f>
        <v>0</v>
      </c>
      <c r="AP41" s="180" cm="1">
        <f t="array" ref="AP41">_xlfn.XLOOKUP(AP$1,'Copy of PY1 Data(H)'!$A$1:$CZ$1,_xlfn.XLOOKUP($A41,'Copy of PY1 Data(H)'!$A$1:$A$288,'Copy of PY1 Data(H)'!$A$1:$CZ$288))</f>
        <v>154322</v>
      </c>
      <c r="AQ41" s="180" cm="1">
        <f t="array" ref="AQ41">_xlfn.XLOOKUP(AQ$1,'Copy of PY1 Data(H)'!$A$1:$CZ$1,_xlfn.XLOOKUP($A41,'Copy of PY1 Data(H)'!$A$1:$A$288,'Copy of PY1 Data(H)'!$A$1:$CZ$288))</f>
        <v>118761</v>
      </c>
      <c r="AR41" s="180" cm="1">
        <f t="array" ref="AR41">_xlfn.XLOOKUP(AR$1,'Copy of PY1 Data(H)'!$A$1:$CZ$1,_xlfn.XLOOKUP($A41,'Copy of PY1 Data(H)'!$A$1:$A$288,'Copy of PY1 Data(H)'!$A$1:$CZ$288))</f>
        <v>0</v>
      </c>
      <c r="AS41" s="180" cm="1">
        <f t="array" ref="AS41">_xlfn.XLOOKUP(AS$1,'Copy of PY1 Data(H)'!$A$1:$CZ$1,_xlfn.XLOOKUP($A41,'Copy of PY1 Data(H)'!$A$1:$A$288,'Copy of PY1 Data(H)'!$A$1:$CZ$288))</f>
        <v>0</v>
      </c>
      <c r="AT41" s="180" cm="1">
        <f t="array" ref="AT41">_xlfn.XLOOKUP(AT$1,'Copy of PY1 Data(H)'!$A$1:$CZ$1,_xlfn.XLOOKUP($A41,'Copy of PY1 Data(H)'!$A$1:$A$288,'Copy of PY1 Data(H)'!$A$1:$CZ$288))</f>
        <v>89998</v>
      </c>
      <c r="AU41" s="180" cm="1">
        <f t="array" ref="AU41">_xlfn.XLOOKUP(AU$1,'Copy of PY1 Data(H)'!$A$1:$CZ$1,_xlfn.XLOOKUP($A41,'Copy of PY1 Data(H)'!$A$1:$A$288,'Copy of PY1 Data(H)'!$A$1:$CZ$288))</f>
        <v>1775434</v>
      </c>
      <c r="AV41" s="180" cm="1">
        <f t="array" ref="AV41">_xlfn.XLOOKUP(AV$1,'Copy of PY1 Data(H)'!$A$1:$CZ$1,_xlfn.XLOOKUP($A41,'Copy of PY1 Data(H)'!$A$1:$A$288,'Copy of PY1 Data(H)'!$A$1:$CZ$288))</f>
        <v>1125286</v>
      </c>
      <c r="AW41" s="180" cm="1">
        <f t="array" ref="AW41">_xlfn.XLOOKUP(AW$1,'Copy of PY1 Data(H)'!$A$1:$CZ$1,_xlfn.XLOOKUP($A41,'Copy of PY1 Data(H)'!$A$1:$A$288,'Copy of PY1 Data(H)'!$A$1:$CZ$288))</f>
        <v>3290</v>
      </c>
      <c r="AX41" s="180" cm="1">
        <f t="array" ref="AX41">_xlfn.XLOOKUP(AX$1,'Copy of PY1 Data(H)'!$A$1:$CZ$1,_xlfn.XLOOKUP($A41,'Copy of PY1 Data(H)'!$A$1:$A$288,'Copy of PY1 Data(H)'!$A$1:$CZ$288))</f>
        <v>49090</v>
      </c>
      <c r="AY41" s="180" cm="1">
        <f t="array" ref="AY41">_xlfn.XLOOKUP(AY$1,'Copy of PY1 Data(H)'!$A$1:$CZ$1,_xlfn.XLOOKUP($A41,'Copy of PY1 Data(H)'!$A$1:$A$288,'Copy of PY1 Data(H)'!$A$1:$CZ$288))</f>
        <v>93153</v>
      </c>
      <c r="AZ41" s="180" cm="1">
        <f t="array" ref="AZ41">_xlfn.XLOOKUP(AZ$1,'Copy of PY1 Data(H)'!$A$1:$CZ$1,_xlfn.XLOOKUP($A41,'Copy of PY1 Data(H)'!$A$1:$A$288,'Copy of PY1 Data(H)'!$A$1:$CZ$288))</f>
        <v>89027</v>
      </c>
      <c r="BA41" s="180" cm="1">
        <f t="array" ref="BA41">_xlfn.XLOOKUP(BA$1,'Copy of PY1 Data(H)'!$A$1:$CZ$1,_xlfn.XLOOKUP($A41,'Copy of PY1 Data(H)'!$A$1:$A$288,'Copy of PY1 Data(H)'!$A$1:$CZ$288))</f>
        <v>0</v>
      </c>
      <c r="BB41" s="180" cm="1">
        <f t="array" ref="BB41">_xlfn.XLOOKUP(BB$1,'Copy of PY1 Data(H)'!$A$1:$CZ$1,_xlfn.XLOOKUP($A41,'Copy of PY1 Data(H)'!$A$1:$A$288,'Copy of PY1 Data(H)'!$A$1:$CZ$288))</f>
        <v>51666</v>
      </c>
      <c r="BC41" s="180" cm="1">
        <f t="array" ref="BC41">_xlfn.XLOOKUP(BC$1,'Copy of PY1 Data(H)'!$A$1:$CZ$1,_xlfn.XLOOKUP($A41,'Copy of PY1 Data(H)'!$A$1:$A$288,'Copy of PY1 Data(H)'!$A$1:$CZ$288))</f>
        <v>0</v>
      </c>
      <c r="BD41" s="180" cm="1">
        <f t="array" ref="BD41">_xlfn.XLOOKUP(BD$1,'Copy of PY1 Data(H)'!$A$1:$CZ$1,_xlfn.XLOOKUP($A41,'Copy of PY1 Data(H)'!$A$1:$A$288,'Copy of PY1 Data(H)'!$A$1:$CZ$288))</f>
        <v>3204</v>
      </c>
      <c r="BE41" s="180" cm="1">
        <f t="array" ref="BE41">_xlfn.XLOOKUP(BE$1,'Copy of PY1 Data(H)'!$A$1:$CZ$1,_xlfn.XLOOKUP($A41,'Copy of PY1 Data(H)'!$A$1:$A$288,'Copy of PY1 Data(H)'!$A$1:$CZ$288))</f>
        <v>0</v>
      </c>
      <c r="BF41" s="180" cm="1">
        <f t="array" ref="BF41">_xlfn.XLOOKUP(BF$1,'Copy of PY1 Data(H)'!$A$1:$CZ$1,_xlfn.XLOOKUP($A41,'Copy of PY1 Data(H)'!$A$1:$A$288,'Copy of PY1 Data(H)'!$A$1:$CZ$288))</f>
        <v>433221</v>
      </c>
      <c r="BG41" s="180" cm="1">
        <f t="array" ref="BG41">_xlfn.XLOOKUP(BG$1,'Copy of PY1 Data(H)'!$A$1:$CZ$1,_xlfn.XLOOKUP($A41,'Copy of PY1 Data(H)'!$A$1:$A$288,'Copy of PY1 Data(H)'!$A$1:$CZ$288))</f>
        <v>33214</v>
      </c>
      <c r="BH41" s="180" cm="1">
        <f t="array" ref="BH41">_xlfn.XLOOKUP(BH$1,'Copy of PY1 Data(H)'!$A$1:$CZ$1,_xlfn.XLOOKUP($A41,'Copy of PY1 Data(H)'!$A$1:$A$288,'Copy of PY1 Data(H)'!$A$1:$CZ$288))</f>
        <v>800990</v>
      </c>
      <c r="BI41" s="180" cm="1">
        <f t="array" ref="BI41">_xlfn.XLOOKUP(BI$1,'Copy of PY1 Data(H)'!$A$1:$CZ$1,_xlfn.XLOOKUP($A41,'Copy of PY1 Data(H)'!$A$1:$A$288,'Copy of PY1 Data(H)'!$A$1:$CZ$288))</f>
        <v>296556</v>
      </c>
      <c r="BJ41" s="180" cm="1">
        <f t="array" ref="BJ41">_xlfn.XLOOKUP(BJ$1,'Copy of PY1 Data(H)'!$A$1:$CZ$1,_xlfn.XLOOKUP($A41,'Copy of PY1 Data(H)'!$A$1:$A$288,'Copy of PY1 Data(H)'!$A$1:$CZ$288))</f>
        <v>76674</v>
      </c>
      <c r="BK41" s="180" cm="1">
        <f t="array" ref="BK41">_xlfn.XLOOKUP(BK$1,'Copy of PY1 Data(H)'!$A$1:$CZ$1,_xlfn.XLOOKUP($A41,'Copy of PY1 Data(H)'!$A$1:$A$288,'Copy of PY1 Data(H)'!$A$1:$CZ$288))</f>
        <v>0</v>
      </c>
      <c r="BL41" s="180" cm="1">
        <f t="array" ref="BL41">_xlfn.XLOOKUP(BL$1,'Copy of PY1 Data(H)'!$A$1:$CZ$1,_xlfn.XLOOKUP($A41,'Copy of PY1 Data(H)'!$A$1:$A$288,'Copy of PY1 Data(H)'!$A$1:$CZ$288))</f>
        <v>1178349</v>
      </c>
      <c r="BM41" s="180" cm="1">
        <f t="array" ref="BM41">_xlfn.XLOOKUP(BM$1,'Copy of PY1 Data(H)'!$A$1:$CZ$1,_xlfn.XLOOKUP($A41,'Copy of PY1 Data(H)'!$A$1:$A$288,'Copy of PY1 Data(H)'!$A$1:$CZ$288))</f>
        <v>0</v>
      </c>
      <c r="BN41" s="180" cm="1">
        <f t="array" ref="BN41">_xlfn.XLOOKUP(BN$1,'Copy of PY1 Data(H)'!$A$1:$CZ$1,_xlfn.XLOOKUP($A41,'Copy of PY1 Data(H)'!$A$1:$A$288,'Copy of PY1 Data(H)'!$A$1:$CZ$288))</f>
        <v>155876</v>
      </c>
      <c r="BO41" s="180" cm="1">
        <f t="array" ref="BO41">_xlfn.XLOOKUP(BO$1,'Copy of PY1 Data(H)'!$A$1:$CZ$1,_xlfn.XLOOKUP($A41,'Copy of PY1 Data(H)'!$A$1:$A$288,'Copy of PY1 Data(H)'!$A$1:$CZ$288))</f>
        <v>77920</v>
      </c>
      <c r="BP41" s="180" cm="1">
        <f t="array" ref="BP41">_xlfn.XLOOKUP(BP$1,'Copy of PY1 Data(H)'!$A$1:$CZ$1,_xlfn.XLOOKUP($A41,'Copy of PY1 Data(H)'!$A$1:$A$288,'Copy of PY1 Data(H)'!$A$1:$CZ$288))</f>
        <v>1557949</v>
      </c>
      <c r="BQ41" s="180" cm="1">
        <f t="array" ref="BQ41">_xlfn.XLOOKUP(BQ$1,'Copy of PY1 Data(H)'!$A$1:$CZ$1,_xlfn.XLOOKUP($A41,'Copy of PY1 Data(H)'!$A$1:$A$288,'Copy of PY1 Data(H)'!$A$1:$CZ$288))</f>
        <v>42543</v>
      </c>
      <c r="BR41" s="180" cm="1">
        <f t="array" ref="BR41">_xlfn.XLOOKUP(BR$1,'Copy of PY1 Data(H)'!$A$1:$CZ$1,_xlfn.XLOOKUP($A41,'Copy of PY1 Data(H)'!$A$1:$A$288,'Copy of PY1 Data(H)'!$A$1:$CZ$288))</f>
        <v>122982</v>
      </c>
      <c r="BS41" s="180" cm="1">
        <f t="array" ref="BS41">_xlfn.XLOOKUP(BS$1,'Copy of PY1 Data(H)'!$A$1:$CZ$1,_xlfn.XLOOKUP($A41,'Copy of PY1 Data(H)'!$A$1:$A$288,'Copy of PY1 Data(H)'!$A$1:$CZ$288))</f>
        <v>309482</v>
      </c>
      <c r="BT41" s="180" cm="1">
        <f t="array" ref="BT41">_xlfn.XLOOKUP(BT$1,'Copy of PY1 Data(H)'!$A$1:$CZ$1,_xlfn.XLOOKUP($A41,'Copy of PY1 Data(H)'!$A$1:$A$288,'Copy of PY1 Data(H)'!$A$1:$CZ$288))</f>
        <v>0</v>
      </c>
      <c r="BU41" s="180" cm="1">
        <f t="array" ref="BU41">_xlfn.XLOOKUP(BU$1,'Copy of PY1 Data(H)'!$A$1:$CZ$1,_xlfn.XLOOKUP($A41,'Copy of PY1 Data(H)'!$A$1:$A$288,'Copy of PY1 Data(H)'!$A$1:$CZ$288))</f>
        <v>71783</v>
      </c>
      <c r="BV41" s="180" cm="1">
        <f t="array" ref="BV41">_xlfn.XLOOKUP(BV$1,'Copy of PY1 Data(H)'!$A$1:$CZ$1,_xlfn.XLOOKUP($A41,'Copy of PY1 Data(H)'!$A$1:$A$288,'Copy of PY1 Data(H)'!$A$1:$CZ$288))</f>
        <v>120049</v>
      </c>
      <c r="BW41" s="180" cm="1">
        <f t="array" ref="BW41">_xlfn.XLOOKUP(BW$1,'Copy of PY1 Data(H)'!$A$1:$CZ$1,_xlfn.XLOOKUP($A41,'Copy of PY1 Data(H)'!$A$1:$A$288,'Copy of PY1 Data(H)'!$A$1:$CZ$288))</f>
        <v>0</v>
      </c>
      <c r="BX41" s="180" cm="1">
        <f t="array" ref="BX41">_xlfn.XLOOKUP(BX$1,'Copy of PY1 Data(H)'!$A$1:$CZ$1,_xlfn.XLOOKUP($A41,'Copy of PY1 Data(H)'!$A$1:$A$288,'Copy of PY1 Data(H)'!$A$1:$CZ$288))</f>
        <v>17887</v>
      </c>
      <c r="BY41" s="180" cm="1">
        <f t="array" ref="BY41">_xlfn.XLOOKUP(BY$1,'Copy of PY1 Data(H)'!$A$1:$CZ$1,_xlfn.XLOOKUP($A41,'Copy of PY1 Data(H)'!$A$1:$A$288,'Copy of PY1 Data(H)'!$A$1:$CZ$288))</f>
        <v>3099150</v>
      </c>
      <c r="BZ41" s="180" cm="1">
        <f t="array" ref="BZ41">_xlfn.XLOOKUP(BZ$1,'Copy of PY1 Data(H)'!$A$1:$CZ$1,_xlfn.XLOOKUP($A41,'Copy of PY1 Data(H)'!$A$1:$A$288,'Copy of PY1 Data(H)'!$A$1:$CZ$288))</f>
        <v>26327</v>
      </c>
      <c r="CA41" s="180" cm="1">
        <f t="array" ref="CA41">_xlfn.XLOOKUP(CA$1,'Copy of PY1 Data(H)'!$A$1:$CZ$1,_xlfn.XLOOKUP($A41,'Copy of PY1 Data(H)'!$A$1:$A$288,'Copy of PY1 Data(H)'!$A$1:$CZ$288))</f>
        <v>91159</v>
      </c>
      <c r="CB41" s="180" cm="1">
        <f t="array" ref="CB41">_xlfn.XLOOKUP(CB$1,'Copy of PY1 Data(H)'!$A$1:$CZ$1,_xlfn.XLOOKUP($A41,'Copy of PY1 Data(H)'!$A$1:$A$288,'Copy of PY1 Data(H)'!$A$1:$CZ$288))</f>
        <v>45047</v>
      </c>
      <c r="CC41" s="180" cm="1">
        <f t="array" ref="CC41">_xlfn.XLOOKUP(CC$1,'Copy of PY1 Data(H)'!$A$1:$CZ$1,_xlfn.XLOOKUP($A41,'Copy of PY1 Data(H)'!$A$1:$A$288,'Copy of PY1 Data(H)'!$A$1:$CZ$288))</f>
        <v>129314</v>
      </c>
      <c r="CD41" s="180" cm="1">
        <f t="array" ref="CD41">_xlfn.XLOOKUP(CD$1,'Copy of PY1 Data(H)'!$A$1:$CZ$1,_xlfn.XLOOKUP($A41,'Copy of PY1 Data(H)'!$A$1:$A$288,'Copy of PY1 Data(H)'!$A$1:$CZ$288))</f>
        <v>10966580</v>
      </c>
    </row>
    <row r="42" spans="1:82" x14ac:dyDescent="0.3">
      <c r="A42" s="180">
        <v>586</v>
      </c>
      <c r="C42" s="180"/>
      <c r="D42" s="180" cm="1">
        <f t="array" ref="D42">_xlfn.XLOOKUP(D$1,'Copy of PY1 Data(H)'!$A$1:$CZ$1,_xlfn.XLOOKUP($A42,'Copy of PY1 Data(H)'!$A$1:$A$288,'Copy of PY1 Data(H)'!$A$1:$CZ$288))</f>
        <v>0</v>
      </c>
      <c r="E42" s="180" cm="1">
        <f t="array" ref="E42">_xlfn.XLOOKUP(E$1,'Copy of PY1 Data(H)'!$A$1:$CZ$1,_xlfn.XLOOKUP($A42,'Copy of PY1 Data(H)'!$A$1:$A$288,'Copy of PY1 Data(H)'!$A$1:$CZ$288))</f>
        <v>0</v>
      </c>
      <c r="F42" s="180" cm="1">
        <f t="array" ref="F42">_xlfn.XLOOKUP(F$1,'Copy of PY1 Data(H)'!$A$1:$CZ$1,_xlfn.XLOOKUP($A42,'Copy of PY1 Data(H)'!$A$1:$A$288,'Copy of PY1 Data(H)'!$A$1:$CZ$288))</f>
        <v>0</v>
      </c>
      <c r="G42" s="180" cm="1">
        <f t="array" ref="G42">_xlfn.XLOOKUP(G$1,'Copy of PY1 Data(H)'!$A$1:$CZ$1,_xlfn.XLOOKUP($A42,'Copy of PY1 Data(H)'!$A$1:$A$288,'Copy of PY1 Data(H)'!$A$1:$CZ$288))</f>
        <v>0</v>
      </c>
      <c r="H42" s="180" cm="1">
        <f t="array" ref="H42">_xlfn.XLOOKUP(H$1,'Copy of PY1 Data(H)'!$A$1:$CZ$1,_xlfn.XLOOKUP($A42,'Copy of PY1 Data(H)'!$A$1:$A$288,'Copy of PY1 Data(H)'!$A$1:$CZ$288))</f>
        <v>0</v>
      </c>
      <c r="I42" s="180" cm="1">
        <f t="array" ref="I42">_xlfn.XLOOKUP(I$1,'Copy of PY1 Data(H)'!$A$1:$CZ$1,_xlfn.XLOOKUP($A42,'Copy of PY1 Data(H)'!$A$1:$A$288,'Copy of PY1 Data(H)'!$A$1:$CZ$288))</f>
        <v>0</v>
      </c>
      <c r="J42" s="180" cm="1">
        <f t="array" ref="J42">_xlfn.XLOOKUP(J$1,'Copy of PY1 Data(H)'!$A$1:$CZ$1,_xlfn.XLOOKUP($A42,'Copy of PY1 Data(H)'!$A$1:$A$288,'Copy of PY1 Data(H)'!$A$1:$CZ$288))</f>
        <v>0</v>
      </c>
      <c r="K42" s="180" cm="1">
        <f t="array" ref="K42">_xlfn.XLOOKUP(K$1,'Copy of PY1 Data(H)'!$A$1:$CZ$1,_xlfn.XLOOKUP($A42,'Copy of PY1 Data(H)'!$A$1:$A$288,'Copy of PY1 Data(H)'!$A$1:$CZ$288))</f>
        <v>0</v>
      </c>
      <c r="L42" s="180" cm="1">
        <f t="array" ref="L42">_xlfn.XLOOKUP(L$1,'Copy of PY1 Data(H)'!$A$1:$CZ$1,_xlfn.XLOOKUP($A42,'Copy of PY1 Data(H)'!$A$1:$A$288,'Copy of PY1 Data(H)'!$A$1:$CZ$288))</f>
        <v>0</v>
      </c>
      <c r="M42" s="180" cm="1">
        <f t="array" ref="M42">_xlfn.XLOOKUP(M$1,'Copy of PY1 Data(H)'!$A$1:$CZ$1,_xlfn.XLOOKUP($A42,'Copy of PY1 Data(H)'!$A$1:$A$288,'Copy of PY1 Data(H)'!$A$1:$CZ$288))</f>
        <v>0</v>
      </c>
      <c r="N42" s="180" cm="1">
        <f t="array" ref="N42">_xlfn.XLOOKUP(N$1,'Copy of PY1 Data(H)'!$A$1:$CZ$1,_xlfn.XLOOKUP($A42,'Copy of PY1 Data(H)'!$A$1:$A$288,'Copy of PY1 Data(H)'!$A$1:$CZ$288))</f>
        <v>0</v>
      </c>
      <c r="O42" s="180" cm="1">
        <f t="array" ref="O42">_xlfn.XLOOKUP(O$1,'Copy of PY1 Data(H)'!$A$1:$CZ$1,_xlfn.XLOOKUP($A42,'Copy of PY1 Data(H)'!$A$1:$A$288,'Copy of PY1 Data(H)'!$A$1:$CZ$288))</f>
        <v>0</v>
      </c>
      <c r="P42" s="180" cm="1">
        <f t="array" ref="P42">_xlfn.XLOOKUP(P$1,'Copy of PY1 Data(H)'!$A$1:$CZ$1,_xlfn.XLOOKUP($A42,'Copy of PY1 Data(H)'!$A$1:$A$288,'Copy of PY1 Data(H)'!$A$1:$CZ$288))</f>
        <v>0</v>
      </c>
      <c r="Q42" s="180" cm="1">
        <f t="array" ref="Q42">_xlfn.XLOOKUP(Q$1,'Copy of PY1 Data(H)'!$A$1:$CZ$1,_xlfn.XLOOKUP($A42,'Copy of PY1 Data(H)'!$A$1:$A$288,'Copy of PY1 Data(H)'!$A$1:$CZ$288))</f>
        <v>0</v>
      </c>
      <c r="R42" s="180" cm="1">
        <f t="array" ref="R42">_xlfn.XLOOKUP(R$1,'Copy of PY1 Data(H)'!$A$1:$CZ$1,_xlfn.XLOOKUP($A42,'Copy of PY1 Data(H)'!$A$1:$A$288,'Copy of PY1 Data(H)'!$A$1:$CZ$288))</f>
        <v>0</v>
      </c>
      <c r="S42" s="180" cm="1">
        <f t="array" ref="S42">_xlfn.XLOOKUP(S$1,'Copy of PY1 Data(H)'!$A$1:$CZ$1,_xlfn.XLOOKUP($A42,'Copy of PY1 Data(H)'!$A$1:$A$288,'Copy of PY1 Data(H)'!$A$1:$CZ$288))</f>
        <v>0</v>
      </c>
      <c r="T42" s="180" cm="1">
        <f t="array" ref="T42">_xlfn.XLOOKUP(T$1,'Copy of PY1 Data(H)'!$A$1:$CZ$1,_xlfn.XLOOKUP($A42,'Copy of PY1 Data(H)'!$A$1:$A$288,'Copy of PY1 Data(H)'!$A$1:$CZ$288))</f>
        <v>0</v>
      </c>
      <c r="U42" s="180" cm="1">
        <f t="array" ref="U42">_xlfn.XLOOKUP(U$1,'Copy of PY1 Data(H)'!$A$1:$CZ$1,_xlfn.XLOOKUP($A42,'Copy of PY1 Data(H)'!$A$1:$A$288,'Copy of PY1 Data(H)'!$A$1:$CZ$288))</f>
        <v>0</v>
      </c>
      <c r="V42" s="180" cm="1">
        <f t="array" ref="V42">_xlfn.XLOOKUP(V$1,'Copy of PY1 Data(H)'!$A$1:$CZ$1,_xlfn.XLOOKUP($A42,'Copy of PY1 Data(H)'!$A$1:$A$288,'Copy of PY1 Data(H)'!$A$1:$CZ$288))</f>
        <v>0</v>
      </c>
      <c r="W42" s="180" cm="1">
        <f t="array" ref="W42">_xlfn.XLOOKUP(W$1,'Copy of PY1 Data(H)'!$A$1:$CZ$1,_xlfn.XLOOKUP($A42,'Copy of PY1 Data(H)'!$A$1:$A$288,'Copy of PY1 Data(H)'!$A$1:$CZ$288))</f>
        <v>0</v>
      </c>
      <c r="X42" s="180" cm="1">
        <f t="array" ref="X42">_xlfn.XLOOKUP(X$1,'Copy of PY1 Data(H)'!$A$1:$CZ$1,_xlfn.XLOOKUP($A42,'Copy of PY1 Data(H)'!$A$1:$A$288,'Copy of PY1 Data(H)'!$A$1:$CZ$288))</f>
        <v>0</v>
      </c>
      <c r="Y42" s="180" cm="1">
        <f t="array" ref="Y42">_xlfn.XLOOKUP(Y$1,'Copy of PY1 Data(H)'!$A$1:$CZ$1,_xlfn.XLOOKUP($A42,'Copy of PY1 Data(H)'!$A$1:$A$288,'Copy of PY1 Data(H)'!$A$1:$CZ$288))</f>
        <v>0</v>
      </c>
      <c r="Z42" s="180" cm="1">
        <f t="array" ref="Z42">_xlfn.XLOOKUP(Z$1,'Copy of PY1 Data(H)'!$A$1:$CZ$1,_xlfn.XLOOKUP($A42,'Copy of PY1 Data(H)'!$A$1:$A$288,'Copy of PY1 Data(H)'!$A$1:$CZ$288))</f>
        <v>0</v>
      </c>
      <c r="AA42" s="180" cm="1">
        <f t="array" ref="AA42">_xlfn.XLOOKUP(AA$1,'Copy of PY1 Data(H)'!$A$1:$CZ$1,_xlfn.XLOOKUP($A42,'Copy of PY1 Data(H)'!$A$1:$A$288,'Copy of PY1 Data(H)'!$A$1:$CZ$288))</f>
        <v>0</v>
      </c>
      <c r="AB42" s="180" cm="1">
        <f t="array" ref="AB42">_xlfn.XLOOKUP(AB$1,'Copy of PY1 Data(H)'!$A$1:$CZ$1,_xlfn.XLOOKUP($A42,'Copy of PY1 Data(H)'!$A$1:$A$288,'Copy of PY1 Data(H)'!$A$1:$CZ$288))</f>
        <v>0</v>
      </c>
      <c r="AC42" s="180" cm="1">
        <f t="array" ref="AC42">_xlfn.XLOOKUP(AC$1,'Copy of PY1 Data(H)'!$A$1:$CZ$1,_xlfn.XLOOKUP($A42,'Copy of PY1 Data(H)'!$A$1:$A$288,'Copy of PY1 Data(H)'!$A$1:$CZ$288))</f>
        <v>0</v>
      </c>
      <c r="AD42" s="180" cm="1">
        <f t="array" ref="AD42">_xlfn.XLOOKUP(AD$1,'Copy of PY1 Data(H)'!$A$1:$CZ$1,_xlfn.XLOOKUP($A42,'Copy of PY1 Data(H)'!$A$1:$A$288,'Copy of PY1 Data(H)'!$A$1:$CZ$288))</f>
        <v>0</v>
      </c>
      <c r="AE42" s="180" cm="1">
        <f t="array" ref="AE42">_xlfn.XLOOKUP(AE$1,'Copy of PY1 Data(H)'!$A$1:$CZ$1,_xlfn.XLOOKUP($A42,'Copy of PY1 Data(H)'!$A$1:$A$288,'Copy of PY1 Data(H)'!$A$1:$CZ$288))</f>
        <v>0</v>
      </c>
      <c r="AF42" s="180" cm="1">
        <f t="array" ref="AF42">_xlfn.XLOOKUP(AF$1,'Copy of PY1 Data(H)'!$A$1:$CZ$1,_xlfn.XLOOKUP($A42,'Copy of PY1 Data(H)'!$A$1:$A$288,'Copy of PY1 Data(H)'!$A$1:$CZ$288))</f>
        <v>0</v>
      </c>
      <c r="AG42" s="180" cm="1">
        <f t="array" ref="AG42">_xlfn.XLOOKUP(AG$1,'Copy of PY1 Data(H)'!$A$1:$CZ$1,_xlfn.XLOOKUP($A42,'Copy of PY1 Data(H)'!$A$1:$A$288,'Copy of PY1 Data(H)'!$A$1:$CZ$288))</f>
        <v>0</v>
      </c>
      <c r="AH42" s="180" cm="1">
        <f t="array" ref="AH42">_xlfn.XLOOKUP(AH$1,'Copy of PY1 Data(H)'!$A$1:$CZ$1,_xlfn.XLOOKUP($A42,'Copy of PY1 Data(H)'!$A$1:$A$288,'Copy of PY1 Data(H)'!$A$1:$CZ$288))</f>
        <v>0</v>
      </c>
      <c r="AI42" s="180" cm="1">
        <f t="array" ref="AI42">_xlfn.XLOOKUP(AI$1,'Copy of PY1 Data(H)'!$A$1:$CZ$1,_xlfn.XLOOKUP($A42,'Copy of PY1 Data(H)'!$A$1:$A$288,'Copy of PY1 Data(H)'!$A$1:$CZ$288))</f>
        <v>0</v>
      </c>
      <c r="AJ42" s="180" cm="1">
        <f t="array" ref="AJ42">_xlfn.XLOOKUP(AJ$1,'Copy of PY1 Data(H)'!$A$1:$CZ$1,_xlfn.XLOOKUP($A42,'Copy of PY1 Data(H)'!$A$1:$A$288,'Copy of PY1 Data(H)'!$A$1:$CZ$288))</f>
        <v>0</v>
      </c>
      <c r="AK42" s="180" cm="1">
        <f t="array" ref="AK42">_xlfn.XLOOKUP(AK$1,'Copy of PY1 Data(H)'!$A$1:$CZ$1,_xlfn.XLOOKUP($A42,'Copy of PY1 Data(H)'!$A$1:$A$288,'Copy of PY1 Data(H)'!$A$1:$CZ$288))</f>
        <v>0</v>
      </c>
      <c r="AL42" s="180" cm="1">
        <f t="array" ref="AL42">_xlfn.XLOOKUP(AL$1,'Copy of PY1 Data(H)'!$A$1:$CZ$1,_xlfn.XLOOKUP($A42,'Copy of PY1 Data(H)'!$A$1:$A$288,'Copy of PY1 Data(H)'!$A$1:$CZ$288))</f>
        <v>0</v>
      </c>
      <c r="AM42" s="180" cm="1">
        <f t="array" ref="AM42">_xlfn.XLOOKUP(AM$1,'Copy of PY1 Data(H)'!$A$1:$CZ$1,_xlfn.XLOOKUP($A42,'Copy of PY1 Data(H)'!$A$1:$A$288,'Copy of PY1 Data(H)'!$A$1:$CZ$288))</f>
        <v>0</v>
      </c>
      <c r="AN42" s="180" cm="1">
        <f t="array" ref="AN42">_xlfn.XLOOKUP(AN$1,'Copy of PY1 Data(H)'!$A$1:$CZ$1,_xlfn.XLOOKUP($A42,'Copy of PY1 Data(H)'!$A$1:$A$288,'Copy of PY1 Data(H)'!$A$1:$CZ$288))</f>
        <v>0</v>
      </c>
      <c r="AO42" s="180" cm="1">
        <f t="array" ref="AO42">_xlfn.XLOOKUP(AO$1,'Copy of PY1 Data(H)'!$A$1:$CZ$1,_xlfn.XLOOKUP($A42,'Copy of PY1 Data(H)'!$A$1:$A$288,'Copy of PY1 Data(H)'!$A$1:$CZ$288))</f>
        <v>0</v>
      </c>
      <c r="AP42" s="180" cm="1">
        <f t="array" ref="AP42">_xlfn.XLOOKUP(AP$1,'Copy of PY1 Data(H)'!$A$1:$CZ$1,_xlfn.XLOOKUP($A42,'Copy of PY1 Data(H)'!$A$1:$A$288,'Copy of PY1 Data(H)'!$A$1:$CZ$288))</f>
        <v>0</v>
      </c>
      <c r="AQ42" s="180" cm="1">
        <f t="array" ref="AQ42">_xlfn.XLOOKUP(AQ$1,'Copy of PY1 Data(H)'!$A$1:$CZ$1,_xlfn.XLOOKUP($A42,'Copy of PY1 Data(H)'!$A$1:$A$288,'Copy of PY1 Data(H)'!$A$1:$CZ$288))</f>
        <v>0</v>
      </c>
      <c r="AR42" s="180" cm="1">
        <f t="array" ref="AR42">_xlfn.XLOOKUP(AR$1,'Copy of PY1 Data(H)'!$A$1:$CZ$1,_xlfn.XLOOKUP($A42,'Copy of PY1 Data(H)'!$A$1:$A$288,'Copy of PY1 Data(H)'!$A$1:$CZ$288))</f>
        <v>0</v>
      </c>
      <c r="AS42" s="180" cm="1">
        <f t="array" ref="AS42">_xlfn.XLOOKUP(AS$1,'Copy of PY1 Data(H)'!$A$1:$CZ$1,_xlfn.XLOOKUP($A42,'Copy of PY1 Data(H)'!$A$1:$A$288,'Copy of PY1 Data(H)'!$A$1:$CZ$288))</f>
        <v>0</v>
      </c>
      <c r="AT42" s="180" cm="1">
        <f t="array" ref="AT42">_xlfn.XLOOKUP(AT$1,'Copy of PY1 Data(H)'!$A$1:$CZ$1,_xlfn.XLOOKUP($A42,'Copy of PY1 Data(H)'!$A$1:$A$288,'Copy of PY1 Data(H)'!$A$1:$CZ$288))</f>
        <v>0</v>
      </c>
      <c r="AU42" s="180" cm="1">
        <f t="array" ref="AU42">_xlfn.XLOOKUP(AU$1,'Copy of PY1 Data(H)'!$A$1:$CZ$1,_xlfn.XLOOKUP($A42,'Copy of PY1 Data(H)'!$A$1:$A$288,'Copy of PY1 Data(H)'!$A$1:$CZ$288))</f>
        <v>0</v>
      </c>
      <c r="AV42" s="180" cm="1">
        <f t="array" ref="AV42">_xlfn.XLOOKUP(AV$1,'Copy of PY1 Data(H)'!$A$1:$CZ$1,_xlfn.XLOOKUP($A42,'Copy of PY1 Data(H)'!$A$1:$A$288,'Copy of PY1 Data(H)'!$A$1:$CZ$288))</f>
        <v>0</v>
      </c>
      <c r="AW42" s="180" cm="1">
        <f t="array" ref="AW42">_xlfn.XLOOKUP(AW$1,'Copy of PY1 Data(H)'!$A$1:$CZ$1,_xlfn.XLOOKUP($A42,'Copy of PY1 Data(H)'!$A$1:$A$288,'Copy of PY1 Data(H)'!$A$1:$CZ$288))</f>
        <v>0</v>
      </c>
      <c r="AX42" s="180" cm="1">
        <f t="array" ref="AX42">_xlfn.XLOOKUP(AX$1,'Copy of PY1 Data(H)'!$A$1:$CZ$1,_xlfn.XLOOKUP($A42,'Copy of PY1 Data(H)'!$A$1:$A$288,'Copy of PY1 Data(H)'!$A$1:$CZ$288))</f>
        <v>0</v>
      </c>
      <c r="AY42" s="180" cm="1">
        <f t="array" ref="AY42">_xlfn.XLOOKUP(AY$1,'Copy of PY1 Data(H)'!$A$1:$CZ$1,_xlfn.XLOOKUP($A42,'Copy of PY1 Data(H)'!$A$1:$A$288,'Copy of PY1 Data(H)'!$A$1:$CZ$288))</f>
        <v>0</v>
      </c>
      <c r="AZ42" s="180" cm="1">
        <f t="array" ref="AZ42">_xlfn.XLOOKUP(AZ$1,'Copy of PY1 Data(H)'!$A$1:$CZ$1,_xlfn.XLOOKUP($A42,'Copy of PY1 Data(H)'!$A$1:$A$288,'Copy of PY1 Data(H)'!$A$1:$CZ$288))</f>
        <v>0</v>
      </c>
      <c r="BA42" s="180" cm="1">
        <f t="array" ref="BA42">_xlfn.XLOOKUP(BA$1,'Copy of PY1 Data(H)'!$A$1:$CZ$1,_xlfn.XLOOKUP($A42,'Copy of PY1 Data(H)'!$A$1:$A$288,'Copy of PY1 Data(H)'!$A$1:$CZ$288))</f>
        <v>0</v>
      </c>
      <c r="BB42" s="180" cm="1">
        <f t="array" ref="BB42">_xlfn.XLOOKUP(BB$1,'Copy of PY1 Data(H)'!$A$1:$CZ$1,_xlfn.XLOOKUP($A42,'Copy of PY1 Data(H)'!$A$1:$A$288,'Copy of PY1 Data(H)'!$A$1:$CZ$288))</f>
        <v>0</v>
      </c>
      <c r="BC42" s="180" cm="1">
        <f t="array" ref="BC42">_xlfn.XLOOKUP(BC$1,'Copy of PY1 Data(H)'!$A$1:$CZ$1,_xlfn.XLOOKUP($A42,'Copy of PY1 Data(H)'!$A$1:$A$288,'Copy of PY1 Data(H)'!$A$1:$CZ$288))</f>
        <v>0</v>
      </c>
      <c r="BD42" s="180" cm="1">
        <f t="array" ref="BD42">_xlfn.XLOOKUP(BD$1,'Copy of PY1 Data(H)'!$A$1:$CZ$1,_xlfn.XLOOKUP($A42,'Copy of PY1 Data(H)'!$A$1:$A$288,'Copy of PY1 Data(H)'!$A$1:$CZ$288))</f>
        <v>0</v>
      </c>
      <c r="BE42" s="180" cm="1">
        <f t="array" ref="BE42">_xlfn.XLOOKUP(BE$1,'Copy of PY1 Data(H)'!$A$1:$CZ$1,_xlfn.XLOOKUP($A42,'Copy of PY1 Data(H)'!$A$1:$A$288,'Copy of PY1 Data(H)'!$A$1:$CZ$288))</f>
        <v>0</v>
      </c>
      <c r="BF42" s="180" cm="1">
        <f t="array" ref="BF42">_xlfn.XLOOKUP(BF$1,'Copy of PY1 Data(H)'!$A$1:$CZ$1,_xlfn.XLOOKUP($A42,'Copy of PY1 Data(H)'!$A$1:$A$288,'Copy of PY1 Data(H)'!$A$1:$CZ$288))</f>
        <v>0</v>
      </c>
      <c r="BG42" s="180" cm="1">
        <f t="array" ref="BG42">_xlfn.XLOOKUP(BG$1,'Copy of PY1 Data(H)'!$A$1:$CZ$1,_xlfn.XLOOKUP($A42,'Copy of PY1 Data(H)'!$A$1:$A$288,'Copy of PY1 Data(H)'!$A$1:$CZ$288))</f>
        <v>0</v>
      </c>
      <c r="BH42" s="180" cm="1">
        <f t="array" ref="BH42">_xlfn.XLOOKUP(BH$1,'Copy of PY1 Data(H)'!$A$1:$CZ$1,_xlfn.XLOOKUP($A42,'Copy of PY1 Data(H)'!$A$1:$A$288,'Copy of PY1 Data(H)'!$A$1:$CZ$288))</f>
        <v>0</v>
      </c>
      <c r="BI42" s="180" cm="1">
        <f t="array" ref="BI42">_xlfn.XLOOKUP(BI$1,'Copy of PY1 Data(H)'!$A$1:$CZ$1,_xlfn.XLOOKUP($A42,'Copy of PY1 Data(H)'!$A$1:$A$288,'Copy of PY1 Data(H)'!$A$1:$CZ$288))</f>
        <v>0</v>
      </c>
      <c r="BJ42" s="180" cm="1">
        <f t="array" ref="BJ42">_xlfn.XLOOKUP(BJ$1,'Copy of PY1 Data(H)'!$A$1:$CZ$1,_xlfn.XLOOKUP($A42,'Copy of PY1 Data(H)'!$A$1:$A$288,'Copy of PY1 Data(H)'!$A$1:$CZ$288))</f>
        <v>0</v>
      </c>
      <c r="BK42" s="180" cm="1">
        <f t="array" ref="BK42">_xlfn.XLOOKUP(BK$1,'Copy of PY1 Data(H)'!$A$1:$CZ$1,_xlfn.XLOOKUP($A42,'Copy of PY1 Data(H)'!$A$1:$A$288,'Copy of PY1 Data(H)'!$A$1:$CZ$288))</f>
        <v>0</v>
      </c>
      <c r="BL42" s="180" cm="1">
        <f t="array" ref="BL42">_xlfn.XLOOKUP(BL$1,'Copy of PY1 Data(H)'!$A$1:$CZ$1,_xlfn.XLOOKUP($A42,'Copy of PY1 Data(H)'!$A$1:$A$288,'Copy of PY1 Data(H)'!$A$1:$CZ$288))</f>
        <v>0</v>
      </c>
      <c r="BM42" s="180" cm="1">
        <f t="array" ref="BM42">_xlfn.XLOOKUP(BM$1,'Copy of PY1 Data(H)'!$A$1:$CZ$1,_xlfn.XLOOKUP($A42,'Copy of PY1 Data(H)'!$A$1:$A$288,'Copy of PY1 Data(H)'!$A$1:$CZ$288))</f>
        <v>0</v>
      </c>
      <c r="BN42" s="180" cm="1">
        <f t="array" ref="BN42">_xlfn.XLOOKUP(BN$1,'Copy of PY1 Data(H)'!$A$1:$CZ$1,_xlfn.XLOOKUP($A42,'Copy of PY1 Data(H)'!$A$1:$A$288,'Copy of PY1 Data(H)'!$A$1:$CZ$288))</f>
        <v>0</v>
      </c>
      <c r="BO42" s="180" cm="1">
        <f t="array" ref="BO42">_xlfn.XLOOKUP(BO$1,'Copy of PY1 Data(H)'!$A$1:$CZ$1,_xlfn.XLOOKUP($A42,'Copy of PY1 Data(H)'!$A$1:$A$288,'Copy of PY1 Data(H)'!$A$1:$CZ$288))</f>
        <v>0</v>
      </c>
      <c r="BP42" s="180" cm="1">
        <f t="array" ref="BP42">_xlfn.XLOOKUP(BP$1,'Copy of PY1 Data(H)'!$A$1:$CZ$1,_xlfn.XLOOKUP($A42,'Copy of PY1 Data(H)'!$A$1:$A$288,'Copy of PY1 Data(H)'!$A$1:$CZ$288))</f>
        <v>0</v>
      </c>
      <c r="BQ42" s="180" cm="1">
        <f t="array" ref="BQ42">_xlfn.XLOOKUP(BQ$1,'Copy of PY1 Data(H)'!$A$1:$CZ$1,_xlfn.XLOOKUP($A42,'Copy of PY1 Data(H)'!$A$1:$A$288,'Copy of PY1 Data(H)'!$A$1:$CZ$288))</f>
        <v>0</v>
      </c>
      <c r="BR42" s="180" cm="1">
        <f t="array" ref="BR42">_xlfn.XLOOKUP(BR$1,'Copy of PY1 Data(H)'!$A$1:$CZ$1,_xlfn.XLOOKUP($A42,'Copy of PY1 Data(H)'!$A$1:$A$288,'Copy of PY1 Data(H)'!$A$1:$CZ$288))</f>
        <v>0</v>
      </c>
      <c r="BS42" s="180" cm="1">
        <f t="array" ref="BS42">_xlfn.XLOOKUP(BS$1,'Copy of PY1 Data(H)'!$A$1:$CZ$1,_xlfn.XLOOKUP($A42,'Copy of PY1 Data(H)'!$A$1:$A$288,'Copy of PY1 Data(H)'!$A$1:$CZ$288))</f>
        <v>0</v>
      </c>
      <c r="BT42" s="180" cm="1">
        <f t="array" ref="BT42">_xlfn.XLOOKUP(BT$1,'Copy of PY1 Data(H)'!$A$1:$CZ$1,_xlfn.XLOOKUP($A42,'Copy of PY1 Data(H)'!$A$1:$A$288,'Copy of PY1 Data(H)'!$A$1:$CZ$288))</f>
        <v>0</v>
      </c>
      <c r="BU42" s="180" cm="1">
        <f t="array" ref="BU42">_xlfn.XLOOKUP(BU$1,'Copy of PY1 Data(H)'!$A$1:$CZ$1,_xlfn.XLOOKUP($A42,'Copy of PY1 Data(H)'!$A$1:$A$288,'Copy of PY1 Data(H)'!$A$1:$CZ$288))</f>
        <v>0</v>
      </c>
      <c r="BV42" s="180" cm="1">
        <f t="array" ref="BV42">_xlfn.XLOOKUP(BV$1,'Copy of PY1 Data(H)'!$A$1:$CZ$1,_xlfn.XLOOKUP($A42,'Copy of PY1 Data(H)'!$A$1:$A$288,'Copy of PY1 Data(H)'!$A$1:$CZ$288))</f>
        <v>0</v>
      </c>
      <c r="BW42" s="180" cm="1">
        <f t="array" ref="BW42">_xlfn.XLOOKUP(BW$1,'Copy of PY1 Data(H)'!$A$1:$CZ$1,_xlfn.XLOOKUP($A42,'Copy of PY1 Data(H)'!$A$1:$A$288,'Copy of PY1 Data(H)'!$A$1:$CZ$288))</f>
        <v>0</v>
      </c>
      <c r="BX42" s="180" cm="1">
        <f t="array" ref="BX42">_xlfn.XLOOKUP(BX$1,'Copy of PY1 Data(H)'!$A$1:$CZ$1,_xlfn.XLOOKUP($A42,'Copy of PY1 Data(H)'!$A$1:$A$288,'Copy of PY1 Data(H)'!$A$1:$CZ$288))</f>
        <v>0</v>
      </c>
      <c r="BY42" s="180" cm="1">
        <f t="array" ref="BY42">_xlfn.XLOOKUP(BY$1,'Copy of PY1 Data(H)'!$A$1:$CZ$1,_xlfn.XLOOKUP($A42,'Copy of PY1 Data(H)'!$A$1:$A$288,'Copy of PY1 Data(H)'!$A$1:$CZ$288))</f>
        <v>0</v>
      </c>
      <c r="BZ42" s="180" cm="1">
        <f t="array" ref="BZ42">_xlfn.XLOOKUP(BZ$1,'Copy of PY1 Data(H)'!$A$1:$CZ$1,_xlfn.XLOOKUP($A42,'Copy of PY1 Data(H)'!$A$1:$A$288,'Copy of PY1 Data(H)'!$A$1:$CZ$288))</f>
        <v>46949</v>
      </c>
      <c r="CA42" s="180" cm="1">
        <f t="array" ref="CA42">_xlfn.XLOOKUP(CA$1,'Copy of PY1 Data(H)'!$A$1:$CZ$1,_xlfn.XLOOKUP($A42,'Copy of PY1 Data(H)'!$A$1:$A$288,'Copy of PY1 Data(H)'!$A$1:$CZ$288))</f>
        <v>0</v>
      </c>
      <c r="CB42" s="180" cm="1">
        <f t="array" ref="CB42">_xlfn.XLOOKUP(CB$1,'Copy of PY1 Data(H)'!$A$1:$CZ$1,_xlfn.XLOOKUP($A42,'Copy of PY1 Data(H)'!$A$1:$A$288,'Copy of PY1 Data(H)'!$A$1:$CZ$288))</f>
        <v>40100</v>
      </c>
      <c r="CC42" s="180" cm="1">
        <f t="array" ref="CC42">_xlfn.XLOOKUP(CC$1,'Copy of PY1 Data(H)'!$A$1:$CZ$1,_xlfn.XLOOKUP($A42,'Copy of PY1 Data(H)'!$A$1:$A$288,'Copy of PY1 Data(H)'!$A$1:$CZ$288))</f>
        <v>0</v>
      </c>
      <c r="CD42" s="180" cm="1">
        <f t="array" ref="CD42">_xlfn.XLOOKUP(CD$1,'Copy of PY1 Data(H)'!$A$1:$CZ$1,_xlfn.XLOOKUP($A42,'Copy of PY1 Data(H)'!$A$1:$A$288,'Copy of PY1 Data(H)'!$A$1:$CZ$288))</f>
        <v>0</v>
      </c>
    </row>
    <row r="43" spans="1:82" x14ac:dyDescent="0.3">
      <c r="A43" s="180">
        <v>379</v>
      </c>
      <c r="C43" s="180"/>
      <c r="D43" s="180" cm="1">
        <f t="array" ref="D43">_xlfn.XLOOKUP(D$1,'Copy of PY1 Data(H)'!$A$1:$CZ$1,_xlfn.XLOOKUP($A43,'Copy of PY1 Data(H)'!$A$1:$A$288,'Copy of PY1 Data(H)'!$A$1:$CZ$288))</f>
        <v>1007793</v>
      </c>
      <c r="E43" s="180" cm="1">
        <f t="array" ref="E43">_xlfn.XLOOKUP(E$1,'Copy of PY1 Data(H)'!$A$1:$CZ$1,_xlfn.XLOOKUP($A43,'Copy of PY1 Data(H)'!$A$1:$A$288,'Copy of PY1 Data(H)'!$A$1:$CZ$288))</f>
        <v>1473712</v>
      </c>
      <c r="F43" s="180" cm="1">
        <f t="array" ref="F43">_xlfn.XLOOKUP(F$1,'Copy of PY1 Data(H)'!$A$1:$CZ$1,_xlfn.XLOOKUP($A43,'Copy of PY1 Data(H)'!$A$1:$A$288,'Copy of PY1 Data(H)'!$A$1:$CZ$288))</f>
        <v>435769</v>
      </c>
      <c r="G43" s="180" cm="1">
        <f t="array" ref="G43">_xlfn.XLOOKUP(G$1,'Copy of PY1 Data(H)'!$A$1:$CZ$1,_xlfn.XLOOKUP($A43,'Copy of PY1 Data(H)'!$A$1:$A$288,'Copy of PY1 Data(H)'!$A$1:$CZ$288))</f>
        <v>1308605</v>
      </c>
      <c r="H43" s="180" cm="1">
        <f t="array" ref="H43">_xlfn.XLOOKUP(H$1,'Copy of PY1 Data(H)'!$A$1:$CZ$1,_xlfn.XLOOKUP($A43,'Copy of PY1 Data(H)'!$A$1:$A$288,'Copy of PY1 Data(H)'!$A$1:$CZ$288))</f>
        <v>1132254</v>
      </c>
      <c r="I43" s="180" cm="1">
        <f t="array" ref="I43">_xlfn.XLOOKUP(I$1,'Copy of PY1 Data(H)'!$A$1:$CZ$1,_xlfn.XLOOKUP($A43,'Copy of PY1 Data(H)'!$A$1:$A$288,'Copy of PY1 Data(H)'!$A$1:$CZ$288))</f>
        <v>186682</v>
      </c>
      <c r="J43" s="180" cm="1">
        <f t="array" ref="J43">_xlfn.XLOOKUP(J$1,'Copy of PY1 Data(H)'!$A$1:$CZ$1,_xlfn.XLOOKUP($A43,'Copy of PY1 Data(H)'!$A$1:$A$288,'Copy of PY1 Data(H)'!$A$1:$CZ$288))</f>
        <v>134175</v>
      </c>
      <c r="K43" s="180" cm="1">
        <f t="array" ref="K43">_xlfn.XLOOKUP(K$1,'Copy of PY1 Data(H)'!$A$1:$CZ$1,_xlfn.XLOOKUP($A43,'Copy of PY1 Data(H)'!$A$1:$A$288,'Copy of PY1 Data(H)'!$A$1:$CZ$288))</f>
        <v>592270</v>
      </c>
      <c r="L43" s="180" cm="1">
        <f t="array" ref="L43">_xlfn.XLOOKUP(L$1,'Copy of PY1 Data(H)'!$A$1:$CZ$1,_xlfn.XLOOKUP($A43,'Copy of PY1 Data(H)'!$A$1:$A$288,'Copy of PY1 Data(H)'!$A$1:$CZ$288))</f>
        <v>3612502</v>
      </c>
      <c r="M43" s="180" cm="1">
        <f t="array" ref="M43">_xlfn.XLOOKUP(M$1,'Copy of PY1 Data(H)'!$A$1:$CZ$1,_xlfn.XLOOKUP($A43,'Copy of PY1 Data(H)'!$A$1:$A$288,'Copy of PY1 Data(H)'!$A$1:$CZ$288))</f>
        <v>112178248</v>
      </c>
      <c r="N43" s="180" cm="1">
        <f t="array" ref="N43">_xlfn.XLOOKUP(N$1,'Copy of PY1 Data(H)'!$A$1:$CZ$1,_xlfn.XLOOKUP($A43,'Copy of PY1 Data(H)'!$A$1:$A$288,'Copy of PY1 Data(H)'!$A$1:$CZ$288))</f>
        <v>2992084</v>
      </c>
      <c r="O43" s="180" cm="1">
        <f t="array" ref="O43">_xlfn.XLOOKUP(O$1,'Copy of PY1 Data(H)'!$A$1:$CZ$1,_xlfn.XLOOKUP($A43,'Copy of PY1 Data(H)'!$A$1:$A$288,'Copy of PY1 Data(H)'!$A$1:$CZ$288))</f>
        <v>6684023</v>
      </c>
      <c r="P43" s="180" cm="1">
        <f t="array" ref="P43">_xlfn.XLOOKUP(P$1,'Copy of PY1 Data(H)'!$A$1:$CZ$1,_xlfn.XLOOKUP($A43,'Copy of PY1 Data(H)'!$A$1:$A$288,'Copy of PY1 Data(H)'!$A$1:$CZ$288))</f>
        <v>191352</v>
      </c>
      <c r="Q43" s="180" cm="1">
        <f t="array" ref="Q43">_xlfn.XLOOKUP(Q$1,'Copy of PY1 Data(H)'!$A$1:$CZ$1,_xlfn.XLOOKUP($A43,'Copy of PY1 Data(H)'!$A$1:$A$288,'Copy of PY1 Data(H)'!$A$1:$CZ$288))</f>
        <v>5683211</v>
      </c>
      <c r="R43" s="180" cm="1">
        <f t="array" ref="R43">_xlfn.XLOOKUP(R$1,'Copy of PY1 Data(H)'!$A$1:$CZ$1,_xlfn.XLOOKUP($A43,'Copy of PY1 Data(H)'!$A$1:$A$288,'Copy of PY1 Data(H)'!$A$1:$CZ$288))</f>
        <v>162105</v>
      </c>
      <c r="S43" s="180" cm="1">
        <f t="array" ref="S43">_xlfn.XLOOKUP(S$1,'Copy of PY1 Data(H)'!$A$1:$CZ$1,_xlfn.XLOOKUP($A43,'Copy of PY1 Data(H)'!$A$1:$A$288,'Copy of PY1 Data(H)'!$A$1:$CZ$288))</f>
        <v>642346</v>
      </c>
      <c r="T43" s="180" cm="1">
        <f t="array" ref="T43">_xlfn.XLOOKUP(T$1,'Copy of PY1 Data(H)'!$A$1:$CZ$1,_xlfn.XLOOKUP($A43,'Copy of PY1 Data(H)'!$A$1:$A$288,'Copy of PY1 Data(H)'!$A$1:$CZ$288))</f>
        <v>1146547</v>
      </c>
      <c r="U43" s="180" cm="1">
        <f t="array" ref="U43">_xlfn.XLOOKUP(U$1,'Copy of PY1 Data(H)'!$A$1:$CZ$1,_xlfn.XLOOKUP($A43,'Copy of PY1 Data(H)'!$A$1:$A$288,'Copy of PY1 Data(H)'!$A$1:$CZ$288))</f>
        <v>1721259</v>
      </c>
      <c r="V43" s="180" cm="1">
        <f t="array" ref="V43">_xlfn.XLOOKUP(V$1,'Copy of PY1 Data(H)'!$A$1:$CZ$1,_xlfn.XLOOKUP($A43,'Copy of PY1 Data(H)'!$A$1:$A$288,'Copy of PY1 Data(H)'!$A$1:$CZ$288))</f>
        <v>5322491</v>
      </c>
      <c r="W43" s="180" cm="1">
        <f t="array" ref="W43">_xlfn.XLOOKUP(W$1,'Copy of PY1 Data(H)'!$A$1:$CZ$1,_xlfn.XLOOKUP($A43,'Copy of PY1 Data(H)'!$A$1:$A$288,'Copy of PY1 Data(H)'!$A$1:$CZ$288))</f>
        <v>0</v>
      </c>
      <c r="X43" s="180" cm="1">
        <f t="array" ref="X43">_xlfn.XLOOKUP(X$1,'Copy of PY1 Data(H)'!$A$1:$CZ$1,_xlfn.XLOOKUP($A43,'Copy of PY1 Data(H)'!$A$1:$A$288,'Copy of PY1 Data(H)'!$A$1:$CZ$288))</f>
        <v>0</v>
      </c>
      <c r="Y43" s="180" cm="1">
        <f t="array" ref="Y43">_xlfn.XLOOKUP(Y$1,'Copy of PY1 Data(H)'!$A$1:$CZ$1,_xlfn.XLOOKUP($A43,'Copy of PY1 Data(H)'!$A$1:$A$288,'Copy of PY1 Data(H)'!$A$1:$CZ$288))</f>
        <v>464163</v>
      </c>
      <c r="Z43" s="180" cm="1">
        <f t="array" ref="Z43">_xlfn.XLOOKUP(Z$1,'Copy of PY1 Data(H)'!$A$1:$CZ$1,_xlfn.XLOOKUP($A43,'Copy of PY1 Data(H)'!$A$1:$A$288,'Copy of PY1 Data(H)'!$A$1:$CZ$288))</f>
        <v>34841110</v>
      </c>
      <c r="AA43" s="180" cm="1">
        <f t="array" ref="AA43">_xlfn.XLOOKUP(AA$1,'Copy of PY1 Data(H)'!$A$1:$CZ$1,_xlfn.XLOOKUP($A43,'Copy of PY1 Data(H)'!$A$1:$A$288,'Copy of PY1 Data(H)'!$A$1:$CZ$288))</f>
        <v>8040350</v>
      </c>
      <c r="AB43" s="180" cm="1">
        <f t="array" ref="AB43">_xlfn.XLOOKUP(AB$1,'Copy of PY1 Data(H)'!$A$1:$CZ$1,_xlfn.XLOOKUP($A43,'Copy of PY1 Data(H)'!$A$1:$A$288,'Copy of PY1 Data(H)'!$A$1:$CZ$288))</f>
        <v>1189240</v>
      </c>
      <c r="AC43" s="180" cm="1">
        <f t="array" ref="AC43">_xlfn.XLOOKUP(AC$1,'Copy of PY1 Data(H)'!$A$1:$CZ$1,_xlfn.XLOOKUP($A43,'Copy of PY1 Data(H)'!$A$1:$A$288,'Copy of PY1 Data(H)'!$A$1:$CZ$288))</f>
        <v>31968182</v>
      </c>
      <c r="AD43" s="180" cm="1">
        <f t="array" ref="AD43">_xlfn.XLOOKUP(AD$1,'Copy of PY1 Data(H)'!$A$1:$CZ$1,_xlfn.XLOOKUP($A43,'Copy of PY1 Data(H)'!$A$1:$A$288,'Copy of PY1 Data(H)'!$A$1:$CZ$288))</f>
        <v>872611</v>
      </c>
      <c r="AE43" s="180" cm="1">
        <f t="array" ref="AE43">_xlfn.XLOOKUP(AE$1,'Copy of PY1 Data(H)'!$A$1:$CZ$1,_xlfn.XLOOKUP($A43,'Copy of PY1 Data(H)'!$A$1:$A$288,'Copy of PY1 Data(H)'!$A$1:$CZ$288))</f>
        <v>0</v>
      </c>
      <c r="AF43" s="180" cm="1">
        <f t="array" ref="AF43">_xlfn.XLOOKUP(AF$1,'Copy of PY1 Data(H)'!$A$1:$CZ$1,_xlfn.XLOOKUP($A43,'Copy of PY1 Data(H)'!$A$1:$A$288,'Copy of PY1 Data(H)'!$A$1:$CZ$288))</f>
        <v>48031926</v>
      </c>
      <c r="AG43" s="180" cm="1">
        <f t="array" ref="AG43">_xlfn.XLOOKUP(AG$1,'Copy of PY1 Data(H)'!$A$1:$CZ$1,_xlfn.XLOOKUP($A43,'Copy of PY1 Data(H)'!$A$1:$A$288,'Copy of PY1 Data(H)'!$A$1:$CZ$288))</f>
        <v>1002322</v>
      </c>
      <c r="AH43" s="180" cm="1">
        <f t="array" ref="AH43">_xlfn.XLOOKUP(AH$1,'Copy of PY1 Data(H)'!$A$1:$CZ$1,_xlfn.XLOOKUP($A43,'Copy of PY1 Data(H)'!$A$1:$A$288,'Copy of PY1 Data(H)'!$A$1:$CZ$288))</f>
        <v>311538</v>
      </c>
      <c r="AI43" s="180" cm="1">
        <f t="array" ref="AI43">_xlfn.XLOOKUP(AI$1,'Copy of PY1 Data(H)'!$A$1:$CZ$1,_xlfn.XLOOKUP($A43,'Copy of PY1 Data(H)'!$A$1:$A$288,'Copy of PY1 Data(H)'!$A$1:$CZ$288))</f>
        <v>3236086</v>
      </c>
      <c r="AJ43" s="180" cm="1">
        <f t="array" ref="AJ43">_xlfn.XLOOKUP(AJ$1,'Copy of PY1 Data(H)'!$A$1:$CZ$1,_xlfn.XLOOKUP($A43,'Copy of PY1 Data(H)'!$A$1:$A$288,'Copy of PY1 Data(H)'!$A$1:$CZ$288))</f>
        <v>1187225</v>
      </c>
      <c r="AK43" s="180" cm="1">
        <f t="array" ref="AK43">_xlfn.XLOOKUP(AK$1,'Copy of PY1 Data(H)'!$A$1:$CZ$1,_xlfn.XLOOKUP($A43,'Copy of PY1 Data(H)'!$A$1:$A$288,'Copy of PY1 Data(H)'!$A$1:$CZ$288))</f>
        <v>91574</v>
      </c>
      <c r="AL43" s="180" cm="1">
        <f t="array" ref="AL43">_xlfn.XLOOKUP(AL$1,'Copy of PY1 Data(H)'!$A$1:$CZ$1,_xlfn.XLOOKUP($A43,'Copy of PY1 Data(H)'!$A$1:$A$288,'Copy of PY1 Data(H)'!$A$1:$CZ$288))</f>
        <v>0</v>
      </c>
      <c r="AM43" s="180" cm="1">
        <f t="array" ref="AM43">_xlfn.XLOOKUP(AM$1,'Copy of PY1 Data(H)'!$A$1:$CZ$1,_xlfn.XLOOKUP($A43,'Copy of PY1 Data(H)'!$A$1:$A$288,'Copy of PY1 Data(H)'!$A$1:$CZ$288))</f>
        <v>521256</v>
      </c>
      <c r="AN43" s="180" cm="1">
        <f t="array" ref="AN43">_xlfn.XLOOKUP(AN$1,'Copy of PY1 Data(H)'!$A$1:$CZ$1,_xlfn.XLOOKUP($A43,'Copy of PY1 Data(H)'!$A$1:$A$288,'Copy of PY1 Data(H)'!$A$1:$CZ$288))</f>
        <v>13481153</v>
      </c>
      <c r="AO43" s="180" cm="1">
        <f t="array" ref="AO43">_xlfn.XLOOKUP(AO$1,'Copy of PY1 Data(H)'!$A$1:$CZ$1,_xlfn.XLOOKUP($A43,'Copy of PY1 Data(H)'!$A$1:$A$288,'Copy of PY1 Data(H)'!$A$1:$CZ$288))</f>
        <v>72159</v>
      </c>
      <c r="AP43" s="180" cm="1">
        <f t="array" ref="AP43">_xlfn.XLOOKUP(AP$1,'Copy of PY1 Data(H)'!$A$1:$CZ$1,_xlfn.XLOOKUP($A43,'Copy of PY1 Data(H)'!$A$1:$A$288,'Copy of PY1 Data(H)'!$A$1:$CZ$288))</f>
        <v>4865146</v>
      </c>
      <c r="AQ43" s="180" cm="1">
        <f t="array" ref="AQ43">_xlfn.XLOOKUP(AQ$1,'Copy of PY1 Data(H)'!$A$1:$CZ$1,_xlfn.XLOOKUP($A43,'Copy of PY1 Data(H)'!$A$1:$A$288,'Copy of PY1 Data(H)'!$A$1:$CZ$288))</f>
        <v>2225427</v>
      </c>
      <c r="AR43" s="180" cm="1">
        <f t="array" ref="AR43">_xlfn.XLOOKUP(AR$1,'Copy of PY1 Data(H)'!$A$1:$CZ$1,_xlfn.XLOOKUP($A43,'Copy of PY1 Data(H)'!$A$1:$A$288,'Copy of PY1 Data(H)'!$A$1:$CZ$288))</f>
        <v>252216</v>
      </c>
      <c r="AS43" s="180" cm="1">
        <f t="array" ref="AS43">_xlfn.XLOOKUP(AS$1,'Copy of PY1 Data(H)'!$A$1:$CZ$1,_xlfn.XLOOKUP($A43,'Copy of PY1 Data(H)'!$A$1:$A$288,'Copy of PY1 Data(H)'!$A$1:$CZ$288))</f>
        <v>0</v>
      </c>
      <c r="AT43" s="180" cm="1">
        <f t="array" ref="AT43">_xlfn.XLOOKUP(AT$1,'Copy of PY1 Data(H)'!$A$1:$CZ$1,_xlfn.XLOOKUP($A43,'Copy of PY1 Data(H)'!$A$1:$A$288,'Copy of PY1 Data(H)'!$A$1:$CZ$288))</f>
        <v>927306</v>
      </c>
      <c r="AU43" s="180" cm="1">
        <f t="array" ref="AU43">_xlfn.XLOOKUP(AU$1,'Copy of PY1 Data(H)'!$A$1:$CZ$1,_xlfn.XLOOKUP($A43,'Copy of PY1 Data(H)'!$A$1:$A$288,'Copy of PY1 Data(H)'!$A$1:$CZ$288))</f>
        <v>107556947</v>
      </c>
      <c r="AV43" s="180" cm="1">
        <f t="array" ref="AV43">_xlfn.XLOOKUP(AV$1,'Copy of PY1 Data(H)'!$A$1:$CZ$1,_xlfn.XLOOKUP($A43,'Copy of PY1 Data(H)'!$A$1:$A$288,'Copy of PY1 Data(H)'!$A$1:$CZ$288))</f>
        <v>33686864</v>
      </c>
      <c r="AW43" s="180" cm="1">
        <f t="array" ref="AW43">_xlfn.XLOOKUP(AW$1,'Copy of PY1 Data(H)'!$A$1:$CZ$1,_xlfn.XLOOKUP($A43,'Copy of PY1 Data(H)'!$A$1:$A$288,'Copy of PY1 Data(H)'!$A$1:$CZ$288))</f>
        <v>1377768</v>
      </c>
      <c r="AX43" s="180" cm="1">
        <f t="array" ref="AX43">_xlfn.XLOOKUP(AX$1,'Copy of PY1 Data(H)'!$A$1:$CZ$1,_xlfn.XLOOKUP($A43,'Copy of PY1 Data(H)'!$A$1:$A$288,'Copy of PY1 Data(H)'!$A$1:$CZ$288))</f>
        <v>298601</v>
      </c>
      <c r="AY43" s="180" cm="1">
        <f t="array" ref="AY43">_xlfn.XLOOKUP(AY$1,'Copy of PY1 Data(H)'!$A$1:$CZ$1,_xlfn.XLOOKUP($A43,'Copy of PY1 Data(H)'!$A$1:$A$288,'Copy of PY1 Data(H)'!$A$1:$CZ$288))</f>
        <v>450313</v>
      </c>
      <c r="AZ43" s="180" cm="1">
        <f t="array" ref="AZ43">_xlfn.XLOOKUP(AZ$1,'Copy of PY1 Data(H)'!$A$1:$CZ$1,_xlfn.XLOOKUP($A43,'Copy of PY1 Data(H)'!$A$1:$A$288,'Copy of PY1 Data(H)'!$A$1:$CZ$288))</f>
        <v>236695</v>
      </c>
      <c r="BA43" s="180" cm="1">
        <f t="array" ref="BA43">_xlfn.XLOOKUP(BA$1,'Copy of PY1 Data(H)'!$A$1:$CZ$1,_xlfn.XLOOKUP($A43,'Copy of PY1 Data(H)'!$A$1:$A$288,'Copy of PY1 Data(H)'!$A$1:$CZ$288))</f>
        <v>0</v>
      </c>
      <c r="BB43" s="180" cm="1">
        <f t="array" ref="BB43">_xlfn.XLOOKUP(BB$1,'Copy of PY1 Data(H)'!$A$1:$CZ$1,_xlfn.XLOOKUP($A43,'Copy of PY1 Data(H)'!$A$1:$A$288,'Copy of PY1 Data(H)'!$A$1:$CZ$288))</f>
        <v>4437802</v>
      </c>
      <c r="BC43" s="180" cm="1">
        <f t="array" ref="BC43">_xlfn.XLOOKUP(BC$1,'Copy of PY1 Data(H)'!$A$1:$CZ$1,_xlfn.XLOOKUP($A43,'Copy of PY1 Data(H)'!$A$1:$A$288,'Copy of PY1 Data(H)'!$A$1:$CZ$288))</f>
        <v>1277254</v>
      </c>
      <c r="BD43" s="180" cm="1">
        <f t="array" ref="BD43">_xlfn.XLOOKUP(BD$1,'Copy of PY1 Data(H)'!$A$1:$CZ$1,_xlfn.XLOOKUP($A43,'Copy of PY1 Data(H)'!$A$1:$A$288,'Copy of PY1 Data(H)'!$A$1:$CZ$288))</f>
        <v>250272</v>
      </c>
      <c r="BE43" s="180" cm="1">
        <f t="array" ref="BE43">_xlfn.XLOOKUP(BE$1,'Copy of PY1 Data(H)'!$A$1:$CZ$1,_xlfn.XLOOKUP($A43,'Copy of PY1 Data(H)'!$A$1:$A$288,'Copy of PY1 Data(H)'!$A$1:$CZ$288))</f>
        <v>141114</v>
      </c>
      <c r="BF43" s="180" cm="1">
        <f t="array" ref="BF43">_xlfn.XLOOKUP(BF$1,'Copy of PY1 Data(H)'!$A$1:$CZ$1,_xlfn.XLOOKUP($A43,'Copy of PY1 Data(H)'!$A$1:$A$288,'Copy of PY1 Data(H)'!$A$1:$CZ$288))</f>
        <v>8505337</v>
      </c>
      <c r="BG43" s="180" cm="1">
        <f t="array" ref="BG43">_xlfn.XLOOKUP(BG$1,'Copy of PY1 Data(H)'!$A$1:$CZ$1,_xlfn.XLOOKUP($A43,'Copy of PY1 Data(H)'!$A$1:$A$288,'Copy of PY1 Data(H)'!$A$1:$CZ$288))</f>
        <v>96982</v>
      </c>
      <c r="BH43" s="180" cm="1">
        <f t="array" ref="BH43">_xlfn.XLOOKUP(BH$1,'Copy of PY1 Data(H)'!$A$1:$CZ$1,_xlfn.XLOOKUP($A43,'Copy of PY1 Data(H)'!$A$1:$A$288,'Copy of PY1 Data(H)'!$A$1:$CZ$288))</f>
        <v>14991908</v>
      </c>
      <c r="BI43" s="180" cm="1">
        <f t="array" ref="BI43">_xlfn.XLOOKUP(BI$1,'Copy of PY1 Data(H)'!$A$1:$CZ$1,_xlfn.XLOOKUP($A43,'Copy of PY1 Data(H)'!$A$1:$A$288,'Copy of PY1 Data(H)'!$A$1:$CZ$288))</f>
        <v>1235431</v>
      </c>
      <c r="BJ43" s="180" cm="1">
        <f t="array" ref="BJ43">_xlfn.XLOOKUP(BJ$1,'Copy of PY1 Data(H)'!$A$1:$CZ$1,_xlfn.XLOOKUP($A43,'Copy of PY1 Data(H)'!$A$1:$A$288,'Copy of PY1 Data(H)'!$A$1:$CZ$288))</f>
        <v>581249</v>
      </c>
      <c r="BK43" s="180" cm="1">
        <f t="array" ref="BK43">_xlfn.XLOOKUP(BK$1,'Copy of PY1 Data(H)'!$A$1:$CZ$1,_xlfn.XLOOKUP($A43,'Copy of PY1 Data(H)'!$A$1:$A$288,'Copy of PY1 Data(H)'!$A$1:$CZ$288))</f>
        <v>546093</v>
      </c>
      <c r="BL43" s="180" cm="1">
        <f t="array" ref="BL43">_xlfn.XLOOKUP(BL$1,'Copy of PY1 Data(H)'!$A$1:$CZ$1,_xlfn.XLOOKUP($A43,'Copy of PY1 Data(H)'!$A$1:$A$288,'Copy of PY1 Data(H)'!$A$1:$CZ$288))</f>
        <v>13936544</v>
      </c>
      <c r="BM43" s="180" cm="1">
        <f t="array" ref="BM43">_xlfn.XLOOKUP(BM$1,'Copy of PY1 Data(H)'!$A$1:$CZ$1,_xlfn.XLOOKUP($A43,'Copy of PY1 Data(H)'!$A$1:$A$288,'Copy of PY1 Data(H)'!$A$1:$CZ$288))</f>
        <v>10828376</v>
      </c>
      <c r="BN43" s="180" cm="1">
        <f t="array" ref="BN43">_xlfn.XLOOKUP(BN$1,'Copy of PY1 Data(H)'!$A$1:$CZ$1,_xlfn.XLOOKUP($A43,'Copy of PY1 Data(H)'!$A$1:$A$288,'Copy of PY1 Data(H)'!$A$1:$CZ$288))</f>
        <v>1690210</v>
      </c>
      <c r="BO43" s="180" cm="1">
        <f t="array" ref="BO43">_xlfn.XLOOKUP(BO$1,'Copy of PY1 Data(H)'!$A$1:$CZ$1,_xlfn.XLOOKUP($A43,'Copy of PY1 Data(H)'!$A$1:$A$288,'Copy of PY1 Data(H)'!$A$1:$CZ$288))</f>
        <v>41973701</v>
      </c>
      <c r="BP43" s="180" cm="1">
        <f t="array" ref="BP43">_xlfn.XLOOKUP(BP$1,'Copy of PY1 Data(H)'!$A$1:$CZ$1,_xlfn.XLOOKUP($A43,'Copy of PY1 Data(H)'!$A$1:$A$288,'Copy of PY1 Data(H)'!$A$1:$CZ$288))</f>
        <v>42504731</v>
      </c>
      <c r="BQ43" s="180" cm="1">
        <f t="array" ref="BQ43">_xlfn.XLOOKUP(BQ$1,'Copy of PY1 Data(H)'!$A$1:$CZ$1,_xlfn.XLOOKUP($A43,'Copy of PY1 Data(H)'!$A$1:$A$288,'Copy of PY1 Data(H)'!$A$1:$CZ$288))</f>
        <v>339937</v>
      </c>
      <c r="BR43" s="180" cm="1">
        <f t="array" ref="BR43">_xlfn.XLOOKUP(BR$1,'Copy of PY1 Data(H)'!$A$1:$CZ$1,_xlfn.XLOOKUP($A43,'Copy of PY1 Data(H)'!$A$1:$A$288,'Copy of PY1 Data(H)'!$A$1:$CZ$288))</f>
        <v>4618543</v>
      </c>
      <c r="BS43" s="180" cm="1">
        <f t="array" ref="BS43">_xlfn.XLOOKUP(BS$1,'Copy of PY1 Data(H)'!$A$1:$CZ$1,_xlfn.XLOOKUP($A43,'Copy of PY1 Data(H)'!$A$1:$A$288,'Copy of PY1 Data(H)'!$A$1:$CZ$288))</f>
        <v>3277154</v>
      </c>
      <c r="BT43" s="180" cm="1">
        <f t="array" ref="BT43">_xlfn.XLOOKUP(BT$1,'Copy of PY1 Data(H)'!$A$1:$CZ$1,_xlfn.XLOOKUP($A43,'Copy of PY1 Data(H)'!$A$1:$A$288,'Copy of PY1 Data(H)'!$A$1:$CZ$288))</f>
        <v>0</v>
      </c>
      <c r="BU43" s="180" cm="1">
        <f t="array" ref="BU43">_xlfn.XLOOKUP(BU$1,'Copy of PY1 Data(H)'!$A$1:$CZ$1,_xlfn.XLOOKUP($A43,'Copy of PY1 Data(H)'!$A$1:$A$288,'Copy of PY1 Data(H)'!$A$1:$CZ$288))</f>
        <v>355624</v>
      </c>
      <c r="BV43" s="180" cm="1">
        <f t="array" ref="BV43">_xlfn.XLOOKUP(BV$1,'Copy of PY1 Data(H)'!$A$1:$CZ$1,_xlfn.XLOOKUP($A43,'Copy of PY1 Data(H)'!$A$1:$A$288,'Copy of PY1 Data(H)'!$A$1:$CZ$288))</f>
        <v>854079</v>
      </c>
      <c r="BW43" s="180" cm="1">
        <f t="array" ref="BW43">_xlfn.XLOOKUP(BW$1,'Copy of PY1 Data(H)'!$A$1:$CZ$1,_xlfn.XLOOKUP($A43,'Copy of PY1 Data(H)'!$A$1:$A$288,'Copy of PY1 Data(H)'!$A$1:$CZ$288))</f>
        <v>4142196</v>
      </c>
      <c r="BX43" s="180" cm="1">
        <f t="array" ref="BX43">_xlfn.XLOOKUP(BX$1,'Copy of PY1 Data(H)'!$A$1:$CZ$1,_xlfn.XLOOKUP($A43,'Copy of PY1 Data(H)'!$A$1:$A$288,'Copy of PY1 Data(H)'!$A$1:$CZ$288))</f>
        <v>3007753</v>
      </c>
      <c r="BY43" s="180" cm="1">
        <f t="array" ref="BY43">_xlfn.XLOOKUP(BY$1,'Copy of PY1 Data(H)'!$A$1:$CZ$1,_xlfn.XLOOKUP($A43,'Copy of PY1 Data(H)'!$A$1:$A$288,'Copy of PY1 Data(H)'!$A$1:$CZ$288))</f>
        <v>29661408</v>
      </c>
      <c r="BZ43" s="180" cm="1">
        <f t="array" ref="BZ43">_xlfn.XLOOKUP(BZ$1,'Copy of PY1 Data(H)'!$A$1:$CZ$1,_xlfn.XLOOKUP($A43,'Copy of PY1 Data(H)'!$A$1:$A$288,'Copy of PY1 Data(H)'!$A$1:$CZ$288))</f>
        <v>777795</v>
      </c>
      <c r="CA43" s="180" cm="1">
        <f t="array" ref="CA43">_xlfn.XLOOKUP(CA$1,'Copy of PY1 Data(H)'!$A$1:$CZ$1,_xlfn.XLOOKUP($A43,'Copy of PY1 Data(H)'!$A$1:$A$288,'Copy of PY1 Data(H)'!$A$1:$CZ$288))</f>
        <v>8486135</v>
      </c>
      <c r="CB43" s="180" cm="1">
        <f t="array" ref="CB43">_xlfn.XLOOKUP(CB$1,'Copy of PY1 Data(H)'!$A$1:$CZ$1,_xlfn.XLOOKUP($A43,'Copy of PY1 Data(H)'!$A$1:$A$288,'Copy of PY1 Data(H)'!$A$1:$CZ$288))</f>
        <v>802249</v>
      </c>
      <c r="CC43" s="180" cm="1">
        <f t="array" ref="CC43">_xlfn.XLOOKUP(CC$1,'Copy of PY1 Data(H)'!$A$1:$CZ$1,_xlfn.XLOOKUP($A43,'Copy of PY1 Data(H)'!$A$1:$A$288,'Copy of PY1 Data(H)'!$A$1:$CZ$288))</f>
        <v>2470861</v>
      </c>
      <c r="CD43" s="180" cm="1">
        <f t="array" ref="CD43">_xlfn.XLOOKUP(CD$1,'Copy of PY1 Data(H)'!$A$1:$CZ$1,_xlfn.XLOOKUP($A43,'Copy of PY1 Data(H)'!$A$1:$A$288,'Copy of PY1 Data(H)'!$A$1:$CZ$288))</f>
        <v>64734603</v>
      </c>
    </row>
    <row r="44" spans="1:82" x14ac:dyDescent="0.3">
      <c r="A44" s="180">
        <v>368</v>
      </c>
      <c r="C44" s="180"/>
      <c r="D44" s="180" cm="1">
        <f t="array" ref="D44">_xlfn.XLOOKUP(D$1,'Copy of PY1 Data(H)'!$A$1:$CZ$1,_xlfn.XLOOKUP($A44,'Copy of PY1 Data(H)'!$A$1:$A$288,'Copy of PY1 Data(H)'!$A$1:$CZ$288))</f>
        <v>0</v>
      </c>
      <c r="E44" s="180" cm="1">
        <f t="array" ref="E44">_xlfn.XLOOKUP(E$1,'Copy of PY1 Data(H)'!$A$1:$CZ$1,_xlfn.XLOOKUP($A44,'Copy of PY1 Data(H)'!$A$1:$A$288,'Copy of PY1 Data(H)'!$A$1:$CZ$288))</f>
        <v>0</v>
      </c>
      <c r="F44" s="180" cm="1">
        <f t="array" ref="F44">_xlfn.XLOOKUP(F$1,'Copy of PY1 Data(H)'!$A$1:$CZ$1,_xlfn.XLOOKUP($A44,'Copy of PY1 Data(H)'!$A$1:$A$288,'Copy of PY1 Data(H)'!$A$1:$CZ$288))</f>
        <v>0</v>
      </c>
      <c r="G44" s="180" cm="1">
        <f t="array" ref="G44">_xlfn.XLOOKUP(G$1,'Copy of PY1 Data(H)'!$A$1:$CZ$1,_xlfn.XLOOKUP($A44,'Copy of PY1 Data(H)'!$A$1:$A$288,'Copy of PY1 Data(H)'!$A$1:$CZ$288))</f>
        <v>0</v>
      </c>
      <c r="H44" s="180" cm="1">
        <f t="array" ref="H44">_xlfn.XLOOKUP(H$1,'Copy of PY1 Data(H)'!$A$1:$CZ$1,_xlfn.XLOOKUP($A44,'Copy of PY1 Data(H)'!$A$1:$A$288,'Copy of PY1 Data(H)'!$A$1:$CZ$288))</f>
        <v>0</v>
      </c>
      <c r="I44" s="180" cm="1">
        <f t="array" ref="I44">_xlfn.XLOOKUP(I$1,'Copy of PY1 Data(H)'!$A$1:$CZ$1,_xlfn.XLOOKUP($A44,'Copy of PY1 Data(H)'!$A$1:$A$288,'Copy of PY1 Data(H)'!$A$1:$CZ$288))</f>
        <v>0</v>
      </c>
      <c r="J44" s="180" cm="1">
        <f t="array" ref="J44">_xlfn.XLOOKUP(J$1,'Copy of PY1 Data(H)'!$A$1:$CZ$1,_xlfn.XLOOKUP($A44,'Copy of PY1 Data(H)'!$A$1:$A$288,'Copy of PY1 Data(H)'!$A$1:$CZ$288))</f>
        <v>0</v>
      </c>
      <c r="K44" s="180" cm="1">
        <f t="array" ref="K44">_xlfn.XLOOKUP(K$1,'Copy of PY1 Data(H)'!$A$1:$CZ$1,_xlfn.XLOOKUP($A44,'Copy of PY1 Data(H)'!$A$1:$A$288,'Copy of PY1 Data(H)'!$A$1:$CZ$288))</f>
        <v>0</v>
      </c>
      <c r="L44" s="180" cm="1">
        <f t="array" ref="L44">_xlfn.XLOOKUP(L$1,'Copy of PY1 Data(H)'!$A$1:$CZ$1,_xlfn.XLOOKUP($A44,'Copy of PY1 Data(H)'!$A$1:$A$288,'Copy of PY1 Data(H)'!$A$1:$CZ$288))</f>
        <v>0</v>
      </c>
      <c r="M44" s="180" cm="1">
        <f t="array" ref="M44">_xlfn.XLOOKUP(M$1,'Copy of PY1 Data(H)'!$A$1:$CZ$1,_xlfn.XLOOKUP($A44,'Copy of PY1 Data(H)'!$A$1:$A$288,'Copy of PY1 Data(H)'!$A$1:$CZ$288))</f>
        <v>515577</v>
      </c>
      <c r="N44" s="180" cm="1">
        <f t="array" ref="N44">_xlfn.XLOOKUP(N$1,'Copy of PY1 Data(H)'!$A$1:$CZ$1,_xlfn.XLOOKUP($A44,'Copy of PY1 Data(H)'!$A$1:$A$288,'Copy of PY1 Data(H)'!$A$1:$CZ$288))</f>
        <v>0</v>
      </c>
      <c r="O44" s="180" cm="1">
        <f t="array" ref="O44">_xlfn.XLOOKUP(O$1,'Copy of PY1 Data(H)'!$A$1:$CZ$1,_xlfn.XLOOKUP($A44,'Copy of PY1 Data(H)'!$A$1:$A$288,'Copy of PY1 Data(H)'!$A$1:$CZ$288))</f>
        <v>0</v>
      </c>
      <c r="P44" s="180" cm="1">
        <f t="array" ref="P44">_xlfn.XLOOKUP(P$1,'Copy of PY1 Data(H)'!$A$1:$CZ$1,_xlfn.XLOOKUP($A44,'Copy of PY1 Data(H)'!$A$1:$A$288,'Copy of PY1 Data(H)'!$A$1:$CZ$288))</f>
        <v>0</v>
      </c>
      <c r="Q44" s="180" cm="1">
        <f t="array" ref="Q44">_xlfn.XLOOKUP(Q$1,'Copy of PY1 Data(H)'!$A$1:$CZ$1,_xlfn.XLOOKUP($A44,'Copy of PY1 Data(H)'!$A$1:$A$288,'Copy of PY1 Data(H)'!$A$1:$CZ$288))</f>
        <v>0</v>
      </c>
      <c r="R44" s="180" cm="1">
        <f t="array" ref="R44">_xlfn.XLOOKUP(R$1,'Copy of PY1 Data(H)'!$A$1:$CZ$1,_xlfn.XLOOKUP($A44,'Copy of PY1 Data(H)'!$A$1:$A$288,'Copy of PY1 Data(H)'!$A$1:$CZ$288))</f>
        <v>0</v>
      </c>
      <c r="S44" s="180" cm="1">
        <f t="array" ref="S44">_xlfn.XLOOKUP(S$1,'Copy of PY1 Data(H)'!$A$1:$CZ$1,_xlfn.XLOOKUP($A44,'Copy of PY1 Data(H)'!$A$1:$A$288,'Copy of PY1 Data(H)'!$A$1:$CZ$288))</f>
        <v>0</v>
      </c>
      <c r="T44" s="180" cm="1">
        <f t="array" ref="T44">_xlfn.XLOOKUP(T$1,'Copy of PY1 Data(H)'!$A$1:$CZ$1,_xlfn.XLOOKUP($A44,'Copy of PY1 Data(H)'!$A$1:$A$288,'Copy of PY1 Data(H)'!$A$1:$CZ$288))</f>
        <v>0</v>
      </c>
      <c r="U44" s="180" cm="1">
        <f t="array" ref="U44">_xlfn.XLOOKUP(U$1,'Copy of PY1 Data(H)'!$A$1:$CZ$1,_xlfn.XLOOKUP($A44,'Copy of PY1 Data(H)'!$A$1:$A$288,'Copy of PY1 Data(H)'!$A$1:$CZ$288))</f>
        <v>0</v>
      </c>
      <c r="V44" s="180" cm="1">
        <f t="array" ref="V44">_xlfn.XLOOKUP(V$1,'Copy of PY1 Data(H)'!$A$1:$CZ$1,_xlfn.XLOOKUP($A44,'Copy of PY1 Data(H)'!$A$1:$A$288,'Copy of PY1 Data(H)'!$A$1:$CZ$288))</f>
        <v>0</v>
      </c>
      <c r="W44" s="180" cm="1">
        <f t="array" ref="W44">_xlfn.XLOOKUP(W$1,'Copy of PY1 Data(H)'!$A$1:$CZ$1,_xlfn.XLOOKUP($A44,'Copy of PY1 Data(H)'!$A$1:$A$288,'Copy of PY1 Data(H)'!$A$1:$CZ$288))</f>
        <v>0</v>
      </c>
      <c r="X44" s="180" cm="1">
        <f t="array" ref="X44">_xlfn.XLOOKUP(X$1,'Copy of PY1 Data(H)'!$A$1:$CZ$1,_xlfn.XLOOKUP($A44,'Copy of PY1 Data(H)'!$A$1:$A$288,'Copy of PY1 Data(H)'!$A$1:$CZ$288))</f>
        <v>0</v>
      </c>
      <c r="Y44" s="180" cm="1">
        <f t="array" ref="Y44">_xlfn.XLOOKUP(Y$1,'Copy of PY1 Data(H)'!$A$1:$CZ$1,_xlfn.XLOOKUP($A44,'Copy of PY1 Data(H)'!$A$1:$A$288,'Copy of PY1 Data(H)'!$A$1:$CZ$288))</f>
        <v>0</v>
      </c>
      <c r="Z44" s="180" cm="1">
        <f t="array" ref="Z44">_xlfn.XLOOKUP(Z$1,'Copy of PY1 Data(H)'!$A$1:$CZ$1,_xlfn.XLOOKUP($A44,'Copy of PY1 Data(H)'!$A$1:$A$288,'Copy of PY1 Data(H)'!$A$1:$CZ$288))</f>
        <v>0</v>
      </c>
      <c r="AA44" s="180" cm="1">
        <f t="array" ref="AA44">_xlfn.XLOOKUP(AA$1,'Copy of PY1 Data(H)'!$A$1:$CZ$1,_xlfn.XLOOKUP($A44,'Copy of PY1 Data(H)'!$A$1:$A$288,'Copy of PY1 Data(H)'!$A$1:$CZ$288))</f>
        <v>0</v>
      </c>
      <c r="AB44" s="180" cm="1">
        <f t="array" ref="AB44">_xlfn.XLOOKUP(AB$1,'Copy of PY1 Data(H)'!$A$1:$CZ$1,_xlfn.XLOOKUP($A44,'Copy of PY1 Data(H)'!$A$1:$A$288,'Copy of PY1 Data(H)'!$A$1:$CZ$288))</f>
        <v>0</v>
      </c>
      <c r="AC44" s="180" cm="1">
        <f t="array" ref="AC44">_xlfn.XLOOKUP(AC$1,'Copy of PY1 Data(H)'!$A$1:$CZ$1,_xlfn.XLOOKUP($A44,'Copy of PY1 Data(H)'!$A$1:$A$288,'Copy of PY1 Data(H)'!$A$1:$CZ$288))</f>
        <v>0</v>
      </c>
      <c r="AD44" s="180" cm="1">
        <f t="array" ref="AD44">_xlfn.XLOOKUP(AD$1,'Copy of PY1 Data(H)'!$A$1:$CZ$1,_xlfn.XLOOKUP($A44,'Copy of PY1 Data(H)'!$A$1:$A$288,'Copy of PY1 Data(H)'!$A$1:$CZ$288))</f>
        <v>0</v>
      </c>
      <c r="AE44" s="180" cm="1">
        <f t="array" ref="AE44">_xlfn.XLOOKUP(AE$1,'Copy of PY1 Data(H)'!$A$1:$CZ$1,_xlfn.XLOOKUP($A44,'Copy of PY1 Data(H)'!$A$1:$A$288,'Copy of PY1 Data(H)'!$A$1:$CZ$288))</f>
        <v>0</v>
      </c>
      <c r="AF44" s="180" cm="1">
        <f t="array" ref="AF44">_xlfn.XLOOKUP(AF$1,'Copy of PY1 Data(H)'!$A$1:$CZ$1,_xlfn.XLOOKUP($A44,'Copy of PY1 Data(H)'!$A$1:$A$288,'Copy of PY1 Data(H)'!$A$1:$CZ$288))</f>
        <v>0</v>
      </c>
      <c r="AG44" s="180" cm="1">
        <f t="array" ref="AG44">_xlfn.XLOOKUP(AG$1,'Copy of PY1 Data(H)'!$A$1:$CZ$1,_xlfn.XLOOKUP($A44,'Copy of PY1 Data(H)'!$A$1:$A$288,'Copy of PY1 Data(H)'!$A$1:$CZ$288))</f>
        <v>0</v>
      </c>
      <c r="AH44" s="180" cm="1">
        <f t="array" ref="AH44">_xlfn.XLOOKUP(AH$1,'Copy of PY1 Data(H)'!$A$1:$CZ$1,_xlfn.XLOOKUP($A44,'Copy of PY1 Data(H)'!$A$1:$A$288,'Copy of PY1 Data(H)'!$A$1:$CZ$288))</f>
        <v>0</v>
      </c>
      <c r="AI44" s="180" cm="1">
        <f t="array" ref="AI44">_xlfn.XLOOKUP(AI$1,'Copy of PY1 Data(H)'!$A$1:$CZ$1,_xlfn.XLOOKUP($A44,'Copy of PY1 Data(H)'!$A$1:$A$288,'Copy of PY1 Data(H)'!$A$1:$CZ$288))</f>
        <v>0</v>
      </c>
      <c r="AJ44" s="180" cm="1">
        <f t="array" ref="AJ44">_xlfn.XLOOKUP(AJ$1,'Copy of PY1 Data(H)'!$A$1:$CZ$1,_xlfn.XLOOKUP($A44,'Copy of PY1 Data(H)'!$A$1:$A$288,'Copy of PY1 Data(H)'!$A$1:$CZ$288))</f>
        <v>0</v>
      </c>
      <c r="AK44" s="180" cm="1">
        <f t="array" ref="AK44">_xlfn.XLOOKUP(AK$1,'Copy of PY1 Data(H)'!$A$1:$CZ$1,_xlfn.XLOOKUP($A44,'Copy of PY1 Data(H)'!$A$1:$A$288,'Copy of PY1 Data(H)'!$A$1:$CZ$288))</f>
        <v>0</v>
      </c>
      <c r="AL44" s="180" cm="1">
        <f t="array" ref="AL44">_xlfn.XLOOKUP(AL$1,'Copy of PY1 Data(H)'!$A$1:$CZ$1,_xlfn.XLOOKUP($A44,'Copy of PY1 Data(H)'!$A$1:$A$288,'Copy of PY1 Data(H)'!$A$1:$CZ$288))</f>
        <v>0</v>
      </c>
      <c r="AM44" s="180" cm="1">
        <f t="array" ref="AM44">_xlfn.XLOOKUP(AM$1,'Copy of PY1 Data(H)'!$A$1:$CZ$1,_xlfn.XLOOKUP($A44,'Copy of PY1 Data(H)'!$A$1:$A$288,'Copy of PY1 Data(H)'!$A$1:$CZ$288))</f>
        <v>0</v>
      </c>
      <c r="AN44" s="180" cm="1">
        <f t="array" ref="AN44">_xlfn.XLOOKUP(AN$1,'Copy of PY1 Data(H)'!$A$1:$CZ$1,_xlfn.XLOOKUP($A44,'Copy of PY1 Data(H)'!$A$1:$A$288,'Copy of PY1 Data(H)'!$A$1:$CZ$288))</f>
        <v>13575</v>
      </c>
      <c r="AO44" s="180" cm="1">
        <f t="array" ref="AO44">_xlfn.XLOOKUP(AO$1,'Copy of PY1 Data(H)'!$A$1:$CZ$1,_xlfn.XLOOKUP($A44,'Copy of PY1 Data(H)'!$A$1:$A$288,'Copy of PY1 Data(H)'!$A$1:$CZ$288))</f>
        <v>0</v>
      </c>
      <c r="AP44" s="180" cm="1">
        <f t="array" ref="AP44">_xlfn.XLOOKUP(AP$1,'Copy of PY1 Data(H)'!$A$1:$CZ$1,_xlfn.XLOOKUP($A44,'Copy of PY1 Data(H)'!$A$1:$A$288,'Copy of PY1 Data(H)'!$A$1:$CZ$288))</f>
        <v>0</v>
      </c>
      <c r="AQ44" s="180" cm="1">
        <f t="array" ref="AQ44">_xlfn.XLOOKUP(AQ$1,'Copy of PY1 Data(H)'!$A$1:$CZ$1,_xlfn.XLOOKUP($A44,'Copy of PY1 Data(H)'!$A$1:$A$288,'Copy of PY1 Data(H)'!$A$1:$CZ$288))</f>
        <v>0</v>
      </c>
      <c r="AR44" s="180" cm="1">
        <f t="array" ref="AR44">_xlfn.XLOOKUP(AR$1,'Copy of PY1 Data(H)'!$A$1:$CZ$1,_xlfn.XLOOKUP($A44,'Copy of PY1 Data(H)'!$A$1:$A$288,'Copy of PY1 Data(H)'!$A$1:$CZ$288))</f>
        <v>0</v>
      </c>
      <c r="AS44" s="180" cm="1">
        <f t="array" ref="AS44">_xlfn.XLOOKUP(AS$1,'Copy of PY1 Data(H)'!$A$1:$CZ$1,_xlfn.XLOOKUP($A44,'Copy of PY1 Data(H)'!$A$1:$A$288,'Copy of PY1 Data(H)'!$A$1:$CZ$288))</f>
        <v>0</v>
      </c>
      <c r="AT44" s="180" cm="1">
        <f t="array" ref="AT44">_xlfn.XLOOKUP(AT$1,'Copy of PY1 Data(H)'!$A$1:$CZ$1,_xlfn.XLOOKUP($A44,'Copy of PY1 Data(H)'!$A$1:$A$288,'Copy of PY1 Data(H)'!$A$1:$CZ$288))</f>
        <v>0</v>
      </c>
      <c r="AU44" s="180" cm="1">
        <f t="array" ref="AU44">_xlfn.XLOOKUP(AU$1,'Copy of PY1 Data(H)'!$A$1:$CZ$1,_xlfn.XLOOKUP($A44,'Copy of PY1 Data(H)'!$A$1:$A$288,'Copy of PY1 Data(H)'!$A$1:$CZ$288))</f>
        <v>1775435</v>
      </c>
      <c r="AV44" s="180" cm="1">
        <f t="array" ref="AV44">_xlfn.XLOOKUP(AV$1,'Copy of PY1 Data(H)'!$A$1:$CZ$1,_xlfn.XLOOKUP($A44,'Copy of PY1 Data(H)'!$A$1:$A$288,'Copy of PY1 Data(H)'!$A$1:$CZ$288))</f>
        <v>0</v>
      </c>
      <c r="AW44" s="180" cm="1">
        <f t="array" ref="AW44">_xlfn.XLOOKUP(AW$1,'Copy of PY1 Data(H)'!$A$1:$CZ$1,_xlfn.XLOOKUP($A44,'Copy of PY1 Data(H)'!$A$1:$A$288,'Copy of PY1 Data(H)'!$A$1:$CZ$288))</f>
        <v>0</v>
      </c>
      <c r="AX44" s="180" cm="1">
        <f t="array" ref="AX44">_xlfn.XLOOKUP(AX$1,'Copy of PY1 Data(H)'!$A$1:$CZ$1,_xlfn.XLOOKUP($A44,'Copy of PY1 Data(H)'!$A$1:$A$288,'Copy of PY1 Data(H)'!$A$1:$CZ$288))</f>
        <v>0</v>
      </c>
      <c r="AY44" s="180" cm="1">
        <f t="array" ref="AY44">_xlfn.XLOOKUP(AY$1,'Copy of PY1 Data(H)'!$A$1:$CZ$1,_xlfn.XLOOKUP($A44,'Copy of PY1 Data(H)'!$A$1:$A$288,'Copy of PY1 Data(H)'!$A$1:$CZ$288))</f>
        <v>0</v>
      </c>
      <c r="AZ44" s="180" cm="1">
        <f t="array" ref="AZ44">_xlfn.XLOOKUP(AZ$1,'Copy of PY1 Data(H)'!$A$1:$CZ$1,_xlfn.XLOOKUP($A44,'Copy of PY1 Data(H)'!$A$1:$A$288,'Copy of PY1 Data(H)'!$A$1:$CZ$288))</f>
        <v>0</v>
      </c>
      <c r="BA44" s="180" cm="1">
        <f t="array" ref="BA44">_xlfn.XLOOKUP(BA$1,'Copy of PY1 Data(H)'!$A$1:$CZ$1,_xlfn.XLOOKUP($A44,'Copy of PY1 Data(H)'!$A$1:$A$288,'Copy of PY1 Data(H)'!$A$1:$CZ$288))</f>
        <v>0</v>
      </c>
      <c r="BB44" s="180" cm="1">
        <f t="array" ref="BB44">_xlfn.XLOOKUP(BB$1,'Copy of PY1 Data(H)'!$A$1:$CZ$1,_xlfn.XLOOKUP($A44,'Copy of PY1 Data(H)'!$A$1:$A$288,'Copy of PY1 Data(H)'!$A$1:$CZ$288))</f>
        <v>0</v>
      </c>
      <c r="BC44" s="180" cm="1">
        <f t="array" ref="BC44">_xlfn.XLOOKUP(BC$1,'Copy of PY1 Data(H)'!$A$1:$CZ$1,_xlfn.XLOOKUP($A44,'Copy of PY1 Data(H)'!$A$1:$A$288,'Copy of PY1 Data(H)'!$A$1:$CZ$288))</f>
        <v>0</v>
      </c>
      <c r="BD44" s="180" cm="1">
        <f t="array" ref="BD44">_xlfn.XLOOKUP(BD$1,'Copy of PY1 Data(H)'!$A$1:$CZ$1,_xlfn.XLOOKUP($A44,'Copy of PY1 Data(H)'!$A$1:$A$288,'Copy of PY1 Data(H)'!$A$1:$CZ$288))</f>
        <v>0</v>
      </c>
      <c r="BE44" s="180" cm="1">
        <f t="array" ref="BE44">_xlfn.XLOOKUP(BE$1,'Copy of PY1 Data(H)'!$A$1:$CZ$1,_xlfn.XLOOKUP($A44,'Copy of PY1 Data(H)'!$A$1:$A$288,'Copy of PY1 Data(H)'!$A$1:$CZ$288))</f>
        <v>0</v>
      </c>
      <c r="BF44" s="180" cm="1">
        <f t="array" ref="BF44">_xlfn.XLOOKUP(BF$1,'Copy of PY1 Data(H)'!$A$1:$CZ$1,_xlfn.XLOOKUP($A44,'Copy of PY1 Data(H)'!$A$1:$A$288,'Copy of PY1 Data(H)'!$A$1:$CZ$288))</f>
        <v>216265</v>
      </c>
      <c r="BG44" s="180" cm="1">
        <f t="array" ref="BG44">_xlfn.XLOOKUP(BG$1,'Copy of PY1 Data(H)'!$A$1:$CZ$1,_xlfn.XLOOKUP($A44,'Copy of PY1 Data(H)'!$A$1:$A$288,'Copy of PY1 Data(H)'!$A$1:$CZ$288))</f>
        <v>0</v>
      </c>
      <c r="BH44" s="180" cm="1">
        <f t="array" ref="BH44">_xlfn.XLOOKUP(BH$1,'Copy of PY1 Data(H)'!$A$1:$CZ$1,_xlfn.XLOOKUP($A44,'Copy of PY1 Data(H)'!$A$1:$A$288,'Copy of PY1 Data(H)'!$A$1:$CZ$288))</f>
        <v>0</v>
      </c>
      <c r="BI44" s="180" cm="1">
        <f t="array" ref="BI44">_xlfn.XLOOKUP(BI$1,'Copy of PY1 Data(H)'!$A$1:$CZ$1,_xlfn.XLOOKUP($A44,'Copy of PY1 Data(H)'!$A$1:$A$288,'Copy of PY1 Data(H)'!$A$1:$CZ$288))</f>
        <v>0</v>
      </c>
      <c r="BJ44" s="180" cm="1">
        <f t="array" ref="BJ44">_xlfn.XLOOKUP(BJ$1,'Copy of PY1 Data(H)'!$A$1:$CZ$1,_xlfn.XLOOKUP($A44,'Copy of PY1 Data(H)'!$A$1:$A$288,'Copy of PY1 Data(H)'!$A$1:$CZ$288))</f>
        <v>0</v>
      </c>
      <c r="BK44" s="180" cm="1">
        <f t="array" ref="BK44">_xlfn.XLOOKUP(BK$1,'Copy of PY1 Data(H)'!$A$1:$CZ$1,_xlfn.XLOOKUP($A44,'Copy of PY1 Data(H)'!$A$1:$A$288,'Copy of PY1 Data(H)'!$A$1:$CZ$288))</f>
        <v>0</v>
      </c>
      <c r="BL44" s="180" cm="1">
        <f t="array" ref="BL44">_xlfn.XLOOKUP(BL$1,'Copy of PY1 Data(H)'!$A$1:$CZ$1,_xlfn.XLOOKUP($A44,'Copy of PY1 Data(H)'!$A$1:$A$288,'Copy of PY1 Data(H)'!$A$1:$CZ$288))</f>
        <v>0</v>
      </c>
      <c r="BM44" s="180" cm="1">
        <f t="array" ref="BM44">_xlfn.XLOOKUP(BM$1,'Copy of PY1 Data(H)'!$A$1:$CZ$1,_xlfn.XLOOKUP($A44,'Copy of PY1 Data(H)'!$A$1:$A$288,'Copy of PY1 Data(H)'!$A$1:$CZ$288))</f>
        <v>0</v>
      </c>
      <c r="BN44" s="180" cm="1">
        <f t="array" ref="BN44">_xlfn.XLOOKUP(BN$1,'Copy of PY1 Data(H)'!$A$1:$CZ$1,_xlfn.XLOOKUP($A44,'Copy of PY1 Data(H)'!$A$1:$A$288,'Copy of PY1 Data(H)'!$A$1:$CZ$288))</f>
        <v>0</v>
      </c>
      <c r="BO44" s="180" cm="1">
        <f t="array" ref="BO44">_xlfn.XLOOKUP(BO$1,'Copy of PY1 Data(H)'!$A$1:$CZ$1,_xlfn.XLOOKUP($A44,'Copy of PY1 Data(H)'!$A$1:$A$288,'Copy of PY1 Data(H)'!$A$1:$CZ$288))</f>
        <v>77920</v>
      </c>
      <c r="BP44" s="180" cm="1">
        <f t="array" ref="BP44">_xlfn.XLOOKUP(BP$1,'Copy of PY1 Data(H)'!$A$1:$CZ$1,_xlfn.XLOOKUP($A44,'Copy of PY1 Data(H)'!$A$1:$A$288,'Copy of PY1 Data(H)'!$A$1:$CZ$288))</f>
        <v>1557949</v>
      </c>
      <c r="BQ44" s="180" cm="1">
        <f t="array" ref="BQ44">_xlfn.XLOOKUP(BQ$1,'Copy of PY1 Data(H)'!$A$1:$CZ$1,_xlfn.XLOOKUP($A44,'Copy of PY1 Data(H)'!$A$1:$A$288,'Copy of PY1 Data(H)'!$A$1:$CZ$288))</f>
        <v>0</v>
      </c>
      <c r="BR44" s="180" cm="1">
        <f t="array" ref="BR44">_xlfn.XLOOKUP(BR$1,'Copy of PY1 Data(H)'!$A$1:$CZ$1,_xlfn.XLOOKUP($A44,'Copy of PY1 Data(H)'!$A$1:$A$288,'Copy of PY1 Data(H)'!$A$1:$CZ$288))</f>
        <v>0</v>
      </c>
      <c r="BS44" s="180" cm="1">
        <f t="array" ref="BS44">_xlfn.XLOOKUP(BS$1,'Copy of PY1 Data(H)'!$A$1:$CZ$1,_xlfn.XLOOKUP($A44,'Copy of PY1 Data(H)'!$A$1:$A$288,'Copy of PY1 Data(H)'!$A$1:$CZ$288))</f>
        <v>3900</v>
      </c>
      <c r="BT44" s="180" cm="1">
        <f t="array" ref="BT44">_xlfn.XLOOKUP(BT$1,'Copy of PY1 Data(H)'!$A$1:$CZ$1,_xlfn.XLOOKUP($A44,'Copy of PY1 Data(H)'!$A$1:$A$288,'Copy of PY1 Data(H)'!$A$1:$CZ$288))</f>
        <v>0</v>
      </c>
      <c r="BU44" s="180" cm="1">
        <f t="array" ref="BU44">_xlfn.XLOOKUP(BU$1,'Copy of PY1 Data(H)'!$A$1:$CZ$1,_xlfn.XLOOKUP($A44,'Copy of PY1 Data(H)'!$A$1:$A$288,'Copy of PY1 Data(H)'!$A$1:$CZ$288))</f>
        <v>0</v>
      </c>
      <c r="BV44" s="180" cm="1">
        <f t="array" ref="BV44">_xlfn.XLOOKUP(BV$1,'Copy of PY1 Data(H)'!$A$1:$CZ$1,_xlfn.XLOOKUP($A44,'Copy of PY1 Data(H)'!$A$1:$A$288,'Copy of PY1 Data(H)'!$A$1:$CZ$288))</f>
        <v>0</v>
      </c>
      <c r="BW44" s="180" cm="1">
        <f t="array" ref="BW44">_xlfn.XLOOKUP(BW$1,'Copy of PY1 Data(H)'!$A$1:$CZ$1,_xlfn.XLOOKUP($A44,'Copy of PY1 Data(H)'!$A$1:$A$288,'Copy of PY1 Data(H)'!$A$1:$CZ$288))</f>
        <v>0</v>
      </c>
      <c r="BX44" s="180" cm="1">
        <f t="array" ref="BX44">_xlfn.XLOOKUP(BX$1,'Copy of PY1 Data(H)'!$A$1:$CZ$1,_xlfn.XLOOKUP($A44,'Copy of PY1 Data(H)'!$A$1:$A$288,'Copy of PY1 Data(H)'!$A$1:$CZ$288))</f>
        <v>0</v>
      </c>
      <c r="BY44" s="180" cm="1">
        <f t="array" ref="BY44">_xlfn.XLOOKUP(BY$1,'Copy of PY1 Data(H)'!$A$1:$CZ$1,_xlfn.XLOOKUP($A44,'Copy of PY1 Data(H)'!$A$1:$A$288,'Copy of PY1 Data(H)'!$A$1:$CZ$288))</f>
        <v>0</v>
      </c>
      <c r="BZ44" s="180" cm="1">
        <f t="array" ref="BZ44">_xlfn.XLOOKUP(BZ$1,'Copy of PY1 Data(H)'!$A$1:$CZ$1,_xlfn.XLOOKUP($A44,'Copy of PY1 Data(H)'!$A$1:$A$288,'Copy of PY1 Data(H)'!$A$1:$CZ$288))</f>
        <v>0</v>
      </c>
      <c r="CA44" s="180" cm="1">
        <f t="array" ref="CA44">_xlfn.XLOOKUP(CA$1,'Copy of PY1 Data(H)'!$A$1:$CZ$1,_xlfn.XLOOKUP($A44,'Copy of PY1 Data(H)'!$A$1:$A$288,'Copy of PY1 Data(H)'!$A$1:$CZ$288))</f>
        <v>0</v>
      </c>
      <c r="CB44" s="180" cm="1">
        <f t="array" ref="CB44">_xlfn.XLOOKUP(CB$1,'Copy of PY1 Data(H)'!$A$1:$CZ$1,_xlfn.XLOOKUP($A44,'Copy of PY1 Data(H)'!$A$1:$A$288,'Copy of PY1 Data(H)'!$A$1:$CZ$288))</f>
        <v>0</v>
      </c>
      <c r="CC44" s="180" cm="1">
        <f t="array" ref="CC44">_xlfn.XLOOKUP(CC$1,'Copy of PY1 Data(H)'!$A$1:$CZ$1,_xlfn.XLOOKUP($A44,'Copy of PY1 Data(H)'!$A$1:$A$288,'Copy of PY1 Data(H)'!$A$1:$CZ$288))</f>
        <v>0</v>
      </c>
      <c r="CD44" s="180" cm="1">
        <f t="array" ref="CD44">_xlfn.XLOOKUP(CD$1,'Copy of PY1 Data(H)'!$A$1:$CZ$1,_xlfn.XLOOKUP($A44,'Copy of PY1 Data(H)'!$A$1:$A$288,'Copy of PY1 Data(H)'!$A$1:$CZ$288))</f>
        <v>291164</v>
      </c>
    </row>
    <row r="45" spans="1:82" x14ac:dyDescent="0.3">
      <c r="A45" s="180">
        <v>4</v>
      </c>
      <c r="C45" s="180"/>
      <c r="D45" s="180" cm="1">
        <f t="array" ref="D45">_xlfn.XLOOKUP(D$1,'Copy of PY1 Data(H)'!$A$1:$CZ$1,_xlfn.XLOOKUP($A45,'Copy of PY1 Data(H)'!$A$1:$A$288,'Copy of PY1 Data(H)'!$A$1:$CZ$288))</f>
        <v>407540</v>
      </c>
      <c r="E45" s="180" cm="1">
        <f t="array" ref="E45">_xlfn.XLOOKUP(E$1,'Copy of PY1 Data(H)'!$A$1:$CZ$1,_xlfn.XLOOKUP($A45,'Copy of PY1 Data(H)'!$A$1:$A$288,'Copy of PY1 Data(H)'!$A$1:$CZ$288))</f>
        <v>37421</v>
      </c>
      <c r="F45" s="180" cm="1">
        <f t="array" ref="F45">_xlfn.XLOOKUP(F$1,'Copy of PY1 Data(H)'!$A$1:$CZ$1,_xlfn.XLOOKUP($A45,'Copy of PY1 Data(H)'!$A$1:$A$288,'Copy of PY1 Data(H)'!$A$1:$CZ$288))</f>
        <v>22641</v>
      </c>
      <c r="G45" s="180" cm="1">
        <f t="array" ref="G45">_xlfn.XLOOKUP(G$1,'Copy of PY1 Data(H)'!$A$1:$CZ$1,_xlfn.XLOOKUP($A45,'Copy of PY1 Data(H)'!$A$1:$A$288,'Copy of PY1 Data(H)'!$A$1:$CZ$288))</f>
        <v>51717</v>
      </c>
      <c r="H45" s="180" cm="1">
        <f t="array" ref="H45">_xlfn.XLOOKUP(H$1,'Copy of PY1 Data(H)'!$A$1:$CZ$1,_xlfn.XLOOKUP($A45,'Copy of PY1 Data(H)'!$A$1:$A$288,'Copy of PY1 Data(H)'!$A$1:$CZ$288))</f>
        <v>129259</v>
      </c>
      <c r="I45" s="180" cm="1">
        <f t="array" ref="I45">_xlfn.XLOOKUP(I$1,'Copy of PY1 Data(H)'!$A$1:$CZ$1,_xlfn.XLOOKUP($A45,'Copy of PY1 Data(H)'!$A$1:$A$288,'Copy of PY1 Data(H)'!$A$1:$CZ$288))</f>
        <v>3679</v>
      </c>
      <c r="J45" s="180" cm="1">
        <f t="array" ref="J45">_xlfn.XLOOKUP(J$1,'Copy of PY1 Data(H)'!$A$1:$CZ$1,_xlfn.XLOOKUP($A45,'Copy of PY1 Data(H)'!$A$1:$A$288,'Copy of PY1 Data(H)'!$A$1:$CZ$288))</f>
        <v>467</v>
      </c>
      <c r="K45" s="180" cm="1">
        <f t="array" ref="K45">_xlfn.XLOOKUP(K$1,'Copy of PY1 Data(H)'!$A$1:$CZ$1,_xlfn.XLOOKUP($A45,'Copy of PY1 Data(H)'!$A$1:$A$288,'Copy of PY1 Data(H)'!$A$1:$CZ$288))</f>
        <v>205</v>
      </c>
      <c r="L45" s="180" cm="1">
        <f t="array" ref="L45">_xlfn.XLOOKUP(L$1,'Copy of PY1 Data(H)'!$A$1:$CZ$1,_xlfn.XLOOKUP($A45,'Copy of PY1 Data(H)'!$A$1:$A$288,'Copy of PY1 Data(H)'!$A$1:$CZ$288))</f>
        <v>460481</v>
      </c>
      <c r="M45" s="180" cm="1">
        <f t="array" ref="M45">_xlfn.XLOOKUP(M$1,'Copy of PY1 Data(H)'!$A$1:$CZ$1,_xlfn.XLOOKUP($A45,'Copy of PY1 Data(H)'!$A$1:$A$288,'Copy of PY1 Data(H)'!$A$1:$CZ$288))</f>
        <v>13072530</v>
      </c>
      <c r="N45" s="180" cm="1">
        <f t="array" ref="N45">_xlfn.XLOOKUP(N$1,'Copy of PY1 Data(H)'!$A$1:$CZ$1,_xlfn.XLOOKUP($A45,'Copy of PY1 Data(H)'!$A$1:$A$288,'Copy of PY1 Data(H)'!$A$1:$CZ$288))</f>
        <v>38570</v>
      </c>
      <c r="O45" s="180" cm="1">
        <f t="array" ref="O45">_xlfn.XLOOKUP(O$1,'Copy of PY1 Data(H)'!$A$1:$CZ$1,_xlfn.XLOOKUP($A45,'Copy of PY1 Data(H)'!$A$1:$A$288,'Copy of PY1 Data(H)'!$A$1:$CZ$288))</f>
        <v>58163</v>
      </c>
      <c r="P45" s="180" cm="1">
        <f t="array" ref="P45">_xlfn.XLOOKUP(P$1,'Copy of PY1 Data(H)'!$A$1:$CZ$1,_xlfn.XLOOKUP($A45,'Copy of PY1 Data(H)'!$A$1:$A$288,'Copy of PY1 Data(H)'!$A$1:$CZ$288))</f>
        <v>3200</v>
      </c>
      <c r="Q45" s="180" cm="1">
        <f t="array" ref="Q45">_xlfn.XLOOKUP(Q$1,'Copy of PY1 Data(H)'!$A$1:$CZ$1,_xlfn.XLOOKUP($A45,'Copy of PY1 Data(H)'!$A$1:$A$288,'Copy of PY1 Data(H)'!$A$1:$CZ$288))</f>
        <v>637826</v>
      </c>
      <c r="R45" s="180" cm="1">
        <f t="array" ref="R45">_xlfn.XLOOKUP(R$1,'Copy of PY1 Data(H)'!$A$1:$CZ$1,_xlfn.XLOOKUP($A45,'Copy of PY1 Data(H)'!$A$1:$A$288,'Copy of PY1 Data(H)'!$A$1:$CZ$288))</f>
        <v>4320</v>
      </c>
      <c r="S45" s="180" cm="1">
        <f t="array" ref="S45">_xlfn.XLOOKUP(S$1,'Copy of PY1 Data(H)'!$A$1:$CZ$1,_xlfn.XLOOKUP($A45,'Copy of PY1 Data(H)'!$A$1:$A$288,'Copy of PY1 Data(H)'!$A$1:$CZ$288))</f>
        <v>5700</v>
      </c>
      <c r="T45" s="180" cm="1">
        <f t="array" ref="T45">_xlfn.XLOOKUP(T$1,'Copy of PY1 Data(H)'!$A$1:$CZ$1,_xlfn.XLOOKUP($A45,'Copy of PY1 Data(H)'!$A$1:$A$288,'Copy of PY1 Data(H)'!$A$1:$CZ$288))</f>
        <v>40231</v>
      </c>
      <c r="U45" s="180" cm="1">
        <f t="array" ref="U45">_xlfn.XLOOKUP(U$1,'Copy of PY1 Data(H)'!$A$1:$CZ$1,_xlfn.XLOOKUP($A45,'Copy of PY1 Data(H)'!$A$1:$A$288,'Copy of PY1 Data(H)'!$A$1:$CZ$288))</f>
        <v>30264</v>
      </c>
      <c r="V45" s="180" cm="1">
        <f t="array" ref="V45">_xlfn.XLOOKUP(V$1,'Copy of PY1 Data(H)'!$A$1:$CZ$1,_xlfn.XLOOKUP($A45,'Copy of PY1 Data(H)'!$A$1:$A$288,'Copy of PY1 Data(H)'!$A$1:$CZ$288))</f>
        <v>235220</v>
      </c>
      <c r="W45" s="180" cm="1">
        <f t="array" ref="W45">_xlfn.XLOOKUP(W$1,'Copy of PY1 Data(H)'!$A$1:$CZ$1,_xlfn.XLOOKUP($A45,'Copy of PY1 Data(H)'!$A$1:$A$288,'Copy of PY1 Data(H)'!$A$1:$CZ$288))</f>
        <v>0</v>
      </c>
      <c r="X45" s="180" cm="1">
        <f t="array" ref="X45">_xlfn.XLOOKUP(X$1,'Copy of PY1 Data(H)'!$A$1:$CZ$1,_xlfn.XLOOKUP($A45,'Copy of PY1 Data(H)'!$A$1:$A$288,'Copy of PY1 Data(H)'!$A$1:$CZ$288))</f>
        <v>0</v>
      </c>
      <c r="Y45" s="180" cm="1">
        <f t="array" ref="Y45">_xlfn.XLOOKUP(Y$1,'Copy of PY1 Data(H)'!$A$1:$CZ$1,_xlfn.XLOOKUP($A45,'Copy of PY1 Data(H)'!$A$1:$A$288,'Copy of PY1 Data(H)'!$A$1:$CZ$288))</f>
        <v>216253</v>
      </c>
      <c r="Z45" s="180" cm="1">
        <f t="array" ref="Z45">_xlfn.XLOOKUP(Z$1,'Copy of PY1 Data(H)'!$A$1:$CZ$1,_xlfn.XLOOKUP($A45,'Copy of PY1 Data(H)'!$A$1:$A$288,'Copy of PY1 Data(H)'!$A$1:$CZ$288))</f>
        <v>2164680</v>
      </c>
      <c r="AA45" s="180" cm="1">
        <f t="array" ref="AA45">_xlfn.XLOOKUP(AA$1,'Copy of PY1 Data(H)'!$A$1:$CZ$1,_xlfn.XLOOKUP($A45,'Copy of PY1 Data(H)'!$A$1:$A$288,'Copy of PY1 Data(H)'!$A$1:$CZ$288))</f>
        <v>2871</v>
      </c>
      <c r="AB45" s="180" cm="1">
        <f t="array" ref="AB45">_xlfn.XLOOKUP(AB$1,'Copy of PY1 Data(H)'!$A$1:$CZ$1,_xlfn.XLOOKUP($A45,'Copy of PY1 Data(H)'!$A$1:$A$288,'Copy of PY1 Data(H)'!$A$1:$CZ$288))</f>
        <v>11983</v>
      </c>
      <c r="AC45" s="180" cm="1">
        <f t="array" ref="AC45">_xlfn.XLOOKUP(AC$1,'Copy of PY1 Data(H)'!$A$1:$CZ$1,_xlfn.XLOOKUP($A45,'Copy of PY1 Data(H)'!$A$1:$A$288,'Copy of PY1 Data(H)'!$A$1:$CZ$288))</f>
        <v>2193230</v>
      </c>
      <c r="AD45" s="180" cm="1">
        <f t="array" ref="AD45">_xlfn.XLOOKUP(AD$1,'Copy of PY1 Data(H)'!$A$1:$CZ$1,_xlfn.XLOOKUP($A45,'Copy of PY1 Data(H)'!$A$1:$A$288,'Copy of PY1 Data(H)'!$A$1:$CZ$288))</f>
        <v>12722</v>
      </c>
      <c r="AE45" s="180" cm="1">
        <f t="array" ref="AE45">_xlfn.XLOOKUP(AE$1,'Copy of PY1 Data(H)'!$A$1:$CZ$1,_xlfn.XLOOKUP($A45,'Copy of PY1 Data(H)'!$A$1:$A$288,'Copy of PY1 Data(H)'!$A$1:$CZ$288))</f>
        <v>0</v>
      </c>
      <c r="AF45" s="180" cm="1">
        <f t="array" ref="AF45">_xlfn.XLOOKUP(AF$1,'Copy of PY1 Data(H)'!$A$1:$CZ$1,_xlfn.XLOOKUP($A45,'Copy of PY1 Data(H)'!$A$1:$A$288,'Copy of PY1 Data(H)'!$A$1:$CZ$288))</f>
        <v>4078890</v>
      </c>
      <c r="AG45" s="180" cm="1">
        <f t="array" ref="AG45">_xlfn.XLOOKUP(AG$1,'Copy of PY1 Data(H)'!$A$1:$CZ$1,_xlfn.XLOOKUP($A45,'Copy of PY1 Data(H)'!$A$1:$A$288,'Copy of PY1 Data(H)'!$A$1:$CZ$288))</f>
        <v>11484</v>
      </c>
      <c r="AH45" s="180" cm="1">
        <f t="array" ref="AH45">_xlfn.XLOOKUP(AH$1,'Copy of PY1 Data(H)'!$A$1:$CZ$1,_xlfn.XLOOKUP($A45,'Copy of PY1 Data(H)'!$A$1:$A$288,'Copy of PY1 Data(H)'!$A$1:$CZ$288))</f>
        <v>4954</v>
      </c>
      <c r="AI45" s="180" cm="1">
        <f t="array" ref="AI45">_xlfn.XLOOKUP(AI$1,'Copy of PY1 Data(H)'!$A$1:$CZ$1,_xlfn.XLOOKUP($A45,'Copy of PY1 Data(H)'!$A$1:$A$288,'Copy of PY1 Data(H)'!$A$1:$CZ$288))</f>
        <v>237641</v>
      </c>
      <c r="AJ45" s="180" cm="1">
        <f t="array" ref="AJ45">_xlfn.XLOOKUP(AJ$1,'Copy of PY1 Data(H)'!$A$1:$CZ$1,_xlfn.XLOOKUP($A45,'Copy of PY1 Data(H)'!$A$1:$A$288,'Copy of PY1 Data(H)'!$A$1:$CZ$288))</f>
        <v>31225</v>
      </c>
      <c r="AK45" s="180" cm="1">
        <f t="array" ref="AK45">_xlfn.XLOOKUP(AK$1,'Copy of PY1 Data(H)'!$A$1:$CZ$1,_xlfn.XLOOKUP($A45,'Copy of PY1 Data(H)'!$A$1:$A$288,'Copy of PY1 Data(H)'!$A$1:$CZ$288))</f>
        <v>3298</v>
      </c>
      <c r="AL45" s="180" cm="1">
        <f t="array" ref="AL45">_xlfn.XLOOKUP(AL$1,'Copy of PY1 Data(H)'!$A$1:$CZ$1,_xlfn.XLOOKUP($A45,'Copy of PY1 Data(H)'!$A$1:$A$288,'Copy of PY1 Data(H)'!$A$1:$CZ$288))</f>
        <v>0</v>
      </c>
      <c r="AM45" s="180" cm="1">
        <f t="array" ref="AM45">_xlfn.XLOOKUP(AM$1,'Copy of PY1 Data(H)'!$A$1:$CZ$1,_xlfn.XLOOKUP($A45,'Copy of PY1 Data(H)'!$A$1:$A$288,'Copy of PY1 Data(H)'!$A$1:$CZ$288))</f>
        <v>0</v>
      </c>
      <c r="AN45" s="180" cm="1">
        <f t="array" ref="AN45">_xlfn.XLOOKUP(AN$1,'Copy of PY1 Data(H)'!$A$1:$CZ$1,_xlfn.XLOOKUP($A45,'Copy of PY1 Data(H)'!$A$1:$A$288,'Copy of PY1 Data(H)'!$A$1:$CZ$288))</f>
        <v>757216</v>
      </c>
      <c r="AO45" s="180" cm="1">
        <f t="array" ref="AO45">_xlfn.XLOOKUP(AO$1,'Copy of PY1 Data(H)'!$A$1:$CZ$1,_xlfn.XLOOKUP($A45,'Copy of PY1 Data(H)'!$A$1:$A$288,'Copy of PY1 Data(H)'!$A$1:$CZ$288))</f>
        <v>150</v>
      </c>
      <c r="AP45" s="180" cm="1">
        <f t="array" ref="AP45">_xlfn.XLOOKUP(AP$1,'Copy of PY1 Data(H)'!$A$1:$CZ$1,_xlfn.XLOOKUP($A45,'Copy of PY1 Data(H)'!$A$1:$A$288,'Copy of PY1 Data(H)'!$A$1:$CZ$288))</f>
        <v>103969</v>
      </c>
      <c r="AQ45" s="180" cm="1">
        <f t="array" ref="AQ45">_xlfn.XLOOKUP(AQ$1,'Copy of PY1 Data(H)'!$A$1:$CZ$1,_xlfn.XLOOKUP($A45,'Copy of PY1 Data(H)'!$A$1:$A$288,'Copy of PY1 Data(H)'!$A$1:$CZ$288))</f>
        <v>31682</v>
      </c>
      <c r="AR45" s="180" cm="1">
        <f t="array" ref="AR45">_xlfn.XLOOKUP(AR$1,'Copy of PY1 Data(H)'!$A$1:$CZ$1,_xlfn.XLOOKUP($A45,'Copy of PY1 Data(H)'!$A$1:$A$288,'Copy of PY1 Data(H)'!$A$1:$CZ$288))</f>
        <v>1005</v>
      </c>
      <c r="AS45" s="180" cm="1">
        <f t="array" ref="AS45">_xlfn.XLOOKUP(AS$1,'Copy of PY1 Data(H)'!$A$1:$CZ$1,_xlfn.XLOOKUP($A45,'Copy of PY1 Data(H)'!$A$1:$A$288,'Copy of PY1 Data(H)'!$A$1:$CZ$288))</f>
        <v>0</v>
      </c>
      <c r="AT45" s="180" cm="1">
        <f t="array" ref="AT45">_xlfn.XLOOKUP(AT$1,'Copy of PY1 Data(H)'!$A$1:$CZ$1,_xlfn.XLOOKUP($A45,'Copy of PY1 Data(H)'!$A$1:$A$288,'Copy of PY1 Data(H)'!$A$1:$CZ$288))</f>
        <v>11323</v>
      </c>
      <c r="AU45" s="180" cm="1">
        <f t="array" ref="AU45">_xlfn.XLOOKUP(AU$1,'Copy of PY1 Data(H)'!$A$1:$CZ$1,_xlfn.XLOOKUP($A45,'Copy of PY1 Data(H)'!$A$1:$A$288,'Copy of PY1 Data(H)'!$A$1:$CZ$288))</f>
        <v>11009152</v>
      </c>
      <c r="AV45" s="180" cm="1">
        <f t="array" ref="AV45">_xlfn.XLOOKUP(AV$1,'Copy of PY1 Data(H)'!$A$1:$CZ$1,_xlfn.XLOOKUP($A45,'Copy of PY1 Data(H)'!$A$1:$A$288,'Copy of PY1 Data(H)'!$A$1:$CZ$288))</f>
        <v>3532039</v>
      </c>
      <c r="AW45" s="180" cm="1">
        <f t="array" ref="AW45">_xlfn.XLOOKUP(AW$1,'Copy of PY1 Data(H)'!$A$1:$CZ$1,_xlfn.XLOOKUP($A45,'Copy of PY1 Data(H)'!$A$1:$A$288,'Copy of PY1 Data(H)'!$A$1:$CZ$288))</f>
        <v>32000</v>
      </c>
      <c r="AX45" s="180" cm="1">
        <f t="array" ref="AX45">_xlfn.XLOOKUP(AX$1,'Copy of PY1 Data(H)'!$A$1:$CZ$1,_xlfn.XLOOKUP($A45,'Copy of PY1 Data(H)'!$A$1:$A$288,'Copy of PY1 Data(H)'!$A$1:$CZ$288))</f>
        <v>9005</v>
      </c>
      <c r="AY45" s="180" cm="1">
        <f t="array" ref="AY45">_xlfn.XLOOKUP(AY$1,'Copy of PY1 Data(H)'!$A$1:$CZ$1,_xlfn.XLOOKUP($A45,'Copy of PY1 Data(H)'!$A$1:$A$288,'Copy of PY1 Data(H)'!$A$1:$CZ$288))</f>
        <v>11666</v>
      </c>
      <c r="AZ45" s="180" cm="1">
        <f t="array" ref="AZ45">_xlfn.XLOOKUP(AZ$1,'Copy of PY1 Data(H)'!$A$1:$CZ$1,_xlfn.XLOOKUP($A45,'Copy of PY1 Data(H)'!$A$1:$A$288,'Copy of PY1 Data(H)'!$A$1:$CZ$288))</f>
        <v>4093</v>
      </c>
      <c r="BA45" s="180" cm="1">
        <f t="array" ref="BA45">_xlfn.XLOOKUP(BA$1,'Copy of PY1 Data(H)'!$A$1:$CZ$1,_xlfn.XLOOKUP($A45,'Copy of PY1 Data(H)'!$A$1:$A$288,'Copy of PY1 Data(H)'!$A$1:$CZ$288))</f>
        <v>0</v>
      </c>
      <c r="BB45" s="180" cm="1">
        <f t="array" ref="BB45">_xlfn.XLOOKUP(BB$1,'Copy of PY1 Data(H)'!$A$1:$CZ$1,_xlfn.XLOOKUP($A45,'Copy of PY1 Data(H)'!$A$1:$A$288,'Copy of PY1 Data(H)'!$A$1:$CZ$288))</f>
        <v>83438</v>
      </c>
      <c r="BC45" s="180" cm="1">
        <f t="array" ref="BC45">_xlfn.XLOOKUP(BC$1,'Copy of PY1 Data(H)'!$A$1:$CZ$1,_xlfn.XLOOKUP($A45,'Copy of PY1 Data(H)'!$A$1:$A$288,'Copy of PY1 Data(H)'!$A$1:$CZ$288))</f>
        <v>7136</v>
      </c>
      <c r="BD45" s="180" cm="1">
        <f t="array" ref="BD45">_xlfn.XLOOKUP(BD$1,'Copy of PY1 Data(H)'!$A$1:$CZ$1,_xlfn.XLOOKUP($A45,'Copy of PY1 Data(H)'!$A$1:$A$288,'Copy of PY1 Data(H)'!$A$1:$CZ$288))</f>
        <v>6029</v>
      </c>
      <c r="BE45" s="180" cm="1">
        <f t="array" ref="BE45">_xlfn.XLOOKUP(BE$1,'Copy of PY1 Data(H)'!$A$1:$CZ$1,_xlfn.XLOOKUP($A45,'Copy of PY1 Data(H)'!$A$1:$A$288,'Copy of PY1 Data(H)'!$A$1:$CZ$288))</f>
        <v>2748</v>
      </c>
      <c r="BF45" s="180" cm="1">
        <f t="array" ref="BF45">_xlfn.XLOOKUP(BF$1,'Copy of PY1 Data(H)'!$A$1:$CZ$1,_xlfn.XLOOKUP($A45,'Copy of PY1 Data(H)'!$A$1:$A$288,'Copy of PY1 Data(H)'!$A$1:$CZ$288))</f>
        <v>611575</v>
      </c>
      <c r="BG45" s="180" cm="1">
        <f t="array" ref="BG45">_xlfn.XLOOKUP(BG$1,'Copy of PY1 Data(H)'!$A$1:$CZ$1,_xlfn.XLOOKUP($A45,'Copy of PY1 Data(H)'!$A$1:$A$288,'Copy of PY1 Data(H)'!$A$1:$CZ$288))</f>
        <v>0</v>
      </c>
      <c r="BH45" s="180" cm="1">
        <f t="array" ref="BH45">_xlfn.XLOOKUP(BH$1,'Copy of PY1 Data(H)'!$A$1:$CZ$1,_xlfn.XLOOKUP($A45,'Copy of PY1 Data(H)'!$A$1:$A$288,'Copy of PY1 Data(H)'!$A$1:$CZ$288))</f>
        <v>271991</v>
      </c>
      <c r="BI45" s="180" cm="1">
        <f t="array" ref="BI45">_xlfn.XLOOKUP(BI$1,'Copy of PY1 Data(H)'!$A$1:$CZ$1,_xlfn.XLOOKUP($A45,'Copy of PY1 Data(H)'!$A$1:$A$288,'Copy of PY1 Data(H)'!$A$1:$CZ$288))</f>
        <v>40781</v>
      </c>
      <c r="BJ45" s="180" cm="1">
        <f t="array" ref="BJ45">_xlfn.XLOOKUP(BJ$1,'Copy of PY1 Data(H)'!$A$1:$CZ$1,_xlfn.XLOOKUP($A45,'Copy of PY1 Data(H)'!$A$1:$A$288,'Copy of PY1 Data(H)'!$A$1:$CZ$288))</f>
        <v>11464</v>
      </c>
      <c r="BK45" s="180" cm="1">
        <f t="array" ref="BK45">_xlfn.XLOOKUP(BK$1,'Copy of PY1 Data(H)'!$A$1:$CZ$1,_xlfn.XLOOKUP($A45,'Copy of PY1 Data(H)'!$A$1:$A$288,'Copy of PY1 Data(H)'!$A$1:$CZ$288))</f>
        <v>479</v>
      </c>
      <c r="BL45" s="180" cm="1">
        <f t="array" ref="BL45">_xlfn.XLOOKUP(BL$1,'Copy of PY1 Data(H)'!$A$1:$CZ$1,_xlfn.XLOOKUP($A45,'Copy of PY1 Data(H)'!$A$1:$A$288,'Copy of PY1 Data(H)'!$A$1:$CZ$288))</f>
        <v>1220458</v>
      </c>
      <c r="BM45" s="180" cm="1">
        <f t="array" ref="BM45">_xlfn.XLOOKUP(BM$1,'Copy of PY1 Data(H)'!$A$1:$CZ$1,_xlfn.XLOOKUP($A45,'Copy of PY1 Data(H)'!$A$1:$A$288,'Copy of PY1 Data(H)'!$A$1:$CZ$288))</f>
        <v>947267</v>
      </c>
      <c r="BN45" s="180" cm="1">
        <f t="array" ref="BN45">_xlfn.XLOOKUP(BN$1,'Copy of PY1 Data(H)'!$A$1:$CZ$1,_xlfn.XLOOKUP($A45,'Copy of PY1 Data(H)'!$A$1:$A$288,'Copy of PY1 Data(H)'!$A$1:$CZ$288))</f>
        <v>317573</v>
      </c>
      <c r="BO45" s="180" cm="1">
        <f t="array" ref="BO45">_xlfn.XLOOKUP(BO$1,'Copy of PY1 Data(H)'!$A$1:$CZ$1,_xlfn.XLOOKUP($A45,'Copy of PY1 Data(H)'!$A$1:$A$288,'Copy of PY1 Data(H)'!$A$1:$CZ$288))</f>
        <v>4112498</v>
      </c>
      <c r="BP45" s="180" cm="1">
        <f t="array" ref="BP45">_xlfn.XLOOKUP(BP$1,'Copy of PY1 Data(H)'!$A$1:$CZ$1,_xlfn.XLOOKUP($A45,'Copy of PY1 Data(H)'!$A$1:$A$288,'Copy of PY1 Data(H)'!$A$1:$CZ$288))</f>
        <v>7856833</v>
      </c>
      <c r="BQ45" s="180" cm="1">
        <f t="array" ref="BQ45">_xlfn.XLOOKUP(BQ$1,'Copy of PY1 Data(H)'!$A$1:$CZ$1,_xlfn.XLOOKUP($A45,'Copy of PY1 Data(H)'!$A$1:$A$288,'Copy of PY1 Data(H)'!$A$1:$CZ$288))</f>
        <v>11516</v>
      </c>
      <c r="BR45" s="180" cm="1">
        <f t="array" ref="BR45">_xlfn.XLOOKUP(BR$1,'Copy of PY1 Data(H)'!$A$1:$CZ$1,_xlfn.XLOOKUP($A45,'Copy of PY1 Data(H)'!$A$1:$A$288,'Copy of PY1 Data(H)'!$A$1:$CZ$288))</f>
        <v>193214</v>
      </c>
      <c r="BS45" s="180" cm="1">
        <f t="array" ref="BS45">_xlfn.XLOOKUP(BS$1,'Copy of PY1 Data(H)'!$A$1:$CZ$1,_xlfn.XLOOKUP($A45,'Copy of PY1 Data(H)'!$A$1:$A$288,'Copy of PY1 Data(H)'!$A$1:$CZ$288))</f>
        <v>62796</v>
      </c>
      <c r="BT45" s="180" cm="1">
        <f t="array" ref="BT45">_xlfn.XLOOKUP(BT$1,'Copy of PY1 Data(H)'!$A$1:$CZ$1,_xlfn.XLOOKUP($A45,'Copy of PY1 Data(H)'!$A$1:$A$288,'Copy of PY1 Data(H)'!$A$1:$CZ$288))</f>
        <v>0</v>
      </c>
      <c r="BU45" s="180" cm="1">
        <f t="array" ref="BU45">_xlfn.XLOOKUP(BU$1,'Copy of PY1 Data(H)'!$A$1:$CZ$1,_xlfn.XLOOKUP($A45,'Copy of PY1 Data(H)'!$A$1:$A$288,'Copy of PY1 Data(H)'!$A$1:$CZ$288))</f>
        <v>5241</v>
      </c>
      <c r="BV45" s="180" cm="1">
        <f t="array" ref="BV45">_xlfn.XLOOKUP(BV$1,'Copy of PY1 Data(H)'!$A$1:$CZ$1,_xlfn.XLOOKUP($A45,'Copy of PY1 Data(H)'!$A$1:$A$288,'Copy of PY1 Data(H)'!$A$1:$CZ$288))</f>
        <v>7898</v>
      </c>
      <c r="BW45" s="180" cm="1">
        <f t="array" ref="BW45">_xlfn.XLOOKUP(BW$1,'Copy of PY1 Data(H)'!$A$1:$CZ$1,_xlfn.XLOOKUP($A45,'Copy of PY1 Data(H)'!$A$1:$A$288,'Copy of PY1 Data(H)'!$A$1:$CZ$288))</f>
        <v>42977</v>
      </c>
      <c r="BX45" s="180" cm="1">
        <f t="array" ref="BX45">_xlfn.XLOOKUP(BX$1,'Copy of PY1 Data(H)'!$A$1:$CZ$1,_xlfn.XLOOKUP($A45,'Copy of PY1 Data(H)'!$A$1:$A$288,'Copy of PY1 Data(H)'!$A$1:$CZ$288))</f>
        <v>154166</v>
      </c>
      <c r="BY45" s="180" cm="1">
        <f t="array" ref="BY45">_xlfn.XLOOKUP(BY$1,'Copy of PY1 Data(H)'!$A$1:$CZ$1,_xlfn.XLOOKUP($A45,'Copy of PY1 Data(H)'!$A$1:$A$288,'Copy of PY1 Data(H)'!$A$1:$CZ$288))</f>
        <v>5093996</v>
      </c>
      <c r="BZ45" s="180" cm="1">
        <f t="array" ref="BZ45">_xlfn.XLOOKUP(BZ$1,'Copy of PY1 Data(H)'!$A$1:$CZ$1,_xlfn.XLOOKUP($A45,'Copy of PY1 Data(H)'!$A$1:$A$288,'Copy of PY1 Data(H)'!$A$1:$CZ$288))</f>
        <v>372224</v>
      </c>
      <c r="CA45" s="180" cm="1">
        <f t="array" ref="CA45">_xlfn.XLOOKUP(CA$1,'Copy of PY1 Data(H)'!$A$1:$CZ$1,_xlfn.XLOOKUP($A45,'Copy of PY1 Data(H)'!$A$1:$A$288,'Copy of PY1 Data(H)'!$A$1:$CZ$288))</f>
        <v>612357</v>
      </c>
      <c r="CB45" s="180" cm="1">
        <f t="array" ref="CB45">_xlfn.XLOOKUP(CB$1,'Copy of PY1 Data(H)'!$A$1:$CZ$1,_xlfn.XLOOKUP($A45,'Copy of PY1 Data(H)'!$A$1:$A$288,'Copy of PY1 Data(H)'!$A$1:$CZ$288))</f>
        <v>16634</v>
      </c>
      <c r="CC45" s="180" cm="1">
        <f t="array" ref="CC45">_xlfn.XLOOKUP(CC$1,'Copy of PY1 Data(H)'!$A$1:$CZ$1,_xlfn.XLOOKUP($A45,'Copy of PY1 Data(H)'!$A$1:$A$288,'Copy of PY1 Data(H)'!$A$1:$CZ$288))</f>
        <v>172858</v>
      </c>
      <c r="CD45" s="180" cm="1">
        <f t="array" ref="CD45">_xlfn.XLOOKUP(CD$1,'Copy of PY1 Data(H)'!$A$1:$CZ$1,_xlfn.XLOOKUP($A45,'Copy of PY1 Data(H)'!$A$1:$A$288,'Copy of PY1 Data(H)'!$A$1:$CZ$288))</f>
        <v>6123035</v>
      </c>
    </row>
    <row r="46" spans="1:82" x14ac:dyDescent="0.3">
      <c r="A46" s="180">
        <v>5</v>
      </c>
      <c r="C46" s="180"/>
      <c r="D46" s="180" cm="1">
        <f t="array" ref="D46">_xlfn.XLOOKUP(D$1,'Copy of PY1 Data(H)'!$A$1:$CZ$1,_xlfn.XLOOKUP($A46,'Copy of PY1 Data(H)'!$A$1:$A$288,'Copy of PY1 Data(H)'!$A$1:$CZ$288))</f>
        <v>45548</v>
      </c>
      <c r="E46" s="180" cm="1">
        <f t="array" ref="E46">_xlfn.XLOOKUP(E$1,'Copy of PY1 Data(H)'!$A$1:$CZ$1,_xlfn.XLOOKUP($A46,'Copy of PY1 Data(H)'!$A$1:$A$288,'Copy of PY1 Data(H)'!$A$1:$CZ$288))</f>
        <v>0</v>
      </c>
      <c r="F46" s="180" cm="1">
        <f t="array" ref="F46">_xlfn.XLOOKUP(F$1,'Copy of PY1 Data(H)'!$A$1:$CZ$1,_xlfn.XLOOKUP($A46,'Copy of PY1 Data(H)'!$A$1:$A$288,'Copy of PY1 Data(H)'!$A$1:$CZ$288))</f>
        <v>6</v>
      </c>
      <c r="G46" s="180" cm="1">
        <f t="array" ref="G46">_xlfn.XLOOKUP(G$1,'Copy of PY1 Data(H)'!$A$1:$CZ$1,_xlfn.XLOOKUP($A46,'Copy of PY1 Data(H)'!$A$1:$A$288,'Copy of PY1 Data(H)'!$A$1:$CZ$288))</f>
        <v>0</v>
      </c>
      <c r="H46" s="180" cm="1">
        <f t="array" ref="H46">_xlfn.XLOOKUP(H$1,'Copy of PY1 Data(H)'!$A$1:$CZ$1,_xlfn.XLOOKUP($A46,'Copy of PY1 Data(H)'!$A$1:$A$288,'Copy of PY1 Data(H)'!$A$1:$CZ$288))</f>
        <v>0</v>
      </c>
      <c r="I46" s="180" cm="1">
        <f t="array" ref="I46">_xlfn.XLOOKUP(I$1,'Copy of PY1 Data(H)'!$A$1:$CZ$1,_xlfn.XLOOKUP($A46,'Copy of PY1 Data(H)'!$A$1:$A$288,'Copy of PY1 Data(H)'!$A$1:$CZ$288))</f>
        <v>0</v>
      </c>
      <c r="J46" s="180" cm="1">
        <f t="array" ref="J46">_xlfn.XLOOKUP(J$1,'Copy of PY1 Data(H)'!$A$1:$CZ$1,_xlfn.XLOOKUP($A46,'Copy of PY1 Data(H)'!$A$1:$A$288,'Copy of PY1 Data(H)'!$A$1:$CZ$288))</f>
        <v>0</v>
      </c>
      <c r="K46" s="180" cm="1">
        <f t="array" ref="K46">_xlfn.XLOOKUP(K$1,'Copy of PY1 Data(H)'!$A$1:$CZ$1,_xlfn.XLOOKUP($A46,'Copy of PY1 Data(H)'!$A$1:$A$288,'Copy of PY1 Data(H)'!$A$1:$CZ$288))</f>
        <v>0</v>
      </c>
      <c r="L46" s="180" cm="1">
        <f t="array" ref="L46">_xlfn.XLOOKUP(L$1,'Copy of PY1 Data(H)'!$A$1:$CZ$1,_xlfn.XLOOKUP($A46,'Copy of PY1 Data(H)'!$A$1:$A$288,'Copy of PY1 Data(H)'!$A$1:$CZ$288))</f>
        <v>0</v>
      </c>
      <c r="M46" s="180" cm="1">
        <f t="array" ref="M46">_xlfn.XLOOKUP(M$1,'Copy of PY1 Data(H)'!$A$1:$CZ$1,_xlfn.XLOOKUP($A46,'Copy of PY1 Data(H)'!$A$1:$A$288,'Copy of PY1 Data(H)'!$A$1:$CZ$288))</f>
        <v>26269</v>
      </c>
      <c r="N46" s="180" cm="1">
        <f t="array" ref="N46">_xlfn.XLOOKUP(N$1,'Copy of PY1 Data(H)'!$A$1:$CZ$1,_xlfn.XLOOKUP($A46,'Copy of PY1 Data(H)'!$A$1:$A$288,'Copy of PY1 Data(H)'!$A$1:$CZ$288))</f>
        <v>0</v>
      </c>
      <c r="O46" s="180" cm="1">
        <f t="array" ref="O46">_xlfn.XLOOKUP(O$1,'Copy of PY1 Data(H)'!$A$1:$CZ$1,_xlfn.XLOOKUP($A46,'Copy of PY1 Data(H)'!$A$1:$A$288,'Copy of PY1 Data(H)'!$A$1:$CZ$288))</f>
        <v>0</v>
      </c>
      <c r="P46" s="180" cm="1">
        <f t="array" ref="P46">_xlfn.XLOOKUP(P$1,'Copy of PY1 Data(H)'!$A$1:$CZ$1,_xlfn.XLOOKUP($A46,'Copy of PY1 Data(H)'!$A$1:$A$288,'Copy of PY1 Data(H)'!$A$1:$CZ$288))</f>
        <v>0</v>
      </c>
      <c r="Q46" s="180" cm="1">
        <f t="array" ref="Q46">_xlfn.XLOOKUP(Q$1,'Copy of PY1 Data(H)'!$A$1:$CZ$1,_xlfn.XLOOKUP($A46,'Copy of PY1 Data(H)'!$A$1:$A$288,'Copy of PY1 Data(H)'!$A$1:$CZ$288))</f>
        <v>6000</v>
      </c>
      <c r="R46" s="180" cm="1">
        <f t="array" ref="R46">_xlfn.XLOOKUP(R$1,'Copy of PY1 Data(H)'!$A$1:$CZ$1,_xlfn.XLOOKUP($A46,'Copy of PY1 Data(H)'!$A$1:$A$288,'Copy of PY1 Data(H)'!$A$1:$CZ$288))</f>
        <v>0</v>
      </c>
      <c r="S46" s="180" cm="1">
        <f t="array" ref="S46">_xlfn.XLOOKUP(S$1,'Copy of PY1 Data(H)'!$A$1:$CZ$1,_xlfn.XLOOKUP($A46,'Copy of PY1 Data(H)'!$A$1:$A$288,'Copy of PY1 Data(H)'!$A$1:$CZ$288))</f>
        <v>0</v>
      </c>
      <c r="T46" s="180" cm="1">
        <f t="array" ref="T46">_xlfn.XLOOKUP(T$1,'Copy of PY1 Data(H)'!$A$1:$CZ$1,_xlfn.XLOOKUP($A46,'Copy of PY1 Data(H)'!$A$1:$A$288,'Copy of PY1 Data(H)'!$A$1:$CZ$288))</f>
        <v>4221</v>
      </c>
      <c r="U46" s="180" cm="1">
        <f t="array" ref="U46">_xlfn.XLOOKUP(U$1,'Copy of PY1 Data(H)'!$A$1:$CZ$1,_xlfn.XLOOKUP($A46,'Copy of PY1 Data(H)'!$A$1:$A$288,'Copy of PY1 Data(H)'!$A$1:$CZ$288))</f>
        <v>1145</v>
      </c>
      <c r="V46" s="180" cm="1">
        <f t="array" ref="V46">_xlfn.XLOOKUP(V$1,'Copy of PY1 Data(H)'!$A$1:$CZ$1,_xlfn.XLOOKUP($A46,'Copy of PY1 Data(H)'!$A$1:$A$288,'Copy of PY1 Data(H)'!$A$1:$CZ$288))</f>
        <v>3483</v>
      </c>
      <c r="W46" s="180" cm="1">
        <f t="array" ref="W46">_xlfn.XLOOKUP(W$1,'Copy of PY1 Data(H)'!$A$1:$CZ$1,_xlfn.XLOOKUP($A46,'Copy of PY1 Data(H)'!$A$1:$A$288,'Copy of PY1 Data(H)'!$A$1:$CZ$288))</f>
        <v>0</v>
      </c>
      <c r="X46" s="180" cm="1">
        <f t="array" ref="X46">_xlfn.XLOOKUP(X$1,'Copy of PY1 Data(H)'!$A$1:$CZ$1,_xlfn.XLOOKUP($A46,'Copy of PY1 Data(H)'!$A$1:$A$288,'Copy of PY1 Data(H)'!$A$1:$CZ$288))</f>
        <v>0</v>
      </c>
      <c r="Y46" s="180" cm="1">
        <f t="array" ref="Y46">_xlfn.XLOOKUP(Y$1,'Copy of PY1 Data(H)'!$A$1:$CZ$1,_xlfn.XLOOKUP($A46,'Copy of PY1 Data(H)'!$A$1:$A$288,'Copy of PY1 Data(H)'!$A$1:$CZ$288))</f>
        <v>0</v>
      </c>
      <c r="Z46" s="180" cm="1">
        <f t="array" ref="Z46">_xlfn.XLOOKUP(Z$1,'Copy of PY1 Data(H)'!$A$1:$CZ$1,_xlfn.XLOOKUP($A46,'Copy of PY1 Data(H)'!$A$1:$A$288,'Copy of PY1 Data(H)'!$A$1:$CZ$288))</f>
        <v>6891</v>
      </c>
      <c r="AA46" s="180" cm="1">
        <f t="array" ref="AA46">_xlfn.XLOOKUP(AA$1,'Copy of PY1 Data(H)'!$A$1:$CZ$1,_xlfn.XLOOKUP($A46,'Copy of PY1 Data(H)'!$A$1:$A$288,'Copy of PY1 Data(H)'!$A$1:$CZ$288))</f>
        <v>0</v>
      </c>
      <c r="AB46" s="180" cm="1">
        <f t="array" ref="AB46">_xlfn.XLOOKUP(AB$1,'Copy of PY1 Data(H)'!$A$1:$CZ$1,_xlfn.XLOOKUP($A46,'Copy of PY1 Data(H)'!$A$1:$A$288,'Copy of PY1 Data(H)'!$A$1:$CZ$288))</f>
        <v>0</v>
      </c>
      <c r="AC46" s="180" cm="1">
        <f t="array" ref="AC46">_xlfn.XLOOKUP(AC$1,'Copy of PY1 Data(H)'!$A$1:$CZ$1,_xlfn.XLOOKUP($A46,'Copy of PY1 Data(H)'!$A$1:$A$288,'Copy of PY1 Data(H)'!$A$1:$CZ$288))</f>
        <v>45443</v>
      </c>
      <c r="AD46" s="180" cm="1">
        <f t="array" ref="AD46">_xlfn.XLOOKUP(AD$1,'Copy of PY1 Data(H)'!$A$1:$CZ$1,_xlfn.XLOOKUP($A46,'Copy of PY1 Data(H)'!$A$1:$A$288,'Copy of PY1 Data(H)'!$A$1:$CZ$288))</f>
        <v>0</v>
      </c>
      <c r="AE46" s="180" cm="1">
        <f t="array" ref="AE46">_xlfn.XLOOKUP(AE$1,'Copy of PY1 Data(H)'!$A$1:$CZ$1,_xlfn.XLOOKUP($A46,'Copy of PY1 Data(H)'!$A$1:$A$288,'Copy of PY1 Data(H)'!$A$1:$CZ$288))</f>
        <v>0</v>
      </c>
      <c r="AF46" s="180" cm="1">
        <f t="array" ref="AF46">_xlfn.XLOOKUP(AF$1,'Copy of PY1 Data(H)'!$A$1:$CZ$1,_xlfn.XLOOKUP($A46,'Copy of PY1 Data(H)'!$A$1:$A$288,'Copy of PY1 Data(H)'!$A$1:$CZ$288))</f>
        <v>0</v>
      </c>
      <c r="AG46" s="180" cm="1">
        <f t="array" ref="AG46">_xlfn.XLOOKUP(AG$1,'Copy of PY1 Data(H)'!$A$1:$CZ$1,_xlfn.XLOOKUP($A46,'Copy of PY1 Data(H)'!$A$1:$A$288,'Copy of PY1 Data(H)'!$A$1:$CZ$288))</f>
        <v>0</v>
      </c>
      <c r="AH46" s="180" cm="1">
        <f t="array" ref="AH46">_xlfn.XLOOKUP(AH$1,'Copy of PY1 Data(H)'!$A$1:$CZ$1,_xlfn.XLOOKUP($A46,'Copy of PY1 Data(H)'!$A$1:$A$288,'Copy of PY1 Data(H)'!$A$1:$CZ$288))</f>
        <v>0</v>
      </c>
      <c r="AI46" s="180" cm="1">
        <f t="array" ref="AI46">_xlfn.XLOOKUP(AI$1,'Copy of PY1 Data(H)'!$A$1:$CZ$1,_xlfn.XLOOKUP($A46,'Copy of PY1 Data(H)'!$A$1:$A$288,'Copy of PY1 Data(H)'!$A$1:$CZ$288))</f>
        <v>2340</v>
      </c>
      <c r="AJ46" s="180" cm="1">
        <f t="array" ref="AJ46">_xlfn.XLOOKUP(AJ$1,'Copy of PY1 Data(H)'!$A$1:$CZ$1,_xlfn.XLOOKUP($A46,'Copy of PY1 Data(H)'!$A$1:$A$288,'Copy of PY1 Data(H)'!$A$1:$CZ$288))</f>
        <v>0</v>
      </c>
      <c r="AK46" s="180" cm="1">
        <f t="array" ref="AK46">_xlfn.XLOOKUP(AK$1,'Copy of PY1 Data(H)'!$A$1:$CZ$1,_xlfn.XLOOKUP($A46,'Copy of PY1 Data(H)'!$A$1:$A$288,'Copy of PY1 Data(H)'!$A$1:$CZ$288))</f>
        <v>0</v>
      </c>
      <c r="AL46" s="180" cm="1">
        <f t="array" ref="AL46">_xlfn.XLOOKUP(AL$1,'Copy of PY1 Data(H)'!$A$1:$CZ$1,_xlfn.XLOOKUP($A46,'Copy of PY1 Data(H)'!$A$1:$A$288,'Copy of PY1 Data(H)'!$A$1:$CZ$288))</f>
        <v>0</v>
      </c>
      <c r="AM46" s="180" cm="1">
        <f t="array" ref="AM46">_xlfn.XLOOKUP(AM$1,'Copy of PY1 Data(H)'!$A$1:$CZ$1,_xlfn.XLOOKUP($A46,'Copy of PY1 Data(H)'!$A$1:$A$288,'Copy of PY1 Data(H)'!$A$1:$CZ$288))</f>
        <v>1800</v>
      </c>
      <c r="AN46" s="180" cm="1">
        <f t="array" ref="AN46">_xlfn.XLOOKUP(AN$1,'Copy of PY1 Data(H)'!$A$1:$CZ$1,_xlfn.XLOOKUP($A46,'Copy of PY1 Data(H)'!$A$1:$A$288,'Copy of PY1 Data(H)'!$A$1:$CZ$288))</f>
        <v>268971</v>
      </c>
      <c r="AO46" s="180" cm="1">
        <f t="array" ref="AO46">_xlfn.XLOOKUP(AO$1,'Copy of PY1 Data(H)'!$A$1:$CZ$1,_xlfn.XLOOKUP($A46,'Copy of PY1 Data(H)'!$A$1:$A$288,'Copy of PY1 Data(H)'!$A$1:$CZ$288))</f>
        <v>0</v>
      </c>
      <c r="AP46" s="180" cm="1">
        <f t="array" ref="AP46">_xlfn.XLOOKUP(AP$1,'Copy of PY1 Data(H)'!$A$1:$CZ$1,_xlfn.XLOOKUP($A46,'Copy of PY1 Data(H)'!$A$1:$A$288,'Copy of PY1 Data(H)'!$A$1:$CZ$288))</f>
        <v>2726</v>
      </c>
      <c r="AQ46" s="180" cm="1">
        <f t="array" ref="AQ46">_xlfn.XLOOKUP(AQ$1,'Copy of PY1 Data(H)'!$A$1:$CZ$1,_xlfn.XLOOKUP($A46,'Copy of PY1 Data(H)'!$A$1:$A$288,'Copy of PY1 Data(H)'!$A$1:$CZ$288))</f>
        <v>0</v>
      </c>
      <c r="AR46" s="180" cm="1">
        <f t="array" ref="AR46">_xlfn.XLOOKUP(AR$1,'Copy of PY1 Data(H)'!$A$1:$CZ$1,_xlfn.XLOOKUP($A46,'Copy of PY1 Data(H)'!$A$1:$A$288,'Copy of PY1 Data(H)'!$A$1:$CZ$288))</f>
        <v>0</v>
      </c>
      <c r="AS46" s="180" cm="1">
        <f t="array" ref="AS46">_xlfn.XLOOKUP(AS$1,'Copy of PY1 Data(H)'!$A$1:$CZ$1,_xlfn.XLOOKUP($A46,'Copy of PY1 Data(H)'!$A$1:$A$288,'Copy of PY1 Data(H)'!$A$1:$CZ$288))</f>
        <v>0</v>
      </c>
      <c r="AT46" s="180" cm="1">
        <f t="array" ref="AT46">_xlfn.XLOOKUP(AT$1,'Copy of PY1 Data(H)'!$A$1:$CZ$1,_xlfn.XLOOKUP($A46,'Copy of PY1 Data(H)'!$A$1:$A$288,'Copy of PY1 Data(H)'!$A$1:$CZ$288))</f>
        <v>0</v>
      </c>
      <c r="AU46" s="180" cm="1">
        <f t="array" ref="AU46">_xlfn.XLOOKUP(AU$1,'Copy of PY1 Data(H)'!$A$1:$CZ$1,_xlfn.XLOOKUP($A46,'Copy of PY1 Data(H)'!$A$1:$A$288,'Copy of PY1 Data(H)'!$A$1:$CZ$288))</f>
        <v>104889</v>
      </c>
      <c r="AV46" s="180" cm="1">
        <f t="array" ref="AV46">_xlfn.XLOOKUP(AV$1,'Copy of PY1 Data(H)'!$A$1:$CZ$1,_xlfn.XLOOKUP($A46,'Copy of PY1 Data(H)'!$A$1:$A$288,'Copy of PY1 Data(H)'!$A$1:$CZ$288))</f>
        <v>0</v>
      </c>
      <c r="AW46" s="180" cm="1">
        <f t="array" ref="AW46">_xlfn.XLOOKUP(AW$1,'Copy of PY1 Data(H)'!$A$1:$CZ$1,_xlfn.XLOOKUP($A46,'Copy of PY1 Data(H)'!$A$1:$A$288,'Copy of PY1 Data(H)'!$A$1:$CZ$288))</f>
        <v>0</v>
      </c>
      <c r="AX46" s="180" cm="1">
        <f t="array" ref="AX46">_xlfn.XLOOKUP(AX$1,'Copy of PY1 Data(H)'!$A$1:$CZ$1,_xlfn.XLOOKUP($A46,'Copy of PY1 Data(H)'!$A$1:$A$288,'Copy of PY1 Data(H)'!$A$1:$CZ$288))</f>
        <v>0</v>
      </c>
      <c r="AY46" s="180" cm="1">
        <f t="array" ref="AY46">_xlfn.XLOOKUP(AY$1,'Copy of PY1 Data(H)'!$A$1:$CZ$1,_xlfn.XLOOKUP($A46,'Copy of PY1 Data(H)'!$A$1:$A$288,'Copy of PY1 Data(H)'!$A$1:$CZ$288))</f>
        <v>0</v>
      </c>
      <c r="AZ46" s="180" cm="1">
        <f t="array" ref="AZ46">_xlfn.XLOOKUP(AZ$1,'Copy of PY1 Data(H)'!$A$1:$CZ$1,_xlfn.XLOOKUP($A46,'Copy of PY1 Data(H)'!$A$1:$A$288,'Copy of PY1 Data(H)'!$A$1:$CZ$288))</f>
        <v>0</v>
      </c>
      <c r="BA46" s="180" cm="1">
        <f t="array" ref="BA46">_xlfn.XLOOKUP(BA$1,'Copy of PY1 Data(H)'!$A$1:$CZ$1,_xlfn.XLOOKUP($A46,'Copy of PY1 Data(H)'!$A$1:$A$288,'Copy of PY1 Data(H)'!$A$1:$CZ$288))</f>
        <v>0</v>
      </c>
      <c r="BB46" s="180" cm="1">
        <f t="array" ref="BB46">_xlfn.XLOOKUP(BB$1,'Copy of PY1 Data(H)'!$A$1:$CZ$1,_xlfn.XLOOKUP($A46,'Copy of PY1 Data(H)'!$A$1:$A$288,'Copy of PY1 Data(H)'!$A$1:$CZ$288))</f>
        <v>11113</v>
      </c>
      <c r="BC46" s="180" cm="1">
        <f t="array" ref="BC46">_xlfn.XLOOKUP(BC$1,'Copy of PY1 Data(H)'!$A$1:$CZ$1,_xlfn.XLOOKUP($A46,'Copy of PY1 Data(H)'!$A$1:$A$288,'Copy of PY1 Data(H)'!$A$1:$CZ$288))</f>
        <v>0</v>
      </c>
      <c r="BD46" s="180" cm="1">
        <f t="array" ref="BD46">_xlfn.XLOOKUP(BD$1,'Copy of PY1 Data(H)'!$A$1:$CZ$1,_xlfn.XLOOKUP($A46,'Copy of PY1 Data(H)'!$A$1:$A$288,'Copy of PY1 Data(H)'!$A$1:$CZ$288))</f>
        <v>1995</v>
      </c>
      <c r="BE46" s="180" cm="1">
        <f t="array" ref="BE46">_xlfn.XLOOKUP(BE$1,'Copy of PY1 Data(H)'!$A$1:$CZ$1,_xlfn.XLOOKUP($A46,'Copy of PY1 Data(H)'!$A$1:$A$288,'Copy of PY1 Data(H)'!$A$1:$CZ$288))</f>
        <v>0</v>
      </c>
      <c r="BF46" s="180" cm="1">
        <f t="array" ref="BF46">_xlfn.XLOOKUP(BF$1,'Copy of PY1 Data(H)'!$A$1:$CZ$1,_xlfn.XLOOKUP($A46,'Copy of PY1 Data(H)'!$A$1:$A$288,'Copy of PY1 Data(H)'!$A$1:$CZ$288))</f>
        <v>4052</v>
      </c>
      <c r="BG46" s="180" cm="1">
        <f t="array" ref="BG46">_xlfn.XLOOKUP(BG$1,'Copy of PY1 Data(H)'!$A$1:$CZ$1,_xlfn.XLOOKUP($A46,'Copy of PY1 Data(H)'!$A$1:$A$288,'Copy of PY1 Data(H)'!$A$1:$CZ$288))</f>
        <v>3957</v>
      </c>
      <c r="BH46" s="180" cm="1">
        <f t="array" ref="BH46">_xlfn.XLOOKUP(BH$1,'Copy of PY1 Data(H)'!$A$1:$CZ$1,_xlfn.XLOOKUP($A46,'Copy of PY1 Data(H)'!$A$1:$A$288,'Copy of PY1 Data(H)'!$A$1:$CZ$288))</f>
        <v>28039</v>
      </c>
      <c r="BI46" s="180" cm="1">
        <f t="array" ref="BI46">_xlfn.XLOOKUP(BI$1,'Copy of PY1 Data(H)'!$A$1:$CZ$1,_xlfn.XLOOKUP($A46,'Copy of PY1 Data(H)'!$A$1:$A$288,'Copy of PY1 Data(H)'!$A$1:$CZ$288))</f>
        <v>0</v>
      </c>
      <c r="BJ46" s="180" cm="1">
        <f t="array" ref="BJ46">_xlfn.XLOOKUP(BJ$1,'Copy of PY1 Data(H)'!$A$1:$CZ$1,_xlfn.XLOOKUP($A46,'Copy of PY1 Data(H)'!$A$1:$A$288,'Copy of PY1 Data(H)'!$A$1:$CZ$288))</f>
        <v>0</v>
      </c>
      <c r="BK46" s="180" cm="1">
        <f t="array" ref="BK46">_xlfn.XLOOKUP(BK$1,'Copy of PY1 Data(H)'!$A$1:$CZ$1,_xlfn.XLOOKUP($A46,'Copy of PY1 Data(H)'!$A$1:$A$288,'Copy of PY1 Data(H)'!$A$1:$CZ$288))</f>
        <v>0</v>
      </c>
      <c r="BL46" s="180" cm="1">
        <f t="array" ref="BL46">_xlfn.XLOOKUP(BL$1,'Copy of PY1 Data(H)'!$A$1:$CZ$1,_xlfn.XLOOKUP($A46,'Copy of PY1 Data(H)'!$A$1:$A$288,'Copy of PY1 Data(H)'!$A$1:$CZ$288))</f>
        <v>1057</v>
      </c>
      <c r="BM46" s="180" cm="1">
        <f t="array" ref="BM46">_xlfn.XLOOKUP(BM$1,'Copy of PY1 Data(H)'!$A$1:$CZ$1,_xlfn.XLOOKUP($A46,'Copy of PY1 Data(H)'!$A$1:$A$288,'Copy of PY1 Data(H)'!$A$1:$CZ$288))</f>
        <v>1231</v>
      </c>
      <c r="BN46" s="180" cm="1">
        <f t="array" ref="BN46">_xlfn.XLOOKUP(BN$1,'Copy of PY1 Data(H)'!$A$1:$CZ$1,_xlfn.XLOOKUP($A46,'Copy of PY1 Data(H)'!$A$1:$A$288,'Copy of PY1 Data(H)'!$A$1:$CZ$288))</f>
        <v>290</v>
      </c>
      <c r="BO46" s="180" cm="1">
        <f t="array" ref="BO46">_xlfn.XLOOKUP(BO$1,'Copy of PY1 Data(H)'!$A$1:$CZ$1,_xlfn.XLOOKUP($A46,'Copy of PY1 Data(H)'!$A$1:$A$288,'Copy of PY1 Data(H)'!$A$1:$CZ$288))</f>
        <v>8790</v>
      </c>
      <c r="BP46" s="180" cm="1">
        <f t="array" ref="BP46">_xlfn.XLOOKUP(BP$1,'Copy of PY1 Data(H)'!$A$1:$CZ$1,_xlfn.XLOOKUP($A46,'Copy of PY1 Data(H)'!$A$1:$A$288,'Copy of PY1 Data(H)'!$A$1:$CZ$288))</f>
        <v>12596</v>
      </c>
      <c r="BQ46" s="180" cm="1">
        <f t="array" ref="BQ46">_xlfn.XLOOKUP(BQ$1,'Copy of PY1 Data(H)'!$A$1:$CZ$1,_xlfn.XLOOKUP($A46,'Copy of PY1 Data(H)'!$A$1:$A$288,'Copy of PY1 Data(H)'!$A$1:$CZ$288))</f>
        <v>0</v>
      </c>
      <c r="BR46" s="180" cm="1">
        <f t="array" ref="BR46">_xlfn.XLOOKUP(BR$1,'Copy of PY1 Data(H)'!$A$1:$CZ$1,_xlfn.XLOOKUP($A46,'Copy of PY1 Data(H)'!$A$1:$A$288,'Copy of PY1 Data(H)'!$A$1:$CZ$288))</f>
        <v>0</v>
      </c>
      <c r="BS46" s="180" cm="1">
        <f t="array" ref="BS46">_xlfn.XLOOKUP(BS$1,'Copy of PY1 Data(H)'!$A$1:$CZ$1,_xlfn.XLOOKUP($A46,'Copy of PY1 Data(H)'!$A$1:$A$288,'Copy of PY1 Data(H)'!$A$1:$CZ$288))</f>
        <v>0</v>
      </c>
      <c r="BT46" s="180" cm="1">
        <f t="array" ref="BT46">_xlfn.XLOOKUP(BT$1,'Copy of PY1 Data(H)'!$A$1:$CZ$1,_xlfn.XLOOKUP($A46,'Copy of PY1 Data(H)'!$A$1:$A$288,'Copy of PY1 Data(H)'!$A$1:$CZ$288))</f>
        <v>0</v>
      </c>
      <c r="BU46" s="180" cm="1">
        <f t="array" ref="BU46">_xlfn.XLOOKUP(BU$1,'Copy of PY1 Data(H)'!$A$1:$CZ$1,_xlfn.XLOOKUP($A46,'Copy of PY1 Data(H)'!$A$1:$A$288,'Copy of PY1 Data(H)'!$A$1:$CZ$288))</f>
        <v>0</v>
      </c>
      <c r="BV46" s="180" cm="1">
        <f t="array" ref="BV46">_xlfn.XLOOKUP(BV$1,'Copy of PY1 Data(H)'!$A$1:$CZ$1,_xlfn.XLOOKUP($A46,'Copy of PY1 Data(H)'!$A$1:$A$288,'Copy of PY1 Data(H)'!$A$1:$CZ$288))</f>
        <v>0</v>
      </c>
      <c r="BW46" s="180" cm="1">
        <f t="array" ref="BW46">_xlfn.XLOOKUP(BW$1,'Copy of PY1 Data(H)'!$A$1:$CZ$1,_xlfn.XLOOKUP($A46,'Copy of PY1 Data(H)'!$A$1:$A$288,'Copy of PY1 Data(H)'!$A$1:$CZ$288))</f>
        <v>0</v>
      </c>
      <c r="BX46" s="180" cm="1">
        <f t="array" ref="BX46">_xlfn.XLOOKUP(BX$1,'Copy of PY1 Data(H)'!$A$1:$CZ$1,_xlfn.XLOOKUP($A46,'Copy of PY1 Data(H)'!$A$1:$A$288,'Copy of PY1 Data(H)'!$A$1:$CZ$288))</f>
        <v>36627</v>
      </c>
      <c r="BY46" s="180" cm="1">
        <f t="array" ref="BY46">_xlfn.XLOOKUP(BY$1,'Copy of PY1 Data(H)'!$A$1:$CZ$1,_xlfn.XLOOKUP($A46,'Copy of PY1 Data(H)'!$A$1:$A$288,'Copy of PY1 Data(H)'!$A$1:$CZ$288))</f>
        <v>58766</v>
      </c>
      <c r="BZ46" s="180" cm="1">
        <f t="array" ref="BZ46">_xlfn.XLOOKUP(BZ$1,'Copy of PY1 Data(H)'!$A$1:$CZ$1,_xlfn.XLOOKUP($A46,'Copy of PY1 Data(H)'!$A$1:$A$288,'Copy of PY1 Data(H)'!$A$1:$CZ$288))</f>
        <v>0</v>
      </c>
      <c r="CA46" s="180" cm="1">
        <f t="array" ref="CA46">_xlfn.XLOOKUP(CA$1,'Copy of PY1 Data(H)'!$A$1:$CZ$1,_xlfn.XLOOKUP($A46,'Copy of PY1 Data(H)'!$A$1:$A$288,'Copy of PY1 Data(H)'!$A$1:$CZ$288))</f>
        <v>0</v>
      </c>
      <c r="CB46" s="180" cm="1">
        <f t="array" ref="CB46">_xlfn.XLOOKUP(CB$1,'Copy of PY1 Data(H)'!$A$1:$CZ$1,_xlfn.XLOOKUP($A46,'Copy of PY1 Data(H)'!$A$1:$A$288,'Copy of PY1 Data(H)'!$A$1:$CZ$288))</f>
        <v>1600</v>
      </c>
      <c r="CC46" s="180" cm="1">
        <f t="array" ref="CC46">_xlfn.XLOOKUP(CC$1,'Copy of PY1 Data(H)'!$A$1:$CZ$1,_xlfn.XLOOKUP($A46,'Copy of PY1 Data(H)'!$A$1:$A$288,'Copy of PY1 Data(H)'!$A$1:$CZ$288))</f>
        <v>0</v>
      </c>
      <c r="CD46" s="180" cm="1">
        <f t="array" ref="CD46">_xlfn.XLOOKUP(CD$1,'Copy of PY1 Data(H)'!$A$1:$CZ$1,_xlfn.XLOOKUP($A46,'Copy of PY1 Data(H)'!$A$1:$A$288,'Copy of PY1 Data(H)'!$A$1:$CZ$288))</f>
        <v>37082</v>
      </c>
    </row>
    <row r="47" spans="1:82" x14ac:dyDescent="0.3">
      <c r="A47" s="180">
        <v>380</v>
      </c>
      <c r="C47" s="180"/>
      <c r="D47" s="180" cm="1">
        <f t="array" ref="D47">_xlfn.XLOOKUP(D$1,'Copy of PY1 Data(H)'!$A$1:$CZ$1,_xlfn.XLOOKUP($A47,'Copy of PY1 Data(H)'!$A$1:$A$288,'Copy of PY1 Data(H)'!$A$1:$CZ$288))</f>
        <v>0</v>
      </c>
      <c r="E47" s="180" cm="1">
        <f t="array" ref="E47">_xlfn.XLOOKUP(E$1,'Copy of PY1 Data(H)'!$A$1:$CZ$1,_xlfn.XLOOKUP($A47,'Copy of PY1 Data(H)'!$A$1:$A$288,'Copy of PY1 Data(H)'!$A$1:$CZ$288))</f>
        <v>243006</v>
      </c>
      <c r="F47" s="180" cm="1">
        <f t="array" ref="F47">_xlfn.XLOOKUP(F$1,'Copy of PY1 Data(H)'!$A$1:$CZ$1,_xlfn.XLOOKUP($A47,'Copy of PY1 Data(H)'!$A$1:$A$288,'Copy of PY1 Data(H)'!$A$1:$CZ$288))</f>
        <v>1214</v>
      </c>
      <c r="G47" s="180" cm="1">
        <f t="array" ref="G47">_xlfn.XLOOKUP(G$1,'Copy of PY1 Data(H)'!$A$1:$CZ$1,_xlfn.XLOOKUP($A47,'Copy of PY1 Data(H)'!$A$1:$A$288,'Copy of PY1 Data(H)'!$A$1:$CZ$288))</f>
        <v>1320</v>
      </c>
      <c r="H47" s="180" cm="1">
        <f t="array" ref="H47">_xlfn.XLOOKUP(H$1,'Copy of PY1 Data(H)'!$A$1:$CZ$1,_xlfn.XLOOKUP($A47,'Copy of PY1 Data(H)'!$A$1:$A$288,'Copy of PY1 Data(H)'!$A$1:$CZ$288))</f>
        <v>12240</v>
      </c>
      <c r="I47" s="180" cm="1">
        <f t="array" ref="I47">_xlfn.XLOOKUP(I$1,'Copy of PY1 Data(H)'!$A$1:$CZ$1,_xlfn.XLOOKUP($A47,'Copy of PY1 Data(H)'!$A$1:$A$288,'Copy of PY1 Data(H)'!$A$1:$CZ$288))</f>
        <v>1063</v>
      </c>
      <c r="J47" s="180" cm="1">
        <f t="array" ref="J47">_xlfn.XLOOKUP(J$1,'Copy of PY1 Data(H)'!$A$1:$CZ$1,_xlfn.XLOOKUP($A47,'Copy of PY1 Data(H)'!$A$1:$A$288,'Copy of PY1 Data(H)'!$A$1:$CZ$288))</f>
        <v>243</v>
      </c>
      <c r="K47" s="180" cm="1">
        <f t="array" ref="K47">_xlfn.XLOOKUP(K$1,'Copy of PY1 Data(H)'!$A$1:$CZ$1,_xlfn.XLOOKUP($A47,'Copy of PY1 Data(H)'!$A$1:$A$288,'Copy of PY1 Data(H)'!$A$1:$CZ$288))</f>
        <v>759</v>
      </c>
      <c r="L47" s="180" cm="1">
        <f t="array" ref="L47">_xlfn.XLOOKUP(L$1,'Copy of PY1 Data(H)'!$A$1:$CZ$1,_xlfn.XLOOKUP($A47,'Copy of PY1 Data(H)'!$A$1:$A$288,'Copy of PY1 Data(H)'!$A$1:$CZ$288))</f>
        <v>216160</v>
      </c>
      <c r="M47" s="180" cm="1">
        <f t="array" ref="M47">_xlfn.XLOOKUP(M$1,'Copy of PY1 Data(H)'!$A$1:$CZ$1,_xlfn.XLOOKUP($A47,'Copy of PY1 Data(H)'!$A$1:$A$288,'Copy of PY1 Data(H)'!$A$1:$CZ$288))</f>
        <v>5990579</v>
      </c>
      <c r="N47" s="180" cm="1">
        <f t="array" ref="N47">_xlfn.XLOOKUP(N$1,'Copy of PY1 Data(H)'!$A$1:$CZ$1,_xlfn.XLOOKUP($A47,'Copy of PY1 Data(H)'!$A$1:$A$288,'Copy of PY1 Data(H)'!$A$1:$CZ$288))</f>
        <v>1543</v>
      </c>
      <c r="O47" s="180" cm="1">
        <f t="array" ref="O47">_xlfn.XLOOKUP(O$1,'Copy of PY1 Data(H)'!$A$1:$CZ$1,_xlfn.XLOOKUP($A47,'Copy of PY1 Data(H)'!$A$1:$A$288,'Copy of PY1 Data(H)'!$A$1:$CZ$288))</f>
        <v>53307</v>
      </c>
      <c r="P47" s="180" cm="1">
        <f t="array" ref="P47">_xlfn.XLOOKUP(P$1,'Copy of PY1 Data(H)'!$A$1:$CZ$1,_xlfn.XLOOKUP($A47,'Copy of PY1 Data(H)'!$A$1:$A$288,'Copy of PY1 Data(H)'!$A$1:$CZ$288))</f>
        <v>1610</v>
      </c>
      <c r="Q47" s="180" cm="1">
        <f t="array" ref="Q47">_xlfn.XLOOKUP(Q$1,'Copy of PY1 Data(H)'!$A$1:$CZ$1,_xlfn.XLOOKUP($A47,'Copy of PY1 Data(H)'!$A$1:$A$288,'Copy of PY1 Data(H)'!$A$1:$CZ$288))</f>
        <v>60821</v>
      </c>
      <c r="R47" s="180" cm="1">
        <f t="array" ref="R47">_xlfn.XLOOKUP(R$1,'Copy of PY1 Data(H)'!$A$1:$CZ$1,_xlfn.XLOOKUP($A47,'Copy of PY1 Data(H)'!$A$1:$A$288,'Copy of PY1 Data(H)'!$A$1:$CZ$288))</f>
        <v>277</v>
      </c>
      <c r="S47" s="180" cm="1">
        <f t="array" ref="S47">_xlfn.XLOOKUP(S$1,'Copy of PY1 Data(H)'!$A$1:$CZ$1,_xlfn.XLOOKUP($A47,'Copy of PY1 Data(H)'!$A$1:$A$288,'Copy of PY1 Data(H)'!$A$1:$CZ$288))</f>
        <v>25540</v>
      </c>
      <c r="T47" s="180" cm="1">
        <f t="array" ref="T47">_xlfn.XLOOKUP(T$1,'Copy of PY1 Data(H)'!$A$1:$CZ$1,_xlfn.XLOOKUP($A47,'Copy of PY1 Data(H)'!$A$1:$A$288,'Copy of PY1 Data(H)'!$A$1:$CZ$288))</f>
        <v>0</v>
      </c>
      <c r="U47" s="180" cm="1">
        <f t="array" ref="U47">_xlfn.XLOOKUP(U$1,'Copy of PY1 Data(H)'!$A$1:$CZ$1,_xlfn.XLOOKUP($A47,'Copy of PY1 Data(H)'!$A$1:$A$288,'Copy of PY1 Data(H)'!$A$1:$CZ$288))</f>
        <v>22654</v>
      </c>
      <c r="V47" s="180" cm="1">
        <f t="array" ref="V47">_xlfn.XLOOKUP(V$1,'Copy of PY1 Data(H)'!$A$1:$CZ$1,_xlfn.XLOOKUP($A47,'Copy of PY1 Data(H)'!$A$1:$A$288,'Copy of PY1 Data(H)'!$A$1:$CZ$288))</f>
        <v>137014</v>
      </c>
      <c r="W47" s="180" cm="1">
        <f t="array" ref="W47">_xlfn.XLOOKUP(W$1,'Copy of PY1 Data(H)'!$A$1:$CZ$1,_xlfn.XLOOKUP($A47,'Copy of PY1 Data(H)'!$A$1:$A$288,'Copy of PY1 Data(H)'!$A$1:$CZ$288))</f>
        <v>0</v>
      </c>
      <c r="X47" s="180" cm="1">
        <f t="array" ref="X47">_xlfn.XLOOKUP(X$1,'Copy of PY1 Data(H)'!$A$1:$CZ$1,_xlfn.XLOOKUP($A47,'Copy of PY1 Data(H)'!$A$1:$A$288,'Copy of PY1 Data(H)'!$A$1:$CZ$288))</f>
        <v>0</v>
      </c>
      <c r="Y47" s="180" cm="1">
        <f t="array" ref="Y47">_xlfn.XLOOKUP(Y$1,'Copy of PY1 Data(H)'!$A$1:$CZ$1,_xlfn.XLOOKUP($A47,'Copy of PY1 Data(H)'!$A$1:$A$288,'Copy of PY1 Data(H)'!$A$1:$CZ$288))</f>
        <v>64405</v>
      </c>
      <c r="Z47" s="180" cm="1">
        <f t="array" ref="Z47">_xlfn.XLOOKUP(Z$1,'Copy of PY1 Data(H)'!$A$1:$CZ$1,_xlfn.XLOOKUP($A47,'Copy of PY1 Data(H)'!$A$1:$A$288,'Copy of PY1 Data(H)'!$A$1:$CZ$288))</f>
        <v>95563</v>
      </c>
      <c r="AA47" s="180" cm="1">
        <f t="array" ref="AA47">_xlfn.XLOOKUP(AA$1,'Copy of PY1 Data(H)'!$A$1:$CZ$1,_xlfn.XLOOKUP($A47,'Copy of PY1 Data(H)'!$A$1:$A$288,'Copy of PY1 Data(H)'!$A$1:$CZ$288))</f>
        <v>0</v>
      </c>
      <c r="AB47" s="180" cm="1">
        <f t="array" ref="AB47">_xlfn.XLOOKUP(AB$1,'Copy of PY1 Data(H)'!$A$1:$CZ$1,_xlfn.XLOOKUP($A47,'Copy of PY1 Data(H)'!$A$1:$A$288,'Copy of PY1 Data(H)'!$A$1:$CZ$288))</f>
        <v>20100</v>
      </c>
      <c r="AC47" s="180" cm="1">
        <f t="array" ref="AC47">_xlfn.XLOOKUP(AC$1,'Copy of PY1 Data(H)'!$A$1:$CZ$1,_xlfn.XLOOKUP($A47,'Copy of PY1 Data(H)'!$A$1:$A$288,'Copy of PY1 Data(H)'!$A$1:$CZ$288))</f>
        <v>65087</v>
      </c>
      <c r="AD47" s="180" cm="1">
        <f t="array" ref="AD47">_xlfn.XLOOKUP(AD$1,'Copy of PY1 Data(H)'!$A$1:$CZ$1,_xlfn.XLOOKUP($A47,'Copy of PY1 Data(H)'!$A$1:$A$288,'Copy of PY1 Data(H)'!$A$1:$CZ$288))</f>
        <v>91778</v>
      </c>
      <c r="AE47" s="180" cm="1">
        <f t="array" ref="AE47">_xlfn.XLOOKUP(AE$1,'Copy of PY1 Data(H)'!$A$1:$CZ$1,_xlfn.XLOOKUP($A47,'Copy of PY1 Data(H)'!$A$1:$A$288,'Copy of PY1 Data(H)'!$A$1:$CZ$288))</f>
        <v>0</v>
      </c>
      <c r="AF47" s="180" cm="1">
        <f t="array" ref="AF47">_xlfn.XLOOKUP(AF$1,'Copy of PY1 Data(H)'!$A$1:$CZ$1,_xlfn.XLOOKUP($A47,'Copy of PY1 Data(H)'!$A$1:$A$288,'Copy of PY1 Data(H)'!$A$1:$CZ$288))</f>
        <v>1171815</v>
      </c>
      <c r="AG47" s="180" cm="1">
        <f t="array" ref="AG47">_xlfn.XLOOKUP(AG$1,'Copy of PY1 Data(H)'!$A$1:$CZ$1,_xlfn.XLOOKUP($A47,'Copy of PY1 Data(H)'!$A$1:$A$288,'Copy of PY1 Data(H)'!$A$1:$CZ$288))</f>
        <v>2299</v>
      </c>
      <c r="AH47" s="180" cm="1">
        <f t="array" ref="AH47">_xlfn.XLOOKUP(AH$1,'Copy of PY1 Data(H)'!$A$1:$CZ$1,_xlfn.XLOOKUP($A47,'Copy of PY1 Data(H)'!$A$1:$A$288,'Copy of PY1 Data(H)'!$A$1:$CZ$288))</f>
        <v>8671</v>
      </c>
      <c r="AI47" s="180" cm="1">
        <f t="array" ref="AI47">_xlfn.XLOOKUP(AI$1,'Copy of PY1 Data(H)'!$A$1:$CZ$1,_xlfn.XLOOKUP($A47,'Copy of PY1 Data(H)'!$A$1:$A$288,'Copy of PY1 Data(H)'!$A$1:$CZ$288))</f>
        <v>101958</v>
      </c>
      <c r="AJ47" s="180" cm="1">
        <f t="array" ref="AJ47">_xlfn.XLOOKUP(AJ$1,'Copy of PY1 Data(H)'!$A$1:$CZ$1,_xlfn.XLOOKUP($A47,'Copy of PY1 Data(H)'!$A$1:$A$288,'Copy of PY1 Data(H)'!$A$1:$CZ$288))</f>
        <v>4086</v>
      </c>
      <c r="AK47" s="180" cm="1">
        <f t="array" ref="AK47">_xlfn.XLOOKUP(AK$1,'Copy of PY1 Data(H)'!$A$1:$CZ$1,_xlfn.XLOOKUP($A47,'Copy of PY1 Data(H)'!$A$1:$A$288,'Copy of PY1 Data(H)'!$A$1:$CZ$288))</f>
        <v>1941</v>
      </c>
      <c r="AL47" s="180" cm="1">
        <f t="array" ref="AL47">_xlfn.XLOOKUP(AL$1,'Copy of PY1 Data(H)'!$A$1:$CZ$1,_xlfn.XLOOKUP($A47,'Copy of PY1 Data(H)'!$A$1:$A$288,'Copy of PY1 Data(H)'!$A$1:$CZ$288))</f>
        <v>0</v>
      </c>
      <c r="AM47" s="180" cm="1">
        <f t="array" ref="AM47">_xlfn.XLOOKUP(AM$1,'Copy of PY1 Data(H)'!$A$1:$CZ$1,_xlfn.XLOOKUP($A47,'Copy of PY1 Data(H)'!$A$1:$A$288,'Copy of PY1 Data(H)'!$A$1:$CZ$288))</f>
        <v>2387</v>
      </c>
      <c r="AN47" s="180" cm="1">
        <f t="array" ref="AN47">_xlfn.XLOOKUP(AN$1,'Copy of PY1 Data(H)'!$A$1:$CZ$1,_xlfn.XLOOKUP($A47,'Copy of PY1 Data(H)'!$A$1:$A$288,'Copy of PY1 Data(H)'!$A$1:$CZ$288))</f>
        <v>235323</v>
      </c>
      <c r="AO47" s="180" cm="1">
        <f t="array" ref="AO47">_xlfn.XLOOKUP(AO$1,'Copy of PY1 Data(H)'!$A$1:$CZ$1,_xlfn.XLOOKUP($A47,'Copy of PY1 Data(H)'!$A$1:$A$288,'Copy of PY1 Data(H)'!$A$1:$CZ$288))</f>
        <v>0</v>
      </c>
      <c r="AP47" s="180" cm="1">
        <f t="array" ref="AP47">_xlfn.XLOOKUP(AP$1,'Copy of PY1 Data(H)'!$A$1:$CZ$1,_xlfn.XLOOKUP($A47,'Copy of PY1 Data(H)'!$A$1:$A$288,'Copy of PY1 Data(H)'!$A$1:$CZ$288))</f>
        <v>58258</v>
      </c>
      <c r="AQ47" s="180" cm="1">
        <f t="array" ref="AQ47">_xlfn.XLOOKUP(AQ$1,'Copy of PY1 Data(H)'!$A$1:$CZ$1,_xlfn.XLOOKUP($A47,'Copy of PY1 Data(H)'!$A$1:$A$288,'Copy of PY1 Data(H)'!$A$1:$CZ$288))</f>
        <v>28784</v>
      </c>
      <c r="AR47" s="180" cm="1">
        <f t="array" ref="AR47">_xlfn.XLOOKUP(AR$1,'Copy of PY1 Data(H)'!$A$1:$CZ$1,_xlfn.XLOOKUP($A47,'Copy of PY1 Data(H)'!$A$1:$A$288,'Copy of PY1 Data(H)'!$A$1:$CZ$288))</f>
        <v>3667</v>
      </c>
      <c r="AS47" s="180" cm="1">
        <f t="array" ref="AS47">_xlfn.XLOOKUP(AS$1,'Copy of PY1 Data(H)'!$A$1:$CZ$1,_xlfn.XLOOKUP($A47,'Copy of PY1 Data(H)'!$A$1:$A$288,'Copy of PY1 Data(H)'!$A$1:$CZ$288))</f>
        <v>0</v>
      </c>
      <c r="AT47" s="180" cm="1">
        <f t="array" ref="AT47">_xlfn.XLOOKUP(AT$1,'Copy of PY1 Data(H)'!$A$1:$CZ$1,_xlfn.XLOOKUP($A47,'Copy of PY1 Data(H)'!$A$1:$A$288,'Copy of PY1 Data(H)'!$A$1:$CZ$288))</f>
        <v>49301</v>
      </c>
      <c r="AU47" s="180" cm="1">
        <f t="array" ref="AU47">_xlfn.XLOOKUP(AU$1,'Copy of PY1 Data(H)'!$A$1:$CZ$1,_xlfn.XLOOKUP($A47,'Copy of PY1 Data(H)'!$A$1:$A$288,'Copy of PY1 Data(H)'!$A$1:$CZ$288))</f>
        <v>4036176</v>
      </c>
      <c r="AV47" s="180" cm="1">
        <f t="array" ref="AV47">_xlfn.XLOOKUP(AV$1,'Copy of PY1 Data(H)'!$A$1:$CZ$1,_xlfn.XLOOKUP($A47,'Copy of PY1 Data(H)'!$A$1:$A$288,'Copy of PY1 Data(H)'!$A$1:$CZ$288))</f>
        <v>3480418</v>
      </c>
      <c r="AW47" s="180" cm="1">
        <f t="array" ref="AW47">_xlfn.XLOOKUP(AW$1,'Copy of PY1 Data(H)'!$A$1:$CZ$1,_xlfn.XLOOKUP($A47,'Copy of PY1 Data(H)'!$A$1:$A$288,'Copy of PY1 Data(H)'!$A$1:$CZ$288))</f>
        <v>43363</v>
      </c>
      <c r="AX47" s="180" cm="1">
        <f t="array" ref="AX47">_xlfn.XLOOKUP(AX$1,'Copy of PY1 Data(H)'!$A$1:$CZ$1,_xlfn.XLOOKUP($A47,'Copy of PY1 Data(H)'!$A$1:$A$288,'Copy of PY1 Data(H)'!$A$1:$CZ$288))</f>
        <v>2430</v>
      </c>
      <c r="AY47" s="180" cm="1">
        <f t="array" ref="AY47">_xlfn.XLOOKUP(AY$1,'Copy of PY1 Data(H)'!$A$1:$CZ$1,_xlfn.XLOOKUP($A47,'Copy of PY1 Data(H)'!$A$1:$A$288,'Copy of PY1 Data(H)'!$A$1:$CZ$288))</f>
        <v>3020</v>
      </c>
      <c r="AZ47" s="180" cm="1">
        <f t="array" ref="AZ47">_xlfn.XLOOKUP(AZ$1,'Copy of PY1 Data(H)'!$A$1:$CZ$1,_xlfn.XLOOKUP($A47,'Copy of PY1 Data(H)'!$A$1:$A$288,'Copy of PY1 Data(H)'!$A$1:$CZ$288))</f>
        <v>1547</v>
      </c>
      <c r="BA47" s="180" cm="1">
        <f t="array" ref="BA47">_xlfn.XLOOKUP(BA$1,'Copy of PY1 Data(H)'!$A$1:$CZ$1,_xlfn.XLOOKUP($A47,'Copy of PY1 Data(H)'!$A$1:$A$288,'Copy of PY1 Data(H)'!$A$1:$CZ$288))</f>
        <v>0</v>
      </c>
      <c r="BB47" s="180" cm="1">
        <f t="array" ref="BB47">_xlfn.XLOOKUP(BB$1,'Copy of PY1 Data(H)'!$A$1:$CZ$1,_xlfn.XLOOKUP($A47,'Copy of PY1 Data(H)'!$A$1:$A$288,'Copy of PY1 Data(H)'!$A$1:$CZ$288))</f>
        <v>232015</v>
      </c>
      <c r="BC47" s="180" cm="1">
        <f t="array" ref="BC47">_xlfn.XLOOKUP(BC$1,'Copy of PY1 Data(H)'!$A$1:$CZ$1,_xlfn.XLOOKUP($A47,'Copy of PY1 Data(H)'!$A$1:$A$288,'Copy of PY1 Data(H)'!$A$1:$CZ$288))</f>
        <v>1560</v>
      </c>
      <c r="BD47" s="180" cm="1">
        <f t="array" ref="BD47">_xlfn.XLOOKUP(BD$1,'Copy of PY1 Data(H)'!$A$1:$CZ$1,_xlfn.XLOOKUP($A47,'Copy of PY1 Data(H)'!$A$1:$A$288,'Copy of PY1 Data(H)'!$A$1:$CZ$288))</f>
        <v>0</v>
      </c>
      <c r="BE47" s="180" cm="1">
        <f t="array" ref="BE47">_xlfn.XLOOKUP(BE$1,'Copy of PY1 Data(H)'!$A$1:$CZ$1,_xlfn.XLOOKUP($A47,'Copy of PY1 Data(H)'!$A$1:$A$288,'Copy of PY1 Data(H)'!$A$1:$CZ$288))</f>
        <v>2185</v>
      </c>
      <c r="BF47" s="180" cm="1">
        <f t="array" ref="BF47">_xlfn.XLOOKUP(BF$1,'Copy of PY1 Data(H)'!$A$1:$CZ$1,_xlfn.XLOOKUP($A47,'Copy of PY1 Data(H)'!$A$1:$A$288,'Copy of PY1 Data(H)'!$A$1:$CZ$288))</f>
        <v>64937</v>
      </c>
      <c r="BG47" s="180" cm="1">
        <f t="array" ref="BG47">_xlfn.XLOOKUP(BG$1,'Copy of PY1 Data(H)'!$A$1:$CZ$1,_xlfn.XLOOKUP($A47,'Copy of PY1 Data(H)'!$A$1:$A$288,'Copy of PY1 Data(H)'!$A$1:$CZ$288))</f>
        <v>0</v>
      </c>
      <c r="BH47" s="180" cm="1">
        <f t="array" ref="BH47">_xlfn.XLOOKUP(BH$1,'Copy of PY1 Data(H)'!$A$1:$CZ$1,_xlfn.XLOOKUP($A47,'Copy of PY1 Data(H)'!$A$1:$A$288,'Copy of PY1 Data(H)'!$A$1:$CZ$288))</f>
        <v>27364</v>
      </c>
      <c r="BI47" s="180" cm="1">
        <f t="array" ref="BI47">_xlfn.XLOOKUP(BI$1,'Copy of PY1 Data(H)'!$A$1:$CZ$1,_xlfn.XLOOKUP($A47,'Copy of PY1 Data(H)'!$A$1:$A$288,'Copy of PY1 Data(H)'!$A$1:$CZ$288))</f>
        <v>34033</v>
      </c>
      <c r="BJ47" s="180" cm="1">
        <f t="array" ref="BJ47">_xlfn.XLOOKUP(BJ$1,'Copy of PY1 Data(H)'!$A$1:$CZ$1,_xlfn.XLOOKUP($A47,'Copy of PY1 Data(H)'!$A$1:$A$288,'Copy of PY1 Data(H)'!$A$1:$CZ$288))</f>
        <v>1966</v>
      </c>
      <c r="BK47" s="180" cm="1">
        <f t="array" ref="BK47">_xlfn.XLOOKUP(BK$1,'Copy of PY1 Data(H)'!$A$1:$CZ$1,_xlfn.XLOOKUP($A47,'Copy of PY1 Data(H)'!$A$1:$A$288,'Copy of PY1 Data(H)'!$A$1:$CZ$288))</f>
        <v>0</v>
      </c>
      <c r="BL47" s="180" cm="1">
        <f t="array" ref="BL47">_xlfn.XLOOKUP(BL$1,'Copy of PY1 Data(H)'!$A$1:$CZ$1,_xlfn.XLOOKUP($A47,'Copy of PY1 Data(H)'!$A$1:$A$288,'Copy of PY1 Data(H)'!$A$1:$CZ$288))</f>
        <v>203950</v>
      </c>
      <c r="BM47" s="180" cm="1">
        <f t="array" ref="BM47">_xlfn.XLOOKUP(BM$1,'Copy of PY1 Data(H)'!$A$1:$CZ$1,_xlfn.XLOOKUP($A47,'Copy of PY1 Data(H)'!$A$1:$A$288,'Copy of PY1 Data(H)'!$A$1:$CZ$288))</f>
        <v>243431</v>
      </c>
      <c r="BN47" s="180" cm="1">
        <f t="array" ref="BN47">_xlfn.XLOOKUP(BN$1,'Copy of PY1 Data(H)'!$A$1:$CZ$1,_xlfn.XLOOKUP($A47,'Copy of PY1 Data(H)'!$A$1:$A$288,'Copy of PY1 Data(H)'!$A$1:$CZ$288))</f>
        <v>65094</v>
      </c>
      <c r="BO47" s="180" cm="1">
        <f t="array" ref="BO47">_xlfn.XLOOKUP(BO$1,'Copy of PY1 Data(H)'!$A$1:$CZ$1,_xlfn.XLOOKUP($A47,'Copy of PY1 Data(H)'!$A$1:$A$288,'Copy of PY1 Data(H)'!$A$1:$CZ$288))</f>
        <v>439771</v>
      </c>
      <c r="BP47" s="180" cm="1">
        <f t="array" ref="BP47">_xlfn.XLOOKUP(BP$1,'Copy of PY1 Data(H)'!$A$1:$CZ$1,_xlfn.XLOOKUP($A47,'Copy of PY1 Data(H)'!$A$1:$A$288,'Copy of PY1 Data(H)'!$A$1:$CZ$288))</f>
        <v>543992</v>
      </c>
      <c r="BQ47" s="180" cm="1">
        <f t="array" ref="BQ47">_xlfn.XLOOKUP(BQ$1,'Copy of PY1 Data(H)'!$A$1:$CZ$1,_xlfn.XLOOKUP($A47,'Copy of PY1 Data(H)'!$A$1:$A$288,'Copy of PY1 Data(H)'!$A$1:$CZ$288))</f>
        <v>13144</v>
      </c>
      <c r="BR47" s="180" cm="1">
        <f t="array" ref="BR47">_xlfn.XLOOKUP(BR$1,'Copy of PY1 Data(H)'!$A$1:$CZ$1,_xlfn.XLOOKUP($A47,'Copy of PY1 Data(H)'!$A$1:$A$288,'Copy of PY1 Data(H)'!$A$1:$CZ$288))</f>
        <v>21493</v>
      </c>
      <c r="BS47" s="180" cm="1">
        <f t="array" ref="BS47">_xlfn.XLOOKUP(BS$1,'Copy of PY1 Data(H)'!$A$1:$CZ$1,_xlfn.XLOOKUP($A47,'Copy of PY1 Data(H)'!$A$1:$A$288,'Copy of PY1 Data(H)'!$A$1:$CZ$288))</f>
        <v>41132</v>
      </c>
      <c r="BT47" s="180" cm="1">
        <f t="array" ref="BT47">_xlfn.XLOOKUP(BT$1,'Copy of PY1 Data(H)'!$A$1:$CZ$1,_xlfn.XLOOKUP($A47,'Copy of PY1 Data(H)'!$A$1:$A$288,'Copy of PY1 Data(H)'!$A$1:$CZ$288))</f>
        <v>0</v>
      </c>
      <c r="BU47" s="180" cm="1">
        <f t="array" ref="BU47">_xlfn.XLOOKUP(BU$1,'Copy of PY1 Data(H)'!$A$1:$CZ$1,_xlfn.XLOOKUP($A47,'Copy of PY1 Data(H)'!$A$1:$A$288,'Copy of PY1 Data(H)'!$A$1:$CZ$288))</f>
        <v>18046</v>
      </c>
      <c r="BV47" s="180" cm="1">
        <f t="array" ref="BV47">_xlfn.XLOOKUP(BV$1,'Copy of PY1 Data(H)'!$A$1:$CZ$1,_xlfn.XLOOKUP($A47,'Copy of PY1 Data(H)'!$A$1:$A$288,'Copy of PY1 Data(H)'!$A$1:$CZ$288))</f>
        <v>17628</v>
      </c>
      <c r="BW47" s="180" cm="1">
        <f t="array" ref="BW47">_xlfn.XLOOKUP(BW$1,'Copy of PY1 Data(H)'!$A$1:$CZ$1,_xlfn.XLOOKUP($A47,'Copy of PY1 Data(H)'!$A$1:$A$288,'Copy of PY1 Data(H)'!$A$1:$CZ$288))</f>
        <v>86847</v>
      </c>
      <c r="BX47" s="180" cm="1">
        <f t="array" ref="BX47">_xlfn.XLOOKUP(BX$1,'Copy of PY1 Data(H)'!$A$1:$CZ$1,_xlfn.XLOOKUP($A47,'Copy of PY1 Data(H)'!$A$1:$A$288,'Copy of PY1 Data(H)'!$A$1:$CZ$288))</f>
        <v>0</v>
      </c>
      <c r="BY47" s="180" cm="1">
        <f t="array" ref="BY47">_xlfn.XLOOKUP(BY$1,'Copy of PY1 Data(H)'!$A$1:$CZ$1,_xlfn.XLOOKUP($A47,'Copy of PY1 Data(H)'!$A$1:$A$288,'Copy of PY1 Data(H)'!$A$1:$CZ$288))</f>
        <v>0</v>
      </c>
      <c r="BZ47" s="180" cm="1">
        <f t="array" ref="BZ47">_xlfn.XLOOKUP(BZ$1,'Copy of PY1 Data(H)'!$A$1:$CZ$1,_xlfn.XLOOKUP($A47,'Copy of PY1 Data(H)'!$A$1:$A$288,'Copy of PY1 Data(H)'!$A$1:$CZ$288))</f>
        <v>3157</v>
      </c>
      <c r="CA47" s="180" cm="1">
        <f t="array" ref="CA47">_xlfn.XLOOKUP(CA$1,'Copy of PY1 Data(H)'!$A$1:$CZ$1,_xlfn.XLOOKUP($A47,'Copy of PY1 Data(H)'!$A$1:$A$288,'Copy of PY1 Data(H)'!$A$1:$CZ$288))</f>
        <v>111172</v>
      </c>
      <c r="CB47" s="180" cm="1">
        <f t="array" ref="CB47">_xlfn.XLOOKUP(CB$1,'Copy of PY1 Data(H)'!$A$1:$CZ$1,_xlfn.XLOOKUP($A47,'Copy of PY1 Data(H)'!$A$1:$A$288,'Copy of PY1 Data(H)'!$A$1:$CZ$288))</f>
        <v>21881</v>
      </c>
      <c r="CC47" s="180" cm="1">
        <f t="array" ref="CC47">_xlfn.XLOOKUP(CC$1,'Copy of PY1 Data(H)'!$A$1:$CZ$1,_xlfn.XLOOKUP($A47,'Copy of PY1 Data(H)'!$A$1:$A$288,'Copy of PY1 Data(H)'!$A$1:$CZ$288))</f>
        <v>89031</v>
      </c>
      <c r="CD47" s="180" cm="1">
        <f t="array" ref="CD47">_xlfn.XLOOKUP(CD$1,'Copy of PY1 Data(H)'!$A$1:$CZ$1,_xlfn.XLOOKUP($A47,'Copy of PY1 Data(H)'!$A$1:$A$288,'Copy of PY1 Data(H)'!$A$1:$CZ$288))</f>
        <v>106762</v>
      </c>
    </row>
    <row r="48" spans="1:82" x14ac:dyDescent="0.3">
      <c r="A48" s="180">
        <v>391</v>
      </c>
      <c r="C48" s="180"/>
      <c r="D48" s="180" cm="1">
        <f t="array" ref="D48">_xlfn.XLOOKUP(D$1,'Copy of PY1 Data(H)'!$A$1:$CZ$1,_xlfn.XLOOKUP($A48,'Copy of PY1 Data(H)'!$A$1:$A$288,'Copy of PY1 Data(H)'!$A$1:$CZ$288))</f>
        <v>62030</v>
      </c>
      <c r="E48" s="180" cm="1">
        <f t="array" ref="E48">_xlfn.XLOOKUP(E$1,'Copy of PY1 Data(H)'!$A$1:$CZ$1,_xlfn.XLOOKUP($A48,'Copy of PY1 Data(H)'!$A$1:$A$288,'Copy of PY1 Data(H)'!$A$1:$CZ$288))</f>
        <v>264147</v>
      </c>
      <c r="F48" s="180" cm="1">
        <f t="array" ref="F48">_xlfn.XLOOKUP(F$1,'Copy of PY1 Data(H)'!$A$1:$CZ$1,_xlfn.XLOOKUP($A48,'Copy of PY1 Data(H)'!$A$1:$A$288,'Copy of PY1 Data(H)'!$A$1:$CZ$288))</f>
        <v>38288</v>
      </c>
      <c r="G48" s="180" cm="1">
        <f t="array" ref="G48">_xlfn.XLOOKUP(G$1,'Copy of PY1 Data(H)'!$A$1:$CZ$1,_xlfn.XLOOKUP($A48,'Copy of PY1 Data(H)'!$A$1:$A$288,'Copy of PY1 Data(H)'!$A$1:$CZ$288))</f>
        <v>90342</v>
      </c>
      <c r="H48" s="180" cm="1">
        <f t="array" ref="H48">_xlfn.XLOOKUP(H$1,'Copy of PY1 Data(H)'!$A$1:$CZ$1,_xlfn.XLOOKUP($A48,'Copy of PY1 Data(H)'!$A$1:$A$288,'Copy of PY1 Data(H)'!$A$1:$CZ$288))</f>
        <v>84377</v>
      </c>
      <c r="I48" s="180" cm="1">
        <f t="array" ref="I48">_xlfn.XLOOKUP(I$1,'Copy of PY1 Data(H)'!$A$1:$CZ$1,_xlfn.XLOOKUP($A48,'Copy of PY1 Data(H)'!$A$1:$A$288,'Copy of PY1 Data(H)'!$A$1:$CZ$288))</f>
        <v>28683</v>
      </c>
      <c r="J48" s="180" cm="1">
        <f t="array" ref="J48">_xlfn.XLOOKUP(J$1,'Copy of PY1 Data(H)'!$A$1:$CZ$1,_xlfn.XLOOKUP($A48,'Copy of PY1 Data(H)'!$A$1:$A$288,'Copy of PY1 Data(H)'!$A$1:$CZ$288))</f>
        <v>8508</v>
      </c>
      <c r="K48" s="180" cm="1">
        <f t="array" ref="K48">_xlfn.XLOOKUP(K$1,'Copy of PY1 Data(H)'!$A$1:$CZ$1,_xlfn.XLOOKUP($A48,'Copy of PY1 Data(H)'!$A$1:$A$288,'Copy of PY1 Data(H)'!$A$1:$CZ$288))</f>
        <v>11109</v>
      </c>
      <c r="L48" s="180" cm="1">
        <f t="array" ref="L48">_xlfn.XLOOKUP(L$1,'Copy of PY1 Data(H)'!$A$1:$CZ$1,_xlfn.XLOOKUP($A48,'Copy of PY1 Data(H)'!$A$1:$A$288,'Copy of PY1 Data(H)'!$A$1:$CZ$288))</f>
        <v>481575</v>
      </c>
      <c r="M48" s="180" cm="1">
        <f t="array" ref="M48">_xlfn.XLOOKUP(M$1,'Copy of PY1 Data(H)'!$A$1:$CZ$1,_xlfn.XLOOKUP($A48,'Copy of PY1 Data(H)'!$A$1:$A$288,'Copy of PY1 Data(H)'!$A$1:$CZ$288))</f>
        <v>25411219</v>
      </c>
      <c r="N48" s="180" cm="1">
        <f t="array" ref="N48">_xlfn.XLOOKUP(N$1,'Copy of PY1 Data(H)'!$A$1:$CZ$1,_xlfn.XLOOKUP($A48,'Copy of PY1 Data(H)'!$A$1:$A$288,'Copy of PY1 Data(H)'!$A$1:$CZ$288))</f>
        <v>157437</v>
      </c>
      <c r="O48" s="180" cm="1">
        <f t="array" ref="O48">_xlfn.XLOOKUP(O$1,'Copy of PY1 Data(H)'!$A$1:$CZ$1,_xlfn.XLOOKUP($A48,'Copy of PY1 Data(H)'!$A$1:$A$288,'Copy of PY1 Data(H)'!$A$1:$CZ$288))</f>
        <v>869389</v>
      </c>
      <c r="P48" s="180" cm="1">
        <f t="array" ref="P48">_xlfn.XLOOKUP(P$1,'Copy of PY1 Data(H)'!$A$1:$CZ$1,_xlfn.XLOOKUP($A48,'Copy of PY1 Data(H)'!$A$1:$A$288,'Copy of PY1 Data(H)'!$A$1:$CZ$288))</f>
        <v>35401</v>
      </c>
      <c r="Q48" s="180" cm="1">
        <f t="array" ref="Q48">_xlfn.XLOOKUP(Q$1,'Copy of PY1 Data(H)'!$A$1:$CZ$1,_xlfn.XLOOKUP($A48,'Copy of PY1 Data(H)'!$A$1:$A$288,'Copy of PY1 Data(H)'!$A$1:$CZ$288))</f>
        <v>1379023</v>
      </c>
      <c r="R48" s="180" cm="1">
        <f t="array" ref="R48">_xlfn.XLOOKUP(R$1,'Copy of PY1 Data(H)'!$A$1:$CZ$1,_xlfn.XLOOKUP($A48,'Copy of PY1 Data(H)'!$A$1:$A$288,'Copy of PY1 Data(H)'!$A$1:$CZ$288))</f>
        <v>5610</v>
      </c>
      <c r="S48" s="180" cm="1">
        <f t="array" ref="S48">_xlfn.XLOOKUP(S$1,'Copy of PY1 Data(H)'!$A$1:$CZ$1,_xlfn.XLOOKUP($A48,'Copy of PY1 Data(H)'!$A$1:$A$288,'Copy of PY1 Data(H)'!$A$1:$CZ$288))</f>
        <v>17581</v>
      </c>
      <c r="T48" s="180" cm="1">
        <f t="array" ref="T48">_xlfn.XLOOKUP(T$1,'Copy of PY1 Data(H)'!$A$1:$CZ$1,_xlfn.XLOOKUP($A48,'Copy of PY1 Data(H)'!$A$1:$A$288,'Copy of PY1 Data(H)'!$A$1:$CZ$288))</f>
        <v>248860</v>
      </c>
      <c r="U48" s="180" cm="1">
        <f t="array" ref="U48">_xlfn.XLOOKUP(U$1,'Copy of PY1 Data(H)'!$A$1:$CZ$1,_xlfn.XLOOKUP($A48,'Copy of PY1 Data(H)'!$A$1:$A$288,'Copy of PY1 Data(H)'!$A$1:$CZ$288))</f>
        <v>114553</v>
      </c>
      <c r="V48" s="180" cm="1">
        <f t="array" ref="V48">_xlfn.XLOOKUP(V$1,'Copy of PY1 Data(H)'!$A$1:$CZ$1,_xlfn.XLOOKUP($A48,'Copy of PY1 Data(H)'!$A$1:$A$288,'Copy of PY1 Data(H)'!$A$1:$CZ$288))</f>
        <v>530058</v>
      </c>
      <c r="W48" s="180" cm="1">
        <f t="array" ref="W48">_xlfn.XLOOKUP(W$1,'Copy of PY1 Data(H)'!$A$1:$CZ$1,_xlfn.XLOOKUP($A48,'Copy of PY1 Data(H)'!$A$1:$A$288,'Copy of PY1 Data(H)'!$A$1:$CZ$288))</f>
        <v>0</v>
      </c>
      <c r="X48" s="180" cm="1">
        <f t="array" ref="X48">_xlfn.XLOOKUP(X$1,'Copy of PY1 Data(H)'!$A$1:$CZ$1,_xlfn.XLOOKUP($A48,'Copy of PY1 Data(H)'!$A$1:$A$288,'Copy of PY1 Data(H)'!$A$1:$CZ$288))</f>
        <v>0</v>
      </c>
      <c r="Y48" s="180" cm="1">
        <f t="array" ref="Y48">_xlfn.XLOOKUP(Y$1,'Copy of PY1 Data(H)'!$A$1:$CZ$1,_xlfn.XLOOKUP($A48,'Copy of PY1 Data(H)'!$A$1:$A$288,'Copy of PY1 Data(H)'!$A$1:$CZ$288))</f>
        <v>81704</v>
      </c>
      <c r="Z48" s="180" cm="1">
        <f t="array" ref="Z48">_xlfn.XLOOKUP(Z$1,'Copy of PY1 Data(H)'!$A$1:$CZ$1,_xlfn.XLOOKUP($A48,'Copy of PY1 Data(H)'!$A$1:$A$288,'Copy of PY1 Data(H)'!$A$1:$CZ$288))</f>
        <v>3005682</v>
      </c>
      <c r="AA48" s="180" cm="1">
        <f t="array" ref="AA48">_xlfn.XLOOKUP(AA$1,'Copy of PY1 Data(H)'!$A$1:$CZ$1,_xlfn.XLOOKUP($A48,'Copy of PY1 Data(H)'!$A$1:$A$288,'Copy of PY1 Data(H)'!$A$1:$CZ$288))</f>
        <v>200659</v>
      </c>
      <c r="AB48" s="180" cm="1">
        <f t="array" ref="AB48">_xlfn.XLOOKUP(AB$1,'Copy of PY1 Data(H)'!$A$1:$CZ$1,_xlfn.XLOOKUP($A48,'Copy of PY1 Data(H)'!$A$1:$A$288,'Copy of PY1 Data(H)'!$A$1:$CZ$288))</f>
        <v>99573</v>
      </c>
      <c r="AC48" s="180" cm="1">
        <f t="array" ref="AC48">_xlfn.XLOOKUP(AC$1,'Copy of PY1 Data(H)'!$A$1:$CZ$1,_xlfn.XLOOKUP($A48,'Copy of PY1 Data(H)'!$A$1:$A$288,'Copy of PY1 Data(H)'!$A$1:$CZ$288))</f>
        <v>5156144</v>
      </c>
      <c r="AD48" s="180" cm="1">
        <f t="array" ref="AD48">_xlfn.XLOOKUP(AD$1,'Copy of PY1 Data(H)'!$A$1:$CZ$1,_xlfn.XLOOKUP($A48,'Copy of PY1 Data(H)'!$A$1:$A$288,'Copy of PY1 Data(H)'!$A$1:$CZ$288))</f>
        <v>60352</v>
      </c>
      <c r="AE48" s="180" cm="1">
        <f t="array" ref="AE48">_xlfn.XLOOKUP(AE$1,'Copy of PY1 Data(H)'!$A$1:$CZ$1,_xlfn.XLOOKUP($A48,'Copy of PY1 Data(H)'!$A$1:$A$288,'Copy of PY1 Data(H)'!$A$1:$CZ$288))</f>
        <v>0</v>
      </c>
      <c r="AF48" s="180" cm="1">
        <f t="array" ref="AF48">_xlfn.XLOOKUP(AF$1,'Copy of PY1 Data(H)'!$A$1:$CZ$1,_xlfn.XLOOKUP($A48,'Copy of PY1 Data(H)'!$A$1:$A$288,'Copy of PY1 Data(H)'!$A$1:$CZ$288))</f>
        <v>10784506</v>
      </c>
      <c r="AG48" s="180" cm="1">
        <f t="array" ref="AG48">_xlfn.XLOOKUP(AG$1,'Copy of PY1 Data(H)'!$A$1:$CZ$1,_xlfn.XLOOKUP($A48,'Copy of PY1 Data(H)'!$A$1:$A$288,'Copy of PY1 Data(H)'!$A$1:$CZ$288))</f>
        <v>42581</v>
      </c>
      <c r="AH48" s="180" cm="1">
        <f t="array" ref="AH48">_xlfn.XLOOKUP(AH$1,'Copy of PY1 Data(H)'!$A$1:$CZ$1,_xlfn.XLOOKUP($A48,'Copy of PY1 Data(H)'!$A$1:$A$288,'Copy of PY1 Data(H)'!$A$1:$CZ$288))</f>
        <v>26470</v>
      </c>
      <c r="AI48" s="180" cm="1">
        <f t="array" ref="AI48">_xlfn.XLOOKUP(AI$1,'Copy of PY1 Data(H)'!$A$1:$CZ$1,_xlfn.XLOOKUP($A48,'Copy of PY1 Data(H)'!$A$1:$A$288,'Copy of PY1 Data(H)'!$A$1:$CZ$288))</f>
        <v>522123</v>
      </c>
      <c r="AJ48" s="180" cm="1">
        <f t="array" ref="AJ48">_xlfn.XLOOKUP(AJ$1,'Copy of PY1 Data(H)'!$A$1:$CZ$1,_xlfn.XLOOKUP($A48,'Copy of PY1 Data(H)'!$A$1:$A$288,'Copy of PY1 Data(H)'!$A$1:$CZ$288))</f>
        <v>97618</v>
      </c>
      <c r="AK48" s="180" cm="1">
        <f t="array" ref="AK48">_xlfn.XLOOKUP(AK$1,'Copy of PY1 Data(H)'!$A$1:$CZ$1,_xlfn.XLOOKUP($A48,'Copy of PY1 Data(H)'!$A$1:$A$288,'Copy of PY1 Data(H)'!$A$1:$CZ$288))</f>
        <v>5855</v>
      </c>
      <c r="AL48" s="180" cm="1">
        <f t="array" ref="AL48">_xlfn.XLOOKUP(AL$1,'Copy of PY1 Data(H)'!$A$1:$CZ$1,_xlfn.XLOOKUP($A48,'Copy of PY1 Data(H)'!$A$1:$A$288,'Copy of PY1 Data(H)'!$A$1:$CZ$288))</f>
        <v>0</v>
      </c>
      <c r="AM48" s="180" cm="1">
        <f t="array" ref="AM48">_xlfn.XLOOKUP(AM$1,'Copy of PY1 Data(H)'!$A$1:$CZ$1,_xlfn.XLOOKUP($A48,'Copy of PY1 Data(H)'!$A$1:$A$288,'Copy of PY1 Data(H)'!$A$1:$CZ$288))</f>
        <v>8397</v>
      </c>
      <c r="AN48" s="180" cm="1">
        <f t="array" ref="AN48">_xlfn.XLOOKUP(AN$1,'Copy of PY1 Data(H)'!$A$1:$CZ$1,_xlfn.XLOOKUP($A48,'Copy of PY1 Data(H)'!$A$1:$A$288,'Copy of PY1 Data(H)'!$A$1:$CZ$288))</f>
        <v>1611326</v>
      </c>
      <c r="AO48" s="180" cm="1">
        <f t="array" ref="AO48">_xlfn.XLOOKUP(AO$1,'Copy of PY1 Data(H)'!$A$1:$CZ$1,_xlfn.XLOOKUP($A48,'Copy of PY1 Data(H)'!$A$1:$A$288,'Copy of PY1 Data(H)'!$A$1:$CZ$288))</f>
        <v>2184</v>
      </c>
      <c r="AP48" s="180" cm="1">
        <f t="array" ref="AP48">_xlfn.XLOOKUP(AP$1,'Copy of PY1 Data(H)'!$A$1:$CZ$1,_xlfn.XLOOKUP($A48,'Copy of PY1 Data(H)'!$A$1:$A$288,'Copy of PY1 Data(H)'!$A$1:$CZ$288))</f>
        <v>318988</v>
      </c>
      <c r="AQ48" s="180" cm="1">
        <f t="array" ref="AQ48">_xlfn.XLOOKUP(AQ$1,'Copy of PY1 Data(H)'!$A$1:$CZ$1,_xlfn.XLOOKUP($A48,'Copy of PY1 Data(H)'!$A$1:$A$288,'Copy of PY1 Data(H)'!$A$1:$CZ$288))</f>
        <v>346710</v>
      </c>
      <c r="AR48" s="180" cm="1">
        <f t="array" ref="AR48">_xlfn.XLOOKUP(AR$1,'Copy of PY1 Data(H)'!$A$1:$CZ$1,_xlfn.XLOOKUP($A48,'Copy of PY1 Data(H)'!$A$1:$A$288,'Copy of PY1 Data(H)'!$A$1:$CZ$288))</f>
        <v>7250</v>
      </c>
      <c r="AS48" s="180" cm="1">
        <f t="array" ref="AS48">_xlfn.XLOOKUP(AS$1,'Copy of PY1 Data(H)'!$A$1:$CZ$1,_xlfn.XLOOKUP($A48,'Copy of PY1 Data(H)'!$A$1:$A$288,'Copy of PY1 Data(H)'!$A$1:$CZ$288))</f>
        <v>0</v>
      </c>
      <c r="AT48" s="180" cm="1">
        <f t="array" ref="AT48">_xlfn.XLOOKUP(AT$1,'Copy of PY1 Data(H)'!$A$1:$CZ$1,_xlfn.XLOOKUP($A48,'Copy of PY1 Data(H)'!$A$1:$A$288,'Copy of PY1 Data(H)'!$A$1:$CZ$288))</f>
        <v>312728</v>
      </c>
      <c r="AU48" s="180" cm="1">
        <f t="array" ref="AU48">_xlfn.XLOOKUP(AU$1,'Copy of PY1 Data(H)'!$A$1:$CZ$1,_xlfn.XLOOKUP($A48,'Copy of PY1 Data(H)'!$A$1:$A$288,'Copy of PY1 Data(H)'!$A$1:$CZ$288))</f>
        <v>39374256</v>
      </c>
      <c r="AV48" s="180" cm="1">
        <f t="array" ref="AV48">_xlfn.XLOOKUP(AV$1,'Copy of PY1 Data(H)'!$A$1:$CZ$1,_xlfn.XLOOKUP($A48,'Copy of PY1 Data(H)'!$A$1:$A$288,'Copy of PY1 Data(H)'!$A$1:$CZ$288))</f>
        <v>8313714</v>
      </c>
      <c r="AW48" s="180" cm="1">
        <f t="array" ref="AW48">_xlfn.XLOOKUP(AW$1,'Copy of PY1 Data(H)'!$A$1:$CZ$1,_xlfn.XLOOKUP($A48,'Copy of PY1 Data(H)'!$A$1:$A$288,'Copy of PY1 Data(H)'!$A$1:$CZ$288))</f>
        <v>150203</v>
      </c>
      <c r="AX48" s="180" cm="1">
        <f t="array" ref="AX48">_xlfn.XLOOKUP(AX$1,'Copy of PY1 Data(H)'!$A$1:$CZ$1,_xlfn.XLOOKUP($A48,'Copy of PY1 Data(H)'!$A$1:$A$288,'Copy of PY1 Data(H)'!$A$1:$CZ$288))</f>
        <v>57015</v>
      </c>
      <c r="AY48" s="180" cm="1">
        <f t="array" ref="AY48">_xlfn.XLOOKUP(AY$1,'Copy of PY1 Data(H)'!$A$1:$CZ$1,_xlfn.XLOOKUP($A48,'Copy of PY1 Data(H)'!$A$1:$A$288,'Copy of PY1 Data(H)'!$A$1:$CZ$288))</f>
        <v>38994</v>
      </c>
      <c r="AZ48" s="180" cm="1">
        <f t="array" ref="AZ48">_xlfn.XLOOKUP(AZ$1,'Copy of PY1 Data(H)'!$A$1:$CZ$1,_xlfn.XLOOKUP($A48,'Copy of PY1 Data(H)'!$A$1:$A$288,'Copy of PY1 Data(H)'!$A$1:$CZ$288))</f>
        <v>0</v>
      </c>
      <c r="BA48" s="180" cm="1">
        <f t="array" ref="BA48">_xlfn.XLOOKUP(BA$1,'Copy of PY1 Data(H)'!$A$1:$CZ$1,_xlfn.XLOOKUP($A48,'Copy of PY1 Data(H)'!$A$1:$A$288,'Copy of PY1 Data(H)'!$A$1:$CZ$288))</f>
        <v>0</v>
      </c>
      <c r="BB48" s="180" cm="1">
        <f t="array" ref="BB48">_xlfn.XLOOKUP(BB$1,'Copy of PY1 Data(H)'!$A$1:$CZ$1,_xlfn.XLOOKUP($A48,'Copy of PY1 Data(H)'!$A$1:$A$288,'Copy of PY1 Data(H)'!$A$1:$CZ$288))</f>
        <v>538435</v>
      </c>
      <c r="BC48" s="180" cm="1">
        <f t="array" ref="BC48">_xlfn.XLOOKUP(BC$1,'Copy of PY1 Data(H)'!$A$1:$CZ$1,_xlfn.XLOOKUP($A48,'Copy of PY1 Data(H)'!$A$1:$A$288,'Copy of PY1 Data(H)'!$A$1:$CZ$288))</f>
        <v>42963</v>
      </c>
      <c r="BD48" s="180" cm="1">
        <f t="array" ref="BD48">_xlfn.XLOOKUP(BD$1,'Copy of PY1 Data(H)'!$A$1:$CZ$1,_xlfn.XLOOKUP($A48,'Copy of PY1 Data(H)'!$A$1:$A$288,'Copy of PY1 Data(H)'!$A$1:$CZ$288))</f>
        <v>15128</v>
      </c>
      <c r="BE48" s="180" cm="1">
        <f t="array" ref="BE48">_xlfn.XLOOKUP(BE$1,'Copy of PY1 Data(H)'!$A$1:$CZ$1,_xlfn.XLOOKUP($A48,'Copy of PY1 Data(H)'!$A$1:$A$288,'Copy of PY1 Data(H)'!$A$1:$CZ$288))</f>
        <v>9124</v>
      </c>
      <c r="BF48" s="180" cm="1">
        <f t="array" ref="BF48">_xlfn.XLOOKUP(BF$1,'Copy of PY1 Data(H)'!$A$1:$CZ$1,_xlfn.XLOOKUP($A48,'Copy of PY1 Data(H)'!$A$1:$A$288,'Copy of PY1 Data(H)'!$A$1:$CZ$288))</f>
        <v>1534926</v>
      </c>
      <c r="BG48" s="180" cm="1">
        <f t="array" ref="BG48">_xlfn.XLOOKUP(BG$1,'Copy of PY1 Data(H)'!$A$1:$CZ$1,_xlfn.XLOOKUP($A48,'Copy of PY1 Data(H)'!$A$1:$A$288,'Copy of PY1 Data(H)'!$A$1:$CZ$288))</f>
        <v>5091</v>
      </c>
      <c r="BH48" s="180" cm="1">
        <f t="array" ref="BH48">_xlfn.XLOOKUP(BH$1,'Copy of PY1 Data(H)'!$A$1:$CZ$1,_xlfn.XLOOKUP($A48,'Copy of PY1 Data(H)'!$A$1:$A$288,'Copy of PY1 Data(H)'!$A$1:$CZ$288))</f>
        <v>1417383</v>
      </c>
      <c r="BI48" s="180" cm="1">
        <f t="array" ref="BI48">_xlfn.XLOOKUP(BI$1,'Copy of PY1 Data(H)'!$A$1:$CZ$1,_xlfn.XLOOKUP($A48,'Copy of PY1 Data(H)'!$A$1:$A$288,'Copy of PY1 Data(H)'!$A$1:$CZ$288))</f>
        <v>274909</v>
      </c>
      <c r="BJ48" s="180" cm="1">
        <f t="array" ref="BJ48">_xlfn.XLOOKUP(BJ$1,'Copy of PY1 Data(H)'!$A$1:$CZ$1,_xlfn.XLOOKUP($A48,'Copy of PY1 Data(H)'!$A$1:$A$288,'Copy of PY1 Data(H)'!$A$1:$CZ$288))</f>
        <v>20041</v>
      </c>
      <c r="BK48" s="180" cm="1">
        <f t="array" ref="BK48">_xlfn.XLOOKUP(BK$1,'Copy of PY1 Data(H)'!$A$1:$CZ$1,_xlfn.XLOOKUP($A48,'Copy of PY1 Data(H)'!$A$1:$A$288,'Copy of PY1 Data(H)'!$A$1:$CZ$288))</f>
        <v>18248</v>
      </c>
      <c r="BL48" s="180" cm="1">
        <f t="array" ref="BL48">_xlfn.XLOOKUP(BL$1,'Copy of PY1 Data(H)'!$A$1:$CZ$1,_xlfn.XLOOKUP($A48,'Copy of PY1 Data(H)'!$A$1:$A$288,'Copy of PY1 Data(H)'!$A$1:$CZ$288))</f>
        <v>1643311</v>
      </c>
      <c r="BM48" s="180" cm="1">
        <f t="array" ref="BM48">_xlfn.XLOOKUP(BM$1,'Copy of PY1 Data(H)'!$A$1:$CZ$1,_xlfn.XLOOKUP($A48,'Copy of PY1 Data(H)'!$A$1:$A$288,'Copy of PY1 Data(H)'!$A$1:$CZ$288))</f>
        <v>6091937</v>
      </c>
      <c r="BN48" s="180" cm="1">
        <f t="array" ref="BN48">_xlfn.XLOOKUP(BN$1,'Copy of PY1 Data(H)'!$A$1:$CZ$1,_xlfn.XLOOKUP($A48,'Copy of PY1 Data(H)'!$A$1:$A$288,'Copy of PY1 Data(H)'!$A$1:$CZ$288))</f>
        <v>374704</v>
      </c>
      <c r="BO48" s="180" cm="1">
        <f t="array" ref="BO48">_xlfn.XLOOKUP(BO$1,'Copy of PY1 Data(H)'!$A$1:$CZ$1,_xlfn.XLOOKUP($A48,'Copy of PY1 Data(H)'!$A$1:$A$288,'Copy of PY1 Data(H)'!$A$1:$CZ$288))</f>
        <v>9454946</v>
      </c>
      <c r="BP48" s="180" cm="1">
        <f t="array" ref="BP48">_xlfn.XLOOKUP(BP$1,'Copy of PY1 Data(H)'!$A$1:$CZ$1,_xlfn.XLOOKUP($A48,'Copy of PY1 Data(H)'!$A$1:$A$288,'Copy of PY1 Data(H)'!$A$1:$CZ$288))</f>
        <v>13235631</v>
      </c>
      <c r="BQ48" s="180" cm="1">
        <f t="array" ref="BQ48">_xlfn.XLOOKUP(BQ$1,'Copy of PY1 Data(H)'!$A$1:$CZ$1,_xlfn.XLOOKUP($A48,'Copy of PY1 Data(H)'!$A$1:$A$288,'Copy of PY1 Data(H)'!$A$1:$CZ$288))</f>
        <v>17340</v>
      </c>
      <c r="BR48" s="180" cm="1">
        <f t="array" ref="BR48">_xlfn.XLOOKUP(BR$1,'Copy of PY1 Data(H)'!$A$1:$CZ$1,_xlfn.XLOOKUP($A48,'Copy of PY1 Data(H)'!$A$1:$A$288,'Copy of PY1 Data(H)'!$A$1:$CZ$288))</f>
        <v>395439</v>
      </c>
      <c r="BS48" s="180" cm="1">
        <f t="array" ref="BS48">_xlfn.XLOOKUP(BS$1,'Copy of PY1 Data(H)'!$A$1:$CZ$1,_xlfn.XLOOKUP($A48,'Copy of PY1 Data(H)'!$A$1:$A$288,'Copy of PY1 Data(H)'!$A$1:$CZ$288))</f>
        <v>101576</v>
      </c>
      <c r="BT48" s="180" cm="1">
        <f t="array" ref="BT48">_xlfn.XLOOKUP(BT$1,'Copy of PY1 Data(H)'!$A$1:$CZ$1,_xlfn.XLOOKUP($A48,'Copy of PY1 Data(H)'!$A$1:$A$288,'Copy of PY1 Data(H)'!$A$1:$CZ$288))</f>
        <v>0</v>
      </c>
      <c r="BU48" s="180" cm="1">
        <f t="array" ref="BU48">_xlfn.XLOOKUP(BU$1,'Copy of PY1 Data(H)'!$A$1:$CZ$1,_xlfn.XLOOKUP($A48,'Copy of PY1 Data(H)'!$A$1:$A$288,'Copy of PY1 Data(H)'!$A$1:$CZ$288))</f>
        <v>17594</v>
      </c>
      <c r="BV48" s="180" cm="1">
        <f t="array" ref="BV48">_xlfn.XLOOKUP(BV$1,'Copy of PY1 Data(H)'!$A$1:$CZ$1,_xlfn.XLOOKUP($A48,'Copy of PY1 Data(H)'!$A$1:$A$288,'Copy of PY1 Data(H)'!$A$1:$CZ$288))</f>
        <v>73087</v>
      </c>
      <c r="BW48" s="180" cm="1">
        <f t="array" ref="BW48">_xlfn.XLOOKUP(BW$1,'Copy of PY1 Data(H)'!$A$1:$CZ$1,_xlfn.XLOOKUP($A48,'Copy of PY1 Data(H)'!$A$1:$A$288,'Copy of PY1 Data(H)'!$A$1:$CZ$288))</f>
        <v>473987</v>
      </c>
      <c r="BX48" s="180" cm="1">
        <f t="array" ref="BX48">_xlfn.XLOOKUP(BX$1,'Copy of PY1 Data(H)'!$A$1:$CZ$1,_xlfn.XLOOKUP($A48,'Copy of PY1 Data(H)'!$A$1:$A$288,'Copy of PY1 Data(H)'!$A$1:$CZ$288))</f>
        <v>259802</v>
      </c>
      <c r="BY48" s="180" cm="1">
        <f t="array" ref="BY48">_xlfn.XLOOKUP(BY$1,'Copy of PY1 Data(H)'!$A$1:$CZ$1,_xlfn.XLOOKUP($A48,'Copy of PY1 Data(H)'!$A$1:$A$288,'Copy of PY1 Data(H)'!$A$1:$CZ$288))</f>
        <v>6174178</v>
      </c>
      <c r="BZ48" s="180" cm="1">
        <f t="array" ref="BZ48">_xlfn.XLOOKUP(BZ$1,'Copy of PY1 Data(H)'!$A$1:$CZ$1,_xlfn.XLOOKUP($A48,'Copy of PY1 Data(H)'!$A$1:$A$288,'Copy of PY1 Data(H)'!$A$1:$CZ$288))</f>
        <v>51724</v>
      </c>
      <c r="CA48" s="180" cm="1">
        <f t="array" ref="CA48">_xlfn.XLOOKUP(CA$1,'Copy of PY1 Data(H)'!$A$1:$CZ$1,_xlfn.XLOOKUP($A48,'Copy of PY1 Data(H)'!$A$1:$A$288,'Copy of PY1 Data(H)'!$A$1:$CZ$288))</f>
        <v>3507855</v>
      </c>
      <c r="CB48" s="180" cm="1">
        <f t="array" ref="CB48">_xlfn.XLOOKUP(CB$1,'Copy of PY1 Data(H)'!$A$1:$CZ$1,_xlfn.XLOOKUP($A48,'Copy of PY1 Data(H)'!$A$1:$A$288,'Copy of PY1 Data(H)'!$A$1:$CZ$288))</f>
        <v>134661</v>
      </c>
      <c r="CC48" s="180" cm="1">
        <f t="array" ref="CC48">_xlfn.XLOOKUP(CC$1,'Copy of PY1 Data(H)'!$A$1:$CZ$1,_xlfn.XLOOKUP($A48,'Copy of PY1 Data(H)'!$A$1:$A$288,'Copy of PY1 Data(H)'!$A$1:$CZ$288))</f>
        <v>304948</v>
      </c>
      <c r="CD48" s="180" cm="1">
        <f t="array" ref="CD48">_xlfn.XLOOKUP(CD$1,'Copy of PY1 Data(H)'!$A$1:$CZ$1,_xlfn.XLOOKUP($A48,'Copy of PY1 Data(H)'!$A$1:$A$288,'Copy of PY1 Data(H)'!$A$1:$CZ$288))</f>
        <v>11470034</v>
      </c>
    </row>
    <row r="49" spans="1:82" x14ac:dyDescent="0.3">
      <c r="A49" s="180">
        <v>7</v>
      </c>
      <c r="C49" s="180"/>
      <c r="D49" s="180" cm="1">
        <f t="array" ref="D49">_xlfn.XLOOKUP(D$1,'Copy of PY1 Data(H)'!$A$1:$CZ$1,_xlfn.XLOOKUP($A49,'Copy of PY1 Data(H)'!$A$1:$A$288,'Copy of PY1 Data(H)'!$A$1:$CZ$288))</f>
        <v>0</v>
      </c>
      <c r="E49" s="180" cm="1">
        <f t="array" ref="E49">_xlfn.XLOOKUP(E$1,'Copy of PY1 Data(H)'!$A$1:$CZ$1,_xlfn.XLOOKUP($A49,'Copy of PY1 Data(H)'!$A$1:$A$288,'Copy of PY1 Data(H)'!$A$1:$CZ$288))</f>
        <v>0</v>
      </c>
      <c r="F49" s="180" cm="1">
        <f t="array" ref="F49">_xlfn.XLOOKUP(F$1,'Copy of PY1 Data(H)'!$A$1:$CZ$1,_xlfn.XLOOKUP($A49,'Copy of PY1 Data(H)'!$A$1:$A$288,'Copy of PY1 Data(H)'!$A$1:$CZ$288))</f>
        <v>3186</v>
      </c>
      <c r="G49" s="180" cm="1">
        <f t="array" ref="G49">_xlfn.XLOOKUP(G$1,'Copy of PY1 Data(H)'!$A$1:$CZ$1,_xlfn.XLOOKUP($A49,'Copy of PY1 Data(H)'!$A$1:$A$288,'Copy of PY1 Data(H)'!$A$1:$CZ$288))</f>
        <v>0</v>
      </c>
      <c r="H49" s="180" cm="1">
        <f t="array" ref="H49">_xlfn.XLOOKUP(H$1,'Copy of PY1 Data(H)'!$A$1:$CZ$1,_xlfn.XLOOKUP($A49,'Copy of PY1 Data(H)'!$A$1:$A$288,'Copy of PY1 Data(H)'!$A$1:$CZ$288))</f>
        <v>4238</v>
      </c>
      <c r="I49" s="180" cm="1">
        <f t="array" ref="I49">_xlfn.XLOOKUP(I$1,'Copy of PY1 Data(H)'!$A$1:$CZ$1,_xlfn.XLOOKUP($A49,'Copy of PY1 Data(H)'!$A$1:$A$288,'Copy of PY1 Data(H)'!$A$1:$CZ$288))</f>
        <v>0</v>
      </c>
      <c r="J49" s="180" cm="1">
        <f t="array" ref="J49">_xlfn.XLOOKUP(J$1,'Copy of PY1 Data(H)'!$A$1:$CZ$1,_xlfn.XLOOKUP($A49,'Copy of PY1 Data(H)'!$A$1:$A$288,'Copy of PY1 Data(H)'!$A$1:$CZ$288))</f>
        <v>3070</v>
      </c>
      <c r="K49" s="180" cm="1">
        <f t="array" ref="K49">_xlfn.XLOOKUP(K$1,'Copy of PY1 Data(H)'!$A$1:$CZ$1,_xlfn.XLOOKUP($A49,'Copy of PY1 Data(H)'!$A$1:$A$288,'Copy of PY1 Data(H)'!$A$1:$CZ$288))</f>
        <v>5801</v>
      </c>
      <c r="L49" s="180" cm="1">
        <f t="array" ref="L49">_xlfn.XLOOKUP(L$1,'Copy of PY1 Data(H)'!$A$1:$CZ$1,_xlfn.XLOOKUP($A49,'Copy of PY1 Data(H)'!$A$1:$A$288,'Copy of PY1 Data(H)'!$A$1:$CZ$288))</f>
        <v>15849</v>
      </c>
      <c r="M49" s="180" cm="1">
        <f t="array" ref="M49">_xlfn.XLOOKUP(M$1,'Copy of PY1 Data(H)'!$A$1:$CZ$1,_xlfn.XLOOKUP($A49,'Copy of PY1 Data(H)'!$A$1:$A$288,'Copy of PY1 Data(H)'!$A$1:$CZ$288))</f>
        <v>2048090</v>
      </c>
      <c r="N49" s="180" cm="1">
        <f t="array" ref="N49">_xlfn.XLOOKUP(N$1,'Copy of PY1 Data(H)'!$A$1:$CZ$1,_xlfn.XLOOKUP($A49,'Copy of PY1 Data(H)'!$A$1:$A$288,'Copy of PY1 Data(H)'!$A$1:$CZ$288))</f>
        <v>0</v>
      </c>
      <c r="O49" s="180" cm="1">
        <f t="array" ref="O49">_xlfn.XLOOKUP(O$1,'Copy of PY1 Data(H)'!$A$1:$CZ$1,_xlfn.XLOOKUP($A49,'Copy of PY1 Data(H)'!$A$1:$A$288,'Copy of PY1 Data(H)'!$A$1:$CZ$288))</f>
        <v>27088</v>
      </c>
      <c r="P49" s="180" cm="1">
        <f t="array" ref="P49">_xlfn.XLOOKUP(P$1,'Copy of PY1 Data(H)'!$A$1:$CZ$1,_xlfn.XLOOKUP($A49,'Copy of PY1 Data(H)'!$A$1:$A$288,'Copy of PY1 Data(H)'!$A$1:$CZ$288))</f>
        <v>2034</v>
      </c>
      <c r="Q49" s="180" cm="1">
        <f t="array" ref="Q49">_xlfn.XLOOKUP(Q$1,'Copy of PY1 Data(H)'!$A$1:$CZ$1,_xlfn.XLOOKUP($A49,'Copy of PY1 Data(H)'!$A$1:$A$288,'Copy of PY1 Data(H)'!$A$1:$CZ$288))</f>
        <v>85375</v>
      </c>
      <c r="R49" s="180" cm="1">
        <f t="array" ref="R49">_xlfn.XLOOKUP(R$1,'Copy of PY1 Data(H)'!$A$1:$CZ$1,_xlfn.XLOOKUP($A49,'Copy of PY1 Data(H)'!$A$1:$A$288,'Copy of PY1 Data(H)'!$A$1:$CZ$288))</f>
        <v>1707</v>
      </c>
      <c r="S49" s="180" cm="1">
        <f t="array" ref="S49">_xlfn.XLOOKUP(S$1,'Copy of PY1 Data(H)'!$A$1:$CZ$1,_xlfn.XLOOKUP($A49,'Copy of PY1 Data(H)'!$A$1:$A$288,'Copy of PY1 Data(H)'!$A$1:$CZ$288))</f>
        <v>9737</v>
      </c>
      <c r="T49" s="180" cm="1">
        <f t="array" ref="T49">_xlfn.XLOOKUP(T$1,'Copy of PY1 Data(H)'!$A$1:$CZ$1,_xlfn.XLOOKUP($A49,'Copy of PY1 Data(H)'!$A$1:$A$288,'Copy of PY1 Data(H)'!$A$1:$CZ$288))</f>
        <v>0</v>
      </c>
      <c r="U49" s="180" cm="1">
        <f t="array" ref="U49">_xlfn.XLOOKUP(U$1,'Copy of PY1 Data(H)'!$A$1:$CZ$1,_xlfn.XLOOKUP($A49,'Copy of PY1 Data(H)'!$A$1:$A$288,'Copy of PY1 Data(H)'!$A$1:$CZ$288))</f>
        <v>2662</v>
      </c>
      <c r="V49" s="180" cm="1">
        <f t="array" ref="V49">_xlfn.XLOOKUP(V$1,'Copy of PY1 Data(H)'!$A$1:$CZ$1,_xlfn.XLOOKUP($A49,'Copy of PY1 Data(H)'!$A$1:$A$288,'Copy of PY1 Data(H)'!$A$1:$CZ$288))</f>
        <v>80239</v>
      </c>
      <c r="W49" s="180" cm="1">
        <f t="array" ref="W49">_xlfn.XLOOKUP(W$1,'Copy of PY1 Data(H)'!$A$1:$CZ$1,_xlfn.XLOOKUP($A49,'Copy of PY1 Data(H)'!$A$1:$A$288,'Copy of PY1 Data(H)'!$A$1:$CZ$288))</f>
        <v>0</v>
      </c>
      <c r="X49" s="180" cm="1">
        <f t="array" ref="X49">_xlfn.XLOOKUP(X$1,'Copy of PY1 Data(H)'!$A$1:$CZ$1,_xlfn.XLOOKUP($A49,'Copy of PY1 Data(H)'!$A$1:$A$288,'Copy of PY1 Data(H)'!$A$1:$CZ$288))</f>
        <v>0</v>
      </c>
      <c r="Y49" s="180" cm="1">
        <f t="array" ref="Y49">_xlfn.XLOOKUP(Y$1,'Copy of PY1 Data(H)'!$A$1:$CZ$1,_xlfn.XLOOKUP($A49,'Copy of PY1 Data(H)'!$A$1:$A$288,'Copy of PY1 Data(H)'!$A$1:$CZ$288))</f>
        <v>0</v>
      </c>
      <c r="Z49" s="180" cm="1">
        <f t="array" ref="Z49">_xlfn.XLOOKUP(Z$1,'Copy of PY1 Data(H)'!$A$1:$CZ$1,_xlfn.XLOOKUP($A49,'Copy of PY1 Data(H)'!$A$1:$A$288,'Copy of PY1 Data(H)'!$A$1:$CZ$288))</f>
        <v>0</v>
      </c>
      <c r="AA49" s="180" cm="1">
        <f t="array" ref="AA49">_xlfn.XLOOKUP(AA$1,'Copy of PY1 Data(H)'!$A$1:$CZ$1,_xlfn.XLOOKUP($A49,'Copy of PY1 Data(H)'!$A$1:$A$288,'Copy of PY1 Data(H)'!$A$1:$CZ$288))</f>
        <v>0</v>
      </c>
      <c r="AB49" s="180" cm="1">
        <f t="array" ref="AB49">_xlfn.XLOOKUP(AB$1,'Copy of PY1 Data(H)'!$A$1:$CZ$1,_xlfn.XLOOKUP($A49,'Copy of PY1 Data(H)'!$A$1:$A$288,'Copy of PY1 Data(H)'!$A$1:$CZ$288))</f>
        <v>0</v>
      </c>
      <c r="AC49" s="180" cm="1">
        <f t="array" ref="AC49">_xlfn.XLOOKUP(AC$1,'Copy of PY1 Data(H)'!$A$1:$CZ$1,_xlfn.XLOOKUP($A49,'Copy of PY1 Data(H)'!$A$1:$A$288,'Copy of PY1 Data(H)'!$A$1:$CZ$288))</f>
        <v>81970</v>
      </c>
      <c r="AD49" s="180" cm="1">
        <f t="array" ref="AD49">_xlfn.XLOOKUP(AD$1,'Copy of PY1 Data(H)'!$A$1:$CZ$1,_xlfn.XLOOKUP($A49,'Copy of PY1 Data(H)'!$A$1:$A$288,'Copy of PY1 Data(H)'!$A$1:$CZ$288))</f>
        <v>0</v>
      </c>
      <c r="AE49" s="180" cm="1">
        <f t="array" ref="AE49">_xlfn.XLOOKUP(AE$1,'Copy of PY1 Data(H)'!$A$1:$CZ$1,_xlfn.XLOOKUP($A49,'Copy of PY1 Data(H)'!$A$1:$A$288,'Copy of PY1 Data(H)'!$A$1:$CZ$288))</f>
        <v>0</v>
      </c>
      <c r="AF49" s="180" cm="1">
        <f t="array" ref="AF49">_xlfn.XLOOKUP(AF$1,'Copy of PY1 Data(H)'!$A$1:$CZ$1,_xlfn.XLOOKUP($A49,'Copy of PY1 Data(H)'!$A$1:$A$288,'Copy of PY1 Data(H)'!$A$1:$CZ$288))</f>
        <v>743112</v>
      </c>
      <c r="AG49" s="180" cm="1">
        <f t="array" ref="AG49">_xlfn.XLOOKUP(AG$1,'Copy of PY1 Data(H)'!$A$1:$CZ$1,_xlfn.XLOOKUP($A49,'Copy of PY1 Data(H)'!$A$1:$A$288,'Copy of PY1 Data(H)'!$A$1:$CZ$288))</f>
        <v>7782</v>
      </c>
      <c r="AH49" s="180" cm="1">
        <f t="array" ref="AH49">_xlfn.XLOOKUP(AH$1,'Copy of PY1 Data(H)'!$A$1:$CZ$1,_xlfn.XLOOKUP($A49,'Copy of PY1 Data(H)'!$A$1:$A$288,'Copy of PY1 Data(H)'!$A$1:$CZ$288))</f>
        <v>0</v>
      </c>
      <c r="AI49" s="180" cm="1">
        <f t="array" ref="AI49">_xlfn.XLOOKUP(AI$1,'Copy of PY1 Data(H)'!$A$1:$CZ$1,_xlfn.XLOOKUP($A49,'Copy of PY1 Data(H)'!$A$1:$A$288,'Copy of PY1 Data(H)'!$A$1:$CZ$288))</f>
        <v>95856</v>
      </c>
      <c r="AJ49" s="180" cm="1">
        <f t="array" ref="AJ49">_xlfn.XLOOKUP(AJ$1,'Copy of PY1 Data(H)'!$A$1:$CZ$1,_xlfn.XLOOKUP($A49,'Copy of PY1 Data(H)'!$A$1:$A$288,'Copy of PY1 Data(H)'!$A$1:$CZ$288))</f>
        <v>0</v>
      </c>
      <c r="AK49" s="180" cm="1">
        <f t="array" ref="AK49">_xlfn.XLOOKUP(AK$1,'Copy of PY1 Data(H)'!$A$1:$CZ$1,_xlfn.XLOOKUP($A49,'Copy of PY1 Data(H)'!$A$1:$A$288,'Copy of PY1 Data(H)'!$A$1:$CZ$288))</f>
        <v>0</v>
      </c>
      <c r="AL49" s="180" cm="1">
        <f t="array" ref="AL49">_xlfn.XLOOKUP(AL$1,'Copy of PY1 Data(H)'!$A$1:$CZ$1,_xlfn.XLOOKUP($A49,'Copy of PY1 Data(H)'!$A$1:$A$288,'Copy of PY1 Data(H)'!$A$1:$CZ$288))</f>
        <v>0</v>
      </c>
      <c r="AM49" s="180" cm="1">
        <f t="array" ref="AM49">_xlfn.XLOOKUP(AM$1,'Copy of PY1 Data(H)'!$A$1:$CZ$1,_xlfn.XLOOKUP($A49,'Copy of PY1 Data(H)'!$A$1:$A$288,'Copy of PY1 Data(H)'!$A$1:$CZ$288))</f>
        <v>0</v>
      </c>
      <c r="AN49" s="180" cm="1">
        <f t="array" ref="AN49">_xlfn.XLOOKUP(AN$1,'Copy of PY1 Data(H)'!$A$1:$CZ$1,_xlfn.XLOOKUP($A49,'Copy of PY1 Data(H)'!$A$1:$A$288,'Copy of PY1 Data(H)'!$A$1:$CZ$288))</f>
        <v>0</v>
      </c>
      <c r="AO49" s="180" cm="1">
        <f t="array" ref="AO49">_xlfn.XLOOKUP(AO$1,'Copy of PY1 Data(H)'!$A$1:$CZ$1,_xlfn.XLOOKUP($A49,'Copy of PY1 Data(H)'!$A$1:$A$288,'Copy of PY1 Data(H)'!$A$1:$CZ$288))</f>
        <v>0</v>
      </c>
      <c r="AP49" s="180" cm="1">
        <f t="array" ref="AP49">_xlfn.XLOOKUP(AP$1,'Copy of PY1 Data(H)'!$A$1:$CZ$1,_xlfn.XLOOKUP($A49,'Copy of PY1 Data(H)'!$A$1:$A$288,'Copy of PY1 Data(H)'!$A$1:$CZ$288))</f>
        <v>27157</v>
      </c>
      <c r="AQ49" s="180" cm="1">
        <f t="array" ref="AQ49">_xlfn.XLOOKUP(AQ$1,'Copy of PY1 Data(H)'!$A$1:$CZ$1,_xlfn.XLOOKUP($A49,'Copy of PY1 Data(H)'!$A$1:$A$288,'Copy of PY1 Data(H)'!$A$1:$CZ$288))</f>
        <v>0</v>
      </c>
      <c r="AR49" s="180" cm="1">
        <f t="array" ref="AR49">_xlfn.XLOOKUP(AR$1,'Copy of PY1 Data(H)'!$A$1:$CZ$1,_xlfn.XLOOKUP($A49,'Copy of PY1 Data(H)'!$A$1:$A$288,'Copy of PY1 Data(H)'!$A$1:$CZ$288))</f>
        <v>0</v>
      </c>
      <c r="AS49" s="180" cm="1">
        <f t="array" ref="AS49">_xlfn.XLOOKUP(AS$1,'Copy of PY1 Data(H)'!$A$1:$CZ$1,_xlfn.XLOOKUP($A49,'Copy of PY1 Data(H)'!$A$1:$A$288,'Copy of PY1 Data(H)'!$A$1:$CZ$288))</f>
        <v>0</v>
      </c>
      <c r="AT49" s="180" cm="1">
        <f t="array" ref="AT49">_xlfn.XLOOKUP(AT$1,'Copy of PY1 Data(H)'!$A$1:$CZ$1,_xlfn.XLOOKUP($A49,'Copy of PY1 Data(H)'!$A$1:$A$288,'Copy of PY1 Data(H)'!$A$1:$CZ$288))</f>
        <v>0</v>
      </c>
      <c r="AU49" s="180" cm="1">
        <f t="array" ref="AU49">_xlfn.XLOOKUP(AU$1,'Copy of PY1 Data(H)'!$A$1:$CZ$1,_xlfn.XLOOKUP($A49,'Copy of PY1 Data(H)'!$A$1:$A$288,'Copy of PY1 Data(H)'!$A$1:$CZ$288))</f>
        <v>1491193</v>
      </c>
      <c r="AV49" s="180" cm="1">
        <f t="array" ref="AV49">_xlfn.XLOOKUP(AV$1,'Copy of PY1 Data(H)'!$A$1:$CZ$1,_xlfn.XLOOKUP($A49,'Copy of PY1 Data(H)'!$A$1:$A$288,'Copy of PY1 Data(H)'!$A$1:$CZ$288))</f>
        <v>56241</v>
      </c>
      <c r="AW49" s="180" cm="1">
        <f t="array" ref="AW49">_xlfn.XLOOKUP(AW$1,'Copy of PY1 Data(H)'!$A$1:$CZ$1,_xlfn.XLOOKUP($A49,'Copy of PY1 Data(H)'!$A$1:$A$288,'Copy of PY1 Data(H)'!$A$1:$CZ$288))</f>
        <v>32361</v>
      </c>
      <c r="AX49" s="180" cm="1">
        <f t="array" ref="AX49">_xlfn.XLOOKUP(AX$1,'Copy of PY1 Data(H)'!$A$1:$CZ$1,_xlfn.XLOOKUP($A49,'Copy of PY1 Data(H)'!$A$1:$A$288,'Copy of PY1 Data(H)'!$A$1:$CZ$288))</f>
        <v>0</v>
      </c>
      <c r="AY49" s="180" cm="1">
        <f t="array" ref="AY49">_xlfn.XLOOKUP(AY$1,'Copy of PY1 Data(H)'!$A$1:$CZ$1,_xlfn.XLOOKUP($A49,'Copy of PY1 Data(H)'!$A$1:$A$288,'Copy of PY1 Data(H)'!$A$1:$CZ$288))</f>
        <v>0</v>
      </c>
      <c r="AZ49" s="180" cm="1">
        <f t="array" ref="AZ49">_xlfn.XLOOKUP(AZ$1,'Copy of PY1 Data(H)'!$A$1:$CZ$1,_xlfn.XLOOKUP($A49,'Copy of PY1 Data(H)'!$A$1:$A$288,'Copy of PY1 Data(H)'!$A$1:$CZ$288))</f>
        <v>0</v>
      </c>
      <c r="BA49" s="180" cm="1">
        <f t="array" ref="BA49">_xlfn.XLOOKUP(BA$1,'Copy of PY1 Data(H)'!$A$1:$CZ$1,_xlfn.XLOOKUP($A49,'Copy of PY1 Data(H)'!$A$1:$A$288,'Copy of PY1 Data(H)'!$A$1:$CZ$288))</f>
        <v>0</v>
      </c>
      <c r="BB49" s="180" cm="1">
        <f t="array" ref="BB49">_xlfn.XLOOKUP(BB$1,'Copy of PY1 Data(H)'!$A$1:$CZ$1,_xlfn.XLOOKUP($A49,'Copy of PY1 Data(H)'!$A$1:$A$288,'Copy of PY1 Data(H)'!$A$1:$CZ$288))</f>
        <v>0</v>
      </c>
      <c r="BC49" s="180" cm="1">
        <f t="array" ref="BC49">_xlfn.XLOOKUP(BC$1,'Copy of PY1 Data(H)'!$A$1:$CZ$1,_xlfn.XLOOKUP($A49,'Copy of PY1 Data(H)'!$A$1:$A$288,'Copy of PY1 Data(H)'!$A$1:$CZ$288))</f>
        <v>11266</v>
      </c>
      <c r="BD49" s="180" cm="1">
        <f t="array" ref="BD49">_xlfn.XLOOKUP(BD$1,'Copy of PY1 Data(H)'!$A$1:$CZ$1,_xlfn.XLOOKUP($A49,'Copy of PY1 Data(H)'!$A$1:$A$288,'Copy of PY1 Data(H)'!$A$1:$CZ$288))</f>
        <v>0</v>
      </c>
      <c r="BE49" s="180" cm="1">
        <f t="array" ref="BE49">_xlfn.XLOOKUP(BE$1,'Copy of PY1 Data(H)'!$A$1:$CZ$1,_xlfn.XLOOKUP($A49,'Copy of PY1 Data(H)'!$A$1:$A$288,'Copy of PY1 Data(H)'!$A$1:$CZ$288))</f>
        <v>0</v>
      </c>
      <c r="BF49" s="180" cm="1">
        <f t="array" ref="BF49">_xlfn.XLOOKUP(BF$1,'Copy of PY1 Data(H)'!$A$1:$CZ$1,_xlfn.XLOOKUP($A49,'Copy of PY1 Data(H)'!$A$1:$A$288,'Copy of PY1 Data(H)'!$A$1:$CZ$288))</f>
        <v>126539</v>
      </c>
      <c r="BG49" s="180" cm="1">
        <f t="array" ref="BG49">_xlfn.XLOOKUP(BG$1,'Copy of PY1 Data(H)'!$A$1:$CZ$1,_xlfn.XLOOKUP($A49,'Copy of PY1 Data(H)'!$A$1:$A$288,'Copy of PY1 Data(H)'!$A$1:$CZ$288))</f>
        <v>0</v>
      </c>
      <c r="BH49" s="180" cm="1">
        <f t="array" ref="BH49">_xlfn.XLOOKUP(BH$1,'Copy of PY1 Data(H)'!$A$1:$CZ$1,_xlfn.XLOOKUP($A49,'Copy of PY1 Data(H)'!$A$1:$A$288,'Copy of PY1 Data(H)'!$A$1:$CZ$288))</f>
        <v>12621</v>
      </c>
      <c r="BI49" s="180" cm="1">
        <f t="array" ref="BI49">_xlfn.XLOOKUP(BI$1,'Copy of PY1 Data(H)'!$A$1:$CZ$1,_xlfn.XLOOKUP($A49,'Copy of PY1 Data(H)'!$A$1:$A$288,'Copy of PY1 Data(H)'!$A$1:$CZ$288))</f>
        <v>0</v>
      </c>
      <c r="BJ49" s="180" cm="1">
        <f t="array" ref="BJ49">_xlfn.XLOOKUP(BJ$1,'Copy of PY1 Data(H)'!$A$1:$CZ$1,_xlfn.XLOOKUP($A49,'Copy of PY1 Data(H)'!$A$1:$A$288,'Copy of PY1 Data(H)'!$A$1:$CZ$288))</f>
        <v>0</v>
      </c>
      <c r="BK49" s="180" cm="1">
        <f t="array" ref="BK49">_xlfn.XLOOKUP(BK$1,'Copy of PY1 Data(H)'!$A$1:$CZ$1,_xlfn.XLOOKUP($A49,'Copy of PY1 Data(H)'!$A$1:$A$288,'Copy of PY1 Data(H)'!$A$1:$CZ$288))</f>
        <v>0</v>
      </c>
      <c r="BL49" s="180" cm="1">
        <f t="array" ref="BL49">_xlfn.XLOOKUP(BL$1,'Copy of PY1 Data(H)'!$A$1:$CZ$1,_xlfn.XLOOKUP($A49,'Copy of PY1 Data(H)'!$A$1:$A$288,'Copy of PY1 Data(H)'!$A$1:$CZ$288))</f>
        <v>0</v>
      </c>
      <c r="BM49" s="180" cm="1">
        <f t="array" ref="BM49">_xlfn.XLOOKUP(BM$1,'Copy of PY1 Data(H)'!$A$1:$CZ$1,_xlfn.XLOOKUP($A49,'Copy of PY1 Data(H)'!$A$1:$A$288,'Copy of PY1 Data(H)'!$A$1:$CZ$288))</f>
        <v>83644</v>
      </c>
      <c r="BN49" s="180" cm="1">
        <f t="array" ref="BN49">_xlfn.XLOOKUP(BN$1,'Copy of PY1 Data(H)'!$A$1:$CZ$1,_xlfn.XLOOKUP($A49,'Copy of PY1 Data(H)'!$A$1:$A$288,'Copy of PY1 Data(H)'!$A$1:$CZ$288))</f>
        <v>0</v>
      </c>
      <c r="BO49" s="180" cm="1">
        <f t="array" ref="BO49">_xlfn.XLOOKUP(BO$1,'Copy of PY1 Data(H)'!$A$1:$CZ$1,_xlfn.XLOOKUP($A49,'Copy of PY1 Data(H)'!$A$1:$A$288,'Copy of PY1 Data(H)'!$A$1:$CZ$288))</f>
        <v>2733563</v>
      </c>
      <c r="BP49" s="180" cm="1">
        <f t="array" ref="BP49">_xlfn.XLOOKUP(BP$1,'Copy of PY1 Data(H)'!$A$1:$CZ$1,_xlfn.XLOOKUP($A49,'Copy of PY1 Data(H)'!$A$1:$A$288,'Copy of PY1 Data(H)'!$A$1:$CZ$288))</f>
        <v>448083</v>
      </c>
      <c r="BQ49" s="180" cm="1">
        <f t="array" ref="BQ49">_xlfn.XLOOKUP(BQ$1,'Copy of PY1 Data(H)'!$A$1:$CZ$1,_xlfn.XLOOKUP($A49,'Copy of PY1 Data(H)'!$A$1:$A$288,'Copy of PY1 Data(H)'!$A$1:$CZ$288))</f>
        <v>0</v>
      </c>
      <c r="BR49" s="180" cm="1">
        <f t="array" ref="BR49">_xlfn.XLOOKUP(BR$1,'Copy of PY1 Data(H)'!$A$1:$CZ$1,_xlfn.XLOOKUP($A49,'Copy of PY1 Data(H)'!$A$1:$A$288,'Copy of PY1 Data(H)'!$A$1:$CZ$288))</f>
        <v>25157</v>
      </c>
      <c r="BS49" s="180" cm="1">
        <f t="array" ref="BS49">_xlfn.XLOOKUP(BS$1,'Copy of PY1 Data(H)'!$A$1:$CZ$1,_xlfn.XLOOKUP($A49,'Copy of PY1 Data(H)'!$A$1:$A$288,'Copy of PY1 Data(H)'!$A$1:$CZ$288))</f>
        <v>0</v>
      </c>
      <c r="BT49" s="180" cm="1">
        <f t="array" ref="BT49">_xlfn.XLOOKUP(BT$1,'Copy of PY1 Data(H)'!$A$1:$CZ$1,_xlfn.XLOOKUP($A49,'Copy of PY1 Data(H)'!$A$1:$A$288,'Copy of PY1 Data(H)'!$A$1:$CZ$288))</f>
        <v>0</v>
      </c>
      <c r="BU49" s="180" cm="1">
        <f t="array" ref="BU49">_xlfn.XLOOKUP(BU$1,'Copy of PY1 Data(H)'!$A$1:$CZ$1,_xlfn.XLOOKUP($A49,'Copy of PY1 Data(H)'!$A$1:$A$288,'Copy of PY1 Data(H)'!$A$1:$CZ$288))</f>
        <v>0</v>
      </c>
      <c r="BV49" s="180" cm="1">
        <f t="array" ref="BV49">_xlfn.XLOOKUP(BV$1,'Copy of PY1 Data(H)'!$A$1:$CZ$1,_xlfn.XLOOKUP($A49,'Copy of PY1 Data(H)'!$A$1:$A$288,'Copy of PY1 Data(H)'!$A$1:$CZ$288))</f>
        <v>600</v>
      </c>
      <c r="BW49" s="180" cm="1">
        <f t="array" ref="BW49">_xlfn.XLOOKUP(BW$1,'Copy of PY1 Data(H)'!$A$1:$CZ$1,_xlfn.XLOOKUP($A49,'Copy of PY1 Data(H)'!$A$1:$A$288,'Copy of PY1 Data(H)'!$A$1:$CZ$288))</f>
        <v>0</v>
      </c>
      <c r="BX49" s="180" cm="1">
        <f t="array" ref="BX49">_xlfn.XLOOKUP(BX$1,'Copy of PY1 Data(H)'!$A$1:$CZ$1,_xlfn.XLOOKUP($A49,'Copy of PY1 Data(H)'!$A$1:$A$288,'Copy of PY1 Data(H)'!$A$1:$CZ$288))</f>
        <v>0</v>
      </c>
      <c r="BY49" s="180" cm="1">
        <f t="array" ref="BY49">_xlfn.XLOOKUP(BY$1,'Copy of PY1 Data(H)'!$A$1:$CZ$1,_xlfn.XLOOKUP($A49,'Copy of PY1 Data(H)'!$A$1:$A$288,'Copy of PY1 Data(H)'!$A$1:$CZ$288))</f>
        <v>253630</v>
      </c>
      <c r="BZ49" s="180" cm="1">
        <f t="array" ref="BZ49">_xlfn.XLOOKUP(BZ$1,'Copy of PY1 Data(H)'!$A$1:$CZ$1,_xlfn.XLOOKUP($A49,'Copy of PY1 Data(H)'!$A$1:$A$288,'Copy of PY1 Data(H)'!$A$1:$CZ$288))</f>
        <v>0</v>
      </c>
      <c r="CA49" s="180" cm="1">
        <f t="array" ref="CA49">_xlfn.XLOOKUP(CA$1,'Copy of PY1 Data(H)'!$A$1:$CZ$1,_xlfn.XLOOKUP($A49,'Copy of PY1 Data(H)'!$A$1:$A$288,'Copy of PY1 Data(H)'!$A$1:$CZ$288))</f>
        <v>21979</v>
      </c>
      <c r="CB49" s="180" cm="1">
        <f t="array" ref="CB49">_xlfn.XLOOKUP(CB$1,'Copy of PY1 Data(H)'!$A$1:$CZ$1,_xlfn.XLOOKUP($A49,'Copy of PY1 Data(H)'!$A$1:$A$288,'Copy of PY1 Data(H)'!$A$1:$CZ$288))</f>
        <v>7742</v>
      </c>
      <c r="CC49" s="180" cm="1">
        <f t="array" ref="CC49">_xlfn.XLOOKUP(CC$1,'Copy of PY1 Data(H)'!$A$1:$CZ$1,_xlfn.XLOOKUP($A49,'Copy of PY1 Data(H)'!$A$1:$A$288,'Copy of PY1 Data(H)'!$A$1:$CZ$288))</f>
        <v>31247</v>
      </c>
      <c r="CD49" s="180" cm="1">
        <f t="array" ref="CD49">_xlfn.XLOOKUP(CD$1,'Copy of PY1 Data(H)'!$A$1:$CZ$1,_xlfn.XLOOKUP($A49,'Copy of PY1 Data(H)'!$A$1:$A$288,'Copy of PY1 Data(H)'!$A$1:$CZ$288))</f>
        <v>169807</v>
      </c>
    </row>
    <row r="50" spans="1:82" x14ac:dyDescent="0.3">
      <c r="A50" s="180">
        <v>11</v>
      </c>
      <c r="C50" s="180"/>
      <c r="D50" s="180" cm="1">
        <f t="array" ref="D50">_xlfn.XLOOKUP(D$1,'Copy of PY1 Data(H)'!$A$1:$CZ$1,_xlfn.XLOOKUP($A50,'Copy of PY1 Data(H)'!$A$1:$A$288,'Copy of PY1 Data(H)'!$A$1:$CZ$288))</f>
        <v>0</v>
      </c>
      <c r="E50" s="180" cm="1">
        <f t="array" ref="E50">_xlfn.XLOOKUP(E$1,'Copy of PY1 Data(H)'!$A$1:$CZ$1,_xlfn.XLOOKUP($A50,'Copy of PY1 Data(H)'!$A$1:$A$288,'Copy of PY1 Data(H)'!$A$1:$CZ$288))</f>
        <v>113558</v>
      </c>
      <c r="F50" s="180" cm="1">
        <f t="array" ref="F50">_xlfn.XLOOKUP(F$1,'Copy of PY1 Data(H)'!$A$1:$CZ$1,_xlfn.XLOOKUP($A50,'Copy of PY1 Data(H)'!$A$1:$A$288,'Copy of PY1 Data(H)'!$A$1:$CZ$288))</f>
        <v>0</v>
      </c>
      <c r="G50" s="180" cm="1">
        <f t="array" ref="G50">_xlfn.XLOOKUP(G$1,'Copy of PY1 Data(H)'!$A$1:$CZ$1,_xlfn.XLOOKUP($A50,'Copy of PY1 Data(H)'!$A$1:$A$288,'Copy of PY1 Data(H)'!$A$1:$CZ$288))</f>
        <v>13715</v>
      </c>
      <c r="H50" s="180" cm="1">
        <f t="array" ref="H50">_xlfn.XLOOKUP(H$1,'Copy of PY1 Data(H)'!$A$1:$CZ$1,_xlfn.XLOOKUP($A50,'Copy of PY1 Data(H)'!$A$1:$A$288,'Copy of PY1 Data(H)'!$A$1:$CZ$288))</f>
        <v>154657</v>
      </c>
      <c r="I50" s="180" cm="1">
        <f t="array" ref="I50">_xlfn.XLOOKUP(I$1,'Copy of PY1 Data(H)'!$A$1:$CZ$1,_xlfn.XLOOKUP($A50,'Copy of PY1 Data(H)'!$A$1:$A$288,'Copy of PY1 Data(H)'!$A$1:$CZ$288))</f>
        <v>17397</v>
      </c>
      <c r="J50" s="180" cm="1">
        <f t="array" ref="J50">_xlfn.XLOOKUP(J$1,'Copy of PY1 Data(H)'!$A$1:$CZ$1,_xlfn.XLOOKUP($A50,'Copy of PY1 Data(H)'!$A$1:$A$288,'Copy of PY1 Data(H)'!$A$1:$CZ$288))</f>
        <v>20767</v>
      </c>
      <c r="K50" s="180" cm="1">
        <f t="array" ref="K50">_xlfn.XLOOKUP(K$1,'Copy of PY1 Data(H)'!$A$1:$CZ$1,_xlfn.XLOOKUP($A50,'Copy of PY1 Data(H)'!$A$1:$A$288,'Copy of PY1 Data(H)'!$A$1:$CZ$288))</f>
        <v>100113</v>
      </c>
      <c r="L50" s="180" cm="1">
        <f t="array" ref="L50">_xlfn.XLOOKUP(L$1,'Copy of PY1 Data(H)'!$A$1:$CZ$1,_xlfn.XLOOKUP($A50,'Copy of PY1 Data(H)'!$A$1:$A$288,'Copy of PY1 Data(H)'!$A$1:$CZ$288))</f>
        <v>491082</v>
      </c>
      <c r="M50" s="180" cm="1">
        <f t="array" ref="M50">_xlfn.XLOOKUP(M$1,'Copy of PY1 Data(H)'!$A$1:$CZ$1,_xlfn.XLOOKUP($A50,'Copy of PY1 Data(H)'!$A$1:$A$288,'Copy of PY1 Data(H)'!$A$1:$CZ$288))</f>
        <v>0</v>
      </c>
      <c r="N50" s="180" cm="1">
        <f t="array" ref="N50">_xlfn.XLOOKUP(N$1,'Copy of PY1 Data(H)'!$A$1:$CZ$1,_xlfn.XLOOKUP($A50,'Copy of PY1 Data(H)'!$A$1:$A$288,'Copy of PY1 Data(H)'!$A$1:$CZ$288))</f>
        <v>0</v>
      </c>
      <c r="O50" s="180" cm="1">
        <f t="array" ref="O50">_xlfn.XLOOKUP(O$1,'Copy of PY1 Data(H)'!$A$1:$CZ$1,_xlfn.XLOOKUP($A50,'Copy of PY1 Data(H)'!$A$1:$A$288,'Copy of PY1 Data(H)'!$A$1:$CZ$288))</f>
        <v>613434</v>
      </c>
      <c r="P50" s="180" cm="1">
        <f t="array" ref="P50">_xlfn.XLOOKUP(P$1,'Copy of PY1 Data(H)'!$A$1:$CZ$1,_xlfn.XLOOKUP($A50,'Copy of PY1 Data(H)'!$A$1:$A$288,'Copy of PY1 Data(H)'!$A$1:$CZ$288))</f>
        <v>24814</v>
      </c>
      <c r="Q50" s="180" cm="1">
        <f t="array" ref="Q50">_xlfn.XLOOKUP(Q$1,'Copy of PY1 Data(H)'!$A$1:$CZ$1,_xlfn.XLOOKUP($A50,'Copy of PY1 Data(H)'!$A$1:$A$288,'Copy of PY1 Data(H)'!$A$1:$CZ$288))</f>
        <v>408026</v>
      </c>
      <c r="R50" s="180" cm="1">
        <f t="array" ref="R50">_xlfn.XLOOKUP(R$1,'Copy of PY1 Data(H)'!$A$1:$CZ$1,_xlfn.XLOOKUP($A50,'Copy of PY1 Data(H)'!$A$1:$A$288,'Copy of PY1 Data(H)'!$A$1:$CZ$288))</f>
        <v>4498</v>
      </c>
      <c r="S50" s="180" cm="1">
        <f t="array" ref="S50">_xlfn.XLOOKUP(S$1,'Copy of PY1 Data(H)'!$A$1:$CZ$1,_xlfn.XLOOKUP($A50,'Copy of PY1 Data(H)'!$A$1:$A$288,'Copy of PY1 Data(H)'!$A$1:$CZ$288))</f>
        <v>50522</v>
      </c>
      <c r="T50" s="180" cm="1">
        <f t="array" ref="T50">_xlfn.XLOOKUP(T$1,'Copy of PY1 Data(H)'!$A$1:$CZ$1,_xlfn.XLOOKUP($A50,'Copy of PY1 Data(H)'!$A$1:$A$288,'Copy of PY1 Data(H)'!$A$1:$CZ$288))</f>
        <v>14552</v>
      </c>
      <c r="U50" s="180" cm="1">
        <f t="array" ref="U50">_xlfn.XLOOKUP(U$1,'Copy of PY1 Data(H)'!$A$1:$CZ$1,_xlfn.XLOOKUP($A50,'Copy of PY1 Data(H)'!$A$1:$A$288,'Copy of PY1 Data(H)'!$A$1:$CZ$288))</f>
        <v>247000</v>
      </c>
      <c r="V50" s="180" cm="1">
        <f t="array" ref="V50">_xlfn.XLOOKUP(V$1,'Copy of PY1 Data(H)'!$A$1:$CZ$1,_xlfn.XLOOKUP($A50,'Copy of PY1 Data(H)'!$A$1:$A$288,'Copy of PY1 Data(H)'!$A$1:$CZ$288))</f>
        <v>476836</v>
      </c>
      <c r="W50" s="180" cm="1">
        <f t="array" ref="W50">_xlfn.XLOOKUP(W$1,'Copy of PY1 Data(H)'!$A$1:$CZ$1,_xlfn.XLOOKUP($A50,'Copy of PY1 Data(H)'!$A$1:$A$288,'Copy of PY1 Data(H)'!$A$1:$CZ$288))</f>
        <v>0</v>
      </c>
      <c r="X50" s="180" cm="1">
        <f t="array" ref="X50">_xlfn.XLOOKUP(X$1,'Copy of PY1 Data(H)'!$A$1:$CZ$1,_xlfn.XLOOKUP($A50,'Copy of PY1 Data(H)'!$A$1:$A$288,'Copy of PY1 Data(H)'!$A$1:$CZ$288))</f>
        <v>0</v>
      </c>
      <c r="Y50" s="180" cm="1">
        <f t="array" ref="Y50">_xlfn.XLOOKUP(Y$1,'Copy of PY1 Data(H)'!$A$1:$CZ$1,_xlfn.XLOOKUP($A50,'Copy of PY1 Data(H)'!$A$1:$A$288,'Copy of PY1 Data(H)'!$A$1:$CZ$288))</f>
        <v>13256</v>
      </c>
      <c r="Z50" s="180" cm="1">
        <f t="array" ref="Z50">_xlfn.XLOOKUP(Z$1,'Copy of PY1 Data(H)'!$A$1:$CZ$1,_xlfn.XLOOKUP($A50,'Copy of PY1 Data(H)'!$A$1:$A$288,'Copy of PY1 Data(H)'!$A$1:$CZ$288))</f>
        <v>2184813</v>
      </c>
      <c r="AA50" s="180" cm="1">
        <f t="array" ref="AA50">_xlfn.XLOOKUP(AA$1,'Copy of PY1 Data(H)'!$A$1:$CZ$1,_xlfn.XLOOKUP($A50,'Copy of PY1 Data(H)'!$A$1:$A$288,'Copy of PY1 Data(H)'!$A$1:$CZ$288))</f>
        <v>0</v>
      </c>
      <c r="AB50" s="180" cm="1">
        <f t="array" ref="AB50">_xlfn.XLOOKUP(AB$1,'Copy of PY1 Data(H)'!$A$1:$CZ$1,_xlfn.XLOOKUP($A50,'Copy of PY1 Data(H)'!$A$1:$A$288,'Copy of PY1 Data(H)'!$A$1:$CZ$288))</f>
        <v>11676</v>
      </c>
      <c r="AC50" s="180" cm="1">
        <f t="array" ref="AC50">_xlfn.XLOOKUP(AC$1,'Copy of PY1 Data(H)'!$A$1:$CZ$1,_xlfn.XLOOKUP($A50,'Copy of PY1 Data(H)'!$A$1:$A$288,'Copy of PY1 Data(H)'!$A$1:$CZ$288))</f>
        <v>0</v>
      </c>
      <c r="AD50" s="180" cm="1">
        <f t="array" ref="AD50">_xlfn.XLOOKUP(AD$1,'Copy of PY1 Data(H)'!$A$1:$CZ$1,_xlfn.XLOOKUP($A50,'Copy of PY1 Data(H)'!$A$1:$A$288,'Copy of PY1 Data(H)'!$A$1:$CZ$288))</f>
        <v>21508</v>
      </c>
      <c r="AE50" s="180" cm="1">
        <f t="array" ref="AE50">_xlfn.XLOOKUP(AE$1,'Copy of PY1 Data(H)'!$A$1:$CZ$1,_xlfn.XLOOKUP($A50,'Copy of PY1 Data(H)'!$A$1:$A$288,'Copy of PY1 Data(H)'!$A$1:$CZ$288))</f>
        <v>0</v>
      </c>
      <c r="AF50" s="180" cm="1">
        <f t="array" ref="AF50">_xlfn.XLOOKUP(AF$1,'Copy of PY1 Data(H)'!$A$1:$CZ$1,_xlfn.XLOOKUP($A50,'Copy of PY1 Data(H)'!$A$1:$A$288,'Copy of PY1 Data(H)'!$A$1:$CZ$288))</f>
        <v>265310</v>
      </c>
      <c r="AG50" s="180" cm="1">
        <f t="array" ref="AG50">_xlfn.XLOOKUP(AG$1,'Copy of PY1 Data(H)'!$A$1:$CZ$1,_xlfn.XLOOKUP($A50,'Copy of PY1 Data(H)'!$A$1:$A$288,'Copy of PY1 Data(H)'!$A$1:$CZ$288))</f>
        <v>24886</v>
      </c>
      <c r="AH50" s="180" cm="1">
        <f t="array" ref="AH50">_xlfn.XLOOKUP(AH$1,'Copy of PY1 Data(H)'!$A$1:$CZ$1,_xlfn.XLOOKUP($A50,'Copy of PY1 Data(H)'!$A$1:$A$288,'Copy of PY1 Data(H)'!$A$1:$CZ$288))</f>
        <v>28167</v>
      </c>
      <c r="AI50" s="180" cm="1">
        <f t="array" ref="AI50">_xlfn.XLOOKUP(AI$1,'Copy of PY1 Data(H)'!$A$1:$CZ$1,_xlfn.XLOOKUP($A50,'Copy of PY1 Data(H)'!$A$1:$A$288,'Copy of PY1 Data(H)'!$A$1:$CZ$288))</f>
        <v>287278</v>
      </c>
      <c r="AJ50" s="180" cm="1">
        <f t="array" ref="AJ50">_xlfn.XLOOKUP(AJ$1,'Copy of PY1 Data(H)'!$A$1:$CZ$1,_xlfn.XLOOKUP($A50,'Copy of PY1 Data(H)'!$A$1:$A$288,'Copy of PY1 Data(H)'!$A$1:$CZ$288))</f>
        <v>66189</v>
      </c>
      <c r="AK50" s="180" cm="1">
        <f t="array" ref="AK50">_xlfn.XLOOKUP(AK$1,'Copy of PY1 Data(H)'!$A$1:$CZ$1,_xlfn.XLOOKUP($A50,'Copy of PY1 Data(H)'!$A$1:$A$288,'Copy of PY1 Data(H)'!$A$1:$CZ$288))</f>
        <v>27059</v>
      </c>
      <c r="AL50" s="180" cm="1">
        <f t="array" ref="AL50">_xlfn.XLOOKUP(AL$1,'Copy of PY1 Data(H)'!$A$1:$CZ$1,_xlfn.XLOOKUP($A50,'Copy of PY1 Data(H)'!$A$1:$A$288,'Copy of PY1 Data(H)'!$A$1:$CZ$288))</f>
        <v>0</v>
      </c>
      <c r="AM50" s="180" cm="1">
        <f t="array" ref="AM50">_xlfn.XLOOKUP(AM$1,'Copy of PY1 Data(H)'!$A$1:$CZ$1,_xlfn.XLOOKUP($A50,'Copy of PY1 Data(H)'!$A$1:$A$288,'Copy of PY1 Data(H)'!$A$1:$CZ$288))</f>
        <v>53692</v>
      </c>
      <c r="AN50" s="180" cm="1">
        <f t="array" ref="AN50">_xlfn.XLOOKUP(AN$1,'Copy of PY1 Data(H)'!$A$1:$CZ$1,_xlfn.XLOOKUP($A50,'Copy of PY1 Data(H)'!$A$1:$A$288,'Copy of PY1 Data(H)'!$A$1:$CZ$288))</f>
        <v>0</v>
      </c>
      <c r="AO50" s="180" cm="1">
        <f t="array" ref="AO50">_xlfn.XLOOKUP(AO$1,'Copy of PY1 Data(H)'!$A$1:$CZ$1,_xlfn.XLOOKUP($A50,'Copy of PY1 Data(H)'!$A$1:$A$288,'Copy of PY1 Data(H)'!$A$1:$CZ$288))</f>
        <v>0</v>
      </c>
      <c r="AP50" s="180" cm="1">
        <f t="array" ref="AP50">_xlfn.XLOOKUP(AP$1,'Copy of PY1 Data(H)'!$A$1:$CZ$1,_xlfn.XLOOKUP($A50,'Copy of PY1 Data(H)'!$A$1:$A$288,'Copy of PY1 Data(H)'!$A$1:$CZ$288))</f>
        <v>138034</v>
      </c>
      <c r="AQ50" s="180" cm="1">
        <f t="array" ref="AQ50">_xlfn.XLOOKUP(AQ$1,'Copy of PY1 Data(H)'!$A$1:$CZ$1,_xlfn.XLOOKUP($A50,'Copy of PY1 Data(H)'!$A$1:$A$288,'Copy of PY1 Data(H)'!$A$1:$CZ$288))</f>
        <v>18761</v>
      </c>
      <c r="AR50" s="180" cm="1">
        <f t="array" ref="AR50">_xlfn.XLOOKUP(AR$1,'Copy of PY1 Data(H)'!$A$1:$CZ$1,_xlfn.XLOOKUP($A50,'Copy of PY1 Data(H)'!$A$1:$A$288,'Copy of PY1 Data(H)'!$A$1:$CZ$288))</f>
        <v>0</v>
      </c>
      <c r="AS50" s="180" cm="1">
        <f t="array" ref="AS50">_xlfn.XLOOKUP(AS$1,'Copy of PY1 Data(H)'!$A$1:$CZ$1,_xlfn.XLOOKUP($A50,'Copy of PY1 Data(H)'!$A$1:$A$288,'Copy of PY1 Data(H)'!$A$1:$CZ$288))</f>
        <v>0</v>
      </c>
      <c r="AT50" s="180" cm="1">
        <f t="array" ref="AT50">_xlfn.XLOOKUP(AT$1,'Copy of PY1 Data(H)'!$A$1:$CZ$1,_xlfn.XLOOKUP($A50,'Copy of PY1 Data(H)'!$A$1:$A$288,'Copy of PY1 Data(H)'!$A$1:$CZ$288))</f>
        <v>89998</v>
      </c>
      <c r="AU50" s="180" cm="1">
        <f t="array" ref="AU50">_xlfn.XLOOKUP(AU$1,'Copy of PY1 Data(H)'!$A$1:$CZ$1,_xlfn.XLOOKUP($A50,'Copy of PY1 Data(H)'!$A$1:$A$288,'Copy of PY1 Data(H)'!$A$1:$CZ$288))</f>
        <v>0</v>
      </c>
      <c r="AV50" s="180" cm="1">
        <f t="array" ref="AV50">_xlfn.XLOOKUP(AV$1,'Copy of PY1 Data(H)'!$A$1:$CZ$1,_xlfn.XLOOKUP($A50,'Copy of PY1 Data(H)'!$A$1:$A$288,'Copy of PY1 Data(H)'!$A$1:$CZ$288))</f>
        <v>76486</v>
      </c>
      <c r="AW50" s="180" cm="1">
        <f t="array" ref="AW50">_xlfn.XLOOKUP(AW$1,'Copy of PY1 Data(H)'!$A$1:$CZ$1,_xlfn.XLOOKUP($A50,'Copy of PY1 Data(H)'!$A$1:$A$288,'Copy of PY1 Data(H)'!$A$1:$CZ$288))</f>
        <v>0</v>
      </c>
      <c r="AX50" s="180" cm="1">
        <f t="array" ref="AX50">_xlfn.XLOOKUP(AX$1,'Copy of PY1 Data(H)'!$A$1:$CZ$1,_xlfn.XLOOKUP($A50,'Copy of PY1 Data(H)'!$A$1:$A$288,'Copy of PY1 Data(H)'!$A$1:$CZ$288))</f>
        <v>3105</v>
      </c>
      <c r="AY50" s="180" cm="1">
        <f t="array" ref="AY50">_xlfn.XLOOKUP(AY$1,'Copy of PY1 Data(H)'!$A$1:$CZ$1,_xlfn.XLOOKUP($A50,'Copy of PY1 Data(H)'!$A$1:$A$288,'Copy of PY1 Data(H)'!$A$1:$CZ$288))</f>
        <v>55058</v>
      </c>
      <c r="AZ50" s="180" cm="1">
        <f t="array" ref="AZ50">_xlfn.XLOOKUP(AZ$1,'Copy of PY1 Data(H)'!$A$1:$CZ$1,_xlfn.XLOOKUP($A50,'Copy of PY1 Data(H)'!$A$1:$A$288,'Copy of PY1 Data(H)'!$A$1:$CZ$288))</f>
        <v>0</v>
      </c>
      <c r="BA50" s="180" cm="1">
        <f t="array" ref="BA50">_xlfn.XLOOKUP(BA$1,'Copy of PY1 Data(H)'!$A$1:$CZ$1,_xlfn.XLOOKUP($A50,'Copy of PY1 Data(H)'!$A$1:$A$288,'Copy of PY1 Data(H)'!$A$1:$CZ$288))</f>
        <v>0</v>
      </c>
      <c r="BB50" s="180" cm="1">
        <f t="array" ref="BB50">_xlfn.XLOOKUP(BB$1,'Copy of PY1 Data(H)'!$A$1:$CZ$1,_xlfn.XLOOKUP($A50,'Copy of PY1 Data(H)'!$A$1:$A$288,'Copy of PY1 Data(H)'!$A$1:$CZ$288))</f>
        <v>51666</v>
      </c>
      <c r="BC50" s="180" cm="1">
        <f t="array" ref="BC50">_xlfn.XLOOKUP(BC$1,'Copy of PY1 Data(H)'!$A$1:$CZ$1,_xlfn.XLOOKUP($A50,'Copy of PY1 Data(H)'!$A$1:$A$288,'Copy of PY1 Data(H)'!$A$1:$CZ$288))</f>
        <v>0</v>
      </c>
      <c r="BD50" s="180" cm="1">
        <f t="array" ref="BD50">_xlfn.XLOOKUP(BD$1,'Copy of PY1 Data(H)'!$A$1:$CZ$1,_xlfn.XLOOKUP($A50,'Copy of PY1 Data(H)'!$A$1:$A$288,'Copy of PY1 Data(H)'!$A$1:$CZ$288))</f>
        <v>3204</v>
      </c>
      <c r="BE50" s="180" cm="1">
        <f t="array" ref="BE50">_xlfn.XLOOKUP(BE$1,'Copy of PY1 Data(H)'!$A$1:$CZ$1,_xlfn.XLOOKUP($A50,'Copy of PY1 Data(H)'!$A$1:$A$288,'Copy of PY1 Data(H)'!$A$1:$CZ$288))</f>
        <v>11362</v>
      </c>
      <c r="BF50" s="180" cm="1">
        <f t="array" ref="BF50">_xlfn.XLOOKUP(BF$1,'Copy of PY1 Data(H)'!$A$1:$CZ$1,_xlfn.XLOOKUP($A50,'Copy of PY1 Data(H)'!$A$1:$A$288,'Copy of PY1 Data(H)'!$A$1:$CZ$288))</f>
        <v>88410</v>
      </c>
      <c r="BG50" s="180" cm="1">
        <f t="array" ref="BG50">_xlfn.XLOOKUP(BG$1,'Copy of PY1 Data(H)'!$A$1:$CZ$1,_xlfn.XLOOKUP($A50,'Copy of PY1 Data(H)'!$A$1:$A$288,'Copy of PY1 Data(H)'!$A$1:$CZ$288))</f>
        <v>33214</v>
      </c>
      <c r="BH50" s="180" cm="1">
        <f t="array" ref="BH50">_xlfn.XLOOKUP(BH$1,'Copy of PY1 Data(H)'!$A$1:$CZ$1,_xlfn.XLOOKUP($A50,'Copy of PY1 Data(H)'!$A$1:$A$288,'Copy of PY1 Data(H)'!$A$1:$CZ$288))</f>
        <v>800990</v>
      </c>
      <c r="BI50" s="180" cm="1">
        <f t="array" ref="BI50">_xlfn.XLOOKUP(BI$1,'Copy of PY1 Data(H)'!$A$1:$CZ$1,_xlfn.XLOOKUP($A50,'Copy of PY1 Data(H)'!$A$1:$A$288,'Copy of PY1 Data(H)'!$A$1:$CZ$288))</f>
        <v>143338</v>
      </c>
      <c r="BJ50" s="180" cm="1">
        <f t="array" ref="BJ50">_xlfn.XLOOKUP(BJ$1,'Copy of PY1 Data(H)'!$A$1:$CZ$1,_xlfn.XLOOKUP($A50,'Copy of PY1 Data(H)'!$A$1:$A$288,'Copy of PY1 Data(H)'!$A$1:$CZ$288))</f>
        <v>71674</v>
      </c>
      <c r="BK50" s="180" cm="1">
        <f t="array" ref="BK50">_xlfn.XLOOKUP(BK$1,'Copy of PY1 Data(H)'!$A$1:$CZ$1,_xlfn.XLOOKUP($A50,'Copy of PY1 Data(H)'!$A$1:$A$288,'Copy of PY1 Data(H)'!$A$1:$CZ$288))</f>
        <v>0</v>
      </c>
      <c r="BL50" s="180" cm="1">
        <f t="array" ref="BL50">_xlfn.XLOOKUP(BL$1,'Copy of PY1 Data(H)'!$A$1:$CZ$1,_xlfn.XLOOKUP($A50,'Copy of PY1 Data(H)'!$A$1:$A$288,'Copy of PY1 Data(H)'!$A$1:$CZ$288))</f>
        <v>1178349</v>
      </c>
      <c r="BM50" s="180" cm="1">
        <f t="array" ref="BM50">_xlfn.XLOOKUP(BM$1,'Copy of PY1 Data(H)'!$A$1:$CZ$1,_xlfn.XLOOKUP($A50,'Copy of PY1 Data(H)'!$A$1:$A$288,'Copy of PY1 Data(H)'!$A$1:$CZ$288))</f>
        <v>0</v>
      </c>
      <c r="BN50" s="180" cm="1">
        <f t="array" ref="BN50">_xlfn.XLOOKUP(BN$1,'Copy of PY1 Data(H)'!$A$1:$CZ$1,_xlfn.XLOOKUP($A50,'Copy of PY1 Data(H)'!$A$1:$A$288,'Copy of PY1 Data(H)'!$A$1:$CZ$288))</f>
        <v>68300</v>
      </c>
      <c r="BO50" s="180" cm="1">
        <f t="array" ref="BO50">_xlfn.XLOOKUP(BO$1,'Copy of PY1 Data(H)'!$A$1:$CZ$1,_xlfn.XLOOKUP($A50,'Copy of PY1 Data(H)'!$A$1:$A$288,'Copy of PY1 Data(H)'!$A$1:$CZ$288))</f>
        <v>0</v>
      </c>
      <c r="BP50" s="180" cm="1">
        <f t="array" ref="BP50">_xlfn.XLOOKUP(BP$1,'Copy of PY1 Data(H)'!$A$1:$CZ$1,_xlfn.XLOOKUP($A50,'Copy of PY1 Data(H)'!$A$1:$A$288,'Copy of PY1 Data(H)'!$A$1:$CZ$288))</f>
        <v>0</v>
      </c>
      <c r="BQ50" s="180" cm="1">
        <f t="array" ref="BQ50">_xlfn.XLOOKUP(BQ$1,'Copy of PY1 Data(H)'!$A$1:$CZ$1,_xlfn.XLOOKUP($A50,'Copy of PY1 Data(H)'!$A$1:$A$288,'Copy of PY1 Data(H)'!$A$1:$CZ$288))</f>
        <v>42543</v>
      </c>
      <c r="BR50" s="180" cm="1">
        <f t="array" ref="BR50">_xlfn.XLOOKUP(BR$1,'Copy of PY1 Data(H)'!$A$1:$CZ$1,_xlfn.XLOOKUP($A50,'Copy of PY1 Data(H)'!$A$1:$A$288,'Copy of PY1 Data(H)'!$A$1:$CZ$288))</f>
        <v>122982</v>
      </c>
      <c r="BS50" s="180" cm="1">
        <f t="array" ref="BS50">_xlfn.XLOOKUP(BS$1,'Copy of PY1 Data(H)'!$A$1:$CZ$1,_xlfn.XLOOKUP($A50,'Copy of PY1 Data(H)'!$A$1:$A$288,'Copy of PY1 Data(H)'!$A$1:$CZ$288))</f>
        <v>60231</v>
      </c>
      <c r="BT50" s="180" cm="1">
        <f t="array" ref="BT50">_xlfn.XLOOKUP(BT$1,'Copy of PY1 Data(H)'!$A$1:$CZ$1,_xlfn.XLOOKUP($A50,'Copy of PY1 Data(H)'!$A$1:$A$288,'Copy of PY1 Data(H)'!$A$1:$CZ$288))</f>
        <v>0</v>
      </c>
      <c r="BU50" s="180" cm="1">
        <f t="array" ref="BU50">_xlfn.XLOOKUP(BU$1,'Copy of PY1 Data(H)'!$A$1:$CZ$1,_xlfn.XLOOKUP($A50,'Copy of PY1 Data(H)'!$A$1:$A$288,'Copy of PY1 Data(H)'!$A$1:$CZ$288))</f>
        <v>71783</v>
      </c>
      <c r="BV50" s="180" cm="1">
        <f t="array" ref="BV50">_xlfn.XLOOKUP(BV$1,'Copy of PY1 Data(H)'!$A$1:$CZ$1,_xlfn.XLOOKUP($A50,'Copy of PY1 Data(H)'!$A$1:$A$288,'Copy of PY1 Data(H)'!$A$1:$CZ$288))</f>
        <v>120049</v>
      </c>
      <c r="BW50" s="180" cm="1">
        <f t="array" ref="BW50">_xlfn.XLOOKUP(BW$1,'Copy of PY1 Data(H)'!$A$1:$CZ$1,_xlfn.XLOOKUP($A50,'Copy of PY1 Data(H)'!$A$1:$A$288,'Copy of PY1 Data(H)'!$A$1:$CZ$288))</f>
        <v>0</v>
      </c>
      <c r="BX50" s="180" cm="1">
        <f t="array" ref="BX50">_xlfn.XLOOKUP(BX$1,'Copy of PY1 Data(H)'!$A$1:$CZ$1,_xlfn.XLOOKUP($A50,'Copy of PY1 Data(H)'!$A$1:$A$288,'Copy of PY1 Data(H)'!$A$1:$CZ$288))</f>
        <v>17887</v>
      </c>
      <c r="BY50" s="180" cm="1">
        <f t="array" ref="BY50">_xlfn.XLOOKUP(BY$1,'Copy of PY1 Data(H)'!$A$1:$CZ$1,_xlfn.XLOOKUP($A50,'Copy of PY1 Data(H)'!$A$1:$A$288,'Copy of PY1 Data(H)'!$A$1:$CZ$288))</f>
        <v>1300736</v>
      </c>
      <c r="BZ50" s="180" cm="1">
        <f t="array" ref="BZ50">_xlfn.XLOOKUP(BZ$1,'Copy of PY1 Data(H)'!$A$1:$CZ$1,_xlfn.XLOOKUP($A50,'Copy of PY1 Data(H)'!$A$1:$A$288,'Copy of PY1 Data(H)'!$A$1:$CZ$288))</f>
        <v>26327</v>
      </c>
      <c r="CA50" s="180" cm="1">
        <f t="array" ref="CA50">_xlfn.XLOOKUP(CA$1,'Copy of PY1 Data(H)'!$A$1:$CZ$1,_xlfn.XLOOKUP($A50,'Copy of PY1 Data(H)'!$A$1:$A$288,'Copy of PY1 Data(H)'!$A$1:$CZ$288))</f>
        <v>91159</v>
      </c>
      <c r="CB50" s="180" cm="1">
        <f t="array" ref="CB50">_xlfn.XLOOKUP(CB$1,'Copy of PY1 Data(H)'!$A$1:$CZ$1,_xlfn.XLOOKUP($A50,'Copy of PY1 Data(H)'!$A$1:$A$288,'Copy of PY1 Data(H)'!$A$1:$CZ$288))</f>
        <v>45143</v>
      </c>
      <c r="CC50" s="180" cm="1">
        <f t="array" ref="CC50">_xlfn.XLOOKUP(CC$1,'Copy of PY1 Data(H)'!$A$1:$CZ$1,_xlfn.XLOOKUP($A50,'Copy of PY1 Data(H)'!$A$1:$A$288,'Copy of PY1 Data(H)'!$A$1:$CZ$288))</f>
        <v>129314</v>
      </c>
      <c r="CD50" s="180" cm="1">
        <f t="array" ref="CD50">_xlfn.XLOOKUP(CD$1,'Copy of PY1 Data(H)'!$A$1:$CZ$1,_xlfn.XLOOKUP($A50,'Copy of PY1 Data(H)'!$A$1:$A$288,'Copy of PY1 Data(H)'!$A$1:$CZ$288))</f>
        <v>2722292</v>
      </c>
    </row>
    <row r="51" spans="1:82" x14ac:dyDescent="0.3">
      <c r="A51" s="180">
        <v>645</v>
      </c>
      <c r="C51" s="180"/>
      <c r="D51" s="180" cm="1">
        <f t="array" ref="D51">_xlfn.XLOOKUP(D$1,'Copy of PY1 Data(H)'!$A$1:$CZ$1,_xlfn.XLOOKUP($A51,'Copy of PY1 Data(H)'!$A$1:$A$288,'Copy of PY1 Data(H)'!$A$1:$CZ$288))</f>
        <v>0</v>
      </c>
      <c r="E51" s="180" cm="1">
        <f t="array" ref="E51">_xlfn.XLOOKUP(E$1,'Copy of PY1 Data(H)'!$A$1:$CZ$1,_xlfn.XLOOKUP($A51,'Copy of PY1 Data(H)'!$A$1:$A$288,'Copy of PY1 Data(H)'!$A$1:$CZ$288))</f>
        <v>0</v>
      </c>
      <c r="F51" s="180" cm="1">
        <f t="array" ref="F51">_xlfn.XLOOKUP(F$1,'Copy of PY1 Data(H)'!$A$1:$CZ$1,_xlfn.XLOOKUP($A51,'Copy of PY1 Data(H)'!$A$1:$A$288,'Copy of PY1 Data(H)'!$A$1:$CZ$288))</f>
        <v>0</v>
      </c>
      <c r="G51" s="180" cm="1">
        <f t="array" ref="G51">_xlfn.XLOOKUP(G$1,'Copy of PY1 Data(H)'!$A$1:$CZ$1,_xlfn.XLOOKUP($A51,'Copy of PY1 Data(H)'!$A$1:$A$288,'Copy of PY1 Data(H)'!$A$1:$CZ$288))</f>
        <v>0</v>
      </c>
      <c r="H51" s="180" cm="1">
        <f t="array" ref="H51">_xlfn.XLOOKUP(H$1,'Copy of PY1 Data(H)'!$A$1:$CZ$1,_xlfn.XLOOKUP($A51,'Copy of PY1 Data(H)'!$A$1:$A$288,'Copy of PY1 Data(H)'!$A$1:$CZ$288))</f>
        <v>19550</v>
      </c>
      <c r="I51" s="180" cm="1">
        <f t="array" ref="I51">_xlfn.XLOOKUP(I$1,'Copy of PY1 Data(H)'!$A$1:$CZ$1,_xlfn.XLOOKUP($A51,'Copy of PY1 Data(H)'!$A$1:$A$288,'Copy of PY1 Data(H)'!$A$1:$CZ$288))</f>
        <v>17700</v>
      </c>
      <c r="J51" s="180" cm="1">
        <f t="array" ref="J51">_xlfn.XLOOKUP(J$1,'Copy of PY1 Data(H)'!$A$1:$CZ$1,_xlfn.XLOOKUP($A51,'Copy of PY1 Data(H)'!$A$1:$A$288,'Copy of PY1 Data(H)'!$A$1:$CZ$288))</f>
        <v>0</v>
      </c>
      <c r="K51" s="180" cm="1">
        <f t="array" ref="K51">_xlfn.XLOOKUP(K$1,'Copy of PY1 Data(H)'!$A$1:$CZ$1,_xlfn.XLOOKUP($A51,'Copy of PY1 Data(H)'!$A$1:$A$288,'Copy of PY1 Data(H)'!$A$1:$CZ$288))</f>
        <v>0</v>
      </c>
      <c r="L51" s="180" cm="1">
        <f t="array" ref="L51">_xlfn.XLOOKUP(L$1,'Copy of PY1 Data(H)'!$A$1:$CZ$1,_xlfn.XLOOKUP($A51,'Copy of PY1 Data(H)'!$A$1:$A$288,'Copy of PY1 Data(H)'!$A$1:$CZ$288))</f>
        <v>386202</v>
      </c>
      <c r="M51" s="180" cm="1">
        <f t="array" ref="M51">_xlfn.XLOOKUP(M$1,'Copy of PY1 Data(H)'!$A$1:$CZ$1,_xlfn.XLOOKUP($A51,'Copy of PY1 Data(H)'!$A$1:$A$288,'Copy of PY1 Data(H)'!$A$1:$CZ$288))</f>
        <v>31729070</v>
      </c>
      <c r="N51" s="180" cm="1">
        <f t="array" ref="N51">_xlfn.XLOOKUP(N$1,'Copy of PY1 Data(H)'!$A$1:$CZ$1,_xlfn.XLOOKUP($A51,'Copy of PY1 Data(H)'!$A$1:$A$288,'Copy of PY1 Data(H)'!$A$1:$CZ$288))</f>
        <v>0</v>
      </c>
      <c r="O51" s="180" cm="1">
        <f t="array" ref="O51">_xlfn.XLOOKUP(O$1,'Copy of PY1 Data(H)'!$A$1:$CZ$1,_xlfn.XLOOKUP($A51,'Copy of PY1 Data(H)'!$A$1:$A$288,'Copy of PY1 Data(H)'!$A$1:$CZ$288))</f>
        <v>120738</v>
      </c>
      <c r="P51" s="180" cm="1">
        <f t="array" ref="P51">_xlfn.XLOOKUP(P$1,'Copy of PY1 Data(H)'!$A$1:$CZ$1,_xlfn.XLOOKUP($A51,'Copy of PY1 Data(H)'!$A$1:$A$288,'Copy of PY1 Data(H)'!$A$1:$CZ$288))</f>
        <v>100000</v>
      </c>
      <c r="Q51" s="180" cm="1">
        <f t="array" ref="Q51">_xlfn.XLOOKUP(Q$1,'Copy of PY1 Data(H)'!$A$1:$CZ$1,_xlfn.XLOOKUP($A51,'Copy of PY1 Data(H)'!$A$1:$A$288,'Copy of PY1 Data(H)'!$A$1:$CZ$288))</f>
        <v>2656827</v>
      </c>
      <c r="R51" s="180" cm="1">
        <f t="array" ref="R51">_xlfn.XLOOKUP(R$1,'Copy of PY1 Data(H)'!$A$1:$CZ$1,_xlfn.XLOOKUP($A51,'Copy of PY1 Data(H)'!$A$1:$A$288,'Copy of PY1 Data(H)'!$A$1:$CZ$288))</f>
        <v>0</v>
      </c>
      <c r="S51" s="180" cm="1">
        <f t="array" ref="S51">_xlfn.XLOOKUP(S$1,'Copy of PY1 Data(H)'!$A$1:$CZ$1,_xlfn.XLOOKUP($A51,'Copy of PY1 Data(H)'!$A$1:$A$288,'Copy of PY1 Data(H)'!$A$1:$CZ$288))</f>
        <v>0</v>
      </c>
      <c r="T51" s="180" cm="1">
        <f t="array" ref="T51">_xlfn.XLOOKUP(T$1,'Copy of PY1 Data(H)'!$A$1:$CZ$1,_xlfn.XLOOKUP($A51,'Copy of PY1 Data(H)'!$A$1:$A$288,'Copy of PY1 Data(H)'!$A$1:$CZ$288))</f>
        <v>0</v>
      </c>
      <c r="U51" s="180" cm="1">
        <f t="array" ref="U51">_xlfn.XLOOKUP(U$1,'Copy of PY1 Data(H)'!$A$1:$CZ$1,_xlfn.XLOOKUP($A51,'Copy of PY1 Data(H)'!$A$1:$A$288,'Copy of PY1 Data(H)'!$A$1:$CZ$288))</f>
        <v>495140</v>
      </c>
      <c r="V51" s="180" cm="1">
        <f t="array" ref="V51">_xlfn.XLOOKUP(V$1,'Copy of PY1 Data(H)'!$A$1:$CZ$1,_xlfn.XLOOKUP($A51,'Copy of PY1 Data(H)'!$A$1:$A$288,'Copy of PY1 Data(H)'!$A$1:$CZ$288))</f>
        <v>434351</v>
      </c>
      <c r="W51" s="180" cm="1">
        <f t="array" ref="W51">_xlfn.XLOOKUP(W$1,'Copy of PY1 Data(H)'!$A$1:$CZ$1,_xlfn.XLOOKUP($A51,'Copy of PY1 Data(H)'!$A$1:$A$288,'Copy of PY1 Data(H)'!$A$1:$CZ$288))</f>
        <v>0</v>
      </c>
      <c r="X51" s="180" cm="1">
        <f t="array" ref="X51">_xlfn.XLOOKUP(X$1,'Copy of PY1 Data(H)'!$A$1:$CZ$1,_xlfn.XLOOKUP($A51,'Copy of PY1 Data(H)'!$A$1:$A$288,'Copy of PY1 Data(H)'!$A$1:$CZ$288))</f>
        <v>0</v>
      </c>
      <c r="Y51" s="180" cm="1">
        <f t="array" ref="Y51">_xlfn.XLOOKUP(Y$1,'Copy of PY1 Data(H)'!$A$1:$CZ$1,_xlfn.XLOOKUP($A51,'Copy of PY1 Data(H)'!$A$1:$A$288,'Copy of PY1 Data(H)'!$A$1:$CZ$288))</f>
        <v>25267</v>
      </c>
      <c r="Z51" s="180" cm="1">
        <f t="array" ref="Z51">_xlfn.XLOOKUP(Z$1,'Copy of PY1 Data(H)'!$A$1:$CZ$1,_xlfn.XLOOKUP($A51,'Copy of PY1 Data(H)'!$A$1:$A$288,'Copy of PY1 Data(H)'!$A$1:$CZ$288))</f>
        <v>5887300</v>
      </c>
      <c r="AA51" s="180" cm="1">
        <f t="array" ref="AA51">_xlfn.XLOOKUP(AA$1,'Copy of PY1 Data(H)'!$A$1:$CZ$1,_xlfn.XLOOKUP($A51,'Copy of PY1 Data(H)'!$A$1:$A$288,'Copy of PY1 Data(H)'!$A$1:$CZ$288))</f>
        <v>0</v>
      </c>
      <c r="AB51" s="180" cm="1">
        <f t="array" ref="AB51">_xlfn.XLOOKUP(AB$1,'Copy of PY1 Data(H)'!$A$1:$CZ$1,_xlfn.XLOOKUP($A51,'Copy of PY1 Data(H)'!$A$1:$A$288,'Copy of PY1 Data(H)'!$A$1:$CZ$288))</f>
        <v>17557</v>
      </c>
      <c r="AC51" s="180" cm="1">
        <f t="array" ref="AC51">_xlfn.XLOOKUP(AC$1,'Copy of PY1 Data(H)'!$A$1:$CZ$1,_xlfn.XLOOKUP($A51,'Copy of PY1 Data(H)'!$A$1:$A$288,'Copy of PY1 Data(H)'!$A$1:$CZ$288))</f>
        <v>2150675</v>
      </c>
      <c r="AD51" s="180" cm="1">
        <f t="array" ref="AD51">_xlfn.XLOOKUP(AD$1,'Copy of PY1 Data(H)'!$A$1:$CZ$1,_xlfn.XLOOKUP($A51,'Copy of PY1 Data(H)'!$A$1:$A$288,'Copy of PY1 Data(H)'!$A$1:$CZ$288))</f>
        <v>134985</v>
      </c>
      <c r="AE51" s="180" cm="1">
        <f t="array" ref="AE51">_xlfn.XLOOKUP(AE$1,'Copy of PY1 Data(H)'!$A$1:$CZ$1,_xlfn.XLOOKUP($A51,'Copy of PY1 Data(H)'!$A$1:$A$288,'Copy of PY1 Data(H)'!$A$1:$CZ$288))</f>
        <v>0</v>
      </c>
      <c r="AF51" s="180" cm="1">
        <f t="array" ref="AF51">_xlfn.XLOOKUP(AF$1,'Copy of PY1 Data(H)'!$A$1:$CZ$1,_xlfn.XLOOKUP($A51,'Copy of PY1 Data(H)'!$A$1:$A$288,'Copy of PY1 Data(H)'!$A$1:$CZ$288))</f>
        <v>0</v>
      </c>
      <c r="AG51" s="180" cm="1">
        <f t="array" ref="AG51">_xlfn.XLOOKUP(AG$1,'Copy of PY1 Data(H)'!$A$1:$CZ$1,_xlfn.XLOOKUP($A51,'Copy of PY1 Data(H)'!$A$1:$A$288,'Copy of PY1 Data(H)'!$A$1:$CZ$288))</f>
        <v>150710</v>
      </c>
      <c r="AH51" s="180" cm="1">
        <f t="array" ref="AH51">_xlfn.XLOOKUP(AH$1,'Copy of PY1 Data(H)'!$A$1:$CZ$1,_xlfn.XLOOKUP($A51,'Copy of PY1 Data(H)'!$A$1:$A$288,'Copy of PY1 Data(H)'!$A$1:$CZ$288))</f>
        <v>8000</v>
      </c>
      <c r="AI51" s="180" cm="1">
        <f t="array" ref="AI51">_xlfn.XLOOKUP(AI$1,'Copy of PY1 Data(H)'!$A$1:$CZ$1,_xlfn.XLOOKUP($A51,'Copy of PY1 Data(H)'!$A$1:$A$288,'Copy of PY1 Data(H)'!$A$1:$CZ$288))</f>
        <v>758500</v>
      </c>
      <c r="AJ51" s="180" cm="1">
        <f t="array" ref="AJ51">_xlfn.XLOOKUP(AJ$1,'Copy of PY1 Data(H)'!$A$1:$CZ$1,_xlfn.XLOOKUP($A51,'Copy of PY1 Data(H)'!$A$1:$A$288,'Copy of PY1 Data(H)'!$A$1:$CZ$288))</f>
        <v>147265</v>
      </c>
      <c r="AK51" s="180" cm="1">
        <f t="array" ref="AK51">_xlfn.XLOOKUP(AK$1,'Copy of PY1 Data(H)'!$A$1:$CZ$1,_xlfn.XLOOKUP($A51,'Copy of PY1 Data(H)'!$A$1:$A$288,'Copy of PY1 Data(H)'!$A$1:$CZ$288))</f>
        <v>0</v>
      </c>
      <c r="AL51" s="180" cm="1">
        <f t="array" ref="AL51">_xlfn.XLOOKUP(AL$1,'Copy of PY1 Data(H)'!$A$1:$CZ$1,_xlfn.XLOOKUP($A51,'Copy of PY1 Data(H)'!$A$1:$A$288,'Copy of PY1 Data(H)'!$A$1:$CZ$288))</f>
        <v>0</v>
      </c>
      <c r="AM51" s="180" cm="1">
        <f t="array" ref="AM51">_xlfn.XLOOKUP(AM$1,'Copy of PY1 Data(H)'!$A$1:$CZ$1,_xlfn.XLOOKUP($A51,'Copy of PY1 Data(H)'!$A$1:$A$288,'Copy of PY1 Data(H)'!$A$1:$CZ$288))</f>
        <v>0</v>
      </c>
      <c r="AN51" s="180" cm="1">
        <f t="array" ref="AN51">_xlfn.XLOOKUP(AN$1,'Copy of PY1 Data(H)'!$A$1:$CZ$1,_xlfn.XLOOKUP($A51,'Copy of PY1 Data(H)'!$A$1:$A$288,'Copy of PY1 Data(H)'!$A$1:$CZ$288))</f>
        <v>1470000</v>
      </c>
      <c r="AO51" s="180" cm="1">
        <f t="array" ref="AO51">_xlfn.XLOOKUP(AO$1,'Copy of PY1 Data(H)'!$A$1:$CZ$1,_xlfn.XLOOKUP($A51,'Copy of PY1 Data(H)'!$A$1:$A$288,'Copy of PY1 Data(H)'!$A$1:$CZ$288))</f>
        <v>0</v>
      </c>
      <c r="AP51" s="180" cm="1">
        <f t="array" ref="AP51">_xlfn.XLOOKUP(AP$1,'Copy of PY1 Data(H)'!$A$1:$CZ$1,_xlfn.XLOOKUP($A51,'Copy of PY1 Data(H)'!$A$1:$A$288,'Copy of PY1 Data(H)'!$A$1:$CZ$288))</f>
        <v>26570</v>
      </c>
      <c r="AQ51" s="180" cm="1">
        <f t="array" ref="AQ51">_xlfn.XLOOKUP(AQ$1,'Copy of PY1 Data(H)'!$A$1:$CZ$1,_xlfn.XLOOKUP($A51,'Copy of PY1 Data(H)'!$A$1:$A$288,'Copy of PY1 Data(H)'!$A$1:$CZ$288))</f>
        <v>0</v>
      </c>
      <c r="AR51" s="180" cm="1">
        <f t="array" ref="AR51">_xlfn.XLOOKUP(AR$1,'Copy of PY1 Data(H)'!$A$1:$CZ$1,_xlfn.XLOOKUP($A51,'Copy of PY1 Data(H)'!$A$1:$A$288,'Copy of PY1 Data(H)'!$A$1:$CZ$288))</f>
        <v>0</v>
      </c>
      <c r="AS51" s="180" cm="1">
        <f t="array" ref="AS51">_xlfn.XLOOKUP(AS$1,'Copy of PY1 Data(H)'!$A$1:$CZ$1,_xlfn.XLOOKUP($A51,'Copy of PY1 Data(H)'!$A$1:$A$288,'Copy of PY1 Data(H)'!$A$1:$CZ$288))</f>
        <v>0</v>
      </c>
      <c r="AT51" s="180" cm="1">
        <f t="array" ref="AT51">_xlfn.XLOOKUP(AT$1,'Copy of PY1 Data(H)'!$A$1:$CZ$1,_xlfn.XLOOKUP($A51,'Copy of PY1 Data(H)'!$A$1:$A$288,'Copy of PY1 Data(H)'!$A$1:$CZ$288))</f>
        <v>0</v>
      </c>
      <c r="AU51" s="180" cm="1">
        <f t="array" ref="AU51">_xlfn.XLOOKUP(AU$1,'Copy of PY1 Data(H)'!$A$1:$CZ$1,_xlfn.XLOOKUP($A51,'Copy of PY1 Data(H)'!$A$1:$A$288,'Copy of PY1 Data(H)'!$A$1:$CZ$288))</f>
        <v>21908324</v>
      </c>
      <c r="AV51" s="180" cm="1">
        <f t="array" ref="AV51">_xlfn.XLOOKUP(AV$1,'Copy of PY1 Data(H)'!$A$1:$CZ$1,_xlfn.XLOOKUP($A51,'Copy of PY1 Data(H)'!$A$1:$A$288,'Copy of PY1 Data(H)'!$A$1:$CZ$288))</f>
        <v>750000</v>
      </c>
      <c r="AW51" s="180" cm="1">
        <f t="array" ref="AW51">_xlfn.XLOOKUP(AW$1,'Copy of PY1 Data(H)'!$A$1:$CZ$1,_xlfn.XLOOKUP($A51,'Copy of PY1 Data(H)'!$A$1:$A$288,'Copy of PY1 Data(H)'!$A$1:$CZ$288))</f>
        <v>0</v>
      </c>
      <c r="AX51" s="180" cm="1">
        <f t="array" ref="AX51">_xlfn.XLOOKUP(AX$1,'Copy of PY1 Data(H)'!$A$1:$CZ$1,_xlfn.XLOOKUP($A51,'Copy of PY1 Data(H)'!$A$1:$A$288,'Copy of PY1 Data(H)'!$A$1:$CZ$288))</f>
        <v>39750</v>
      </c>
      <c r="AY51" s="180" cm="1">
        <f t="array" ref="AY51">_xlfn.XLOOKUP(AY$1,'Copy of PY1 Data(H)'!$A$1:$CZ$1,_xlfn.XLOOKUP($A51,'Copy of PY1 Data(H)'!$A$1:$A$288,'Copy of PY1 Data(H)'!$A$1:$CZ$288))</f>
        <v>0</v>
      </c>
      <c r="AZ51" s="180" cm="1">
        <f t="array" ref="AZ51">_xlfn.XLOOKUP(AZ$1,'Copy of PY1 Data(H)'!$A$1:$CZ$1,_xlfn.XLOOKUP($A51,'Copy of PY1 Data(H)'!$A$1:$A$288,'Copy of PY1 Data(H)'!$A$1:$CZ$288))</f>
        <v>0</v>
      </c>
      <c r="BA51" s="180" cm="1">
        <f t="array" ref="BA51">_xlfn.XLOOKUP(BA$1,'Copy of PY1 Data(H)'!$A$1:$CZ$1,_xlfn.XLOOKUP($A51,'Copy of PY1 Data(H)'!$A$1:$A$288,'Copy of PY1 Data(H)'!$A$1:$CZ$288))</f>
        <v>0</v>
      </c>
      <c r="BB51" s="180" cm="1">
        <f t="array" ref="BB51">_xlfn.XLOOKUP(BB$1,'Copy of PY1 Data(H)'!$A$1:$CZ$1,_xlfn.XLOOKUP($A51,'Copy of PY1 Data(H)'!$A$1:$A$288,'Copy of PY1 Data(H)'!$A$1:$CZ$288))</f>
        <v>493160</v>
      </c>
      <c r="BC51" s="180" cm="1">
        <f t="array" ref="BC51">_xlfn.XLOOKUP(BC$1,'Copy of PY1 Data(H)'!$A$1:$CZ$1,_xlfn.XLOOKUP($A51,'Copy of PY1 Data(H)'!$A$1:$A$288,'Copy of PY1 Data(H)'!$A$1:$CZ$288))</f>
        <v>0</v>
      </c>
      <c r="BD51" s="180" cm="1">
        <f t="array" ref="BD51">_xlfn.XLOOKUP(BD$1,'Copy of PY1 Data(H)'!$A$1:$CZ$1,_xlfn.XLOOKUP($A51,'Copy of PY1 Data(H)'!$A$1:$A$288,'Copy of PY1 Data(H)'!$A$1:$CZ$288))</f>
        <v>20373</v>
      </c>
      <c r="BE51" s="180" cm="1">
        <f t="array" ref="BE51">_xlfn.XLOOKUP(BE$1,'Copy of PY1 Data(H)'!$A$1:$CZ$1,_xlfn.XLOOKUP($A51,'Copy of PY1 Data(H)'!$A$1:$A$288,'Copy of PY1 Data(H)'!$A$1:$CZ$288))</f>
        <v>15967</v>
      </c>
      <c r="BF51" s="180" cm="1">
        <f t="array" ref="BF51">_xlfn.XLOOKUP(BF$1,'Copy of PY1 Data(H)'!$A$1:$CZ$1,_xlfn.XLOOKUP($A51,'Copy of PY1 Data(H)'!$A$1:$A$288,'Copy of PY1 Data(H)'!$A$1:$CZ$288))</f>
        <v>0</v>
      </c>
      <c r="BG51" s="180" cm="1">
        <f t="array" ref="BG51">_xlfn.XLOOKUP(BG$1,'Copy of PY1 Data(H)'!$A$1:$CZ$1,_xlfn.XLOOKUP($A51,'Copy of PY1 Data(H)'!$A$1:$A$288,'Copy of PY1 Data(H)'!$A$1:$CZ$288))</f>
        <v>0</v>
      </c>
      <c r="BH51" s="180" cm="1">
        <f t="array" ref="BH51">_xlfn.XLOOKUP(BH$1,'Copy of PY1 Data(H)'!$A$1:$CZ$1,_xlfn.XLOOKUP($A51,'Copy of PY1 Data(H)'!$A$1:$A$288,'Copy of PY1 Data(H)'!$A$1:$CZ$288))</f>
        <v>1500273</v>
      </c>
      <c r="BI51" s="180" cm="1">
        <f t="array" ref="BI51">_xlfn.XLOOKUP(BI$1,'Copy of PY1 Data(H)'!$A$1:$CZ$1,_xlfn.XLOOKUP($A51,'Copy of PY1 Data(H)'!$A$1:$A$288,'Copy of PY1 Data(H)'!$A$1:$CZ$288))</f>
        <v>32160</v>
      </c>
      <c r="BJ51" s="180" cm="1">
        <f t="array" ref="BJ51">_xlfn.XLOOKUP(BJ$1,'Copy of PY1 Data(H)'!$A$1:$CZ$1,_xlfn.XLOOKUP($A51,'Copy of PY1 Data(H)'!$A$1:$A$288,'Copy of PY1 Data(H)'!$A$1:$CZ$288))</f>
        <v>0</v>
      </c>
      <c r="BK51" s="180" cm="1">
        <f t="array" ref="BK51">_xlfn.XLOOKUP(BK$1,'Copy of PY1 Data(H)'!$A$1:$CZ$1,_xlfn.XLOOKUP($A51,'Copy of PY1 Data(H)'!$A$1:$A$288,'Copy of PY1 Data(H)'!$A$1:$CZ$288))</f>
        <v>0</v>
      </c>
      <c r="BL51" s="180" cm="1">
        <f t="array" ref="BL51">_xlfn.XLOOKUP(BL$1,'Copy of PY1 Data(H)'!$A$1:$CZ$1,_xlfn.XLOOKUP($A51,'Copy of PY1 Data(H)'!$A$1:$A$288,'Copy of PY1 Data(H)'!$A$1:$CZ$288))</f>
        <v>2250000</v>
      </c>
      <c r="BM51" s="180" cm="1">
        <f t="array" ref="BM51">_xlfn.XLOOKUP(BM$1,'Copy of PY1 Data(H)'!$A$1:$CZ$1,_xlfn.XLOOKUP($A51,'Copy of PY1 Data(H)'!$A$1:$A$288,'Copy of PY1 Data(H)'!$A$1:$CZ$288))</f>
        <v>1261744</v>
      </c>
      <c r="BN51" s="180" cm="1">
        <f t="array" ref="BN51">_xlfn.XLOOKUP(BN$1,'Copy of PY1 Data(H)'!$A$1:$CZ$1,_xlfn.XLOOKUP($A51,'Copy of PY1 Data(H)'!$A$1:$A$288,'Copy of PY1 Data(H)'!$A$1:$CZ$288))</f>
        <v>0</v>
      </c>
      <c r="BO51" s="180" cm="1">
        <f t="array" ref="BO51">_xlfn.XLOOKUP(BO$1,'Copy of PY1 Data(H)'!$A$1:$CZ$1,_xlfn.XLOOKUP($A51,'Copy of PY1 Data(H)'!$A$1:$A$288,'Copy of PY1 Data(H)'!$A$1:$CZ$288))</f>
        <v>2241760</v>
      </c>
      <c r="BP51" s="180" cm="1">
        <f t="array" ref="BP51">_xlfn.XLOOKUP(BP$1,'Copy of PY1 Data(H)'!$A$1:$CZ$1,_xlfn.XLOOKUP($A51,'Copy of PY1 Data(H)'!$A$1:$A$288,'Copy of PY1 Data(H)'!$A$1:$CZ$288))</f>
        <v>1654367</v>
      </c>
      <c r="BQ51" s="180" cm="1">
        <f t="array" ref="BQ51">_xlfn.XLOOKUP(BQ$1,'Copy of PY1 Data(H)'!$A$1:$CZ$1,_xlfn.XLOOKUP($A51,'Copy of PY1 Data(H)'!$A$1:$A$288,'Copy of PY1 Data(H)'!$A$1:$CZ$288))</f>
        <v>82400</v>
      </c>
      <c r="BR51" s="180" cm="1">
        <f t="array" ref="BR51">_xlfn.XLOOKUP(BR$1,'Copy of PY1 Data(H)'!$A$1:$CZ$1,_xlfn.XLOOKUP($A51,'Copy of PY1 Data(H)'!$A$1:$A$288,'Copy of PY1 Data(H)'!$A$1:$CZ$288))</f>
        <v>0</v>
      </c>
      <c r="BS51" s="180" cm="1">
        <f t="array" ref="BS51">_xlfn.XLOOKUP(BS$1,'Copy of PY1 Data(H)'!$A$1:$CZ$1,_xlfn.XLOOKUP($A51,'Copy of PY1 Data(H)'!$A$1:$A$288,'Copy of PY1 Data(H)'!$A$1:$CZ$288))</f>
        <v>388576</v>
      </c>
      <c r="BT51" s="180" cm="1">
        <f t="array" ref="BT51">_xlfn.XLOOKUP(BT$1,'Copy of PY1 Data(H)'!$A$1:$CZ$1,_xlfn.XLOOKUP($A51,'Copy of PY1 Data(H)'!$A$1:$A$288,'Copy of PY1 Data(H)'!$A$1:$CZ$288))</f>
        <v>0</v>
      </c>
      <c r="BU51" s="180" cm="1">
        <f t="array" ref="BU51">_xlfn.XLOOKUP(BU$1,'Copy of PY1 Data(H)'!$A$1:$CZ$1,_xlfn.XLOOKUP($A51,'Copy of PY1 Data(H)'!$A$1:$A$288,'Copy of PY1 Data(H)'!$A$1:$CZ$288))</f>
        <v>0</v>
      </c>
      <c r="BV51" s="180" cm="1">
        <f t="array" ref="BV51">_xlfn.XLOOKUP(BV$1,'Copy of PY1 Data(H)'!$A$1:$CZ$1,_xlfn.XLOOKUP($A51,'Copy of PY1 Data(H)'!$A$1:$A$288,'Copy of PY1 Data(H)'!$A$1:$CZ$288))</f>
        <v>60747</v>
      </c>
      <c r="BW51" s="180" cm="1">
        <f t="array" ref="BW51">_xlfn.XLOOKUP(BW$1,'Copy of PY1 Data(H)'!$A$1:$CZ$1,_xlfn.XLOOKUP($A51,'Copy of PY1 Data(H)'!$A$1:$A$288,'Copy of PY1 Data(H)'!$A$1:$CZ$288))</f>
        <v>500000</v>
      </c>
      <c r="BX51" s="180" cm="1">
        <f t="array" ref="BX51">_xlfn.XLOOKUP(BX$1,'Copy of PY1 Data(H)'!$A$1:$CZ$1,_xlfn.XLOOKUP($A51,'Copy of PY1 Data(H)'!$A$1:$A$288,'Copy of PY1 Data(H)'!$A$1:$CZ$288))</f>
        <v>0</v>
      </c>
      <c r="BY51" s="180" cm="1">
        <f t="array" ref="BY51">_xlfn.XLOOKUP(BY$1,'Copy of PY1 Data(H)'!$A$1:$CZ$1,_xlfn.XLOOKUP($A51,'Copy of PY1 Data(H)'!$A$1:$A$288,'Copy of PY1 Data(H)'!$A$1:$CZ$288))</f>
        <v>0</v>
      </c>
      <c r="BZ51" s="180" cm="1">
        <f t="array" ref="BZ51">_xlfn.XLOOKUP(BZ$1,'Copy of PY1 Data(H)'!$A$1:$CZ$1,_xlfn.XLOOKUP($A51,'Copy of PY1 Data(H)'!$A$1:$A$288,'Copy of PY1 Data(H)'!$A$1:$CZ$288))</f>
        <v>0</v>
      </c>
      <c r="CA51" s="180" cm="1">
        <f t="array" ref="CA51">_xlfn.XLOOKUP(CA$1,'Copy of PY1 Data(H)'!$A$1:$CZ$1,_xlfn.XLOOKUP($A51,'Copy of PY1 Data(H)'!$A$1:$A$288,'Copy of PY1 Data(H)'!$A$1:$CZ$288))</f>
        <v>0</v>
      </c>
      <c r="CB51" s="180" cm="1">
        <f t="array" ref="CB51">_xlfn.XLOOKUP(CB$1,'Copy of PY1 Data(H)'!$A$1:$CZ$1,_xlfn.XLOOKUP($A51,'Copy of PY1 Data(H)'!$A$1:$A$288,'Copy of PY1 Data(H)'!$A$1:$CZ$288))</f>
        <v>0</v>
      </c>
      <c r="CC51" s="180" cm="1">
        <f t="array" ref="CC51">_xlfn.XLOOKUP(CC$1,'Copy of PY1 Data(H)'!$A$1:$CZ$1,_xlfn.XLOOKUP($A51,'Copy of PY1 Data(H)'!$A$1:$A$288,'Copy of PY1 Data(H)'!$A$1:$CZ$288))</f>
        <v>92860</v>
      </c>
      <c r="CD51" s="180" cm="1">
        <f t="array" ref="CD51">_xlfn.XLOOKUP(CD$1,'Copy of PY1 Data(H)'!$A$1:$CZ$1,_xlfn.XLOOKUP($A51,'Copy of PY1 Data(H)'!$A$1:$A$288,'Copy of PY1 Data(H)'!$A$1:$CZ$288))</f>
        <v>4657379</v>
      </c>
    </row>
    <row r="52" spans="1:82" x14ac:dyDescent="0.3">
      <c r="A52" s="180">
        <v>646</v>
      </c>
      <c r="C52" s="180"/>
      <c r="D52" s="180" cm="1">
        <f t="array" ref="D52">_xlfn.XLOOKUP(D$1,'Copy of PY1 Data(H)'!$A$1:$CZ$1,_xlfn.XLOOKUP($A52,'Copy of PY1 Data(H)'!$A$1:$A$288,'Copy of PY1 Data(H)'!$A$1:$CZ$288))</f>
        <v>492675</v>
      </c>
      <c r="E52" s="180" cm="1">
        <f t="array" ref="E52">_xlfn.XLOOKUP(E$1,'Copy of PY1 Data(H)'!$A$1:$CZ$1,_xlfn.XLOOKUP($A52,'Copy of PY1 Data(H)'!$A$1:$A$288,'Copy of PY1 Data(H)'!$A$1:$CZ$288))</f>
        <v>788954</v>
      </c>
      <c r="F52" s="180" cm="1">
        <f t="array" ref="F52">_xlfn.XLOOKUP(F$1,'Copy of PY1 Data(H)'!$A$1:$CZ$1,_xlfn.XLOOKUP($A52,'Copy of PY1 Data(H)'!$A$1:$A$288,'Copy of PY1 Data(H)'!$A$1:$CZ$288))</f>
        <v>370434</v>
      </c>
      <c r="G52" s="180" cm="1">
        <f t="array" ref="G52">_xlfn.XLOOKUP(G$1,'Copy of PY1 Data(H)'!$A$1:$CZ$1,_xlfn.XLOOKUP($A52,'Copy of PY1 Data(H)'!$A$1:$A$288,'Copy of PY1 Data(H)'!$A$1:$CZ$288))</f>
        <v>1151511</v>
      </c>
      <c r="H52" s="180" cm="1">
        <f t="array" ref="H52">_xlfn.XLOOKUP(H$1,'Copy of PY1 Data(H)'!$A$1:$CZ$1,_xlfn.XLOOKUP($A52,'Copy of PY1 Data(H)'!$A$1:$A$288,'Copy of PY1 Data(H)'!$A$1:$CZ$288))</f>
        <v>727933</v>
      </c>
      <c r="I52" s="180" cm="1">
        <f t="array" ref="I52">_xlfn.XLOOKUP(I$1,'Copy of PY1 Data(H)'!$A$1:$CZ$1,_xlfn.XLOOKUP($A52,'Copy of PY1 Data(H)'!$A$1:$A$288,'Copy of PY1 Data(H)'!$A$1:$CZ$288))</f>
        <v>118160</v>
      </c>
      <c r="J52" s="180" cm="1">
        <f t="array" ref="J52">_xlfn.XLOOKUP(J$1,'Copy of PY1 Data(H)'!$A$1:$CZ$1,_xlfn.XLOOKUP($A52,'Copy of PY1 Data(H)'!$A$1:$A$288,'Copy of PY1 Data(H)'!$A$1:$CZ$288))</f>
        <v>101120</v>
      </c>
      <c r="K52" s="180" cm="1">
        <f t="array" ref="K52">_xlfn.XLOOKUP(K$1,'Copy of PY1 Data(H)'!$A$1:$CZ$1,_xlfn.XLOOKUP($A52,'Copy of PY1 Data(H)'!$A$1:$A$288,'Copy of PY1 Data(H)'!$A$1:$CZ$288))</f>
        <v>474283</v>
      </c>
      <c r="L52" s="180" cm="1">
        <f t="array" ref="L52">_xlfn.XLOOKUP(L$1,'Copy of PY1 Data(H)'!$A$1:$CZ$1,_xlfn.XLOOKUP($A52,'Copy of PY1 Data(H)'!$A$1:$A$288,'Copy of PY1 Data(H)'!$A$1:$CZ$288))</f>
        <v>1401305</v>
      </c>
      <c r="M52" s="180" cm="1">
        <f t="array" ref="M52">_xlfn.XLOOKUP(M$1,'Copy of PY1 Data(H)'!$A$1:$CZ$1,_xlfn.XLOOKUP($A52,'Copy of PY1 Data(H)'!$A$1:$A$288,'Copy of PY1 Data(H)'!$A$1:$CZ$288))</f>
        <v>23573783</v>
      </c>
      <c r="N52" s="180" cm="1">
        <f t="array" ref="N52">_xlfn.XLOOKUP(N$1,'Copy of PY1 Data(H)'!$A$1:$CZ$1,_xlfn.XLOOKUP($A52,'Copy of PY1 Data(H)'!$A$1:$A$288,'Copy of PY1 Data(H)'!$A$1:$CZ$288))</f>
        <v>0</v>
      </c>
      <c r="O52" s="180" cm="1">
        <f t="array" ref="O52">_xlfn.XLOOKUP(O$1,'Copy of PY1 Data(H)'!$A$1:$CZ$1,_xlfn.XLOOKUP($A52,'Copy of PY1 Data(H)'!$A$1:$A$288,'Copy of PY1 Data(H)'!$A$1:$CZ$288))</f>
        <v>4680761</v>
      </c>
      <c r="P52" s="180" cm="1">
        <f t="array" ref="P52">_xlfn.XLOOKUP(P$1,'Copy of PY1 Data(H)'!$A$1:$CZ$1,_xlfn.XLOOKUP($A52,'Copy of PY1 Data(H)'!$A$1:$A$288,'Copy of PY1 Data(H)'!$A$1:$CZ$288))</f>
        <v>24293</v>
      </c>
      <c r="Q52" s="180" cm="1">
        <f t="array" ref="Q52">_xlfn.XLOOKUP(Q$1,'Copy of PY1 Data(H)'!$A$1:$CZ$1,_xlfn.XLOOKUP($A52,'Copy of PY1 Data(H)'!$A$1:$A$288,'Copy of PY1 Data(H)'!$A$1:$CZ$288))</f>
        <v>449313</v>
      </c>
      <c r="R52" s="180" cm="1">
        <f t="array" ref="R52">_xlfn.XLOOKUP(R$1,'Copy of PY1 Data(H)'!$A$1:$CZ$1,_xlfn.XLOOKUP($A52,'Copy of PY1 Data(H)'!$A$1:$A$288,'Copy of PY1 Data(H)'!$A$1:$CZ$288))</f>
        <v>145693</v>
      </c>
      <c r="S52" s="180" cm="1">
        <f t="array" ref="S52">_xlfn.XLOOKUP(S$1,'Copy of PY1 Data(H)'!$A$1:$CZ$1,_xlfn.XLOOKUP($A52,'Copy of PY1 Data(H)'!$A$1:$A$288,'Copy of PY1 Data(H)'!$A$1:$CZ$288))</f>
        <v>533266</v>
      </c>
      <c r="T52" s="180" cm="1">
        <f t="array" ref="T52">_xlfn.XLOOKUP(T$1,'Copy of PY1 Data(H)'!$A$1:$CZ$1,_xlfn.XLOOKUP($A52,'Copy of PY1 Data(H)'!$A$1:$A$288,'Copy of PY1 Data(H)'!$A$1:$CZ$288))</f>
        <v>768084</v>
      </c>
      <c r="U52" s="180" cm="1">
        <f t="array" ref="U52">_xlfn.XLOOKUP(U$1,'Copy of PY1 Data(H)'!$A$1:$CZ$1,_xlfn.XLOOKUP($A52,'Copy of PY1 Data(H)'!$A$1:$A$288,'Copy of PY1 Data(H)'!$A$1:$CZ$288))</f>
        <v>667008</v>
      </c>
      <c r="V52" s="180" cm="1">
        <f t="array" ref="V52">_xlfn.XLOOKUP(V$1,'Copy of PY1 Data(H)'!$A$1:$CZ$1,_xlfn.XLOOKUP($A52,'Copy of PY1 Data(H)'!$A$1:$A$288,'Copy of PY1 Data(H)'!$A$1:$CZ$288))</f>
        <v>3414468</v>
      </c>
      <c r="W52" s="180" cm="1">
        <f t="array" ref="W52">_xlfn.XLOOKUP(W$1,'Copy of PY1 Data(H)'!$A$1:$CZ$1,_xlfn.XLOOKUP($A52,'Copy of PY1 Data(H)'!$A$1:$A$288,'Copy of PY1 Data(H)'!$A$1:$CZ$288))</f>
        <v>0</v>
      </c>
      <c r="X52" s="180" cm="1">
        <f t="array" ref="X52">_xlfn.XLOOKUP(X$1,'Copy of PY1 Data(H)'!$A$1:$CZ$1,_xlfn.XLOOKUP($A52,'Copy of PY1 Data(H)'!$A$1:$A$288,'Copy of PY1 Data(H)'!$A$1:$CZ$288))</f>
        <v>0</v>
      </c>
      <c r="Y52" s="180" cm="1">
        <f t="array" ref="Y52">_xlfn.XLOOKUP(Y$1,'Copy of PY1 Data(H)'!$A$1:$CZ$1,_xlfn.XLOOKUP($A52,'Copy of PY1 Data(H)'!$A$1:$A$288,'Copy of PY1 Data(H)'!$A$1:$CZ$288))</f>
        <v>42334</v>
      </c>
      <c r="Z52" s="180" cm="1">
        <f t="array" ref="Z52">_xlfn.XLOOKUP(Z$1,'Copy of PY1 Data(H)'!$A$1:$CZ$1,_xlfn.XLOOKUP($A52,'Copy of PY1 Data(H)'!$A$1:$A$288,'Copy of PY1 Data(H)'!$A$1:$CZ$288))</f>
        <v>21482571</v>
      </c>
      <c r="AA52" s="180" cm="1">
        <f t="array" ref="AA52">_xlfn.XLOOKUP(AA$1,'Copy of PY1 Data(H)'!$A$1:$CZ$1,_xlfn.XLOOKUP($A52,'Copy of PY1 Data(H)'!$A$1:$A$288,'Copy of PY1 Data(H)'!$A$1:$CZ$288))</f>
        <v>4740958</v>
      </c>
      <c r="AB52" s="180" cm="1">
        <f t="array" ref="AB52">_xlfn.XLOOKUP(AB$1,'Copy of PY1 Data(H)'!$A$1:$CZ$1,_xlfn.XLOOKUP($A52,'Copy of PY1 Data(H)'!$A$1:$A$288,'Copy of PY1 Data(H)'!$A$1:$CZ$288))</f>
        <v>1028351</v>
      </c>
      <c r="AC52" s="180" cm="1">
        <f t="array" ref="AC52">_xlfn.XLOOKUP(AC$1,'Copy of PY1 Data(H)'!$A$1:$CZ$1,_xlfn.XLOOKUP($A52,'Copy of PY1 Data(H)'!$A$1:$A$288,'Copy of PY1 Data(H)'!$A$1:$CZ$288))</f>
        <v>13446655</v>
      </c>
      <c r="AD52" s="180" cm="1">
        <f t="array" ref="AD52">_xlfn.XLOOKUP(AD$1,'Copy of PY1 Data(H)'!$A$1:$CZ$1,_xlfn.XLOOKUP($A52,'Copy of PY1 Data(H)'!$A$1:$A$288,'Copy of PY1 Data(H)'!$A$1:$CZ$288))</f>
        <v>468617</v>
      </c>
      <c r="AE52" s="180" cm="1">
        <f t="array" ref="AE52">_xlfn.XLOOKUP(AE$1,'Copy of PY1 Data(H)'!$A$1:$CZ$1,_xlfn.XLOOKUP($A52,'Copy of PY1 Data(H)'!$A$1:$A$288,'Copy of PY1 Data(H)'!$A$1:$CZ$288))</f>
        <v>0</v>
      </c>
      <c r="AF52" s="180" cm="1">
        <f t="array" ref="AF52">_xlfn.XLOOKUP(AF$1,'Copy of PY1 Data(H)'!$A$1:$CZ$1,_xlfn.XLOOKUP($A52,'Copy of PY1 Data(H)'!$A$1:$A$288,'Copy of PY1 Data(H)'!$A$1:$CZ$288))</f>
        <v>30029164</v>
      </c>
      <c r="AG52" s="180" cm="1">
        <f t="array" ref="AG52">_xlfn.XLOOKUP(AG$1,'Copy of PY1 Data(H)'!$A$1:$CZ$1,_xlfn.XLOOKUP($A52,'Copy of PY1 Data(H)'!$A$1:$A$288,'Copy of PY1 Data(H)'!$A$1:$CZ$288))</f>
        <v>762580</v>
      </c>
      <c r="AH52" s="180" cm="1">
        <f t="array" ref="AH52">_xlfn.XLOOKUP(AH$1,'Copy of PY1 Data(H)'!$A$1:$CZ$1,_xlfn.XLOOKUP($A52,'Copy of PY1 Data(H)'!$A$1:$A$288,'Copy of PY1 Data(H)'!$A$1:$CZ$288))</f>
        <v>233336</v>
      </c>
      <c r="AI52" s="180" cm="1">
        <f t="array" ref="AI52">_xlfn.XLOOKUP(AI$1,'Copy of PY1 Data(H)'!$A$1:$CZ$1,_xlfn.XLOOKUP($A52,'Copy of PY1 Data(H)'!$A$1:$A$288,'Copy of PY1 Data(H)'!$A$1:$CZ$288))</f>
        <v>1064498</v>
      </c>
      <c r="AJ52" s="180" cm="1">
        <f t="array" ref="AJ52">_xlfn.XLOOKUP(AJ$1,'Copy of PY1 Data(H)'!$A$1:$CZ$1,_xlfn.XLOOKUP($A52,'Copy of PY1 Data(H)'!$A$1:$A$288,'Copy of PY1 Data(H)'!$A$1:$CZ$288))</f>
        <v>837543</v>
      </c>
      <c r="AK52" s="180" cm="1">
        <f t="array" ref="AK52">_xlfn.XLOOKUP(AK$1,'Copy of PY1 Data(H)'!$A$1:$CZ$1,_xlfn.XLOOKUP($A52,'Copy of PY1 Data(H)'!$A$1:$A$288,'Copy of PY1 Data(H)'!$A$1:$CZ$288))</f>
        <v>53421</v>
      </c>
      <c r="AL52" s="180" cm="1">
        <f t="array" ref="AL52">_xlfn.XLOOKUP(AL$1,'Copy of PY1 Data(H)'!$A$1:$CZ$1,_xlfn.XLOOKUP($A52,'Copy of PY1 Data(H)'!$A$1:$A$288,'Copy of PY1 Data(H)'!$A$1:$CZ$288))</f>
        <v>0</v>
      </c>
      <c r="AM52" s="180" cm="1">
        <f t="array" ref="AM52">_xlfn.XLOOKUP(AM$1,'Copy of PY1 Data(H)'!$A$1:$CZ$1,_xlfn.XLOOKUP($A52,'Copy of PY1 Data(H)'!$A$1:$A$288,'Copy of PY1 Data(H)'!$A$1:$CZ$288))</f>
        <v>454980</v>
      </c>
      <c r="AN52" s="180" cm="1">
        <f t="array" ref="AN52">_xlfn.XLOOKUP(AN$1,'Copy of PY1 Data(H)'!$A$1:$CZ$1,_xlfn.XLOOKUP($A52,'Copy of PY1 Data(H)'!$A$1:$A$288,'Copy of PY1 Data(H)'!$A$1:$CZ$288))</f>
        <v>9138317</v>
      </c>
      <c r="AO52" s="180" cm="1">
        <f t="array" ref="AO52">_xlfn.XLOOKUP(AO$1,'Copy of PY1 Data(H)'!$A$1:$CZ$1,_xlfn.XLOOKUP($A52,'Copy of PY1 Data(H)'!$A$1:$A$288,'Copy of PY1 Data(H)'!$A$1:$CZ$288))</f>
        <v>69825</v>
      </c>
      <c r="AP52" s="180" cm="1">
        <f t="array" ref="AP52">_xlfn.XLOOKUP(AP$1,'Copy of PY1 Data(H)'!$A$1:$CZ$1,_xlfn.XLOOKUP($A52,'Copy of PY1 Data(H)'!$A$1:$A$288,'Copy of PY1 Data(H)'!$A$1:$CZ$288))</f>
        <v>4154296</v>
      </c>
      <c r="AQ52" s="180" cm="1">
        <f t="array" ref="AQ52">_xlfn.XLOOKUP(AQ$1,'Copy of PY1 Data(H)'!$A$1:$CZ$1,_xlfn.XLOOKUP($A52,'Copy of PY1 Data(H)'!$A$1:$A$288,'Copy of PY1 Data(H)'!$A$1:$CZ$288))</f>
        <v>1653004</v>
      </c>
      <c r="AR52" s="180" cm="1">
        <f t="array" ref="AR52">_xlfn.XLOOKUP(AR$1,'Copy of PY1 Data(H)'!$A$1:$CZ$1,_xlfn.XLOOKUP($A52,'Copy of PY1 Data(H)'!$A$1:$A$288,'Copy of PY1 Data(H)'!$A$1:$CZ$288))</f>
        <v>240294</v>
      </c>
      <c r="AS52" s="180" cm="1">
        <f t="array" ref="AS52">_xlfn.XLOOKUP(AS$1,'Copy of PY1 Data(H)'!$A$1:$CZ$1,_xlfn.XLOOKUP($A52,'Copy of PY1 Data(H)'!$A$1:$A$288,'Copy of PY1 Data(H)'!$A$1:$CZ$288))</f>
        <v>0</v>
      </c>
      <c r="AT52" s="180" cm="1">
        <f t="array" ref="AT52">_xlfn.XLOOKUP(AT$1,'Copy of PY1 Data(H)'!$A$1:$CZ$1,_xlfn.XLOOKUP($A52,'Copy of PY1 Data(H)'!$A$1:$A$288,'Copy of PY1 Data(H)'!$A$1:$CZ$288))</f>
        <v>463956</v>
      </c>
      <c r="AU52" s="180" cm="1">
        <f t="array" ref="AU52">_xlfn.XLOOKUP(AU$1,'Copy of PY1 Data(H)'!$A$1:$CZ$1,_xlfn.XLOOKUP($A52,'Copy of PY1 Data(H)'!$A$1:$A$288,'Copy of PY1 Data(H)'!$A$1:$CZ$288))</f>
        <v>29632957</v>
      </c>
      <c r="AV52" s="180" cm="1">
        <f t="array" ref="AV52">_xlfn.XLOOKUP(AV$1,'Copy of PY1 Data(H)'!$A$1:$CZ$1,_xlfn.XLOOKUP($A52,'Copy of PY1 Data(H)'!$A$1:$A$288,'Copy of PY1 Data(H)'!$A$1:$CZ$288))</f>
        <v>14764286</v>
      </c>
      <c r="AW52" s="180" cm="1">
        <f t="array" ref="AW52">_xlfn.XLOOKUP(AW$1,'Copy of PY1 Data(H)'!$A$1:$CZ$1,_xlfn.XLOOKUP($A52,'Copy of PY1 Data(H)'!$A$1:$A$288,'Copy of PY1 Data(H)'!$A$1:$CZ$288))</f>
        <v>1119841</v>
      </c>
      <c r="AX52" s="180" cm="1">
        <f t="array" ref="AX52">_xlfn.XLOOKUP(AX$1,'Copy of PY1 Data(H)'!$A$1:$CZ$1,_xlfn.XLOOKUP($A52,'Copy of PY1 Data(H)'!$A$1:$A$288,'Copy of PY1 Data(H)'!$A$1:$CZ$288))</f>
        <v>141311</v>
      </c>
      <c r="AY52" s="180" cm="1">
        <f t="array" ref="AY52">_xlfn.XLOOKUP(AY$1,'Copy of PY1 Data(H)'!$A$1:$CZ$1,_xlfn.XLOOKUP($A52,'Copy of PY1 Data(H)'!$A$1:$A$288,'Copy of PY1 Data(H)'!$A$1:$CZ$288))</f>
        <v>303480</v>
      </c>
      <c r="AZ52" s="180" cm="1">
        <f t="array" ref="AZ52">_xlfn.XLOOKUP(AZ$1,'Copy of PY1 Data(H)'!$A$1:$CZ$1,_xlfn.XLOOKUP($A52,'Copy of PY1 Data(H)'!$A$1:$A$288,'Copy of PY1 Data(H)'!$A$1:$CZ$288))</f>
        <v>0</v>
      </c>
      <c r="BA52" s="180" cm="1">
        <f t="array" ref="BA52">_xlfn.XLOOKUP(BA$1,'Copy of PY1 Data(H)'!$A$1:$CZ$1,_xlfn.XLOOKUP($A52,'Copy of PY1 Data(H)'!$A$1:$A$288,'Copy of PY1 Data(H)'!$A$1:$CZ$288))</f>
        <v>0</v>
      </c>
      <c r="BB52" s="180" cm="1">
        <f t="array" ref="BB52">_xlfn.XLOOKUP(BB$1,'Copy of PY1 Data(H)'!$A$1:$CZ$1,_xlfn.XLOOKUP($A52,'Copy of PY1 Data(H)'!$A$1:$A$288,'Copy of PY1 Data(H)'!$A$1:$CZ$288))</f>
        <v>3027975</v>
      </c>
      <c r="BC52" s="180" cm="1">
        <f t="array" ref="BC52">_xlfn.XLOOKUP(BC$1,'Copy of PY1 Data(H)'!$A$1:$CZ$1,_xlfn.XLOOKUP($A52,'Copy of PY1 Data(H)'!$A$1:$A$288,'Copy of PY1 Data(H)'!$A$1:$CZ$288))</f>
        <v>1214329</v>
      </c>
      <c r="BD52" s="180" cm="1">
        <f t="array" ref="BD52">_xlfn.XLOOKUP(BD$1,'Copy of PY1 Data(H)'!$A$1:$CZ$1,_xlfn.XLOOKUP($A52,'Copy of PY1 Data(H)'!$A$1:$A$288,'Copy of PY1 Data(H)'!$A$1:$CZ$288))</f>
        <v>203543</v>
      </c>
      <c r="BE52" s="180" cm="1">
        <f t="array" ref="BE52">_xlfn.XLOOKUP(BE$1,'Copy of PY1 Data(H)'!$A$1:$CZ$1,_xlfn.XLOOKUP($A52,'Copy of PY1 Data(H)'!$A$1:$A$288,'Copy of PY1 Data(H)'!$A$1:$CZ$288))</f>
        <v>99728</v>
      </c>
      <c r="BF52" s="180" cm="1">
        <f t="array" ref="BF52">_xlfn.XLOOKUP(BF$1,'Copy of PY1 Data(H)'!$A$1:$CZ$1,_xlfn.XLOOKUP($A52,'Copy of PY1 Data(H)'!$A$1:$A$288,'Copy of PY1 Data(H)'!$A$1:$CZ$288))</f>
        <v>5946352</v>
      </c>
      <c r="BG52" s="180" cm="1">
        <f t="array" ref="BG52">_xlfn.XLOOKUP(BG$1,'Copy of PY1 Data(H)'!$A$1:$CZ$1,_xlfn.XLOOKUP($A52,'Copy of PY1 Data(H)'!$A$1:$A$288,'Copy of PY1 Data(H)'!$A$1:$CZ$288))</f>
        <v>54720</v>
      </c>
      <c r="BH52" s="180" cm="1">
        <f t="array" ref="BH52">_xlfn.XLOOKUP(BH$1,'Copy of PY1 Data(H)'!$A$1:$CZ$1,_xlfn.XLOOKUP($A52,'Copy of PY1 Data(H)'!$A$1:$A$288,'Copy of PY1 Data(H)'!$A$1:$CZ$288))</f>
        <v>10504953</v>
      </c>
      <c r="BI52" s="180" cm="1">
        <f t="array" ref="BI52">_xlfn.XLOOKUP(BI$1,'Copy of PY1 Data(H)'!$A$1:$CZ$1,_xlfn.XLOOKUP($A52,'Copy of PY1 Data(H)'!$A$1:$A$288,'Copy of PY1 Data(H)'!$A$1:$CZ$288))</f>
        <v>556992</v>
      </c>
      <c r="BJ52" s="180" cm="1">
        <f t="array" ref="BJ52">_xlfn.XLOOKUP(BJ$1,'Copy of PY1 Data(H)'!$A$1:$CZ$1,_xlfn.XLOOKUP($A52,'Copy of PY1 Data(H)'!$A$1:$A$288,'Copy of PY1 Data(H)'!$A$1:$CZ$288))</f>
        <v>476104</v>
      </c>
      <c r="BK52" s="180" cm="1">
        <f t="array" ref="BK52">_xlfn.XLOOKUP(BK$1,'Copy of PY1 Data(H)'!$A$1:$CZ$1,_xlfn.XLOOKUP($A52,'Copy of PY1 Data(H)'!$A$1:$A$288,'Copy of PY1 Data(H)'!$A$1:$CZ$288))</f>
        <v>527366</v>
      </c>
      <c r="BL52" s="180" cm="1">
        <f t="array" ref="BL52">_xlfn.XLOOKUP(BL$1,'Copy of PY1 Data(H)'!$A$1:$CZ$1,_xlfn.XLOOKUP($A52,'Copy of PY1 Data(H)'!$A$1:$A$288,'Copy of PY1 Data(H)'!$A$1:$CZ$288))</f>
        <v>7311888</v>
      </c>
      <c r="BM52" s="180" cm="1">
        <f t="array" ref="BM52">_xlfn.XLOOKUP(BM$1,'Copy of PY1 Data(H)'!$A$1:$CZ$1,_xlfn.XLOOKUP($A52,'Copy of PY1 Data(H)'!$A$1:$A$288,'Copy of PY1 Data(H)'!$A$1:$CZ$288))</f>
        <v>2199122</v>
      </c>
      <c r="BN52" s="180" cm="1">
        <f t="array" ref="BN52">_xlfn.XLOOKUP(BN$1,'Copy of PY1 Data(H)'!$A$1:$CZ$1,_xlfn.XLOOKUP($A52,'Copy of PY1 Data(H)'!$A$1:$A$288,'Copy of PY1 Data(H)'!$A$1:$CZ$288))</f>
        <v>776673</v>
      </c>
      <c r="BO52" s="180" cm="1">
        <f t="array" ref="BO52">_xlfn.XLOOKUP(BO$1,'Copy of PY1 Data(H)'!$A$1:$CZ$1,_xlfn.XLOOKUP($A52,'Copy of PY1 Data(H)'!$A$1:$A$288,'Copy of PY1 Data(H)'!$A$1:$CZ$288))</f>
        <v>15614888</v>
      </c>
      <c r="BP52" s="180" cm="1">
        <f t="array" ref="BP52">_xlfn.XLOOKUP(BP$1,'Copy of PY1 Data(H)'!$A$1:$CZ$1,_xlfn.XLOOKUP($A52,'Copy of PY1 Data(H)'!$A$1:$A$288,'Copy of PY1 Data(H)'!$A$1:$CZ$288))</f>
        <v>16038464</v>
      </c>
      <c r="BQ52" s="180" cm="1">
        <f t="array" ref="BQ52">_xlfn.XLOOKUP(BQ$1,'Copy of PY1 Data(H)'!$A$1:$CZ$1,_xlfn.XLOOKUP($A52,'Copy of PY1 Data(H)'!$A$1:$A$288,'Copy of PY1 Data(H)'!$A$1:$CZ$288))</f>
        <v>172994</v>
      </c>
      <c r="BR52" s="180" cm="1">
        <f t="array" ref="BR52">_xlfn.XLOOKUP(BR$1,'Copy of PY1 Data(H)'!$A$1:$CZ$1,_xlfn.XLOOKUP($A52,'Copy of PY1 Data(H)'!$A$1:$A$288,'Copy of PY1 Data(H)'!$A$1:$CZ$288))</f>
        <v>3860258</v>
      </c>
      <c r="BS52" s="180" cm="1">
        <f t="array" ref="BS52">_xlfn.XLOOKUP(BS$1,'Copy of PY1 Data(H)'!$A$1:$CZ$1,_xlfn.XLOOKUP($A52,'Copy of PY1 Data(H)'!$A$1:$A$288,'Copy of PY1 Data(H)'!$A$1:$CZ$288))</f>
        <v>2377492</v>
      </c>
      <c r="BT52" s="180" cm="1">
        <f t="array" ref="BT52">_xlfn.XLOOKUP(BT$1,'Copy of PY1 Data(H)'!$A$1:$CZ$1,_xlfn.XLOOKUP($A52,'Copy of PY1 Data(H)'!$A$1:$A$288,'Copy of PY1 Data(H)'!$A$1:$CZ$288))</f>
        <v>0</v>
      </c>
      <c r="BU52" s="180" cm="1">
        <f t="array" ref="BU52">_xlfn.XLOOKUP(BU$1,'Copy of PY1 Data(H)'!$A$1:$CZ$1,_xlfn.XLOOKUP($A52,'Copy of PY1 Data(H)'!$A$1:$A$288,'Copy of PY1 Data(H)'!$A$1:$CZ$288))</f>
        <v>242960</v>
      </c>
      <c r="BV52" s="180" cm="1">
        <f t="array" ref="BV52">_xlfn.XLOOKUP(BV$1,'Copy of PY1 Data(H)'!$A$1:$CZ$1,_xlfn.XLOOKUP($A52,'Copy of PY1 Data(H)'!$A$1:$A$288,'Copy of PY1 Data(H)'!$A$1:$CZ$288))</f>
        <v>574070</v>
      </c>
      <c r="BW52" s="180" cm="1">
        <f t="array" ref="BW52">_xlfn.XLOOKUP(BW$1,'Copy of PY1 Data(H)'!$A$1:$CZ$1,_xlfn.XLOOKUP($A52,'Copy of PY1 Data(H)'!$A$1:$A$288,'Copy of PY1 Data(H)'!$A$1:$CZ$288))</f>
        <v>3038385</v>
      </c>
      <c r="BX52" s="180" cm="1">
        <f t="array" ref="BX52">_xlfn.XLOOKUP(BX$1,'Copy of PY1 Data(H)'!$A$1:$CZ$1,_xlfn.XLOOKUP($A52,'Copy of PY1 Data(H)'!$A$1:$A$288,'Copy of PY1 Data(H)'!$A$1:$CZ$288))</f>
        <v>2539271</v>
      </c>
      <c r="BY52" s="180" cm="1">
        <f t="array" ref="BY52">_xlfn.XLOOKUP(BY$1,'Copy of PY1 Data(H)'!$A$1:$CZ$1,_xlfn.XLOOKUP($A52,'Copy of PY1 Data(H)'!$A$1:$A$288,'Copy of PY1 Data(H)'!$A$1:$CZ$288))</f>
        <v>15455409</v>
      </c>
      <c r="BZ52" s="180" cm="1">
        <f t="array" ref="BZ52">_xlfn.XLOOKUP(BZ$1,'Copy of PY1 Data(H)'!$A$1:$CZ$1,_xlfn.XLOOKUP($A52,'Copy of PY1 Data(H)'!$A$1:$A$288,'Copy of PY1 Data(H)'!$A$1:$CZ$288))</f>
        <v>324363</v>
      </c>
      <c r="CA52" s="180" cm="1">
        <f t="array" ref="CA52">_xlfn.XLOOKUP(CA$1,'Copy of PY1 Data(H)'!$A$1:$CZ$1,_xlfn.XLOOKUP($A52,'Copy of PY1 Data(H)'!$A$1:$A$288,'Copy of PY1 Data(H)'!$A$1:$CZ$288))</f>
        <v>3543013</v>
      </c>
      <c r="CB52" s="180" cm="1">
        <f t="array" ref="CB52">_xlfn.XLOOKUP(CB$1,'Copy of PY1 Data(H)'!$A$1:$CZ$1,_xlfn.XLOOKUP($A52,'Copy of PY1 Data(H)'!$A$1:$A$288,'Copy of PY1 Data(H)'!$A$1:$CZ$288))</f>
        <v>574466</v>
      </c>
      <c r="CC52" s="180" cm="1">
        <f t="array" ref="CC52">_xlfn.XLOOKUP(CC$1,'Copy of PY1 Data(H)'!$A$1:$CZ$1,_xlfn.XLOOKUP($A52,'Copy of PY1 Data(H)'!$A$1:$A$288,'Copy of PY1 Data(H)'!$A$1:$CZ$288))</f>
        <v>1650603</v>
      </c>
      <c r="CD52" s="180" cm="1">
        <f t="array" ref="CD52">_xlfn.XLOOKUP(CD$1,'Copy of PY1 Data(H)'!$A$1:$CZ$1,_xlfn.XLOOKUP($A52,'Copy of PY1 Data(H)'!$A$1:$A$288,'Copy of PY1 Data(H)'!$A$1:$CZ$288))</f>
        <v>18156278</v>
      </c>
    </row>
    <row r="53" spans="1:82" x14ac:dyDescent="0.3">
      <c r="A53" s="180">
        <v>9</v>
      </c>
      <c r="C53" s="180"/>
      <c r="D53" s="180" cm="1">
        <f t="array" ref="D53">_xlfn.XLOOKUP(D$1,'Copy of PY1 Data(H)'!$A$1:$CZ$1,_xlfn.XLOOKUP($A53,'Copy of PY1 Data(H)'!$A$1:$A$288,'Copy of PY1 Data(H)'!$A$1:$CZ$288))</f>
        <v>554705</v>
      </c>
      <c r="E53" s="180" cm="1">
        <f t="array" ref="E53">_xlfn.XLOOKUP(E$1,'Copy of PY1 Data(H)'!$A$1:$CZ$1,_xlfn.XLOOKUP($A53,'Copy of PY1 Data(H)'!$A$1:$A$288,'Copy of PY1 Data(H)'!$A$1:$CZ$288))</f>
        <v>1193285</v>
      </c>
      <c r="F53" s="180" cm="1">
        <f t="array" ref="F53">_xlfn.XLOOKUP(F$1,'Copy of PY1 Data(H)'!$A$1:$CZ$1,_xlfn.XLOOKUP($A53,'Copy of PY1 Data(H)'!$A$1:$A$288,'Copy of PY1 Data(H)'!$A$1:$CZ$288))</f>
        <v>411908</v>
      </c>
      <c r="G53" s="180" cm="1">
        <f t="array" ref="G53">_xlfn.XLOOKUP(G$1,'Copy of PY1 Data(H)'!$A$1:$CZ$1,_xlfn.XLOOKUP($A53,'Copy of PY1 Data(H)'!$A$1:$A$288,'Copy of PY1 Data(H)'!$A$1:$CZ$288))</f>
        <v>1255568</v>
      </c>
      <c r="H53" s="180" cm="1">
        <f t="array" ref="H53">_xlfn.XLOOKUP(H$1,'Copy of PY1 Data(H)'!$A$1:$CZ$1,_xlfn.XLOOKUP($A53,'Copy of PY1 Data(H)'!$A$1:$A$288,'Copy of PY1 Data(H)'!$A$1:$CZ$288))</f>
        <v>990755</v>
      </c>
      <c r="I53" s="180" cm="1">
        <f t="array" ref="I53">_xlfn.XLOOKUP(I$1,'Copy of PY1 Data(H)'!$A$1:$CZ$1,_xlfn.XLOOKUP($A53,'Copy of PY1 Data(H)'!$A$1:$A$288,'Copy of PY1 Data(H)'!$A$1:$CZ$288))</f>
        <v>181940</v>
      </c>
      <c r="J53" s="180" cm="1">
        <f t="array" ref="J53">_xlfn.XLOOKUP(J$1,'Copy of PY1 Data(H)'!$A$1:$CZ$1,_xlfn.XLOOKUP($A53,'Copy of PY1 Data(H)'!$A$1:$A$288,'Copy of PY1 Data(H)'!$A$1:$CZ$288))</f>
        <v>133465</v>
      </c>
      <c r="K53" s="180" cm="1">
        <f t="array" ref="K53">_xlfn.XLOOKUP(K$1,'Copy of PY1 Data(H)'!$A$1:$CZ$1,_xlfn.XLOOKUP($A53,'Copy of PY1 Data(H)'!$A$1:$A$288,'Copy of PY1 Data(H)'!$A$1:$CZ$288))</f>
        <v>591306</v>
      </c>
      <c r="L53" s="180" cm="1">
        <f t="array" ref="L53">_xlfn.XLOOKUP(L$1,'Copy of PY1 Data(H)'!$A$1:$CZ$1,_xlfn.XLOOKUP($A53,'Copy of PY1 Data(H)'!$A$1:$A$288,'Copy of PY1 Data(H)'!$A$1:$CZ$288))</f>
        <v>2935861</v>
      </c>
      <c r="M53" s="180" cm="1">
        <f t="array" ref="M53">_xlfn.XLOOKUP(M$1,'Copy of PY1 Data(H)'!$A$1:$CZ$1,_xlfn.XLOOKUP($A53,'Copy of PY1 Data(H)'!$A$1:$A$288,'Copy of PY1 Data(H)'!$A$1:$CZ$288))</f>
        <v>93088870</v>
      </c>
      <c r="N53" s="180" cm="1">
        <f t="array" ref="N53">_xlfn.XLOOKUP(N$1,'Copy of PY1 Data(H)'!$A$1:$CZ$1,_xlfn.XLOOKUP($A53,'Copy of PY1 Data(H)'!$A$1:$A$288,'Copy of PY1 Data(H)'!$A$1:$CZ$288))</f>
        <v>2951971</v>
      </c>
      <c r="O53" s="180" cm="1">
        <f t="array" ref="O53">_xlfn.XLOOKUP(O$1,'Copy of PY1 Data(H)'!$A$1:$CZ$1,_xlfn.XLOOKUP($A53,'Copy of PY1 Data(H)'!$A$1:$A$288,'Copy of PY1 Data(H)'!$A$1:$CZ$288))</f>
        <v>6572553</v>
      </c>
      <c r="P53" s="180" cm="1">
        <f t="array" ref="P53">_xlfn.XLOOKUP(P$1,'Copy of PY1 Data(H)'!$A$1:$CZ$1,_xlfn.XLOOKUP($A53,'Copy of PY1 Data(H)'!$A$1:$A$288,'Copy of PY1 Data(H)'!$A$1:$CZ$288))</f>
        <v>186542</v>
      </c>
      <c r="Q53" s="180" cm="1">
        <f t="array" ref="Q53">_xlfn.XLOOKUP(Q$1,'Copy of PY1 Data(H)'!$A$1:$CZ$1,_xlfn.XLOOKUP($A53,'Copy of PY1 Data(H)'!$A$1:$A$288,'Copy of PY1 Data(H)'!$A$1:$CZ$288))</f>
        <v>4978564</v>
      </c>
      <c r="R53" s="180" cm="1">
        <f t="array" ref="R53">_xlfn.XLOOKUP(R$1,'Copy of PY1 Data(H)'!$A$1:$CZ$1,_xlfn.XLOOKUP($A53,'Copy of PY1 Data(H)'!$A$1:$A$288,'Copy of PY1 Data(H)'!$A$1:$CZ$288))</f>
        <v>157508</v>
      </c>
      <c r="S53" s="180" cm="1">
        <f t="array" ref="S53">_xlfn.XLOOKUP(S$1,'Copy of PY1 Data(H)'!$A$1:$CZ$1,_xlfn.XLOOKUP($A53,'Copy of PY1 Data(H)'!$A$1:$A$288,'Copy of PY1 Data(H)'!$A$1:$CZ$288))</f>
        <v>611106</v>
      </c>
      <c r="T53" s="180" cm="1">
        <f t="array" ref="T53">_xlfn.XLOOKUP(T$1,'Copy of PY1 Data(H)'!$A$1:$CZ$1,_xlfn.XLOOKUP($A53,'Copy of PY1 Data(H)'!$A$1:$A$288,'Copy of PY1 Data(H)'!$A$1:$CZ$288))</f>
        <v>1102095</v>
      </c>
      <c r="U53" s="180" cm="1">
        <f t="array" ref="U53">_xlfn.XLOOKUP(U$1,'Copy of PY1 Data(H)'!$A$1:$CZ$1,_xlfn.XLOOKUP($A53,'Copy of PY1 Data(H)'!$A$1:$A$288,'Copy of PY1 Data(H)'!$A$1:$CZ$288))</f>
        <v>1667196</v>
      </c>
      <c r="V53" s="180" cm="1">
        <f t="array" ref="V53">_xlfn.XLOOKUP(V$1,'Copy of PY1 Data(H)'!$A$1:$CZ$1,_xlfn.XLOOKUP($A53,'Copy of PY1 Data(H)'!$A$1:$A$288,'Copy of PY1 Data(H)'!$A$1:$CZ$288))</f>
        <v>4946774</v>
      </c>
      <c r="W53" s="180" cm="1">
        <f t="array" ref="W53">_xlfn.XLOOKUP(W$1,'Copy of PY1 Data(H)'!$A$1:$CZ$1,_xlfn.XLOOKUP($A53,'Copy of PY1 Data(H)'!$A$1:$A$288,'Copy of PY1 Data(H)'!$A$1:$CZ$288))</f>
        <v>0</v>
      </c>
      <c r="X53" s="180" cm="1">
        <f t="array" ref="X53">_xlfn.XLOOKUP(X$1,'Copy of PY1 Data(H)'!$A$1:$CZ$1,_xlfn.XLOOKUP($A53,'Copy of PY1 Data(H)'!$A$1:$A$288,'Copy of PY1 Data(H)'!$A$1:$CZ$288))</f>
        <v>0</v>
      </c>
      <c r="Y53" s="180" cm="1">
        <f t="array" ref="Y53">_xlfn.XLOOKUP(Y$1,'Copy of PY1 Data(H)'!$A$1:$CZ$1,_xlfn.XLOOKUP($A53,'Copy of PY1 Data(H)'!$A$1:$A$288,'Copy of PY1 Data(H)'!$A$1:$CZ$288))</f>
        <v>183505</v>
      </c>
      <c r="Z53" s="180" cm="1">
        <f t="array" ref="Z53">_xlfn.XLOOKUP(Z$1,'Copy of PY1 Data(H)'!$A$1:$CZ$1,_xlfn.XLOOKUP($A53,'Copy of PY1 Data(H)'!$A$1:$A$288,'Copy of PY1 Data(H)'!$A$1:$CZ$288))</f>
        <v>32573976</v>
      </c>
      <c r="AA53" s="180" cm="1">
        <f t="array" ref="AA53">_xlfn.XLOOKUP(AA$1,'Copy of PY1 Data(H)'!$A$1:$CZ$1,_xlfn.XLOOKUP($A53,'Copy of PY1 Data(H)'!$A$1:$A$288,'Copy of PY1 Data(H)'!$A$1:$CZ$288))</f>
        <v>8037479</v>
      </c>
      <c r="AB53" s="180" cm="1">
        <f t="array" ref="AB53">_xlfn.XLOOKUP(AB$1,'Copy of PY1 Data(H)'!$A$1:$CZ$1,_xlfn.XLOOKUP($A53,'Copy of PY1 Data(H)'!$A$1:$A$288,'Copy of PY1 Data(H)'!$A$1:$CZ$288))</f>
        <v>1157157</v>
      </c>
      <c r="AC53" s="180" cm="1">
        <f t="array" ref="AC53">_xlfn.XLOOKUP(AC$1,'Copy of PY1 Data(H)'!$A$1:$CZ$1,_xlfn.XLOOKUP($A53,'Copy of PY1 Data(H)'!$A$1:$A$288,'Copy of PY1 Data(H)'!$A$1:$CZ$288))</f>
        <v>29664422</v>
      </c>
      <c r="AD53" s="180" cm="1">
        <f t="array" ref="AD53">_xlfn.XLOOKUP(AD$1,'Copy of PY1 Data(H)'!$A$1:$CZ$1,_xlfn.XLOOKUP($A53,'Copy of PY1 Data(H)'!$A$1:$A$288,'Copy of PY1 Data(H)'!$A$1:$CZ$288))</f>
        <v>768111</v>
      </c>
      <c r="AE53" s="180" cm="1">
        <f t="array" ref="AE53">_xlfn.XLOOKUP(AE$1,'Copy of PY1 Data(H)'!$A$1:$CZ$1,_xlfn.XLOOKUP($A53,'Copy of PY1 Data(H)'!$A$1:$A$288,'Copy of PY1 Data(H)'!$A$1:$CZ$288))</f>
        <v>0</v>
      </c>
      <c r="AF53" s="180" cm="1">
        <f t="array" ref="AF53">_xlfn.XLOOKUP(AF$1,'Copy of PY1 Data(H)'!$A$1:$CZ$1,_xlfn.XLOOKUP($A53,'Copy of PY1 Data(H)'!$A$1:$A$288,'Copy of PY1 Data(H)'!$A$1:$CZ$288))</f>
        <v>42781221</v>
      </c>
      <c r="AG53" s="180" cm="1">
        <f t="array" ref="AG53">_xlfn.XLOOKUP(AG$1,'Copy of PY1 Data(H)'!$A$1:$CZ$1,_xlfn.XLOOKUP($A53,'Copy of PY1 Data(H)'!$A$1:$A$288,'Copy of PY1 Data(H)'!$A$1:$CZ$288))</f>
        <v>988539</v>
      </c>
      <c r="AH53" s="180" cm="1">
        <f t="array" ref="AH53">_xlfn.XLOOKUP(AH$1,'Copy of PY1 Data(H)'!$A$1:$CZ$1,_xlfn.XLOOKUP($A53,'Copy of PY1 Data(H)'!$A$1:$A$288,'Copy of PY1 Data(H)'!$A$1:$CZ$288))</f>
        <v>297913</v>
      </c>
      <c r="AI53" s="180" cm="1">
        <f t="array" ref="AI53">_xlfn.XLOOKUP(AI$1,'Copy of PY1 Data(H)'!$A$1:$CZ$1,_xlfn.XLOOKUP($A53,'Copy of PY1 Data(H)'!$A$1:$A$288,'Copy of PY1 Data(H)'!$A$1:$CZ$288))</f>
        <v>2894147</v>
      </c>
      <c r="AJ53" s="180" cm="1">
        <f t="array" ref="AJ53">_xlfn.XLOOKUP(AJ$1,'Copy of PY1 Data(H)'!$A$1:$CZ$1,_xlfn.XLOOKUP($A53,'Copy of PY1 Data(H)'!$A$1:$A$288,'Copy of PY1 Data(H)'!$A$1:$CZ$288))</f>
        <v>1151914</v>
      </c>
      <c r="AK53" s="180" cm="1">
        <f t="array" ref="AK53">_xlfn.XLOOKUP(AK$1,'Copy of PY1 Data(H)'!$A$1:$CZ$1,_xlfn.XLOOKUP($A53,'Copy of PY1 Data(H)'!$A$1:$A$288,'Copy of PY1 Data(H)'!$A$1:$CZ$288))</f>
        <v>86335</v>
      </c>
      <c r="AL53" s="180" cm="1">
        <f t="array" ref="AL53">_xlfn.XLOOKUP(AL$1,'Copy of PY1 Data(H)'!$A$1:$CZ$1,_xlfn.XLOOKUP($A53,'Copy of PY1 Data(H)'!$A$1:$A$288,'Copy of PY1 Data(H)'!$A$1:$CZ$288))</f>
        <v>0</v>
      </c>
      <c r="AM53" s="180" cm="1">
        <f t="array" ref="AM53">_xlfn.XLOOKUP(AM$1,'Copy of PY1 Data(H)'!$A$1:$CZ$1,_xlfn.XLOOKUP($A53,'Copy of PY1 Data(H)'!$A$1:$A$288,'Copy of PY1 Data(H)'!$A$1:$CZ$288))</f>
        <v>517069</v>
      </c>
      <c r="AN53" s="180" cm="1">
        <f t="array" ref="AN53">_xlfn.XLOOKUP(AN$1,'Copy of PY1 Data(H)'!$A$1:$CZ$1,_xlfn.XLOOKUP($A53,'Copy of PY1 Data(H)'!$A$1:$A$288,'Copy of PY1 Data(H)'!$A$1:$CZ$288))</f>
        <v>12219643</v>
      </c>
      <c r="AO53" s="180" cm="1">
        <f t="array" ref="AO53">_xlfn.XLOOKUP(AO$1,'Copy of PY1 Data(H)'!$A$1:$CZ$1,_xlfn.XLOOKUP($A53,'Copy of PY1 Data(H)'!$A$1:$A$288,'Copy of PY1 Data(H)'!$A$1:$CZ$288))</f>
        <v>72009</v>
      </c>
      <c r="AP53" s="180" cm="1">
        <f t="array" ref="AP53">_xlfn.XLOOKUP(AP$1,'Copy of PY1 Data(H)'!$A$1:$CZ$1,_xlfn.XLOOKUP($A53,'Copy of PY1 Data(H)'!$A$1:$A$288,'Copy of PY1 Data(H)'!$A$1:$CZ$288))</f>
        <v>4700193</v>
      </c>
      <c r="AQ53" s="180" cm="1">
        <f t="array" ref="AQ53">_xlfn.XLOOKUP(AQ$1,'Copy of PY1 Data(H)'!$A$1:$CZ$1,_xlfn.XLOOKUP($A53,'Copy of PY1 Data(H)'!$A$1:$A$288,'Copy of PY1 Data(H)'!$A$1:$CZ$288))</f>
        <v>2164961</v>
      </c>
      <c r="AR53" s="180" cm="1">
        <f t="array" ref="AR53">_xlfn.XLOOKUP(AR$1,'Copy of PY1 Data(H)'!$A$1:$CZ$1,_xlfn.XLOOKUP($A53,'Copy of PY1 Data(H)'!$A$1:$A$288,'Copy of PY1 Data(H)'!$A$1:$CZ$288))</f>
        <v>247544</v>
      </c>
      <c r="AS53" s="180" cm="1">
        <f t="array" ref="AS53">_xlfn.XLOOKUP(AS$1,'Copy of PY1 Data(H)'!$A$1:$CZ$1,_xlfn.XLOOKUP($A53,'Copy of PY1 Data(H)'!$A$1:$A$288,'Copy of PY1 Data(H)'!$A$1:$CZ$288))</f>
        <v>0</v>
      </c>
      <c r="AT53" s="180" cm="1">
        <f t="array" ref="AT53">_xlfn.XLOOKUP(AT$1,'Copy of PY1 Data(H)'!$A$1:$CZ$1,_xlfn.XLOOKUP($A53,'Copy of PY1 Data(H)'!$A$1:$A$288,'Copy of PY1 Data(H)'!$A$1:$CZ$288))</f>
        <v>866682</v>
      </c>
      <c r="AU53" s="180" cm="1">
        <f t="array" ref="AU53">_xlfn.XLOOKUP(AU$1,'Copy of PY1 Data(H)'!$A$1:$CZ$1,_xlfn.XLOOKUP($A53,'Copy of PY1 Data(H)'!$A$1:$A$288,'Copy of PY1 Data(H)'!$A$1:$CZ$288))</f>
        <v>92406730</v>
      </c>
      <c r="AV53" s="180" cm="1">
        <f t="array" ref="AV53">_xlfn.XLOOKUP(AV$1,'Copy of PY1 Data(H)'!$A$1:$CZ$1,_xlfn.XLOOKUP($A53,'Copy of PY1 Data(H)'!$A$1:$A$288,'Copy of PY1 Data(H)'!$A$1:$CZ$288))</f>
        <v>26674407</v>
      </c>
      <c r="AW53" s="180" cm="1">
        <f t="array" ref="AW53">_xlfn.XLOOKUP(AW$1,'Copy of PY1 Data(H)'!$A$1:$CZ$1,_xlfn.XLOOKUP($A53,'Copy of PY1 Data(H)'!$A$1:$A$288,'Copy of PY1 Data(H)'!$A$1:$CZ$288))</f>
        <v>1302405</v>
      </c>
      <c r="AX53" s="180" cm="1">
        <f t="array" ref="AX53">_xlfn.XLOOKUP(AX$1,'Copy of PY1 Data(H)'!$A$1:$CZ$1,_xlfn.XLOOKUP($A53,'Copy of PY1 Data(H)'!$A$1:$A$288,'Copy of PY1 Data(H)'!$A$1:$CZ$288))</f>
        <v>287166</v>
      </c>
      <c r="AY53" s="180" cm="1">
        <f t="array" ref="AY53">_xlfn.XLOOKUP(AY$1,'Copy of PY1 Data(H)'!$A$1:$CZ$1,_xlfn.XLOOKUP($A53,'Copy of PY1 Data(H)'!$A$1:$A$288,'Copy of PY1 Data(H)'!$A$1:$CZ$288))</f>
        <v>435627</v>
      </c>
      <c r="AZ53" s="180" cm="1">
        <f t="array" ref="AZ53">_xlfn.XLOOKUP(AZ$1,'Copy of PY1 Data(H)'!$A$1:$CZ$1,_xlfn.XLOOKUP($A53,'Copy of PY1 Data(H)'!$A$1:$A$288,'Copy of PY1 Data(H)'!$A$1:$CZ$288))</f>
        <v>231055</v>
      </c>
      <c r="BA53" s="180" cm="1">
        <f t="array" ref="BA53">_xlfn.XLOOKUP(BA$1,'Copy of PY1 Data(H)'!$A$1:$CZ$1,_xlfn.XLOOKUP($A53,'Copy of PY1 Data(H)'!$A$1:$A$288,'Copy of PY1 Data(H)'!$A$1:$CZ$288))</f>
        <v>0</v>
      </c>
      <c r="BB53" s="180" cm="1">
        <f t="array" ref="BB53">_xlfn.XLOOKUP(BB$1,'Copy of PY1 Data(H)'!$A$1:$CZ$1,_xlfn.XLOOKUP($A53,'Copy of PY1 Data(H)'!$A$1:$A$288,'Copy of PY1 Data(H)'!$A$1:$CZ$288))</f>
        <v>4111236</v>
      </c>
      <c r="BC53" s="180" cm="1">
        <f t="array" ref="BC53">_xlfn.XLOOKUP(BC$1,'Copy of PY1 Data(H)'!$A$1:$CZ$1,_xlfn.XLOOKUP($A53,'Copy of PY1 Data(H)'!$A$1:$A$288,'Copy of PY1 Data(H)'!$A$1:$CZ$288))</f>
        <v>1268558</v>
      </c>
      <c r="BD53" s="180" cm="1">
        <f t="array" ref="BD53">_xlfn.XLOOKUP(BD$1,'Copy of PY1 Data(H)'!$A$1:$CZ$1,_xlfn.XLOOKUP($A53,'Copy of PY1 Data(H)'!$A$1:$A$288,'Copy of PY1 Data(H)'!$A$1:$CZ$288))</f>
        <v>242248</v>
      </c>
      <c r="BE53" s="180" cm="1">
        <f t="array" ref="BE53">_xlfn.XLOOKUP(BE$1,'Copy of PY1 Data(H)'!$A$1:$CZ$1,_xlfn.XLOOKUP($A53,'Copy of PY1 Data(H)'!$A$1:$A$288,'Copy of PY1 Data(H)'!$A$1:$CZ$288))</f>
        <v>136181</v>
      </c>
      <c r="BF53" s="180" cm="1">
        <f t="array" ref="BF53">_xlfn.XLOOKUP(BF$1,'Copy of PY1 Data(H)'!$A$1:$CZ$1,_xlfn.XLOOKUP($A53,'Copy of PY1 Data(H)'!$A$1:$A$288,'Copy of PY1 Data(H)'!$A$1:$CZ$288))</f>
        <v>7824773</v>
      </c>
      <c r="BG53" s="180" cm="1">
        <f t="array" ref="BG53">_xlfn.XLOOKUP(BG$1,'Copy of PY1 Data(H)'!$A$1:$CZ$1,_xlfn.XLOOKUP($A53,'Copy of PY1 Data(H)'!$A$1:$A$288,'Copy of PY1 Data(H)'!$A$1:$CZ$288))</f>
        <v>93025</v>
      </c>
      <c r="BH53" s="180" cm="1">
        <f t="array" ref="BH53">_xlfn.XLOOKUP(BH$1,'Copy of PY1 Data(H)'!$A$1:$CZ$1,_xlfn.XLOOKUP($A53,'Copy of PY1 Data(H)'!$A$1:$A$288,'Copy of PY1 Data(H)'!$A$1:$CZ$288))</f>
        <v>14664514</v>
      </c>
      <c r="BI53" s="180" cm="1">
        <f t="array" ref="BI53">_xlfn.XLOOKUP(BI$1,'Copy of PY1 Data(H)'!$A$1:$CZ$1,_xlfn.XLOOKUP($A53,'Copy of PY1 Data(H)'!$A$1:$A$288,'Copy of PY1 Data(H)'!$A$1:$CZ$288))</f>
        <v>1160617</v>
      </c>
      <c r="BJ53" s="180" cm="1">
        <f t="array" ref="BJ53">_xlfn.XLOOKUP(BJ$1,'Copy of PY1 Data(H)'!$A$1:$CZ$1,_xlfn.XLOOKUP($A53,'Copy of PY1 Data(H)'!$A$1:$A$288,'Copy of PY1 Data(H)'!$A$1:$CZ$288))</f>
        <v>567819</v>
      </c>
      <c r="BK53" s="180" cm="1">
        <f t="array" ref="BK53">_xlfn.XLOOKUP(BK$1,'Copy of PY1 Data(H)'!$A$1:$CZ$1,_xlfn.XLOOKUP($A53,'Copy of PY1 Data(H)'!$A$1:$A$288,'Copy of PY1 Data(H)'!$A$1:$CZ$288))</f>
        <v>545614</v>
      </c>
      <c r="BL53" s="180" cm="1">
        <f t="array" ref="BL53">_xlfn.XLOOKUP(BL$1,'Copy of PY1 Data(H)'!$A$1:$CZ$1,_xlfn.XLOOKUP($A53,'Copy of PY1 Data(H)'!$A$1:$A$288,'Copy of PY1 Data(H)'!$A$1:$CZ$288))</f>
        <v>12511079</v>
      </c>
      <c r="BM53" s="180" cm="1">
        <f t="array" ref="BM53">_xlfn.XLOOKUP(BM$1,'Copy of PY1 Data(H)'!$A$1:$CZ$1,_xlfn.XLOOKUP($A53,'Copy of PY1 Data(H)'!$A$1:$A$288,'Copy of PY1 Data(H)'!$A$1:$CZ$288))</f>
        <v>9636447</v>
      </c>
      <c r="BN53" s="180" cm="1">
        <f t="array" ref="BN53">_xlfn.XLOOKUP(BN$1,'Copy of PY1 Data(H)'!$A$1:$CZ$1,_xlfn.XLOOKUP($A53,'Copy of PY1 Data(H)'!$A$1:$A$288,'Copy of PY1 Data(H)'!$A$1:$CZ$288))</f>
        <v>1307253</v>
      </c>
      <c r="BO53" s="180" cm="1">
        <f t="array" ref="BO53">_xlfn.XLOOKUP(BO$1,'Copy of PY1 Data(H)'!$A$1:$CZ$1,_xlfn.XLOOKUP($A53,'Copy of PY1 Data(H)'!$A$1:$A$288,'Copy of PY1 Data(H)'!$A$1:$CZ$288))</f>
        <v>37412642</v>
      </c>
      <c r="BP53" s="180" cm="1">
        <f t="array" ref="BP53">_xlfn.XLOOKUP(BP$1,'Copy of PY1 Data(H)'!$A$1:$CZ$1,_xlfn.XLOOKUP($A53,'Copy of PY1 Data(H)'!$A$1:$A$288,'Copy of PY1 Data(H)'!$A$1:$CZ$288))</f>
        <v>34091310</v>
      </c>
      <c r="BQ53" s="180" cm="1">
        <f t="array" ref="BQ53">_xlfn.XLOOKUP(BQ$1,'Copy of PY1 Data(H)'!$A$1:$CZ$1,_xlfn.XLOOKUP($A53,'Copy of PY1 Data(H)'!$A$1:$A$288,'Copy of PY1 Data(H)'!$A$1:$CZ$288))</f>
        <v>315277</v>
      </c>
      <c r="BR53" s="180" cm="1">
        <f t="array" ref="BR53">_xlfn.XLOOKUP(BR$1,'Copy of PY1 Data(H)'!$A$1:$CZ$1,_xlfn.XLOOKUP($A53,'Copy of PY1 Data(H)'!$A$1:$A$288,'Copy of PY1 Data(H)'!$A$1:$CZ$288))</f>
        <v>4403836</v>
      </c>
      <c r="BS53" s="180" cm="1">
        <f t="array" ref="BS53">_xlfn.XLOOKUP(BS$1,'Copy of PY1 Data(H)'!$A$1:$CZ$1,_xlfn.XLOOKUP($A53,'Copy of PY1 Data(H)'!$A$1:$A$288,'Copy of PY1 Data(H)'!$A$1:$CZ$288))</f>
        <v>3173226</v>
      </c>
      <c r="BT53" s="180" cm="1">
        <f t="array" ref="BT53">_xlfn.XLOOKUP(BT$1,'Copy of PY1 Data(H)'!$A$1:$CZ$1,_xlfn.XLOOKUP($A53,'Copy of PY1 Data(H)'!$A$1:$A$288,'Copy of PY1 Data(H)'!$A$1:$CZ$288))</f>
        <v>0</v>
      </c>
      <c r="BU53" s="180" cm="1">
        <f t="array" ref="BU53">_xlfn.XLOOKUP(BU$1,'Copy of PY1 Data(H)'!$A$1:$CZ$1,_xlfn.XLOOKUP($A53,'Copy of PY1 Data(H)'!$A$1:$A$288,'Copy of PY1 Data(H)'!$A$1:$CZ$288))</f>
        <v>332337</v>
      </c>
      <c r="BV53" s="180" cm="1">
        <f t="array" ref="BV53">_xlfn.XLOOKUP(BV$1,'Copy of PY1 Data(H)'!$A$1:$CZ$1,_xlfn.XLOOKUP($A53,'Copy of PY1 Data(H)'!$A$1:$A$288,'Copy of PY1 Data(H)'!$A$1:$CZ$288))</f>
        <v>828553</v>
      </c>
      <c r="BW53" s="180" cm="1">
        <f t="array" ref="BW53">_xlfn.XLOOKUP(BW$1,'Copy of PY1 Data(H)'!$A$1:$CZ$1,_xlfn.XLOOKUP($A53,'Copy of PY1 Data(H)'!$A$1:$A$288,'Copy of PY1 Data(H)'!$A$1:$CZ$288))</f>
        <v>4012372</v>
      </c>
      <c r="BX53" s="180" cm="1">
        <f t="array" ref="BX53">_xlfn.XLOOKUP(BX$1,'Copy of PY1 Data(H)'!$A$1:$CZ$1,_xlfn.XLOOKUP($A53,'Copy of PY1 Data(H)'!$A$1:$A$288,'Copy of PY1 Data(H)'!$A$1:$CZ$288))</f>
        <v>2816960</v>
      </c>
      <c r="BY53" s="180" cm="1">
        <f t="array" ref="BY53">_xlfn.XLOOKUP(BY$1,'Copy of PY1 Data(H)'!$A$1:$CZ$1,_xlfn.XLOOKUP($A53,'Copy of PY1 Data(H)'!$A$1:$A$288,'Copy of PY1 Data(H)'!$A$1:$CZ$288))</f>
        <v>24508646</v>
      </c>
      <c r="BZ53" s="180" cm="1">
        <f t="array" ref="BZ53">_xlfn.XLOOKUP(BZ$1,'Copy of PY1 Data(H)'!$A$1:$CZ$1,_xlfn.XLOOKUP($A53,'Copy of PY1 Data(H)'!$A$1:$A$288,'Copy of PY1 Data(H)'!$A$1:$CZ$288))</f>
        <v>402414</v>
      </c>
      <c r="CA53" s="180" cm="1">
        <f t="array" ref="CA53">_xlfn.XLOOKUP(CA$1,'Copy of PY1 Data(H)'!$A$1:$CZ$1,_xlfn.XLOOKUP($A53,'Copy of PY1 Data(H)'!$A$1:$A$288,'Copy of PY1 Data(H)'!$A$1:$CZ$288))</f>
        <v>7762606</v>
      </c>
      <c r="CB53" s="180" cm="1">
        <f t="array" ref="CB53">_xlfn.XLOOKUP(CB$1,'Copy of PY1 Data(H)'!$A$1:$CZ$1,_xlfn.XLOOKUP($A53,'Copy of PY1 Data(H)'!$A$1:$A$288,'Copy of PY1 Data(H)'!$A$1:$CZ$288))</f>
        <v>762134</v>
      </c>
      <c r="CC53" s="180" cm="1">
        <f t="array" ref="CC53">_xlfn.XLOOKUP(CC$1,'Copy of PY1 Data(H)'!$A$1:$CZ$1,_xlfn.XLOOKUP($A53,'Copy of PY1 Data(H)'!$A$1:$A$288,'Copy of PY1 Data(H)'!$A$1:$CZ$288))</f>
        <v>2208972</v>
      </c>
      <c r="CD53" s="180" cm="1">
        <f t="array" ref="CD53">_xlfn.XLOOKUP(CD$1,'Copy of PY1 Data(H)'!$A$1:$CZ$1,_xlfn.XLOOKUP($A53,'Copy of PY1 Data(H)'!$A$1:$A$288,'Copy of PY1 Data(H)'!$A$1:$CZ$288))</f>
        <v>58467724</v>
      </c>
    </row>
    <row r="54" spans="1:82" x14ac:dyDescent="0.3">
      <c r="A54" s="180">
        <v>540</v>
      </c>
      <c r="C54" s="180"/>
      <c r="D54" s="180" cm="1">
        <f t="array" ref="D54">_xlfn.XLOOKUP(D$1,'Copy of PY1 Data(H)'!$A$1:$CZ$1,_xlfn.XLOOKUP($A54,'Copy of PY1 Data(H)'!$A$1:$A$288,'Copy of PY1 Data(H)'!$A$1:$CZ$288))</f>
        <v>0</v>
      </c>
      <c r="E54" s="180" cm="1">
        <f t="array" ref="E54">_xlfn.XLOOKUP(E$1,'Copy of PY1 Data(H)'!$A$1:$CZ$1,_xlfn.XLOOKUP($A54,'Copy of PY1 Data(H)'!$A$1:$A$288,'Copy of PY1 Data(H)'!$A$1:$CZ$288))</f>
        <v>0</v>
      </c>
      <c r="F54" s="180" cm="1">
        <f t="array" ref="F54">_xlfn.XLOOKUP(F$1,'Copy of PY1 Data(H)'!$A$1:$CZ$1,_xlfn.XLOOKUP($A54,'Copy of PY1 Data(H)'!$A$1:$A$288,'Copy of PY1 Data(H)'!$A$1:$CZ$288))</f>
        <v>0</v>
      </c>
      <c r="G54" s="180" cm="1">
        <f t="array" ref="G54">_xlfn.XLOOKUP(G$1,'Copy of PY1 Data(H)'!$A$1:$CZ$1,_xlfn.XLOOKUP($A54,'Copy of PY1 Data(H)'!$A$1:$A$288,'Copy of PY1 Data(H)'!$A$1:$CZ$288))</f>
        <v>0</v>
      </c>
      <c r="H54" s="180" cm="1">
        <f t="array" ref="H54">_xlfn.XLOOKUP(H$1,'Copy of PY1 Data(H)'!$A$1:$CZ$1,_xlfn.XLOOKUP($A54,'Copy of PY1 Data(H)'!$A$1:$A$288,'Copy of PY1 Data(H)'!$A$1:$CZ$288))</f>
        <v>19550</v>
      </c>
      <c r="I54" s="180" cm="1">
        <f t="array" ref="I54">_xlfn.XLOOKUP(I$1,'Copy of PY1 Data(H)'!$A$1:$CZ$1,_xlfn.XLOOKUP($A54,'Copy of PY1 Data(H)'!$A$1:$A$288,'Copy of PY1 Data(H)'!$A$1:$CZ$288))</f>
        <v>17700</v>
      </c>
      <c r="J54" s="180" cm="1">
        <f t="array" ref="J54">_xlfn.XLOOKUP(J$1,'Copy of PY1 Data(H)'!$A$1:$CZ$1,_xlfn.XLOOKUP($A54,'Copy of PY1 Data(H)'!$A$1:$A$288,'Copy of PY1 Data(H)'!$A$1:$CZ$288))</f>
        <v>0</v>
      </c>
      <c r="K54" s="180" cm="1">
        <f t="array" ref="K54">_xlfn.XLOOKUP(K$1,'Copy of PY1 Data(H)'!$A$1:$CZ$1,_xlfn.XLOOKUP($A54,'Copy of PY1 Data(H)'!$A$1:$A$288,'Copy of PY1 Data(H)'!$A$1:$CZ$288))</f>
        <v>0</v>
      </c>
      <c r="L54" s="180" cm="1">
        <f t="array" ref="L54">_xlfn.XLOOKUP(L$1,'Copy of PY1 Data(H)'!$A$1:$CZ$1,_xlfn.XLOOKUP($A54,'Copy of PY1 Data(H)'!$A$1:$A$288,'Copy of PY1 Data(H)'!$A$1:$CZ$288))</f>
        <v>386202</v>
      </c>
      <c r="M54" s="180" cm="1">
        <f t="array" ref="M54">_xlfn.XLOOKUP(M$1,'Copy of PY1 Data(H)'!$A$1:$CZ$1,_xlfn.XLOOKUP($A54,'Copy of PY1 Data(H)'!$A$1:$A$288,'Copy of PY1 Data(H)'!$A$1:$CZ$288))</f>
        <v>12687857</v>
      </c>
      <c r="N54" s="180" cm="1">
        <f t="array" ref="N54">_xlfn.XLOOKUP(N$1,'Copy of PY1 Data(H)'!$A$1:$CZ$1,_xlfn.XLOOKUP($A54,'Copy of PY1 Data(H)'!$A$1:$A$288,'Copy of PY1 Data(H)'!$A$1:$CZ$288))</f>
        <v>0</v>
      </c>
      <c r="O54" s="180" cm="1">
        <f t="array" ref="O54">_xlfn.XLOOKUP(O$1,'Copy of PY1 Data(H)'!$A$1:$CZ$1,_xlfn.XLOOKUP($A54,'Copy of PY1 Data(H)'!$A$1:$A$288,'Copy of PY1 Data(H)'!$A$1:$CZ$288))</f>
        <v>50011</v>
      </c>
      <c r="P54" s="180" cm="1">
        <f t="array" ref="P54">_xlfn.XLOOKUP(P$1,'Copy of PY1 Data(H)'!$A$1:$CZ$1,_xlfn.XLOOKUP($A54,'Copy of PY1 Data(H)'!$A$1:$A$288,'Copy of PY1 Data(H)'!$A$1:$CZ$288))</f>
        <v>0</v>
      </c>
      <c r="Q54" s="180" cm="1">
        <f t="array" ref="Q54">_xlfn.XLOOKUP(Q$1,'Copy of PY1 Data(H)'!$A$1:$CZ$1,_xlfn.XLOOKUP($A54,'Copy of PY1 Data(H)'!$A$1:$A$288,'Copy of PY1 Data(H)'!$A$1:$CZ$288))</f>
        <v>2656827</v>
      </c>
      <c r="R54" s="180" cm="1">
        <f t="array" ref="R54">_xlfn.XLOOKUP(R$1,'Copy of PY1 Data(H)'!$A$1:$CZ$1,_xlfn.XLOOKUP($A54,'Copy of PY1 Data(H)'!$A$1:$A$288,'Copy of PY1 Data(H)'!$A$1:$CZ$288))</f>
        <v>0</v>
      </c>
      <c r="S54" s="180" cm="1">
        <f t="array" ref="S54">_xlfn.XLOOKUP(S$1,'Copy of PY1 Data(H)'!$A$1:$CZ$1,_xlfn.XLOOKUP($A54,'Copy of PY1 Data(H)'!$A$1:$A$288,'Copy of PY1 Data(H)'!$A$1:$CZ$288))</f>
        <v>0</v>
      </c>
      <c r="T54" s="180" cm="1">
        <f t="array" ref="T54">_xlfn.XLOOKUP(T$1,'Copy of PY1 Data(H)'!$A$1:$CZ$1,_xlfn.XLOOKUP($A54,'Copy of PY1 Data(H)'!$A$1:$A$288,'Copy of PY1 Data(H)'!$A$1:$CZ$288))</f>
        <v>0</v>
      </c>
      <c r="U54" s="180" cm="1">
        <f t="array" ref="U54">_xlfn.XLOOKUP(U$1,'Copy of PY1 Data(H)'!$A$1:$CZ$1,_xlfn.XLOOKUP($A54,'Copy of PY1 Data(H)'!$A$1:$A$288,'Copy of PY1 Data(H)'!$A$1:$CZ$288))</f>
        <v>0</v>
      </c>
      <c r="V54" s="180" cm="1">
        <f t="array" ref="V54">_xlfn.XLOOKUP(V$1,'Copy of PY1 Data(H)'!$A$1:$CZ$1,_xlfn.XLOOKUP($A54,'Copy of PY1 Data(H)'!$A$1:$A$288,'Copy of PY1 Data(H)'!$A$1:$CZ$288))</f>
        <v>434351</v>
      </c>
      <c r="W54" s="180" cm="1">
        <f t="array" ref="W54">_xlfn.XLOOKUP(W$1,'Copy of PY1 Data(H)'!$A$1:$CZ$1,_xlfn.XLOOKUP($A54,'Copy of PY1 Data(H)'!$A$1:$A$288,'Copy of PY1 Data(H)'!$A$1:$CZ$288))</f>
        <v>0</v>
      </c>
      <c r="X54" s="180" cm="1">
        <f t="array" ref="X54">_xlfn.XLOOKUP(X$1,'Copy of PY1 Data(H)'!$A$1:$CZ$1,_xlfn.XLOOKUP($A54,'Copy of PY1 Data(H)'!$A$1:$A$288,'Copy of PY1 Data(H)'!$A$1:$CZ$288))</f>
        <v>0</v>
      </c>
      <c r="Y54" s="180" cm="1">
        <f t="array" ref="Y54">_xlfn.XLOOKUP(Y$1,'Copy of PY1 Data(H)'!$A$1:$CZ$1,_xlfn.XLOOKUP($A54,'Copy of PY1 Data(H)'!$A$1:$A$288,'Copy of PY1 Data(H)'!$A$1:$CZ$288))</f>
        <v>0</v>
      </c>
      <c r="Z54" s="180" cm="1">
        <f t="array" ref="Z54">_xlfn.XLOOKUP(Z$1,'Copy of PY1 Data(H)'!$A$1:$CZ$1,_xlfn.XLOOKUP($A54,'Copy of PY1 Data(H)'!$A$1:$A$288,'Copy of PY1 Data(H)'!$A$1:$CZ$288))</f>
        <v>4360450</v>
      </c>
      <c r="AA54" s="180" cm="1">
        <f t="array" ref="AA54">_xlfn.XLOOKUP(AA$1,'Copy of PY1 Data(H)'!$A$1:$CZ$1,_xlfn.XLOOKUP($A54,'Copy of PY1 Data(H)'!$A$1:$A$288,'Copy of PY1 Data(H)'!$A$1:$CZ$288))</f>
        <v>0</v>
      </c>
      <c r="AB54" s="180" cm="1">
        <f t="array" ref="AB54">_xlfn.XLOOKUP(AB$1,'Copy of PY1 Data(H)'!$A$1:$CZ$1,_xlfn.XLOOKUP($A54,'Copy of PY1 Data(H)'!$A$1:$A$288,'Copy of PY1 Data(H)'!$A$1:$CZ$288))</f>
        <v>17557</v>
      </c>
      <c r="AC54" s="180" cm="1">
        <f t="array" ref="AC54">_xlfn.XLOOKUP(AC$1,'Copy of PY1 Data(H)'!$A$1:$CZ$1,_xlfn.XLOOKUP($A54,'Copy of PY1 Data(H)'!$A$1:$A$288,'Copy of PY1 Data(H)'!$A$1:$CZ$288))</f>
        <v>2150675</v>
      </c>
      <c r="AD54" s="180" cm="1">
        <f t="array" ref="AD54">_xlfn.XLOOKUP(AD$1,'Copy of PY1 Data(H)'!$A$1:$CZ$1,_xlfn.XLOOKUP($A54,'Copy of PY1 Data(H)'!$A$1:$A$288,'Copy of PY1 Data(H)'!$A$1:$CZ$288))</f>
        <v>0</v>
      </c>
      <c r="AE54" s="180" cm="1">
        <f t="array" ref="AE54">_xlfn.XLOOKUP(AE$1,'Copy of PY1 Data(H)'!$A$1:$CZ$1,_xlfn.XLOOKUP($A54,'Copy of PY1 Data(H)'!$A$1:$A$288,'Copy of PY1 Data(H)'!$A$1:$CZ$288))</f>
        <v>0</v>
      </c>
      <c r="AF54" s="180" cm="1">
        <f t="array" ref="AF54">_xlfn.XLOOKUP(AF$1,'Copy of PY1 Data(H)'!$A$1:$CZ$1,_xlfn.XLOOKUP($A54,'Copy of PY1 Data(H)'!$A$1:$A$288,'Copy of PY1 Data(H)'!$A$1:$CZ$288))</f>
        <v>0</v>
      </c>
      <c r="AG54" s="180" cm="1">
        <f t="array" ref="AG54">_xlfn.XLOOKUP(AG$1,'Copy of PY1 Data(H)'!$A$1:$CZ$1,_xlfn.XLOOKUP($A54,'Copy of PY1 Data(H)'!$A$1:$A$288,'Copy of PY1 Data(H)'!$A$1:$CZ$288))</f>
        <v>0</v>
      </c>
      <c r="AH54" s="180" cm="1">
        <f t="array" ref="AH54">_xlfn.XLOOKUP(AH$1,'Copy of PY1 Data(H)'!$A$1:$CZ$1,_xlfn.XLOOKUP($A54,'Copy of PY1 Data(H)'!$A$1:$A$288,'Copy of PY1 Data(H)'!$A$1:$CZ$288))</f>
        <v>8000</v>
      </c>
      <c r="AI54" s="180" cm="1">
        <f t="array" ref="AI54">_xlfn.XLOOKUP(AI$1,'Copy of PY1 Data(H)'!$A$1:$CZ$1,_xlfn.XLOOKUP($A54,'Copy of PY1 Data(H)'!$A$1:$A$288,'Copy of PY1 Data(H)'!$A$1:$CZ$288))</f>
        <v>758500</v>
      </c>
      <c r="AJ54" s="180" cm="1">
        <f t="array" ref="AJ54">_xlfn.XLOOKUP(AJ$1,'Copy of PY1 Data(H)'!$A$1:$CZ$1,_xlfn.XLOOKUP($A54,'Copy of PY1 Data(H)'!$A$1:$A$288,'Copy of PY1 Data(H)'!$A$1:$CZ$288))</f>
        <v>147265</v>
      </c>
      <c r="AK54" s="180" cm="1">
        <f t="array" ref="AK54">_xlfn.XLOOKUP(AK$1,'Copy of PY1 Data(H)'!$A$1:$CZ$1,_xlfn.XLOOKUP($A54,'Copy of PY1 Data(H)'!$A$1:$A$288,'Copy of PY1 Data(H)'!$A$1:$CZ$288))</f>
        <v>0</v>
      </c>
      <c r="AL54" s="180" cm="1">
        <f t="array" ref="AL54">_xlfn.XLOOKUP(AL$1,'Copy of PY1 Data(H)'!$A$1:$CZ$1,_xlfn.XLOOKUP($A54,'Copy of PY1 Data(H)'!$A$1:$A$288,'Copy of PY1 Data(H)'!$A$1:$CZ$288))</f>
        <v>0</v>
      </c>
      <c r="AM54" s="180" cm="1">
        <f t="array" ref="AM54">_xlfn.XLOOKUP(AM$1,'Copy of PY1 Data(H)'!$A$1:$CZ$1,_xlfn.XLOOKUP($A54,'Copy of PY1 Data(H)'!$A$1:$A$288,'Copy of PY1 Data(H)'!$A$1:$CZ$288))</f>
        <v>0</v>
      </c>
      <c r="AN54" s="180" cm="1">
        <f t="array" ref="AN54">_xlfn.XLOOKUP(AN$1,'Copy of PY1 Data(H)'!$A$1:$CZ$1,_xlfn.XLOOKUP($A54,'Copy of PY1 Data(H)'!$A$1:$A$288,'Copy of PY1 Data(H)'!$A$1:$CZ$288))</f>
        <v>1470000</v>
      </c>
      <c r="AO54" s="180" cm="1">
        <f t="array" ref="AO54">_xlfn.XLOOKUP(AO$1,'Copy of PY1 Data(H)'!$A$1:$CZ$1,_xlfn.XLOOKUP($A54,'Copy of PY1 Data(H)'!$A$1:$A$288,'Copy of PY1 Data(H)'!$A$1:$CZ$288))</f>
        <v>5010</v>
      </c>
      <c r="AP54" s="180" cm="1">
        <f t="array" ref="AP54">_xlfn.XLOOKUP(AP$1,'Copy of PY1 Data(H)'!$A$1:$CZ$1,_xlfn.XLOOKUP($A54,'Copy of PY1 Data(H)'!$A$1:$A$288,'Copy of PY1 Data(H)'!$A$1:$CZ$288))</f>
        <v>0</v>
      </c>
      <c r="AQ54" s="180" cm="1">
        <f t="array" ref="AQ54">_xlfn.XLOOKUP(AQ$1,'Copy of PY1 Data(H)'!$A$1:$CZ$1,_xlfn.XLOOKUP($A54,'Copy of PY1 Data(H)'!$A$1:$A$288,'Copy of PY1 Data(H)'!$A$1:$CZ$288))</f>
        <v>0</v>
      </c>
      <c r="AR54" s="180" cm="1">
        <f t="array" ref="AR54">_xlfn.XLOOKUP(AR$1,'Copy of PY1 Data(H)'!$A$1:$CZ$1,_xlfn.XLOOKUP($A54,'Copy of PY1 Data(H)'!$A$1:$A$288,'Copy of PY1 Data(H)'!$A$1:$CZ$288))</f>
        <v>0</v>
      </c>
      <c r="AS54" s="180" cm="1">
        <f t="array" ref="AS54">_xlfn.XLOOKUP(AS$1,'Copy of PY1 Data(H)'!$A$1:$CZ$1,_xlfn.XLOOKUP($A54,'Copy of PY1 Data(H)'!$A$1:$A$288,'Copy of PY1 Data(H)'!$A$1:$CZ$288))</f>
        <v>0</v>
      </c>
      <c r="AT54" s="180" cm="1">
        <f t="array" ref="AT54">_xlfn.XLOOKUP(AT$1,'Copy of PY1 Data(H)'!$A$1:$CZ$1,_xlfn.XLOOKUP($A54,'Copy of PY1 Data(H)'!$A$1:$A$288,'Copy of PY1 Data(H)'!$A$1:$CZ$288))</f>
        <v>0</v>
      </c>
      <c r="AU54" s="180" cm="1">
        <f t="array" ref="AU54">_xlfn.XLOOKUP(AU$1,'Copy of PY1 Data(H)'!$A$1:$CZ$1,_xlfn.XLOOKUP($A54,'Copy of PY1 Data(H)'!$A$1:$A$288,'Copy of PY1 Data(H)'!$A$1:$CZ$288))</f>
        <v>6080874</v>
      </c>
      <c r="AV54" s="180" cm="1">
        <f t="array" ref="AV54">_xlfn.XLOOKUP(AV$1,'Copy of PY1 Data(H)'!$A$1:$CZ$1,_xlfn.XLOOKUP($A54,'Copy of PY1 Data(H)'!$A$1:$A$288,'Copy of PY1 Data(H)'!$A$1:$CZ$288))</f>
        <v>750000</v>
      </c>
      <c r="AW54" s="180" cm="1">
        <f t="array" ref="AW54">_xlfn.XLOOKUP(AW$1,'Copy of PY1 Data(H)'!$A$1:$CZ$1,_xlfn.XLOOKUP($A54,'Copy of PY1 Data(H)'!$A$1:$A$288,'Copy of PY1 Data(H)'!$A$1:$CZ$288))</f>
        <v>0</v>
      </c>
      <c r="AX54" s="180" cm="1">
        <f t="array" ref="AX54">_xlfn.XLOOKUP(AX$1,'Copy of PY1 Data(H)'!$A$1:$CZ$1,_xlfn.XLOOKUP($A54,'Copy of PY1 Data(H)'!$A$1:$A$288,'Copy of PY1 Data(H)'!$A$1:$CZ$288))</f>
        <v>39750</v>
      </c>
      <c r="AY54" s="180" cm="1">
        <f t="array" ref="AY54">_xlfn.XLOOKUP(AY$1,'Copy of PY1 Data(H)'!$A$1:$CZ$1,_xlfn.XLOOKUP($A54,'Copy of PY1 Data(H)'!$A$1:$A$288,'Copy of PY1 Data(H)'!$A$1:$CZ$288))</f>
        <v>0</v>
      </c>
      <c r="AZ54" s="180" cm="1">
        <f t="array" ref="AZ54">_xlfn.XLOOKUP(AZ$1,'Copy of PY1 Data(H)'!$A$1:$CZ$1,_xlfn.XLOOKUP($A54,'Copy of PY1 Data(H)'!$A$1:$A$288,'Copy of PY1 Data(H)'!$A$1:$CZ$288))</f>
        <v>0</v>
      </c>
      <c r="BA54" s="180" cm="1">
        <f t="array" ref="BA54">_xlfn.XLOOKUP(BA$1,'Copy of PY1 Data(H)'!$A$1:$CZ$1,_xlfn.XLOOKUP($A54,'Copy of PY1 Data(H)'!$A$1:$A$288,'Copy of PY1 Data(H)'!$A$1:$CZ$288))</f>
        <v>0</v>
      </c>
      <c r="BB54" s="180" cm="1">
        <f t="array" ref="BB54">_xlfn.XLOOKUP(BB$1,'Copy of PY1 Data(H)'!$A$1:$CZ$1,_xlfn.XLOOKUP($A54,'Copy of PY1 Data(H)'!$A$1:$A$288,'Copy of PY1 Data(H)'!$A$1:$CZ$288))</f>
        <v>493160</v>
      </c>
      <c r="BC54" s="180" cm="1">
        <f t="array" ref="BC54">_xlfn.XLOOKUP(BC$1,'Copy of PY1 Data(H)'!$A$1:$CZ$1,_xlfn.XLOOKUP($A54,'Copy of PY1 Data(H)'!$A$1:$A$288,'Copy of PY1 Data(H)'!$A$1:$CZ$288))</f>
        <v>0</v>
      </c>
      <c r="BD54" s="180" cm="1">
        <f t="array" ref="BD54">_xlfn.XLOOKUP(BD$1,'Copy of PY1 Data(H)'!$A$1:$CZ$1,_xlfn.XLOOKUP($A54,'Copy of PY1 Data(H)'!$A$1:$A$288,'Copy of PY1 Data(H)'!$A$1:$CZ$288))</f>
        <v>12307</v>
      </c>
      <c r="BE54" s="180" cm="1">
        <f t="array" ref="BE54">_xlfn.XLOOKUP(BE$1,'Copy of PY1 Data(H)'!$A$1:$CZ$1,_xlfn.XLOOKUP($A54,'Copy of PY1 Data(H)'!$A$1:$A$288,'Copy of PY1 Data(H)'!$A$1:$CZ$288))</f>
        <v>22041</v>
      </c>
      <c r="BF54" s="180" cm="1">
        <f t="array" ref="BF54">_xlfn.XLOOKUP(BF$1,'Copy of PY1 Data(H)'!$A$1:$CZ$1,_xlfn.XLOOKUP($A54,'Copy of PY1 Data(H)'!$A$1:$A$288,'Copy of PY1 Data(H)'!$A$1:$CZ$288))</f>
        <v>0</v>
      </c>
      <c r="BG54" s="180" cm="1">
        <f t="array" ref="BG54">_xlfn.XLOOKUP(BG$1,'Copy of PY1 Data(H)'!$A$1:$CZ$1,_xlfn.XLOOKUP($A54,'Copy of PY1 Data(H)'!$A$1:$A$288,'Copy of PY1 Data(H)'!$A$1:$CZ$288))</f>
        <v>0</v>
      </c>
      <c r="BH54" s="180" cm="1">
        <f t="array" ref="BH54">_xlfn.XLOOKUP(BH$1,'Copy of PY1 Data(H)'!$A$1:$CZ$1,_xlfn.XLOOKUP($A54,'Copy of PY1 Data(H)'!$A$1:$A$288,'Copy of PY1 Data(H)'!$A$1:$CZ$288))</f>
        <v>1119054</v>
      </c>
      <c r="BI54" s="180" cm="1">
        <f t="array" ref="BI54">_xlfn.XLOOKUP(BI$1,'Copy of PY1 Data(H)'!$A$1:$CZ$1,_xlfn.XLOOKUP($A54,'Copy of PY1 Data(H)'!$A$1:$A$288,'Copy of PY1 Data(H)'!$A$1:$CZ$288))</f>
        <v>32160</v>
      </c>
      <c r="BJ54" s="180" cm="1">
        <f t="array" ref="BJ54">_xlfn.XLOOKUP(BJ$1,'Copy of PY1 Data(H)'!$A$1:$CZ$1,_xlfn.XLOOKUP($A54,'Copy of PY1 Data(H)'!$A$1:$A$288,'Copy of PY1 Data(H)'!$A$1:$CZ$288))</f>
        <v>0</v>
      </c>
      <c r="BK54" s="180" cm="1">
        <f t="array" ref="BK54">_xlfn.XLOOKUP(BK$1,'Copy of PY1 Data(H)'!$A$1:$CZ$1,_xlfn.XLOOKUP($A54,'Copy of PY1 Data(H)'!$A$1:$A$288,'Copy of PY1 Data(H)'!$A$1:$CZ$288))</f>
        <v>0</v>
      </c>
      <c r="BL54" s="180" cm="1">
        <f t="array" ref="BL54">_xlfn.XLOOKUP(BL$1,'Copy of PY1 Data(H)'!$A$1:$CZ$1,_xlfn.XLOOKUP($A54,'Copy of PY1 Data(H)'!$A$1:$A$288,'Copy of PY1 Data(H)'!$A$1:$CZ$288))</f>
        <v>2250000</v>
      </c>
      <c r="BM54" s="180" cm="1">
        <f t="array" ref="BM54">_xlfn.XLOOKUP(BM$1,'Copy of PY1 Data(H)'!$A$1:$CZ$1,_xlfn.XLOOKUP($A54,'Copy of PY1 Data(H)'!$A$1:$A$288,'Copy of PY1 Data(H)'!$A$1:$CZ$288))</f>
        <v>1261744</v>
      </c>
      <c r="BN54" s="180" cm="1">
        <f t="array" ref="BN54">_xlfn.XLOOKUP(BN$1,'Copy of PY1 Data(H)'!$A$1:$CZ$1,_xlfn.XLOOKUP($A54,'Copy of PY1 Data(H)'!$A$1:$A$288,'Copy of PY1 Data(H)'!$A$1:$CZ$288))</f>
        <v>0</v>
      </c>
      <c r="BO54" s="180" cm="1">
        <f t="array" ref="BO54">_xlfn.XLOOKUP(BO$1,'Copy of PY1 Data(H)'!$A$1:$CZ$1,_xlfn.XLOOKUP($A54,'Copy of PY1 Data(H)'!$A$1:$A$288,'Copy of PY1 Data(H)'!$A$1:$CZ$288))</f>
        <v>1572085</v>
      </c>
      <c r="BP54" s="180" cm="1">
        <f t="array" ref="BP54">_xlfn.XLOOKUP(BP$1,'Copy of PY1 Data(H)'!$A$1:$CZ$1,_xlfn.XLOOKUP($A54,'Copy of PY1 Data(H)'!$A$1:$A$288,'Copy of PY1 Data(H)'!$A$1:$CZ$288))</f>
        <v>1550000</v>
      </c>
      <c r="BQ54" s="180" cm="1">
        <f t="array" ref="BQ54">_xlfn.XLOOKUP(BQ$1,'Copy of PY1 Data(H)'!$A$1:$CZ$1,_xlfn.XLOOKUP($A54,'Copy of PY1 Data(H)'!$A$1:$A$288,'Copy of PY1 Data(H)'!$A$1:$CZ$288))</f>
        <v>82400</v>
      </c>
      <c r="BR54" s="180" cm="1">
        <f t="array" ref="BR54">_xlfn.XLOOKUP(BR$1,'Copy of PY1 Data(H)'!$A$1:$CZ$1,_xlfn.XLOOKUP($A54,'Copy of PY1 Data(H)'!$A$1:$A$288,'Copy of PY1 Data(H)'!$A$1:$CZ$288))</f>
        <v>0</v>
      </c>
      <c r="BS54" s="180" cm="1">
        <f t="array" ref="BS54">_xlfn.XLOOKUP(BS$1,'Copy of PY1 Data(H)'!$A$1:$CZ$1,_xlfn.XLOOKUP($A54,'Copy of PY1 Data(H)'!$A$1:$A$288,'Copy of PY1 Data(H)'!$A$1:$CZ$288))</f>
        <v>388576</v>
      </c>
      <c r="BT54" s="180" cm="1">
        <f t="array" ref="BT54">_xlfn.XLOOKUP(BT$1,'Copy of PY1 Data(H)'!$A$1:$CZ$1,_xlfn.XLOOKUP($A54,'Copy of PY1 Data(H)'!$A$1:$A$288,'Copy of PY1 Data(H)'!$A$1:$CZ$288))</f>
        <v>0</v>
      </c>
      <c r="BU54" s="180" cm="1">
        <f t="array" ref="BU54">_xlfn.XLOOKUP(BU$1,'Copy of PY1 Data(H)'!$A$1:$CZ$1,_xlfn.XLOOKUP($A54,'Copy of PY1 Data(H)'!$A$1:$A$288,'Copy of PY1 Data(H)'!$A$1:$CZ$288))</f>
        <v>0</v>
      </c>
      <c r="BV54" s="180" cm="1">
        <f t="array" ref="BV54">_xlfn.XLOOKUP(BV$1,'Copy of PY1 Data(H)'!$A$1:$CZ$1,_xlfn.XLOOKUP($A54,'Copy of PY1 Data(H)'!$A$1:$A$288,'Copy of PY1 Data(H)'!$A$1:$CZ$288))</f>
        <v>60747</v>
      </c>
      <c r="BW54" s="180" cm="1">
        <f t="array" ref="BW54">_xlfn.XLOOKUP(BW$1,'Copy of PY1 Data(H)'!$A$1:$CZ$1,_xlfn.XLOOKUP($A54,'Copy of PY1 Data(H)'!$A$1:$A$288,'Copy of PY1 Data(H)'!$A$1:$CZ$288))</f>
        <v>500000</v>
      </c>
      <c r="BX54" s="180" cm="1">
        <f t="array" ref="BX54">_xlfn.XLOOKUP(BX$1,'Copy of PY1 Data(H)'!$A$1:$CZ$1,_xlfn.XLOOKUP($A54,'Copy of PY1 Data(H)'!$A$1:$A$288,'Copy of PY1 Data(H)'!$A$1:$CZ$288))</f>
        <v>0</v>
      </c>
      <c r="BY54" s="180" cm="1">
        <f t="array" ref="BY54">_xlfn.XLOOKUP(BY$1,'Copy of PY1 Data(H)'!$A$1:$CZ$1,_xlfn.XLOOKUP($A54,'Copy of PY1 Data(H)'!$A$1:$A$288,'Copy of PY1 Data(H)'!$A$1:$CZ$288))</f>
        <v>0</v>
      </c>
      <c r="BZ54" s="180" cm="1">
        <f t="array" ref="BZ54">_xlfn.XLOOKUP(BZ$1,'Copy of PY1 Data(H)'!$A$1:$CZ$1,_xlfn.XLOOKUP($A54,'Copy of PY1 Data(H)'!$A$1:$A$288,'Copy of PY1 Data(H)'!$A$1:$CZ$288))</f>
        <v>0</v>
      </c>
      <c r="CA54" s="180" cm="1">
        <f t="array" ref="CA54">_xlfn.XLOOKUP(CA$1,'Copy of PY1 Data(H)'!$A$1:$CZ$1,_xlfn.XLOOKUP($A54,'Copy of PY1 Data(H)'!$A$1:$A$288,'Copy of PY1 Data(H)'!$A$1:$CZ$288))</f>
        <v>598600</v>
      </c>
      <c r="CB54" s="180" cm="1">
        <f t="array" ref="CB54">_xlfn.XLOOKUP(CB$1,'Copy of PY1 Data(H)'!$A$1:$CZ$1,_xlfn.XLOOKUP($A54,'Copy of PY1 Data(H)'!$A$1:$A$288,'Copy of PY1 Data(H)'!$A$1:$CZ$288))</f>
        <v>0</v>
      </c>
      <c r="CC54" s="180" cm="1">
        <f t="array" ref="CC54">_xlfn.XLOOKUP(CC$1,'Copy of PY1 Data(H)'!$A$1:$CZ$1,_xlfn.XLOOKUP($A54,'Copy of PY1 Data(H)'!$A$1:$A$288,'Copy of PY1 Data(H)'!$A$1:$CZ$288))</f>
        <v>92860</v>
      </c>
      <c r="CD54" s="180" cm="1">
        <f t="array" ref="CD54">_xlfn.XLOOKUP(CD$1,'Copy of PY1 Data(H)'!$A$1:$CZ$1,_xlfn.XLOOKUP($A54,'Copy of PY1 Data(H)'!$A$1:$A$288,'Copy of PY1 Data(H)'!$A$1:$CZ$288))</f>
        <v>4073271</v>
      </c>
    </row>
    <row r="55" spans="1:82" s="969" customFormat="1" x14ac:dyDescent="0.3">
      <c r="A55" s="969">
        <v>1052</v>
      </c>
      <c r="C55" s="969" t="s">
        <v>2970</v>
      </c>
      <c r="D55" s="969" t="e" cm="1">
        <f t="array" ref="D55">_xlfn.XLOOKUP(D$1,'Copy of PY1 Data(H)'!$A$1:$CZ$1,_xlfn.XLOOKUP($A55,'Copy of PY1 Data(H)'!$A$1:$A$288,'Copy of PY1 Data(H)'!$A$1:$CZ$288))</f>
        <v>#N/A</v>
      </c>
      <c r="E55" s="969" t="e" cm="1">
        <f t="array" ref="E55">_xlfn.XLOOKUP(E$1,'Copy of PY1 Data(H)'!$A$1:$CZ$1,_xlfn.XLOOKUP($A55,'Copy of PY1 Data(H)'!$A$1:$A$288,'Copy of PY1 Data(H)'!$A$1:$CZ$288))</f>
        <v>#N/A</v>
      </c>
      <c r="F55" s="969" t="e" cm="1">
        <f t="array" ref="F55">_xlfn.XLOOKUP(F$1,'Copy of PY1 Data(H)'!$A$1:$CZ$1,_xlfn.XLOOKUP($A55,'Copy of PY1 Data(H)'!$A$1:$A$288,'Copy of PY1 Data(H)'!$A$1:$CZ$288))</f>
        <v>#N/A</v>
      </c>
      <c r="G55" s="969" t="e" cm="1">
        <f t="array" ref="G55">_xlfn.XLOOKUP(G$1,'Copy of PY1 Data(H)'!$A$1:$CZ$1,_xlfn.XLOOKUP($A55,'Copy of PY1 Data(H)'!$A$1:$A$288,'Copy of PY1 Data(H)'!$A$1:$CZ$288))</f>
        <v>#N/A</v>
      </c>
      <c r="H55" s="969" t="e" cm="1">
        <f t="array" ref="H55">_xlfn.XLOOKUP(H$1,'Copy of PY1 Data(H)'!$A$1:$CZ$1,_xlfn.XLOOKUP($A55,'Copy of PY1 Data(H)'!$A$1:$A$288,'Copy of PY1 Data(H)'!$A$1:$CZ$288))</f>
        <v>#N/A</v>
      </c>
      <c r="I55" s="969" t="e" cm="1">
        <f t="array" ref="I55">_xlfn.XLOOKUP(I$1,'Copy of PY1 Data(H)'!$A$1:$CZ$1,_xlfn.XLOOKUP($A55,'Copy of PY1 Data(H)'!$A$1:$A$288,'Copy of PY1 Data(H)'!$A$1:$CZ$288))</f>
        <v>#N/A</v>
      </c>
      <c r="J55" s="969" t="e" cm="1">
        <f t="array" ref="J55">_xlfn.XLOOKUP(J$1,'Copy of PY1 Data(H)'!$A$1:$CZ$1,_xlfn.XLOOKUP($A55,'Copy of PY1 Data(H)'!$A$1:$A$288,'Copy of PY1 Data(H)'!$A$1:$CZ$288))</f>
        <v>#N/A</v>
      </c>
      <c r="K55" s="969" t="e" cm="1">
        <f t="array" ref="K55">_xlfn.XLOOKUP(K$1,'Copy of PY1 Data(H)'!$A$1:$CZ$1,_xlfn.XLOOKUP($A55,'Copy of PY1 Data(H)'!$A$1:$A$288,'Copy of PY1 Data(H)'!$A$1:$CZ$288))</f>
        <v>#N/A</v>
      </c>
      <c r="L55" s="969" t="e" cm="1">
        <f t="array" ref="L55">_xlfn.XLOOKUP(L$1,'Copy of PY1 Data(H)'!$A$1:$CZ$1,_xlfn.XLOOKUP($A55,'Copy of PY1 Data(H)'!$A$1:$A$288,'Copy of PY1 Data(H)'!$A$1:$CZ$288))</f>
        <v>#N/A</v>
      </c>
      <c r="M55" s="969" t="e" cm="1">
        <f t="array" ref="M55">_xlfn.XLOOKUP(M$1,'Copy of PY1 Data(H)'!$A$1:$CZ$1,_xlfn.XLOOKUP($A55,'Copy of PY1 Data(H)'!$A$1:$A$288,'Copy of PY1 Data(H)'!$A$1:$CZ$288))</f>
        <v>#N/A</v>
      </c>
      <c r="N55" s="969" t="e" cm="1">
        <f t="array" ref="N55">_xlfn.XLOOKUP(N$1,'Copy of PY1 Data(H)'!$A$1:$CZ$1,_xlfn.XLOOKUP($A55,'Copy of PY1 Data(H)'!$A$1:$A$288,'Copy of PY1 Data(H)'!$A$1:$CZ$288))</f>
        <v>#N/A</v>
      </c>
      <c r="O55" s="969" t="e" cm="1">
        <f t="array" ref="O55">_xlfn.XLOOKUP(O$1,'Copy of PY1 Data(H)'!$A$1:$CZ$1,_xlfn.XLOOKUP($A55,'Copy of PY1 Data(H)'!$A$1:$A$288,'Copy of PY1 Data(H)'!$A$1:$CZ$288))</f>
        <v>#N/A</v>
      </c>
      <c r="P55" s="969" t="e" cm="1">
        <f t="array" ref="P55">_xlfn.XLOOKUP(P$1,'Copy of PY1 Data(H)'!$A$1:$CZ$1,_xlfn.XLOOKUP($A55,'Copy of PY1 Data(H)'!$A$1:$A$288,'Copy of PY1 Data(H)'!$A$1:$CZ$288))</f>
        <v>#N/A</v>
      </c>
      <c r="Q55" s="969" t="e" cm="1">
        <f t="array" ref="Q55">_xlfn.XLOOKUP(Q$1,'Copy of PY1 Data(H)'!$A$1:$CZ$1,_xlfn.XLOOKUP($A55,'Copy of PY1 Data(H)'!$A$1:$A$288,'Copy of PY1 Data(H)'!$A$1:$CZ$288))</f>
        <v>#N/A</v>
      </c>
      <c r="R55" s="969" t="e" cm="1">
        <f t="array" ref="R55">_xlfn.XLOOKUP(R$1,'Copy of PY1 Data(H)'!$A$1:$CZ$1,_xlfn.XLOOKUP($A55,'Copy of PY1 Data(H)'!$A$1:$A$288,'Copy of PY1 Data(H)'!$A$1:$CZ$288))</f>
        <v>#N/A</v>
      </c>
      <c r="S55" s="969" t="e" cm="1">
        <f t="array" ref="S55">_xlfn.XLOOKUP(S$1,'Copy of PY1 Data(H)'!$A$1:$CZ$1,_xlfn.XLOOKUP($A55,'Copy of PY1 Data(H)'!$A$1:$A$288,'Copy of PY1 Data(H)'!$A$1:$CZ$288))</f>
        <v>#N/A</v>
      </c>
      <c r="T55" s="969" t="e" cm="1">
        <f t="array" ref="T55">_xlfn.XLOOKUP(T$1,'Copy of PY1 Data(H)'!$A$1:$CZ$1,_xlfn.XLOOKUP($A55,'Copy of PY1 Data(H)'!$A$1:$A$288,'Copy of PY1 Data(H)'!$A$1:$CZ$288))</f>
        <v>#N/A</v>
      </c>
      <c r="U55" s="969" t="e" cm="1">
        <f t="array" ref="U55">_xlfn.XLOOKUP(U$1,'Copy of PY1 Data(H)'!$A$1:$CZ$1,_xlfn.XLOOKUP($A55,'Copy of PY1 Data(H)'!$A$1:$A$288,'Copy of PY1 Data(H)'!$A$1:$CZ$288))</f>
        <v>#N/A</v>
      </c>
      <c r="V55" s="969" t="e" cm="1">
        <f t="array" ref="V55">_xlfn.XLOOKUP(V$1,'Copy of PY1 Data(H)'!$A$1:$CZ$1,_xlfn.XLOOKUP($A55,'Copy of PY1 Data(H)'!$A$1:$A$288,'Copy of PY1 Data(H)'!$A$1:$CZ$288))</f>
        <v>#N/A</v>
      </c>
      <c r="W55" s="969" t="e" cm="1">
        <f t="array" ref="W55">_xlfn.XLOOKUP(W$1,'Copy of PY1 Data(H)'!$A$1:$CZ$1,_xlfn.XLOOKUP($A55,'Copy of PY1 Data(H)'!$A$1:$A$288,'Copy of PY1 Data(H)'!$A$1:$CZ$288))</f>
        <v>#N/A</v>
      </c>
      <c r="X55" s="969" t="e" cm="1">
        <f t="array" ref="X55">_xlfn.XLOOKUP(X$1,'Copy of PY1 Data(H)'!$A$1:$CZ$1,_xlfn.XLOOKUP($A55,'Copy of PY1 Data(H)'!$A$1:$A$288,'Copy of PY1 Data(H)'!$A$1:$CZ$288))</f>
        <v>#N/A</v>
      </c>
      <c r="Y55" s="969" t="e" cm="1">
        <f t="array" ref="Y55">_xlfn.XLOOKUP(Y$1,'Copy of PY1 Data(H)'!$A$1:$CZ$1,_xlfn.XLOOKUP($A55,'Copy of PY1 Data(H)'!$A$1:$A$288,'Copy of PY1 Data(H)'!$A$1:$CZ$288))</f>
        <v>#N/A</v>
      </c>
      <c r="Z55" s="969" t="e" cm="1">
        <f t="array" ref="Z55">_xlfn.XLOOKUP(Z$1,'Copy of PY1 Data(H)'!$A$1:$CZ$1,_xlfn.XLOOKUP($A55,'Copy of PY1 Data(H)'!$A$1:$A$288,'Copy of PY1 Data(H)'!$A$1:$CZ$288))</f>
        <v>#N/A</v>
      </c>
      <c r="AA55" s="969" t="e" cm="1">
        <f t="array" ref="AA55">_xlfn.XLOOKUP(AA$1,'Copy of PY1 Data(H)'!$A$1:$CZ$1,_xlfn.XLOOKUP($A55,'Copy of PY1 Data(H)'!$A$1:$A$288,'Copy of PY1 Data(H)'!$A$1:$CZ$288))</f>
        <v>#N/A</v>
      </c>
      <c r="AB55" s="969" t="e" cm="1">
        <f t="array" ref="AB55">_xlfn.XLOOKUP(AB$1,'Copy of PY1 Data(H)'!$A$1:$CZ$1,_xlfn.XLOOKUP($A55,'Copy of PY1 Data(H)'!$A$1:$A$288,'Copy of PY1 Data(H)'!$A$1:$CZ$288))</f>
        <v>#N/A</v>
      </c>
      <c r="AC55" s="969" t="e" cm="1">
        <f t="array" ref="AC55">_xlfn.XLOOKUP(AC$1,'Copy of PY1 Data(H)'!$A$1:$CZ$1,_xlfn.XLOOKUP($A55,'Copy of PY1 Data(H)'!$A$1:$A$288,'Copy of PY1 Data(H)'!$A$1:$CZ$288))</f>
        <v>#N/A</v>
      </c>
      <c r="AD55" s="969" t="e" cm="1">
        <f t="array" ref="AD55">_xlfn.XLOOKUP(AD$1,'Copy of PY1 Data(H)'!$A$1:$CZ$1,_xlfn.XLOOKUP($A55,'Copy of PY1 Data(H)'!$A$1:$A$288,'Copy of PY1 Data(H)'!$A$1:$CZ$288))</f>
        <v>#N/A</v>
      </c>
      <c r="AE55" s="969" t="e" cm="1">
        <f t="array" ref="AE55">_xlfn.XLOOKUP(AE$1,'Copy of PY1 Data(H)'!$A$1:$CZ$1,_xlfn.XLOOKUP($A55,'Copy of PY1 Data(H)'!$A$1:$A$288,'Copy of PY1 Data(H)'!$A$1:$CZ$288))</f>
        <v>#N/A</v>
      </c>
      <c r="AF55" s="969" t="e" cm="1">
        <f t="array" ref="AF55">_xlfn.XLOOKUP(AF$1,'Copy of PY1 Data(H)'!$A$1:$CZ$1,_xlfn.XLOOKUP($A55,'Copy of PY1 Data(H)'!$A$1:$A$288,'Copy of PY1 Data(H)'!$A$1:$CZ$288))</f>
        <v>#N/A</v>
      </c>
      <c r="AG55" s="969" t="e" cm="1">
        <f t="array" ref="AG55">_xlfn.XLOOKUP(AG$1,'Copy of PY1 Data(H)'!$A$1:$CZ$1,_xlfn.XLOOKUP($A55,'Copy of PY1 Data(H)'!$A$1:$A$288,'Copy of PY1 Data(H)'!$A$1:$CZ$288))</f>
        <v>#N/A</v>
      </c>
      <c r="AH55" s="969" t="e" cm="1">
        <f t="array" ref="AH55">_xlfn.XLOOKUP(AH$1,'Copy of PY1 Data(H)'!$A$1:$CZ$1,_xlfn.XLOOKUP($A55,'Copy of PY1 Data(H)'!$A$1:$A$288,'Copy of PY1 Data(H)'!$A$1:$CZ$288))</f>
        <v>#N/A</v>
      </c>
      <c r="AI55" s="969" t="e" cm="1">
        <f t="array" ref="AI55">_xlfn.XLOOKUP(AI$1,'Copy of PY1 Data(H)'!$A$1:$CZ$1,_xlfn.XLOOKUP($A55,'Copy of PY1 Data(H)'!$A$1:$A$288,'Copy of PY1 Data(H)'!$A$1:$CZ$288))</f>
        <v>#N/A</v>
      </c>
      <c r="AJ55" s="969" t="e" cm="1">
        <f t="array" ref="AJ55">_xlfn.XLOOKUP(AJ$1,'Copy of PY1 Data(H)'!$A$1:$CZ$1,_xlfn.XLOOKUP($A55,'Copy of PY1 Data(H)'!$A$1:$A$288,'Copy of PY1 Data(H)'!$A$1:$CZ$288))</f>
        <v>#N/A</v>
      </c>
      <c r="AK55" s="969" t="e" cm="1">
        <f t="array" ref="AK55">_xlfn.XLOOKUP(AK$1,'Copy of PY1 Data(H)'!$A$1:$CZ$1,_xlfn.XLOOKUP($A55,'Copy of PY1 Data(H)'!$A$1:$A$288,'Copy of PY1 Data(H)'!$A$1:$CZ$288))</f>
        <v>#N/A</v>
      </c>
      <c r="AL55" s="969" t="e" cm="1">
        <f t="array" ref="AL55">_xlfn.XLOOKUP(AL$1,'Copy of PY1 Data(H)'!$A$1:$CZ$1,_xlfn.XLOOKUP($A55,'Copy of PY1 Data(H)'!$A$1:$A$288,'Copy of PY1 Data(H)'!$A$1:$CZ$288))</f>
        <v>#N/A</v>
      </c>
      <c r="AM55" s="969" t="e" cm="1">
        <f t="array" ref="AM55">_xlfn.XLOOKUP(AM$1,'Copy of PY1 Data(H)'!$A$1:$CZ$1,_xlfn.XLOOKUP($A55,'Copy of PY1 Data(H)'!$A$1:$A$288,'Copy of PY1 Data(H)'!$A$1:$CZ$288))</f>
        <v>#N/A</v>
      </c>
      <c r="AN55" s="969" t="e" cm="1">
        <f t="array" ref="AN55">_xlfn.XLOOKUP(AN$1,'Copy of PY1 Data(H)'!$A$1:$CZ$1,_xlfn.XLOOKUP($A55,'Copy of PY1 Data(H)'!$A$1:$A$288,'Copy of PY1 Data(H)'!$A$1:$CZ$288))</f>
        <v>#N/A</v>
      </c>
      <c r="AO55" s="969" t="e" cm="1">
        <f t="array" ref="AO55">_xlfn.XLOOKUP(AO$1,'Copy of PY1 Data(H)'!$A$1:$CZ$1,_xlfn.XLOOKUP($A55,'Copy of PY1 Data(H)'!$A$1:$A$288,'Copy of PY1 Data(H)'!$A$1:$CZ$288))</f>
        <v>#N/A</v>
      </c>
      <c r="AP55" s="969" t="e" cm="1">
        <f t="array" ref="AP55">_xlfn.XLOOKUP(AP$1,'Copy of PY1 Data(H)'!$A$1:$CZ$1,_xlfn.XLOOKUP($A55,'Copy of PY1 Data(H)'!$A$1:$A$288,'Copy of PY1 Data(H)'!$A$1:$CZ$288))</f>
        <v>#N/A</v>
      </c>
      <c r="AQ55" s="969" t="e" cm="1">
        <f t="array" ref="AQ55">_xlfn.XLOOKUP(AQ$1,'Copy of PY1 Data(H)'!$A$1:$CZ$1,_xlfn.XLOOKUP($A55,'Copy of PY1 Data(H)'!$A$1:$A$288,'Copy of PY1 Data(H)'!$A$1:$CZ$288))</f>
        <v>#N/A</v>
      </c>
      <c r="AR55" s="969" t="e" cm="1">
        <f t="array" ref="AR55">_xlfn.XLOOKUP(AR$1,'Copy of PY1 Data(H)'!$A$1:$CZ$1,_xlfn.XLOOKUP($A55,'Copy of PY1 Data(H)'!$A$1:$A$288,'Copy of PY1 Data(H)'!$A$1:$CZ$288))</f>
        <v>#N/A</v>
      </c>
      <c r="AS55" s="969" t="e" cm="1">
        <f t="array" ref="AS55">_xlfn.XLOOKUP(AS$1,'Copy of PY1 Data(H)'!$A$1:$CZ$1,_xlfn.XLOOKUP($A55,'Copy of PY1 Data(H)'!$A$1:$A$288,'Copy of PY1 Data(H)'!$A$1:$CZ$288))</f>
        <v>#N/A</v>
      </c>
      <c r="AT55" s="969" t="e" cm="1">
        <f t="array" ref="AT55">_xlfn.XLOOKUP(AT$1,'Copy of PY1 Data(H)'!$A$1:$CZ$1,_xlfn.XLOOKUP($A55,'Copy of PY1 Data(H)'!$A$1:$A$288,'Copy of PY1 Data(H)'!$A$1:$CZ$288))</f>
        <v>#N/A</v>
      </c>
      <c r="AU55" s="969" t="e" cm="1">
        <f t="array" ref="AU55">_xlfn.XLOOKUP(AU$1,'Copy of PY1 Data(H)'!$A$1:$CZ$1,_xlfn.XLOOKUP($A55,'Copy of PY1 Data(H)'!$A$1:$A$288,'Copy of PY1 Data(H)'!$A$1:$CZ$288))</f>
        <v>#N/A</v>
      </c>
      <c r="AV55" s="969" t="e" cm="1">
        <f t="array" ref="AV55">_xlfn.XLOOKUP(AV$1,'Copy of PY1 Data(H)'!$A$1:$CZ$1,_xlfn.XLOOKUP($A55,'Copy of PY1 Data(H)'!$A$1:$A$288,'Copy of PY1 Data(H)'!$A$1:$CZ$288))</f>
        <v>#N/A</v>
      </c>
      <c r="AW55" s="969" t="e" cm="1">
        <f t="array" ref="AW55">_xlfn.XLOOKUP(AW$1,'Copy of PY1 Data(H)'!$A$1:$CZ$1,_xlfn.XLOOKUP($A55,'Copy of PY1 Data(H)'!$A$1:$A$288,'Copy of PY1 Data(H)'!$A$1:$CZ$288))</f>
        <v>#N/A</v>
      </c>
      <c r="AX55" s="969" t="e" cm="1">
        <f t="array" ref="AX55">_xlfn.XLOOKUP(AX$1,'Copy of PY1 Data(H)'!$A$1:$CZ$1,_xlfn.XLOOKUP($A55,'Copy of PY1 Data(H)'!$A$1:$A$288,'Copy of PY1 Data(H)'!$A$1:$CZ$288))</f>
        <v>#N/A</v>
      </c>
      <c r="AY55" s="969" t="e" cm="1">
        <f t="array" ref="AY55">_xlfn.XLOOKUP(AY$1,'Copy of PY1 Data(H)'!$A$1:$CZ$1,_xlfn.XLOOKUP($A55,'Copy of PY1 Data(H)'!$A$1:$A$288,'Copy of PY1 Data(H)'!$A$1:$CZ$288))</f>
        <v>#N/A</v>
      </c>
      <c r="AZ55" s="969" t="e" cm="1">
        <f t="array" ref="AZ55">_xlfn.XLOOKUP(AZ$1,'Copy of PY1 Data(H)'!$A$1:$CZ$1,_xlfn.XLOOKUP($A55,'Copy of PY1 Data(H)'!$A$1:$A$288,'Copy of PY1 Data(H)'!$A$1:$CZ$288))</f>
        <v>#N/A</v>
      </c>
      <c r="BA55" s="969" t="e" cm="1">
        <f t="array" ref="BA55">_xlfn.XLOOKUP(BA$1,'Copy of PY1 Data(H)'!$A$1:$CZ$1,_xlfn.XLOOKUP($A55,'Copy of PY1 Data(H)'!$A$1:$A$288,'Copy of PY1 Data(H)'!$A$1:$CZ$288))</f>
        <v>#N/A</v>
      </c>
      <c r="BB55" s="969" t="e" cm="1">
        <f t="array" ref="BB55">_xlfn.XLOOKUP(BB$1,'Copy of PY1 Data(H)'!$A$1:$CZ$1,_xlfn.XLOOKUP($A55,'Copy of PY1 Data(H)'!$A$1:$A$288,'Copy of PY1 Data(H)'!$A$1:$CZ$288))</f>
        <v>#N/A</v>
      </c>
      <c r="BC55" s="969" t="e" cm="1">
        <f t="array" ref="BC55">_xlfn.XLOOKUP(BC$1,'Copy of PY1 Data(H)'!$A$1:$CZ$1,_xlfn.XLOOKUP($A55,'Copy of PY1 Data(H)'!$A$1:$A$288,'Copy of PY1 Data(H)'!$A$1:$CZ$288))</f>
        <v>#N/A</v>
      </c>
      <c r="BD55" s="969" t="e" cm="1">
        <f t="array" ref="BD55">_xlfn.XLOOKUP(BD$1,'Copy of PY1 Data(H)'!$A$1:$CZ$1,_xlfn.XLOOKUP($A55,'Copy of PY1 Data(H)'!$A$1:$A$288,'Copy of PY1 Data(H)'!$A$1:$CZ$288))</f>
        <v>#N/A</v>
      </c>
      <c r="BE55" s="969" t="e" cm="1">
        <f t="array" ref="BE55">_xlfn.XLOOKUP(BE$1,'Copy of PY1 Data(H)'!$A$1:$CZ$1,_xlfn.XLOOKUP($A55,'Copy of PY1 Data(H)'!$A$1:$A$288,'Copy of PY1 Data(H)'!$A$1:$CZ$288))</f>
        <v>#N/A</v>
      </c>
      <c r="BF55" s="969" t="e" cm="1">
        <f t="array" ref="BF55">_xlfn.XLOOKUP(BF$1,'Copy of PY1 Data(H)'!$A$1:$CZ$1,_xlfn.XLOOKUP($A55,'Copy of PY1 Data(H)'!$A$1:$A$288,'Copy of PY1 Data(H)'!$A$1:$CZ$288))</f>
        <v>#N/A</v>
      </c>
      <c r="BG55" s="969" t="e" cm="1">
        <f t="array" ref="BG55">_xlfn.XLOOKUP(BG$1,'Copy of PY1 Data(H)'!$A$1:$CZ$1,_xlfn.XLOOKUP($A55,'Copy of PY1 Data(H)'!$A$1:$A$288,'Copy of PY1 Data(H)'!$A$1:$CZ$288))</f>
        <v>#N/A</v>
      </c>
      <c r="BH55" s="969" t="e" cm="1">
        <f t="array" ref="BH55">_xlfn.XLOOKUP(BH$1,'Copy of PY1 Data(H)'!$A$1:$CZ$1,_xlfn.XLOOKUP($A55,'Copy of PY1 Data(H)'!$A$1:$A$288,'Copy of PY1 Data(H)'!$A$1:$CZ$288))</f>
        <v>#N/A</v>
      </c>
      <c r="BI55" s="969" t="e" cm="1">
        <f t="array" ref="BI55">_xlfn.XLOOKUP(BI$1,'Copy of PY1 Data(H)'!$A$1:$CZ$1,_xlfn.XLOOKUP($A55,'Copy of PY1 Data(H)'!$A$1:$A$288,'Copy of PY1 Data(H)'!$A$1:$CZ$288))</f>
        <v>#N/A</v>
      </c>
      <c r="BJ55" s="969" t="e" cm="1">
        <f t="array" ref="BJ55">_xlfn.XLOOKUP(BJ$1,'Copy of PY1 Data(H)'!$A$1:$CZ$1,_xlfn.XLOOKUP($A55,'Copy of PY1 Data(H)'!$A$1:$A$288,'Copy of PY1 Data(H)'!$A$1:$CZ$288))</f>
        <v>#N/A</v>
      </c>
      <c r="BK55" s="969" t="e" cm="1">
        <f t="array" ref="BK55">_xlfn.XLOOKUP(BK$1,'Copy of PY1 Data(H)'!$A$1:$CZ$1,_xlfn.XLOOKUP($A55,'Copy of PY1 Data(H)'!$A$1:$A$288,'Copy of PY1 Data(H)'!$A$1:$CZ$288))</f>
        <v>#N/A</v>
      </c>
      <c r="BL55" s="969" t="e" cm="1">
        <f t="array" ref="BL55">_xlfn.XLOOKUP(BL$1,'Copy of PY1 Data(H)'!$A$1:$CZ$1,_xlfn.XLOOKUP($A55,'Copy of PY1 Data(H)'!$A$1:$A$288,'Copy of PY1 Data(H)'!$A$1:$CZ$288))</f>
        <v>#N/A</v>
      </c>
      <c r="BM55" s="969" t="e" cm="1">
        <f t="array" ref="BM55">_xlfn.XLOOKUP(BM$1,'Copy of PY1 Data(H)'!$A$1:$CZ$1,_xlfn.XLOOKUP($A55,'Copy of PY1 Data(H)'!$A$1:$A$288,'Copy of PY1 Data(H)'!$A$1:$CZ$288))</f>
        <v>#N/A</v>
      </c>
      <c r="BN55" s="969" t="e" cm="1">
        <f t="array" ref="BN55">_xlfn.XLOOKUP(BN$1,'Copy of PY1 Data(H)'!$A$1:$CZ$1,_xlfn.XLOOKUP($A55,'Copy of PY1 Data(H)'!$A$1:$A$288,'Copy of PY1 Data(H)'!$A$1:$CZ$288))</f>
        <v>#N/A</v>
      </c>
      <c r="BO55" s="969" t="e" cm="1">
        <f t="array" ref="BO55">_xlfn.XLOOKUP(BO$1,'Copy of PY1 Data(H)'!$A$1:$CZ$1,_xlfn.XLOOKUP($A55,'Copy of PY1 Data(H)'!$A$1:$A$288,'Copy of PY1 Data(H)'!$A$1:$CZ$288))</f>
        <v>#N/A</v>
      </c>
      <c r="BP55" s="969" t="e" cm="1">
        <f t="array" ref="BP55">_xlfn.XLOOKUP(BP$1,'Copy of PY1 Data(H)'!$A$1:$CZ$1,_xlfn.XLOOKUP($A55,'Copy of PY1 Data(H)'!$A$1:$A$288,'Copy of PY1 Data(H)'!$A$1:$CZ$288))</f>
        <v>#N/A</v>
      </c>
      <c r="BQ55" s="969" t="e" cm="1">
        <f t="array" ref="BQ55">_xlfn.XLOOKUP(BQ$1,'Copy of PY1 Data(H)'!$A$1:$CZ$1,_xlfn.XLOOKUP($A55,'Copy of PY1 Data(H)'!$A$1:$A$288,'Copy of PY1 Data(H)'!$A$1:$CZ$288))</f>
        <v>#N/A</v>
      </c>
      <c r="BR55" s="969" t="e" cm="1">
        <f t="array" ref="BR55">_xlfn.XLOOKUP(BR$1,'Copy of PY1 Data(H)'!$A$1:$CZ$1,_xlfn.XLOOKUP($A55,'Copy of PY1 Data(H)'!$A$1:$A$288,'Copy of PY1 Data(H)'!$A$1:$CZ$288))</f>
        <v>#N/A</v>
      </c>
      <c r="BS55" s="969" t="e" cm="1">
        <f t="array" ref="BS55">_xlfn.XLOOKUP(BS$1,'Copy of PY1 Data(H)'!$A$1:$CZ$1,_xlfn.XLOOKUP($A55,'Copy of PY1 Data(H)'!$A$1:$A$288,'Copy of PY1 Data(H)'!$A$1:$CZ$288))</f>
        <v>#N/A</v>
      </c>
      <c r="BT55" s="969" t="e" cm="1">
        <f t="array" ref="BT55">_xlfn.XLOOKUP(BT$1,'Copy of PY1 Data(H)'!$A$1:$CZ$1,_xlfn.XLOOKUP($A55,'Copy of PY1 Data(H)'!$A$1:$A$288,'Copy of PY1 Data(H)'!$A$1:$CZ$288))</f>
        <v>#N/A</v>
      </c>
      <c r="BU55" s="969" t="e" cm="1">
        <f t="array" ref="BU55">_xlfn.XLOOKUP(BU$1,'Copy of PY1 Data(H)'!$A$1:$CZ$1,_xlfn.XLOOKUP($A55,'Copy of PY1 Data(H)'!$A$1:$A$288,'Copy of PY1 Data(H)'!$A$1:$CZ$288))</f>
        <v>#N/A</v>
      </c>
      <c r="BV55" s="969" t="e" cm="1">
        <f t="array" ref="BV55">_xlfn.XLOOKUP(BV$1,'Copy of PY1 Data(H)'!$A$1:$CZ$1,_xlfn.XLOOKUP($A55,'Copy of PY1 Data(H)'!$A$1:$A$288,'Copy of PY1 Data(H)'!$A$1:$CZ$288))</f>
        <v>#N/A</v>
      </c>
      <c r="BW55" s="969" t="e" cm="1">
        <f t="array" ref="BW55">_xlfn.XLOOKUP(BW$1,'Copy of PY1 Data(H)'!$A$1:$CZ$1,_xlfn.XLOOKUP($A55,'Copy of PY1 Data(H)'!$A$1:$A$288,'Copy of PY1 Data(H)'!$A$1:$CZ$288))</f>
        <v>#N/A</v>
      </c>
      <c r="BX55" s="969" t="e" cm="1">
        <f t="array" ref="BX55">_xlfn.XLOOKUP(BX$1,'Copy of PY1 Data(H)'!$A$1:$CZ$1,_xlfn.XLOOKUP($A55,'Copy of PY1 Data(H)'!$A$1:$A$288,'Copy of PY1 Data(H)'!$A$1:$CZ$288))</f>
        <v>#N/A</v>
      </c>
      <c r="BY55" s="969" t="e" cm="1">
        <f t="array" ref="BY55">_xlfn.XLOOKUP(BY$1,'Copy of PY1 Data(H)'!$A$1:$CZ$1,_xlfn.XLOOKUP($A55,'Copy of PY1 Data(H)'!$A$1:$A$288,'Copy of PY1 Data(H)'!$A$1:$CZ$288))</f>
        <v>#N/A</v>
      </c>
      <c r="BZ55" s="969" t="e" cm="1">
        <f t="array" ref="BZ55">_xlfn.XLOOKUP(BZ$1,'Copy of PY1 Data(H)'!$A$1:$CZ$1,_xlfn.XLOOKUP($A55,'Copy of PY1 Data(H)'!$A$1:$A$288,'Copy of PY1 Data(H)'!$A$1:$CZ$288))</f>
        <v>#N/A</v>
      </c>
      <c r="CA55" s="969" t="e" cm="1">
        <f t="array" ref="CA55">_xlfn.XLOOKUP(CA$1,'Copy of PY1 Data(H)'!$A$1:$CZ$1,_xlfn.XLOOKUP($A55,'Copy of PY1 Data(H)'!$A$1:$A$288,'Copy of PY1 Data(H)'!$A$1:$CZ$288))</f>
        <v>#N/A</v>
      </c>
      <c r="CB55" s="969" t="e" cm="1">
        <f t="array" ref="CB55">_xlfn.XLOOKUP(CB$1,'Copy of PY1 Data(H)'!$A$1:$CZ$1,_xlfn.XLOOKUP($A55,'Copy of PY1 Data(H)'!$A$1:$A$288,'Copy of PY1 Data(H)'!$A$1:$CZ$288))</f>
        <v>#N/A</v>
      </c>
      <c r="CC55" s="969" t="e" cm="1">
        <f t="array" ref="CC55">_xlfn.XLOOKUP(CC$1,'Copy of PY1 Data(H)'!$A$1:$CZ$1,_xlfn.XLOOKUP($A55,'Copy of PY1 Data(H)'!$A$1:$A$288,'Copy of PY1 Data(H)'!$A$1:$CZ$288))</f>
        <v>#N/A</v>
      </c>
      <c r="CD55" s="969" t="e" cm="1">
        <f t="array" ref="CD55">_xlfn.XLOOKUP(CD$1,'Copy of PY1 Data(H)'!$A$1:$CZ$1,_xlfn.XLOOKUP($A55,'Copy of PY1 Data(H)'!$A$1:$A$288,'Copy of PY1 Data(H)'!$A$1:$CZ$288))</f>
        <v>#N/A</v>
      </c>
    </row>
    <row r="56" spans="1:82" s="968" customFormat="1" x14ac:dyDescent="0.3">
      <c r="B56" s="968" t="s">
        <v>2969</v>
      </c>
      <c r="D56" s="968" t="e" cm="1">
        <f t="array" ref="D56">_xlfn.XLOOKUP(D$1,'Copy of PY1 Data(H)'!$A$1:$CZ$1,_xlfn.XLOOKUP($B56,'Copy of PY1 Data(H)'!$A$1:$A$288,'Copy of PY1 Data(H)'!$A$1:$CZ$288))</f>
        <v>#N/A</v>
      </c>
      <c r="E56" s="968" t="e" cm="1">
        <f t="array" ref="E56">_xlfn.XLOOKUP(E$1,'Copy of PY1 Data(H)'!$A$1:$CZ$1,_xlfn.XLOOKUP($B56,'Copy of PY1 Data(H)'!$A$1:$A$288,'Copy of PY1 Data(H)'!$A$1:$CZ$288))</f>
        <v>#N/A</v>
      </c>
      <c r="F56" s="968" t="e" cm="1">
        <f t="array" ref="F56">_xlfn.XLOOKUP(F$1,'Copy of PY1 Data(H)'!$A$1:$CZ$1,_xlfn.XLOOKUP($B56,'Copy of PY1 Data(H)'!$A$1:$A$288,'Copy of PY1 Data(H)'!$A$1:$CZ$288))</f>
        <v>#N/A</v>
      </c>
      <c r="G56" s="968" t="e" cm="1">
        <f t="array" ref="G56">_xlfn.XLOOKUP(G$1,'Copy of PY1 Data(H)'!$A$1:$CZ$1,_xlfn.XLOOKUP($B56,'Copy of PY1 Data(H)'!$A$1:$A$288,'Copy of PY1 Data(H)'!$A$1:$CZ$288))</f>
        <v>#N/A</v>
      </c>
      <c r="H56" s="968" t="e" cm="1">
        <f t="array" ref="H56">_xlfn.XLOOKUP(H$1,'Copy of PY1 Data(H)'!$A$1:$CZ$1,_xlfn.XLOOKUP($B56,'Copy of PY1 Data(H)'!$A$1:$A$288,'Copy of PY1 Data(H)'!$A$1:$CZ$288))</f>
        <v>#N/A</v>
      </c>
      <c r="I56" s="968" t="e" cm="1">
        <f t="array" ref="I56">_xlfn.XLOOKUP(I$1,'Copy of PY1 Data(H)'!$A$1:$CZ$1,_xlfn.XLOOKUP($B56,'Copy of PY1 Data(H)'!$A$1:$A$288,'Copy of PY1 Data(H)'!$A$1:$CZ$288))</f>
        <v>#N/A</v>
      </c>
      <c r="J56" s="968" t="e" cm="1">
        <f t="array" ref="J56">_xlfn.XLOOKUP(J$1,'Copy of PY1 Data(H)'!$A$1:$CZ$1,_xlfn.XLOOKUP($B56,'Copy of PY1 Data(H)'!$A$1:$A$288,'Copy of PY1 Data(H)'!$A$1:$CZ$288))</f>
        <v>#N/A</v>
      </c>
      <c r="K56" s="968" t="e" cm="1">
        <f t="array" ref="K56">_xlfn.XLOOKUP(K$1,'Copy of PY1 Data(H)'!$A$1:$CZ$1,_xlfn.XLOOKUP($B56,'Copy of PY1 Data(H)'!$A$1:$A$288,'Copy of PY1 Data(H)'!$A$1:$CZ$288))</f>
        <v>#N/A</v>
      </c>
      <c r="L56" s="968" t="e" cm="1">
        <f t="array" ref="L56">_xlfn.XLOOKUP(L$1,'Copy of PY1 Data(H)'!$A$1:$CZ$1,_xlfn.XLOOKUP($B56,'Copy of PY1 Data(H)'!$A$1:$A$288,'Copy of PY1 Data(H)'!$A$1:$CZ$288))</f>
        <v>#N/A</v>
      </c>
      <c r="M56" s="968" t="e" cm="1">
        <f t="array" ref="M56">_xlfn.XLOOKUP(M$1,'Copy of PY1 Data(H)'!$A$1:$CZ$1,_xlfn.XLOOKUP($B56,'Copy of PY1 Data(H)'!$A$1:$A$288,'Copy of PY1 Data(H)'!$A$1:$CZ$288))</f>
        <v>#N/A</v>
      </c>
      <c r="N56" s="968" t="e" cm="1">
        <f t="array" ref="N56">_xlfn.XLOOKUP(N$1,'Copy of PY1 Data(H)'!$A$1:$CZ$1,_xlfn.XLOOKUP($B56,'Copy of PY1 Data(H)'!$A$1:$A$288,'Copy of PY1 Data(H)'!$A$1:$CZ$288))</f>
        <v>#N/A</v>
      </c>
      <c r="O56" s="968" t="e" cm="1">
        <f t="array" ref="O56">_xlfn.XLOOKUP(O$1,'Copy of PY1 Data(H)'!$A$1:$CZ$1,_xlfn.XLOOKUP($B56,'Copy of PY1 Data(H)'!$A$1:$A$288,'Copy of PY1 Data(H)'!$A$1:$CZ$288))</f>
        <v>#N/A</v>
      </c>
      <c r="P56" s="968" t="e" cm="1">
        <f t="array" ref="P56">_xlfn.XLOOKUP(P$1,'Copy of PY1 Data(H)'!$A$1:$CZ$1,_xlfn.XLOOKUP($B56,'Copy of PY1 Data(H)'!$A$1:$A$288,'Copy of PY1 Data(H)'!$A$1:$CZ$288))</f>
        <v>#N/A</v>
      </c>
      <c r="Q56" s="968" t="e" cm="1">
        <f t="array" ref="Q56">_xlfn.XLOOKUP(Q$1,'Copy of PY1 Data(H)'!$A$1:$CZ$1,_xlfn.XLOOKUP($B56,'Copy of PY1 Data(H)'!$A$1:$A$288,'Copy of PY1 Data(H)'!$A$1:$CZ$288))</f>
        <v>#N/A</v>
      </c>
      <c r="R56" s="968" t="e" cm="1">
        <f t="array" ref="R56">_xlfn.XLOOKUP(R$1,'Copy of PY1 Data(H)'!$A$1:$CZ$1,_xlfn.XLOOKUP($B56,'Copy of PY1 Data(H)'!$A$1:$A$288,'Copy of PY1 Data(H)'!$A$1:$CZ$288))</f>
        <v>#N/A</v>
      </c>
      <c r="S56" s="968" t="e" cm="1">
        <f t="array" ref="S56">_xlfn.XLOOKUP(S$1,'Copy of PY1 Data(H)'!$A$1:$CZ$1,_xlfn.XLOOKUP($B56,'Copy of PY1 Data(H)'!$A$1:$A$288,'Copy of PY1 Data(H)'!$A$1:$CZ$288))</f>
        <v>#N/A</v>
      </c>
      <c r="T56" s="968" t="e" cm="1">
        <f t="array" ref="T56">_xlfn.XLOOKUP(T$1,'Copy of PY1 Data(H)'!$A$1:$CZ$1,_xlfn.XLOOKUP($B56,'Copy of PY1 Data(H)'!$A$1:$A$288,'Copy of PY1 Data(H)'!$A$1:$CZ$288))</f>
        <v>#N/A</v>
      </c>
      <c r="U56" s="968" t="e" cm="1">
        <f t="array" ref="U56">_xlfn.XLOOKUP(U$1,'Copy of PY1 Data(H)'!$A$1:$CZ$1,_xlfn.XLOOKUP($B56,'Copy of PY1 Data(H)'!$A$1:$A$288,'Copy of PY1 Data(H)'!$A$1:$CZ$288))</f>
        <v>#N/A</v>
      </c>
      <c r="V56" s="968" t="e" cm="1">
        <f t="array" ref="V56">_xlfn.XLOOKUP(V$1,'Copy of PY1 Data(H)'!$A$1:$CZ$1,_xlfn.XLOOKUP($B56,'Copy of PY1 Data(H)'!$A$1:$A$288,'Copy of PY1 Data(H)'!$A$1:$CZ$288))</f>
        <v>#N/A</v>
      </c>
      <c r="W56" s="968" t="e" cm="1">
        <f t="array" ref="W56">_xlfn.XLOOKUP(W$1,'Copy of PY1 Data(H)'!$A$1:$CZ$1,_xlfn.XLOOKUP($B56,'Copy of PY1 Data(H)'!$A$1:$A$288,'Copy of PY1 Data(H)'!$A$1:$CZ$288))</f>
        <v>#N/A</v>
      </c>
      <c r="X56" s="968" t="e" cm="1">
        <f t="array" ref="X56">_xlfn.XLOOKUP(X$1,'Copy of PY1 Data(H)'!$A$1:$CZ$1,_xlfn.XLOOKUP($B56,'Copy of PY1 Data(H)'!$A$1:$A$288,'Copy of PY1 Data(H)'!$A$1:$CZ$288))</f>
        <v>#N/A</v>
      </c>
      <c r="Y56" s="968" t="e" cm="1">
        <f t="array" ref="Y56">_xlfn.XLOOKUP(Y$1,'Copy of PY1 Data(H)'!$A$1:$CZ$1,_xlfn.XLOOKUP($B56,'Copy of PY1 Data(H)'!$A$1:$A$288,'Copy of PY1 Data(H)'!$A$1:$CZ$288))</f>
        <v>#N/A</v>
      </c>
      <c r="Z56" s="968" t="e" cm="1">
        <f t="array" ref="Z56">_xlfn.XLOOKUP(Z$1,'Copy of PY1 Data(H)'!$A$1:$CZ$1,_xlfn.XLOOKUP($B56,'Copy of PY1 Data(H)'!$A$1:$A$288,'Copy of PY1 Data(H)'!$A$1:$CZ$288))</f>
        <v>#N/A</v>
      </c>
      <c r="AA56" s="968" t="e" cm="1">
        <f t="array" ref="AA56">_xlfn.XLOOKUP(AA$1,'Copy of PY1 Data(H)'!$A$1:$CZ$1,_xlfn.XLOOKUP($B56,'Copy of PY1 Data(H)'!$A$1:$A$288,'Copy of PY1 Data(H)'!$A$1:$CZ$288))</f>
        <v>#N/A</v>
      </c>
      <c r="AB56" s="968" t="e" cm="1">
        <f t="array" ref="AB56">_xlfn.XLOOKUP(AB$1,'Copy of PY1 Data(H)'!$A$1:$CZ$1,_xlfn.XLOOKUP($B56,'Copy of PY1 Data(H)'!$A$1:$A$288,'Copy of PY1 Data(H)'!$A$1:$CZ$288))</f>
        <v>#N/A</v>
      </c>
      <c r="AC56" s="968" t="e" cm="1">
        <f t="array" ref="AC56">_xlfn.XLOOKUP(AC$1,'Copy of PY1 Data(H)'!$A$1:$CZ$1,_xlfn.XLOOKUP($B56,'Copy of PY1 Data(H)'!$A$1:$A$288,'Copy of PY1 Data(H)'!$A$1:$CZ$288))</f>
        <v>#N/A</v>
      </c>
      <c r="AD56" s="968" t="e" cm="1">
        <f t="array" ref="AD56">_xlfn.XLOOKUP(AD$1,'Copy of PY1 Data(H)'!$A$1:$CZ$1,_xlfn.XLOOKUP($B56,'Copy of PY1 Data(H)'!$A$1:$A$288,'Copy of PY1 Data(H)'!$A$1:$CZ$288))</f>
        <v>#N/A</v>
      </c>
      <c r="AE56" s="968" t="e" cm="1">
        <f t="array" ref="AE56">_xlfn.XLOOKUP(AE$1,'Copy of PY1 Data(H)'!$A$1:$CZ$1,_xlfn.XLOOKUP($B56,'Copy of PY1 Data(H)'!$A$1:$A$288,'Copy of PY1 Data(H)'!$A$1:$CZ$288))</f>
        <v>#N/A</v>
      </c>
      <c r="AF56" s="968" t="e" cm="1">
        <f t="array" ref="AF56">_xlfn.XLOOKUP(AF$1,'Copy of PY1 Data(H)'!$A$1:$CZ$1,_xlfn.XLOOKUP($B56,'Copy of PY1 Data(H)'!$A$1:$A$288,'Copy of PY1 Data(H)'!$A$1:$CZ$288))</f>
        <v>#N/A</v>
      </c>
      <c r="AG56" s="968" t="e" cm="1">
        <f t="array" ref="AG56">_xlfn.XLOOKUP(AG$1,'Copy of PY1 Data(H)'!$A$1:$CZ$1,_xlfn.XLOOKUP($B56,'Copy of PY1 Data(H)'!$A$1:$A$288,'Copy of PY1 Data(H)'!$A$1:$CZ$288))</f>
        <v>#N/A</v>
      </c>
      <c r="AH56" s="968" t="e" cm="1">
        <f t="array" ref="AH56">_xlfn.XLOOKUP(AH$1,'Copy of PY1 Data(H)'!$A$1:$CZ$1,_xlfn.XLOOKUP($B56,'Copy of PY1 Data(H)'!$A$1:$A$288,'Copy of PY1 Data(H)'!$A$1:$CZ$288))</f>
        <v>#N/A</v>
      </c>
      <c r="AI56" s="968" t="e" cm="1">
        <f t="array" ref="AI56">_xlfn.XLOOKUP(AI$1,'Copy of PY1 Data(H)'!$A$1:$CZ$1,_xlfn.XLOOKUP($B56,'Copy of PY1 Data(H)'!$A$1:$A$288,'Copy of PY1 Data(H)'!$A$1:$CZ$288))</f>
        <v>#N/A</v>
      </c>
      <c r="AJ56" s="968" t="e" cm="1">
        <f t="array" ref="AJ56">_xlfn.XLOOKUP(AJ$1,'Copy of PY1 Data(H)'!$A$1:$CZ$1,_xlfn.XLOOKUP($B56,'Copy of PY1 Data(H)'!$A$1:$A$288,'Copy of PY1 Data(H)'!$A$1:$CZ$288))</f>
        <v>#N/A</v>
      </c>
      <c r="AK56" s="968" t="e" cm="1">
        <f t="array" ref="AK56">_xlfn.XLOOKUP(AK$1,'Copy of PY1 Data(H)'!$A$1:$CZ$1,_xlfn.XLOOKUP($B56,'Copy of PY1 Data(H)'!$A$1:$A$288,'Copy of PY1 Data(H)'!$A$1:$CZ$288))</f>
        <v>#N/A</v>
      </c>
      <c r="AL56" s="968" t="e" cm="1">
        <f t="array" ref="AL56">_xlfn.XLOOKUP(AL$1,'Copy of PY1 Data(H)'!$A$1:$CZ$1,_xlfn.XLOOKUP($B56,'Copy of PY1 Data(H)'!$A$1:$A$288,'Copy of PY1 Data(H)'!$A$1:$CZ$288))</f>
        <v>#N/A</v>
      </c>
      <c r="AM56" s="968" t="e" cm="1">
        <f t="array" ref="AM56">_xlfn.XLOOKUP(AM$1,'Copy of PY1 Data(H)'!$A$1:$CZ$1,_xlfn.XLOOKUP($B56,'Copy of PY1 Data(H)'!$A$1:$A$288,'Copy of PY1 Data(H)'!$A$1:$CZ$288))</f>
        <v>#N/A</v>
      </c>
      <c r="AN56" s="968" t="e" cm="1">
        <f t="array" ref="AN56">_xlfn.XLOOKUP(AN$1,'Copy of PY1 Data(H)'!$A$1:$CZ$1,_xlfn.XLOOKUP($B56,'Copy of PY1 Data(H)'!$A$1:$A$288,'Copy of PY1 Data(H)'!$A$1:$CZ$288))</f>
        <v>#N/A</v>
      </c>
      <c r="AO56" s="968" t="e" cm="1">
        <f t="array" ref="AO56">_xlfn.XLOOKUP(AO$1,'Copy of PY1 Data(H)'!$A$1:$CZ$1,_xlfn.XLOOKUP($B56,'Copy of PY1 Data(H)'!$A$1:$A$288,'Copy of PY1 Data(H)'!$A$1:$CZ$288))</f>
        <v>#N/A</v>
      </c>
      <c r="AP56" s="968" t="e" cm="1">
        <f t="array" ref="AP56">_xlfn.XLOOKUP(AP$1,'Copy of PY1 Data(H)'!$A$1:$CZ$1,_xlfn.XLOOKUP($B56,'Copy of PY1 Data(H)'!$A$1:$A$288,'Copy of PY1 Data(H)'!$A$1:$CZ$288))</f>
        <v>#N/A</v>
      </c>
      <c r="AQ56" s="968" t="e" cm="1">
        <f t="array" ref="AQ56">_xlfn.XLOOKUP(AQ$1,'Copy of PY1 Data(H)'!$A$1:$CZ$1,_xlfn.XLOOKUP($B56,'Copy of PY1 Data(H)'!$A$1:$A$288,'Copy of PY1 Data(H)'!$A$1:$CZ$288))</f>
        <v>#N/A</v>
      </c>
      <c r="AR56" s="968" t="e" cm="1">
        <f t="array" ref="AR56">_xlfn.XLOOKUP(AR$1,'Copy of PY1 Data(H)'!$A$1:$CZ$1,_xlfn.XLOOKUP($B56,'Copy of PY1 Data(H)'!$A$1:$A$288,'Copy of PY1 Data(H)'!$A$1:$CZ$288))</f>
        <v>#N/A</v>
      </c>
      <c r="AS56" s="968" t="e" cm="1">
        <f t="array" ref="AS56">_xlfn.XLOOKUP(AS$1,'Copy of PY1 Data(H)'!$A$1:$CZ$1,_xlfn.XLOOKUP($B56,'Copy of PY1 Data(H)'!$A$1:$A$288,'Copy of PY1 Data(H)'!$A$1:$CZ$288))</f>
        <v>#N/A</v>
      </c>
      <c r="AT56" s="968" t="e" cm="1">
        <f t="array" ref="AT56">_xlfn.XLOOKUP(AT$1,'Copy of PY1 Data(H)'!$A$1:$CZ$1,_xlfn.XLOOKUP($B56,'Copy of PY1 Data(H)'!$A$1:$A$288,'Copy of PY1 Data(H)'!$A$1:$CZ$288))</f>
        <v>#N/A</v>
      </c>
      <c r="AU56" s="968" t="e" cm="1">
        <f t="array" ref="AU56">_xlfn.XLOOKUP(AU$1,'Copy of PY1 Data(H)'!$A$1:$CZ$1,_xlfn.XLOOKUP($B56,'Copy of PY1 Data(H)'!$A$1:$A$288,'Copy of PY1 Data(H)'!$A$1:$CZ$288))</f>
        <v>#N/A</v>
      </c>
      <c r="AV56" s="968" t="e" cm="1">
        <f t="array" ref="AV56">_xlfn.XLOOKUP(AV$1,'Copy of PY1 Data(H)'!$A$1:$CZ$1,_xlfn.XLOOKUP($B56,'Copy of PY1 Data(H)'!$A$1:$A$288,'Copy of PY1 Data(H)'!$A$1:$CZ$288))</f>
        <v>#N/A</v>
      </c>
      <c r="AW56" s="968" t="e" cm="1">
        <f t="array" ref="AW56">_xlfn.XLOOKUP(AW$1,'Copy of PY1 Data(H)'!$A$1:$CZ$1,_xlfn.XLOOKUP($B56,'Copy of PY1 Data(H)'!$A$1:$A$288,'Copy of PY1 Data(H)'!$A$1:$CZ$288))</f>
        <v>#N/A</v>
      </c>
      <c r="AX56" s="968" t="e" cm="1">
        <f t="array" ref="AX56">_xlfn.XLOOKUP(AX$1,'Copy of PY1 Data(H)'!$A$1:$CZ$1,_xlfn.XLOOKUP($B56,'Copy of PY1 Data(H)'!$A$1:$A$288,'Copy of PY1 Data(H)'!$A$1:$CZ$288))</f>
        <v>#N/A</v>
      </c>
      <c r="AY56" s="968" t="e" cm="1">
        <f t="array" ref="AY56">_xlfn.XLOOKUP(AY$1,'Copy of PY1 Data(H)'!$A$1:$CZ$1,_xlfn.XLOOKUP($B56,'Copy of PY1 Data(H)'!$A$1:$A$288,'Copy of PY1 Data(H)'!$A$1:$CZ$288))</f>
        <v>#N/A</v>
      </c>
      <c r="AZ56" s="968" t="e" cm="1">
        <f t="array" ref="AZ56">_xlfn.XLOOKUP(AZ$1,'Copy of PY1 Data(H)'!$A$1:$CZ$1,_xlfn.XLOOKUP($B56,'Copy of PY1 Data(H)'!$A$1:$A$288,'Copy of PY1 Data(H)'!$A$1:$CZ$288))</f>
        <v>#N/A</v>
      </c>
      <c r="BA56" s="968" t="e" cm="1">
        <f t="array" ref="BA56">_xlfn.XLOOKUP(BA$1,'Copy of PY1 Data(H)'!$A$1:$CZ$1,_xlfn.XLOOKUP($B56,'Copy of PY1 Data(H)'!$A$1:$A$288,'Copy of PY1 Data(H)'!$A$1:$CZ$288))</f>
        <v>#N/A</v>
      </c>
      <c r="BB56" s="968" t="e" cm="1">
        <f t="array" ref="BB56">_xlfn.XLOOKUP(BB$1,'Copy of PY1 Data(H)'!$A$1:$CZ$1,_xlfn.XLOOKUP($B56,'Copy of PY1 Data(H)'!$A$1:$A$288,'Copy of PY1 Data(H)'!$A$1:$CZ$288))</f>
        <v>#N/A</v>
      </c>
      <c r="BC56" s="968" t="e" cm="1">
        <f t="array" ref="BC56">_xlfn.XLOOKUP(BC$1,'Copy of PY1 Data(H)'!$A$1:$CZ$1,_xlfn.XLOOKUP($B56,'Copy of PY1 Data(H)'!$A$1:$A$288,'Copy of PY1 Data(H)'!$A$1:$CZ$288))</f>
        <v>#N/A</v>
      </c>
      <c r="BD56" s="968" t="e" cm="1">
        <f t="array" ref="BD56">_xlfn.XLOOKUP(BD$1,'Copy of PY1 Data(H)'!$A$1:$CZ$1,_xlfn.XLOOKUP($B56,'Copy of PY1 Data(H)'!$A$1:$A$288,'Copy of PY1 Data(H)'!$A$1:$CZ$288))</f>
        <v>#N/A</v>
      </c>
      <c r="BE56" s="968" t="e" cm="1">
        <f t="array" ref="BE56">_xlfn.XLOOKUP(BE$1,'Copy of PY1 Data(H)'!$A$1:$CZ$1,_xlfn.XLOOKUP($B56,'Copy of PY1 Data(H)'!$A$1:$A$288,'Copy of PY1 Data(H)'!$A$1:$CZ$288))</f>
        <v>#N/A</v>
      </c>
      <c r="BF56" s="968" t="e" cm="1">
        <f t="array" ref="BF56">_xlfn.XLOOKUP(BF$1,'Copy of PY1 Data(H)'!$A$1:$CZ$1,_xlfn.XLOOKUP($B56,'Copy of PY1 Data(H)'!$A$1:$A$288,'Copy of PY1 Data(H)'!$A$1:$CZ$288))</f>
        <v>#N/A</v>
      </c>
      <c r="BG56" s="968" t="e" cm="1">
        <f t="array" ref="BG56">_xlfn.XLOOKUP(BG$1,'Copy of PY1 Data(H)'!$A$1:$CZ$1,_xlfn.XLOOKUP($B56,'Copy of PY1 Data(H)'!$A$1:$A$288,'Copy of PY1 Data(H)'!$A$1:$CZ$288))</f>
        <v>#N/A</v>
      </c>
      <c r="BH56" s="968" t="e" cm="1">
        <f t="array" ref="BH56">_xlfn.XLOOKUP(BH$1,'Copy of PY1 Data(H)'!$A$1:$CZ$1,_xlfn.XLOOKUP($B56,'Copy of PY1 Data(H)'!$A$1:$A$288,'Copy of PY1 Data(H)'!$A$1:$CZ$288))</f>
        <v>#N/A</v>
      </c>
      <c r="BI56" s="968" t="e" cm="1">
        <f t="array" ref="BI56">_xlfn.XLOOKUP(BI$1,'Copy of PY1 Data(H)'!$A$1:$CZ$1,_xlfn.XLOOKUP($B56,'Copy of PY1 Data(H)'!$A$1:$A$288,'Copy of PY1 Data(H)'!$A$1:$CZ$288))</f>
        <v>#N/A</v>
      </c>
      <c r="BJ56" s="968" t="e" cm="1">
        <f t="array" ref="BJ56">_xlfn.XLOOKUP(BJ$1,'Copy of PY1 Data(H)'!$A$1:$CZ$1,_xlfn.XLOOKUP($B56,'Copy of PY1 Data(H)'!$A$1:$A$288,'Copy of PY1 Data(H)'!$A$1:$CZ$288))</f>
        <v>#N/A</v>
      </c>
      <c r="BK56" s="968" t="e" cm="1">
        <f t="array" ref="BK56">_xlfn.XLOOKUP(BK$1,'Copy of PY1 Data(H)'!$A$1:$CZ$1,_xlfn.XLOOKUP($B56,'Copy of PY1 Data(H)'!$A$1:$A$288,'Copy of PY1 Data(H)'!$A$1:$CZ$288))</f>
        <v>#N/A</v>
      </c>
      <c r="BL56" s="968" t="e" cm="1">
        <f t="array" ref="BL56">_xlfn.XLOOKUP(BL$1,'Copy of PY1 Data(H)'!$A$1:$CZ$1,_xlfn.XLOOKUP($B56,'Copy of PY1 Data(H)'!$A$1:$A$288,'Copy of PY1 Data(H)'!$A$1:$CZ$288))</f>
        <v>#N/A</v>
      </c>
      <c r="BM56" s="968" t="e" cm="1">
        <f t="array" ref="BM56">_xlfn.XLOOKUP(BM$1,'Copy of PY1 Data(H)'!$A$1:$CZ$1,_xlfn.XLOOKUP($B56,'Copy of PY1 Data(H)'!$A$1:$A$288,'Copy of PY1 Data(H)'!$A$1:$CZ$288))</f>
        <v>#N/A</v>
      </c>
      <c r="BN56" s="968" t="e" cm="1">
        <f t="array" ref="BN56">_xlfn.XLOOKUP(BN$1,'Copy of PY1 Data(H)'!$A$1:$CZ$1,_xlfn.XLOOKUP($B56,'Copy of PY1 Data(H)'!$A$1:$A$288,'Copy of PY1 Data(H)'!$A$1:$CZ$288))</f>
        <v>#N/A</v>
      </c>
      <c r="BO56" s="968" t="e" cm="1">
        <f t="array" ref="BO56">_xlfn.XLOOKUP(BO$1,'Copy of PY1 Data(H)'!$A$1:$CZ$1,_xlfn.XLOOKUP($B56,'Copy of PY1 Data(H)'!$A$1:$A$288,'Copy of PY1 Data(H)'!$A$1:$CZ$288))</f>
        <v>#N/A</v>
      </c>
      <c r="BP56" s="968" t="e" cm="1">
        <f t="array" ref="BP56">_xlfn.XLOOKUP(BP$1,'Copy of PY1 Data(H)'!$A$1:$CZ$1,_xlfn.XLOOKUP($B56,'Copy of PY1 Data(H)'!$A$1:$A$288,'Copy of PY1 Data(H)'!$A$1:$CZ$288))</f>
        <v>#N/A</v>
      </c>
      <c r="BQ56" s="968" t="e" cm="1">
        <f t="array" ref="BQ56">_xlfn.XLOOKUP(BQ$1,'Copy of PY1 Data(H)'!$A$1:$CZ$1,_xlfn.XLOOKUP($B56,'Copy of PY1 Data(H)'!$A$1:$A$288,'Copy of PY1 Data(H)'!$A$1:$CZ$288))</f>
        <v>#N/A</v>
      </c>
      <c r="BR56" s="968" t="e" cm="1">
        <f t="array" ref="BR56">_xlfn.XLOOKUP(BR$1,'Copy of PY1 Data(H)'!$A$1:$CZ$1,_xlfn.XLOOKUP($B56,'Copy of PY1 Data(H)'!$A$1:$A$288,'Copy of PY1 Data(H)'!$A$1:$CZ$288))</f>
        <v>#N/A</v>
      </c>
      <c r="BS56" s="968" t="e" cm="1">
        <f t="array" ref="BS56">_xlfn.XLOOKUP(BS$1,'Copy of PY1 Data(H)'!$A$1:$CZ$1,_xlfn.XLOOKUP($B56,'Copy of PY1 Data(H)'!$A$1:$A$288,'Copy of PY1 Data(H)'!$A$1:$CZ$288))</f>
        <v>#N/A</v>
      </c>
      <c r="BT56" s="968" t="e" cm="1">
        <f t="array" ref="BT56">_xlfn.XLOOKUP(BT$1,'Copy of PY1 Data(H)'!$A$1:$CZ$1,_xlfn.XLOOKUP($B56,'Copy of PY1 Data(H)'!$A$1:$A$288,'Copy of PY1 Data(H)'!$A$1:$CZ$288))</f>
        <v>#N/A</v>
      </c>
      <c r="BU56" s="968" t="e" cm="1">
        <f t="array" ref="BU56">_xlfn.XLOOKUP(BU$1,'Copy of PY1 Data(H)'!$A$1:$CZ$1,_xlfn.XLOOKUP($B56,'Copy of PY1 Data(H)'!$A$1:$A$288,'Copy of PY1 Data(H)'!$A$1:$CZ$288))</f>
        <v>#N/A</v>
      </c>
      <c r="BV56" s="968" t="e" cm="1">
        <f t="array" ref="BV56">_xlfn.XLOOKUP(BV$1,'Copy of PY1 Data(H)'!$A$1:$CZ$1,_xlfn.XLOOKUP($B56,'Copy of PY1 Data(H)'!$A$1:$A$288,'Copy of PY1 Data(H)'!$A$1:$CZ$288))</f>
        <v>#N/A</v>
      </c>
      <c r="BW56" s="968" t="e" cm="1">
        <f t="array" ref="BW56">_xlfn.XLOOKUP(BW$1,'Copy of PY1 Data(H)'!$A$1:$CZ$1,_xlfn.XLOOKUP($B56,'Copy of PY1 Data(H)'!$A$1:$A$288,'Copy of PY1 Data(H)'!$A$1:$CZ$288))</f>
        <v>#N/A</v>
      </c>
      <c r="BX56" s="968" t="e" cm="1">
        <f t="array" ref="BX56">_xlfn.XLOOKUP(BX$1,'Copy of PY1 Data(H)'!$A$1:$CZ$1,_xlfn.XLOOKUP($B56,'Copy of PY1 Data(H)'!$A$1:$A$288,'Copy of PY1 Data(H)'!$A$1:$CZ$288))</f>
        <v>#N/A</v>
      </c>
      <c r="BY56" s="968" t="e" cm="1">
        <f t="array" ref="BY56">_xlfn.XLOOKUP(BY$1,'Copy of PY1 Data(H)'!$A$1:$CZ$1,_xlfn.XLOOKUP($B56,'Copy of PY1 Data(H)'!$A$1:$A$288,'Copy of PY1 Data(H)'!$A$1:$CZ$288))</f>
        <v>#N/A</v>
      </c>
      <c r="BZ56" s="968" t="e" cm="1">
        <f t="array" ref="BZ56">_xlfn.XLOOKUP(BZ$1,'Copy of PY1 Data(H)'!$A$1:$CZ$1,_xlfn.XLOOKUP($B56,'Copy of PY1 Data(H)'!$A$1:$A$288,'Copy of PY1 Data(H)'!$A$1:$CZ$288))</f>
        <v>#N/A</v>
      </c>
      <c r="CA56" s="968" t="e" cm="1">
        <f t="array" ref="CA56">_xlfn.XLOOKUP(CA$1,'Copy of PY1 Data(H)'!$A$1:$CZ$1,_xlfn.XLOOKUP($B56,'Copy of PY1 Data(H)'!$A$1:$A$288,'Copy of PY1 Data(H)'!$A$1:$CZ$288))</f>
        <v>#N/A</v>
      </c>
      <c r="CB56" s="968" t="e" cm="1">
        <f t="array" ref="CB56">_xlfn.XLOOKUP(CB$1,'Copy of PY1 Data(H)'!$A$1:$CZ$1,_xlfn.XLOOKUP($B56,'Copy of PY1 Data(H)'!$A$1:$A$288,'Copy of PY1 Data(H)'!$A$1:$CZ$288))</f>
        <v>#N/A</v>
      </c>
      <c r="CC56" s="968" t="e" cm="1">
        <f t="array" ref="CC56">_xlfn.XLOOKUP(CC$1,'Copy of PY1 Data(H)'!$A$1:$CZ$1,_xlfn.XLOOKUP($B56,'Copy of PY1 Data(H)'!$A$1:$A$288,'Copy of PY1 Data(H)'!$A$1:$CZ$288))</f>
        <v>#N/A</v>
      </c>
      <c r="CD56" s="968" t="e" cm="1">
        <f t="array" ref="CD56">_xlfn.XLOOKUP(CD$1,'Copy of PY1 Data(H)'!$A$1:$CZ$1,_xlfn.XLOOKUP($B56,'Copy of PY1 Data(H)'!$A$1:$A$288,'Copy of PY1 Data(H)'!$A$1:$CZ$288))</f>
        <v>#N/A</v>
      </c>
    </row>
    <row r="57" spans="1:82" x14ac:dyDescent="0.3">
      <c r="A57" s="180">
        <v>984</v>
      </c>
      <c r="C57" s="180"/>
      <c r="D57" s="180" cm="1">
        <f t="array" ref="D57">_xlfn.XLOOKUP(D$1,'Copy of PY1 Data(H)'!$A$1:$CZ$1,_xlfn.XLOOKUP($A57,'Copy of PY1 Data(H)'!$A$1:$A$288,'Copy of PY1 Data(H)'!$A$1:$CZ$288))</f>
        <v>263539</v>
      </c>
      <c r="E57" s="180" cm="1">
        <f t="array" ref="E57">_xlfn.XLOOKUP(E$1,'Copy of PY1 Data(H)'!$A$1:$CZ$1,_xlfn.XLOOKUP($A57,'Copy of PY1 Data(H)'!$A$1:$A$288,'Copy of PY1 Data(H)'!$A$1:$CZ$288))</f>
        <v>0</v>
      </c>
      <c r="F57" s="180" cm="1">
        <f t="array" ref="F57">_xlfn.XLOOKUP(F$1,'Copy of PY1 Data(H)'!$A$1:$CZ$1,_xlfn.XLOOKUP($A57,'Copy of PY1 Data(H)'!$A$1:$A$288,'Copy of PY1 Data(H)'!$A$1:$CZ$288))</f>
        <v>95615</v>
      </c>
      <c r="G57" s="180" cm="1">
        <f t="array" ref="G57">_xlfn.XLOOKUP(G$1,'Copy of PY1 Data(H)'!$A$1:$CZ$1,_xlfn.XLOOKUP($A57,'Copy of PY1 Data(H)'!$A$1:$A$288,'Copy of PY1 Data(H)'!$A$1:$CZ$288))</f>
        <v>345569</v>
      </c>
      <c r="H57" s="180" cm="1">
        <f t="array" ref="H57">_xlfn.XLOOKUP(H$1,'Copy of PY1 Data(H)'!$A$1:$CZ$1,_xlfn.XLOOKUP($A57,'Copy of PY1 Data(H)'!$A$1:$A$288,'Copy of PY1 Data(H)'!$A$1:$CZ$288))</f>
        <v>296479</v>
      </c>
      <c r="I57" s="180" cm="1">
        <f t="array" ref="I57">_xlfn.XLOOKUP(I$1,'Copy of PY1 Data(H)'!$A$1:$CZ$1,_xlfn.XLOOKUP($A57,'Copy of PY1 Data(H)'!$A$1:$A$288,'Copy of PY1 Data(H)'!$A$1:$CZ$288))</f>
        <v>37665</v>
      </c>
      <c r="J57" s="180" cm="1">
        <f t="array" ref="J57">_xlfn.XLOOKUP(J$1,'Copy of PY1 Data(H)'!$A$1:$CZ$1,_xlfn.XLOOKUP($A57,'Copy of PY1 Data(H)'!$A$1:$A$288,'Copy of PY1 Data(H)'!$A$1:$CZ$288))</f>
        <v>23908</v>
      </c>
      <c r="K57" s="180" cm="1">
        <f t="array" ref="K57">_xlfn.XLOOKUP(K$1,'Copy of PY1 Data(H)'!$A$1:$CZ$1,_xlfn.XLOOKUP($A57,'Copy of PY1 Data(H)'!$A$1:$A$288,'Copy of PY1 Data(H)'!$A$1:$CZ$288))</f>
        <v>22133</v>
      </c>
      <c r="L57" s="180" cm="1">
        <f t="array" ref="L57">_xlfn.XLOOKUP(L$1,'Copy of PY1 Data(H)'!$A$1:$CZ$1,_xlfn.XLOOKUP($A57,'Copy of PY1 Data(H)'!$A$1:$A$288,'Copy of PY1 Data(H)'!$A$1:$CZ$288))</f>
        <v>1851940</v>
      </c>
      <c r="M57" s="180" cm="1">
        <f t="array" ref="M57">_xlfn.XLOOKUP(M$1,'Copy of PY1 Data(H)'!$A$1:$CZ$1,_xlfn.XLOOKUP($A57,'Copy of PY1 Data(H)'!$A$1:$A$288,'Copy of PY1 Data(H)'!$A$1:$CZ$288))</f>
        <v>72227582</v>
      </c>
      <c r="N57" s="180" cm="1">
        <f t="array" ref="N57">_xlfn.XLOOKUP(N$1,'Copy of PY1 Data(H)'!$A$1:$CZ$1,_xlfn.XLOOKUP($A57,'Copy of PY1 Data(H)'!$A$1:$A$288,'Copy of PY1 Data(H)'!$A$1:$CZ$288))</f>
        <v>1334864</v>
      </c>
      <c r="O57" s="180" cm="1">
        <f t="array" ref="O57">_xlfn.XLOOKUP(O$1,'Copy of PY1 Data(H)'!$A$1:$CZ$1,_xlfn.XLOOKUP($A57,'Copy of PY1 Data(H)'!$A$1:$A$288,'Copy of PY1 Data(H)'!$A$1:$CZ$288))</f>
        <v>4803527</v>
      </c>
      <c r="P57" s="180" cm="1">
        <f t="array" ref="P57">_xlfn.XLOOKUP(P$1,'Copy of PY1 Data(H)'!$A$1:$CZ$1,_xlfn.XLOOKUP($A57,'Copy of PY1 Data(H)'!$A$1:$A$288,'Copy of PY1 Data(H)'!$A$1:$CZ$288))</f>
        <v>11523</v>
      </c>
      <c r="Q57" s="180" cm="1">
        <f t="array" ref="Q57">_xlfn.XLOOKUP(Q$1,'Copy of PY1 Data(H)'!$A$1:$CZ$1,_xlfn.XLOOKUP($A57,'Copy of PY1 Data(H)'!$A$1:$A$288,'Copy of PY1 Data(H)'!$A$1:$CZ$288))</f>
        <v>5127269</v>
      </c>
      <c r="R57" s="180" cm="1">
        <f t="array" ref="R57">_xlfn.XLOOKUP(R$1,'Copy of PY1 Data(H)'!$A$1:$CZ$1,_xlfn.XLOOKUP($A57,'Copy of PY1 Data(H)'!$A$1:$A$288,'Copy of PY1 Data(H)'!$A$1:$CZ$288))</f>
        <v>44487</v>
      </c>
      <c r="S57" s="180" cm="1">
        <f t="array" ref="S57">_xlfn.XLOOKUP(S$1,'Copy of PY1 Data(H)'!$A$1:$CZ$1,_xlfn.XLOOKUP($A57,'Copy of PY1 Data(H)'!$A$1:$A$288,'Copy of PY1 Data(H)'!$A$1:$CZ$288))</f>
        <v>163039</v>
      </c>
      <c r="T57" s="180" cm="1">
        <f t="array" ref="T57">_xlfn.XLOOKUP(T$1,'Copy of PY1 Data(H)'!$A$1:$CZ$1,_xlfn.XLOOKUP($A57,'Copy of PY1 Data(H)'!$A$1:$A$288,'Copy of PY1 Data(H)'!$A$1:$CZ$288))</f>
        <v>1070044</v>
      </c>
      <c r="U57" s="180" cm="1">
        <f t="array" ref="U57">_xlfn.XLOOKUP(U$1,'Copy of PY1 Data(H)'!$A$1:$CZ$1,_xlfn.XLOOKUP($A57,'Copy of PY1 Data(H)'!$A$1:$A$288,'Copy of PY1 Data(H)'!$A$1:$CZ$288))</f>
        <v>720720</v>
      </c>
      <c r="V57" s="180" cm="1">
        <f t="array" ref="V57">_xlfn.XLOOKUP(V$1,'Copy of PY1 Data(H)'!$A$1:$CZ$1,_xlfn.XLOOKUP($A57,'Copy of PY1 Data(H)'!$A$1:$A$288,'Copy of PY1 Data(H)'!$A$1:$CZ$288))</f>
        <v>2362804</v>
      </c>
      <c r="W57" s="180" cm="1">
        <f t="array" ref="W57">_xlfn.XLOOKUP(W$1,'Copy of PY1 Data(H)'!$A$1:$CZ$1,_xlfn.XLOOKUP($A57,'Copy of PY1 Data(H)'!$A$1:$A$288,'Copy of PY1 Data(H)'!$A$1:$CZ$288))</f>
        <v>0</v>
      </c>
      <c r="X57" s="180" cm="1">
        <f t="array" ref="X57">_xlfn.XLOOKUP(X$1,'Copy of PY1 Data(H)'!$A$1:$CZ$1,_xlfn.XLOOKUP($A57,'Copy of PY1 Data(H)'!$A$1:$A$288,'Copy of PY1 Data(H)'!$A$1:$CZ$288))</f>
        <v>0</v>
      </c>
      <c r="Y57" s="180" cm="1">
        <f t="array" ref="Y57">_xlfn.XLOOKUP(Y$1,'Copy of PY1 Data(H)'!$A$1:$CZ$1,_xlfn.XLOOKUP($A57,'Copy of PY1 Data(H)'!$A$1:$A$288,'Copy of PY1 Data(H)'!$A$1:$CZ$288))</f>
        <v>366789</v>
      </c>
      <c r="Z57" s="180" cm="1">
        <f t="array" ref="Z57">_xlfn.XLOOKUP(Z$1,'Copy of PY1 Data(H)'!$A$1:$CZ$1,_xlfn.XLOOKUP($A57,'Copy of PY1 Data(H)'!$A$1:$A$288,'Copy of PY1 Data(H)'!$A$1:$CZ$288))</f>
        <v>19694439</v>
      </c>
      <c r="AA57" s="180" cm="1">
        <f t="array" ref="AA57">_xlfn.XLOOKUP(AA$1,'Copy of PY1 Data(H)'!$A$1:$CZ$1,_xlfn.XLOOKUP($A57,'Copy of PY1 Data(H)'!$A$1:$A$288,'Copy of PY1 Data(H)'!$A$1:$CZ$288))</f>
        <v>0</v>
      </c>
      <c r="AB57" s="180" cm="1">
        <f t="array" ref="AB57">_xlfn.XLOOKUP(AB$1,'Copy of PY1 Data(H)'!$A$1:$CZ$1,_xlfn.XLOOKUP($A57,'Copy of PY1 Data(H)'!$A$1:$A$288,'Copy of PY1 Data(H)'!$A$1:$CZ$288))</f>
        <v>223083</v>
      </c>
      <c r="AC57" s="180" cm="1">
        <f t="array" ref="AC57">_xlfn.XLOOKUP(AC$1,'Copy of PY1 Data(H)'!$A$1:$CZ$1,_xlfn.XLOOKUP($A57,'Copy of PY1 Data(H)'!$A$1:$A$288,'Copy of PY1 Data(H)'!$A$1:$CZ$288))</f>
        <v>0</v>
      </c>
      <c r="AD57" s="180" cm="1">
        <f t="array" ref="AD57">_xlfn.XLOOKUP(AD$1,'Copy of PY1 Data(H)'!$A$1:$CZ$1,_xlfn.XLOOKUP($A57,'Copy of PY1 Data(H)'!$A$1:$A$288,'Copy of PY1 Data(H)'!$A$1:$CZ$288))</f>
        <v>0</v>
      </c>
      <c r="AE57" s="180" cm="1">
        <f t="array" ref="AE57">_xlfn.XLOOKUP(AE$1,'Copy of PY1 Data(H)'!$A$1:$CZ$1,_xlfn.XLOOKUP($A57,'Copy of PY1 Data(H)'!$A$1:$A$288,'Copy of PY1 Data(H)'!$A$1:$CZ$288))</f>
        <v>0</v>
      </c>
      <c r="AF57" s="180" cm="1">
        <f t="array" ref="AF57">_xlfn.XLOOKUP(AF$1,'Copy of PY1 Data(H)'!$A$1:$CZ$1,_xlfn.XLOOKUP($A57,'Copy of PY1 Data(H)'!$A$1:$A$288,'Copy of PY1 Data(H)'!$A$1:$CZ$288))</f>
        <v>36917400</v>
      </c>
      <c r="AG57" s="180" cm="1">
        <f t="array" ref="AG57">_xlfn.XLOOKUP(AG$1,'Copy of PY1 Data(H)'!$A$1:$CZ$1,_xlfn.XLOOKUP($A57,'Copy of PY1 Data(H)'!$A$1:$A$288,'Copy of PY1 Data(H)'!$A$1:$CZ$288))</f>
        <v>64170</v>
      </c>
      <c r="AH57" s="180" cm="1">
        <f t="array" ref="AH57">_xlfn.XLOOKUP(AH$1,'Copy of PY1 Data(H)'!$A$1:$CZ$1,_xlfn.XLOOKUP($A57,'Copy of PY1 Data(H)'!$A$1:$A$288,'Copy of PY1 Data(H)'!$A$1:$CZ$288))</f>
        <v>120887</v>
      </c>
      <c r="AI57" s="180" cm="1">
        <f t="array" ref="AI57">_xlfn.XLOOKUP(AI$1,'Copy of PY1 Data(H)'!$A$1:$CZ$1,_xlfn.XLOOKUP($A57,'Copy of PY1 Data(H)'!$A$1:$A$288,'Copy of PY1 Data(H)'!$A$1:$CZ$288))</f>
        <v>3567210</v>
      </c>
      <c r="AJ57" s="180" cm="1">
        <f t="array" ref="AJ57">_xlfn.XLOOKUP(AJ$1,'Copy of PY1 Data(H)'!$A$1:$CZ$1,_xlfn.XLOOKUP($A57,'Copy of PY1 Data(H)'!$A$1:$A$288,'Copy of PY1 Data(H)'!$A$1:$CZ$288))</f>
        <v>330239</v>
      </c>
      <c r="AK57" s="180" cm="1">
        <f t="array" ref="AK57">_xlfn.XLOOKUP(AK$1,'Copy of PY1 Data(H)'!$A$1:$CZ$1,_xlfn.XLOOKUP($A57,'Copy of PY1 Data(H)'!$A$1:$A$288,'Copy of PY1 Data(H)'!$A$1:$CZ$288))</f>
        <v>37049</v>
      </c>
      <c r="AL57" s="180" cm="1">
        <f t="array" ref="AL57">_xlfn.XLOOKUP(AL$1,'Copy of PY1 Data(H)'!$A$1:$CZ$1,_xlfn.XLOOKUP($A57,'Copy of PY1 Data(H)'!$A$1:$A$288,'Copy of PY1 Data(H)'!$A$1:$CZ$288))</f>
        <v>0</v>
      </c>
      <c r="AM57" s="180" cm="1">
        <f t="array" ref="AM57">_xlfn.XLOOKUP(AM$1,'Copy of PY1 Data(H)'!$A$1:$CZ$1,_xlfn.XLOOKUP($A57,'Copy of PY1 Data(H)'!$A$1:$A$288,'Copy of PY1 Data(H)'!$A$1:$CZ$288))</f>
        <v>65947</v>
      </c>
      <c r="AN57" s="180" cm="1">
        <f t="array" ref="AN57">_xlfn.XLOOKUP(AN$1,'Copy of PY1 Data(H)'!$A$1:$CZ$1,_xlfn.XLOOKUP($A57,'Copy of PY1 Data(H)'!$A$1:$A$288,'Copy of PY1 Data(H)'!$A$1:$CZ$288))</f>
        <v>5999261</v>
      </c>
      <c r="AO57" s="180" cm="1">
        <f t="array" ref="AO57">_xlfn.XLOOKUP(AO$1,'Copy of PY1 Data(H)'!$A$1:$CZ$1,_xlfn.XLOOKUP($A57,'Copy of PY1 Data(H)'!$A$1:$A$288,'Copy of PY1 Data(H)'!$A$1:$CZ$288))</f>
        <v>0</v>
      </c>
      <c r="AP57" s="180" cm="1">
        <f t="array" ref="AP57">_xlfn.XLOOKUP(AP$1,'Copy of PY1 Data(H)'!$A$1:$CZ$1,_xlfn.XLOOKUP($A57,'Copy of PY1 Data(H)'!$A$1:$A$288,'Copy of PY1 Data(H)'!$A$1:$CZ$288))</f>
        <v>2057853</v>
      </c>
      <c r="AQ57" s="180" cm="1">
        <f t="array" ref="AQ57">_xlfn.XLOOKUP(AQ$1,'Copy of PY1 Data(H)'!$A$1:$CZ$1,_xlfn.XLOOKUP($A57,'Copy of PY1 Data(H)'!$A$1:$A$288,'Copy of PY1 Data(H)'!$A$1:$CZ$288))</f>
        <v>1075720</v>
      </c>
      <c r="AR57" s="180" cm="1">
        <f t="array" ref="AR57">_xlfn.XLOOKUP(AR$1,'Copy of PY1 Data(H)'!$A$1:$CZ$1,_xlfn.XLOOKUP($A57,'Copy of PY1 Data(H)'!$A$1:$A$288,'Copy of PY1 Data(H)'!$A$1:$CZ$288))</f>
        <v>34213</v>
      </c>
      <c r="AS57" s="180" cm="1">
        <f t="array" ref="AS57">_xlfn.XLOOKUP(AS$1,'Copy of PY1 Data(H)'!$A$1:$CZ$1,_xlfn.XLOOKUP($A57,'Copy of PY1 Data(H)'!$A$1:$A$288,'Copy of PY1 Data(H)'!$A$1:$CZ$288))</f>
        <v>0</v>
      </c>
      <c r="AT57" s="180" cm="1">
        <f t="array" ref="AT57">_xlfn.XLOOKUP(AT$1,'Copy of PY1 Data(H)'!$A$1:$CZ$1,_xlfn.XLOOKUP($A57,'Copy of PY1 Data(H)'!$A$1:$A$288,'Copy of PY1 Data(H)'!$A$1:$CZ$288))</f>
        <v>76423</v>
      </c>
      <c r="AU57" s="180" cm="1">
        <f t="array" ref="AU57">_xlfn.XLOOKUP(AU$1,'Copy of PY1 Data(H)'!$A$1:$CZ$1,_xlfn.XLOOKUP($A57,'Copy of PY1 Data(H)'!$A$1:$A$288,'Copy of PY1 Data(H)'!$A$1:$CZ$288))</f>
        <v>165669207</v>
      </c>
      <c r="AV57" s="180" cm="1">
        <f t="array" ref="AV57">_xlfn.XLOOKUP(AV$1,'Copy of PY1 Data(H)'!$A$1:$CZ$1,_xlfn.XLOOKUP($A57,'Copy of PY1 Data(H)'!$A$1:$A$288,'Copy of PY1 Data(H)'!$A$1:$CZ$288))</f>
        <v>38707498</v>
      </c>
      <c r="AW57" s="180" cm="1">
        <f t="array" ref="AW57">_xlfn.XLOOKUP(AW$1,'Copy of PY1 Data(H)'!$A$1:$CZ$1,_xlfn.XLOOKUP($A57,'Copy of PY1 Data(H)'!$A$1:$A$288,'Copy of PY1 Data(H)'!$A$1:$CZ$288))</f>
        <v>806906</v>
      </c>
      <c r="AX57" s="180" cm="1">
        <f t="array" ref="AX57">_xlfn.XLOOKUP(AX$1,'Copy of PY1 Data(H)'!$A$1:$CZ$1,_xlfn.XLOOKUP($A57,'Copy of PY1 Data(H)'!$A$1:$A$288,'Copy of PY1 Data(H)'!$A$1:$CZ$288))</f>
        <v>116073</v>
      </c>
      <c r="AY57" s="180" cm="1">
        <f t="array" ref="AY57">_xlfn.XLOOKUP(AY$1,'Copy of PY1 Data(H)'!$A$1:$CZ$1,_xlfn.XLOOKUP($A57,'Copy of PY1 Data(H)'!$A$1:$A$288,'Copy of PY1 Data(H)'!$A$1:$CZ$288))</f>
        <v>167544</v>
      </c>
      <c r="AZ57" s="180" cm="1">
        <f t="array" ref="AZ57">_xlfn.XLOOKUP(AZ$1,'Copy of PY1 Data(H)'!$A$1:$CZ$1,_xlfn.XLOOKUP($A57,'Copy of PY1 Data(H)'!$A$1:$A$288,'Copy of PY1 Data(H)'!$A$1:$CZ$288))</f>
        <v>0</v>
      </c>
      <c r="BA57" s="180" cm="1">
        <f t="array" ref="BA57">_xlfn.XLOOKUP(BA$1,'Copy of PY1 Data(H)'!$A$1:$CZ$1,_xlfn.XLOOKUP($A57,'Copy of PY1 Data(H)'!$A$1:$A$288,'Copy of PY1 Data(H)'!$A$1:$CZ$288))</f>
        <v>0</v>
      </c>
      <c r="BB57" s="180" cm="1">
        <f t="array" ref="BB57">_xlfn.XLOOKUP(BB$1,'Copy of PY1 Data(H)'!$A$1:$CZ$1,_xlfn.XLOOKUP($A57,'Copy of PY1 Data(H)'!$A$1:$A$288,'Copy of PY1 Data(H)'!$A$1:$CZ$288))</f>
        <v>2351812</v>
      </c>
      <c r="BC57" s="180" cm="1">
        <f t="array" ref="BC57">_xlfn.XLOOKUP(BC$1,'Copy of PY1 Data(H)'!$A$1:$CZ$1,_xlfn.XLOOKUP($A57,'Copy of PY1 Data(H)'!$A$1:$A$288,'Copy of PY1 Data(H)'!$A$1:$CZ$288))</f>
        <v>34820</v>
      </c>
      <c r="BD57" s="180" cm="1">
        <f t="array" ref="BD57">_xlfn.XLOOKUP(BD$1,'Copy of PY1 Data(H)'!$A$1:$CZ$1,_xlfn.XLOOKUP($A57,'Copy of PY1 Data(H)'!$A$1:$A$288,'Copy of PY1 Data(H)'!$A$1:$CZ$288))</f>
        <v>29692</v>
      </c>
      <c r="BE57" s="180" cm="1">
        <f t="array" ref="BE57">_xlfn.XLOOKUP(BE$1,'Copy of PY1 Data(H)'!$A$1:$CZ$1,_xlfn.XLOOKUP($A57,'Copy of PY1 Data(H)'!$A$1:$A$288,'Copy of PY1 Data(H)'!$A$1:$CZ$288))</f>
        <v>22041</v>
      </c>
      <c r="BF57" s="180" cm="1">
        <f t="array" ref="BF57">_xlfn.XLOOKUP(BF$1,'Copy of PY1 Data(H)'!$A$1:$CZ$1,_xlfn.XLOOKUP($A57,'Copy of PY1 Data(H)'!$A$1:$A$288,'Copy of PY1 Data(H)'!$A$1:$CZ$288))</f>
        <v>9974703</v>
      </c>
      <c r="BG57" s="180" cm="1">
        <f t="array" ref="BG57">_xlfn.XLOOKUP(BG$1,'Copy of PY1 Data(H)'!$A$1:$CZ$1,_xlfn.XLOOKUP($A57,'Copy of PY1 Data(H)'!$A$1:$A$288,'Copy of PY1 Data(H)'!$A$1:$CZ$288))</f>
        <v>5890</v>
      </c>
      <c r="BH57" s="180" cm="1">
        <f t="array" ref="BH57">_xlfn.XLOOKUP(BH$1,'Copy of PY1 Data(H)'!$A$1:$CZ$1,_xlfn.XLOOKUP($A57,'Copy of PY1 Data(H)'!$A$1:$A$288,'Copy of PY1 Data(H)'!$A$1:$CZ$288))</f>
        <v>5244811</v>
      </c>
      <c r="BI57" s="180" cm="1">
        <f t="array" ref="BI57">_xlfn.XLOOKUP(BI$1,'Copy of PY1 Data(H)'!$A$1:$CZ$1,_xlfn.XLOOKUP($A57,'Copy of PY1 Data(H)'!$A$1:$A$288,'Copy of PY1 Data(H)'!$A$1:$CZ$288))</f>
        <v>968091</v>
      </c>
      <c r="BJ57" s="180" cm="1">
        <f t="array" ref="BJ57">_xlfn.XLOOKUP(BJ$1,'Copy of PY1 Data(H)'!$A$1:$CZ$1,_xlfn.XLOOKUP($A57,'Copy of PY1 Data(H)'!$A$1:$A$288,'Copy of PY1 Data(H)'!$A$1:$CZ$288))</f>
        <v>112817</v>
      </c>
      <c r="BK57" s="180" cm="1">
        <f t="array" ref="BK57">_xlfn.XLOOKUP(BK$1,'Copy of PY1 Data(H)'!$A$1:$CZ$1,_xlfn.XLOOKUP($A57,'Copy of PY1 Data(H)'!$A$1:$A$288,'Copy of PY1 Data(H)'!$A$1:$CZ$288))</f>
        <v>0</v>
      </c>
      <c r="BL57" s="180" cm="1">
        <f t="array" ref="BL57">_xlfn.XLOOKUP(BL$1,'Copy of PY1 Data(H)'!$A$1:$CZ$1,_xlfn.XLOOKUP($A57,'Copy of PY1 Data(H)'!$A$1:$A$288,'Copy of PY1 Data(H)'!$A$1:$CZ$288))</f>
        <v>6698190</v>
      </c>
      <c r="BM57" s="180" cm="1">
        <f t="array" ref="BM57">_xlfn.XLOOKUP(BM$1,'Copy of PY1 Data(H)'!$A$1:$CZ$1,_xlfn.XLOOKUP($A57,'Copy of PY1 Data(H)'!$A$1:$A$288,'Copy of PY1 Data(H)'!$A$1:$CZ$288))</f>
        <v>10751559</v>
      </c>
      <c r="BN57" s="180" cm="1">
        <f t="array" ref="BN57">_xlfn.XLOOKUP(BN$1,'Copy of PY1 Data(H)'!$A$1:$CZ$1,_xlfn.XLOOKUP($A57,'Copy of PY1 Data(H)'!$A$1:$A$288,'Copy of PY1 Data(H)'!$A$1:$CZ$288))</f>
        <v>729963</v>
      </c>
      <c r="BO57" s="180" cm="1">
        <f t="array" ref="BO57">_xlfn.XLOOKUP(BO$1,'Copy of PY1 Data(H)'!$A$1:$CZ$1,_xlfn.XLOOKUP($A57,'Copy of PY1 Data(H)'!$A$1:$A$288,'Copy of PY1 Data(H)'!$A$1:$CZ$288))</f>
        <v>31629716</v>
      </c>
      <c r="BP57" s="180" cm="1">
        <f t="array" ref="BP57">_xlfn.XLOOKUP(BP$1,'Copy of PY1 Data(H)'!$A$1:$CZ$1,_xlfn.XLOOKUP($A57,'Copy of PY1 Data(H)'!$A$1:$A$288,'Copy of PY1 Data(H)'!$A$1:$CZ$288))</f>
        <v>63200843</v>
      </c>
      <c r="BQ57" s="180" cm="1">
        <f t="array" ref="BQ57">_xlfn.XLOOKUP(BQ$1,'Copy of PY1 Data(H)'!$A$1:$CZ$1,_xlfn.XLOOKUP($A57,'Copy of PY1 Data(H)'!$A$1:$A$288,'Copy of PY1 Data(H)'!$A$1:$CZ$288))</f>
        <v>146995</v>
      </c>
      <c r="BR57" s="180" cm="1">
        <f t="array" ref="BR57">_xlfn.XLOOKUP(BR$1,'Copy of PY1 Data(H)'!$A$1:$CZ$1,_xlfn.XLOOKUP($A57,'Copy of PY1 Data(H)'!$A$1:$A$288,'Copy of PY1 Data(H)'!$A$1:$CZ$288))</f>
        <v>2934410</v>
      </c>
      <c r="BS57" s="180" cm="1">
        <f t="array" ref="BS57">_xlfn.XLOOKUP(BS$1,'Copy of PY1 Data(H)'!$A$1:$CZ$1,_xlfn.XLOOKUP($A57,'Copy of PY1 Data(H)'!$A$1:$A$288,'Copy of PY1 Data(H)'!$A$1:$CZ$288))</f>
        <v>268373</v>
      </c>
      <c r="BT57" s="180" cm="1">
        <f t="array" ref="BT57">_xlfn.XLOOKUP(BT$1,'Copy of PY1 Data(H)'!$A$1:$CZ$1,_xlfn.XLOOKUP($A57,'Copy of PY1 Data(H)'!$A$1:$A$288,'Copy of PY1 Data(H)'!$A$1:$CZ$288))</f>
        <v>0</v>
      </c>
      <c r="BU57" s="180" cm="1">
        <f t="array" ref="BU57">_xlfn.XLOOKUP(BU$1,'Copy of PY1 Data(H)'!$A$1:$CZ$1,_xlfn.XLOOKUP($A57,'Copy of PY1 Data(H)'!$A$1:$A$288,'Copy of PY1 Data(H)'!$A$1:$CZ$288))</f>
        <v>67414</v>
      </c>
      <c r="BV57" s="180" cm="1">
        <f t="array" ref="BV57">_xlfn.XLOOKUP(BV$1,'Copy of PY1 Data(H)'!$A$1:$CZ$1,_xlfn.XLOOKUP($A57,'Copy of PY1 Data(H)'!$A$1:$A$288,'Copy of PY1 Data(H)'!$A$1:$CZ$288))</f>
        <v>49117</v>
      </c>
      <c r="BW57" s="180" cm="1">
        <f t="array" ref="BW57">_xlfn.XLOOKUP(BW$1,'Copy of PY1 Data(H)'!$A$1:$CZ$1,_xlfn.XLOOKUP($A57,'Copy of PY1 Data(H)'!$A$1:$A$288,'Copy of PY1 Data(H)'!$A$1:$CZ$288))</f>
        <v>2785122</v>
      </c>
      <c r="BX57" s="180" cm="1">
        <f t="array" ref="BX57">_xlfn.XLOOKUP(BX$1,'Copy of PY1 Data(H)'!$A$1:$CZ$1,_xlfn.XLOOKUP($A57,'Copy of PY1 Data(H)'!$A$1:$A$288,'Copy of PY1 Data(H)'!$A$1:$CZ$288))</f>
        <v>1671854</v>
      </c>
      <c r="BY57" s="180" cm="1">
        <f t="array" ref="BY57">_xlfn.XLOOKUP(BY$1,'Copy of PY1 Data(H)'!$A$1:$CZ$1,_xlfn.XLOOKUP($A57,'Copy of PY1 Data(H)'!$A$1:$A$288,'Copy of PY1 Data(H)'!$A$1:$CZ$288))</f>
        <v>19088513</v>
      </c>
      <c r="BZ57" s="180" cm="1">
        <f t="array" ref="BZ57">_xlfn.XLOOKUP(BZ$1,'Copy of PY1 Data(H)'!$A$1:$CZ$1,_xlfn.XLOOKUP($A57,'Copy of PY1 Data(H)'!$A$1:$A$288,'Copy of PY1 Data(H)'!$A$1:$CZ$288))</f>
        <v>69359</v>
      </c>
      <c r="CA57" s="180" cm="1">
        <f t="array" ref="CA57">_xlfn.XLOOKUP(CA$1,'Copy of PY1 Data(H)'!$A$1:$CZ$1,_xlfn.XLOOKUP($A57,'Copy of PY1 Data(H)'!$A$1:$A$288,'Copy of PY1 Data(H)'!$A$1:$CZ$288))</f>
        <v>5739472</v>
      </c>
      <c r="CB57" s="180" cm="1">
        <f t="array" ref="CB57">_xlfn.XLOOKUP(CB$1,'Copy of PY1 Data(H)'!$A$1:$CZ$1,_xlfn.XLOOKUP($A57,'Copy of PY1 Data(H)'!$A$1:$A$288,'Copy of PY1 Data(H)'!$A$1:$CZ$288))</f>
        <v>356656</v>
      </c>
      <c r="CC57" s="180" cm="1">
        <f t="array" ref="CC57">_xlfn.XLOOKUP(CC$1,'Copy of PY1 Data(H)'!$A$1:$CZ$1,_xlfn.XLOOKUP($A57,'Copy of PY1 Data(H)'!$A$1:$A$288,'Copy of PY1 Data(H)'!$A$1:$CZ$288))</f>
        <v>1339287</v>
      </c>
      <c r="CD57" s="180" cm="1">
        <f t="array" ref="CD57">_xlfn.XLOOKUP(CD$1,'Copy of PY1 Data(H)'!$A$1:$CZ$1,_xlfn.XLOOKUP($A57,'Copy of PY1 Data(H)'!$A$1:$A$288,'Copy of PY1 Data(H)'!$A$1:$CZ$288))</f>
        <v>23670601</v>
      </c>
    </row>
    <row r="58" spans="1:82" x14ac:dyDescent="0.3">
      <c r="A58" s="180">
        <v>985</v>
      </c>
      <c r="C58" s="180"/>
      <c r="D58" s="180" cm="1">
        <f t="array" ref="D58">_xlfn.XLOOKUP(D$1,'Copy of PY1 Data(H)'!$A$1:$CZ$1,_xlfn.XLOOKUP($A58,'Copy of PY1 Data(H)'!$A$1:$A$288,'Copy of PY1 Data(H)'!$A$1:$CZ$288))</f>
        <v>257780</v>
      </c>
      <c r="E58" s="180" cm="1">
        <f t="array" ref="E58">_xlfn.XLOOKUP(E$1,'Copy of PY1 Data(H)'!$A$1:$CZ$1,_xlfn.XLOOKUP($A58,'Copy of PY1 Data(H)'!$A$1:$A$288,'Copy of PY1 Data(H)'!$A$1:$CZ$288))</f>
        <v>0</v>
      </c>
      <c r="F58" s="180" cm="1">
        <f t="array" ref="F58">_xlfn.XLOOKUP(F$1,'Copy of PY1 Data(H)'!$A$1:$CZ$1,_xlfn.XLOOKUP($A58,'Copy of PY1 Data(H)'!$A$1:$A$288,'Copy of PY1 Data(H)'!$A$1:$CZ$288))</f>
        <v>89200</v>
      </c>
      <c r="G58" s="180" cm="1">
        <f t="array" ref="G58">_xlfn.XLOOKUP(G$1,'Copy of PY1 Data(H)'!$A$1:$CZ$1,_xlfn.XLOOKUP($A58,'Copy of PY1 Data(H)'!$A$1:$A$288,'Copy of PY1 Data(H)'!$A$1:$CZ$288))</f>
        <v>331500</v>
      </c>
      <c r="H58" s="180" cm="1">
        <f t="array" ref="H58">_xlfn.XLOOKUP(H$1,'Copy of PY1 Data(H)'!$A$1:$CZ$1,_xlfn.XLOOKUP($A58,'Copy of PY1 Data(H)'!$A$1:$A$288,'Copy of PY1 Data(H)'!$A$1:$CZ$288))</f>
        <v>0</v>
      </c>
      <c r="I58" s="180" cm="1">
        <f t="array" ref="I58">_xlfn.XLOOKUP(I$1,'Copy of PY1 Data(H)'!$A$1:$CZ$1,_xlfn.XLOOKUP($A58,'Copy of PY1 Data(H)'!$A$1:$A$288,'Copy of PY1 Data(H)'!$A$1:$CZ$288))</f>
        <v>34095</v>
      </c>
      <c r="J58" s="180" cm="1">
        <f t="array" ref="J58">_xlfn.XLOOKUP(J$1,'Copy of PY1 Data(H)'!$A$1:$CZ$1,_xlfn.XLOOKUP($A58,'Copy of PY1 Data(H)'!$A$1:$A$288,'Copy of PY1 Data(H)'!$A$1:$CZ$288))</f>
        <v>19832</v>
      </c>
      <c r="K58" s="180" cm="1">
        <f t="array" ref="K58">_xlfn.XLOOKUP(K$1,'Copy of PY1 Data(H)'!$A$1:$CZ$1,_xlfn.XLOOKUP($A58,'Copy of PY1 Data(H)'!$A$1:$A$288,'Copy of PY1 Data(H)'!$A$1:$CZ$288))</f>
        <v>22000</v>
      </c>
      <c r="L58" s="180" cm="1">
        <f t="array" ref="L58">_xlfn.XLOOKUP(L$1,'Copy of PY1 Data(H)'!$A$1:$CZ$1,_xlfn.XLOOKUP($A58,'Copy of PY1 Data(H)'!$A$1:$A$288,'Copy of PY1 Data(H)'!$A$1:$CZ$288))</f>
        <v>1805406</v>
      </c>
      <c r="M58" s="180" cm="1">
        <f t="array" ref="M58">_xlfn.XLOOKUP(M$1,'Copy of PY1 Data(H)'!$A$1:$CZ$1,_xlfn.XLOOKUP($A58,'Copy of PY1 Data(H)'!$A$1:$A$288,'Copy of PY1 Data(H)'!$A$1:$CZ$288))</f>
        <v>70910997</v>
      </c>
      <c r="N58" s="180" cm="1">
        <f t="array" ref="N58">_xlfn.XLOOKUP(N$1,'Copy of PY1 Data(H)'!$A$1:$CZ$1,_xlfn.XLOOKUP($A58,'Copy of PY1 Data(H)'!$A$1:$A$288,'Copy of PY1 Data(H)'!$A$1:$CZ$288))</f>
        <v>1305000</v>
      </c>
      <c r="O58" s="180" cm="1">
        <f t="array" ref="O58">_xlfn.XLOOKUP(O$1,'Copy of PY1 Data(H)'!$A$1:$CZ$1,_xlfn.XLOOKUP($A58,'Copy of PY1 Data(H)'!$A$1:$A$288,'Copy of PY1 Data(H)'!$A$1:$CZ$288))</f>
        <v>4695019</v>
      </c>
      <c r="P58" s="180" cm="1">
        <f t="array" ref="P58">_xlfn.XLOOKUP(P$1,'Copy of PY1 Data(H)'!$A$1:$CZ$1,_xlfn.XLOOKUP($A58,'Copy of PY1 Data(H)'!$A$1:$A$288,'Copy of PY1 Data(H)'!$A$1:$CZ$288))</f>
        <v>7500</v>
      </c>
      <c r="Q58" s="180" cm="1">
        <f t="array" ref="Q58">_xlfn.XLOOKUP(Q$1,'Copy of PY1 Data(H)'!$A$1:$CZ$1,_xlfn.XLOOKUP($A58,'Copy of PY1 Data(H)'!$A$1:$A$288,'Copy of PY1 Data(H)'!$A$1:$CZ$288))</f>
        <v>5064685</v>
      </c>
      <c r="R58" s="180" cm="1">
        <f t="array" ref="R58">_xlfn.XLOOKUP(R$1,'Copy of PY1 Data(H)'!$A$1:$CZ$1,_xlfn.XLOOKUP($A58,'Copy of PY1 Data(H)'!$A$1:$A$288,'Copy of PY1 Data(H)'!$A$1:$CZ$288))</f>
        <v>40000</v>
      </c>
      <c r="S58" s="180" cm="1">
        <f t="array" ref="S58">_xlfn.XLOOKUP(S$1,'Copy of PY1 Data(H)'!$A$1:$CZ$1,_xlfn.XLOOKUP($A58,'Copy of PY1 Data(H)'!$A$1:$A$288,'Copy of PY1 Data(H)'!$A$1:$CZ$288))</f>
        <v>134500</v>
      </c>
      <c r="T58" s="180" cm="1">
        <f t="array" ref="T58">_xlfn.XLOOKUP(T$1,'Copy of PY1 Data(H)'!$A$1:$CZ$1,_xlfn.XLOOKUP($A58,'Copy of PY1 Data(H)'!$A$1:$A$288,'Copy of PY1 Data(H)'!$A$1:$CZ$288))</f>
        <v>1070044</v>
      </c>
      <c r="U58" s="180" cm="1">
        <f t="array" ref="U58">_xlfn.XLOOKUP(U$1,'Copy of PY1 Data(H)'!$A$1:$CZ$1,_xlfn.XLOOKUP($A58,'Copy of PY1 Data(H)'!$A$1:$A$288,'Copy of PY1 Data(H)'!$A$1:$CZ$288))</f>
        <v>635000</v>
      </c>
      <c r="V58" s="180" cm="1">
        <f t="array" ref="V58">_xlfn.XLOOKUP(V$1,'Copy of PY1 Data(H)'!$A$1:$CZ$1,_xlfn.XLOOKUP($A58,'Copy of PY1 Data(H)'!$A$1:$A$288,'Copy of PY1 Data(H)'!$A$1:$CZ$288))</f>
        <v>2063027</v>
      </c>
      <c r="W58" s="180" cm="1">
        <f t="array" ref="W58">_xlfn.XLOOKUP(W$1,'Copy of PY1 Data(H)'!$A$1:$CZ$1,_xlfn.XLOOKUP($A58,'Copy of PY1 Data(H)'!$A$1:$A$288,'Copy of PY1 Data(H)'!$A$1:$CZ$288))</f>
        <v>0</v>
      </c>
      <c r="X58" s="180" cm="1">
        <f t="array" ref="X58">_xlfn.XLOOKUP(X$1,'Copy of PY1 Data(H)'!$A$1:$CZ$1,_xlfn.XLOOKUP($A58,'Copy of PY1 Data(H)'!$A$1:$A$288,'Copy of PY1 Data(H)'!$A$1:$CZ$288))</f>
        <v>0</v>
      </c>
      <c r="Y58" s="180" cm="1">
        <f t="array" ref="Y58">_xlfn.XLOOKUP(Y$1,'Copy of PY1 Data(H)'!$A$1:$CZ$1,_xlfn.XLOOKUP($A58,'Copy of PY1 Data(H)'!$A$1:$A$288,'Copy of PY1 Data(H)'!$A$1:$CZ$288))</f>
        <v>356400</v>
      </c>
      <c r="Z58" s="180" cm="1">
        <f t="array" ref="Z58">_xlfn.XLOOKUP(Z$1,'Copy of PY1 Data(H)'!$A$1:$CZ$1,_xlfn.XLOOKUP($A58,'Copy of PY1 Data(H)'!$A$1:$A$288,'Copy of PY1 Data(H)'!$A$1:$CZ$288))</f>
        <v>19248441</v>
      </c>
      <c r="AA58" s="180" cm="1">
        <f t="array" ref="AA58">_xlfn.XLOOKUP(AA$1,'Copy of PY1 Data(H)'!$A$1:$CZ$1,_xlfn.XLOOKUP($A58,'Copy of PY1 Data(H)'!$A$1:$A$288,'Copy of PY1 Data(H)'!$A$1:$CZ$288))</f>
        <v>0</v>
      </c>
      <c r="AB58" s="180" cm="1">
        <f t="array" ref="AB58">_xlfn.XLOOKUP(AB$1,'Copy of PY1 Data(H)'!$A$1:$CZ$1,_xlfn.XLOOKUP($A58,'Copy of PY1 Data(H)'!$A$1:$A$288,'Copy of PY1 Data(H)'!$A$1:$CZ$288))</f>
        <v>187780</v>
      </c>
      <c r="AC58" s="180" cm="1">
        <f t="array" ref="AC58">_xlfn.XLOOKUP(AC$1,'Copy of PY1 Data(H)'!$A$1:$CZ$1,_xlfn.XLOOKUP($A58,'Copy of PY1 Data(H)'!$A$1:$A$288,'Copy of PY1 Data(H)'!$A$1:$CZ$288))</f>
        <v>0</v>
      </c>
      <c r="AD58" s="180" cm="1">
        <f t="array" ref="AD58">_xlfn.XLOOKUP(AD$1,'Copy of PY1 Data(H)'!$A$1:$CZ$1,_xlfn.XLOOKUP($A58,'Copy of PY1 Data(H)'!$A$1:$A$288,'Copy of PY1 Data(H)'!$A$1:$CZ$288))</f>
        <v>0</v>
      </c>
      <c r="AE58" s="180" cm="1">
        <f t="array" ref="AE58">_xlfn.XLOOKUP(AE$1,'Copy of PY1 Data(H)'!$A$1:$CZ$1,_xlfn.XLOOKUP($A58,'Copy of PY1 Data(H)'!$A$1:$A$288,'Copy of PY1 Data(H)'!$A$1:$CZ$288))</f>
        <v>0</v>
      </c>
      <c r="AF58" s="180" cm="1">
        <f t="array" ref="AF58">_xlfn.XLOOKUP(AF$1,'Copy of PY1 Data(H)'!$A$1:$CZ$1,_xlfn.XLOOKUP($A58,'Copy of PY1 Data(H)'!$A$1:$A$288,'Copy of PY1 Data(H)'!$A$1:$CZ$288))</f>
        <v>35999680</v>
      </c>
      <c r="AG58" s="180" cm="1">
        <f t="array" ref="AG58">_xlfn.XLOOKUP(AG$1,'Copy of PY1 Data(H)'!$A$1:$CZ$1,_xlfn.XLOOKUP($A58,'Copy of PY1 Data(H)'!$A$1:$A$288,'Copy of PY1 Data(H)'!$A$1:$CZ$288))</f>
        <v>53400</v>
      </c>
      <c r="AH58" s="180" cm="1">
        <f t="array" ref="AH58">_xlfn.XLOOKUP(AH$1,'Copy of PY1 Data(H)'!$A$1:$CZ$1,_xlfn.XLOOKUP($A58,'Copy of PY1 Data(H)'!$A$1:$A$288,'Copy of PY1 Data(H)'!$A$1:$CZ$288))</f>
        <v>111300</v>
      </c>
      <c r="AI58" s="180" cm="1">
        <f t="array" ref="AI58">_xlfn.XLOOKUP(AI$1,'Copy of PY1 Data(H)'!$A$1:$CZ$1,_xlfn.XLOOKUP($A58,'Copy of PY1 Data(H)'!$A$1:$A$288,'Copy of PY1 Data(H)'!$A$1:$CZ$288))</f>
        <v>3572000</v>
      </c>
      <c r="AJ58" s="180" cm="1">
        <f t="array" ref="AJ58">_xlfn.XLOOKUP(AJ$1,'Copy of PY1 Data(H)'!$A$1:$CZ$1,_xlfn.XLOOKUP($A58,'Copy of PY1 Data(H)'!$A$1:$A$288,'Copy of PY1 Data(H)'!$A$1:$CZ$288))</f>
        <v>319405</v>
      </c>
      <c r="AK58" s="180" cm="1">
        <f t="array" ref="AK58">_xlfn.XLOOKUP(AK$1,'Copy of PY1 Data(H)'!$A$1:$CZ$1,_xlfn.XLOOKUP($A58,'Copy of PY1 Data(H)'!$A$1:$A$288,'Copy of PY1 Data(H)'!$A$1:$CZ$288))</f>
        <v>23800</v>
      </c>
      <c r="AL58" s="180" cm="1">
        <f t="array" ref="AL58">_xlfn.XLOOKUP(AL$1,'Copy of PY1 Data(H)'!$A$1:$CZ$1,_xlfn.XLOOKUP($A58,'Copy of PY1 Data(H)'!$A$1:$A$288,'Copy of PY1 Data(H)'!$A$1:$CZ$288))</f>
        <v>0</v>
      </c>
      <c r="AM58" s="180" cm="1">
        <f t="array" ref="AM58">_xlfn.XLOOKUP(AM$1,'Copy of PY1 Data(H)'!$A$1:$CZ$1,_xlfn.XLOOKUP($A58,'Copy of PY1 Data(H)'!$A$1:$A$288,'Copy of PY1 Data(H)'!$A$1:$CZ$288))</f>
        <v>71033</v>
      </c>
      <c r="AN58" s="180" cm="1">
        <f t="array" ref="AN58">_xlfn.XLOOKUP(AN$1,'Copy of PY1 Data(H)'!$A$1:$CZ$1,_xlfn.XLOOKUP($A58,'Copy of PY1 Data(H)'!$A$1:$A$288,'Copy of PY1 Data(H)'!$A$1:$CZ$288))</f>
        <v>5713600</v>
      </c>
      <c r="AO58" s="180" cm="1">
        <f t="array" ref="AO58">_xlfn.XLOOKUP(AO$1,'Copy of PY1 Data(H)'!$A$1:$CZ$1,_xlfn.XLOOKUP($A58,'Copy of PY1 Data(H)'!$A$1:$A$288,'Copy of PY1 Data(H)'!$A$1:$CZ$288))</f>
        <v>0</v>
      </c>
      <c r="AP58" s="180" cm="1">
        <f t="array" ref="AP58">_xlfn.XLOOKUP(AP$1,'Copy of PY1 Data(H)'!$A$1:$CZ$1,_xlfn.XLOOKUP($A58,'Copy of PY1 Data(H)'!$A$1:$A$288,'Copy of PY1 Data(H)'!$A$1:$CZ$288))</f>
        <v>1905800</v>
      </c>
      <c r="AQ58" s="180" cm="1">
        <f t="array" ref="AQ58">_xlfn.XLOOKUP(AQ$1,'Copy of PY1 Data(H)'!$A$1:$CZ$1,_xlfn.XLOOKUP($A58,'Copy of PY1 Data(H)'!$A$1:$A$288,'Copy of PY1 Data(H)'!$A$1:$CZ$288))</f>
        <v>1038604</v>
      </c>
      <c r="AR58" s="180" cm="1">
        <f t="array" ref="AR58">_xlfn.XLOOKUP(AR$1,'Copy of PY1 Data(H)'!$A$1:$CZ$1,_xlfn.XLOOKUP($A58,'Copy of PY1 Data(H)'!$A$1:$A$288,'Copy of PY1 Data(H)'!$A$1:$CZ$288))</f>
        <v>31000</v>
      </c>
      <c r="AS58" s="180" cm="1">
        <f t="array" ref="AS58">_xlfn.XLOOKUP(AS$1,'Copy of PY1 Data(H)'!$A$1:$CZ$1,_xlfn.XLOOKUP($A58,'Copy of PY1 Data(H)'!$A$1:$A$288,'Copy of PY1 Data(H)'!$A$1:$CZ$288))</f>
        <v>0</v>
      </c>
      <c r="AT58" s="180" cm="1">
        <f t="array" ref="AT58">_xlfn.XLOOKUP(AT$1,'Copy of PY1 Data(H)'!$A$1:$CZ$1,_xlfn.XLOOKUP($A58,'Copy of PY1 Data(H)'!$A$1:$A$288,'Copy of PY1 Data(H)'!$A$1:$CZ$288))</f>
        <v>73735</v>
      </c>
      <c r="AU58" s="180" cm="1">
        <f t="array" ref="AU58">_xlfn.XLOOKUP(AU$1,'Copy of PY1 Data(H)'!$A$1:$CZ$1,_xlfn.XLOOKUP($A58,'Copy of PY1 Data(H)'!$A$1:$A$288,'Copy of PY1 Data(H)'!$A$1:$CZ$288))</f>
        <v>164285900</v>
      </c>
      <c r="AV58" s="180" cm="1">
        <f t="array" ref="AV58">_xlfn.XLOOKUP(AV$1,'Copy of PY1 Data(H)'!$A$1:$CZ$1,_xlfn.XLOOKUP($A58,'Copy of PY1 Data(H)'!$A$1:$A$288,'Copy of PY1 Data(H)'!$A$1:$CZ$288))</f>
        <v>38179992</v>
      </c>
      <c r="AW58" s="180" cm="1">
        <f t="array" ref="AW58">_xlfn.XLOOKUP(AW$1,'Copy of PY1 Data(H)'!$A$1:$CZ$1,_xlfn.XLOOKUP($A58,'Copy of PY1 Data(H)'!$A$1:$A$288,'Copy of PY1 Data(H)'!$A$1:$CZ$288))</f>
        <v>714500</v>
      </c>
      <c r="AX58" s="180" cm="1">
        <f t="array" ref="AX58">_xlfn.XLOOKUP(AX$1,'Copy of PY1 Data(H)'!$A$1:$CZ$1,_xlfn.XLOOKUP($A58,'Copy of PY1 Data(H)'!$A$1:$A$288,'Copy of PY1 Data(H)'!$A$1:$CZ$288))</f>
        <v>113875</v>
      </c>
      <c r="AY58" s="180" cm="1">
        <f t="array" ref="AY58">_xlfn.XLOOKUP(AY$1,'Copy of PY1 Data(H)'!$A$1:$CZ$1,_xlfn.XLOOKUP($A58,'Copy of PY1 Data(H)'!$A$1:$A$288,'Copy of PY1 Data(H)'!$A$1:$CZ$288))</f>
        <v>137000</v>
      </c>
      <c r="AZ58" s="180" cm="1">
        <f t="array" ref="AZ58">_xlfn.XLOOKUP(AZ$1,'Copy of PY1 Data(H)'!$A$1:$CZ$1,_xlfn.XLOOKUP($A58,'Copy of PY1 Data(H)'!$A$1:$A$288,'Copy of PY1 Data(H)'!$A$1:$CZ$288))</f>
        <v>0</v>
      </c>
      <c r="BA58" s="180" cm="1">
        <f t="array" ref="BA58">_xlfn.XLOOKUP(BA$1,'Copy of PY1 Data(H)'!$A$1:$CZ$1,_xlfn.XLOOKUP($A58,'Copy of PY1 Data(H)'!$A$1:$A$288,'Copy of PY1 Data(H)'!$A$1:$CZ$288))</f>
        <v>0</v>
      </c>
      <c r="BB58" s="180" cm="1">
        <f t="array" ref="BB58">_xlfn.XLOOKUP(BB$1,'Copy of PY1 Data(H)'!$A$1:$CZ$1,_xlfn.XLOOKUP($A58,'Copy of PY1 Data(H)'!$A$1:$A$288,'Copy of PY1 Data(H)'!$A$1:$CZ$288))</f>
        <v>2177500</v>
      </c>
      <c r="BC58" s="180" cm="1">
        <f t="array" ref="BC58">_xlfn.XLOOKUP(BC$1,'Copy of PY1 Data(H)'!$A$1:$CZ$1,_xlfn.XLOOKUP($A58,'Copy of PY1 Data(H)'!$A$1:$A$288,'Copy of PY1 Data(H)'!$A$1:$CZ$288))</f>
        <v>38900</v>
      </c>
      <c r="BD58" s="180" cm="1">
        <f t="array" ref="BD58">_xlfn.XLOOKUP(BD$1,'Copy of PY1 Data(H)'!$A$1:$CZ$1,_xlfn.XLOOKUP($A58,'Copy of PY1 Data(H)'!$A$1:$A$288,'Copy of PY1 Data(H)'!$A$1:$CZ$288))</f>
        <v>24460</v>
      </c>
      <c r="BE58" s="180" cm="1">
        <f t="array" ref="BE58">_xlfn.XLOOKUP(BE$1,'Copy of PY1 Data(H)'!$A$1:$CZ$1,_xlfn.XLOOKUP($A58,'Copy of PY1 Data(H)'!$A$1:$A$288,'Copy of PY1 Data(H)'!$A$1:$CZ$288))</f>
        <v>21300</v>
      </c>
      <c r="BF58" s="180" cm="1">
        <f t="array" ref="BF58">_xlfn.XLOOKUP(BF$1,'Copy of PY1 Data(H)'!$A$1:$CZ$1,_xlfn.XLOOKUP($A58,'Copy of PY1 Data(H)'!$A$1:$A$288,'Copy of PY1 Data(H)'!$A$1:$CZ$288))</f>
        <v>9412000</v>
      </c>
      <c r="BG58" s="180" cm="1">
        <f t="array" ref="BG58">_xlfn.XLOOKUP(BG$1,'Copy of PY1 Data(H)'!$A$1:$CZ$1,_xlfn.XLOOKUP($A58,'Copy of PY1 Data(H)'!$A$1:$A$288,'Copy of PY1 Data(H)'!$A$1:$CZ$288))</f>
        <v>5000</v>
      </c>
      <c r="BH58" s="180" cm="1">
        <f t="array" ref="BH58">_xlfn.XLOOKUP(BH$1,'Copy of PY1 Data(H)'!$A$1:$CZ$1,_xlfn.XLOOKUP($A58,'Copy of PY1 Data(H)'!$A$1:$A$288,'Copy of PY1 Data(H)'!$A$1:$CZ$288))</f>
        <v>5205000</v>
      </c>
      <c r="BI58" s="180" cm="1">
        <f t="array" ref="BI58">_xlfn.XLOOKUP(BI$1,'Copy of PY1 Data(H)'!$A$1:$CZ$1,_xlfn.XLOOKUP($A58,'Copy of PY1 Data(H)'!$A$1:$A$288,'Copy of PY1 Data(H)'!$A$1:$CZ$288))</f>
        <v>957025</v>
      </c>
      <c r="BJ58" s="180" cm="1">
        <f t="array" ref="BJ58">_xlfn.XLOOKUP(BJ$1,'Copy of PY1 Data(H)'!$A$1:$CZ$1,_xlfn.XLOOKUP($A58,'Copy of PY1 Data(H)'!$A$1:$A$288,'Copy of PY1 Data(H)'!$A$1:$CZ$288))</f>
        <v>114653</v>
      </c>
      <c r="BK58" s="180" cm="1">
        <f t="array" ref="BK58">_xlfn.XLOOKUP(BK$1,'Copy of PY1 Data(H)'!$A$1:$CZ$1,_xlfn.XLOOKUP($A58,'Copy of PY1 Data(H)'!$A$1:$A$288,'Copy of PY1 Data(H)'!$A$1:$CZ$288))</f>
        <v>0</v>
      </c>
      <c r="BL58" s="180" cm="1">
        <f t="array" ref="BL58">_xlfn.XLOOKUP(BL$1,'Copy of PY1 Data(H)'!$A$1:$CZ$1,_xlfn.XLOOKUP($A58,'Copy of PY1 Data(H)'!$A$1:$A$288,'Copy of PY1 Data(H)'!$A$1:$CZ$288))</f>
        <v>6783402</v>
      </c>
      <c r="BM58" s="180" cm="1">
        <f t="array" ref="BM58">_xlfn.XLOOKUP(BM$1,'Copy of PY1 Data(H)'!$A$1:$CZ$1,_xlfn.XLOOKUP($A58,'Copy of PY1 Data(H)'!$A$1:$A$288,'Copy of PY1 Data(H)'!$A$1:$CZ$288))</f>
        <v>10377500</v>
      </c>
      <c r="BN58" s="180" cm="1">
        <f t="array" ref="BN58">_xlfn.XLOOKUP(BN$1,'Copy of PY1 Data(H)'!$A$1:$CZ$1,_xlfn.XLOOKUP($A58,'Copy of PY1 Data(H)'!$A$1:$A$288,'Copy of PY1 Data(H)'!$A$1:$CZ$288))</f>
        <v>634542</v>
      </c>
      <c r="BO58" s="180" cm="1">
        <f t="array" ref="BO58">_xlfn.XLOOKUP(BO$1,'Copy of PY1 Data(H)'!$A$1:$CZ$1,_xlfn.XLOOKUP($A58,'Copy of PY1 Data(H)'!$A$1:$A$288,'Copy of PY1 Data(H)'!$A$1:$CZ$288))</f>
        <v>30640000</v>
      </c>
      <c r="BP58" s="180" cm="1">
        <f t="array" ref="BP58">_xlfn.XLOOKUP(BP$1,'Copy of PY1 Data(H)'!$A$1:$CZ$1,_xlfn.XLOOKUP($A58,'Copy of PY1 Data(H)'!$A$1:$A$288,'Copy of PY1 Data(H)'!$A$1:$CZ$288))</f>
        <v>61476375</v>
      </c>
      <c r="BQ58" s="180" cm="1">
        <f t="array" ref="BQ58">_xlfn.XLOOKUP(BQ$1,'Copy of PY1 Data(H)'!$A$1:$CZ$1,_xlfn.XLOOKUP($A58,'Copy of PY1 Data(H)'!$A$1:$A$288,'Copy of PY1 Data(H)'!$A$1:$CZ$288))</f>
        <v>0</v>
      </c>
      <c r="BR58" s="180" cm="1">
        <f t="array" ref="BR58">_xlfn.XLOOKUP(BR$1,'Copy of PY1 Data(H)'!$A$1:$CZ$1,_xlfn.XLOOKUP($A58,'Copy of PY1 Data(H)'!$A$1:$A$288,'Copy of PY1 Data(H)'!$A$1:$CZ$288))</f>
        <v>2819000</v>
      </c>
      <c r="BS58" s="180" cm="1">
        <f t="array" ref="BS58">_xlfn.XLOOKUP(BS$1,'Copy of PY1 Data(H)'!$A$1:$CZ$1,_xlfn.XLOOKUP($A58,'Copy of PY1 Data(H)'!$A$1:$A$288,'Copy of PY1 Data(H)'!$A$1:$CZ$288))</f>
        <v>235713</v>
      </c>
      <c r="BT58" s="180" cm="1">
        <f t="array" ref="BT58">_xlfn.XLOOKUP(BT$1,'Copy of PY1 Data(H)'!$A$1:$CZ$1,_xlfn.XLOOKUP($A58,'Copy of PY1 Data(H)'!$A$1:$A$288,'Copy of PY1 Data(H)'!$A$1:$CZ$288))</f>
        <v>0</v>
      </c>
      <c r="BU58" s="180" cm="1">
        <f t="array" ref="BU58">_xlfn.XLOOKUP(BU$1,'Copy of PY1 Data(H)'!$A$1:$CZ$1,_xlfn.XLOOKUP($A58,'Copy of PY1 Data(H)'!$A$1:$A$288,'Copy of PY1 Data(H)'!$A$1:$CZ$288))</f>
        <v>67400</v>
      </c>
      <c r="BV58" s="180" cm="1">
        <f t="array" ref="BV58">_xlfn.XLOOKUP(BV$1,'Copy of PY1 Data(H)'!$A$1:$CZ$1,_xlfn.XLOOKUP($A58,'Copy of PY1 Data(H)'!$A$1:$A$288,'Copy of PY1 Data(H)'!$A$1:$CZ$288))</f>
        <v>51500</v>
      </c>
      <c r="BW58" s="180" cm="1">
        <f t="array" ref="BW58">_xlfn.XLOOKUP(BW$1,'Copy of PY1 Data(H)'!$A$1:$CZ$1,_xlfn.XLOOKUP($A58,'Copy of PY1 Data(H)'!$A$1:$A$288,'Copy of PY1 Data(H)'!$A$1:$CZ$288))</f>
        <v>2742033</v>
      </c>
      <c r="BX58" s="180" cm="1">
        <f t="array" ref="BX58">_xlfn.XLOOKUP(BX$1,'Copy of PY1 Data(H)'!$A$1:$CZ$1,_xlfn.XLOOKUP($A58,'Copy of PY1 Data(H)'!$A$1:$A$288,'Copy of PY1 Data(H)'!$A$1:$CZ$288))</f>
        <v>1591784</v>
      </c>
      <c r="BY58" s="180" cm="1">
        <f t="array" ref="BY58">_xlfn.XLOOKUP(BY$1,'Copy of PY1 Data(H)'!$A$1:$CZ$1,_xlfn.XLOOKUP($A58,'Copy of PY1 Data(H)'!$A$1:$A$288,'Copy of PY1 Data(H)'!$A$1:$CZ$288))</f>
        <v>18216163</v>
      </c>
      <c r="BZ58" s="180" cm="1">
        <f t="array" ref="BZ58">_xlfn.XLOOKUP(BZ$1,'Copy of PY1 Data(H)'!$A$1:$CZ$1,_xlfn.XLOOKUP($A58,'Copy of PY1 Data(H)'!$A$1:$A$288,'Copy of PY1 Data(H)'!$A$1:$CZ$288))</f>
        <v>67835</v>
      </c>
      <c r="CA58" s="180" cm="1">
        <f t="array" ref="CA58">_xlfn.XLOOKUP(CA$1,'Copy of PY1 Data(H)'!$A$1:$CZ$1,_xlfn.XLOOKUP($A58,'Copy of PY1 Data(H)'!$A$1:$A$288,'Copy of PY1 Data(H)'!$A$1:$CZ$288))</f>
        <v>5690500</v>
      </c>
      <c r="CB58" s="180" cm="1">
        <f t="array" ref="CB58">_xlfn.XLOOKUP(CB$1,'Copy of PY1 Data(H)'!$A$1:$CZ$1,_xlfn.XLOOKUP($A58,'Copy of PY1 Data(H)'!$A$1:$A$288,'Copy of PY1 Data(H)'!$A$1:$CZ$288))</f>
        <v>241065</v>
      </c>
      <c r="CC58" s="180" cm="1">
        <f t="array" ref="CC58">_xlfn.XLOOKUP(CC$1,'Copy of PY1 Data(H)'!$A$1:$CZ$1,_xlfn.XLOOKUP($A58,'Copy of PY1 Data(H)'!$A$1:$A$288,'Copy of PY1 Data(H)'!$A$1:$CZ$288))</f>
        <v>1247000</v>
      </c>
      <c r="CD58" s="180" cm="1">
        <f t="array" ref="CD58">_xlfn.XLOOKUP(CD$1,'Copy of PY1 Data(H)'!$A$1:$CZ$1,_xlfn.XLOOKUP($A58,'Copy of PY1 Data(H)'!$A$1:$A$288,'Copy of PY1 Data(H)'!$A$1:$CZ$288))</f>
        <v>22832300</v>
      </c>
    </row>
    <row r="59" spans="1:82" x14ac:dyDescent="0.3">
      <c r="A59" s="180">
        <v>369</v>
      </c>
      <c r="C59" s="180"/>
      <c r="D59" s="180" cm="1">
        <f t="array" ref="D59">_xlfn.XLOOKUP(D$1,'Copy of PY1 Data(H)'!$A$1:$CZ$1,_xlfn.XLOOKUP($A59,'Copy of PY1 Data(H)'!$A$1:$A$288,'Copy of PY1 Data(H)'!$A$1:$CZ$288))</f>
        <v>1797049</v>
      </c>
      <c r="E59" s="180" cm="1">
        <f t="array" ref="E59">_xlfn.XLOOKUP(E$1,'Copy of PY1 Data(H)'!$A$1:$CZ$1,_xlfn.XLOOKUP($A59,'Copy of PY1 Data(H)'!$A$1:$A$288,'Copy of PY1 Data(H)'!$A$1:$CZ$288))</f>
        <v>12187128</v>
      </c>
      <c r="F59" s="180" cm="1">
        <f t="array" ref="F59">_xlfn.XLOOKUP(F$1,'Copy of PY1 Data(H)'!$A$1:$CZ$1,_xlfn.XLOOKUP($A59,'Copy of PY1 Data(H)'!$A$1:$A$288,'Copy of PY1 Data(H)'!$A$1:$CZ$288))</f>
        <v>189368</v>
      </c>
      <c r="G59" s="180" cm="1">
        <f t="array" ref="G59">_xlfn.XLOOKUP(G$1,'Copy of PY1 Data(H)'!$A$1:$CZ$1,_xlfn.XLOOKUP($A59,'Copy of PY1 Data(H)'!$A$1:$A$288,'Copy of PY1 Data(H)'!$A$1:$CZ$288))</f>
        <v>435477</v>
      </c>
      <c r="H59" s="180" cm="1">
        <f t="array" ref="H59">_xlfn.XLOOKUP(H$1,'Copy of PY1 Data(H)'!$A$1:$CZ$1,_xlfn.XLOOKUP($A59,'Copy of PY1 Data(H)'!$A$1:$A$288,'Copy of PY1 Data(H)'!$A$1:$CZ$288))</f>
        <v>387977</v>
      </c>
      <c r="I59" s="180" cm="1">
        <f t="array" ref="I59">_xlfn.XLOOKUP(I$1,'Copy of PY1 Data(H)'!$A$1:$CZ$1,_xlfn.XLOOKUP($A59,'Copy of PY1 Data(H)'!$A$1:$A$288,'Copy of PY1 Data(H)'!$A$1:$CZ$288))</f>
        <v>131200</v>
      </c>
      <c r="J59" s="180" cm="1">
        <f t="array" ref="J59">_xlfn.XLOOKUP(J$1,'Copy of PY1 Data(H)'!$A$1:$CZ$1,_xlfn.XLOOKUP($A59,'Copy of PY1 Data(H)'!$A$1:$A$288,'Copy of PY1 Data(H)'!$A$1:$CZ$288))</f>
        <v>30654</v>
      </c>
      <c r="K59" s="180" cm="1">
        <f t="array" ref="K59">_xlfn.XLOOKUP(K$1,'Copy of PY1 Data(H)'!$A$1:$CZ$1,_xlfn.XLOOKUP($A59,'Copy of PY1 Data(H)'!$A$1:$A$288,'Copy of PY1 Data(H)'!$A$1:$CZ$288))</f>
        <v>63057</v>
      </c>
      <c r="L59" s="180" cm="1">
        <f t="array" ref="L59">_xlfn.XLOOKUP(L$1,'Copy of PY1 Data(H)'!$A$1:$CZ$1,_xlfn.XLOOKUP($A59,'Copy of PY1 Data(H)'!$A$1:$A$288,'Copy of PY1 Data(H)'!$A$1:$CZ$288))</f>
        <v>1935125</v>
      </c>
      <c r="M59" s="180" cm="1">
        <f t="array" ref="M59">_xlfn.XLOOKUP(M$1,'Copy of PY1 Data(H)'!$A$1:$CZ$1,_xlfn.XLOOKUP($A59,'Copy of PY1 Data(H)'!$A$1:$A$288,'Copy of PY1 Data(H)'!$A$1:$CZ$288))</f>
        <v>94066823</v>
      </c>
      <c r="N59" s="180" cm="1">
        <f t="array" ref="N59">_xlfn.XLOOKUP(N$1,'Copy of PY1 Data(H)'!$A$1:$CZ$1,_xlfn.XLOOKUP($A59,'Copy of PY1 Data(H)'!$A$1:$A$288,'Copy of PY1 Data(H)'!$A$1:$CZ$288))</f>
        <v>796843</v>
      </c>
      <c r="O59" s="180" cm="1">
        <f t="array" ref="O59">_xlfn.XLOOKUP(O$1,'Copy of PY1 Data(H)'!$A$1:$CZ$1,_xlfn.XLOOKUP($A59,'Copy of PY1 Data(H)'!$A$1:$A$288,'Copy of PY1 Data(H)'!$A$1:$CZ$288))</f>
        <v>3652104</v>
      </c>
      <c r="P59" s="180" cm="1">
        <f t="array" ref="P59">_xlfn.XLOOKUP(P$1,'Copy of PY1 Data(H)'!$A$1:$CZ$1,_xlfn.XLOOKUP($A59,'Copy of PY1 Data(H)'!$A$1:$A$288,'Copy of PY1 Data(H)'!$A$1:$CZ$288))</f>
        <v>10787</v>
      </c>
      <c r="Q59" s="180" cm="1">
        <f t="array" ref="Q59">_xlfn.XLOOKUP(Q$1,'Copy of PY1 Data(H)'!$A$1:$CZ$1,_xlfn.XLOOKUP($A59,'Copy of PY1 Data(H)'!$A$1:$A$288,'Copy of PY1 Data(H)'!$A$1:$CZ$288))</f>
        <v>2757445</v>
      </c>
      <c r="R59" s="180" cm="1">
        <f t="array" ref="R59">_xlfn.XLOOKUP(R$1,'Copy of PY1 Data(H)'!$A$1:$CZ$1,_xlfn.XLOOKUP($A59,'Copy of PY1 Data(H)'!$A$1:$A$288,'Copy of PY1 Data(H)'!$A$1:$CZ$288))</f>
        <v>40312</v>
      </c>
      <c r="S59" s="180" cm="1">
        <f t="array" ref="S59">_xlfn.XLOOKUP(S$1,'Copy of PY1 Data(H)'!$A$1:$CZ$1,_xlfn.XLOOKUP($A59,'Copy of PY1 Data(H)'!$A$1:$A$288,'Copy of PY1 Data(H)'!$A$1:$CZ$288))</f>
        <v>148959</v>
      </c>
      <c r="T59" s="180" cm="1">
        <f t="array" ref="T59">_xlfn.XLOOKUP(T$1,'Copy of PY1 Data(H)'!$A$1:$CZ$1,_xlfn.XLOOKUP($A59,'Copy of PY1 Data(H)'!$A$1:$A$288,'Copy of PY1 Data(H)'!$A$1:$CZ$288))</f>
        <v>746052</v>
      </c>
      <c r="U59" s="180" cm="1">
        <f t="array" ref="U59">_xlfn.XLOOKUP(U$1,'Copy of PY1 Data(H)'!$A$1:$CZ$1,_xlfn.XLOOKUP($A59,'Copy of PY1 Data(H)'!$A$1:$A$288,'Copy of PY1 Data(H)'!$A$1:$CZ$288))</f>
        <v>525511</v>
      </c>
      <c r="V59" s="180" cm="1">
        <f t="array" ref="V59">_xlfn.XLOOKUP(V$1,'Copy of PY1 Data(H)'!$A$1:$CZ$1,_xlfn.XLOOKUP($A59,'Copy of PY1 Data(H)'!$A$1:$A$288,'Copy of PY1 Data(H)'!$A$1:$CZ$288))</f>
        <v>2070308</v>
      </c>
      <c r="W59" s="180" cm="1">
        <f t="array" ref="W59">_xlfn.XLOOKUP(W$1,'Copy of PY1 Data(H)'!$A$1:$CZ$1,_xlfn.XLOOKUP($A59,'Copy of PY1 Data(H)'!$A$1:$A$288,'Copy of PY1 Data(H)'!$A$1:$CZ$288))</f>
        <v>0</v>
      </c>
      <c r="X59" s="180" cm="1">
        <f t="array" ref="X59">_xlfn.XLOOKUP(X$1,'Copy of PY1 Data(H)'!$A$1:$CZ$1,_xlfn.XLOOKUP($A59,'Copy of PY1 Data(H)'!$A$1:$A$288,'Copy of PY1 Data(H)'!$A$1:$CZ$288))</f>
        <v>0</v>
      </c>
      <c r="Y59" s="180" cm="1">
        <f t="array" ref="Y59">_xlfn.XLOOKUP(Y$1,'Copy of PY1 Data(H)'!$A$1:$CZ$1,_xlfn.XLOOKUP($A59,'Copy of PY1 Data(H)'!$A$1:$A$288,'Copy of PY1 Data(H)'!$A$1:$CZ$288))</f>
        <v>397068</v>
      </c>
      <c r="Z59" s="180" cm="1">
        <f t="array" ref="Z59">_xlfn.XLOOKUP(Z$1,'Copy of PY1 Data(H)'!$A$1:$CZ$1,_xlfn.XLOOKUP($A59,'Copy of PY1 Data(H)'!$A$1:$A$288,'Copy of PY1 Data(H)'!$A$1:$CZ$288))</f>
        <v>9361383</v>
      </c>
      <c r="AA59" s="180" cm="1">
        <f t="array" ref="AA59">_xlfn.XLOOKUP(AA$1,'Copy of PY1 Data(H)'!$A$1:$CZ$1,_xlfn.XLOOKUP($A59,'Copy of PY1 Data(H)'!$A$1:$A$288,'Copy of PY1 Data(H)'!$A$1:$CZ$288))</f>
        <v>114463</v>
      </c>
      <c r="AB59" s="180" cm="1">
        <f t="array" ref="AB59">_xlfn.XLOOKUP(AB$1,'Copy of PY1 Data(H)'!$A$1:$CZ$1,_xlfn.XLOOKUP($A59,'Copy of PY1 Data(H)'!$A$1:$A$288,'Copy of PY1 Data(H)'!$A$1:$CZ$288))</f>
        <v>278114</v>
      </c>
      <c r="AC59" s="180" cm="1">
        <f t="array" ref="AC59">_xlfn.XLOOKUP(AC$1,'Copy of PY1 Data(H)'!$A$1:$CZ$1,_xlfn.XLOOKUP($A59,'Copy of PY1 Data(H)'!$A$1:$A$288,'Copy of PY1 Data(H)'!$A$1:$CZ$288))</f>
        <v>4103224</v>
      </c>
      <c r="AD59" s="180" cm="1">
        <f t="array" ref="AD59">_xlfn.XLOOKUP(AD$1,'Copy of PY1 Data(H)'!$A$1:$CZ$1,_xlfn.XLOOKUP($A59,'Copy of PY1 Data(H)'!$A$1:$A$288,'Copy of PY1 Data(H)'!$A$1:$CZ$288))</f>
        <v>326726</v>
      </c>
      <c r="AE59" s="180" cm="1">
        <f t="array" ref="AE59">_xlfn.XLOOKUP(AE$1,'Copy of PY1 Data(H)'!$A$1:$CZ$1,_xlfn.XLOOKUP($A59,'Copy of PY1 Data(H)'!$A$1:$A$288,'Copy of PY1 Data(H)'!$A$1:$CZ$288))</f>
        <v>0</v>
      </c>
      <c r="AF59" s="180" cm="1">
        <f t="array" ref="AF59">_xlfn.XLOOKUP(AF$1,'Copy of PY1 Data(H)'!$A$1:$CZ$1,_xlfn.XLOOKUP($A59,'Copy of PY1 Data(H)'!$A$1:$A$288,'Copy of PY1 Data(H)'!$A$1:$CZ$288))</f>
        <v>6769471</v>
      </c>
      <c r="AG59" s="180" cm="1">
        <f t="array" ref="AG59">_xlfn.XLOOKUP(AG$1,'Copy of PY1 Data(H)'!$A$1:$CZ$1,_xlfn.XLOOKUP($A59,'Copy of PY1 Data(H)'!$A$1:$A$288,'Copy of PY1 Data(H)'!$A$1:$CZ$288))</f>
        <v>148917</v>
      </c>
      <c r="AH59" s="180" cm="1">
        <f t="array" ref="AH59">_xlfn.XLOOKUP(AH$1,'Copy of PY1 Data(H)'!$A$1:$CZ$1,_xlfn.XLOOKUP($A59,'Copy of PY1 Data(H)'!$A$1:$A$288,'Copy of PY1 Data(H)'!$A$1:$CZ$288))</f>
        <v>108398</v>
      </c>
      <c r="AI59" s="180" cm="1">
        <f t="array" ref="AI59">_xlfn.XLOOKUP(AI$1,'Copy of PY1 Data(H)'!$A$1:$CZ$1,_xlfn.XLOOKUP($A59,'Copy of PY1 Data(H)'!$A$1:$A$288,'Copy of PY1 Data(H)'!$A$1:$CZ$288))</f>
        <v>2766257</v>
      </c>
      <c r="AJ59" s="180" cm="1">
        <f t="array" ref="AJ59">_xlfn.XLOOKUP(AJ$1,'Copy of PY1 Data(H)'!$A$1:$CZ$1,_xlfn.XLOOKUP($A59,'Copy of PY1 Data(H)'!$A$1:$A$288,'Copy of PY1 Data(H)'!$A$1:$CZ$288))</f>
        <v>640067</v>
      </c>
      <c r="AK59" s="180" cm="1">
        <f t="array" ref="AK59">_xlfn.XLOOKUP(AK$1,'Copy of PY1 Data(H)'!$A$1:$CZ$1,_xlfn.XLOOKUP($A59,'Copy of PY1 Data(H)'!$A$1:$A$288,'Copy of PY1 Data(H)'!$A$1:$CZ$288))</f>
        <v>44612</v>
      </c>
      <c r="AL59" s="180" cm="1">
        <f t="array" ref="AL59">_xlfn.XLOOKUP(AL$1,'Copy of PY1 Data(H)'!$A$1:$CZ$1,_xlfn.XLOOKUP($A59,'Copy of PY1 Data(H)'!$A$1:$A$288,'Copy of PY1 Data(H)'!$A$1:$CZ$288))</f>
        <v>0</v>
      </c>
      <c r="AM59" s="180" cm="1">
        <f t="array" ref="AM59">_xlfn.XLOOKUP(AM$1,'Copy of PY1 Data(H)'!$A$1:$CZ$1,_xlfn.XLOOKUP($A59,'Copy of PY1 Data(H)'!$A$1:$A$288,'Copy of PY1 Data(H)'!$A$1:$CZ$288))</f>
        <v>35684</v>
      </c>
      <c r="AN59" s="180" cm="1">
        <f t="array" ref="AN59">_xlfn.XLOOKUP(AN$1,'Copy of PY1 Data(H)'!$A$1:$CZ$1,_xlfn.XLOOKUP($A59,'Copy of PY1 Data(H)'!$A$1:$A$288,'Copy of PY1 Data(H)'!$A$1:$CZ$288))</f>
        <v>6707613</v>
      </c>
      <c r="AO59" s="180" cm="1">
        <f t="array" ref="AO59">_xlfn.XLOOKUP(AO$1,'Copy of PY1 Data(H)'!$A$1:$CZ$1,_xlfn.XLOOKUP($A59,'Copy of PY1 Data(H)'!$A$1:$A$288,'Copy of PY1 Data(H)'!$A$1:$CZ$288))</f>
        <v>42623</v>
      </c>
      <c r="AP59" s="180" cm="1">
        <f t="array" ref="AP59">_xlfn.XLOOKUP(AP$1,'Copy of PY1 Data(H)'!$A$1:$CZ$1,_xlfn.XLOOKUP($A59,'Copy of PY1 Data(H)'!$A$1:$A$288,'Copy of PY1 Data(H)'!$A$1:$CZ$288))</f>
        <v>931241</v>
      </c>
      <c r="AQ59" s="180" cm="1">
        <f t="array" ref="AQ59">_xlfn.XLOOKUP(AQ$1,'Copy of PY1 Data(H)'!$A$1:$CZ$1,_xlfn.XLOOKUP($A59,'Copy of PY1 Data(H)'!$A$1:$A$288,'Copy of PY1 Data(H)'!$A$1:$CZ$288))</f>
        <v>1371323</v>
      </c>
      <c r="AR59" s="180" cm="1">
        <f t="array" ref="AR59">_xlfn.XLOOKUP(AR$1,'Copy of PY1 Data(H)'!$A$1:$CZ$1,_xlfn.XLOOKUP($A59,'Copy of PY1 Data(H)'!$A$1:$A$288,'Copy of PY1 Data(H)'!$A$1:$CZ$288))</f>
        <v>37327</v>
      </c>
      <c r="AS59" s="180" cm="1">
        <f t="array" ref="AS59">_xlfn.XLOOKUP(AS$1,'Copy of PY1 Data(H)'!$A$1:$CZ$1,_xlfn.XLOOKUP($A59,'Copy of PY1 Data(H)'!$A$1:$A$288,'Copy of PY1 Data(H)'!$A$1:$CZ$288))</f>
        <v>0</v>
      </c>
      <c r="AT59" s="180" cm="1">
        <f t="array" ref="AT59">_xlfn.XLOOKUP(AT$1,'Copy of PY1 Data(H)'!$A$1:$CZ$1,_xlfn.XLOOKUP($A59,'Copy of PY1 Data(H)'!$A$1:$A$288,'Copy of PY1 Data(H)'!$A$1:$CZ$288))</f>
        <v>256446</v>
      </c>
      <c r="AU59" s="180" cm="1">
        <f t="array" ref="AU59">_xlfn.XLOOKUP(AU$1,'Copy of PY1 Data(H)'!$A$1:$CZ$1,_xlfn.XLOOKUP($A59,'Copy of PY1 Data(H)'!$A$1:$A$288,'Copy of PY1 Data(H)'!$A$1:$CZ$288))</f>
        <v>36596393</v>
      </c>
      <c r="AV59" s="180" cm="1">
        <f t="array" ref="AV59">_xlfn.XLOOKUP(AV$1,'Copy of PY1 Data(H)'!$A$1:$CZ$1,_xlfn.XLOOKUP($A59,'Copy of PY1 Data(H)'!$A$1:$A$288,'Copy of PY1 Data(H)'!$A$1:$CZ$288))</f>
        <v>9803441</v>
      </c>
      <c r="AW59" s="180" cm="1">
        <f t="array" ref="AW59">_xlfn.XLOOKUP(AW$1,'Copy of PY1 Data(H)'!$A$1:$CZ$1,_xlfn.XLOOKUP($A59,'Copy of PY1 Data(H)'!$A$1:$A$288,'Copy of PY1 Data(H)'!$A$1:$CZ$288))</f>
        <v>346919</v>
      </c>
      <c r="AX59" s="180" cm="1">
        <f t="array" ref="AX59">_xlfn.XLOOKUP(AX$1,'Copy of PY1 Data(H)'!$A$1:$CZ$1,_xlfn.XLOOKUP($A59,'Copy of PY1 Data(H)'!$A$1:$A$288,'Copy of PY1 Data(H)'!$A$1:$CZ$288))</f>
        <v>175031</v>
      </c>
      <c r="AY59" s="180" cm="1">
        <f t="array" ref="AY59">_xlfn.XLOOKUP(AY$1,'Copy of PY1 Data(H)'!$A$1:$CZ$1,_xlfn.XLOOKUP($A59,'Copy of PY1 Data(H)'!$A$1:$A$288,'Copy of PY1 Data(H)'!$A$1:$CZ$288))</f>
        <v>70866</v>
      </c>
      <c r="AZ59" s="180" cm="1">
        <f t="array" ref="AZ59">_xlfn.XLOOKUP(AZ$1,'Copy of PY1 Data(H)'!$A$1:$CZ$1,_xlfn.XLOOKUP($A59,'Copy of PY1 Data(H)'!$A$1:$A$288,'Copy of PY1 Data(H)'!$A$1:$CZ$288))</f>
        <v>30263</v>
      </c>
      <c r="BA59" s="180" cm="1">
        <f t="array" ref="BA59">_xlfn.XLOOKUP(BA$1,'Copy of PY1 Data(H)'!$A$1:$CZ$1,_xlfn.XLOOKUP($A59,'Copy of PY1 Data(H)'!$A$1:$A$288,'Copy of PY1 Data(H)'!$A$1:$CZ$288))</f>
        <v>0</v>
      </c>
      <c r="BB59" s="180" cm="1">
        <f t="array" ref="BB59">_xlfn.XLOOKUP(BB$1,'Copy of PY1 Data(H)'!$A$1:$CZ$1,_xlfn.XLOOKUP($A59,'Copy of PY1 Data(H)'!$A$1:$A$288,'Copy of PY1 Data(H)'!$A$1:$CZ$288))</f>
        <v>2210553</v>
      </c>
      <c r="BC59" s="180" cm="1">
        <f t="array" ref="BC59">_xlfn.XLOOKUP(BC$1,'Copy of PY1 Data(H)'!$A$1:$CZ$1,_xlfn.XLOOKUP($A59,'Copy of PY1 Data(H)'!$A$1:$A$288,'Copy of PY1 Data(H)'!$A$1:$CZ$288))</f>
        <v>45812</v>
      </c>
      <c r="BD59" s="180" cm="1">
        <f t="array" ref="BD59">_xlfn.XLOOKUP(BD$1,'Copy of PY1 Data(H)'!$A$1:$CZ$1,_xlfn.XLOOKUP($A59,'Copy of PY1 Data(H)'!$A$1:$A$288,'Copy of PY1 Data(H)'!$A$1:$CZ$288))</f>
        <v>84792</v>
      </c>
      <c r="BE59" s="180" cm="1">
        <f t="array" ref="BE59">_xlfn.XLOOKUP(BE$1,'Copy of PY1 Data(H)'!$A$1:$CZ$1,_xlfn.XLOOKUP($A59,'Copy of PY1 Data(H)'!$A$1:$A$288,'Copy of PY1 Data(H)'!$A$1:$CZ$288))</f>
        <v>20357</v>
      </c>
      <c r="BF59" s="180" cm="1">
        <f t="array" ref="BF59">_xlfn.XLOOKUP(BF$1,'Copy of PY1 Data(H)'!$A$1:$CZ$1,_xlfn.XLOOKUP($A59,'Copy of PY1 Data(H)'!$A$1:$A$288,'Copy of PY1 Data(H)'!$A$1:$CZ$288))</f>
        <v>6014535</v>
      </c>
      <c r="BG59" s="180" cm="1">
        <f t="array" ref="BG59">_xlfn.XLOOKUP(BG$1,'Copy of PY1 Data(H)'!$A$1:$CZ$1,_xlfn.XLOOKUP($A59,'Copy of PY1 Data(H)'!$A$1:$A$288,'Copy of PY1 Data(H)'!$A$1:$CZ$288))</f>
        <v>12779</v>
      </c>
      <c r="BH59" s="180" cm="1">
        <f t="array" ref="BH59">_xlfn.XLOOKUP(BH$1,'Copy of PY1 Data(H)'!$A$1:$CZ$1,_xlfn.XLOOKUP($A59,'Copy of PY1 Data(H)'!$A$1:$A$288,'Copy of PY1 Data(H)'!$A$1:$CZ$288))</f>
        <v>6012277</v>
      </c>
      <c r="BI59" s="180" cm="1">
        <f t="array" ref="BI59">_xlfn.XLOOKUP(BI$1,'Copy of PY1 Data(H)'!$A$1:$CZ$1,_xlfn.XLOOKUP($A59,'Copy of PY1 Data(H)'!$A$1:$A$288,'Copy of PY1 Data(H)'!$A$1:$CZ$288))</f>
        <v>1297722</v>
      </c>
      <c r="BJ59" s="180" cm="1">
        <f t="array" ref="BJ59">_xlfn.XLOOKUP(BJ$1,'Copy of PY1 Data(H)'!$A$1:$CZ$1,_xlfn.XLOOKUP($A59,'Copy of PY1 Data(H)'!$A$1:$A$288,'Copy of PY1 Data(H)'!$A$1:$CZ$288))</f>
        <v>106253</v>
      </c>
      <c r="BK59" s="180" cm="1">
        <f t="array" ref="BK59">_xlfn.XLOOKUP(BK$1,'Copy of PY1 Data(H)'!$A$1:$CZ$1,_xlfn.XLOOKUP($A59,'Copy of PY1 Data(H)'!$A$1:$A$288,'Copy of PY1 Data(H)'!$A$1:$CZ$288))</f>
        <v>58900</v>
      </c>
      <c r="BL59" s="180" cm="1">
        <f t="array" ref="BL59">_xlfn.XLOOKUP(BL$1,'Copy of PY1 Data(H)'!$A$1:$CZ$1,_xlfn.XLOOKUP($A59,'Copy of PY1 Data(H)'!$A$1:$A$288,'Copy of PY1 Data(H)'!$A$1:$CZ$288))</f>
        <v>5546410</v>
      </c>
      <c r="BM59" s="180" cm="1">
        <f t="array" ref="BM59">_xlfn.XLOOKUP(BM$1,'Copy of PY1 Data(H)'!$A$1:$CZ$1,_xlfn.XLOOKUP($A59,'Copy of PY1 Data(H)'!$A$1:$A$288,'Copy of PY1 Data(H)'!$A$1:$CZ$288))</f>
        <v>6683115</v>
      </c>
      <c r="BN59" s="180" cm="1">
        <f t="array" ref="BN59">_xlfn.XLOOKUP(BN$1,'Copy of PY1 Data(H)'!$A$1:$CZ$1,_xlfn.XLOOKUP($A59,'Copy of PY1 Data(H)'!$A$1:$A$288,'Copy of PY1 Data(H)'!$A$1:$CZ$288))</f>
        <v>1112972</v>
      </c>
      <c r="BO59" s="180" cm="1">
        <f t="array" ref="BO59">_xlfn.XLOOKUP(BO$1,'Copy of PY1 Data(H)'!$A$1:$CZ$1,_xlfn.XLOOKUP($A59,'Copy of PY1 Data(H)'!$A$1:$A$288,'Copy of PY1 Data(H)'!$A$1:$CZ$288))</f>
        <v>2919083</v>
      </c>
      <c r="BP59" s="180" cm="1">
        <f t="array" ref="BP59">_xlfn.XLOOKUP(BP$1,'Copy of PY1 Data(H)'!$A$1:$CZ$1,_xlfn.XLOOKUP($A59,'Copy of PY1 Data(H)'!$A$1:$A$288,'Copy of PY1 Data(H)'!$A$1:$CZ$288))</f>
        <v>39417198</v>
      </c>
      <c r="BQ59" s="180" cm="1">
        <f t="array" ref="BQ59">_xlfn.XLOOKUP(BQ$1,'Copy of PY1 Data(H)'!$A$1:$CZ$1,_xlfn.XLOOKUP($A59,'Copy of PY1 Data(H)'!$A$1:$A$288,'Copy of PY1 Data(H)'!$A$1:$CZ$288))</f>
        <v>146132</v>
      </c>
      <c r="BR59" s="180" cm="1">
        <f t="array" ref="BR59">_xlfn.XLOOKUP(BR$1,'Copy of PY1 Data(H)'!$A$1:$CZ$1,_xlfn.XLOOKUP($A59,'Copy of PY1 Data(H)'!$A$1:$A$288,'Copy of PY1 Data(H)'!$A$1:$CZ$288))</f>
        <v>1157909</v>
      </c>
      <c r="BS59" s="180" cm="1">
        <f t="array" ref="BS59">_xlfn.XLOOKUP(BS$1,'Copy of PY1 Data(H)'!$A$1:$CZ$1,_xlfn.XLOOKUP($A59,'Copy of PY1 Data(H)'!$A$1:$A$288,'Copy of PY1 Data(H)'!$A$1:$CZ$288))</f>
        <v>255066</v>
      </c>
      <c r="BT59" s="180" cm="1">
        <f t="array" ref="BT59">_xlfn.XLOOKUP(BT$1,'Copy of PY1 Data(H)'!$A$1:$CZ$1,_xlfn.XLOOKUP($A59,'Copy of PY1 Data(H)'!$A$1:$A$288,'Copy of PY1 Data(H)'!$A$1:$CZ$288))</f>
        <v>0</v>
      </c>
      <c r="BU59" s="180" cm="1">
        <f t="array" ref="BU59">_xlfn.XLOOKUP(BU$1,'Copy of PY1 Data(H)'!$A$1:$CZ$1,_xlfn.XLOOKUP($A59,'Copy of PY1 Data(H)'!$A$1:$A$288,'Copy of PY1 Data(H)'!$A$1:$CZ$288))</f>
        <v>73323</v>
      </c>
      <c r="BV59" s="180" cm="1">
        <f t="array" ref="BV59">_xlfn.XLOOKUP(BV$1,'Copy of PY1 Data(H)'!$A$1:$CZ$1,_xlfn.XLOOKUP($A59,'Copy of PY1 Data(H)'!$A$1:$A$288,'Copy of PY1 Data(H)'!$A$1:$CZ$288))</f>
        <v>135516</v>
      </c>
      <c r="BW59" s="180" cm="1">
        <f t="array" ref="BW59">_xlfn.XLOOKUP(BW$1,'Copy of PY1 Data(H)'!$A$1:$CZ$1,_xlfn.XLOOKUP($A59,'Copy of PY1 Data(H)'!$A$1:$A$288,'Copy of PY1 Data(H)'!$A$1:$CZ$288))</f>
        <v>416520</v>
      </c>
      <c r="BX59" s="180" cm="1">
        <f t="array" ref="BX59">_xlfn.XLOOKUP(BX$1,'Copy of PY1 Data(H)'!$A$1:$CZ$1,_xlfn.XLOOKUP($A59,'Copy of PY1 Data(H)'!$A$1:$A$288,'Copy of PY1 Data(H)'!$A$1:$CZ$288))</f>
        <v>1209252</v>
      </c>
      <c r="BY59" s="180" cm="1">
        <f t="array" ref="BY59">_xlfn.XLOOKUP(BY$1,'Copy of PY1 Data(H)'!$A$1:$CZ$1,_xlfn.XLOOKUP($A59,'Copy of PY1 Data(H)'!$A$1:$A$288,'Copy of PY1 Data(H)'!$A$1:$CZ$288))</f>
        <v>15280898</v>
      </c>
      <c r="BZ59" s="180" cm="1">
        <f t="array" ref="BZ59">_xlfn.XLOOKUP(BZ$1,'Copy of PY1 Data(H)'!$A$1:$CZ$1,_xlfn.XLOOKUP($A59,'Copy of PY1 Data(H)'!$A$1:$A$288,'Copy of PY1 Data(H)'!$A$1:$CZ$288))</f>
        <v>212477</v>
      </c>
      <c r="CA59" s="180" cm="1">
        <f t="array" ref="CA59">_xlfn.XLOOKUP(CA$1,'Copy of PY1 Data(H)'!$A$1:$CZ$1,_xlfn.XLOOKUP($A59,'Copy of PY1 Data(H)'!$A$1:$A$288,'Copy of PY1 Data(H)'!$A$1:$CZ$288))</f>
        <v>6059093</v>
      </c>
      <c r="CB59" s="180" cm="1">
        <f t="array" ref="CB59">_xlfn.XLOOKUP(CB$1,'Copy of PY1 Data(H)'!$A$1:$CZ$1,_xlfn.XLOOKUP($A59,'Copy of PY1 Data(H)'!$A$1:$A$288,'Copy of PY1 Data(H)'!$A$1:$CZ$288))</f>
        <v>314895</v>
      </c>
      <c r="CC59" s="180" cm="1">
        <f t="array" ref="CC59">_xlfn.XLOOKUP(CC$1,'Copy of PY1 Data(H)'!$A$1:$CZ$1,_xlfn.XLOOKUP($A59,'Copy of PY1 Data(H)'!$A$1:$A$288,'Copy of PY1 Data(H)'!$A$1:$CZ$288))</f>
        <v>573875</v>
      </c>
      <c r="CD59" s="180" cm="1">
        <f t="array" ref="CD59">_xlfn.XLOOKUP(CD$1,'Copy of PY1 Data(H)'!$A$1:$CZ$1,_xlfn.XLOOKUP($A59,'Copy of PY1 Data(H)'!$A$1:$A$288,'Copy of PY1 Data(H)'!$A$1:$CZ$288))</f>
        <v>8819130</v>
      </c>
    </row>
    <row r="60" spans="1:82" x14ac:dyDescent="0.3">
      <c r="A60" s="180">
        <v>16</v>
      </c>
      <c r="C60" s="180"/>
      <c r="D60" s="180" cm="1">
        <f t="array" ref="D60">_xlfn.XLOOKUP(D$1,'Copy of PY1 Data(H)'!$A$1:$CZ$1,_xlfn.XLOOKUP($A60,'Copy of PY1 Data(H)'!$A$1:$A$288,'Copy of PY1 Data(H)'!$A$1:$CZ$288))</f>
        <v>2230047</v>
      </c>
      <c r="E60" s="180" cm="1">
        <f t="array" ref="E60">_xlfn.XLOOKUP(E$1,'Copy of PY1 Data(H)'!$A$1:$CZ$1,_xlfn.XLOOKUP($A60,'Copy of PY1 Data(H)'!$A$1:$A$288,'Copy of PY1 Data(H)'!$A$1:$CZ$288))</f>
        <v>2395806</v>
      </c>
      <c r="F60" s="180" cm="1">
        <f t="array" ref="F60">_xlfn.XLOOKUP(F$1,'Copy of PY1 Data(H)'!$A$1:$CZ$1,_xlfn.XLOOKUP($A60,'Copy of PY1 Data(H)'!$A$1:$A$288,'Copy of PY1 Data(H)'!$A$1:$CZ$288))</f>
        <v>324103</v>
      </c>
      <c r="G60" s="180" cm="1">
        <f t="array" ref="G60">_xlfn.XLOOKUP(G$1,'Copy of PY1 Data(H)'!$A$1:$CZ$1,_xlfn.XLOOKUP($A60,'Copy of PY1 Data(H)'!$A$1:$A$288,'Copy of PY1 Data(H)'!$A$1:$CZ$288))</f>
        <v>924930</v>
      </c>
      <c r="H60" s="180" cm="1">
        <f t="array" ref="H60">_xlfn.XLOOKUP(H$1,'Copy of PY1 Data(H)'!$A$1:$CZ$1,_xlfn.XLOOKUP($A60,'Copy of PY1 Data(H)'!$A$1:$A$288,'Copy of PY1 Data(H)'!$A$1:$CZ$288))</f>
        <v>762688</v>
      </c>
      <c r="I60" s="180" cm="1">
        <f t="array" ref="I60">_xlfn.XLOOKUP(I$1,'Copy of PY1 Data(H)'!$A$1:$CZ$1,_xlfn.XLOOKUP($A60,'Copy of PY1 Data(H)'!$A$1:$A$288,'Copy of PY1 Data(H)'!$A$1:$CZ$288))</f>
        <v>239545</v>
      </c>
      <c r="J60" s="180" cm="1">
        <f t="array" ref="J60">_xlfn.XLOOKUP(J$1,'Copy of PY1 Data(H)'!$A$1:$CZ$1,_xlfn.XLOOKUP($A60,'Copy of PY1 Data(H)'!$A$1:$A$288,'Copy of PY1 Data(H)'!$A$1:$CZ$288))</f>
        <v>55497</v>
      </c>
      <c r="K60" s="180" cm="1">
        <f t="array" ref="K60">_xlfn.XLOOKUP(K$1,'Copy of PY1 Data(H)'!$A$1:$CZ$1,_xlfn.XLOOKUP($A60,'Copy of PY1 Data(H)'!$A$1:$A$288,'Copy of PY1 Data(H)'!$A$1:$CZ$288))</f>
        <v>96828</v>
      </c>
      <c r="L60" s="180" cm="1">
        <f t="array" ref="L60">_xlfn.XLOOKUP(L$1,'Copy of PY1 Data(H)'!$A$1:$CZ$1,_xlfn.XLOOKUP($A60,'Copy of PY1 Data(H)'!$A$1:$A$288,'Copy of PY1 Data(H)'!$A$1:$CZ$288))</f>
        <v>4845568</v>
      </c>
      <c r="M60" s="180" cm="1">
        <f t="array" ref="M60">_xlfn.XLOOKUP(M$1,'Copy of PY1 Data(H)'!$A$1:$CZ$1,_xlfn.XLOOKUP($A60,'Copy of PY1 Data(H)'!$A$1:$A$288,'Copy of PY1 Data(H)'!$A$1:$CZ$288))</f>
        <v>176436353</v>
      </c>
      <c r="N60" s="180" cm="1">
        <f t="array" ref="N60">_xlfn.XLOOKUP(N$1,'Copy of PY1 Data(H)'!$A$1:$CZ$1,_xlfn.XLOOKUP($A60,'Copy of PY1 Data(H)'!$A$1:$A$288,'Copy of PY1 Data(H)'!$A$1:$CZ$288))</f>
        <v>2144161</v>
      </c>
      <c r="O60" s="180" cm="1">
        <f t="array" ref="O60">_xlfn.XLOOKUP(O$1,'Copy of PY1 Data(H)'!$A$1:$CZ$1,_xlfn.XLOOKUP($A60,'Copy of PY1 Data(H)'!$A$1:$A$288,'Copy of PY1 Data(H)'!$A$1:$CZ$288))</f>
        <v>8612218</v>
      </c>
      <c r="P60" s="180" cm="1">
        <f t="array" ref="P60">_xlfn.XLOOKUP(P$1,'Copy of PY1 Data(H)'!$A$1:$CZ$1,_xlfn.XLOOKUP($A60,'Copy of PY1 Data(H)'!$A$1:$A$288,'Copy of PY1 Data(H)'!$A$1:$CZ$288))</f>
        <v>144294</v>
      </c>
      <c r="Q60" s="180" cm="1">
        <f t="array" ref="Q60">_xlfn.XLOOKUP(Q$1,'Copy of PY1 Data(H)'!$A$1:$CZ$1,_xlfn.XLOOKUP($A60,'Copy of PY1 Data(H)'!$A$1:$A$288,'Copy of PY1 Data(H)'!$A$1:$CZ$288))</f>
        <v>11895864</v>
      </c>
      <c r="R60" s="180" cm="1">
        <f t="array" ref="R60">_xlfn.XLOOKUP(R$1,'Copy of PY1 Data(H)'!$A$1:$CZ$1,_xlfn.XLOOKUP($A60,'Copy of PY1 Data(H)'!$A$1:$A$288,'Copy of PY1 Data(H)'!$A$1:$CZ$288))</f>
        <v>85079</v>
      </c>
      <c r="S60" s="180" cm="1">
        <f t="array" ref="S60">_xlfn.XLOOKUP(S$1,'Copy of PY1 Data(H)'!$A$1:$CZ$1,_xlfn.XLOOKUP($A60,'Copy of PY1 Data(H)'!$A$1:$A$288,'Copy of PY1 Data(H)'!$A$1:$CZ$288))</f>
        <v>350757</v>
      </c>
      <c r="T60" s="180" cm="1">
        <f t="array" ref="T60">_xlfn.XLOOKUP(T$1,'Copy of PY1 Data(H)'!$A$1:$CZ$1,_xlfn.XLOOKUP($A60,'Copy of PY1 Data(H)'!$A$1:$A$288,'Copy of PY1 Data(H)'!$A$1:$CZ$288))</f>
        <v>2253924</v>
      </c>
      <c r="U60" s="180" cm="1">
        <f t="array" ref="U60">_xlfn.XLOOKUP(U$1,'Copy of PY1 Data(H)'!$A$1:$CZ$1,_xlfn.XLOOKUP($A60,'Copy of PY1 Data(H)'!$A$1:$A$288,'Copy of PY1 Data(H)'!$A$1:$CZ$288))</f>
        <v>1296348</v>
      </c>
      <c r="V60" s="180" cm="1">
        <f t="array" ref="V60">_xlfn.XLOOKUP(V$1,'Copy of PY1 Data(H)'!$A$1:$CZ$1,_xlfn.XLOOKUP($A60,'Copy of PY1 Data(H)'!$A$1:$A$288,'Copy of PY1 Data(H)'!$A$1:$CZ$288))</f>
        <v>5461620</v>
      </c>
      <c r="W60" s="180" cm="1">
        <f t="array" ref="W60">_xlfn.XLOOKUP(W$1,'Copy of PY1 Data(H)'!$A$1:$CZ$1,_xlfn.XLOOKUP($A60,'Copy of PY1 Data(H)'!$A$1:$A$288,'Copy of PY1 Data(H)'!$A$1:$CZ$288))</f>
        <v>0</v>
      </c>
      <c r="X60" s="180" cm="1">
        <f t="array" ref="X60">_xlfn.XLOOKUP(X$1,'Copy of PY1 Data(H)'!$A$1:$CZ$1,_xlfn.XLOOKUP($A60,'Copy of PY1 Data(H)'!$A$1:$A$288,'Copy of PY1 Data(H)'!$A$1:$CZ$288))</f>
        <v>0</v>
      </c>
      <c r="Y60" s="180" cm="1">
        <f t="array" ref="Y60">_xlfn.XLOOKUP(Y$1,'Copy of PY1 Data(H)'!$A$1:$CZ$1,_xlfn.XLOOKUP($A60,'Copy of PY1 Data(H)'!$A$1:$A$288,'Copy of PY1 Data(H)'!$A$1:$CZ$288))</f>
        <v>945129</v>
      </c>
      <c r="Z60" s="180" cm="1">
        <f t="array" ref="Z60">_xlfn.XLOOKUP(Z$1,'Copy of PY1 Data(H)'!$A$1:$CZ$1,_xlfn.XLOOKUP($A60,'Copy of PY1 Data(H)'!$A$1:$A$288,'Copy of PY1 Data(H)'!$A$1:$CZ$288))</f>
        <v>38898124</v>
      </c>
      <c r="AA60" s="180" cm="1">
        <f t="array" ref="AA60">_xlfn.XLOOKUP(AA$1,'Copy of PY1 Data(H)'!$A$1:$CZ$1,_xlfn.XLOOKUP($A60,'Copy of PY1 Data(H)'!$A$1:$A$288,'Copy of PY1 Data(H)'!$A$1:$CZ$288))</f>
        <v>1285912</v>
      </c>
      <c r="AB60" s="180" cm="1">
        <f t="array" ref="AB60">_xlfn.XLOOKUP(AB$1,'Copy of PY1 Data(H)'!$A$1:$CZ$1,_xlfn.XLOOKUP($A60,'Copy of PY1 Data(H)'!$A$1:$A$288,'Copy of PY1 Data(H)'!$A$1:$CZ$288))</f>
        <v>664222</v>
      </c>
      <c r="AC60" s="180" cm="1">
        <f t="array" ref="AC60">_xlfn.XLOOKUP(AC$1,'Copy of PY1 Data(H)'!$A$1:$CZ$1,_xlfn.XLOOKUP($A60,'Copy of PY1 Data(H)'!$A$1:$A$288,'Copy of PY1 Data(H)'!$A$1:$CZ$288))</f>
        <v>40012836</v>
      </c>
      <c r="AD60" s="180" cm="1">
        <f t="array" ref="AD60">_xlfn.XLOOKUP(AD$1,'Copy of PY1 Data(H)'!$A$1:$CZ$1,_xlfn.XLOOKUP($A60,'Copy of PY1 Data(H)'!$A$1:$A$288,'Copy of PY1 Data(H)'!$A$1:$CZ$288))</f>
        <v>1106762</v>
      </c>
      <c r="AE60" s="180" cm="1">
        <f t="array" ref="AE60">_xlfn.XLOOKUP(AE$1,'Copy of PY1 Data(H)'!$A$1:$CZ$1,_xlfn.XLOOKUP($A60,'Copy of PY1 Data(H)'!$A$1:$A$288,'Copy of PY1 Data(H)'!$A$1:$CZ$288))</f>
        <v>0</v>
      </c>
      <c r="AF60" s="180" cm="1">
        <f t="array" ref="AF60">_xlfn.XLOOKUP(AF$1,'Copy of PY1 Data(H)'!$A$1:$CZ$1,_xlfn.XLOOKUP($A60,'Copy of PY1 Data(H)'!$A$1:$A$288,'Copy of PY1 Data(H)'!$A$1:$CZ$288))</f>
        <v>75170339</v>
      </c>
      <c r="AG60" s="180" cm="1">
        <f t="array" ref="AG60">_xlfn.XLOOKUP(AG$1,'Copy of PY1 Data(H)'!$A$1:$CZ$1,_xlfn.XLOOKUP($A60,'Copy of PY1 Data(H)'!$A$1:$A$288,'Copy of PY1 Data(H)'!$A$1:$CZ$288))</f>
        <v>214605</v>
      </c>
      <c r="AH60" s="180" cm="1">
        <f t="array" ref="AH60">_xlfn.XLOOKUP(AH$1,'Copy of PY1 Data(H)'!$A$1:$CZ$1,_xlfn.XLOOKUP($A60,'Copy of PY1 Data(H)'!$A$1:$A$288,'Copy of PY1 Data(H)'!$A$1:$CZ$288))</f>
        <v>291510</v>
      </c>
      <c r="AI60" s="180" cm="1">
        <f t="array" ref="AI60">_xlfn.XLOOKUP(AI$1,'Copy of PY1 Data(H)'!$A$1:$CZ$1,_xlfn.XLOOKUP($A60,'Copy of PY1 Data(H)'!$A$1:$A$288,'Copy of PY1 Data(H)'!$A$1:$CZ$288))</f>
        <v>7014818</v>
      </c>
      <c r="AJ60" s="180" cm="1">
        <f t="array" ref="AJ60">_xlfn.XLOOKUP(AJ$1,'Copy of PY1 Data(H)'!$A$1:$CZ$1,_xlfn.XLOOKUP($A60,'Copy of PY1 Data(H)'!$A$1:$A$288,'Copy of PY1 Data(H)'!$A$1:$CZ$288))</f>
        <v>1030029</v>
      </c>
      <c r="AK60" s="180" cm="1">
        <f t="array" ref="AK60">_xlfn.XLOOKUP(AK$1,'Copy of PY1 Data(H)'!$A$1:$CZ$1,_xlfn.XLOOKUP($A60,'Copy of PY1 Data(H)'!$A$1:$A$288,'Copy of PY1 Data(H)'!$A$1:$CZ$288))</f>
        <v>90904</v>
      </c>
      <c r="AL60" s="180" cm="1">
        <f t="array" ref="AL60">_xlfn.XLOOKUP(AL$1,'Copy of PY1 Data(H)'!$A$1:$CZ$1,_xlfn.XLOOKUP($A60,'Copy of PY1 Data(H)'!$A$1:$A$288,'Copy of PY1 Data(H)'!$A$1:$CZ$288))</f>
        <v>0</v>
      </c>
      <c r="AM60" s="180" cm="1">
        <f t="array" ref="AM60">_xlfn.XLOOKUP(AM$1,'Copy of PY1 Data(H)'!$A$1:$CZ$1,_xlfn.XLOOKUP($A60,'Copy of PY1 Data(H)'!$A$1:$A$288,'Copy of PY1 Data(H)'!$A$1:$CZ$288))</f>
        <v>206352</v>
      </c>
      <c r="AN60" s="180" cm="1">
        <f t="array" ref="AN60">_xlfn.XLOOKUP(AN$1,'Copy of PY1 Data(H)'!$A$1:$CZ$1,_xlfn.XLOOKUP($A60,'Copy of PY1 Data(H)'!$A$1:$A$288,'Copy of PY1 Data(H)'!$A$1:$CZ$288))</f>
        <v>14586368</v>
      </c>
      <c r="AO60" s="180" cm="1">
        <f t="array" ref="AO60">_xlfn.XLOOKUP(AO$1,'Copy of PY1 Data(H)'!$A$1:$CZ$1,_xlfn.XLOOKUP($A60,'Copy of PY1 Data(H)'!$A$1:$A$288,'Copy of PY1 Data(H)'!$A$1:$CZ$288))</f>
        <v>65675</v>
      </c>
      <c r="AP60" s="180" cm="1">
        <f t="array" ref="AP60">_xlfn.XLOOKUP(AP$1,'Copy of PY1 Data(H)'!$A$1:$CZ$1,_xlfn.XLOOKUP($A60,'Copy of PY1 Data(H)'!$A$1:$A$288,'Copy of PY1 Data(H)'!$A$1:$CZ$288))</f>
        <v>4782673</v>
      </c>
      <c r="AQ60" s="180" cm="1">
        <f t="array" ref="AQ60">_xlfn.XLOOKUP(AQ$1,'Copy of PY1 Data(H)'!$A$1:$CZ$1,_xlfn.XLOOKUP($A60,'Copy of PY1 Data(H)'!$A$1:$A$288,'Copy of PY1 Data(H)'!$A$1:$CZ$288))</f>
        <v>2678365</v>
      </c>
      <c r="AR60" s="180" cm="1">
        <f t="array" ref="AR60">_xlfn.XLOOKUP(AR$1,'Copy of PY1 Data(H)'!$A$1:$CZ$1,_xlfn.XLOOKUP($A60,'Copy of PY1 Data(H)'!$A$1:$A$288,'Copy of PY1 Data(H)'!$A$1:$CZ$288))</f>
        <v>73172</v>
      </c>
      <c r="AS60" s="180" cm="1">
        <f t="array" ref="AS60">_xlfn.XLOOKUP(AS$1,'Copy of PY1 Data(H)'!$A$1:$CZ$1,_xlfn.XLOOKUP($A60,'Copy of PY1 Data(H)'!$A$1:$A$288,'Copy of PY1 Data(H)'!$A$1:$CZ$288))</f>
        <v>0</v>
      </c>
      <c r="AT60" s="180" cm="1">
        <f t="array" ref="AT60">_xlfn.XLOOKUP(AT$1,'Copy of PY1 Data(H)'!$A$1:$CZ$1,_xlfn.XLOOKUP($A60,'Copy of PY1 Data(H)'!$A$1:$A$288,'Copy of PY1 Data(H)'!$A$1:$CZ$288))</f>
        <v>334456</v>
      </c>
      <c r="AU60" s="180" cm="1">
        <f t="array" ref="AU60">_xlfn.XLOOKUP(AU$1,'Copy of PY1 Data(H)'!$A$1:$CZ$1,_xlfn.XLOOKUP($A60,'Copy of PY1 Data(H)'!$A$1:$A$288,'Copy of PY1 Data(H)'!$A$1:$CZ$288))</f>
        <v>313873266</v>
      </c>
      <c r="AV60" s="180" cm="1">
        <f t="array" ref="AV60">_xlfn.XLOOKUP(AV$1,'Copy of PY1 Data(H)'!$A$1:$CZ$1,_xlfn.XLOOKUP($A60,'Copy of PY1 Data(H)'!$A$1:$A$288,'Copy of PY1 Data(H)'!$A$1:$CZ$288))</f>
        <v>82472384</v>
      </c>
      <c r="AW60" s="180" cm="1">
        <f t="array" ref="AW60">_xlfn.XLOOKUP(AW$1,'Copy of PY1 Data(H)'!$A$1:$CZ$1,_xlfn.XLOOKUP($A60,'Copy of PY1 Data(H)'!$A$1:$A$288,'Copy of PY1 Data(H)'!$A$1:$CZ$288))</f>
        <v>2011698</v>
      </c>
      <c r="AX60" s="180" cm="1">
        <f t="array" ref="AX60">_xlfn.XLOOKUP(AX$1,'Copy of PY1 Data(H)'!$A$1:$CZ$1,_xlfn.XLOOKUP($A60,'Copy of PY1 Data(H)'!$A$1:$A$288,'Copy of PY1 Data(H)'!$A$1:$CZ$288))</f>
        <v>427751</v>
      </c>
      <c r="AY60" s="180" cm="1">
        <f t="array" ref="AY60">_xlfn.XLOOKUP(AY$1,'Copy of PY1 Data(H)'!$A$1:$CZ$1,_xlfn.XLOOKUP($A60,'Copy of PY1 Data(H)'!$A$1:$A$288,'Copy of PY1 Data(H)'!$A$1:$CZ$288))</f>
        <v>371812</v>
      </c>
      <c r="AZ60" s="180" cm="1">
        <f t="array" ref="AZ60">_xlfn.XLOOKUP(AZ$1,'Copy of PY1 Data(H)'!$A$1:$CZ$1,_xlfn.XLOOKUP($A60,'Copy of PY1 Data(H)'!$A$1:$A$288,'Copy of PY1 Data(H)'!$A$1:$CZ$288))</f>
        <v>208056</v>
      </c>
      <c r="BA60" s="180" cm="1">
        <f t="array" ref="BA60">_xlfn.XLOOKUP(BA$1,'Copy of PY1 Data(H)'!$A$1:$CZ$1,_xlfn.XLOOKUP($A60,'Copy of PY1 Data(H)'!$A$1:$A$288,'Copy of PY1 Data(H)'!$A$1:$CZ$288))</f>
        <v>0</v>
      </c>
      <c r="BB60" s="180" cm="1">
        <f t="array" ref="BB60">_xlfn.XLOOKUP(BB$1,'Copy of PY1 Data(H)'!$A$1:$CZ$1,_xlfn.XLOOKUP($A60,'Copy of PY1 Data(H)'!$A$1:$A$288,'Copy of PY1 Data(H)'!$A$1:$CZ$288))</f>
        <v>5720318</v>
      </c>
      <c r="BC60" s="180" cm="1">
        <f t="array" ref="BC60">_xlfn.XLOOKUP(BC$1,'Copy of PY1 Data(H)'!$A$1:$CZ$1,_xlfn.XLOOKUP($A60,'Copy of PY1 Data(H)'!$A$1:$A$288,'Copy of PY1 Data(H)'!$A$1:$CZ$288))</f>
        <v>301783</v>
      </c>
      <c r="BD60" s="180" cm="1">
        <f t="array" ref="BD60">_xlfn.XLOOKUP(BD$1,'Copy of PY1 Data(H)'!$A$1:$CZ$1,_xlfn.XLOOKUP($A60,'Copy of PY1 Data(H)'!$A$1:$A$288,'Copy of PY1 Data(H)'!$A$1:$CZ$288))</f>
        <v>169124</v>
      </c>
      <c r="BE60" s="180" cm="1">
        <f t="array" ref="BE60">_xlfn.XLOOKUP(BE$1,'Copy of PY1 Data(H)'!$A$1:$CZ$1,_xlfn.XLOOKUP($A60,'Copy of PY1 Data(H)'!$A$1:$A$288,'Copy of PY1 Data(H)'!$A$1:$CZ$288))</f>
        <v>62923</v>
      </c>
      <c r="BF60" s="180" cm="1">
        <f t="array" ref="BF60">_xlfn.XLOOKUP(BF$1,'Copy of PY1 Data(H)'!$A$1:$CZ$1,_xlfn.XLOOKUP($A60,'Copy of PY1 Data(H)'!$A$1:$A$288,'Copy of PY1 Data(H)'!$A$1:$CZ$288))</f>
        <v>17687028</v>
      </c>
      <c r="BG60" s="180" cm="1">
        <f t="array" ref="BG60">_xlfn.XLOOKUP(BG$1,'Copy of PY1 Data(H)'!$A$1:$CZ$1,_xlfn.XLOOKUP($A60,'Copy of PY1 Data(H)'!$A$1:$A$288,'Copy of PY1 Data(H)'!$A$1:$CZ$288))</f>
        <v>21552</v>
      </c>
      <c r="BH60" s="180" cm="1">
        <f t="array" ref="BH60">_xlfn.XLOOKUP(BH$1,'Copy of PY1 Data(H)'!$A$1:$CZ$1,_xlfn.XLOOKUP($A60,'Copy of PY1 Data(H)'!$A$1:$A$288,'Copy of PY1 Data(H)'!$A$1:$CZ$288))</f>
        <v>12982559</v>
      </c>
      <c r="BI60" s="180" cm="1">
        <f t="array" ref="BI60">_xlfn.XLOOKUP(BI$1,'Copy of PY1 Data(H)'!$A$1:$CZ$1,_xlfn.XLOOKUP($A60,'Copy of PY1 Data(H)'!$A$1:$A$288,'Copy of PY1 Data(H)'!$A$1:$CZ$288))</f>
        <v>2422635</v>
      </c>
      <c r="BJ60" s="180" cm="1">
        <f t="array" ref="BJ60">_xlfn.XLOOKUP(BJ$1,'Copy of PY1 Data(H)'!$A$1:$CZ$1,_xlfn.XLOOKUP($A60,'Copy of PY1 Data(H)'!$A$1:$A$288,'Copy of PY1 Data(H)'!$A$1:$CZ$288))</f>
        <v>236380</v>
      </c>
      <c r="BK60" s="180" cm="1">
        <f t="array" ref="BK60">_xlfn.XLOOKUP(BK$1,'Copy of PY1 Data(H)'!$A$1:$CZ$1,_xlfn.XLOOKUP($A60,'Copy of PY1 Data(H)'!$A$1:$A$288,'Copy of PY1 Data(H)'!$A$1:$CZ$288))</f>
        <v>77504</v>
      </c>
      <c r="BL60" s="180" cm="1">
        <f t="array" ref="BL60">_xlfn.XLOOKUP(BL$1,'Copy of PY1 Data(H)'!$A$1:$CZ$1,_xlfn.XLOOKUP($A60,'Copy of PY1 Data(H)'!$A$1:$A$288,'Copy of PY1 Data(H)'!$A$1:$CZ$288))</f>
        <v>16583193</v>
      </c>
      <c r="BM60" s="180" cm="1">
        <f t="array" ref="BM60">_xlfn.XLOOKUP(BM$1,'Copy of PY1 Data(H)'!$A$1:$CZ$1,_xlfn.XLOOKUP($A60,'Copy of PY1 Data(H)'!$A$1:$A$288,'Copy of PY1 Data(H)'!$A$1:$CZ$288))</f>
        <v>18330100</v>
      </c>
      <c r="BN60" s="180" cm="1">
        <f t="array" ref="BN60">_xlfn.XLOOKUP(BN$1,'Copy of PY1 Data(H)'!$A$1:$CZ$1,_xlfn.XLOOKUP($A60,'Copy of PY1 Data(H)'!$A$1:$A$288,'Copy of PY1 Data(H)'!$A$1:$CZ$288))</f>
        <v>2098480</v>
      </c>
      <c r="BO60" s="180" cm="1">
        <f t="array" ref="BO60">_xlfn.XLOOKUP(BO$1,'Copy of PY1 Data(H)'!$A$1:$CZ$1,_xlfn.XLOOKUP($A60,'Copy of PY1 Data(H)'!$A$1:$A$288,'Copy of PY1 Data(H)'!$A$1:$CZ$288))</f>
        <v>55029547</v>
      </c>
      <c r="BP60" s="180" cm="1">
        <f t="array" ref="BP60">_xlfn.XLOOKUP(BP$1,'Copy of PY1 Data(H)'!$A$1:$CZ$1,_xlfn.XLOOKUP($A60,'Copy of PY1 Data(H)'!$A$1:$A$288,'Copy of PY1 Data(H)'!$A$1:$CZ$288))</f>
        <v>114477238</v>
      </c>
      <c r="BQ60" s="180" cm="1">
        <f t="array" ref="BQ60">_xlfn.XLOOKUP(BQ$1,'Copy of PY1 Data(H)'!$A$1:$CZ$1,_xlfn.XLOOKUP($A60,'Copy of PY1 Data(H)'!$A$1:$A$288,'Copy of PY1 Data(H)'!$A$1:$CZ$288))</f>
        <v>351320</v>
      </c>
      <c r="BR60" s="180" cm="1">
        <f t="array" ref="BR60">_xlfn.XLOOKUP(BR$1,'Copy of PY1 Data(H)'!$A$1:$CZ$1,_xlfn.XLOOKUP($A60,'Copy of PY1 Data(H)'!$A$1:$A$288,'Copy of PY1 Data(H)'!$A$1:$CZ$288))</f>
        <v>6372651</v>
      </c>
      <c r="BS60" s="180" cm="1">
        <f t="array" ref="BS60">_xlfn.XLOOKUP(BS$1,'Copy of PY1 Data(H)'!$A$1:$CZ$1,_xlfn.XLOOKUP($A60,'Copy of PY1 Data(H)'!$A$1:$A$288,'Copy of PY1 Data(H)'!$A$1:$CZ$288))</f>
        <v>1208593</v>
      </c>
      <c r="BT60" s="180" cm="1">
        <f t="array" ref="BT60">_xlfn.XLOOKUP(BT$1,'Copy of PY1 Data(H)'!$A$1:$CZ$1,_xlfn.XLOOKUP($A60,'Copy of PY1 Data(H)'!$A$1:$A$288,'Copy of PY1 Data(H)'!$A$1:$CZ$288))</f>
        <v>0</v>
      </c>
      <c r="BU60" s="180" cm="1">
        <f t="array" ref="BU60">_xlfn.XLOOKUP(BU$1,'Copy of PY1 Data(H)'!$A$1:$CZ$1,_xlfn.XLOOKUP($A60,'Copy of PY1 Data(H)'!$A$1:$A$288,'Copy of PY1 Data(H)'!$A$1:$CZ$288))</f>
        <v>203343</v>
      </c>
      <c r="BV60" s="180" cm="1">
        <f t="array" ref="BV60">_xlfn.XLOOKUP(BV$1,'Copy of PY1 Data(H)'!$A$1:$CZ$1,_xlfn.XLOOKUP($A60,'Copy of PY1 Data(H)'!$A$1:$A$288,'Copy of PY1 Data(H)'!$A$1:$CZ$288))</f>
        <v>195139</v>
      </c>
      <c r="BW60" s="180" cm="1">
        <f t="array" ref="BW60">_xlfn.XLOOKUP(BW$1,'Copy of PY1 Data(H)'!$A$1:$CZ$1,_xlfn.XLOOKUP($A60,'Copy of PY1 Data(H)'!$A$1:$A$288,'Copy of PY1 Data(H)'!$A$1:$CZ$288))</f>
        <v>3872422</v>
      </c>
      <c r="BX60" s="180" cm="1">
        <f t="array" ref="BX60">_xlfn.XLOOKUP(BX$1,'Copy of PY1 Data(H)'!$A$1:$CZ$1,_xlfn.XLOOKUP($A60,'Copy of PY1 Data(H)'!$A$1:$A$288,'Copy of PY1 Data(H)'!$A$1:$CZ$288))</f>
        <v>3604225</v>
      </c>
      <c r="BY60" s="180" cm="1">
        <f t="array" ref="BY60">_xlfn.XLOOKUP(BY$1,'Copy of PY1 Data(H)'!$A$1:$CZ$1,_xlfn.XLOOKUP($A60,'Copy of PY1 Data(H)'!$A$1:$A$288,'Copy of PY1 Data(H)'!$A$1:$CZ$288))</f>
        <v>43804916</v>
      </c>
      <c r="BZ60" s="180" cm="1">
        <f t="array" ref="BZ60">_xlfn.XLOOKUP(BZ$1,'Copy of PY1 Data(H)'!$A$1:$CZ$1,_xlfn.XLOOKUP($A60,'Copy of PY1 Data(H)'!$A$1:$A$288,'Copy of PY1 Data(H)'!$A$1:$CZ$288))</f>
        <v>506758</v>
      </c>
      <c r="CA60" s="180" cm="1">
        <f t="array" ref="CA60">_xlfn.XLOOKUP(CA$1,'Copy of PY1 Data(H)'!$A$1:$CZ$1,_xlfn.XLOOKUP($A60,'Copy of PY1 Data(H)'!$A$1:$A$288,'Copy of PY1 Data(H)'!$A$1:$CZ$288))</f>
        <v>14324707</v>
      </c>
      <c r="CB60" s="180" cm="1">
        <f t="array" ref="CB60">_xlfn.XLOOKUP(CB$1,'Copy of PY1 Data(H)'!$A$1:$CZ$1,_xlfn.XLOOKUP($A60,'Copy of PY1 Data(H)'!$A$1:$A$288,'Copy of PY1 Data(H)'!$A$1:$CZ$288))</f>
        <v>690861</v>
      </c>
      <c r="CC60" s="180" cm="1">
        <f t="array" ref="CC60">_xlfn.XLOOKUP(CC$1,'Copy of PY1 Data(H)'!$A$1:$CZ$1,_xlfn.XLOOKUP($A60,'Copy of PY1 Data(H)'!$A$1:$A$288,'Copy of PY1 Data(H)'!$A$1:$CZ$288))</f>
        <v>3362749</v>
      </c>
      <c r="CD60" s="180" cm="1">
        <f t="array" ref="CD60">_xlfn.XLOOKUP(CD$1,'Copy of PY1 Data(H)'!$A$1:$CZ$1,_xlfn.XLOOKUP($A60,'Copy of PY1 Data(H)'!$A$1:$A$288,'Copy of PY1 Data(H)'!$A$1:$CZ$288))</f>
        <v>48609757</v>
      </c>
    </row>
    <row r="61" spans="1:82" x14ac:dyDescent="0.3">
      <c r="A61" s="180">
        <v>370</v>
      </c>
      <c r="C61" s="180"/>
      <c r="D61" s="180" cm="1">
        <f t="array" ref="D61">_xlfn.XLOOKUP(D$1,'Copy of PY1 Data(H)'!$A$1:$CZ$1,_xlfn.XLOOKUP($A61,'Copy of PY1 Data(H)'!$A$1:$A$288,'Copy of PY1 Data(H)'!$A$1:$CZ$288))</f>
        <v>0</v>
      </c>
      <c r="E61" s="180" cm="1">
        <f t="array" ref="E61">_xlfn.XLOOKUP(E$1,'Copy of PY1 Data(H)'!$A$1:$CZ$1,_xlfn.XLOOKUP($A61,'Copy of PY1 Data(H)'!$A$1:$A$288,'Copy of PY1 Data(H)'!$A$1:$CZ$288))</f>
        <v>0</v>
      </c>
      <c r="F61" s="180" cm="1">
        <f t="array" ref="F61">_xlfn.XLOOKUP(F$1,'Copy of PY1 Data(H)'!$A$1:$CZ$1,_xlfn.XLOOKUP($A61,'Copy of PY1 Data(H)'!$A$1:$A$288,'Copy of PY1 Data(H)'!$A$1:$CZ$288))</f>
        <v>61840</v>
      </c>
      <c r="G61" s="180" cm="1">
        <f t="array" ref="G61">_xlfn.XLOOKUP(G$1,'Copy of PY1 Data(H)'!$A$1:$CZ$1,_xlfn.XLOOKUP($A61,'Copy of PY1 Data(H)'!$A$1:$A$288,'Copy of PY1 Data(H)'!$A$1:$CZ$288))</f>
        <v>0</v>
      </c>
      <c r="H61" s="180" cm="1">
        <f t="array" ref="H61">_xlfn.XLOOKUP(H$1,'Copy of PY1 Data(H)'!$A$1:$CZ$1,_xlfn.XLOOKUP($A61,'Copy of PY1 Data(H)'!$A$1:$A$288,'Copy of PY1 Data(H)'!$A$1:$CZ$288))</f>
        <v>80665</v>
      </c>
      <c r="I61" s="180" cm="1">
        <f t="array" ref="I61">_xlfn.XLOOKUP(I$1,'Copy of PY1 Data(H)'!$A$1:$CZ$1,_xlfn.XLOOKUP($A61,'Copy of PY1 Data(H)'!$A$1:$A$288,'Copy of PY1 Data(H)'!$A$1:$CZ$288))</f>
        <v>0</v>
      </c>
      <c r="J61" s="180" cm="1">
        <f t="array" ref="J61">_xlfn.XLOOKUP(J$1,'Copy of PY1 Data(H)'!$A$1:$CZ$1,_xlfn.XLOOKUP($A61,'Copy of PY1 Data(H)'!$A$1:$A$288,'Copy of PY1 Data(H)'!$A$1:$CZ$288))</f>
        <v>0</v>
      </c>
      <c r="K61" s="180" cm="1">
        <f t="array" ref="K61">_xlfn.XLOOKUP(K$1,'Copy of PY1 Data(H)'!$A$1:$CZ$1,_xlfn.XLOOKUP($A61,'Copy of PY1 Data(H)'!$A$1:$A$288,'Copy of PY1 Data(H)'!$A$1:$CZ$288))</f>
        <v>0</v>
      </c>
      <c r="L61" s="180" cm="1">
        <f t="array" ref="L61">_xlfn.XLOOKUP(L$1,'Copy of PY1 Data(H)'!$A$1:$CZ$1,_xlfn.XLOOKUP($A61,'Copy of PY1 Data(H)'!$A$1:$A$288,'Copy of PY1 Data(H)'!$A$1:$CZ$288))</f>
        <v>507292</v>
      </c>
      <c r="M61" s="180" cm="1">
        <f t="array" ref="M61">_xlfn.XLOOKUP(M$1,'Copy of PY1 Data(H)'!$A$1:$CZ$1,_xlfn.XLOOKUP($A61,'Copy of PY1 Data(H)'!$A$1:$A$288,'Copy of PY1 Data(H)'!$A$1:$CZ$288))</f>
        <v>12426395</v>
      </c>
      <c r="N61" s="180" cm="1">
        <f t="array" ref="N61">_xlfn.XLOOKUP(N$1,'Copy of PY1 Data(H)'!$A$1:$CZ$1,_xlfn.XLOOKUP($A61,'Copy of PY1 Data(H)'!$A$1:$A$288,'Copy of PY1 Data(H)'!$A$1:$CZ$288))</f>
        <v>0</v>
      </c>
      <c r="O61" s="180" cm="1">
        <f t="array" ref="O61">_xlfn.XLOOKUP(O$1,'Copy of PY1 Data(H)'!$A$1:$CZ$1,_xlfn.XLOOKUP($A61,'Copy of PY1 Data(H)'!$A$1:$A$288,'Copy of PY1 Data(H)'!$A$1:$CZ$288))</f>
        <v>745923</v>
      </c>
      <c r="P61" s="180" cm="1">
        <f t="array" ref="P61">_xlfn.XLOOKUP(P$1,'Copy of PY1 Data(H)'!$A$1:$CZ$1,_xlfn.XLOOKUP($A61,'Copy of PY1 Data(H)'!$A$1:$A$288,'Copy of PY1 Data(H)'!$A$1:$CZ$288))</f>
        <v>0</v>
      </c>
      <c r="Q61" s="180" cm="1">
        <f t="array" ref="Q61">_xlfn.XLOOKUP(Q$1,'Copy of PY1 Data(H)'!$A$1:$CZ$1,_xlfn.XLOOKUP($A61,'Copy of PY1 Data(H)'!$A$1:$A$288,'Copy of PY1 Data(H)'!$A$1:$CZ$288))</f>
        <v>288093</v>
      </c>
      <c r="R61" s="180" cm="1">
        <f t="array" ref="R61">_xlfn.XLOOKUP(R$1,'Copy of PY1 Data(H)'!$A$1:$CZ$1,_xlfn.XLOOKUP($A61,'Copy of PY1 Data(H)'!$A$1:$A$288,'Copy of PY1 Data(H)'!$A$1:$CZ$288))</f>
        <v>0</v>
      </c>
      <c r="S61" s="180" cm="1">
        <f t="array" ref="S61">_xlfn.XLOOKUP(S$1,'Copy of PY1 Data(H)'!$A$1:$CZ$1,_xlfn.XLOOKUP($A61,'Copy of PY1 Data(H)'!$A$1:$A$288,'Copy of PY1 Data(H)'!$A$1:$CZ$288))</f>
        <v>14778</v>
      </c>
      <c r="T61" s="180" cm="1">
        <f t="array" ref="T61">_xlfn.XLOOKUP(T$1,'Copy of PY1 Data(H)'!$A$1:$CZ$1,_xlfn.XLOOKUP($A61,'Copy of PY1 Data(H)'!$A$1:$A$288,'Copy of PY1 Data(H)'!$A$1:$CZ$288))</f>
        <v>116277</v>
      </c>
      <c r="U61" s="180" cm="1">
        <f t="array" ref="U61">_xlfn.XLOOKUP(U$1,'Copy of PY1 Data(H)'!$A$1:$CZ$1,_xlfn.XLOOKUP($A61,'Copy of PY1 Data(H)'!$A$1:$A$288,'Copy of PY1 Data(H)'!$A$1:$CZ$288))</f>
        <v>20936</v>
      </c>
      <c r="V61" s="180" cm="1">
        <f t="array" ref="V61">_xlfn.XLOOKUP(V$1,'Copy of PY1 Data(H)'!$A$1:$CZ$1,_xlfn.XLOOKUP($A61,'Copy of PY1 Data(H)'!$A$1:$A$288,'Copy of PY1 Data(H)'!$A$1:$CZ$288))</f>
        <v>143742</v>
      </c>
      <c r="W61" s="180" cm="1">
        <f t="array" ref="W61">_xlfn.XLOOKUP(W$1,'Copy of PY1 Data(H)'!$A$1:$CZ$1,_xlfn.XLOOKUP($A61,'Copy of PY1 Data(H)'!$A$1:$A$288,'Copy of PY1 Data(H)'!$A$1:$CZ$288))</f>
        <v>0</v>
      </c>
      <c r="X61" s="180" cm="1">
        <f t="array" ref="X61">_xlfn.XLOOKUP(X$1,'Copy of PY1 Data(H)'!$A$1:$CZ$1,_xlfn.XLOOKUP($A61,'Copy of PY1 Data(H)'!$A$1:$A$288,'Copy of PY1 Data(H)'!$A$1:$CZ$288))</f>
        <v>0</v>
      </c>
      <c r="Y61" s="180" cm="1">
        <f t="array" ref="Y61">_xlfn.XLOOKUP(Y$1,'Copy of PY1 Data(H)'!$A$1:$CZ$1,_xlfn.XLOOKUP($A61,'Copy of PY1 Data(H)'!$A$1:$A$288,'Copy of PY1 Data(H)'!$A$1:$CZ$288))</f>
        <v>4334</v>
      </c>
      <c r="Z61" s="180" cm="1">
        <f t="array" ref="Z61">_xlfn.XLOOKUP(Z$1,'Copy of PY1 Data(H)'!$A$1:$CZ$1,_xlfn.XLOOKUP($A61,'Copy of PY1 Data(H)'!$A$1:$A$288,'Copy of PY1 Data(H)'!$A$1:$CZ$288))</f>
        <v>0</v>
      </c>
      <c r="AA61" s="180" cm="1">
        <f t="array" ref="AA61">_xlfn.XLOOKUP(AA$1,'Copy of PY1 Data(H)'!$A$1:$CZ$1,_xlfn.XLOOKUP($A61,'Copy of PY1 Data(H)'!$A$1:$A$288,'Copy of PY1 Data(H)'!$A$1:$CZ$288))</f>
        <v>0</v>
      </c>
      <c r="AB61" s="180" cm="1">
        <f t="array" ref="AB61">_xlfn.XLOOKUP(AB$1,'Copy of PY1 Data(H)'!$A$1:$CZ$1,_xlfn.XLOOKUP($A61,'Copy of PY1 Data(H)'!$A$1:$A$288,'Copy of PY1 Data(H)'!$A$1:$CZ$288))</f>
        <v>12710</v>
      </c>
      <c r="AC61" s="180" cm="1">
        <f t="array" ref="AC61">_xlfn.XLOOKUP(AC$1,'Copy of PY1 Data(H)'!$A$1:$CZ$1,_xlfn.XLOOKUP($A61,'Copy of PY1 Data(H)'!$A$1:$A$288,'Copy of PY1 Data(H)'!$A$1:$CZ$288))</f>
        <v>3994431</v>
      </c>
      <c r="AD61" s="180" cm="1">
        <f t="array" ref="AD61">_xlfn.XLOOKUP(AD$1,'Copy of PY1 Data(H)'!$A$1:$CZ$1,_xlfn.XLOOKUP($A61,'Copy of PY1 Data(H)'!$A$1:$A$288,'Copy of PY1 Data(H)'!$A$1:$CZ$288))</f>
        <v>91556</v>
      </c>
      <c r="AE61" s="180" cm="1">
        <f t="array" ref="AE61">_xlfn.XLOOKUP(AE$1,'Copy of PY1 Data(H)'!$A$1:$CZ$1,_xlfn.XLOOKUP($A61,'Copy of PY1 Data(H)'!$A$1:$A$288,'Copy of PY1 Data(H)'!$A$1:$CZ$288))</f>
        <v>0</v>
      </c>
      <c r="AF61" s="180" cm="1">
        <f t="array" ref="AF61">_xlfn.XLOOKUP(AF$1,'Copy of PY1 Data(H)'!$A$1:$CZ$1,_xlfn.XLOOKUP($A61,'Copy of PY1 Data(H)'!$A$1:$A$288,'Copy of PY1 Data(H)'!$A$1:$CZ$288))</f>
        <v>4460693</v>
      </c>
      <c r="AG61" s="180" cm="1">
        <f t="array" ref="AG61">_xlfn.XLOOKUP(AG$1,'Copy of PY1 Data(H)'!$A$1:$CZ$1,_xlfn.XLOOKUP($A61,'Copy of PY1 Data(H)'!$A$1:$A$288,'Copy of PY1 Data(H)'!$A$1:$CZ$288))</f>
        <v>0</v>
      </c>
      <c r="AH61" s="180" cm="1">
        <f t="array" ref="AH61">_xlfn.XLOOKUP(AH$1,'Copy of PY1 Data(H)'!$A$1:$CZ$1,_xlfn.XLOOKUP($A61,'Copy of PY1 Data(H)'!$A$1:$A$288,'Copy of PY1 Data(H)'!$A$1:$CZ$288))</f>
        <v>0</v>
      </c>
      <c r="AI61" s="180" cm="1">
        <f t="array" ref="AI61">_xlfn.XLOOKUP(AI$1,'Copy of PY1 Data(H)'!$A$1:$CZ$1,_xlfn.XLOOKUP($A61,'Copy of PY1 Data(H)'!$A$1:$A$288,'Copy of PY1 Data(H)'!$A$1:$CZ$288))</f>
        <v>162284</v>
      </c>
      <c r="AJ61" s="180" cm="1">
        <f t="array" ref="AJ61">_xlfn.XLOOKUP(AJ$1,'Copy of PY1 Data(H)'!$A$1:$CZ$1,_xlfn.XLOOKUP($A61,'Copy of PY1 Data(H)'!$A$1:$A$288,'Copy of PY1 Data(H)'!$A$1:$CZ$288))</f>
        <v>0</v>
      </c>
      <c r="AK61" s="180" cm="1">
        <f t="array" ref="AK61">_xlfn.XLOOKUP(AK$1,'Copy of PY1 Data(H)'!$A$1:$CZ$1,_xlfn.XLOOKUP($A61,'Copy of PY1 Data(H)'!$A$1:$A$288,'Copy of PY1 Data(H)'!$A$1:$CZ$288))</f>
        <v>0</v>
      </c>
      <c r="AL61" s="180" cm="1">
        <f t="array" ref="AL61">_xlfn.XLOOKUP(AL$1,'Copy of PY1 Data(H)'!$A$1:$CZ$1,_xlfn.XLOOKUP($A61,'Copy of PY1 Data(H)'!$A$1:$A$288,'Copy of PY1 Data(H)'!$A$1:$CZ$288))</f>
        <v>0</v>
      </c>
      <c r="AM61" s="180" cm="1">
        <f t="array" ref="AM61">_xlfn.XLOOKUP(AM$1,'Copy of PY1 Data(H)'!$A$1:$CZ$1,_xlfn.XLOOKUP($A61,'Copy of PY1 Data(H)'!$A$1:$A$288,'Copy of PY1 Data(H)'!$A$1:$CZ$288))</f>
        <v>0</v>
      </c>
      <c r="AN61" s="180" cm="1">
        <f t="array" ref="AN61">_xlfn.XLOOKUP(AN$1,'Copy of PY1 Data(H)'!$A$1:$CZ$1,_xlfn.XLOOKUP($A61,'Copy of PY1 Data(H)'!$A$1:$A$288,'Copy of PY1 Data(H)'!$A$1:$CZ$288))</f>
        <v>0</v>
      </c>
      <c r="AO61" s="180" cm="1">
        <f t="array" ref="AO61">_xlfn.XLOOKUP(AO$1,'Copy of PY1 Data(H)'!$A$1:$CZ$1,_xlfn.XLOOKUP($A61,'Copy of PY1 Data(H)'!$A$1:$A$288,'Copy of PY1 Data(H)'!$A$1:$CZ$288))</f>
        <v>0</v>
      </c>
      <c r="AP61" s="180" cm="1">
        <f t="array" ref="AP61">_xlfn.XLOOKUP(AP$1,'Copy of PY1 Data(H)'!$A$1:$CZ$1,_xlfn.XLOOKUP($A61,'Copy of PY1 Data(H)'!$A$1:$A$288,'Copy of PY1 Data(H)'!$A$1:$CZ$288))</f>
        <v>85231</v>
      </c>
      <c r="AQ61" s="180" cm="1">
        <f t="array" ref="AQ61">_xlfn.XLOOKUP(AQ$1,'Copy of PY1 Data(H)'!$A$1:$CZ$1,_xlfn.XLOOKUP($A61,'Copy of PY1 Data(H)'!$A$1:$A$288,'Copy of PY1 Data(H)'!$A$1:$CZ$288))</f>
        <v>114434</v>
      </c>
      <c r="AR61" s="180" cm="1">
        <f t="array" ref="AR61">_xlfn.XLOOKUP(AR$1,'Copy of PY1 Data(H)'!$A$1:$CZ$1,_xlfn.XLOOKUP($A61,'Copy of PY1 Data(H)'!$A$1:$A$288,'Copy of PY1 Data(H)'!$A$1:$CZ$288))</f>
        <v>0</v>
      </c>
      <c r="AS61" s="180" cm="1">
        <f t="array" ref="AS61">_xlfn.XLOOKUP(AS$1,'Copy of PY1 Data(H)'!$A$1:$CZ$1,_xlfn.XLOOKUP($A61,'Copy of PY1 Data(H)'!$A$1:$A$288,'Copy of PY1 Data(H)'!$A$1:$CZ$288))</f>
        <v>0</v>
      </c>
      <c r="AT61" s="180" cm="1">
        <f t="array" ref="AT61">_xlfn.XLOOKUP(AT$1,'Copy of PY1 Data(H)'!$A$1:$CZ$1,_xlfn.XLOOKUP($A61,'Copy of PY1 Data(H)'!$A$1:$A$288,'Copy of PY1 Data(H)'!$A$1:$CZ$288))</f>
        <v>0</v>
      </c>
      <c r="AU61" s="180" cm="1">
        <f t="array" ref="AU61">_xlfn.XLOOKUP(AU$1,'Copy of PY1 Data(H)'!$A$1:$CZ$1,_xlfn.XLOOKUP($A61,'Copy of PY1 Data(H)'!$A$1:$A$288,'Copy of PY1 Data(H)'!$A$1:$CZ$288))</f>
        <v>0</v>
      </c>
      <c r="AV61" s="180" cm="1">
        <f t="array" ref="AV61">_xlfn.XLOOKUP(AV$1,'Copy of PY1 Data(H)'!$A$1:$CZ$1,_xlfn.XLOOKUP($A61,'Copy of PY1 Data(H)'!$A$1:$A$288,'Copy of PY1 Data(H)'!$A$1:$CZ$288))</f>
        <v>0</v>
      </c>
      <c r="AW61" s="180" cm="1">
        <f t="array" ref="AW61">_xlfn.XLOOKUP(AW$1,'Copy of PY1 Data(H)'!$A$1:$CZ$1,_xlfn.XLOOKUP($A61,'Copy of PY1 Data(H)'!$A$1:$A$288,'Copy of PY1 Data(H)'!$A$1:$CZ$288))</f>
        <v>138105</v>
      </c>
      <c r="AX61" s="180" cm="1">
        <f t="array" ref="AX61">_xlfn.XLOOKUP(AX$1,'Copy of PY1 Data(H)'!$A$1:$CZ$1,_xlfn.XLOOKUP($A61,'Copy of PY1 Data(H)'!$A$1:$A$288,'Copy of PY1 Data(H)'!$A$1:$CZ$288))</f>
        <v>0</v>
      </c>
      <c r="AY61" s="180" cm="1">
        <f t="array" ref="AY61">_xlfn.XLOOKUP(AY$1,'Copy of PY1 Data(H)'!$A$1:$CZ$1,_xlfn.XLOOKUP($A61,'Copy of PY1 Data(H)'!$A$1:$A$288,'Copy of PY1 Data(H)'!$A$1:$CZ$288))</f>
        <v>0</v>
      </c>
      <c r="AZ61" s="180" cm="1">
        <f t="array" ref="AZ61">_xlfn.XLOOKUP(AZ$1,'Copy of PY1 Data(H)'!$A$1:$CZ$1,_xlfn.XLOOKUP($A61,'Copy of PY1 Data(H)'!$A$1:$A$288,'Copy of PY1 Data(H)'!$A$1:$CZ$288))</f>
        <v>4150</v>
      </c>
      <c r="BA61" s="180" cm="1">
        <f t="array" ref="BA61">_xlfn.XLOOKUP(BA$1,'Copy of PY1 Data(H)'!$A$1:$CZ$1,_xlfn.XLOOKUP($A61,'Copy of PY1 Data(H)'!$A$1:$A$288,'Copy of PY1 Data(H)'!$A$1:$CZ$288))</f>
        <v>0</v>
      </c>
      <c r="BB61" s="180" cm="1">
        <f t="array" ref="BB61">_xlfn.XLOOKUP(BB$1,'Copy of PY1 Data(H)'!$A$1:$CZ$1,_xlfn.XLOOKUP($A61,'Copy of PY1 Data(H)'!$A$1:$A$288,'Copy of PY1 Data(H)'!$A$1:$CZ$288))</f>
        <v>0</v>
      </c>
      <c r="BC61" s="180" cm="1">
        <f t="array" ref="BC61">_xlfn.XLOOKUP(BC$1,'Copy of PY1 Data(H)'!$A$1:$CZ$1,_xlfn.XLOOKUP($A61,'Copy of PY1 Data(H)'!$A$1:$A$288,'Copy of PY1 Data(H)'!$A$1:$CZ$288))</f>
        <v>0</v>
      </c>
      <c r="BD61" s="180" cm="1">
        <f t="array" ref="BD61">_xlfn.XLOOKUP(BD$1,'Copy of PY1 Data(H)'!$A$1:$CZ$1,_xlfn.XLOOKUP($A61,'Copy of PY1 Data(H)'!$A$1:$A$288,'Copy of PY1 Data(H)'!$A$1:$CZ$288))</f>
        <v>1794</v>
      </c>
      <c r="BE61" s="180" cm="1">
        <f t="array" ref="BE61">_xlfn.XLOOKUP(BE$1,'Copy of PY1 Data(H)'!$A$1:$CZ$1,_xlfn.XLOOKUP($A61,'Copy of PY1 Data(H)'!$A$1:$A$288,'Copy of PY1 Data(H)'!$A$1:$CZ$288))</f>
        <v>0</v>
      </c>
      <c r="BF61" s="180" cm="1">
        <f t="array" ref="BF61">_xlfn.XLOOKUP(BF$1,'Copy of PY1 Data(H)'!$A$1:$CZ$1,_xlfn.XLOOKUP($A61,'Copy of PY1 Data(H)'!$A$1:$A$288,'Copy of PY1 Data(H)'!$A$1:$CZ$288))</f>
        <v>2888983</v>
      </c>
      <c r="BG61" s="180" cm="1">
        <f t="array" ref="BG61">_xlfn.XLOOKUP(BG$1,'Copy of PY1 Data(H)'!$A$1:$CZ$1,_xlfn.XLOOKUP($A61,'Copy of PY1 Data(H)'!$A$1:$A$288,'Copy of PY1 Data(H)'!$A$1:$CZ$288))</f>
        <v>0</v>
      </c>
      <c r="BH61" s="180" cm="1">
        <f t="array" ref="BH61">_xlfn.XLOOKUP(BH$1,'Copy of PY1 Data(H)'!$A$1:$CZ$1,_xlfn.XLOOKUP($A61,'Copy of PY1 Data(H)'!$A$1:$A$288,'Copy of PY1 Data(H)'!$A$1:$CZ$288))</f>
        <v>341674</v>
      </c>
      <c r="BI61" s="180" cm="1">
        <f t="array" ref="BI61">_xlfn.XLOOKUP(BI$1,'Copy of PY1 Data(H)'!$A$1:$CZ$1,_xlfn.XLOOKUP($A61,'Copy of PY1 Data(H)'!$A$1:$A$288,'Copy of PY1 Data(H)'!$A$1:$CZ$288))</f>
        <v>54078</v>
      </c>
      <c r="BJ61" s="180" cm="1">
        <f t="array" ref="BJ61">_xlfn.XLOOKUP(BJ$1,'Copy of PY1 Data(H)'!$A$1:$CZ$1,_xlfn.XLOOKUP($A61,'Copy of PY1 Data(H)'!$A$1:$A$288,'Copy of PY1 Data(H)'!$A$1:$CZ$288))</f>
        <v>0</v>
      </c>
      <c r="BK61" s="180" cm="1">
        <f t="array" ref="BK61">_xlfn.XLOOKUP(BK$1,'Copy of PY1 Data(H)'!$A$1:$CZ$1,_xlfn.XLOOKUP($A61,'Copy of PY1 Data(H)'!$A$1:$A$288,'Copy of PY1 Data(H)'!$A$1:$CZ$288))</f>
        <v>0</v>
      </c>
      <c r="BL61" s="180" cm="1">
        <f t="array" ref="BL61">_xlfn.XLOOKUP(BL$1,'Copy of PY1 Data(H)'!$A$1:$CZ$1,_xlfn.XLOOKUP($A61,'Copy of PY1 Data(H)'!$A$1:$A$288,'Copy of PY1 Data(H)'!$A$1:$CZ$288))</f>
        <v>464707</v>
      </c>
      <c r="BM61" s="180" cm="1">
        <f t="array" ref="BM61">_xlfn.XLOOKUP(BM$1,'Copy of PY1 Data(H)'!$A$1:$CZ$1,_xlfn.XLOOKUP($A61,'Copy of PY1 Data(H)'!$A$1:$A$288,'Copy of PY1 Data(H)'!$A$1:$CZ$288))</f>
        <v>1319851</v>
      </c>
      <c r="BN61" s="180" cm="1">
        <f t="array" ref="BN61">_xlfn.XLOOKUP(BN$1,'Copy of PY1 Data(H)'!$A$1:$CZ$1,_xlfn.XLOOKUP($A61,'Copy of PY1 Data(H)'!$A$1:$A$288,'Copy of PY1 Data(H)'!$A$1:$CZ$288))</f>
        <v>65873</v>
      </c>
      <c r="BO61" s="180" cm="1">
        <f t="array" ref="BO61">_xlfn.XLOOKUP(BO$1,'Copy of PY1 Data(H)'!$A$1:$CZ$1,_xlfn.XLOOKUP($A61,'Copy of PY1 Data(H)'!$A$1:$A$288,'Copy of PY1 Data(H)'!$A$1:$CZ$288))</f>
        <v>3465279</v>
      </c>
      <c r="BP61" s="180" cm="1">
        <f t="array" ref="BP61">_xlfn.XLOOKUP(BP$1,'Copy of PY1 Data(H)'!$A$1:$CZ$1,_xlfn.XLOOKUP($A61,'Copy of PY1 Data(H)'!$A$1:$A$288,'Copy of PY1 Data(H)'!$A$1:$CZ$288))</f>
        <v>1217440</v>
      </c>
      <c r="BQ61" s="180" cm="1">
        <f t="array" ref="BQ61">_xlfn.XLOOKUP(BQ$1,'Copy of PY1 Data(H)'!$A$1:$CZ$1,_xlfn.XLOOKUP($A61,'Copy of PY1 Data(H)'!$A$1:$A$288,'Copy of PY1 Data(H)'!$A$1:$CZ$288))</f>
        <v>69611</v>
      </c>
      <c r="BR61" s="180" cm="1">
        <f t="array" ref="BR61">_xlfn.XLOOKUP(BR$1,'Copy of PY1 Data(H)'!$A$1:$CZ$1,_xlfn.XLOOKUP($A61,'Copy of PY1 Data(H)'!$A$1:$A$288,'Copy of PY1 Data(H)'!$A$1:$CZ$288))</f>
        <v>62489</v>
      </c>
      <c r="BS61" s="180" cm="1">
        <f t="array" ref="BS61">_xlfn.XLOOKUP(BS$1,'Copy of PY1 Data(H)'!$A$1:$CZ$1,_xlfn.XLOOKUP($A61,'Copy of PY1 Data(H)'!$A$1:$A$288,'Copy of PY1 Data(H)'!$A$1:$CZ$288))</f>
        <v>0</v>
      </c>
      <c r="BT61" s="180" cm="1">
        <f t="array" ref="BT61">_xlfn.XLOOKUP(BT$1,'Copy of PY1 Data(H)'!$A$1:$CZ$1,_xlfn.XLOOKUP($A61,'Copy of PY1 Data(H)'!$A$1:$A$288,'Copy of PY1 Data(H)'!$A$1:$CZ$288))</f>
        <v>0</v>
      </c>
      <c r="BU61" s="180" cm="1">
        <f t="array" ref="BU61">_xlfn.XLOOKUP(BU$1,'Copy of PY1 Data(H)'!$A$1:$CZ$1,_xlfn.XLOOKUP($A61,'Copy of PY1 Data(H)'!$A$1:$A$288,'Copy of PY1 Data(H)'!$A$1:$CZ$288))</f>
        <v>3148</v>
      </c>
      <c r="BV61" s="180" cm="1">
        <f t="array" ref="BV61">_xlfn.XLOOKUP(BV$1,'Copy of PY1 Data(H)'!$A$1:$CZ$1,_xlfn.XLOOKUP($A61,'Copy of PY1 Data(H)'!$A$1:$A$288,'Copy of PY1 Data(H)'!$A$1:$CZ$288))</f>
        <v>0</v>
      </c>
      <c r="BW61" s="180" cm="1">
        <f t="array" ref="BW61">_xlfn.XLOOKUP(BW$1,'Copy of PY1 Data(H)'!$A$1:$CZ$1,_xlfn.XLOOKUP($A61,'Copy of PY1 Data(H)'!$A$1:$A$288,'Copy of PY1 Data(H)'!$A$1:$CZ$288))</f>
        <v>253033</v>
      </c>
      <c r="BX61" s="180" cm="1">
        <f t="array" ref="BX61">_xlfn.XLOOKUP(BX$1,'Copy of PY1 Data(H)'!$A$1:$CZ$1,_xlfn.XLOOKUP($A61,'Copy of PY1 Data(H)'!$A$1:$A$288,'Copy of PY1 Data(H)'!$A$1:$CZ$288))</f>
        <v>0</v>
      </c>
      <c r="BY61" s="180" cm="1">
        <f t="array" ref="BY61">_xlfn.XLOOKUP(BY$1,'Copy of PY1 Data(H)'!$A$1:$CZ$1,_xlfn.XLOOKUP($A61,'Copy of PY1 Data(H)'!$A$1:$A$288,'Copy of PY1 Data(H)'!$A$1:$CZ$288))</f>
        <v>0</v>
      </c>
      <c r="BZ61" s="180" cm="1">
        <f t="array" ref="BZ61">_xlfn.XLOOKUP(BZ$1,'Copy of PY1 Data(H)'!$A$1:$CZ$1,_xlfn.XLOOKUP($A61,'Copy of PY1 Data(H)'!$A$1:$A$288,'Copy of PY1 Data(H)'!$A$1:$CZ$288))</f>
        <v>11414</v>
      </c>
      <c r="CA61" s="180" cm="1">
        <f t="array" ref="CA61">_xlfn.XLOOKUP(CA$1,'Copy of PY1 Data(H)'!$A$1:$CZ$1,_xlfn.XLOOKUP($A61,'Copy of PY1 Data(H)'!$A$1:$A$288,'Copy of PY1 Data(H)'!$A$1:$CZ$288))</f>
        <v>845273</v>
      </c>
      <c r="CB61" s="180" cm="1">
        <f t="array" ref="CB61">_xlfn.XLOOKUP(CB$1,'Copy of PY1 Data(H)'!$A$1:$CZ$1,_xlfn.XLOOKUP($A61,'Copy of PY1 Data(H)'!$A$1:$A$288,'Copy of PY1 Data(H)'!$A$1:$CZ$288))</f>
        <v>31117</v>
      </c>
      <c r="CC61" s="180" cm="1">
        <f t="array" ref="CC61">_xlfn.XLOOKUP(CC$1,'Copy of PY1 Data(H)'!$A$1:$CZ$1,_xlfn.XLOOKUP($A61,'Copy of PY1 Data(H)'!$A$1:$A$288,'Copy of PY1 Data(H)'!$A$1:$CZ$288))</f>
        <v>68496</v>
      </c>
      <c r="CD61" s="180" cm="1">
        <f t="array" ref="CD61">_xlfn.XLOOKUP(CD$1,'Copy of PY1 Data(H)'!$A$1:$CZ$1,_xlfn.XLOOKUP($A61,'Copy of PY1 Data(H)'!$A$1:$A$288,'Copy of PY1 Data(H)'!$A$1:$CZ$288))</f>
        <v>5009227</v>
      </c>
    </row>
    <row r="62" spans="1:82" x14ac:dyDescent="0.3">
      <c r="A62" s="180">
        <v>532</v>
      </c>
      <c r="C62" s="180"/>
      <c r="D62" s="180" cm="1">
        <f t="array" ref="D62">_xlfn.XLOOKUP(D$1,'Copy of PY1 Data(H)'!$A$1:$CZ$1,_xlfn.XLOOKUP($A62,'Copy of PY1 Data(H)'!$A$1:$A$288,'Copy of PY1 Data(H)'!$A$1:$CZ$288))</f>
        <v>2423173</v>
      </c>
      <c r="E62" s="180" cm="1">
        <f t="array" ref="E62">_xlfn.XLOOKUP(E$1,'Copy of PY1 Data(H)'!$A$1:$CZ$1,_xlfn.XLOOKUP($A62,'Copy of PY1 Data(H)'!$A$1:$A$288,'Copy of PY1 Data(H)'!$A$1:$CZ$288))</f>
        <v>2434651</v>
      </c>
      <c r="F62" s="180" cm="1">
        <f t="array" ref="F62">_xlfn.XLOOKUP(F$1,'Copy of PY1 Data(H)'!$A$1:$CZ$1,_xlfn.XLOOKUP($A62,'Copy of PY1 Data(H)'!$A$1:$A$288,'Copy of PY1 Data(H)'!$A$1:$CZ$288))</f>
        <v>314037</v>
      </c>
      <c r="G62" s="180" cm="1">
        <f t="array" ref="G62">_xlfn.XLOOKUP(G$1,'Copy of PY1 Data(H)'!$A$1:$CZ$1,_xlfn.XLOOKUP($A62,'Copy of PY1 Data(H)'!$A$1:$A$288,'Copy of PY1 Data(H)'!$A$1:$CZ$288))</f>
        <v>800879</v>
      </c>
      <c r="H62" s="180" cm="1">
        <f t="array" ref="H62">_xlfn.XLOOKUP(H$1,'Copy of PY1 Data(H)'!$A$1:$CZ$1,_xlfn.XLOOKUP($A62,'Copy of PY1 Data(H)'!$A$1:$A$288,'Copy of PY1 Data(H)'!$A$1:$CZ$288))</f>
        <v>607443</v>
      </c>
      <c r="I62" s="180" cm="1">
        <f t="array" ref="I62">_xlfn.XLOOKUP(I$1,'Copy of PY1 Data(H)'!$A$1:$CZ$1,_xlfn.XLOOKUP($A62,'Copy of PY1 Data(H)'!$A$1:$A$288,'Copy of PY1 Data(H)'!$A$1:$CZ$288))</f>
        <v>169936</v>
      </c>
      <c r="J62" s="180" cm="1">
        <f t="array" ref="J62">_xlfn.XLOOKUP(J$1,'Copy of PY1 Data(H)'!$A$1:$CZ$1,_xlfn.XLOOKUP($A62,'Copy of PY1 Data(H)'!$A$1:$A$288,'Copy of PY1 Data(H)'!$A$1:$CZ$288))</f>
        <v>54123</v>
      </c>
      <c r="K62" s="180" cm="1">
        <f t="array" ref="K62">_xlfn.XLOOKUP(K$1,'Copy of PY1 Data(H)'!$A$1:$CZ$1,_xlfn.XLOOKUP($A62,'Copy of PY1 Data(H)'!$A$1:$A$288,'Copy of PY1 Data(H)'!$A$1:$CZ$288))</f>
        <v>131950</v>
      </c>
      <c r="L62" s="180" cm="1">
        <f t="array" ref="L62">_xlfn.XLOOKUP(L$1,'Copy of PY1 Data(H)'!$A$1:$CZ$1,_xlfn.XLOOKUP($A62,'Copy of PY1 Data(H)'!$A$1:$A$288,'Copy of PY1 Data(H)'!$A$1:$CZ$288))</f>
        <v>5900528</v>
      </c>
      <c r="M62" s="180" cm="1">
        <f t="array" ref="M62">_xlfn.XLOOKUP(M$1,'Copy of PY1 Data(H)'!$A$1:$CZ$1,_xlfn.XLOOKUP($A62,'Copy of PY1 Data(H)'!$A$1:$A$288,'Copy of PY1 Data(H)'!$A$1:$CZ$288))</f>
        <v>153172998</v>
      </c>
      <c r="N62" s="180" cm="1">
        <f t="array" ref="N62">_xlfn.XLOOKUP(N$1,'Copy of PY1 Data(H)'!$A$1:$CZ$1,_xlfn.XLOOKUP($A62,'Copy of PY1 Data(H)'!$A$1:$A$288,'Copy of PY1 Data(H)'!$A$1:$CZ$288))</f>
        <v>1886800</v>
      </c>
      <c r="O62" s="180" cm="1">
        <f t="array" ref="O62">_xlfn.XLOOKUP(O$1,'Copy of PY1 Data(H)'!$A$1:$CZ$1,_xlfn.XLOOKUP($A62,'Copy of PY1 Data(H)'!$A$1:$A$288,'Copy of PY1 Data(H)'!$A$1:$CZ$288))</f>
        <v>6943710</v>
      </c>
      <c r="P62" s="180" cm="1">
        <f t="array" ref="P62">_xlfn.XLOOKUP(P$1,'Copy of PY1 Data(H)'!$A$1:$CZ$1,_xlfn.XLOOKUP($A62,'Copy of PY1 Data(H)'!$A$1:$A$288,'Copy of PY1 Data(H)'!$A$1:$CZ$288))</f>
        <v>124253</v>
      </c>
      <c r="Q62" s="180" cm="1">
        <f t="array" ref="Q62">_xlfn.XLOOKUP(Q$1,'Copy of PY1 Data(H)'!$A$1:$CZ$1,_xlfn.XLOOKUP($A62,'Copy of PY1 Data(H)'!$A$1:$A$288,'Copy of PY1 Data(H)'!$A$1:$CZ$288))</f>
        <v>15577028</v>
      </c>
      <c r="R62" s="180" cm="1">
        <f t="array" ref="R62">_xlfn.XLOOKUP(R$1,'Copy of PY1 Data(H)'!$A$1:$CZ$1,_xlfn.XLOOKUP($A62,'Copy of PY1 Data(H)'!$A$1:$A$288,'Copy of PY1 Data(H)'!$A$1:$CZ$288))</f>
        <v>66440</v>
      </c>
      <c r="S62" s="180" cm="1">
        <f t="array" ref="S62">_xlfn.XLOOKUP(S$1,'Copy of PY1 Data(H)'!$A$1:$CZ$1,_xlfn.XLOOKUP($A62,'Copy of PY1 Data(H)'!$A$1:$A$288,'Copy of PY1 Data(H)'!$A$1:$CZ$288))</f>
        <v>247552</v>
      </c>
      <c r="T62" s="180" cm="1">
        <f t="array" ref="T62">_xlfn.XLOOKUP(T$1,'Copy of PY1 Data(H)'!$A$1:$CZ$1,_xlfn.XLOOKUP($A62,'Copy of PY1 Data(H)'!$A$1:$A$288,'Copy of PY1 Data(H)'!$A$1:$CZ$288))</f>
        <v>1953820</v>
      </c>
      <c r="U62" s="180" cm="1">
        <f t="array" ref="U62">_xlfn.XLOOKUP(U$1,'Copy of PY1 Data(H)'!$A$1:$CZ$1,_xlfn.XLOOKUP($A62,'Copy of PY1 Data(H)'!$A$1:$A$288,'Copy of PY1 Data(H)'!$A$1:$CZ$288))</f>
        <v>902064</v>
      </c>
      <c r="V62" s="180" cm="1">
        <f t="array" ref="V62">_xlfn.XLOOKUP(V$1,'Copy of PY1 Data(H)'!$A$1:$CZ$1,_xlfn.XLOOKUP($A62,'Copy of PY1 Data(H)'!$A$1:$A$288,'Copy of PY1 Data(H)'!$A$1:$CZ$288))</f>
        <v>4811384</v>
      </c>
      <c r="W62" s="180" cm="1">
        <f t="array" ref="W62">_xlfn.XLOOKUP(W$1,'Copy of PY1 Data(H)'!$A$1:$CZ$1,_xlfn.XLOOKUP($A62,'Copy of PY1 Data(H)'!$A$1:$A$288,'Copy of PY1 Data(H)'!$A$1:$CZ$288))</f>
        <v>0</v>
      </c>
      <c r="X62" s="180" cm="1">
        <f t="array" ref="X62">_xlfn.XLOOKUP(X$1,'Copy of PY1 Data(H)'!$A$1:$CZ$1,_xlfn.XLOOKUP($A62,'Copy of PY1 Data(H)'!$A$1:$A$288,'Copy of PY1 Data(H)'!$A$1:$CZ$288))</f>
        <v>0</v>
      </c>
      <c r="Y62" s="180" cm="1">
        <f t="array" ref="Y62">_xlfn.XLOOKUP(Y$1,'Copy of PY1 Data(H)'!$A$1:$CZ$1,_xlfn.XLOOKUP($A62,'Copy of PY1 Data(H)'!$A$1:$A$288,'Copy of PY1 Data(H)'!$A$1:$CZ$288))</f>
        <v>1091205</v>
      </c>
      <c r="Z62" s="180" cm="1">
        <f t="array" ref="Z62">_xlfn.XLOOKUP(Z$1,'Copy of PY1 Data(H)'!$A$1:$CZ$1,_xlfn.XLOOKUP($A62,'Copy of PY1 Data(H)'!$A$1:$A$288,'Copy of PY1 Data(H)'!$A$1:$CZ$288))</f>
        <v>28197328</v>
      </c>
      <c r="AA62" s="180" cm="1">
        <f t="array" ref="AA62">_xlfn.XLOOKUP(AA$1,'Copy of PY1 Data(H)'!$A$1:$CZ$1,_xlfn.XLOOKUP($A62,'Copy of PY1 Data(H)'!$A$1:$A$288,'Copy of PY1 Data(H)'!$A$1:$CZ$288))</f>
        <v>602345</v>
      </c>
      <c r="AB62" s="180" cm="1">
        <f t="array" ref="AB62">_xlfn.XLOOKUP(AB$1,'Copy of PY1 Data(H)'!$A$1:$CZ$1,_xlfn.XLOOKUP($A62,'Copy of PY1 Data(H)'!$A$1:$A$288,'Copy of PY1 Data(H)'!$A$1:$CZ$288))</f>
        <v>428601</v>
      </c>
      <c r="AC62" s="180" cm="1">
        <f t="array" ref="AC62">_xlfn.XLOOKUP(AC$1,'Copy of PY1 Data(H)'!$A$1:$CZ$1,_xlfn.XLOOKUP($A62,'Copy of PY1 Data(H)'!$A$1:$A$288,'Copy of PY1 Data(H)'!$A$1:$CZ$288))</f>
        <v>40324599</v>
      </c>
      <c r="AD62" s="180" cm="1">
        <f t="array" ref="AD62">_xlfn.XLOOKUP(AD$1,'Copy of PY1 Data(H)'!$A$1:$CZ$1,_xlfn.XLOOKUP($A62,'Copy of PY1 Data(H)'!$A$1:$A$288,'Copy of PY1 Data(H)'!$A$1:$CZ$288))</f>
        <v>841952</v>
      </c>
      <c r="AE62" s="180" cm="1">
        <f t="array" ref="AE62">_xlfn.XLOOKUP(AE$1,'Copy of PY1 Data(H)'!$A$1:$CZ$1,_xlfn.XLOOKUP($A62,'Copy of PY1 Data(H)'!$A$1:$A$288,'Copy of PY1 Data(H)'!$A$1:$CZ$288))</f>
        <v>0</v>
      </c>
      <c r="AF62" s="180" cm="1">
        <f t="array" ref="AF62">_xlfn.XLOOKUP(AF$1,'Copy of PY1 Data(H)'!$A$1:$CZ$1,_xlfn.XLOOKUP($A62,'Copy of PY1 Data(H)'!$A$1:$A$288,'Copy of PY1 Data(H)'!$A$1:$CZ$288))</f>
        <v>63027740</v>
      </c>
      <c r="AG62" s="180" cm="1">
        <f t="array" ref="AG62">_xlfn.XLOOKUP(AG$1,'Copy of PY1 Data(H)'!$A$1:$CZ$1,_xlfn.XLOOKUP($A62,'Copy of PY1 Data(H)'!$A$1:$A$288,'Copy of PY1 Data(H)'!$A$1:$CZ$288))</f>
        <v>150795</v>
      </c>
      <c r="AH62" s="180" cm="1">
        <f t="array" ref="AH62">_xlfn.XLOOKUP(AH$1,'Copy of PY1 Data(H)'!$A$1:$CZ$1,_xlfn.XLOOKUP($A62,'Copy of PY1 Data(H)'!$A$1:$A$288,'Copy of PY1 Data(H)'!$A$1:$CZ$288))</f>
        <v>279156</v>
      </c>
      <c r="AI62" s="180" cm="1">
        <f t="array" ref="AI62">_xlfn.XLOOKUP(AI$1,'Copy of PY1 Data(H)'!$A$1:$CZ$1,_xlfn.XLOOKUP($A62,'Copy of PY1 Data(H)'!$A$1:$A$288,'Copy of PY1 Data(H)'!$A$1:$CZ$288))</f>
        <v>7077396</v>
      </c>
      <c r="AJ62" s="180" cm="1">
        <f t="array" ref="AJ62">_xlfn.XLOOKUP(AJ$1,'Copy of PY1 Data(H)'!$A$1:$CZ$1,_xlfn.XLOOKUP($A62,'Copy of PY1 Data(H)'!$A$1:$A$288,'Copy of PY1 Data(H)'!$A$1:$CZ$288))</f>
        <v>828522</v>
      </c>
      <c r="AK62" s="180" cm="1">
        <f t="array" ref="AK62">_xlfn.XLOOKUP(AK$1,'Copy of PY1 Data(H)'!$A$1:$CZ$1,_xlfn.XLOOKUP($A62,'Copy of PY1 Data(H)'!$A$1:$A$288,'Copy of PY1 Data(H)'!$A$1:$CZ$288))</f>
        <v>75637</v>
      </c>
      <c r="AL62" s="180" cm="1">
        <f t="array" ref="AL62">_xlfn.XLOOKUP(AL$1,'Copy of PY1 Data(H)'!$A$1:$CZ$1,_xlfn.XLOOKUP($A62,'Copy of PY1 Data(H)'!$A$1:$A$288,'Copy of PY1 Data(H)'!$A$1:$CZ$288))</f>
        <v>0</v>
      </c>
      <c r="AM62" s="180" cm="1">
        <f t="array" ref="AM62">_xlfn.XLOOKUP(AM$1,'Copy of PY1 Data(H)'!$A$1:$CZ$1,_xlfn.XLOOKUP($A62,'Copy of PY1 Data(H)'!$A$1:$A$288,'Copy of PY1 Data(H)'!$A$1:$CZ$288))</f>
        <v>366166</v>
      </c>
      <c r="AN62" s="180" cm="1">
        <f t="array" ref="AN62">_xlfn.XLOOKUP(AN$1,'Copy of PY1 Data(H)'!$A$1:$CZ$1,_xlfn.XLOOKUP($A62,'Copy of PY1 Data(H)'!$A$1:$A$288,'Copy of PY1 Data(H)'!$A$1:$CZ$288))</f>
        <v>13818197</v>
      </c>
      <c r="AO62" s="180" cm="1">
        <f t="array" ref="AO62">_xlfn.XLOOKUP(AO$1,'Copy of PY1 Data(H)'!$A$1:$CZ$1,_xlfn.XLOOKUP($A62,'Copy of PY1 Data(H)'!$A$1:$A$288,'Copy of PY1 Data(H)'!$A$1:$CZ$288))</f>
        <v>38866</v>
      </c>
      <c r="AP62" s="180" cm="1">
        <f t="array" ref="AP62">_xlfn.XLOOKUP(AP$1,'Copy of PY1 Data(H)'!$A$1:$CZ$1,_xlfn.XLOOKUP($A62,'Copy of PY1 Data(H)'!$A$1:$A$288,'Copy of PY1 Data(H)'!$A$1:$CZ$288))</f>
        <v>3643971</v>
      </c>
      <c r="AQ62" s="180" cm="1">
        <f t="array" ref="AQ62">_xlfn.XLOOKUP(AQ$1,'Copy of PY1 Data(H)'!$A$1:$CZ$1,_xlfn.XLOOKUP($A62,'Copy of PY1 Data(H)'!$A$1:$A$288,'Copy of PY1 Data(H)'!$A$1:$CZ$288))</f>
        <v>2496805</v>
      </c>
      <c r="AR62" s="180" cm="1">
        <f t="array" ref="AR62">_xlfn.XLOOKUP(AR$1,'Copy of PY1 Data(H)'!$A$1:$CZ$1,_xlfn.XLOOKUP($A62,'Copy of PY1 Data(H)'!$A$1:$A$288,'Copy of PY1 Data(H)'!$A$1:$CZ$288))</f>
        <v>50360</v>
      </c>
      <c r="AS62" s="180" cm="1">
        <f t="array" ref="AS62">_xlfn.XLOOKUP(AS$1,'Copy of PY1 Data(H)'!$A$1:$CZ$1,_xlfn.XLOOKUP($A62,'Copy of PY1 Data(H)'!$A$1:$A$288,'Copy of PY1 Data(H)'!$A$1:$CZ$288))</f>
        <v>0</v>
      </c>
      <c r="AT62" s="180" cm="1">
        <f t="array" ref="AT62">_xlfn.XLOOKUP(AT$1,'Copy of PY1 Data(H)'!$A$1:$CZ$1,_xlfn.XLOOKUP($A62,'Copy of PY1 Data(H)'!$A$1:$A$288,'Copy of PY1 Data(H)'!$A$1:$CZ$288))</f>
        <v>169744</v>
      </c>
      <c r="AU62" s="180" cm="1">
        <f t="array" ref="AU62">_xlfn.XLOOKUP(AU$1,'Copy of PY1 Data(H)'!$A$1:$CZ$1,_xlfn.XLOOKUP($A62,'Copy of PY1 Data(H)'!$A$1:$A$288,'Copy of PY1 Data(H)'!$A$1:$CZ$288))</f>
        <v>260599141</v>
      </c>
      <c r="AV62" s="180" cm="1">
        <f t="array" ref="AV62">_xlfn.XLOOKUP(AV$1,'Copy of PY1 Data(H)'!$A$1:$CZ$1,_xlfn.XLOOKUP($A62,'Copy of PY1 Data(H)'!$A$1:$A$288,'Copy of PY1 Data(H)'!$A$1:$CZ$288))</f>
        <v>71062295</v>
      </c>
      <c r="AW62" s="180" cm="1">
        <f t="array" ref="AW62">_xlfn.XLOOKUP(AW$1,'Copy of PY1 Data(H)'!$A$1:$CZ$1,_xlfn.XLOOKUP($A62,'Copy of PY1 Data(H)'!$A$1:$A$288,'Copy of PY1 Data(H)'!$A$1:$CZ$288))</f>
        <v>1766962</v>
      </c>
      <c r="AX62" s="180" cm="1">
        <f t="array" ref="AX62">_xlfn.XLOOKUP(AX$1,'Copy of PY1 Data(H)'!$A$1:$CZ$1,_xlfn.XLOOKUP($A62,'Copy of PY1 Data(H)'!$A$1:$A$288,'Copy of PY1 Data(H)'!$A$1:$CZ$288))</f>
        <v>345263</v>
      </c>
      <c r="AY62" s="180" cm="1">
        <f t="array" ref="AY62">_xlfn.XLOOKUP(AY$1,'Copy of PY1 Data(H)'!$A$1:$CZ$1,_xlfn.XLOOKUP($A62,'Copy of PY1 Data(H)'!$A$1:$A$288,'Copy of PY1 Data(H)'!$A$1:$CZ$288))</f>
        <v>260727</v>
      </c>
      <c r="AZ62" s="180" cm="1">
        <f t="array" ref="AZ62">_xlfn.XLOOKUP(AZ$1,'Copy of PY1 Data(H)'!$A$1:$CZ$1,_xlfn.XLOOKUP($A62,'Copy of PY1 Data(H)'!$A$1:$A$288,'Copy of PY1 Data(H)'!$A$1:$CZ$288))</f>
        <v>172994</v>
      </c>
      <c r="BA62" s="180" cm="1">
        <f t="array" ref="BA62">_xlfn.XLOOKUP(BA$1,'Copy of PY1 Data(H)'!$A$1:$CZ$1,_xlfn.XLOOKUP($A62,'Copy of PY1 Data(H)'!$A$1:$A$288,'Copy of PY1 Data(H)'!$A$1:$CZ$288))</f>
        <v>0</v>
      </c>
      <c r="BB62" s="180" cm="1">
        <f t="array" ref="BB62">_xlfn.XLOOKUP(BB$1,'Copy of PY1 Data(H)'!$A$1:$CZ$1,_xlfn.XLOOKUP($A62,'Copy of PY1 Data(H)'!$A$1:$A$288,'Copy of PY1 Data(H)'!$A$1:$CZ$288))</f>
        <v>4696827</v>
      </c>
      <c r="BC62" s="180" cm="1">
        <f t="array" ref="BC62">_xlfn.XLOOKUP(BC$1,'Copy of PY1 Data(H)'!$A$1:$CZ$1,_xlfn.XLOOKUP($A62,'Copy of PY1 Data(H)'!$A$1:$A$288,'Copy of PY1 Data(H)'!$A$1:$CZ$288))</f>
        <v>217717</v>
      </c>
      <c r="BD62" s="180" cm="1">
        <f t="array" ref="BD62">_xlfn.XLOOKUP(BD$1,'Copy of PY1 Data(H)'!$A$1:$CZ$1,_xlfn.XLOOKUP($A62,'Copy of PY1 Data(H)'!$A$1:$A$288,'Copy of PY1 Data(H)'!$A$1:$CZ$288))</f>
        <v>195800</v>
      </c>
      <c r="BE62" s="180" cm="1">
        <f t="array" ref="BE62">_xlfn.XLOOKUP(BE$1,'Copy of PY1 Data(H)'!$A$1:$CZ$1,_xlfn.XLOOKUP($A62,'Copy of PY1 Data(H)'!$A$1:$A$288,'Copy of PY1 Data(H)'!$A$1:$CZ$288))</f>
        <v>61748</v>
      </c>
      <c r="BF62" s="180" cm="1">
        <f t="array" ref="BF62">_xlfn.XLOOKUP(BF$1,'Copy of PY1 Data(H)'!$A$1:$CZ$1,_xlfn.XLOOKUP($A62,'Copy of PY1 Data(H)'!$A$1:$A$288,'Copy of PY1 Data(H)'!$A$1:$CZ$288))</f>
        <v>15743590</v>
      </c>
      <c r="BG62" s="180" cm="1">
        <f t="array" ref="BG62">_xlfn.XLOOKUP(BG$1,'Copy of PY1 Data(H)'!$A$1:$CZ$1,_xlfn.XLOOKUP($A62,'Copy of PY1 Data(H)'!$A$1:$A$288,'Copy of PY1 Data(H)'!$A$1:$CZ$288))</f>
        <v>16144</v>
      </c>
      <c r="BH62" s="180" cm="1">
        <f t="array" ref="BH62">_xlfn.XLOOKUP(BH$1,'Copy of PY1 Data(H)'!$A$1:$CZ$1,_xlfn.XLOOKUP($A62,'Copy of PY1 Data(H)'!$A$1:$A$288,'Copy of PY1 Data(H)'!$A$1:$CZ$288))</f>
        <v>11677164</v>
      </c>
      <c r="BI62" s="180" cm="1">
        <f t="array" ref="BI62">_xlfn.XLOOKUP(BI$1,'Copy of PY1 Data(H)'!$A$1:$CZ$1,_xlfn.XLOOKUP($A62,'Copy of PY1 Data(H)'!$A$1:$A$288,'Copy of PY1 Data(H)'!$A$1:$CZ$288))</f>
        <v>3232143</v>
      </c>
      <c r="BJ62" s="180" cm="1">
        <f t="array" ref="BJ62">_xlfn.XLOOKUP(BJ$1,'Copy of PY1 Data(H)'!$A$1:$CZ$1,_xlfn.XLOOKUP($A62,'Copy of PY1 Data(H)'!$A$1:$A$288,'Copy of PY1 Data(H)'!$A$1:$CZ$288))</f>
        <v>180695</v>
      </c>
      <c r="BK62" s="180" cm="1">
        <f t="array" ref="BK62">_xlfn.XLOOKUP(BK$1,'Copy of PY1 Data(H)'!$A$1:$CZ$1,_xlfn.XLOOKUP($A62,'Copy of PY1 Data(H)'!$A$1:$A$288,'Copy of PY1 Data(H)'!$A$1:$CZ$288))</f>
        <v>49686</v>
      </c>
      <c r="BL62" s="180" cm="1">
        <f t="array" ref="BL62">_xlfn.XLOOKUP(BL$1,'Copy of PY1 Data(H)'!$A$1:$CZ$1,_xlfn.XLOOKUP($A62,'Copy of PY1 Data(H)'!$A$1:$A$288,'Copy of PY1 Data(H)'!$A$1:$CZ$288))</f>
        <v>16852624</v>
      </c>
      <c r="BM62" s="180" cm="1">
        <f t="array" ref="BM62">_xlfn.XLOOKUP(BM$1,'Copy of PY1 Data(H)'!$A$1:$CZ$1,_xlfn.XLOOKUP($A62,'Copy of PY1 Data(H)'!$A$1:$A$288,'Copy of PY1 Data(H)'!$A$1:$CZ$288))</f>
        <v>16716321</v>
      </c>
      <c r="BN62" s="180" cm="1">
        <f t="array" ref="BN62">_xlfn.XLOOKUP(BN$1,'Copy of PY1 Data(H)'!$A$1:$CZ$1,_xlfn.XLOOKUP($A62,'Copy of PY1 Data(H)'!$A$1:$A$288,'Copy of PY1 Data(H)'!$A$1:$CZ$288))</f>
        <v>1888358</v>
      </c>
      <c r="BO62" s="180" cm="1">
        <f t="array" ref="BO62">_xlfn.XLOOKUP(BO$1,'Copy of PY1 Data(H)'!$A$1:$CZ$1,_xlfn.XLOOKUP($A62,'Copy of PY1 Data(H)'!$A$1:$A$288,'Copy of PY1 Data(H)'!$A$1:$CZ$288))</f>
        <v>51447735</v>
      </c>
      <c r="BP62" s="180" cm="1">
        <f t="array" ref="BP62">_xlfn.XLOOKUP(BP$1,'Copy of PY1 Data(H)'!$A$1:$CZ$1,_xlfn.XLOOKUP($A62,'Copy of PY1 Data(H)'!$A$1:$A$288,'Copy of PY1 Data(H)'!$A$1:$CZ$288))</f>
        <v>105212741</v>
      </c>
      <c r="BQ62" s="180" cm="1">
        <f t="array" ref="BQ62">_xlfn.XLOOKUP(BQ$1,'Copy of PY1 Data(H)'!$A$1:$CZ$1,_xlfn.XLOOKUP($A62,'Copy of PY1 Data(H)'!$A$1:$A$288,'Copy of PY1 Data(H)'!$A$1:$CZ$288))</f>
        <v>283722</v>
      </c>
      <c r="BR62" s="180" cm="1">
        <f t="array" ref="BR62">_xlfn.XLOOKUP(BR$1,'Copy of PY1 Data(H)'!$A$1:$CZ$1,_xlfn.XLOOKUP($A62,'Copy of PY1 Data(H)'!$A$1:$A$288,'Copy of PY1 Data(H)'!$A$1:$CZ$288))</f>
        <v>5692572</v>
      </c>
      <c r="BS62" s="180" cm="1">
        <f t="array" ref="BS62">_xlfn.XLOOKUP(BS$1,'Copy of PY1 Data(H)'!$A$1:$CZ$1,_xlfn.XLOOKUP($A62,'Copy of PY1 Data(H)'!$A$1:$A$288,'Copy of PY1 Data(H)'!$A$1:$CZ$288))</f>
        <v>925902</v>
      </c>
      <c r="BT62" s="180" cm="1">
        <f t="array" ref="BT62">_xlfn.XLOOKUP(BT$1,'Copy of PY1 Data(H)'!$A$1:$CZ$1,_xlfn.XLOOKUP($A62,'Copy of PY1 Data(H)'!$A$1:$A$288,'Copy of PY1 Data(H)'!$A$1:$CZ$288))</f>
        <v>0</v>
      </c>
      <c r="BU62" s="180" cm="1">
        <f t="array" ref="BU62">_xlfn.XLOOKUP(BU$1,'Copy of PY1 Data(H)'!$A$1:$CZ$1,_xlfn.XLOOKUP($A62,'Copy of PY1 Data(H)'!$A$1:$A$288,'Copy of PY1 Data(H)'!$A$1:$CZ$288))</f>
        <v>165917</v>
      </c>
      <c r="BV62" s="180" cm="1">
        <f t="array" ref="BV62">_xlfn.XLOOKUP(BV$1,'Copy of PY1 Data(H)'!$A$1:$CZ$1,_xlfn.XLOOKUP($A62,'Copy of PY1 Data(H)'!$A$1:$A$288,'Copy of PY1 Data(H)'!$A$1:$CZ$288))</f>
        <v>247450</v>
      </c>
      <c r="BW62" s="180" cm="1">
        <f t="array" ref="BW62">_xlfn.XLOOKUP(BW$1,'Copy of PY1 Data(H)'!$A$1:$CZ$1,_xlfn.XLOOKUP($A62,'Copy of PY1 Data(H)'!$A$1:$A$288,'Copy of PY1 Data(H)'!$A$1:$CZ$288))</f>
        <v>3101462</v>
      </c>
      <c r="BX62" s="180" cm="1">
        <f t="array" ref="BX62">_xlfn.XLOOKUP(BX$1,'Copy of PY1 Data(H)'!$A$1:$CZ$1,_xlfn.XLOOKUP($A62,'Copy of PY1 Data(H)'!$A$1:$A$288,'Copy of PY1 Data(H)'!$A$1:$CZ$288))</f>
        <v>3039607</v>
      </c>
      <c r="BY62" s="180" cm="1">
        <f t="array" ref="BY62">_xlfn.XLOOKUP(BY$1,'Copy of PY1 Data(H)'!$A$1:$CZ$1,_xlfn.XLOOKUP($A62,'Copy of PY1 Data(H)'!$A$1:$A$288,'Copy of PY1 Data(H)'!$A$1:$CZ$288))</f>
        <v>34865153</v>
      </c>
      <c r="BZ62" s="180" cm="1">
        <f t="array" ref="BZ62">_xlfn.XLOOKUP(BZ$1,'Copy of PY1 Data(H)'!$A$1:$CZ$1,_xlfn.XLOOKUP($A62,'Copy of PY1 Data(H)'!$A$1:$A$288,'Copy of PY1 Data(H)'!$A$1:$CZ$288))</f>
        <v>650565</v>
      </c>
      <c r="CA62" s="180" cm="1">
        <f t="array" ref="CA62">_xlfn.XLOOKUP(CA$1,'Copy of PY1 Data(H)'!$A$1:$CZ$1,_xlfn.XLOOKUP($A62,'Copy of PY1 Data(H)'!$A$1:$A$288,'Copy of PY1 Data(H)'!$A$1:$CZ$288))</f>
        <v>14281986</v>
      </c>
      <c r="CB62" s="180" cm="1">
        <f t="array" ref="CB62">_xlfn.XLOOKUP(CB$1,'Copy of PY1 Data(H)'!$A$1:$CZ$1,_xlfn.XLOOKUP($A62,'Copy of PY1 Data(H)'!$A$1:$A$288,'Copy of PY1 Data(H)'!$A$1:$CZ$288))</f>
        <v>481079</v>
      </c>
      <c r="CC62" s="180" cm="1">
        <f t="array" ref="CC62">_xlfn.XLOOKUP(CC$1,'Copy of PY1 Data(H)'!$A$1:$CZ$1,_xlfn.XLOOKUP($A62,'Copy of PY1 Data(H)'!$A$1:$A$288,'Copy of PY1 Data(H)'!$A$1:$CZ$288))</f>
        <v>3000048</v>
      </c>
      <c r="CD62" s="180" cm="1">
        <f t="array" ref="CD62">_xlfn.XLOOKUP(CD$1,'Copy of PY1 Data(H)'!$A$1:$CZ$1,_xlfn.XLOOKUP($A62,'Copy of PY1 Data(H)'!$A$1:$A$288,'Copy of PY1 Data(H)'!$A$1:$CZ$288))</f>
        <v>50241324</v>
      </c>
    </row>
    <row r="63" spans="1:82" s="969" customFormat="1" x14ac:dyDescent="0.3">
      <c r="A63" s="969">
        <v>1050</v>
      </c>
      <c r="C63" s="969" t="s">
        <v>2970</v>
      </c>
      <c r="D63" s="969" t="e" cm="1">
        <f t="array" ref="D63">_xlfn.XLOOKUP(D$1,'Copy of PY1 Data(H)'!$A$1:$CZ$1,_xlfn.XLOOKUP($A63,'Copy of PY1 Data(H)'!$A$1:$A$288,'Copy of PY1 Data(H)'!$A$1:$CZ$288))</f>
        <v>#N/A</v>
      </c>
      <c r="E63" s="969" t="e" cm="1">
        <f t="array" ref="E63">_xlfn.XLOOKUP(E$1,'Copy of PY1 Data(H)'!$A$1:$CZ$1,_xlfn.XLOOKUP($A63,'Copy of PY1 Data(H)'!$A$1:$A$288,'Copy of PY1 Data(H)'!$A$1:$CZ$288))</f>
        <v>#N/A</v>
      </c>
      <c r="F63" s="969" t="e" cm="1">
        <f t="array" ref="F63">_xlfn.XLOOKUP(F$1,'Copy of PY1 Data(H)'!$A$1:$CZ$1,_xlfn.XLOOKUP($A63,'Copy of PY1 Data(H)'!$A$1:$A$288,'Copy of PY1 Data(H)'!$A$1:$CZ$288))</f>
        <v>#N/A</v>
      </c>
      <c r="G63" s="969" t="e" cm="1">
        <f t="array" ref="G63">_xlfn.XLOOKUP(G$1,'Copy of PY1 Data(H)'!$A$1:$CZ$1,_xlfn.XLOOKUP($A63,'Copy of PY1 Data(H)'!$A$1:$A$288,'Copy of PY1 Data(H)'!$A$1:$CZ$288))</f>
        <v>#N/A</v>
      </c>
      <c r="H63" s="969" t="e" cm="1">
        <f t="array" ref="H63">_xlfn.XLOOKUP(H$1,'Copy of PY1 Data(H)'!$A$1:$CZ$1,_xlfn.XLOOKUP($A63,'Copy of PY1 Data(H)'!$A$1:$A$288,'Copy of PY1 Data(H)'!$A$1:$CZ$288))</f>
        <v>#N/A</v>
      </c>
      <c r="I63" s="969" t="e" cm="1">
        <f t="array" ref="I63">_xlfn.XLOOKUP(I$1,'Copy of PY1 Data(H)'!$A$1:$CZ$1,_xlfn.XLOOKUP($A63,'Copy of PY1 Data(H)'!$A$1:$A$288,'Copy of PY1 Data(H)'!$A$1:$CZ$288))</f>
        <v>#N/A</v>
      </c>
      <c r="J63" s="969" t="e" cm="1">
        <f t="array" ref="J63">_xlfn.XLOOKUP(J$1,'Copy of PY1 Data(H)'!$A$1:$CZ$1,_xlfn.XLOOKUP($A63,'Copy of PY1 Data(H)'!$A$1:$A$288,'Copy of PY1 Data(H)'!$A$1:$CZ$288))</f>
        <v>#N/A</v>
      </c>
      <c r="K63" s="969" t="e" cm="1">
        <f t="array" ref="K63">_xlfn.XLOOKUP(K$1,'Copy of PY1 Data(H)'!$A$1:$CZ$1,_xlfn.XLOOKUP($A63,'Copy of PY1 Data(H)'!$A$1:$A$288,'Copy of PY1 Data(H)'!$A$1:$CZ$288))</f>
        <v>#N/A</v>
      </c>
      <c r="L63" s="969" t="e" cm="1">
        <f t="array" ref="L63">_xlfn.XLOOKUP(L$1,'Copy of PY1 Data(H)'!$A$1:$CZ$1,_xlfn.XLOOKUP($A63,'Copy of PY1 Data(H)'!$A$1:$A$288,'Copy of PY1 Data(H)'!$A$1:$CZ$288))</f>
        <v>#N/A</v>
      </c>
      <c r="M63" s="969" t="e" cm="1">
        <f t="array" ref="M63">_xlfn.XLOOKUP(M$1,'Copy of PY1 Data(H)'!$A$1:$CZ$1,_xlfn.XLOOKUP($A63,'Copy of PY1 Data(H)'!$A$1:$A$288,'Copy of PY1 Data(H)'!$A$1:$CZ$288))</f>
        <v>#N/A</v>
      </c>
      <c r="N63" s="969" t="e" cm="1">
        <f t="array" ref="N63">_xlfn.XLOOKUP(N$1,'Copy of PY1 Data(H)'!$A$1:$CZ$1,_xlfn.XLOOKUP($A63,'Copy of PY1 Data(H)'!$A$1:$A$288,'Copy of PY1 Data(H)'!$A$1:$CZ$288))</f>
        <v>#N/A</v>
      </c>
      <c r="O63" s="969" t="e" cm="1">
        <f t="array" ref="O63">_xlfn.XLOOKUP(O$1,'Copy of PY1 Data(H)'!$A$1:$CZ$1,_xlfn.XLOOKUP($A63,'Copy of PY1 Data(H)'!$A$1:$A$288,'Copy of PY1 Data(H)'!$A$1:$CZ$288))</f>
        <v>#N/A</v>
      </c>
      <c r="P63" s="969" t="e" cm="1">
        <f t="array" ref="P63">_xlfn.XLOOKUP(P$1,'Copy of PY1 Data(H)'!$A$1:$CZ$1,_xlfn.XLOOKUP($A63,'Copy of PY1 Data(H)'!$A$1:$A$288,'Copy of PY1 Data(H)'!$A$1:$CZ$288))</f>
        <v>#N/A</v>
      </c>
      <c r="Q63" s="969" t="e" cm="1">
        <f t="array" ref="Q63">_xlfn.XLOOKUP(Q$1,'Copy of PY1 Data(H)'!$A$1:$CZ$1,_xlfn.XLOOKUP($A63,'Copy of PY1 Data(H)'!$A$1:$A$288,'Copy of PY1 Data(H)'!$A$1:$CZ$288))</f>
        <v>#N/A</v>
      </c>
      <c r="R63" s="969" t="e" cm="1">
        <f t="array" ref="R63">_xlfn.XLOOKUP(R$1,'Copy of PY1 Data(H)'!$A$1:$CZ$1,_xlfn.XLOOKUP($A63,'Copy of PY1 Data(H)'!$A$1:$A$288,'Copy of PY1 Data(H)'!$A$1:$CZ$288))</f>
        <v>#N/A</v>
      </c>
      <c r="S63" s="969" t="e" cm="1">
        <f t="array" ref="S63">_xlfn.XLOOKUP(S$1,'Copy of PY1 Data(H)'!$A$1:$CZ$1,_xlfn.XLOOKUP($A63,'Copy of PY1 Data(H)'!$A$1:$A$288,'Copy of PY1 Data(H)'!$A$1:$CZ$288))</f>
        <v>#N/A</v>
      </c>
      <c r="T63" s="969" t="e" cm="1">
        <f t="array" ref="T63">_xlfn.XLOOKUP(T$1,'Copy of PY1 Data(H)'!$A$1:$CZ$1,_xlfn.XLOOKUP($A63,'Copy of PY1 Data(H)'!$A$1:$A$288,'Copy of PY1 Data(H)'!$A$1:$CZ$288))</f>
        <v>#N/A</v>
      </c>
      <c r="U63" s="969" t="e" cm="1">
        <f t="array" ref="U63">_xlfn.XLOOKUP(U$1,'Copy of PY1 Data(H)'!$A$1:$CZ$1,_xlfn.XLOOKUP($A63,'Copy of PY1 Data(H)'!$A$1:$A$288,'Copy of PY1 Data(H)'!$A$1:$CZ$288))</f>
        <v>#N/A</v>
      </c>
      <c r="V63" s="969" t="e" cm="1">
        <f t="array" ref="V63">_xlfn.XLOOKUP(V$1,'Copy of PY1 Data(H)'!$A$1:$CZ$1,_xlfn.XLOOKUP($A63,'Copy of PY1 Data(H)'!$A$1:$A$288,'Copy of PY1 Data(H)'!$A$1:$CZ$288))</f>
        <v>#N/A</v>
      </c>
      <c r="W63" s="969" t="e" cm="1">
        <f t="array" ref="W63">_xlfn.XLOOKUP(W$1,'Copy of PY1 Data(H)'!$A$1:$CZ$1,_xlfn.XLOOKUP($A63,'Copy of PY1 Data(H)'!$A$1:$A$288,'Copy of PY1 Data(H)'!$A$1:$CZ$288))</f>
        <v>#N/A</v>
      </c>
      <c r="X63" s="969" t="e" cm="1">
        <f t="array" ref="X63">_xlfn.XLOOKUP(X$1,'Copy of PY1 Data(H)'!$A$1:$CZ$1,_xlfn.XLOOKUP($A63,'Copy of PY1 Data(H)'!$A$1:$A$288,'Copy of PY1 Data(H)'!$A$1:$CZ$288))</f>
        <v>#N/A</v>
      </c>
      <c r="Y63" s="969" t="e" cm="1">
        <f t="array" ref="Y63">_xlfn.XLOOKUP(Y$1,'Copy of PY1 Data(H)'!$A$1:$CZ$1,_xlfn.XLOOKUP($A63,'Copy of PY1 Data(H)'!$A$1:$A$288,'Copy of PY1 Data(H)'!$A$1:$CZ$288))</f>
        <v>#N/A</v>
      </c>
      <c r="Z63" s="969" t="e" cm="1">
        <f t="array" ref="Z63">_xlfn.XLOOKUP(Z$1,'Copy of PY1 Data(H)'!$A$1:$CZ$1,_xlfn.XLOOKUP($A63,'Copy of PY1 Data(H)'!$A$1:$A$288,'Copy of PY1 Data(H)'!$A$1:$CZ$288))</f>
        <v>#N/A</v>
      </c>
      <c r="AA63" s="969" t="e" cm="1">
        <f t="array" ref="AA63">_xlfn.XLOOKUP(AA$1,'Copy of PY1 Data(H)'!$A$1:$CZ$1,_xlfn.XLOOKUP($A63,'Copy of PY1 Data(H)'!$A$1:$A$288,'Copy of PY1 Data(H)'!$A$1:$CZ$288))</f>
        <v>#N/A</v>
      </c>
      <c r="AB63" s="969" t="e" cm="1">
        <f t="array" ref="AB63">_xlfn.XLOOKUP(AB$1,'Copy of PY1 Data(H)'!$A$1:$CZ$1,_xlfn.XLOOKUP($A63,'Copy of PY1 Data(H)'!$A$1:$A$288,'Copy of PY1 Data(H)'!$A$1:$CZ$288))</f>
        <v>#N/A</v>
      </c>
      <c r="AC63" s="969" t="e" cm="1">
        <f t="array" ref="AC63">_xlfn.XLOOKUP(AC$1,'Copy of PY1 Data(H)'!$A$1:$CZ$1,_xlfn.XLOOKUP($A63,'Copy of PY1 Data(H)'!$A$1:$A$288,'Copy of PY1 Data(H)'!$A$1:$CZ$288))</f>
        <v>#N/A</v>
      </c>
      <c r="AD63" s="969" t="e" cm="1">
        <f t="array" ref="AD63">_xlfn.XLOOKUP(AD$1,'Copy of PY1 Data(H)'!$A$1:$CZ$1,_xlfn.XLOOKUP($A63,'Copy of PY1 Data(H)'!$A$1:$A$288,'Copy of PY1 Data(H)'!$A$1:$CZ$288))</f>
        <v>#N/A</v>
      </c>
      <c r="AE63" s="969" t="e" cm="1">
        <f t="array" ref="AE63">_xlfn.XLOOKUP(AE$1,'Copy of PY1 Data(H)'!$A$1:$CZ$1,_xlfn.XLOOKUP($A63,'Copy of PY1 Data(H)'!$A$1:$A$288,'Copy of PY1 Data(H)'!$A$1:$CZ$288))</f>
        <v>#N/A</v>
      </c>
      <c r="AF63" s="969" t="e" cm="1">
        <f t="array" ref="AF63">_xlfn.XLOOKUP(AF$1,'Copy of PY1 Data(H)'!$A$1:$CZ$1,_xlfn.XLOOKUP($A63,'Copy of PY1 Data(H)'!$A$1:$A$288,'Copy of PY1 Data(H)'!$A$1:$CZ$288))</f>
        <v>#N/A</v>
      </c>
      <c r="AG63" s="969" t="e" cm="1">
        <f t="array" ref="AG63">_xlfn.XLOOKUP(AG$1,'Copy of PY1 Data(H)'!$A$1:$CZ$1,_xlfn.XLOOKUP($A63,'Copy of PY1 Data(H)'!$A$1:$A$288,'Copy of PY1 Data(H)'!$A$1:$CZ$288))</f>
        <v>#N/A</v>
      </c>
      <c r="AH63" s="969" t="e" cm="1">
        <f t="array" ref="AH63">_xlfn.XLOOKUP(AH$1,'Copy of PY1 Data(H)'!$A$1:$CZ$1,_xlfn.XLOOKUP($A63,'Copy of PY1 Data(H)'!$A$1:$A$288,'Copy of PY1 Data(H)'!$A$1:$CZ$288))</f>
        <v>#N/A</v>
      </c>
      <c r="AI63" s="969" t="e" cm="1">
        <f t="array" ref="AI63">_xlfn.XLOOKUP(AI$1,'Copy of PY1 Data(H)'!$A$1:$CZ$1,_xlfn.XLOOKUP($A63,'Copy of PY1 Data(H)'!$A$1:$A$288,'Copy of PY1 Data(H)'!$A$1:$CZ$288))</f>
        <v>#N/A</v>
      </c>
      <c r="AJ63" s="969" t="e" cm="1">
        <f t="array" ref="AJ63">_xlfn.XLOOKUP(AJ$1,'Copy of PY1 Data(H)'!$A$1:$CZ$1,_xlfn.XLOOKUP($A63,'Copy of PY1 Data(H)'!$A$1:$A$288,'Copy of PY1 Data(H)'!$A$1:$CZ$288))</f>
        <v>#N/A</v>
      </c>
      <c r="AK63" s="969" t="e" cm="1">
        <f t="array" ref="AK63">_xlfn.XLOOKUP(AK$1,'Copy of PY1 Data(H)'!$A$1:$CZ$1,_xlfn.XLOOKUP($A63,'Copy of PY1 Data(H)'!$A$1:$A$288,'Copy of PY1 Data(H)'!$A$1:$CZ$288))</f>
        <v>#N/A</v>
      </c>
      <c r="AL63" s="969" t="e" cm="1">
        <f t="array" ref="AL63">_xlfn.XLOOKUP(AL$1,'Copy of PY1 Data(H)'!$A$1:$CZ$1,_xlfn.XLOOKUP($A63,'Copy of PY1 Data(H)'!$A$1:$A$288,'Copy of PY1 Data(H)'!$A$1:$CZ$288))</f>
        <v>#N/A</v>
      </c>
      <c r="AM63" s="969" t="e" cm="1">
        <f t="array" ref="AM63">_xlfn.XLOOKUP(AM$1,'Copy of PY1 Data(H)'!$A$1:$CZ$1,_xlfn.XLOOKUP($A63,'Copy of PY1 Data(H)'!$A$1:$A$288,'Copy of PY1 Data(H)'!$A$1:$CZ$288))</f>
        <v>#N/A</v>
      </c>
      <c r="AN63" s="969" t="e" cm="1">
        <f t="array" ref="AN63">_xlfn.XLOOKUP(AN$1,'Copy of PY1 Data(H)'!$A$1:$CZ$1,_xlfn.XLOOKUP($A63,'Copy of PY1 Data(H)'!$A$1:$A$288,'Copy of PY1 Data(H)'!$A$1:$CZ$288))</f>
        <v>#N/A</v>
      </c>
      <c r="AO63" s="969" t="e" cm="1">
        <f t="array" ref="AO63">_xlfn.XLOOKUP(AO$1,'Copy of PY1 Data(H)'!$A$1:$CZ$1,_xlfn.XLOOKUP($A63,'Copy of PY1 Data(H)'!$A$1:$A$288,'Copy of PY1 Data(H)'!$A$1:$CZ$288))</f>
        <v>#N/A</v>
      </c>
      <c r="AP63" s="969" t="e" cm="1">
        <f t="array" ref="AP63">_xlfn.XLOOKUP(AP$1,'Copy of PY1 Data(H)'!$A$1:$CZ$1,_xlfn.XLOOKUP($A63,'Copy of PY1 Data(H)'!$A$1:$A$288,'Copy of PY1 Data(H)'!$A$1:$CZ$288))</f>
        <v>#N/A</v>
      </c>
      <c r="AQ63" s="969" t="e" cm="1">
        <f t="array" ref="AQ63">_xlfn.XLOOKUP(AQ$1,'Copy of PY1 Data(H)'!$A$1:$CZ$1,_xlfn.XLOOKUP($A63,'Copy of PY1 Data(H)'!$A$1:$A$288,'Copy of PY1 Data(H)'!$A$1:$CZ$288))</f>
        <v>#N/A</v>
      </c>
      <c r="AR63" s="969" t="e" cm="1">
        <f t="array" ref="AR63">_xlfn.XLOOKUP(AR$1,'Copy of PY1 Data(H)'!$A$1:$CZ$1,_xlfn.XLOOKUP($A63,'Copy of PY1 Data(H)'!$A$1:$A$288,'Copy of PY1 Data(H)'!$A$1:$CZ$288))</f>
        <v>#N/A</v>
      </c>
      <c r="AS63" s="969" t="e" cm="1">
        <f t="array" ref="AS63">_xlfn.XLOOKUP(AS$1,'Copy of PY1 Data(H)'!$A$1:$CZ$1,_xlfn.XLOOKUP($A63,'Copy of PY1 Data(H)'!$A$1:$A$288,'Copy of PY1 Data(H)'!$A$1:$CZ$288))</f>
        <v>#N/A</v>
      </c>
      <c r="AT63" s="969" t="e" cm="1">
        <f t="array" ref="AT63">_xlfn.XLOOKUP(AT$1,'Copy of PY1 Data(H)'!$A$1:$CZ$1,_xlfn.XLOOKUP($A63,'Copy of PY1 Data(H)'!$A$1:$A$288,'Copy of PY1 Data(H)'!$A$1:$CZ$288))</f>
        <v>#N/A</v>
      </c>
      <c r="AU63" s="969" t="e" cm="1">
        <f t="array" ref="AU63">_xlfn.XLOOKUP(AU$1,'Copy of PY1 Data(H)'!$A$1:$CZ$1,_xlfn.XLOOKUP($A63,'Copy of PY1 Data(H)'!$A$1:$A$288,'Copy of PY1 Data(H)'!$A$1:$CZ$288))</f>
        <v>#N/A</v>
      </c>
      <c r="AV63" s="969" t="e" cm="1">
        <f t="array" ref="AV63">_xlfn.XLOOKUP(AV$1,'Copy of PY1 Data(H)'!$A$1:$CZ$1,_xlfn.XLOOKUP($A63,'Copy of PY1 Data(H)'!$A$1:$A$288,'Copy of PY1 Data(H)'!$A$1:$CZ$288))</f>
        <v>#N/A</v>
      </c>
      <c r="AW63" s="969" t="e" cm="1">
        <f t="array" ref="AW63">_xlfn.XLOOKUP(AW$1,'Copy of PY1 Data(H)'!$A$1:$CZ$1,_xlfn.XLOOKUP($A63,'Copy of PY1 Data(H)'!$A$1:$A$288,'Copy of PY1 Data(H)'!$A$1:$CZ$288))</f>
        <v>#N/A</v>
      </c>
      <c r="AX63" s="969" t="e" cm="1">
        <f t="array" ref="AX63">_xlfn.XLOOKUP(AX$1,'Copy of PY1 Data(H)'!$A$1:$CZ$1,_xlfn.XLOOKUP($A63,'Copy of PY1 Data(H)'!$A$1:$A$288,'Copy of PY1 Data(H)'!$A$1:$CZ$288))</f>
        <v>#N/A</v>
      </c>
      <c r="AY63" s="969" t="e" cm="1">
        <f t="array" ref="AY63">_xlfn.XLOOKUP(AY$1,'Copy of PY1 Data(H)'!$A$1:$CZ$1,_xlfn.XLOOKUP($A63,'Copy of PY1 Data(H)'!$A$1:$A$288,'Copy of PY1 Data(H)'!$A$1:$CZ$288))</f>
        <v>#N/A</v>
      </c>
      <c r="AZ63" s="969" t="e" cm="1">
        <f t="array" ref="AZ63">_xlfn.XLOOKUP(AZ$1,'Copy of PY1 Data(H)'!$A$1:$CZ$1,_xlfn.XLOOKUP($A63,'Copy of PY1 Data(H)'!$A$1:$A$288,'Copy of PY1 Data(H)'!$A$1:$CZ$288))</f>
        <v>#N/A</v>
      </c>
      <c r="BA63" s="969" t="e" cm="1">
        <f t="array" ref="BA63">_xlfn.XLOOKUP(BA$1,'Copy of PY1 Data(H)'!$A$1:$CZ$1,_xlfn.XLOOKUP($A63,'Copy of PY1 Data(H)'!$A$1:$A$288,'Copy of PY1 Data(H)'!$A$1:$CZ$288))</f>
        <v>#N/A</v>
      </c>
      <c r="BB63" s="969" t="e" cm="1">
        <f t="array" ref="BB63">_xlfn.XLOOKUP(BB$1,'Copy of PY1 Data(H)'!$A$1:$CZ$1,_xlfn.XLOOKUP($A63,'Copy of PY1 Data(H)'!$A$1:$A$288,'Copy of PY1 Data(H)'!$A$1:$CZ$288))</f>
        <v>#N/A</v>
      </c>
      <c r="BC63" s="969" t="e" cm="1">
        <f t="array" ref="BC63">_xlfn.XLOOKUP(BC$1,'Copy of PY1 Data(H)'!$A$1:$CZ$1,_xlfn.XLOOKUP($A63,'Copy of PY1 Data(H)'!$A$1:$A$288,'Copy of PY1 Data(H)'!$A$1:$CZ$288))</f>
        <v>#N/A</v>
      </c>
      <c r="BD63" s="969" t="e" cm="1">
        <f t="array" ref="BD63">_xlfn.XLOOKUP(BD$1,'Copy of PY1 Data(H)'!$A$1:$CZ$1,_xlfn.XLOOKUP($A63,'Copy of PY1 Data(H)'!$A$1:$A$288,'Copy of PY1 Data(H)'!$A$1:$CZ$288))</f>
        <v>#N/A</v>
      </c>
      <c r="BE63" s="969" t="e" cm="1">
        <f t="array" ref="BE63">_xlfn.XLOOKUP(BE$1,'Copy of PY1 Data(H)'!$A$1:$CZ$1,_xlfn.XLOOKUP($A63,'Copy of PY1 Data(H)'!$A$1:$A$288,'Copy of PY1 Data(H)'!$A$1:$CZ$288))</f>
        <v>#N/A</v>
      </c>
      <c r="BF63" s="969" t="e" cm="1">
        <f t="array" ref="BF63">_xlfn.XLOOKUP(BF$1,'Copy of PY1 Data(H)'!$A$1:$CZ$1,_xlfn.XLOOKUP($A63,'Copy of PY1 Data(H)'!$A$1:$A$288,'Copy of PY1 Data(H)'!$A$1:$CZ$288))</f>
        <v>#N/A</v>
      </c>
      <c r="BG63" s="969" t="e" cm="1">
        <f t="array" ref="BG63">_xlfn.XLOOKUP(BG$1,'Copy of PY1 Data(H)'!$A$1:$CZ$1,_xlfn.XLOOKUP($A63,'Copy of PY1 Data(H)'!$A$1:$A$288,'Copy of PY1 Data(H)'!$A$1:$CZ$288))</f>
        <v>#N/A</v>
      </c>
      <c r="BH63" s="969" t="e" cm="1">
        <f t="array" ref="BH63">_xlfn.XLOOKUP(BH$1,'Copy of PY1 Data(H)'!$A$1:$CZ$1,_xlfn.XLOOKUP($A63,'Copy of PY1 Data(H)'!$A$1:$A$288,'Copy of PY1 Data(H)'!$A$1:$CZ$288))</f>
        <v>#N/A</v>
      </c>
      <c r="BI63" s="969" t="e" cm="1">
        <f t="array" ref="BI63">_xlfn.XLOOKUP(BI$1,'Copy of PY1 Data(H)'!$A$1:$CZ$1,_xlfn.XLOOKUP($A63,'Copy of PY1 Data(H)'!$A$1:$A$288,'Copy of PY1 Data(H)'!$A$1:$CZ$288))</f>
        <v>#N/A</v>
      </c>
      <c r="BJ63" s="969" t="e" cm="1">
        <f t="array" ref="BJ63">_xlfn.XLOOKUP(BJ$1,'Copy of PY1 Data(H)'!$A$1:$CZ$1,_xlfn.XLOOKUP($A63,'Copy of PY1 Data(H)'!$A$1:$A$288,'Copy of PY1 Data(H)'!$A$1:$CZ$288))</f>
        <v>#N/A</v>
      </c>
      <c r="BK63" s="969" t="e" cm="1">
        <f t="array" ref="BK63">_xlfn.XLOOKUP(BK$1,'Copy of PY1 Data(H)'!$A$1:$CZ$1,_xlfn.XLOOKUP($A63,'Copy of PY1 Data(H)'!$A$1:$A$288,'Copy of PY1 Data(H)'!$A$1:$CZ$288))</f>
        <v>#N/A</v>
      </c>
      <c r="BL63" s="969" t="e" cm="1">
        <f t="array" ref="BL63">_xlfn.XLOOKUP(BL$1,'Copy of PY1 Data(H)'!$A$1:$CZ$1,_xlfn.XLOOKUP($A63,'Copy of PY1 Data(H)'!$A$1:$A$288,'Copy of PY1 Data(H)'!$A$1:$CZ$288))</f>
        <v>#N/A</v>
      </c>
      <c r="BM63" s="969" t="e" cm="1">
        <f t="array" ref="BM63">_xlfn.XLOOKUP(BM$1,'Copy of PY1 Data(H)'!$A$1:$CZ$1,_xlfn.XLOOKUP($A63,'Copy of PY1 Data(H)'!$A$1:$A$288,'Copy of PY1 Data(H)'!$A$1:$CZ$288))</f>
        <v>#N/A</v>
      </c>
      <c r="BN63" s="969" t="e" cm="1">
        <f t="array" ref="BN63">_xlfn.XLOOKUP(BN$1,'Copy of PY1 Data(H)'!$A$1:$CZ$1,_xlfn.XLOOKUP($A63,'Copy of PY1 Data(H)'!$A$1:$A$288,'Copy of PY1 Data(H)'!$A$1:$CZ$288))</f>
        <v>#N/A</v>
      </c>
      <c r="BO63" s="969" t="e" cm="1">
        <f t="array" ref="BO63">_xlfn.XLOOKUP(BO$1,'Copy of PY1 Data(H)'!$A$1:$CZ$1,_xlfn.XLOOKUP($A63,'Copy of PY1 Data(H)'!$A$1:$A$288,'Copy of PY1 Data(H)'!$A$1:$CZ$288))</f>
        <v>#N/A</v>
      </c>
      <c r="BP63" s="969" t="e" cm="1">
        <f t="array" ref="BP63">_xlfn.XLOOKUP(BP$1,'Copy of PY1 Data(H)'!$A$1:$CZ$1,_xlfn.XLOOKUP($A63,'Copy of PY1 Data(H)'!$A$1:$A$288,'Copy of PY1 Data(H)'!$A$1:$CZ$288))</f>
        <v>#N/A</v>
      </c>
      <c r="BQ63" s="969" t="e" cm="1">
        <f t="array" ref="BQ63">_xlfn.XLOOKUP(BQ$1,'Copy of PY1 Data(H)'!$A$1:$CZ$1,_xlfn.XLOOKUP($A63,'Copy of PY1 Data(H)'!$A$1:$A$288,'Copy of PY1 Data(H)'!$A$1:$CZ$288))</f>
        <v>#N/A</v>
      </c>
      <c r="BR63" s="969" t="e" cm="1">
        <f t="array" ref="BR63">_xlfn.XLOOKUP(BR$1,'Copy of PY1 Data(H)'!$A$1:$CZ$1,_xlfn.XLOOKUP($A63,'Copy of PY1 Data(H)'!$A$1:$A$288,'Copy of PY1 Data(H)'!$A$1:$CZ$288))</f>
        <v>#N/A</v>
      </c>
      <c r="BS63" s="969" t="e" cm="1">
        <f t="array" ref="BS63">_xlfn.XLOOKUP(BS$1,'Copy of PY1 Data(H)'!$A$1:$CZ$1,_xlfn.XLOOKUP($A63,'Copy of PY1 Data(H)'!$A$1:$A$288,'Copy of PY1 Data(H)'!$A$1:$CZ$288))</f>
        <v>#N/A</v>
      </c>
      <c r="BT63" s="969" t="e" cm="1">
        <f t="array" ref="BT63">_xlfn.XLOOKUP(BT$1,'Copy of PY1 Data(H)'!$A$1:$CZ$1,_xlfn.XLOOKUP($A63,'Copy of PY1 Data(H)'!$A$1:$A$288,'Copy of PY1 Data(H)'!$A$1:$CZ$288))</f>
        <v>#N/A</v>
      </c>
      <c r="BU63" s="969" t="e" cm="1">
        <f t="array" ref="BU63">_xlfn.XLOOKUP(BU$1,'Copy of PY1 Data(H)'!$A$1:$CZ$1,_xlfn.XLOOKUP($A63,'Copy of PY1 Data(H)'!$A$1:$A$288,'Copy of PY1 Data(H)'!$A$1:$CZ$288))</f>
        <v>#N/A</v>
      </c>
      <c r="BV63" s="969" t="e" cm="1">
        <f t="array" ref="BV63">_xlfn.XLOOKUP(BV$1,'Copy of PY1 Data(H)'!$A$1:$CZ$1,_xlfn.XLOOKUP($A63,'Copy of PY1 Data(H)'!$A$1:$A$288,'Copy of PY1 Data(H)'!$A$1:$CZ$288))</f>
        <v>#N/A</v>
      </c>
      <c r="BW63" s="969" t="e" cm="1">
        <f t="array" ref="BW63">_xlfn.XLOOKUP(BW$1,'Copy of PY1 Data(H)'!$A$1:$CZ$1,_xlfn.XLOOKUP($A63,'Copy of PY1 Data(H)'!$A$1:$A$288,'Copy of PY1 Data(H)'!$A$1:$CZ$288))</f>
        <v>#N/A</v>
      </c>
      <c r="BX63" s="969" t="e" cm="1">
        <f t="array" ref="BX63">_xlfn.XLOOKUP(BX$1,'Copy of PY1 Data(H)'!$A$1:$CZ$1,_xlfn.XLOOKUP($A63,'Copy of PY1 Data(H)'!$A$1:$A$288,'Copy of PY1 Data(H)'!$A$1:$CZ$288))</f>
        <v>#N/A</v>
      </c>
      <c r="BY63" s="969" t="e" cm="1">
        <f t="array" ref="BY63">_xlfn.XLOOKUP(BY$1,'Copy of PY1 Data(H)'!$A$1:$CZ$1,_xlfn.XLOOKUP($A63,'Copy of PY1 Data(H)'!$A$1:$A$288,'Copy of PY1 Data(H)'!$A$1:$CZ$288))</f>
        <v>#N/A</v>
      </c>
      <c r="BZ63" s="969" t="e" cm="1">
        <f t="array" ref="BZ63">_xlfn.XLOOKUP(BZ$1,'Copy of PY1 Data(H)'!$A$1:$CZ$1,_xlfn.XLOOKUP($A63,'Copy of PY1 Data(H)'!$A$1:$A$288,'Copy of PY1 Data(H)'!$A$1:$CZ$288))</f>
        <v>#N/A</v>
      </c>
      <c r="CA63" s="969" t="e" cm="1">
        <f t="array" ref="CA63">_xlfn.XLOOKUP(CA$1,'Copy of PY1 Data(H)'!$A$1:$CZ$1,_xlfn.XLOOKUP($A63,'Copy of PY1 Data(H)'!$A$1:$A$288,'Copy of PY1 Data(H)'!$A$1:$CZ$288))</f>
        <v>#N/A</v>
      </c>
      <c r="CB63" s="969" t="e" cm="1">
        <f t="array" ref="CB63">_xlfn.XLOOKUP(CB$1,'Copy of PY1 Data(H)'!$A$1:$CZ$1,_xlfn.XLOOKUP($A63,'Copy of PY1 Data(H)'!$A$1:$A$288,'Copy of PY1 Data(H)'!$A$1:$CZ$288))</f>
        <v>#N/A</v>
      </c>
      <c r="CC63" s="969" t="e" cm="1">
        <f t="array" ref="CC63">_xlfn.XLOOKUP(CC$1,'Copy of PY1 Data(H)'!$A$1:$CZ$1,_xlfn.XLOOKUP($A63,'Copy of PY1 Data(H)'!$A$1:$A$288,'Copy of PY1 Data(H)'!$A$1:$CZ$288))</f>
        <v>#N/A</v>
      </c>
      <c r="CD63" s="969" t="e" cm="1">
        <f t="array" ref="CD63">_xlfn.XLOOKUP(CD$1,'Copy of PY1 Data(H)'!$A$1:$CZ$1,_xlfn.XLOOKUP($A63,'Copy of PY1 Data(H)'!$A$1:$A$288,'Copy of PY1 Data(H)'!$A$1:$CZ$288))</f>
        <v>#N/A</v>
      </c>
    </row>
    <row r="64" spans="1:82" x14ac:dyDescent="0.3">
      <c r="A64" s="180">
        <v>17</v>
      </c>
      <c r="C64" s="180"/>
      <c r="D64" s="180" cm="1">
        <f t="array" ref="D64">_xlfn.XLOOKUP(D$1,'Copy of PY1 Data(H)'!$A$1:$CZ$1,_xlfn.XLOOKUP($A64,'Copy of PY1 Data(H)'!$A$1:$A$288,'Copy of PY1 Data(H)'!$A$1:$CZ$288))</f>
        <v>0</v>
      </c>
      <c r="E64" s="180" cm="1">
        <f t="array" ref="E64">_xlfn.XLOOKUP(E$1,'Copy of PY1 Data(H)'!$A$1:$CZ$1,_xlfn.XLOOKUP($A64,'Copy of PY1 Data(H)'!$A$1:$A$288,'Copy of PY1 Data(H)'!$A$1:$CZ$288))</f>
        <v>0</v>
      </c>
      <c r="F64" s="180" cm="1">
        <f t="array" ref="F64">_xlfn.XLOOKUP(F$1,'Copy of PY1 Data(H)'!$A$1:$CZ$1,_xlfn.XLOOKUP($A64,'Copy of PY1 Data(H)'!$A$1:$A$288,'Copy of PY1 Data(H)'!$A$1:$CZ$288))</f>
        <v>0</v>
      </c>
      <c r="G64" s="180" cm="1">
        <f t="array" ref="G64">_xlfn.XLOOKUP(G$1,'Copy of PY1 Data(H)'!$A$1:$CZ$1,_xlfn.XLOOKUP($A64,'Copy of PY1 Data(H)'!$A$1:$A$288,'Copy of PY1 Data(H)'!$A$1:$CZ$288))</f>
        <v>0</v>
      </c>
      <c r="H64" s="180" cm="1">
        <f t="array" ref="H64">_xlfn.XLOOKUP(H$1,'Copy of PY1 Data(H)'!$A$1:$CZ$1,_xlfn.XLOOKUP($A64,'Copy of PY1 Data(H)'!$A$1:$A$288,'Copy of PY1 Data(H)'!$A$1:$CZ$288))</f>
        <v>0</v>
      </c>
      <c r="I64" s="180" cm="1">
        <f t="array" ref="I64">_xlfn.XLOOKUP(I$1,'Copy of PY1 Data(H)'!$A$1:$CZ$1,_xlfn.XLOOKUP($A64,'Copy of PY1 Data(H)'!$A$1:$A$288,'Copy of PY1 Data(H)'!$A$1:$CZ$288))</f>
        <v>0</v>
      </c>
      <c r="J64" s="180" cm="1">
        <f t="array" ref="J64">_xlfn.XLOOKUP(J$1,'Copy of PY1 Data(H)'!$A$1:$CZ$1,_xlfn.XLOOKUP($A64,'Copy of PY1 Data(H)'!$A$1:$A$288,'Copy of PY1 Data(H)'!$A$1:$CZ$288))</f>
        <v>0</v>
      </c>
      <c r="K64" s="180" cm="1">
        <f t="array" ref="K64">_xlfn.XLOOKUP(K$1,'Copy of PY1 Data(H)'!$A$1:$CZ$1,_xlfn.XLOOKUP($A64,'Copy of PY1 Data(H)'!$A$1:$A$288,'Copy of PY1 Data(H)'!$A$1:$CZ$288))</f>
        <v>0</v>
      </c>
      <c r="L64" s="180" cm="1">
        <f t="array" ref="L64">_xlfn.XLOOKUP(L$1,'Copy of PY1 Data(H)'!$A$1:$CZ$1,_xlfn.XLOOKUP($A64,'Copy of PY1 Data(H)'!$A$1:$A$288,'Copy of PY1 Data(H)'!$A$1:$CZ$288))</f>
        <v>660895</v>
      </c>
      <c r="M64" s="180" cm="1">
        <f t="array" ref="M64">_xlfn.XLOOKUP(M$1,'Copy of PY1 Data(H)'!$A$1:$CZ$1,_xlfn.XLOOKUP($A64,'Copy of PY1 Data(H)'!$A$1:$A$288,'Copy of PY1 Data(H)'!$A$1:$CZ$288))</f>
        <v>735000</v>
      </c>
      <c r="N64" s="180" cm="1">
        <f t="array" ref="N64">_xlfn.XLOOKUP(N$1,'Copy of PY1 Data(H)'!$A$1:$CZ$1,_xlfn.XLOOKUP($A64,'Copy of PY1 Data(H)'!$A$1:$A$288,'Copy of PY1 Data(H)'!$A$1:$CZ$288))</f>
        <v>34986</v>
      </c>
      <c r="O64" s="180" cm="1">
        <f t="array" ref="O64">_xlfn.XLOOKUP(O$1,'Copy of PY1 Data(H)'!$A$1:$CZ$1,_xlfn.XLOOKUP($A64,'Copy of PY1 Data(H)'!$A$1:$A$288,'Copy of PY1 Data(H)'!$A$1:$CZ$288))</f>
        <v>30054</v>
      </c>
      <c r="P64" s="180" cm="1">
        <f t="array" ref="P64">_xlfn.XLOOKUP(P$1,'Copy of PY1 Data(H)'!$A$1:$CZ$1,_xlfn.XLOOKUP($A64,'Copy of PY1 Data(H)'!$A$1:$A$288,'Copy of PY1 Data(H)'!$A$1:$CZ$288))</f>
        <v>0</v>
      </c>
      <c r="Q64" s="180" cm="1">
        <f t="array" ref="Q64">_xlfn.XLOOKUP(Q$1,'Copy of PY1 Data(H)'!$A$1:$CZ$1,_xlfn.XLOOKUP($A64,'Copy of PY1 Data(H)'!$A$1:$A$288,'Copy of PY1 Data(H)'!$A$1:$CZ$288))</f>
        <v>3216490</v>
      </c>
      <c r="R64" s="180" cm="1">
        <f t="array" ref="R64">_xlfn.XLOOKUP(R$1,'Copy of PY1 Data(H)'!$A$1:$CZ$1,_xlfn.XLOOKUP($A64,'Copy of PY1 Data(H)'!$A$1:$A$288,'Copy of PY1 Data(H)'!$A$1:$CZ$288))</f>
        <v>0</v>
      </c>
      <c r="S64" s="180" cm="1">
        <f t="array" ref="S64">_xlfn.XLOOKUP(S$1,'Copy of PY1 Data(H)'!$A$1:$CZ$1,_xlfn.XLOOKUP($A64,'Copy of PY1 Data(H)'!$A$1:$A$288,'Copy of PY1 Data(H)'!$A$1:$CZ$288))</f>
        <v>0</v>
      </c>
      <c r="T64" s="180" cm="1">
        <f t="array" ref="T64">_xlfn.XLOOKUP(T$1,'Copy of PY1 Data(H)'!$A$1:$CZ$1,_xlfn.XLOOKUP($A64,'Copy of PY1 Data(H)'!$A$1:$A$288,'Copy of PY1 Data(H)'!$A$1:$CZ$288))</f>
        <v>0</v>
      </c>
      <c r="U64" s="180" cm="1">
        <f t="array" ref="U64">_xlfn.XLOOKUP(U$1,'Copy of PY1 Data(H)'!$A$1:$CZ$1,_xlfn.XLOOKUP($A64,'Copy of PY1 Data(H)'!$A$1:$A$288,'Copy of PY1 Data(H)'!$A$1:$CZ$288))</f>
        <v>0</v>
      </c>
      <c r="V64" s="180" cm="1">
        <f t="array" ref="V64">_xlfn.XLOOKUP(V$1,'Copy of PY1 Data(H)'!$A$1:$CZ$1,_xlfn.XLOOKUP($A64,'Copy of PY1 Data(H)'!$A$1:$A$288,'Copy of PY1 Data(H)'!$A$1:$CZ$288))</f>
        <v>0</v>
      </c>
      <c r="W64" s="180" cm="1">
        <f t="array" ref="W64">_xlfn.XLOOKUP(W$1,'Copy of PY1 Data(H)'!$A$1:$CZ$1,_xlfn.XLOOKUP($A64,'Copy of PY1 Data(H)'!$A$1:$A$288,'Copy of PY1 Data(H)'!$A$1:$CZ$288))</f>
        <v>0</v>
      </c>
      <c r="X64" s="180" cm="1">
        <f t="array" ref="X64">_xlfn.XLOOKUP(X$1,'Copy of PY1 Data(H)'!$A$1:$CZ$1,_xlfn.XLOOKUP($A64,'Copy of PY1 Data(H)'!$A$1:$A$288,'Copy of PY1 Data(H)'!$A$1:$CZ$288))</f>
        <v>0</v>
      </c>
      <c r="Y64" s="180" cm="1">
        <f t="array" ref="Y64">_xlfn.XLOOKUP(Y$1,'Copy of PY1 Data(H)'!$A$1:$CZ$1,_xlfn.XLOOKUP($A64,'Copy of PY1 Data(H)'!$A$1:$A$288,'Copy of PY1 Data(H)'!$A$1:$CZ$288))</f>
        <v>27228</v>
      </c>
      <c r="Z64" s="180" cm="1">
        <f t="array" ref="Z64">_xlfn.XLOOKUP(Z$1,'Copy of PY1 Data(H)'!$A$1:$CZ$1,_xlfn.XLOOKUP($A64,'Copy of PY1 Data(H)'!$A$1:$A$288,'Copy of PY1 Data(H)'!$A$1:$CZ$288))</f>
        <v>1628150</v>
      </c>
      <c r="AA64" s="180" cm="1">
        <f t="array" ref="AA64">_xlfn.XLOOKUP(AA$1,'Copy of PY1 Data(H)'!$A$1:$CZ$1,_xlfn.XLOOKUP($A64,'Copy of PY1 Data(H)'!$A$1:$A$288,'Copy of PY1 Data(H)'!$A$1:$CZ$288))</f>
        <v>0</v>
      </c>
      <c r="AB64" s="180" cm="1">
        <f t="array" ref="AB64">_xlfn.XLOOKUP(AB$1,'Copy of PY1 Data(H)'!$A$1:$CZ$1,_xlfn.XLOOKUP($A64,'Copy of PY1 Data(H)'!$A$1:$A$288,'Copy of PY1 Data(H)'!$A$1:$CZ$288))</f>
        <v>0</v>
      </c>
      <c r="AC64" s="180" cm="1">
        <f t="array" ref="AC64">_xlfn.XLOOKUP(AC$1,'Copy of PY1 Data(H)'!$A$1:$CZ$1,_xlfn.XLOOKUP($A64,'Copy of PY1 Data(H)'!$A$1:$A$288,'Copy of PY1 Data(H)'!$A$1:$CZ$288))</f>
        <v>0</v>
      </c>
      <c r="AD64" s="180" cm="1">
        <f t="array" ref="AD64">_xlfn.XLOOKUP(AD$1,'Copy of PY1 Data(H)'!$A$1:$CZ$1,_xlfn.XLOOKUP($A64,'Copy of PY1 Data(H)'!$A$1:$A$288,'Copy of PY1 Data(H)'!$A$1:$CZ$288))</f>
        <v>0</v>
      </c>
      <c r="AE64" s="180" cm="1">
        <f t="array" ref="AE64">_xlfn.XLOOKUP(AE$1,'Copy of PY1 Data(H)'!$A$1:$CZ$1,_xlfn.XLOOKUP($A64,'Copy of PY1 Data(H)'!$A$1:$A$288,'Copy of PY1 Data(H)'!$A$1:$CZ$288))</f>
        <v>0</v>
      </c>
      <c r="AF64" s="180" cm="1">
        <f t="array" ref="AF64">_xlfn.XLOOKUP(AF$1,'Copy of PY1 Data(H)'!$A$1:$CZ$1,_xlfn.XLOOKUP($A64,'Copy of PY1 Data(H)'!$A$1:$A$288,'Copy of PY1 Data(H)'!$A$1:$CZ$288))</f>
        <v>2040000</v>
      </c>
      <c r="AG64" s="180" cm="1">
        <f t="array" ref="AG64">_xlfn.XLOOKUP(AG$1,'Copy of PY1 Data(H)'!$A$1:$CZ$1,_xlfn.XLOOKUP($A64,'Copy of PY1 Data(H)'!$A$1:$A$288,'Copy of PY1 Data(H)'!$A$1:$CZ$288))</f>
        <v>0</v>
      </c>
      <c r="AH64" s="180" cm="1">
        <f t="array" ref="AH64">_xlfn.XLOOKUP(AH$1,'Copy of PY1 Data(H)'!$A$1:$CZ$1,_xlfn.XLOOKUP($A64,'Copy of PY1 Data(H)'!$A$1:$A$288,'Copy of PY1 Data(H)'!$A$1:$CZ$288))</f>
        <v>0</v>
      </c>
      <c r="AI64" s="180" cm="1">
        <f t="array" ref="AI64">_xlfn.XLOOKUP(AI$1,'Copy of PY1 Data(H)'!$A$1:$CZ$1,_xlfn.XLOOKUP($A64,'Copy of PY1 Data(H)'!$A$1:$A$288,'Copy of PY1 Data(H)'!$A$1:$CZ$288))</f>
        <v>63682</v>
      </c>
      <c r="AJ64" s="180" cm="1">
        <f t="array" ref="AJ64">_xlfn.XLOOKUP(AJ$1,'Copy of PY1 Data(H)'!$A$1:$CZ$1,_xlfn.XLOOKUP($A64,'Copy of PY1 Data(H)'!$A$1:$A$288,'Copy of PY1 Data(H)'!$A$1:$CZ$288))</f>
        <v>0</v>
      </c>
      <c r="AK64" s="180" cm="1">
        <f t="array" ref="AK64">_xlfn.XLOOKUP(AK$1,'Copy of PY1 Data(H)'!$A$1:$CZ$1,_xlfn.XLOOKUP($A64,'Copy of PY1 Data(H)'!$A$1:$A$288,'Copy of PY1 Data(H)'!$A$1:$CZ$288))</f>
        <v>0</v>
      </c>
      <c r="AL64" s="180" cm="1">
        <f t="array" ref="AL64">_xlfn.XLOOKUP(AL$1,'Copy of PY1 Data(H)'!$A$1:$CZ$1,_xlfn.XLOOKUP($A64,'Copy of PY1 Data(H)'!$A$1:$A$288,'Copy of PY1 Data(H)'!$A$1:$CZ$288))</f>
        <v>0</v>
      </c>
      <c r="AM64" s="180" cm="1">
        <f t="array" ref="AM64">_xlfn.XLOOKUP(AM$1,'Copy of PY1 Data(H)'!$A$1:$CZ$1,_xlfn.XLOOKUP($A64,'Copy of PY1 Data(H)'!$A$1:$A$288,'Copy of PY1 Data(H)'!$A$1:$CZ$288))</f>
        <v>0</v>
      </c>
      <c r="AN64" s="180" cm="1">
        <f t="array" ref="AN64">_xlfn.XLOOKUP(AN$1,'Copy of PY1 Data(H)'!$A$1:$CZ$1,_xlfn.XLOOKUP($A64,'Copy of PY1 Data(H)'!$A$1:$A$288,'Copy of PY1 Data(H)'!$A$1:$CZ$288))</f>
        <v>0</v>
      </c>
      <c r="AO64" s="180" cm="1">
        <f t="array" ref="AO64">_xlfn.XLOOKUP(AO$1,'Copy of PY1 Data(H)'!$A$1:$CZ$1,_xlfn.XLOOKUP($A64,'Copy of PY1 Data(H)'!$A$1:$A$288,'Copy of PY1 Data(H)'!$A$1:$CZ$288))</f>
        <v>0</v>
      </c>
      <c r="AP64" s="180" cm="1">
        <f t="array" ref="AP64">_xlfn.XLOOKUP(AP$1,'Copy of PY1 Data(H)'!$A$1:$CZ$1,_xlfn.XLOOKUP($A64,'Copy of PY1 Data(H)'!$A$1:$A$288,'Copy of PY1 Data(H)'!$A$1:$CZ$288))</f>
        <v>0</v>
      </c>
      <c r="AQ64" s="180" cm="1">
        <f t="array" ref="AQ64">_xlfn.XLOOKUP(AQ$1,'Copy of PY1 Data(H)'!$A$1:$CZ$1,_xlfn.XLOOKUP($A64,'Copy of PY1 Data(H)'!$A$1:$A$288,'Copy of PY1 Data(H)'!$A$1:$CZ$288))</f>
        <v>0</v>
      </c>
      <c r="AR64" s="180" cm="1">
        <f t="array" ref="AR64">_xlfn.XLOOKUP(AR$1,'Copy of PY1 Data(H)'!$A$1:$CZ$1,_xlfn.XLOOKUP($A64,'Copy of PY1 Data(H)'!$A$1:$A$288,'Copy of PY1 Data(H)'!$A$1:$CZ$288))</f>
        <v>0</v>
      </c>
      <c r="AS64" s="180" cm="1">
        <f t="array" ref="AS64">_xlfn.XLOOKUP(AS$1,'Copy of PY1 Data(H)'!$A$1:$CZ$1,_xlfn.XLOOKUP($A64,'Copy of PY1 Data(H)'!$A$1:$A$288,'Copy of PY1 Data(H)'!$A$1:$CZ$288))</f>
        <v>0</v>
      </c>
      <c r="AT64" s="180" cm="1">
        <f t="array" ref="AT64">_xlfn.XLOOKUP(AT$1,'Copy of PY1 Data(H)'!$A$1:$CZ$1,_xlfn.XLOOKUP($A64,'Copy of PY1 Data(H)'!$A$1:$A$288,'Copy of PY1 Data(H)'!$A$1:$CZ$288))</f>
        <v>0</v>
      </c>
      <c r="AU64" s="180" cm="1">
        <f t="array" ref="AU64">_xlfn.XLOOKUP(AU$1,'Copy of PY1 Data(H)'!$A$1:$CZ$1,_xlfn.XLOOKUP($A64,'Copy of PY1 Data(H)'!$A$1:$A$288,'Copy of PY1 Data(H)'!$A$1:$CZ$288))</f>
        <v>6110744</v>
      </c>
      <c r="AV64" s="180" cm="1">
        <f t="array" ref="AV64">_xlfn.XLOOKUP(AV$1,'Copy of PY1 Data(H)'!$A$1:$CZ$1,_xlfn.XLOOKUP($A64,'Copy of PY1 Data(H)'!$A$1:$A$288,'Copy of PY1 Data(H)'!$A$1:$CZ$288))</f>
        <v>6565310</v>
      </c>
      <c r="AW64" s="180" cm="1">
        <f t="array" ref="AW64">_xlfn.XLOOKUP(AW$1,'Copy of PY1 Data(H)'!$A$1:$CZ$1,_xlfn.XLOOKUP($A64,'Copy of PY1 Data(H)'!$A$1:$A$288,'Copy of PY1 Data(H)'!$A$1:$CZ$288))</f>
        <v>0</v>
      </c>
      <c r="AX64" s="180" cm="1">
        <f t="array" ref="AX64">_xlfn.XLOOKUP(AX$1,'Copy of PY1 Data(H)'!$A$1:$CZ$1,_xlfn.XLOOKUP($A64,'Copy of PY1 Data(H)'!$A$1:$A$288,'Copy of PY1 Data(H)'!$A$1:$CZ$288))</f>
        <v>3000</v>
      </c>
      <c r="AY64" s="180" cm="1">
        <f t="array" ref="AY64">_xlfn.XLOOKUP(AY$1,'Copy of PY1 Data(H)'!$A$1:$CZ$1,_xlfn.XLOOKUP($A64,'Copy of PY1 Data(H)'!$A$1:$A$288,'Copy of PY1 Data(H)'!$A$1:$CZ$288))</f>
        <v>0</v>
      </c>
      <c r="AZ64" s="180" cm="1">
        <f t="array" ref="AZ64">_xlfn.XLOOKUP(AZ$1,'Copy of PY1 Data(H)'!$A$1:$CZ$1,_xlfn.XLOOKUP($A64,'Copy of PY1 Data(H)'!$A$1:$A$288,'Copy of PY1 Data(H)'!$A$1:$CZ$288))</f>
        <v>0</v>
      </c>
      <c r="BA64" s="180" cm="1">
        <f t="array" ref="BA64">_xlfn.XLOOKUP(BA$1,'Copy of PY1 Data(H)'!$A$1:$CZ$1,_xlfn.XLOOKUP($A64,'Copy of PY1 Data(H)'!$A$1:$A$288,'Copy of PY1 Data(H)'!$A$1:$CZ$288))</f>
        <v>0</v>
      </c>
      <c r="BB64" s="180" cm="1">
        <f t="array" ref="BB64">_xlfn.XLOOKUP(BB$1,'Copy of PY1 Data(H)'!$A$1:$CZ$1,_xlfn.XLOOKUP($A64,'Copy of PY1 Data(H)'!$A$1:$A$288,'Copy of PY1 Data(H)'!$A$1:$CZ$288))</f>
        <v>0</v>
      </c>
      <c r="BC64" s="180" cm="1">
        <f t="array" ref="BC64">_xlfn.XLOOKUP(BC$1,'Copy of PY1 Data(H)'!$A$1:$CZ$1,_xlfn.XLOOKUP($A64,'Copy of PY1 Data(H)'!$A$1:$A$288,'Copy of PY1 Data(H)'!$A$1:$CZ$288))</f>
        <v>0</v>
      </c>
      <c r="BD64" s="180" cm="1">
        <f t="array" ref="BD64">_xlfn.XLOOKUP(BD$1,'Copy of PY1 Data(H)'!$A$1:$CZ$1,_xlfn.XLOOKUP($A64,'Copy of PY1 Data(H)'!$A$1:$A$288,'Copy of PY1 Data(H)'!$A$1:$CZ$288))</f>
        <v>0</v>
      </c>
      <c r="BE64" s="180" cm="1">
        <f t="array" ref="BE64">_xlfn.XLOOKUP(BE$1,'Copy of PY1 Data(H)'!$A$1:$CZ$1,_xlfn.XLOOKUP($A64,'Copy of PY1 Data(H)'!$A$1:$A$288,'Copy of PY1 Data(H)'!$A$1:$CZ$288))</f>
        <v>0</v>
      </c>
      <c r="BF64" s="180" cm="1">
        <f t="array" ref="BF64">_xlfn.XLOOKUP(BF$1,'Copy of PY1 Data(H)'!$A$1:$CZ$1,_xlfn.XLOOKUP($A64,'Copy of PY1 Data(H)'!$A$1:$A$288,'Copy of PY1 Data(H)'!$A$1:$CZ$288))</f>
        <v>1061687</v>
      </c>
      <c r="BG64" s="180" cm="1">
        <f t="array" ref="BG64">_xlfn.XLOOKUP(BG$1,'Copy of PY1 Data(H)'!$A$1:$CZ$1,_xlfn.XLOOKUP($A64,'Copy of PY1 Data(H)'!$A$1:$A$288,'Copy of PY1 Data(H)'!$A$1:$CZ$288))</f>
        <v>0</v>
      </c>
      <c r="BH64" s="180" cm="1">
        <f t="array" ref="BH64">_xlfn.XLOOKUP(BH$1,'Copy of PY1 Data(H)'!$A$1:$CZ$1,_xlfn.XLOOKUP($A64,'Copy of PY1 Data(H)'!$A$1:$A$288,'Copy of PY1 Data(H)'!$A$1:$CZ$288))</f>
        <v>325257</v>
      </c>
      <c r="BI64" s="180" cm="1">
        <f t="array" ref="BI64">_xlfn.XLOOKUP(BI$1,'Copy of PY1 Data(H)'!$A$1:$CZ$1,_xlfn.XLOOKUP($A64,'Copy of PY1 Data(H)'!$A$1:$A$288,'Copy of PY1 Data(H)'!$A$1:$CZ$288))</f>
        <v>0</v>
      </c>
      <c r="BJ64" s="180" cm="1">
        <f t="array" ref="BJ64">_xlfn.XLOOKUP(BJ$1,'Copy of PY1 Data(H)'!$A$1:$CZ$1,_xlfn.XLOOKUP($A64,'Copy of PY1 Data(H)'!$A$1:$A$288,'Copy of PY1 Data(H)'!$A$1:$CZ$288))</f>
        <v>0</v>
      </c>
      <c r="BK64" s="180" cm="1">
        <f t="array" ref="BK64">_xlfn.XLOOKUP(BK$1,'Copy of PY1 Data(H)'!$A$1:$CZ$1,_xlfn.XLOOKUP($A64,'Copy of PY1 Data(H)'!$A$1:$A$288,'Copy of PY1 Data(H)'!$A$1:$CZ$288))</f>
        <v>0</v>
      </c>
      <c r="BL64" s="180" cm="1">
        <f t="array" ref="BL64">_xlfn.XLOOKUP(BL$1,'Copy of PY1 Data(H)'!$A$1:$CZ$1,_xlfn.XLOOKUP($A64,'Copy of PY1 Data(H)'!$A$1:$A$288,'Copy of PY1 Data(H)'!$A$1:$CZ$288))</f>
        <v>0</v>
      </c>
      <c r="BM64" s="180" cm="1">
        <f t="array" ref="BM64">_xlfn.XLOOKUP(BM$1,'Copy of PY1 Data(H)'!$A$1:$CZ$1,_xlfn.XLOOKUP($A64,'Copy of PY1 Data(H)'!$A$1:$A$288,'Copy of PY1 Data(H)'!$A$1:$CZ$288))</f>
        <v>0</v>
      </c>
      <c r="BN64" s="180" cm="1">
        <f t="array" ref="BN64">_xlfn.XLOOKUP(BN$1,'Copy of PY1 Data(H)'!$A$1:$CZ$1,_xlfn.XLOOKUP($A64,'Copy of PY1 Data(H)'!$A$1:$A$288,'Copy of PY1 Data(H)'!$A$1:$CZ$288))</f>
        <v>84000</v>
      </c>
      <c r="BO64" s="180" cm="1">
        <f t="array" ref="BO64">_xlfn.XLOOKUP(BO$1,'Copy of PY1 Data(H)'!$A$1:$CZ$1,_xlfn.XLOOKUP($A64,'Copy of PY1 Data(H)'!$A$1:$A$288,'Copy of PY1 Data(H)'!$A$1:$CZ$288))</f>
        <v>4213693</v>
      </c>
      <c r="BP64" s="180" cm="1">
        <f t="array" ref="BP64">_xlfn.XLOOKUP(BP$1,'Copy of PY1 Data(H)'!$A$1:$CZ$1,_xlfn.XLOOKUP($A64,'Copy of PY1 Data(H)'!$A$1:$A$288,'Copy of PY1 Data(H)'!$A$1:$CZ$288))</f>
        <v>2100922</v>
      </c>
      <c r="BQ64" s="180" cm="1">
        <f t="array" ref="BQ64">_xlfn.XLOOKUP(BQ$1,'Copy of PY1 Data(H)'!$A$1:$CZ$1,_xlfn.XLOOKUP($A64,'Copy of PY1 Data(H)'!$A$1:$A$288,'Copy of PY1 Data(H)'!$A$1:$CZ$288))</f>
        <v>12500</v>
      </c>
      <c r="BR64" s="180" cm="1">
        <f t="array" ref="BR64">_xlfn.XLOOKUP(BR$1,'Copy of PY1 Data(H)'!$A$1:$CZ$1,_xlfn.XLOOKUP($A64,'Copy of PY1 Data(H)'!$A$1:$A$288,'Copy of PY1 Data(H)'!$A$1:$CZ$288))</f>
        <v>0</v>
      </c>
      <c r="BS64" s="180" cm="1">
        <f t="array" ref="BS64">_xlfn.XLOOKUP(BS$1,'Copy of PY1 Data(H)'!$A$1:$CZ$1,_xlfn.XLOOKUP($A64,'Copy of PY1 Data(H)'!$A$1:$A$288,'Copy of PY1 Data(H)'!$A$1:$CZ$288))</f>
        <v>0</v>
      </c>
      <c r="BT64" s="180" cm="1">
        <f t="array" ref="BT64">_xlfn.XLOOKUP(BT$1,'Copy of PY1 Data(H)'!$A$1:$CZ$1,_xlfn.XLOOKUP($A64,'Copy of PY1 Data(H)'!$A$1:$A$288,'Copy of PY1 Data(H)'!$A$1:$CZ$288))</f>
        <v>0</v>
      </c>
      <c r="BU64" s="180" cm="1">
        <f t="array" ref="BU64">_xlfn.XLOOKUP(BU$1,'Copy of PY1 Data(H)'!$A$1:$CZ$1,_xlfn.XLOOKUP($A64,'Copy of PY1 Data(H)'!$A$1:$A$288,'Copy of PY1 Data(H)'!$A$1:$CZ$288))</f>
        <v>7000</v>
      </c>
      <c r="BV64" s="180" cm="1">
        <f t="array" ref="BV64">_xlfn.XLOOKUP(BV$1,'Copy of PY1 Data(H)'!$A$1:$CZ$1,_xlfn.XLOOKUP($A64,'Copy of PY1 Data(H)'!$A$1:$A$288,'Copy of PY1 Data(H)'!$A$1:$CZ$288))</f>
        <v>41021</v>
      </c>
      <c r="BW64" s="180" cm="1">
        <f t="array" ref="BW64">_xlfn.XLOOKUP(BW$1,'Copy of PY1 Data(H)'!$A$1:$CZ$1,_xlfn.XLOOKUP($A64,'Copy of PY1 Data(H)'!$A$1:$A$288,'Copy of PY1 Data(H)'!$A$1:$CZ$288))</f>
        <v>0</v>
      </c>
      <c r="BX64" s="180" cm="1">
        <f t="array" ref="BX64">_xlfn.XLOOKUP(BX$1,'Copy of PY1 Data(H)'!$A$1:$CZ$1,_xlfn.XLOOKUP($A64,'Copy of PY1 Data(H)'!$A$1:$A$288,'Copy of PY1 Data(H)'!$A$1:$CZ$288))</f>
        <v>0</v>
      </c>
      <c r="BY64" s="180" cm="1">
        <f t="array" ref="BY64">_xlfn.XLOOKUP(BY$1,'Copy of PY1 Data(H)'!$A$1:$CZ$1,_xlfn.XLOOKUP($A64,'Copy of PY1 Data(H)'!$A$1:$A$288,'Copy of PY1 Data(H)'!$A$1:$CZ$288))</f>
        <v>469763</v>
      </c>
      <c r="BZ64" s="180" cm="1">
        <f t="array" ref="BZ64">_xlfn.XLOOKUP(BZ$1,'Copy of PY1 Data(H)'!$A$1:$CZ$1,_xlfn.XLOOKUP($A64,'Copy of PY1 Data(H)'!$A$1:$A$288,'Copy of PY1 Data(H)'!$A$1:$CZ$288))</f>
        <v>22530</v>
      </c>
      <c r="CA64" s="180" cm="1">
        <f t="array" ref="CA64">_xlfn.XLOOKUP(CA$1,'Copy of PY1 Data(H)'!$A$1:$CZ$1,_xlfn.XLOOKUP($A64,'Copy of PY1 Data(H)'!$A$1:$A$288,'Copy of PY1 Data(H)'!$A$1:$CZ$288))</f>
        <v>0</v>
      </c>
      <c r="CB64" s="180" cm="1">
        <f t="array" ref="CB64">_xlfn.XLOOKUP(CB$1,'Copy of PY1 Data(H)'!$A$1:$CZ$1,_xlfn.XLOOKUP($A64,'Copy of PY1 Data(H)'!$A$1:$A$288,'Copy of PY1 Data(H)'!$A$1:$CZ$288))</f>
        <v>0</v>
      </c>
      <c r="CC64" s="180" cm="1">
        <f t="array" ref="CC64">_xlfn.XLOOKUP(CC$1,'Copy of PY1 Data(H)'!$A$1:$CZ$1,_xlfn.XLOOKUP($A64,'Copy of PY1 Data(H)'!$A$1:$A$288,'Copy of PY1 Data(H)'!$A$1:$CZ$288))</f>
        <v>0</v>
      </c>
      <c r="CD64" s="180" cm="1">
        <f t="array" ref="CD64">_xlfn.XLOOKUP(CD$1,'Copy of PY1 Data(H)'!$A$1:$CZ$1,_xlfn.XLOOKUP($A64,'Copy of PY1 Data(H)'!$A$1:$A$288,'Copy of PY1 Data(H)'!$A$1:$CZ$288))</f>
        <v>8994</v>
      </c>
    </row>
    <row r="65" spans="1:82" x14ac:dyDescent="0.3">
      <c r="A65" s="180">
        <v>20</v>
      </c>
      <c r="C65" s="180"/>
      <c r="D65" s="180" cm="1">
        <f t="array" ref="D65">_xlfn.XLOOKUP(D$1,'Copy of PY1 Data(H)'!$A$1:$CZ$1,_xlfn.XLOOKUP($A65,'Copy of PY1 Data(H)'!$A$1:$A$288,'Copy of PY1 Data(H)'!$A$1:$CZ$288))</f>
        <v>0</v>
      </c>
      <c r="E65" s="180" cm="1">
        <f t="array" ref="E65">_xlfn.XLOOKUP(E$1,'Copy of PY1 Data(H)'!$A$1:$CZ$1,_xlfn.XLOOKUP($A65,'Copy of PY1 Data(H)'!$A$1:$A$288,'Copy of PY1 Data(H)'!$A$1:$CZ$288))</f>
        <v>60000</v>
      </c>
      <c r="F65" s="180" cm="1">
        <f t="array" ref="F65">_xlfn.XLOOKUP(F$1,'Copy of PY1 Data(H)'!$A$1:$CZ$1,_xlfn.XLOOKUP($A65,'Copy of PY1 Data(H)'!$A$1:$A$288,'Copy of PY1 Data(H)'!$A$1:$CZ$288))</f>
        <v>0</v>
      </c>
      <c r="G65" s="180" cm="1">
        <f t="array" ref="G65">_xlfn.XLOOKUP(G$1,'Copy of PY1 Data(H)'!$A$1:$CZ$1,_xlfn.XLOOKUP($A65,'Copy of PY1 Data(H)'!$A$1:$A$288,'Copy of PY1 Data(H)'!$A$1:$CZ$288))</f>
        <v>0</v>
      </c>
      <c r="H65" s="180" cm="1">
        <f t="array" ref="H65">_xlfn.XLOOKUP(H$1,'Copy of PY1 Data(H)'!$A$1:$CZ$1,_xlfn.XLOOKUP($A65,'Copy of PY1 Data(H)'!$A$1:$A$288,'Copy of PY1 Data(H)'!$A$1:$CZ$288))</f>
        <v>0</v>
      </c>
      <c r="I65" s="180" cm="1">
        <f t="array" ref="I65">_xlfn.XLOOKUP(I$1,'Copy of PY1 Data(H)'!$A$1:$CZ$1,_xlfn.XLOOKUP($A65,'Copy of PY1 Data(H)'!$A$1:$A$288,'Copy of PY1 Data(H)'!$A$1:$CZ$288))</f>
        <v>0</v>
      </c>
      <c r="J65" s="180" cm="1">
        <f t="array" ref="J65">_xlfn.XLOOKUP(J$1,'Copy of PY1 Data(H)'!$A$1:$CZ$1,_xlfn.XLOOKUP($A65,'Copy of PY1 Data(H)'!$A$1:$A$288,'Copy of PY1 Data(H)'!$A$1:$CZ$288))</f>
        <v>0</v>
      </c>
      <c r="K65" s="180" cm="1">
        <f t="array" ref="K65">_xlfn.XLOOKUP(K$1,'Copy of PY1 Data(H)'!$A$1:$CZ$1,_xlfn.XLOOKUP($A65,'Copy of PY1 Data(H)'!$A$1:$A$288,'Copy of PY1 Data(H)'!$A$1:$CZ$288))</f>
        <v>0</v>
      </c>
      <c r="L65" s="180" cm="1">
        <f t="array" ref="L65">_xlfn.XLOOKUP(L$1,'Copy of PY1 Data(H)'!$A$1:$CZ$1,_xlfn.XLOOKUP($A65,'Copy of PY1 Data(H)'!$A$1:$A$288,'Copy of PY1 Data(H)'!$A$1:$CZ$288))</f>
        <v>0</v>
      </c>
      <c r="M65" s="180" cm="1">
        <f t="array" ref="M65">_xlfn.XLOOKUP(M$1,'Copy of PY1 Data(H)'!$A$1:$CZ$1,_xlfn.XLOOKUP($A65,'Copy of PY1 Data(H)'!$A$1:$A$288,'Copy of PY1 Data(H)'!$A$1:$CZ$288))</f>
        <v>18033090</v>
      </c>
      <c r="N65" s="180" cm="1">
        <f t="array" ref="N65">_xlfn.XLOOKUP(N$1,'Copy of PY1 Data(H)'!$A$1:$CZ$1,_xlfn.XLOOKUP($A65,'Copy of PY1 Data(H)'!$A$1:$A$288,'Copy of PY1 Data(H)'!$A$1:$CZ$288))</f>
        <v>74000</v>
      </c>
      <c r="O65" s="180" cm="1">
        <f t="array" ref="O65">_xlfn.XLOOKUP(O$1,'Copy of PY1 Data(H)'!$A$1:$CZ$1,_xlfn.XLOOKUP($A65,'Copy of PY1 Data(H)'!$A$1:$A$288,'Copy of PY1 Data(H)'!$A$1:$CZ$288))</f>
        <v>127879</v>
      </c>
      <c r="P65" s="180" cm="1">
        <f t="array" ref="P65">_xlfn.XLOOKUP(P$1,'Copy of PY1 Data(H)'!$A$1:$CZ$1,_xlfn.XLOOKUP($A65,'Copy of PY1 Data(H)'!$A$1:$A$288,'Copy of PY1 Data(H)'!$A$1:$CZ$288))</f>
        <v>0</v>
      </c>
      <c r="Q65" s="180" cm="1">
        <f t="array" ref="Q65">_xlfn.XLOOKUP(Q$1,'Copy of PY1 Data(H)'!$A$1:$CZ$1,_xlfn.XLOOKUP($A65,'Copy of PY1 Data(H)'!$A$1:$A$288,'Copy of PY1 Data(H)'!$A$1:$CZ$288))</f>
        <v>0</v>
      </c>
      <c r="R65" s="180" cm="1">
        <f t="array" ref="R65">_xlfn.XLOOKUP(R$1,'Copy of PY1 Data(H)'!$A$1:$CZ$1,_xlfn.XLOOKUP($A65,'Copy of PY1 Data(H)'!$A$1:$A$288,'Copy of PY1 Data(H)'!$A$1:$CZ$288))</f>
        <v>0</v>
      </c>
      <c r="S65" s="180" cm="1">
        <f t="array" ref="S65">_xlfn.XLOOKUP(S$1,'Copy of PY1 Data(H)'!$A$1:$CZ$1,_xlfn.XLOOKUP($A65,'Copy of PY1 Data(H)'!$A$1:$A$288,'Copy of PY1 Data(H)'!$A$1:$CZ$288))</f>
        <v>0</v>
      </c>
      <c r="T65" s="180" cm="1">
        <f t="array" ref="T65">_xlfn.XLOOKUP(T$1,'Copy of PY1 Data(H)'!$A$1:$CZ$1,_xlfn.XLOOKUP($A65,'Copy of PY1 Data(H)'!$A$1:$A$288,'Copy of PY1 Data(H)'!$A$1:$CZ$288))</f>
        <v>0</v>
      </c>
      <c r="U65" s="180" cm="1">
        <f t="array" ref="U65">_xlfn.XLOOKUP(U$1,'Copy of PY1 Data(H)'!$A$1:$CZ$1,_xlfn.XLOOKUP($A65,'Copy of PY1 Data(H)'!$A$1:$A$288,'Copy of PY1 Data(H)'!$A$1:$CZ$288))</f>
        <v>0</v>
      </c>
      <c r="V65" s="180" cm="1">
        <f t="array" ref="V65">_xlfn.XLOOKUP(V$1,'Copy of PY1 Data(H)'!$A$1:$CZ$1,_xlfn.XLOOKUP($A65,'Copy of PY1 Data(H)'!$A$1:$A$288,'Copy of PY1 Data(H)'!$A$1:$CZ$288))</f>
        <v>0</v>
      </c>
      <c r="W65" s="180" cm="1">
        <f t="array" ref="W65">_xlfn.XLOOKUP(W$1,'Copy of PY1 Data(H)'!$A$1:$CZ$1,_xlfn.XLOOKUP($A65,'Copy of PY1 Data(H)'!$A$1:$A$288,'Copy of PY1 Data(H)'!$A$1:$CZ$288))</f>
        <v>0</v>
      </c>
      <c r="X65" s="180" cm="1">
        <f t="array" ref="X65">_xlfn.XLOOKUP(X$1,'Copy of PY1 Data(H)'!$A$1:$CZ$1,_xlfn.XLOOKUP($A65,'Copy of PY1 Data(H)'!$A$1:$A$288,'Copy of PY1 Data(H)'!$A$1:$CZ$288))</f>
        <v>0</v>
      </c>
      <c r="Y65" s="180" cm="1">
        <f t="array" ref="Y65">_xlfn.XLOOKUP(Y$1,'Copy of PY1 Data(H)'!$A$1:$CZ$1,_xlfn.XLOOKUP($A65,'Copy of PY1 Data(H)'!$A$1:$A$288,'Copy of PY1 Data(H)'!$A$1:$CZ$288))</f>
        <v>0</v>
      </c>
      <c r="Z65" s="180" cm="1">
        <f t="array" ref="Z65">_xlfn.XLOOKUP(Z$1,'Copy of PY1 Data(H)'!$A$1:$CZ$1,_xlfn.XLOOKUP($A65,'Copy of PY1 Data(H)'!$A$1:$A$288,'Copy of PY1 Data(H)'!$A$1:$CZ$288))</f>
        <v>7005720</v>
      </c>
      <c r="AA65" s="180" cm="1">
        <f t="array" ref="AA65">_xlfn.XLOOKUP(AA$1,'Copy of PY1 Data(H)'!$A$1:$CZ$1,_xlfn.XLOOKUP($A65,'Copy of PY1 Data(H)'!$A$1:$A$288,'Copy of PY1 Data(H)'!$A$1:$CZ$288))</f>
        <v>24068</v>
      </c>
      <c r="AB65" s="180" cm="1">
        <f t="array" ref="AB65">_xlfn.XLOOKUP(AB$1,'Copy of PY1 Data(H)'!$A$1:$CZ$1,_xlfn.XLOOKUP($A65,'Copy of PY1 Data(H)'!$A$1:$A$288,'Copy of PY1 Data(H)'!$A$1:$CZ$288))</f>
        <v>0</v>
      </c>
      <c r="AC65" s="180" cm="1">
        <f t="array" ref="AC65">_xlfn.XLOOKUP(AC$1,'Copy of PY1 Data(H)'!$A$1:$CZ$1,_xlfn.XLOOKUP($A65,'Copy of PY1 Data(H)'!$A$1:$A$288,'Copy of PY1 Data(H)'!$A$1:$CZ$288))</f>
        <v>200000</v>
      </c>
      <c r="AD65" s="180" cm="1">
        <f t="array" ref="AD65">_xlfn.XLOOKUP(AD$1,'Copy of PY1 Data(H)'!$A$1:$CZ$1,_xlfn.XLOOKUP($A65,'Copy of PY1 Data(H)'!$A$1:$A$288,'Copy of PY1 Data(H)'!$A$1:$CZ$288))</f>
        <v>0</v>
      </c>
      <c r="AE65" s="180" cm="1">
        <f t="array" ref="AE65">_xlfn.XLOOKUP(AE$1,'Copy of PY1 Data(H)'!$A$1:$CZ$1,_xlfn.XLOOKUP($A65,'Copy of PY1 Data(H)'!$A$1:$A$288,'Copy of PY1 Data(H)'!$A$1:$CZ$288))</f>
        <v>0</v>
      </c>
      <c r="AF65" s="180" cm="1">
        <f t="array" ref="AF65">_xlfn.XLOOKUP(AF$1,'Copy of PY1 Data(H)'!$A$1:$CZ$1,_xlfn.XLOOKUP($A65,'Copy of PY1 Data(H)'!$A$1:$A$288,'Copy of PY1 Data(H)'!$A$1:$CZ$288))</f>
        <v>7063936</v>
      </c>
      <c r="AG65" s="180" cm="1">
        <f t="array" ref="AG65">_xlfn.XLOOKUP(AG$1,'Copy of PY1 Data(H)'!$A$1:$CZ$1,_xlfn.XLOOKUP($A65,'Copy of PY1 Data(H)'!$A$1:$A$288,'Copy of PY1 Data(H)'!$A$1:$CZ$288))</f>
        <v>0</v>
      </c>
      <c r="AH65" s="180" cm="1">
        <f t="array" ref="AH65">_xlfn.XLOOKUP(AH$1,'Copy of PY1 Data(H)'!$A$1:$CZ$1,_xlfn.XLOOKUP($A65,'Copy of PY1 Data(H)'!$A$1:$A$288,'Copy of PY1 Data(H)'!$A$1:$CZ$288))</f>
        <v>0</v>
      </c>
      <c r="AI65" s="180" cm="1">
        <f t="array" ref="AI65">_xlfn.XLOOKUP(AI$1,'Copy of PY1 Data(H)'!$A$1:$CZ$1,_xlfn.XLOOKUP($A65,'Copy of PY1 Data(H)'!$A$1:$A$288,'Copy of PY1 Data(H)'!$A$1:$CZ$288))</f>
        <v>0</v>
      </c>
      <c r="AJ65" s="180" cm="1">
        <f t="array" ref="AJ65">_xlfn.XLOOKUP(AJ$1,'Copy of PY1 Data(H)'!$A$1:$CZ$1,_xlfn.XLOOKUP($A65,'Copy of PY1 Data(H)'!$A$1:$A$288,'Copy of PY1 Data(H)'!$A$1:$CZ$288))</f>
        <v>2500</v>
      </c>
      <c r="AK65" s="180" cm="1">
        <f t="array" ref="AK65">_xlfn.XLOOKUP(AK$1,'Copy of PY1 Data(H)'!$A$1:$CZ$1,_xlfn.XLOOKUP($A65,'Copy of PY1 Data(H)'!$A$1:$A$288,'Copy of PY1 Data(H)'!$A$1:$CZ$288))</f>
        <v>0</v>
      </c>
      <c r="AL65" s="180" cm="1">
        <f t="array" ref="AL65">_xlfn.XLOOKUP(AL$1,'Copy of PY1 Data(H)'!$A$1:$CZ$1,_xlfn.XLOOKUP($A65,'Copy of PY1 Data(H)'!$A$1:$A$288,'Copy of PY1 Data(H)'!$A$1:$CZ$288))</f>
        <v>0</v>
      </c>
      <c r="AM65" s="180" cm="1">
        <f t="array" ref="AM65">_xlfn.XLOOKUP(AM$1,'Copy of PY1 Data(H)'!$A$1:$CZ$1,_xlfn.XLOOKUP($A65,'Copy of PY1 Data(H)'!$A$1:$A$288,'Copy of PY1 Data(H)'!$A$1:$CZ$288))</f>
        <v>1115</v>
      </c>
      <c r="AN65" s="180" cm="1">
        <f t="array" ref="AN65">_xlfn.XLOOKUP(AN$1,'Copy of PY1 Data(H)'!$A$1:$CZ$1,_xlfn.XLOOKUP($A65,'Copy of PY1 Data(H)'!$A$1:$A$288,'Copy of PY1 Data(H)'!$A$1:$CZ$288))</f>
        <v>49078</v>
      </c>
      <c r="AO65" s="180" cm="1">
        <f t="array" ref="AO65">_xlfn.XLOOKUP(AO$1,'Copy of PY1 Data(H)'!$A$1:$CZ$1,_xlfn.XLOOKUP($A65,'Copy of PY1 Data(H)'!$A$1:$A$288,'Copy of PY1 Data(H)'!$A$1:$CZ$288))</f>
        <v>0</v>
      </c>
      <c r="AP65" s="180" cm="1">
        <f t="array" ref="AP65">_xlfn.XLOOKUP(AP$1,'Copy of PY1 Data(H)'!$A$1:$CZ$1,_xlfn.XLOOKUP($A65,'Copy of PY1 Data(H)'!$A$1:$A$288,'Copy of PY1 Data(H)'!$A$1:$CZ$288))</f>
        <v>64063</v>
      </c>
      <c r="AQ65" s="180" cm="1">
        <f t="array" ref="AQ65">_xlfn.XLOOKUP(AQ$1,'Copy of PY1 Data(H)'!$A$1:$CZ$1,_xlfn.XLOOKUP($A65,'Copy of PY1 Data(H)'!$A$1:$A$288,'Copy of PY1 Data(H)'!$A$1:$CZ$288))</f>
        <v>86029</v>
      </c>
      <c r="AR65" s="180" cm="1">
        <f t="array" ref="AR65">_xlfn.XLOOKUP(AR$1,'Copy of PY1 Data(H)'!$A$1:$CZ$1,_xlfn.XLOOKUP($A65,'Copy of PY1 Data(H)'!$A$1:$A$288,'Copy of PY1 Data(H)'!$A$1:$CZ$288))</f>
        <v>0</v>
      </c>
      <c r="AS65" s="180" cm="1">
        <f t="array" ref="AS65">_xlfn.XLOOKUP(AS$1,'Copy of PY1 Data(H)'!$A$1:$CZ$1,_xlfn.XLOOKUP($A65,'Copy of PY1 Data(H)'!$A$1:$A$288,'Copy of PY1 Data(H)'!$A$1:$CZ$288))</f>
        <v>0</v>
      </c>
      <c r="AT65" s="180" cm="1">
        <f t="array" ref="AT65">_xlfn.XLOOKUP(AT$1,'Copy of PY1 Data(H)'!$A$1:$CZ$1,_xlfn.XLOOKUP($A65,'Copy of PY1 Data(H)'!$A$1:$A$288,'Copy of PY1 Data(H)'!$A$1:$CZ$288))</f>
        <v>0</v>
      </c>
      <c r="AU65" s="180" cm="1">
        <f t="array" ref="AU65">_xlfn.XLOOKUP(AU$1,'Copy of PY1 Data(H)'!$A$1:$CZ$1,_xlfn.XLOOKUP($A65,'Copy of PY1 Data(H)'!$A$1:$A$288,'Copy of PY1 Data(H)'!$A$1:$CZ$288))</f>
        <v>39025002</v>
      </c>
      <c r="AV65" s="180" cm="1">
        <f t="array" ref="AV65">_xlfn.XLOOKUP(AV$1,'Copy of PY1 Data(H)'!$A$1:$CZ$1,_xlfn.XLOOKUP($A65,'Copy of PY1 Data(H)'!$A$1:$A$288,'Copy of PY1 Data(H)'!$A$1:$CZ$288))</f>
        <v>17065754</v>
      </c>
      <c r="AW65" s="180" cm="1">
        <f t="array" ref="AW65">_xlfn.XLOOKUP(AW$1,'Copy of PY1 Data(H)'!$A$1:$CZ$1,_xlfn.XLOOKUP($A65,'Copy of PY1 Data(H)'!$A$1:$A$288,'Copy of PY1 Data(H)'!$A$1:$CZ$288))</f>
        <v>0</v>
      </c>
      <c r="AX65" s="180" cm="1">
        <f t="array" ref="AX65">_xlfn.XLOOKUP(AX$1,'Copy of PY1 Data(H)'!$A$1:$CZ$1,_xlfn.XLOOKUP($A65,'Copy of PY1 Data(H)'!$A$1:$A$288,'Copy of PY1 Data(H)'!$A$1:$CZ$288))</f>
        <v>0</v>
      </c>
      <c r="AY65" s="180" cm="1">
        <f t="array" ref="AY65">_xlfn.XLOOKUP(AY$1,'Copy of PY1 Data(H)'!$A$1:$CZ$1,_xlfn.XLOOKUP($A65,'Copy of PY1 Data(H)'!$A$1:$A$288,'Copy of PY1 Data(H)'!$A$1:$CZ$288))</f>
        <v>77926</v>
      </c>
      <c r="AZ65" s="180" cm="1">
        <f t="array" ref="AZ65">_xlfn.XLOOKUP(AZ$1,'Copy of PY1 Data(H)'!$A$1:$CZ$1,_xlfn.XLOOKUP($A65,'Copy of PY1 Data(H)'!$A$1:$A$288,'Copy of PY1 Data(H)'!$A$1:$CZ$288))</f>
        <v>0</v>
      </c>
      <c r="BA65" s="180" cm="1">
        <f t="array" ref="BA65">_xlfn.XLOOKUP(BA$1,'Copy of PY1 Data(H)'!$A$1:$CZ$1,_xlfn.XLOOKUP($A65,'Copy of PY1 Data(H)'!$A$1:$A$288,'Copy of PY1 Data(H)'!$A$1:$CZ$288))</f>
        <v>0</v>
      </c>
      <c r="BB65" s="180" cm="1">
        <f t="array" ref="BB65">_xlfn.XLOOKUP(BB$1,'Copy of PY1 Data(H)'!$A$1:$CZ$1,_xlfn.XLOOKUP($A65,'Copy of PY1 Data(H)'!$A$1:$A$288,'Copy of PY1 Data(H)'!$A$1:$CZ$288))</f>
        <v>0</v>
      </c>
      <c r="BC65" s="180" cm="1">
        <f t="array" ref="BC65">_xlfn.XLOOKUP(BC$1,'Copy of PY1 Data(H)'!$A$1:$CZ$1,_xlfn.XLOOKUP($A65,'Copy of PY1 Data(H)'!$A$1:$A$288,'Copy of PY1 Data(H)'!$A$1:$CZ$288))</f>
        <v>0</v>
      </c>
      <c r="BD65" s="180" cm="1">
        <f t="array" ref="BD65">_xlfn.XLOOKUP(BD$1,'Copy of PY1 Data(H)'!$A$1:$CZ$1,_xlfn.XLOOKUP($A65,'Copy of PY1 Data(H)'!$A$1:$A$288,'Copy of PY1 Data(H)'!$A$1:$CZ$288))</f>
        <v>0</v>
      </c>
      <c r="BE65" s="180" cm="1">
        <f t="array" ref="BE65">_xlfn.XLOOKUP(BE$1,'Copy of PY1 Data(H)'!$A$1:$CZ$1,_xlfn.XLOOKUP($A65,'Copy of PY1 Data(H)'!$A$1:$A$288,'Copy of PY1 Data(H)'!$A$1:$CZ$288))</f>
        <v>0</v>
      </c>
      <c r="BF65" s="180" cm="1">
        <f t="array" ref="BF65">_xlfn.XLOOKUP(BF$1,'Copy of PY1 Data(H)'!$A$1:$CZ$1,_xlfn.XLOOKUP($A65,'Copy of PY1 Data(H)'!$A$1:$A$288,'Copy of PY1 Data(H)'!$A$1:$CZ$288))</f>
        <v>3308110</v>
      </c>
      <c r="BG65" s="180" cm="1">
        <f t="array" ref="BG65">_xlfn.XLOOKUP(BG$1,'Copy of PY1 Data(H)'!$A$1:$CZ$1,_xlfn.XLOOKUP($A65,'Copy of PY1 Data(H)'!$A$1:$A$288,'Copy of PY1 Data(H)'!$A$1:$CZ$288))</f>
        <v>0</v>
      </c>
      <c r="BH65" s="180" cm="1">
        <f t="array" ref="BH65">_xlfn.XLOOKUP(BH$1,'Copy of PY1 Data(H)'!$A$1:$CZ$1,_xlfn.XLOOKUP($A65,'Copy of PY1 Data(H)'!$A$1:$A$288,'Copy of PY1 Data(H)'!$A$1:$CZ$288))</f>
        <v>194832</v>
      </c>
      <c r="BI65" s="180" cm="1">
        <f t="array" ref="BI65">_xlfn.XLOOKUP(BI$1,'Copy of PY1 Data(H)'!$A$1:$CZ$1,_xlfn.XLOOKUP($A65,'Copy of PY1 Data(H)'!$A$1:$A$288,'Copy of PY1 Data(H)'!$A$1:$CZ$288))</f>
        <v>0</v>
      </c>
      <c r="BJ65" s="180" cm="1">
        <f t="array" ref="BJ65">_xlfn.XLOOKUP(BJ$1,'Copy of PY1 Data(H)'!$A$1:$CZ$1,_xlfn.XLOOKUP($A65,'Copy of PY1 Data(H)'!$A$1:$A$288,'Copy of PY1 Data(H)'!$A$1:$CZ$288))</f>
        <v>0</v>
      </c>
      <c r="BK65" s="180" cm="1">
        <f t="array" ref="BK65">_xlfn.XLOOKUP(BK$1,'Copy of PY1 Data(H)'!$A$1:$CZ$1,_xlfn.XLOOKUP($A65,'Copy of PY1 Data(H)'!$A$1:$A$288,'Copy of PY1 Data(H)'!$A$1:$CZ$288))</f>
        <v>0</v>
      </c>
      <c r="BL65" s="180" cm="1">
        <f t="array" ref="BL65">_xlfn.XLOOKUP(BL$1,'Copy of PY1 Data(H)'!$A$1:$CZ$1,_xlfn.XLOOKUP($A65,'Copy of PY1 Data(H)'!$A$1:$A$288,'Copy of PY1 Data(H)'!$A$1:$CZ$288))</f>
        <v>152519</v>
      </c>
      <c r="BM65" s="180" cm="1">
        <f t="array" ref="BM65">_xlfn.XLOOKUP(BM$1,'Copy of PY1 Data(H)'!$A$1:$CZ$1,_xlfn.XLOOKUP($A65,'Copy of PY1 Data(H)'!$A$1:$A$288,'Copy of PY1 Data(H)'!$A$1:$CZ$288))</f>
        <v>798166</v>
      </c>
      <c r="BN65" s="180" cm="1">
        <f t="array" ref="BN65">_xlfn.XLOOKUP(BN$1,'Copy of PY1 Data(H)'!$A$1:$CZ$1,_xlfn.XLOOKUP($A65,'Copy of PY1 Data(H)'!$A$1:$A$288,'Copy of PY1 Data(H)'!$A$1:$CZ$288))</f>
        <v>51000</v>
      </c>
      <c r="BO65" s="180" cm="1">
        <f t="array" ref="BO65">_xlfn.XLOOKUP(BO$1,'Copy of PY1 Data(H)'!$A$1:$CZ$1,_xlfn.XLOOKUP($A65,'Copy of PY1 Data(H)'!$A$1:$A$288,'Copy of PY1 Data(H)'!$A$1:$CZ$288))</f>
        <v>9589316</v>
      </c>
      <c r="BP65" s="180" cm="1">
        <f t="array" ref="BP65">_xlfn.XLOOKUP(BP$1,'Copy of PY1 Data(H)'!$A$1:$CZ$1,_xlfn.XLOOKUP($A65,'Copy of PY1 Data(H)'!$A$1:$A$288,'Copy of PY1 Data(H)'!$A$1:$CZ$288))</f>
        <v>6558503</v>
      </c>
      <c r="BQ65" s="180" cm="1">
        <f t="array" ref="BQ65">_xlfn.XLOOKUP(BQ$1,'Copy of PY1 Data(H)'!$A$1:$CZ$1,_xlfn.XLOOKUP($A65,'Copy of PY1 Data(H)'!$A$1:$A$288,'Copy of PY1 Data(H)'!$A$1:$CZ$288))</f>
        <v>0</v>
      </c>
      <c r="BR65" s="180" cm="1">
        <f t="array" ref="BR65">_xlfn.XLOOKUP(BR$1,'Copy of PY1 Data(H)'!$A$1:$CZ$1,_xlfn.XLOOKUP($A65,'Copy of PY1 Data(H)'!$A$1:$A$288,'Copy of PY1 Data(H)'!$A$1:$CZ$288))</f>
        <v>476510</v>
      </c>
      <c r="BS65" s="180" cm="1">
        <f t="array" ref="BS65">_xlfn.XLOOKUP(BS$1,'Copy of PY1 Data(H)'!$A$1:$CZ$1,_xlfn.XLOOKUP($A65,'Copy of PY1 Data(H)'!$A$1:$A$288,'Copy of PY1 Data(H)'!$A$1:$CZ$288))</f>
        <v>0</v>
      </c>
      <c r="BT65" s="180" cm="1">
        <f t="array" ref="BT65">_xlfn.XLOOKUP(BT$1,'Copy of PY1 Data(H)'!$A$1:$CZ$1,_xlfn.XLOOKUP($A65,'Copy of PY1 Data(H)'!$A$1:$A$288,'Copy of PY1 Data(H)'!$A$1:$CZ$288))</f>
        <v>0</v>
      </c>
      <c r="BU65" s="180" cm="1">
        <f t="array" ref="BU65">_xlfn.XLOOKUP(BU$1,'Copy of PY1 Data(H)'!$A$1:$CZ$1,_xlfn.XLOOKUP($A65,'Copy of PY1 Data(H)'!$A$1:$A$288,'Copy of PY1 Data(H)'!$A$1:$CZ$288))</f>
        <v>0</v>
      </c>
      <c r="BV65" s="180" cm="1">
        <f t="array" ref="BV65">_xlfn.XLOOKUP(BV$1,'Copy of PY1 Data(H)'!$A$1:$CZ$1,_xlfn.XLOOKUP($A65,'Copy of PY1 Data(H)'!$A$1:$A$288,'Copy of PY1 Data(H)'!$A$1:$CZ$288))</f>
        <v>61255</v>
      </c>
      <c r="BW65" s="180" cm="1">
        <f t="array" ref="BW65">_xlfn.XLOOKUP(BW$1,'Copy of PY1 Data(H)'!$A$1:$CZ$1,_xlfn.XLOOKUP($A65,'Copy of PY1 Data(H)'!$A$1:$A$288,'Copy of PY1 Data(H)'!$A$1:$CZ$288))</f>
        <v>0</v>
      </c>
      <c r="BX65" s="180" cm="1">
        <f t="array" ref="BX65">_xlfn.XLOOKUP(BX$1,'Copy of PY1 Data(H)'!$A$1:$CZ$1,_xlfn.XLOOKUP($A65,'Copy of PY1 Data(H)'!$A$1:$A$288,'Copy of PY1 Data(H)'!$A$1:$CZ$288))</f>
        <v>0</v>
      </c>
      <c r="BY65" s="180" cm="1">
        <f t="array" ref="BY65">_xlfn.XLOOKUP(BY$1,'Copy of PY1 Data(H)'!$A$1:$CZ$1,_xlfn.XLOOKUP($A65,'Copy of PY1 Data(H)'!$A$1:$A$288,'Copy of PY1 Data(H)'!$A$1:$CZ$288))</f>
        <v>3215980</v>
      </c>
      <c r="BZ65" s="180" cm="1">
        <f t="array" ref="BZ65">_xlfn.XLOOKUP(BZ$1,'Copy of PY1 Data(H)'!$A$1:$CZ$1,_xlfn.XLOOKUP($A65,'Copy of PY1 Data(H)'!$A$1:$A$288,'Copy of PY1 Data(H)'!$A$1:$CZ$288))</f>
        <v>0</v>
      </c>
      <c r="CA65" s="180" cm="1">
        <f t="array" ref="CA65">_xlfn.XLOOKUP(CA$1,'Copy of PY1 Data(H)'!$A$1:$CZ$1,_xlfn.XLOOKUP($A65,'Copy of PY1 Data(H)'!$A$1:$A$288,'Copy of PY1 Data(H)'!$A$1:$CZ$288))</f>
        <v>0</v>
      </c>
      <c r="CB65" s="180" cm="1">
        <f t="array" ref="CB65">_xlfn.XLOOKUP(CB$1,'Copy of PY1 Data(H)'!$A$1:$CZ$1,_xlfn.XLOOKUP($A65,'Copy of PY1 Data(H)'!$A$1:$A$288,'Copy of PY1 Data(H)'!$A$1:$CZ$288))</f>
        <v>0</v>
      </c>
      <c r="CC65" s="180" cm="1">
        <f t="array" ref="CC65">_xlfn.XLOOKUP(CC$1,'Copy of PY1 Data(H)'!$A$1:$CZ$1,_xlfn.XLOOKUP($A65,'Copy of PY1 Data(H)'!$A$1:$A$288,'Copy of PY1 Data(H)'!$A$1:$CZ$288))</f>
        <v>0</v>
      </c>
      <c r="CD65" s="180" cm="1">
        <f t="array" ref="CD65">_xlfn.XLOOKUP(CD$1,'Copy of PY1 Data(H)'!$A$1:$CZ$1,_xlfn.XLOOKUP($A65,'Copy of PY1 Data(H)'!$A$1:$A$288,'Copy of PY1 Data(H)'!$A$1:$CZ$288))</f>
        <v>0</v>
      </c>
    </row>
    <row r="66" spans="1:82" x14ac:dyDescent="0.3">
      <c r="A66" s="180">
        <v>533</v>
      </c>
      <c r="C66" s="180"/>
      <c r="D66" s="180" cm="1">
        <f t="array" ref="D66">_xlfn.XLOOKUP(D$1,'Copy of PY1 Data(H)'!$A$1:$CZ$1,_xlfn.XLOOKUP($A66,'Copy of PY1 Data(H)'!$A$1:$A$288,'Copy of PY1 Data(H)'!$A$1:$CZ$288))</f>
        <v>0</v>
      </c>
      <c r="E66" s="180" cm="1">
        <f t="array" ref="E66">_xlfn.XLOOKUP(E$1,'Copy of PY1 Data(H)'!$A$1:$CZ$1,_xlfn.XLOOKUP($A66,'Copy of PY1 Data(H)'!$A$1:$A$288,'Copy of PY1 Data(H)'!$A$1:$CZ$288))</f>
        <v>176972</v>
      </c>
      <c r="F66" s="180" cm="1">
        <f t="array" ref="F66">_xlfn.XLOOKUP(F$1,'Copy of PY1 Data(H)'!$A$1:$CZ$1,_xlfn.XLOOKUP($A66,'Copy of PY1 Data(H)'!$A$1:$A$288,'Copy of PY1 Data(H)'!$A$1:$CZ$288))</f>
        <v>0</v>
      </c>
      <c r="G66" s="180" cm="1">
        <f t="array" ref="G66">_xlfn.XLOOKUP(G$1,'Copy of PY1 Data(H)'!$A$1:$CZ$1,_xlfn.XLOOKUP($A66,'Copy of PY1 Data(H)'!$A$1:$A$288,'Copy of PY1 Data(H)'!$A$1:$CZ$288))</f>
        <v>0</v>
      </c>
      <c r="H66" s="180" cm="1">
        <f t="array" ref="H66">_xlfn.XLOOKUP(H$1,'Copy of PY1 Data(H)'!$A$1:$CZ$1,_xlfn.XLOOKUP($A66,'Copy of PY1 Data(H)'!$A$1:$A$288,'Copy of PY1 Data(H)'!$A$1:$CZ$288))</f>
        <v>0</v>
      </c>
      <c r="I66" s="180" cm="1">
        <f t="array" ref="I66">_xlfn.XLOOKUP(I$1,'Copy of PY1 Data(H)'!$A$1:$CZ$1,_xlfn.XLOOKUP($A66,'Copy of PY1 Data(H)'!$A$1:$A$288,'Copy of PY1 Data(H)'!$A$1:$CZ$288))</f>
        <v>0</v>
      </c>
      <c r="J66" s="180" cm="1">
        <f t="array" ref="J66">_xlfn.XLOOKUP(J$1,'Copy of PY1 Data(H)'!$A$1:$CZ$1,_xlfn.XLOOKUP($A66,'Copy of PY1 Data(H)'!$A$1:$A$288,'Copy of PY1 Data(H)'!$A$1:$CZ$288))</f>
        <v>0</v>
      </c>
      <c r="K66" s="180" cm="1">
        <f t="array" ref="K66">_xlfn.XLOOKUP(K$1,'Copy of PY1 Data(H)'!$A$1:$CZ$1,_xlfn.XLOOKUP($A66,'Copy of PY1 Data(H)'!$A$1:$A$288,'Copy of PY1 Data(H)'!$A$1:$CZ$288))</f>
        <v>0</v>
      </c>
      <c r="L66" s="180" cm="1">
        <f t="array" ref="L66">_xlfn.XLOOKUP(L$1,'Copy of PY1 Data(H)'!$A$1:$CZ$1,_xlfn.XLOOKUP($A66,'Copy of PY1 Data(H)'!$A$1:$A$288,'Copy of PY1 Data(H)'!$A$1:$CZ$288))</f>
        <v>15382</v>
      </c>
      <c r="M66" s="180" cm="1">
        <f t="array" ref="M66">_xlfn.XLOOKUP(M$1,'Copy of PY1 Data(H)'!$A$1:$CZ$1,_xlfn.XLOOKUP($A66,'Copy of PY1 Data(H)'!$A$1:$A$288,'Copy of PY1 Data(H)'!$A$1:$CZ$288))</f>
        <v>3850578</v>
      </c>
      <c r="N66" s="180" cm="1">
        <f t="array" ref="N66">_xlfn.XLOOKUP(N$1,'Copy of PY1 Data(H)'!$A$1:$CZ$1,_xlfn.XLOOKUP($A66,'Copy of PY1 Data(H)'!$A$1:$A$288,'Copy of PY1 Data(H)'!$A$1:$CZ$288))</f>
        <v>0</v>
      </c>
      <c r="O66" s="180" cm="1">
        <f t="array" ref="O66">_xlfn.XLOOKUP(O$1,'Copy of PY1 Data(H)'!$A$1:$CZ$1,_xlfn.XLOOKUP($A66,'Copy of PY1 Data(H)'!$A$1:$A$288,'Copy of PY1 Data(H)'!$A$1:$CZ$288))</f>
        <v>0</v>
      </c>
      <c r="P66" s="180" cm="1">
        <f t="array" ref="P66">_xlfn.XLOOKUP(P$1,'Copy of PY1 Data(H)'!$A$1:$CZ$1,_xlfn.XLOOKUP($A66,'Copy of PY1 Data(H)'!$A$1:$A$288,'Copy of PY1 Data(H)'!$A$1:$CZ$288))</f>
        <v>0</v>
      </c>
      <c r="Q66" s="180" cm="1">
        <f t="array" ref="Q66">_xlfn.XLOOKUP(Q$1,'Copy of PY1 Data(H)'!$A$1:$CZ$1,_xlfn.XLOOKUP($A66,'Copy of PY1 Data(H)'!$A$1:$A$288,'Copy of PY1 Data(H)'!$A$1:$CZ$288))</f>
        <v>0</v>
      </c>
      <c r="R66" s="180" cm="1">
        <f t="array" ref="R66">_xlfn.XLOOKUP(R$1,'Copy of PY1 Data(H)'!$A$1:$CZ$1,_xlfn.XLOOKUP($A66,'Copy of PY1 Data(H)'!$A$1:$A$288,'Copy of PY1 Data(H)'!$A$1:$CZ$288))</f>
        <v>0</v>
      </c>
      <c r="S66" s="180" cm="1">
        <f t="array" ref="S66">_xlfn.XLOOKUP(S$1,'Copy of PY1 Data(H)'!$A$1:$CZ$1,_xlfn.XLOOKUP($A66,'Copy of PY1 Data(H)'!$A$1:$A$288,'Copy of PY1 Data(H)'!$A$1:$CZ$288))</f>
        <v>0</v>
      </c>
      <c r="T66" s="180" cm="1">
        <f t="array" ref="T66">_xlfn.XLOOKUP(T$1,'Copy of PY1 Data(H)'!$A$1:$CZ$1,_xlfn.XLOOKUP($A66,'Copy of PY1 Data(H)'!$A$1:$A$288,'Copy of PY1 Data(H)'!$A$1:$CZ$288))</f>
        <v>0</v>
      </c>
      <c r="U66" s="180" cm="1">
        <f t="array" ref="U66">_xlfn.XLOOKUP(U$1,'Copy of PY1 Data(H)'!$A$1:$CZ$1,_xlfn.XLOOKUP($A66,'Copy of PY1 Data(H)'!$A$1:$A$288,'Copy of PY1 Data(H)'!$A$1:$CZ$288))</f>
        <v>0</v>
      </c>
      <c r="V66" s="180" cm="1">
        <f t="array" ref="V66">_xlfn.XLOOKUP(V$1,'Copy of PY1 Data(H)'!$A$1:$CZ$1,_xlfn.XLOOKUP($A66,'Copy of PY1 Data(H)'!$A$1:$A$288,'Copy of PY1 Data(H)'!$A$1:$CZ$288))</f>
        <v>0</v>
      </c>
      <c r="W66" s="180" cm="1">
        <f t="array" ref="W66">_xlfn.XLOOKUP(W$1,'Copy of PY1 Data(H)'!$A$1:$CZ$1,_xlfn.XLOOKUP($A66,'Copy of PY1 Data(H)'!$A$1:$A$288,'Copy of PY1 Data(H)'!$A$1:$CZ$288))</f>
        <v>0</v>
      </c>
      <c r="X66" s="180" cm="1">
        <f t="array" ref="X66">_xlfn.XLOOKUP(X$1,'Copy of PY1 Data(H)'!$A$1:$CZ$1,_xlfn.XLOOKUP($A66,'Copy of PY1 Data(H)'!$A$1:$A$288,'Copy of PY1 Data(H)'!$A$1:$CZ$288))</f>
        <v>0</v>
      </c>
      <c r="Y66" s="180" cm="1">
        <f t="array" ref="Y66">_xlfn.XLOOKUP(Y$1,'Copy of PY1 Data(H)'!$A$1:$CZ$1,_xlfn.XLOOKUP($A66,'Copy of PY1 Data(H)'!$A$1:$A$288,'Copy of PY1 Data(H)'!$A$1:$CZ$288))</f>
        <v>29900</v>
      </c>
      <c r="Z66" s="180" cm="1">
        <f t="array" ref="Z66">_xlfn.XLOOKUP(Z$1,'Copy of PY1 Data(H)'!$A$1:$CZ$1,_xlfn.XLOOKUP($A66,'Copy of PY1 Data(H)'!$A$1:$A$288,'Copy of PY1 Data(H)'!$A$1:$CZ$288))</f>
        <v>0</v>
      </c>
      <c r="AA66" s="180" cm="1">
        <f t="array" ref="AA66">_xlfn.XLOOKUP(AA$1,'Copy of PY1 Data(H)'!$A$1:$CZ$1,_xlfn.XLOOKUP($A66,'Copy of PY1 Data(H)'!$A$1:$A$288,'Copy of PY1 Data(H)'!$A$1:$CZ$288))</f>
        <v>0</v>
      </c>
      <c r="AB66" s="180" cm="1">
        <f t="array" ref="AB66">_xlfn.XLOOKUP(AB$1,'Copy of PY1 Data(H)'!$A$1:$CZ$1,_xlfn.XLOOKUP($A66,'Copy of PY1 Data(H)'!$A$1:$A$288,'Copy of PY1 Data(H)'!$A$1:$CZ$288))</f>
        <v>0</v>
      </c>
      <c r="AC66" s="180" cm="1">
        <f t="array" ref="AC66">_xlfn.XLOOKUP(AC$1,'Copy of PY1 Data(H)'!$A$1:$CZ$1,_xlfn.XLOOKUP($A66,'Copy of PY1 Data(H)'!$A$1:$A$288,'Copy of PY1 Data(H)'!$A$1:$CZ$288))</f>
        <v>927692</v>
      </c>
      <c r="AD66" s="180" cm="1">
        <f t="array" ref="AD66">_xlfn.XLOOKUP(AD$1,'Copy of PY1 Data(H)'!$A$1:$CZ$1,_xlfn.XLOOKUP($A66,'Copy of PY1 Data(H)'!$A$1:$A$288,'Copy of PY1 Data(H)'!$A$1:$CZ$288))</f>
        <v>0</v>
      </c>
      <c r="AE66" s="180" cm="1">
        <f t="array" ref="AE66">_xlfn.XLOOKUP(AE$1,'Copy of PY1 Data(H)'!$A$1:$CZ$1,_xlfn.XLOOKUP($A66,'Copy of PY1 Data(H)'!$A$1:$A$288,'Copy of PY1 Data(H)'!$A$1:$CZ$288))</f>
        <v>0</v>
      </c>
      <c r="AF66" s="180" cm="1">
        <f t="array" ref="AF66">_xlfn.XLOOKUP(AF$1,'Copy of PY1 Data(H)'!$A$1:$CZ$1,_xlfn.XLOOKUP($A66,'Copy of PY1 Data(H)'!$A$1:$A$288,'Copy of PY1 Data(H)'!$A$1:$CZ$288))</f>
        <v>0</v>
      </c>
      <c r="AG66" s="180" cm="1">
        <f t="array" ref="AG66">_xlfn.XLOOKUP(AG$1,'Copy of PY1 Data(H)'!$A$1:$CZ$1,_xlfn.XLOOKUP($A66,'Copy of PY1 Data(H)'!$A$1:$A$288,'Copy of PY1 Data(H)'!$A$1:$CZ$288))</f>
        <v>0</v>
      </c>
      <c r="AH66" s="180" cm="1">
        <f t="array" ref="AH66">_xlfn.XLOOKUP(AH$1,'Copy of PY1 Data(H)'!$A$1:$CZ$1,_xlfn.XLOOKUP($A66,'Copy of PY1 Data(H)'!$A$1:$A$288,'Copy of PY1 Data(H)'!$A$1:$CZ$288))</f>
        <v>0</v>
      </c>
      <c r="AI66" s="180" cm="1">
        <f t="array" ref="AI66">_xlfn.XLOOKUP(AI$1,'Copy of PY1 Data(H)'!$A$1:$CZ$1,_xlfn.XLOOKUP($A66,'Copy of PY1 Data(H)'!$A$1:$A$288,'Copy of PY1 Data(H)'!$A$1:$CZ$288))</f>
        <v>0</v>
      </c>
      <c r="AJ66" s="180" cm="1">
        <f t="array" ref="AJ66">_xlfn.XLOOKUP(AJ$1,'Copy of PY1 Data(H)'!$A$1:$CZ$1,_xlfn.XLOOKUP($A66,'Copy of PY1 Data(H)'!$A$1:$A$288,'Copy of PY1 Data(H)'!$A$1:$CZ$288))</f>
        <v>0</v>
      </c>
      <c r="AK66" s="180" cm="1">
        <f t="array" ref="AK66">_xlfn.XLOOKUP(AK$1,'Copy of PY1 Data(H)'!$A$1:$CZ$1,_xlfn.XLOOKUP($A66,'Copy of PY1 Data(H)'!$A$1:$A$288,'Copy of PY1 Data(H)'!$A$1:$CZ$288))</f>
        <v>0</v>
      </c>
      <c r="AL66" s="180" cm="1">
        <f t="array" ref="AL66">_xlfn.XLOOKUP(AL$1,'Copy of PY1 Data(H)'!$A$1:$CZ$1,_xlfn.XLOOKUP($A66,'Copy of PY1 Data(H)'!$A$1:$A$288,'Copy of PY1 Data(H)'!$A$1:$CZ$288))</f>
        <v>0</v>
      </c>
      <c r="AM66" s="180" cm="1">
        <f t="array" ref="AM66">_xlfn.XLOOKUP(AM$1,'Copy of PY1 Data(H)'!$A$1:$CZ$1,_xlfn.XLOOKUP($A66,'Copy of PY1 Data(H)'!$A$1:$A$288,'Copy of PY1 Data(H)'!$A$1:$CZ$288))</f>
        <v>0</v>
      </c>
      <c r="AN66" s="180" cm="1">
        <f t="array" ref="AN66">_xlfn.XLOOKUP(AN$1,'Copy of PY1 Data(H)'!$A$1:$CZ$1,_xlfn.XLOOKUP($A66,'Copy of PY1 Data(H)'!$A$1:$A$288,'Copy of PY1 Data(H)'!$A$1:$CZ$288))</f>
        <v>48578</v>
      </c>
      <c r="AO66" s="180" cm="1">
        <f t="array" ref="AO66">_xlfn.XLOOKUP(AO$1,'Copy of PY1 Data(H)'!$A$1:$CZ$1,_xlfn.XLOOKUP($A66,'Copy of PY1 Data(H)'!$A$1:$A$288,'Copy of PY1 Data(H)'!$A$1:$CZ$288))</f>
        <v>0</v>
      </c>
      <c r="AP66" s="180" cm="1">
        <f t="array" ref="AP66">_xlfn.XLOOKUP(AP$1,'Copy of PY1 Data(H)'!$A$1:$CZ$1,_xlfn.XLOOKUP($A66,'Copy of PY1 Data(H)'!$A$1:$A$288,'Copy of PY1 Data(H)'!$A$1:$CZ$288))</f>
        <v>0</v>
      </c>
      <c r="AQ66" s="180" cm="1">
        <f t="array" ref="AQ66">_xlfn.XLOOKUP(AQ$1,'Copy of PY1 Data(H)'!$A$1:$CZ$1,_xlfn.XLOOKUP($A66,'Copy of PY1 Data(H)'!$A$1:$A$288,'Copy of PY1 Data(H)'!$A$1:$CZ$288))</f>
        <v>0</v>
      </c>
      <c r="AR66" s="180" cm="1">
        <f t="array" ref="AR66">_xlfn.XLOOKUP(AR$1,'Copy of PY1 Data(H)'!$A$1:$CZ$1,_xlfn.XLOOKUP($A66,'Copy of PY1 Data(H)'!$A$1:$A$288,'Copy of PY1 Data(H)'!$A$1:$CZ$288))</f>
        <v>0</v>
      </c>
      <c r="AS66" s="180" cm="1">
        <f t="array" ref="AS66">_xlfn.XLOOKUP(AS$1,'Copy of PY1 Data(H)'!$A$1:$CZ$1,_xlfn.XLOOKUP($A66,'Copy of PY1 Data(H)'!$A$1:$A$288,'Copy of PY1 Data(H)'!$A$1:$CZ$288))</f>
        <v>0</v>
      </c>
      <c r="AT66" s="180" cm="1">
        <f t="array" ref="AT66">_xlfn.XLOOKUP(AT$1,'Copy of PY1 Data(H)'!$A$1:$CZ$1,_xlfn.XLOOKUP($A66,'Copy of PY1 Data(H)'!$A$1:$A$288,'Copy of PY1 Data(H)'!$A$1:$CZ$288))</f>
        <v>0</v>
      </c>
      <c r="AU66" s="180" cm="1">
        <f t="array" ref="AU66">_xlfn.XLOOKUP(AU$1,'Copy of PY1 Data(H)'!$A$1:$CZ$1,_xlfn.XLOOKUP($A66,'Copy of PY1 Data(H)'!$A$1:$A$288,'Copy of PY1 Data(H)'!$A$1:$CZ$288))</f>
        <v>0</v>
      </c>
      <c r="AV66" s="180" cm="1">
        <f t="array" ref="AV66">_xlfn.XLOOKUP(AV$1,'Copy of PY1 Data(H)'!$A$1:$CZ$1,_xlfn.XLOOKUP($A66,'Copy of PY1 Data(H)'!$A$1:$A$288,'Copy of PY1 Data(H)'!$A$1:$CZ$288))</f>
        <v>0</v>
      </c>
      <c r="AW66" s="180" cm="1">
        <f t="array" ref="AW66">_xlfn.XLOOKUP(AW$1,'Copy of PY1 Data(H)'!$A$1:$CZ$1,_xlfn.XLOOKUP($A66,'Copy of PY1 Data(H)'!$A$1:$A$288,'Copy of PY1 Data(H)'!$A$1:$CZ$288))</f>
        <v>111316</v>
      </c>
      <c r="AX66" s="180" cm="1">
        <f t="array" ref="AX66">_xlfn.XLOOKUP(AX$1,'Copy of PY1 Data(H)'!$A$1:$CZ$1,_xlfn.XLOOKUP($A66,'Copy of PY1 Data(H)'!$A$1:$A$288,'Copy of PY1 Data(H)'!$A$1:$CZ$288))</f>
        <v>0</v>
      </c>
      <c r="AY66" s="180" cm="1">
        <f t="array" ref="AY66">_xlfn.XLOOKUP(AY$1,'Copy of PY1 Data(H)'!$A$1:$CZ$1,_xlfn.XLOOKUP($A66,'Copy of PY1 Data(H)'!$A$1:$A$288,'Copy of PY1 Data(H)'!$A$1:$CZ$288))</f>
        <v>0</v>
      </c>
      <c r="AZ66" s="180" cm="1">
        <f t="array" ref="AZ66">_xlfn.XLOOKUP(AZ$1,'Copy of PY1 Data(H)'!$A$1:$CZ$1,_xlfn.XLOOKUP($A66,'Copy of PY1 Data(H)'!$A$1:$A$288,'Copy of PY1 Data(H)'!$A$1:$CZ$288))</f>
        <v>0</v>
      </c>
      <c r="BA66" s="180" cm="1">
        <f t="array" ref="BA66">_xlfn.XLOOKUP(BA$1,'Copy of PY1 Data(H)'!$A$1:$CZ$1,_xlfn.XLOOKUP($A66,'Copy of PY1 Data(H)'!$A$1:$A$288,'Copy of PY1 Data(H)'!$A$1:$CZ$288))</f>
        <v>0</v>
      </c>
      <c r="BB66" s="180" cm="1">
        <f t="array" ref="BB66">_xlfn.XLOOKUP(BB$1,'Copy of PY1 Data(H)'!$A$1:$CZ$1,_xlfn.XLOOKUP($A66,'Copy of PY1 Data(H)'!$A$1:$A$288,'Copy of PY1 Data(H)'!$A$1:$CZ$288))</f>
        <v>0</v>
      </c>
      <c r="BC66" s="180" cm="1">
        <f t="array" ref="BC66">_xlfn.XLOOKUP(BC$1,'Copy of PY1 Data(H)'!$A$1:$CZ$1,_xlfn.XLOOKUP($A66,'Copy of PY1 Data(H)'!$A$1:$A$288,'Copy of PY1 Data(H)'!$A$1:$CZ$288))</f>
        <v>0</v>
      </c>
      <c r="BD66" s="180" cm="1">
        <f t="array" ref="BD66">_xlfn.XLOOKUP(BD$1,'Copy of PY1 Data(H)'!$A$1:$CZ$1,_xlfn.XLOOKUP($A66,'Copy of PY1 Data(H)'!$A$1:$A$288,'Copy of PY1 Data(H)'!$A$1:$CZ$288))</f>
        <v>8750</v>
      </c>
      <c r="BE66" s="180" cm="1">
        <f t="array" ref="BE66">_xlfn.XLOOKUP(BE$1,'Copy of PY1 Data(H)'!$A$1:$CZ$1,_xlfn.XLOOKUP($A66,'Copy of PY1 Data(H)'!$A$1:$A$288,'Copy of PY1 Data(H)'!$A$1:$CZ$288))</f>
        <v>0</v>
      </c>
      <c r="BF66" s="180" cm="1">
        <f t="array" ref="BF66">_xlfn.XLOOKUP(BF$1,'Copy of PY1 Data(H)'!$A$1:$CZ$1,_xlfn.XLOOKUP($A66,'Copy of PY1 Data(H)'!$A$1:$A$288,'Copy of PY1 Data(H)'!$A$1:$CZ$288))</f>
        <v>0</v>
      </c>
      <c r="BG66" s="180" cm="1">
        <f t="array" ref="BG66">_xlfn.XLOOKUP(BG$1,'Copy of PY1 Data(H)'!$A$1:$CZ$1,_xlfn.XLOOKUP($A66,'Copy of PY1 Data(H)'!$A$1:$A$288,'Copy of PY1 Data(H)'!$A$1:$CZ$288))</f>
        <v>0</v>
      </c>
      <c r="BH66" s="180" cm="1">
        <f t="array" ref="BH66">_xlfn.XLOOKUP(BH$1,'Copy of PY1 Data(H)'!$A$1:$CZ$1,_xlfn.XLOOKUP($A66,'Copy of PY1 Data(H)'!$A$1:$A$288,'Copy of PY1 Data(H)'!$A$1:$CZ$288))</f>
        <v>0</v>
      </c>
      <c r="BI66" s="180" cm="1">
        <f t="array" ref="BI66">_xlfn.XLOOKUP(BI$1,'Copy of PY1 Data(H)'!$A$1:$CZ$1,_xlfn.XLOOKUP($A66,'Copy of PY1 Data(H)'!$A$1:$A$288,'Copy of PY1 Data(H)'!$A$1:$CZ$288))</f>
        <v>644963</v>
      </c>
      <c r="BJ66" s="180" cm="1">
        <f t="array" ref="BJ66">_xlfn.XLOOKUP(BJ$1,'Copy of PY1 Data(H)'!$A$1:$CZ$1,_xlfn.XLOOKUP($A66,'Copy of PY1 Data(H)'!$A$1:$A$288,'Copy of PY1 Data(H)'!$A$1:$CZ$288))</f>
        <v>0</v>
      </c>
      <c r="BK66" s="180" cm="1">
        <f t="array" ref="BK66">_xlfn.XLOOKUP(BK$1,'Copy of PY1 Data(H)'!$A$1:$CZ$1,_xlfn.XLOOKUP($A66,'Copy of PY1 Data(H)'!$A$1:$A$288,'Copy of PY1 Data(H)'!$A$1:$CZ$288))</f>
        <v>0</v>
      </c>
      <c r="BL66" s="180" cm="1">
        <f t="array" ref="BL66">_xlfn.XLOOKUP(BL$1,'Copy of PY1 Data(H)'!$A$1:$CZ$1,_xlfn.XLOOKUP($A66,'Copy of PY1 Data(H)'!$A$1:$A$288,'Copy of PY1 Data(H)'!$A$1:$CZ$288))</f>
        <v>1352588</v>
      </c>
      <c r="BM66" s="180" cm="1">
        <f t="array" ref="BM66">_xlfn.XLOOKUP(BM$1,'Copy of PY1 Data(H)'!$A$1:$CZ$1,_xlfn.XLOOKUP($A66,'Copy of PY1 Data(H)'!$A$1:$A$288,'Copy of PY1 Data(H)'!$A$1:$CZ$288))</f>
        <v>206335</v>
      </c>
      <c r="BN66" s="180" cm="1">
        <f t="array" ref="BN66">_xlfn.XLOOKUP(BN$1,'Copy of PY1 Data(H)'!$A$1:$CZ$1,_xlfn.XLOOKUP($A66,'Copy of PY1 Data(H)'!$A$1:$A$288,'Copy of PY1 Data(H)'!$A$1:$CZ$288))</f>
        <v>0</v>
      </c>
      <c r="BO66" s="180" cm="1">
        <f t="array" ref="BO66">_xlfn.XLOOKUP(BO$1,'Copy of PY1 Data(H)'!$A$1:$CZ$1,_xlfn.XLOOKUP($A66,'Copy of PY1 Data(H)'!$A$1:$A$288,'Copy of PY1 Data(H)'!$A$1:$CZ$288))</f>
        <v>2105331</v>
      </c>
      <c r="BP66" s="180" cm="1">
        <f t="array" ref="BP66">_xlfn.XLOOKUP(BP$1,'Copy of PY1 Data(H)'!$A$1:$CZ$1,_xlfn.XLOOKUP($A66,'Copy of PY1 Data(H)'!$A$1:$A$288,'Copy of PY1 Data(H)'!$A$1:$CZ$288))</f>
        <v>1278868</v>
      </c>
      <c r="BQ66" s="180" cm="1">
        <f t="array" ref="BQ66">_xlfn.XLOOKUP(BQ$1,'Copy of PY1 Data(H)'!$A$1:$CZ$1,_xlfn.XLOOKUP($A66,'Copy of PY1 Data(H)'!$A$1:$A$288,'Copy of PY1 Data(H)'!$A$1:$CZ$288))</f>
        <v>0</v>
      </c>
      <c r="BR66" s="180" cm="1">
        <f t="array" ref="BR66">_xlfn.XLOOKUP(BR$1,'Copy of PY1 Data(H)'!$A$1:$CZ$1,_xlfn.XLOOKUP($A66,'Copy of PY1 Data(H)'!$A$1:$A$288,'Copy of PY1 Data(H)'!$A$1:$CZ$288))</f>
        <v>0</v>
      </c>
      <c r="BS66" s="180" cm="1">
        <f t="array" ref="BS66">_xlfn.XLOOKUP(BS$1,'Copy of PY1 Data(H)'!$A$1:$CZ$1,_xlfn.XLOOKUP($A66,'Copy of PY1 Data(H)'!$A$1:$A$288,'Copy of PY1 Data(H)'!$A$1:$CZ$288))</f>
        <v>0</v>
      </c>
      <c r="BT66" s="180" cm="1">
        <f t="array" ref="BT66">_xlfn.XLOOKUP(BT$1,'Copy of PY1 Data(H)'!$A$1:$CZ$1,_xlfn.XLOOKUP($A66,'Copy of PY1 Data(H)'!$A$1:$A$288,'Copy of PY1 Data(H)'!$A$1:$CZ$288))</f>
        <v>0</v>
      </c>
      <c r="BU66" s="180" cm="1">
        <f t="array" ref="BU66">_xlfn.XLOOKUP(BU$1,'Copy of PY1 Data(H)'!$A$1:$CZ$1,_xlfn.XLOOKUP($A66,'Copy of PY1 Data(H)'!$A$1:$A$288,'Copy of PY1 Data(H)'!$A$1:$CZ$288))</f>
        <v>0</v>
      </c>
      <c r="BV66" s="180" cm="1">
        <f t="array" ref="BV66">_xlfn.XLOOKUP(BV$1,'Copy of PY1 Data(H)'!$A$1:$CZ$1,_xlfn.XLOOKUP($A66,'Copy of PY1 Data(H)'!$A$1:$A$288,'Copy of PY1 Data(H)'!$A$1:$CZ$288))</f>
        <v>0</v>
      </c>
      <c r="BW66" s="180" cm="1">
        <f t="array" ref="BW66">_xlfn.XLOOKUP(BW$1,'Copy of PY1 Data(H)'!$A$1:$CZ$1,_xlfn.XLOOKUP($A66,'Copy of PY1 Data(H)'!$A$1:$A$288,'Copy of PY1 Data(H)'!$A$1:$CZ$288))</f>
        <v>0</v>
      </c>
      <c r="BX66" s="180" cm="1">
        <f t="array" ref="BX66">_xlfn.XLOOKUP(BX$1,'Copy of PY1 Data(H)'!$A$1:$CZ$1,_xlfn.XLOOKUP($A66,'Copy of PY1 Data(H)'!$A$1:$A$288,'Copy of PY1 Data(H)'!$A$1:$CZ$288))</f>
        <v>0</v>
      </c>
      <c r="BY66" s="180" cm="1">
        <f t="array" ref="BY66">_xlfn.XLOOKUP(BY$1,'Copy of PY1 Data(H)'!$A$1:$CZ$1,_xlfn.XLOOKUP($A66,'Copy of PY1 Data(H)'!$A$1:$A$288,'Copy of PY1 Data(H)'!$A$1:$CZ$288))</f>
        <v>1750000</v>
      </c>
      <c r="BZ66" s="180" cm="1">
        <f t="array" ref="BZ66">_xlfn.XLOOKUP(BZ$1,'Copy of PY1 Data(H)'!$A$1:$CZ$1,_xlfn.XLOOKUP($A66,'Copy of PY1 Data(H)'!$A$1:$A$288,'Copy of PY1 Data(H)'!$A$1:$CZ$288))</f>
        <v>0</v>
      </c>
      <c r="CA66" s="180" cm="1">
        <f t="array" ref="CA66">_xlfn.XLOOKUP(CA$1,'Copy of PY1 Data(H)'!$A$1:$CZ$1,_xlfn.XLOOKUP($A66,'Copy of PY1 Data(H)'!$A$1:$A$288,'Copy of PY1 Data(H)'!$A$1:$CZ$288))</f>
        <v>0</v>
      </c>
      <c r="CB66" s="180" cm="1">
        <f t="array" ref="CB66">_xlfn.XLOOKUP(CB$1,'Copy of PY1 Data(H)'!$A$1:$CZ$1,_xlfn.XLOOKUP($A66,'Copy of PY1 Data(H)'!$A$1:$A$288,'Copy of PY1 Data(H)'!$A$1:$CZ$288))</f>
        <v>0</v>
      </c>
      <c r="CC66" s="180" cm="1">
        <f t="array" ref="CC66">_xlfn.XLOOKUP(CC$1,'Copy of PY1 Data(H)'!$A$1:$CZ$1,_xlfn.XLOOKUP($A66,'Copy of PY1 Data(H)'!$A$1:$A$288,'Copy of PY1 Data(H)'!$A$1:$CZ$288))</f>
        <v>36965</v>
      </c>
      <c r="CD66" s="180" cm="1">
        <f t="array" ref="CD66">_xlfn.XLOOKUP(CD$1,'Copy of PY1 Data(H)'!$A$1:$CZ$1,_xlfn.XLOOKUP($A66,'Copy of PY1 Data(H)'!$A$1:$A$288,'Copy of PY1 Data(H)'!$A$1:$CZ$288))</f>
        <v>0</v>
      </c>
    </row>
    <row r="67" spans="1:82" x14ac:dyDescent="0.3">
      <c r="A67" s="180">
        <v>508</v>
      </c>
      <c r="C67" s="180"/>
      <c r="D67" s="180" cm="1">
        <f t="array" ref="D67">_xlfn.XLOOKUP(D$1,'Copy of PY1 Data(H)'!$A$1:$CZ$1,_xlfn.XLOOKUP($A67,'Copy of PY1 Data(H)'!$A$1:$A$288,'Copy of PY1 Data(H)'!$A$1:$CZ$288))</f>
        <v>0</v>
      </c>
      <c r="E67" s="180" cm="1">
        <f t="array" ref="E67">_xlfn.XLOOKUP(E$1,'Copy of PY1 Data(H)'!$A$1:$CZ$1,_xlfn.XLOOKUP($A67,'Copy of PY1 Data(H)'!$A$1:$A$288,'Copy of PY1 Data(H)'!$A$1:$CZ$288))</f>
        <v>0</v>
      </c>
      <c r="F67" s="180" cm="1">
        <f t="array" ref="F67">_xlfn.XLOOKUP(F$1,'Copy of PY1 Data(H)'!$A$1:$CZ$1,_xlfn.XLOOKUP($A67,'Copy of PY1 Data(H)'!$A$1:$A$288,'Copy of PY1 Data(H)'!$A$1:$CZ$288))</f>
        <v>0</v>
      </c>
      <c r="G67" s="180" cm="1">
        <f t="array" ref="G67">_xlfn.XLOOKUP(G$1,'Copy of PY1 Data(H)'!$A$1:$CZ$1,_xlfn.XLOOKUP($A67,'Copy of PY1 Data(H)'!$A$1:$A$288,'Copy of PY1 Data(H)'!$A$1:$CZ$288))</f>
        <v>0</v>
      </c>
      <c r="H67" s="180" cm="1">
        <f t="array" ref="H67">_xlfn.XLOOKUP(H$1,'Copy of PY1 Data(H)'!$A$1:$CZ$1,_xlfn.XLOOKUP($A67,'Copy of PY1 Data(H)'!$A$1:$A$288,'Copy of PY1 Data(H)'!$A$1:$CZ$288))</f>
        <v>0</v>
      </c>
      <c r="I67" s="180" cm="1">
        <f t="array" ref="I67">_xlfn.XLOOKUP(I$1,'Copy of PY1 Data(H)'!$A$1:$CZ$1,_xlfn.XLOOKUP($A67,'Copy of PY1 Data(H)'!$A$1:$A$288,'Copy of PY1 Data(H)'!$A$1:$CZ$288))</f>
        <v>0</v>
      </c>
      <c r="J67" s="180" cm="1">
        <f t="array" ref="J67">_xlfn.XLOOKUP(J$1,'Copy of PY1 Data(H)'!$A$1:$CZ$1,_xlfn.XLOOKUP($A67,'Copy of PY1 Data(H)'!$A$1:$A$288,'Copy of PY1 Data(H)'!$A$1:$CZ$288))</f>
        <v>0</v>
      </c>
      <c r="K67" s="180" cm="1">
        <f t="array" ref="K67">_xlfn.XLOOKUP(K$1,'Copy of PY1 Data(H)'!$A$1:$CZ$1,_xlfn.XLOOKUP($A67,'Copy of PY1 Data(H)'!$A$1:$A$288,'Copy of PY1 Data(H)'!$A$1:$CZ$288))</f>
        <v>0</v>
      </c>
      <c r="L67" s="180" cm="1">
        <f t="array" ref="L67">_xlfn.XLOOKUP(L$1,'Copy of PY1 Data(H)'!$A$1:$CZ$1,_xlfn.XLOOKUP($A67,'Copy of PY1 Data(H)'!$A$1:$A$288,'Copy of PY1 Data(H)'!$A$1:$CZ$288))</f>
        <v>0</v>
      </c>
      <c r="M67" s="180" cm="1">
        <f t="array" ref="M67">_xlfn.XLOOKUP(M$1,'Copy of PY1 Data(H)'!$A$1:$CZ$1,_xlfn.XLOOKUP($A67,'Copy of PY1 Data(H)'!$A$1:$A$288,'Copy of PY1 Data(H)'!$A$1:$CZ$288))</f>
        <v>0</v>
      </c>
      <c r="N67" s="180" cm="1">
        <f t="array" ref="N67">_xlfn.XLOOKUP(N$1,'Copy of PY1 Data(H)'!$A$1:$CZ$1,_xlfn.XLOOKUP($A67,'Copy of PY1 Data(H)'!$A$1:$A$288,'Copy of PY1 Data(H)'!$A$1:$CZ$288))</f>
        <v>0</v>
      </c>
      <c r="O67" s="180" cm="1">
        <f t="array" ref="O67">_xlfn.XLOOKUP(O$1,'Copy of PY1 Data(H)'!$A$1:$CZ$1,_xlfn.XLOOKUP($A67,'Copy of PY1 Data(H)'!$A$1:$A$288,'Copy of PY1 Data(H)'!$A$1:$CZ$288))</f>
        <v>0</v>
      </c>
      <c r="P67" s="180" cm="1">
        <f t="array" ref="P67">_xlfn.XLOOKUP(P$1,'Copy of PY1 Data(H)'!$A$1:$CZ$1,_xlfn.XLOOKUP($A67,'Copy of PY1 Data(H)'!$A$1:$A$288,'Copy of PY1 Data(H)'!$A$1:$CZ$288))</f>
        <v>0</v>
      </c>
      <c r="Q67" s="180" cm="1">
        <f t="array" ref="Q67">_xlfn.XLOOKUP(Q$1,'Copy of PY1 Data(H)'!$A$1:$CZ$1,_xlfn.XLOOKUP($A67,'Copy of PY1 Data(H)'!$A$1:$A$288,'Copy of PY1 Data(H)'!$A$1:$CZ$288))</f>
        <v>0</v>
      </c>
      <c r="R67" s="180" cm="1">
        <f t="array" ref="R67">_xlfn.XLOOKUP(R$1,'Copy of PY1 Data(H)'!$A$1:$CZ$1,_xlfn.XLOOKUP($A67,'Copy of PY1 Data(H)'!$A$1:$A$288,'Copy of PY1 Data(H)'!$A$1:$CZ$288))</f>
        <v>0</v>
      </c>
      <c r="S67" s="180" cm="1">
        <f t="array" ref="S67">_xlfn.XLOOKUP(S$1,'Copy of PY1 Data(H)'!$A$1:$CZ$1,_xlfn.XLOOKUP($A67,'Copy of PY1 Data(H)'!$A$1:$A$288,'Copy of PY1 Data(H)'!$A$1:$CZ$288))</f>
        <v>0</v>
      </c>
      <c r="T67" s="180" cm="1">
        <f t="array" ref="T67">_xlfn.XLOOKUP(T$1,'Copy of PY1 Data(H)'!$A$1:$CZ$1,_xlfn.XLOOKUP($A67,'Copy of PY1 Data(H)'!$A$1:$A$288,'Copy of PY1 Data(H)'!$A$1:$CZ$288))</f>
        <v>0</v>
      </c>
      <c r="U67" s="180" cm="1">
        <f t="array" ref="U67">_xlfn.XLOOKUP(U$1,'Copy of PY1 Data(H)'!$A$1:$CZ$1,_xlfn.XLOOKUP($A67,'Copy of PY1 Data(H)'!$A$1:$A$288,'Copy of PY1 Data(H)'!$A$1:$CZ$288))</f>
        <v>0</v>
      </c>
      <c r="V67" s="180" cm="1">
        <f t="array" ref="V67">_xlfn.XLOOKUP(V$1,'Copy of PY1 Data(H)'!$A$1:$CZ$1,_xlfn.XLOOKUP($A67,'Copy of PY1 Data(H)'!$A$1:$A$288,'Copy of PY1 Data(H)'!$A$1:$CZ$288))</f>
        <v>0</v>
      </c>
      <c r="W67" s="180" cm="1">
        <f t="array" ref="W67">_xlfn.XLOOKUP(W$1,'Copy of PY1 Data(H)'!$A$1:$CZ$1,_xlfn.XLOOKUP($A67,'Copy of PY1 Data(H)'!$A$1:$A$288,'Copy of PY1 Data(H)'!$A$1:$CZ$288))</f>
        <v>0</v>
      </c>
      <c r="X67" s="180" cm="1">
        <f t="array" ref="X67">_xlfn.XLOOKUP(X$1,'Copy of PY1 Data(H)'!$A$1:$CZ$1,_xlfn.XLOOKUP($A67,'Copy of PY1 Data(H)'!$A$1:$A$288,'Copy of PY1 Data(H)'!$A$1:$CZ$288))</f>
        <v>0</v>
      </c>
      <c r="Y67" s="180" cm="1">
        <f t="array" ref="Y67">_xlfn.XLOOKUP(Y$1,'Copy of PY1 Data(H)'!$A$1:$CZ$1,_xlfn.XLOOKUP($A67,'Copy of PY1 Data(H)'!$A$1:$A$288,'Copy of PY1 Data(H)'!$A$1:$CZ$288))</f>
        <v>0</v>
      </c>
      <c r="Z67" s="180" cm="1">
        <f t="array" ref="Z67">_xlfn.XLOOKUP(Z$1,'Copy of PY1 Data(H)'!$A$1:$CZ$1,_xlfn.XLOOKUP($A67,'Copy of PY1 Data(H)'!$A$1:$A$288,'Copy of PY1 Data(H)'!$A$1:$CZ$288))</f>
        <v>0</v>
      </c>
      <c r="AA67" s="180" cm="1">
        <f t="array" ref="AA67">_xlfn.XLOOKUP(AA$1,'Copy of PY1 Data(H)'!$A$1:$CZ$1,_xlfn.XLOOKUP($A67,'Copy of PY1 Data(H)'!$A$1:$A$288,'Copy of PY1 Data(H)'!$A$1:$CZ$288))</f>
        <v>0</v>
      </c>
      <c r="AB67" s="180" cm="1">
        <f t="array" ref="AB67">_xlfn.XLOOKUP(AB$1,'Copy of PY1 Data(H)'!$A$1:$CZ$1,_xlfn.XLOOKUP($A67,'Copy of PY1 Data(H)'!$A$1:$A$288,'Copy of PY1 Data(H)'!$A$1:$CZ$288))</f>
        <v>0</v>
      </c>
      <c r="AC67" s="180" cm="1">
        <f t="array" ref="AC67">_xlfn.XLOOKUP(AC$1,'Copy of PY1 Data(H)'!$A$1:$CZ$1,_xlfn.XLOOKUP($A67,'Copy of PY1 Data(H)'!$A$1:$A$288,'Copy of PY1 Data(H)'!$A$1:$CZ$288))</f>
        <v>0</v>
      </c>
      <c r="AD67" s="180" cm="1">
        <f t="array" ref="AD67">_xlfn.XLOOKUP(AD$1,'Copy of PY1 Data(H)'!$A$1:$CZ$1,_xlfn.XLOOKUP($A67,'Copy of PY1 Data(H)'!$A$1:$A$288,'Copy of PY1 Data(H)'!$A$1:$CZ$288))</f>
        <v>0</v>
      </c>
      <c r="AE67" s="180" cm="1">
        <f t="array" ref="AE67">_xlfn.XLOOKUP(AE$1,'Copy of PY1 Data(H)'!$A$1:$CZ$1,_xlfn.XLOOKUP($A67,'Copy of PY1 Data(H)'!$A$1:$A$288,'Copy of PY1 Data(H)'!$A$1:$CZ$288))</f>
        <v>0</v>
      </c>
      <c r="AF67" s="180" cm="1">
        <f t="array" ref="AF67">_xlfn.XLOOKUP(AF$1,'Copy of PY1 Data(H)'!$A$1:$CZ$1,_xlfn.XLOOKUP($A67,'Copy of PY1 Data(H)'!$A$1:$A$288,'Copy of PY1 Data(H)'!$A$1:$CZ$288))</f>
        <v>67000</v>
      </c>
      <c r="AG67" s="180" cm="1">
        <f t="array" ref="AG67">_xlfn.XLOOKUP(AG$1,'Copy of PY1 Data(H)'!$A$1:$CZ$1,_xlfn.XLOOKUP($A67,'Copy of PY1 Data(H)'!$A$1:$A$288,'Copy of PY1 Data(H)'!$A$1:$CZ$288))</f>
        <v>0</v>
      </c>
      <c r="AH67" s="180" cm="1">
        <f t="array" ref="AH67">_xlfn.XLOOKUP(AH$1,'Copy of PY1 Data(H)'!$A$1:$CZ$1,_xlfn.XLOOKUP($A67,'Copy of PY1 Data(H)'!$A$1:$A$288,'Copy of PY1 Data(H)'!$A$1:$CZ$288))</f>
        <v>0</v>
      </c>
      <c r="AI67" s="180" cm="1">
        <f t="array" ref="AI67">_xlfn.XLOOKUP(AI$1,'Copy of PY1 Data(H)'!$A$1:$CZ$1,_xlfn.XLOOKUP($A67,'Copy of PY1 Data(H)'!$A$1:$A$288,'Copy of PY1 Data(H)'!$A$1:$CZ$288))</f>
        <v>0</v>
      </c>
      <c r="AJ67" s="180" cm="1">
        <f t="array" ref="AJ67">_xlfn.XLOOKUP(AJ$1,'Copy of PY1 Data(H)'!$A$1:$CZ$1,_xlfn.XLOOKUP($A67,'Copy of PY1 Data(H)'!$A$1:$A$288,'Copy of PY1 Data(H)'!$A$1:$CZ$288))</f>
        <v>0</v>
      </c>
      <c r="AK67" s="180" cm="1">
        <f t="array" ref="AK67">_xlfn.XLOOKUP(AK$1,'Copy of PY1 Data(H)'!$A$1:$CZ$1,_xlfn.XLOOKUP($A67,'Copy of PY1 Data(H)'!$A$1:$A$288,'Copy of PY1 Data(H)'!$A$1:$CZ$288))</f>
        <v>0</v>
      </c>
      <c r="AL67" s="180" cm="1">
        <f t="array" ref="AL67">_xlfn.XLOOKUP(AL$1,'Copy of PY1 Data(H)'!$A$1:$CZ$1,_xlfn.XLOOKUP($A67,'Copy of PY1 Data(H)'!$A$1:$A$288,'Copy of PY1 Data(H)'!$A$1:$CZ$288))</f>
        <v>0</v>
      </c>
      <c r="AM67" s="180" cm="1">
        <f t="array" ref="AM67">_xlfn.XLOOKUP(AM$1,'Copy of PY1 Data(H)'!$A$1:$CZ$1,_xlfn.XLOOKUP($A67,'Copy of PY1 Data(H)'!$A$1:$A$288,'Copy of PY1 Data(H)'!$A$1:$CZ$288))</f>
        <v>0</v>
      </c>
      <c r="AN67" s="180" cm="1">
        <f t="array" ref="AN67">_xlfn.XLOOKUP(AN$1,'Copy of PY1 Data(H)'!$A$1:$CZ$1,_xlfn.XLOOKUP($A67,'Copy of PY1 Data(H)'!$A$1:$A$288,'Copy of PY1 Data(H)'!$A$1:$CZ$288))</f>
        <v>0</v>
      </c>
      <c r="AO67" s="180" cm="1">
        <f t="array" ref="AO67">_xlfn.XLOOKUP(AO$1,'Copy of PY1 Data(H)'!$A$1:$CZ$1,_xlfn.XLOOKUP($A67,'Copy of PY1 Data(H)'!$A$1:$A$288,'Copy of PY1 Data(H)'!$A$1:$CZ$288))</f>
        <v>0</v>
      </c>
      <c r="AP67" s="180" cm="1">
        <f t="array" ref="AP67">_xlfn.XLOOKUP(AP$1,'Copy of PY1 Data(H)'!$A$1:$CZ$1,_xlfn.XLOOKUP($A67,'Copy of PY1 Data(H)'!$A$1:$A$288,'Copy of PY1 Data(H)'!$A$1:$CZ$288))</f>
        <v>0</v>
      </c>
      <c r="AQ67" s="180" cm="1">
        <f t="array" ref="AQ67">_xlfn.XLOOKUP(AQ$1,'Copy of PY1 Data(H)'!$A$1:$CZ$1,_xlfn.XLOOKUP($A67,'Copy of PY1 Data(H)'!$A$1:$A$288,'Copy of PY1 Data(H)'!$A$1:$CZ$288))</f>
        <v>0</v>
      </c>
      <c r="AR67" s="180" cm="1">
        <f t="array" ref="AR67">_xlfn.XLOOKUP(AR$1,'Copy of PY1 Data(H)'!$A$1:$CZ$1,_xlfn.XLOOKUP($A67,'Copy of PY1 Data(H)'!$A$1:$A$288,'Copy of PY1 Data(H)'!$A$1:$CZ$288))</f>
        <v>0</v>
      </c>
      <c r="AS67" s="180" cm="1">
        <f t="array" ref="AS67">_xlfn.XLOOKUP(AS$1,'Copy of PY1 Data(H)'!$A$1:$CZ$1,_xlfn.XLOOKUP($A67,'Copy of PY1 Data(H)'!$A$1:$A$288,'Copy of PY1 Data(H)'!$A$1:$CZ$288))</f>
        <v>0</v>
      </c>
      <c r="AT67" s="180" cm="1">
        <f t="array" ref="AT67">_xlfn.XLOOKUP(AT$1,'Copy of PY1 Data(H)'!$A$1:$CZ$1,_xlfn.XLOOKUP($A67,'Copy of PY1 Data(H)'!$A$1:$A$288,'Copy of PY1 Data(H)'!$A$1:$CZ$288))</f>
        <v>0</v>
      </c>
      <c r="AU67" s="180" cm="1">
        <f t="array" ref="AU67">_xlfn.XLOOKUP(AU$1,'Copy of PY1 Data(H)'!$A$1:$CZ$1,_xlfn.XLOOKUP($A67,'Copy of PY1 Data(H)'!$A$1:$A$288,'Copy of PY1 Data(H)'!$A$1:$CZ$288))</f>
        <v>0</v>
      </c>
      <c r="AV67" s="180" cm="1">
        <f t="array" ref="AV67">_xlfn.XLOOKUP(AV$1,'Copy of PY1 Data(H)'!$A$1:$CZ$1,_xlfn.XLOOKUP($A67,'Copy of PY1 Data(H)'!$A$1:$A$288,'Copy of PY1 Data(H)'!$A$1:$CZ$288))</f>
        <v>0</v>
      </c>
      <c r="AW67" s="180" cm="1">
        <f t="array" ref="AW67">_xlfn.XLOOKUP(AW$1,'Copy of PY1 Data(H)'!$A$1:$CZ$1,_xlfn.XLOOKUP($A67,'Copy of PY1 Data(H)'!$A$1:$A$288,'Copy of PY1 Data(H)'!$A$1:$CZ$288))</f>
        <v>0</v>
      </c>
      <c r="AX67" s="180" cm="1">
        <f t="array" ref="AX67">_xlfn.XLOOKUP(AX$1,'Copy of PY1 Data(H)'!$A$1:$CZ$1,_xlfn.XLOOKUP($A67,'Copy of PY1 Data(H)'!$A$1:$A$288,'Copy of PY1 Data(H)'!$A$1:$CZ$288))</f>
        <v>0</v>
      </c>
      <c r="AY67" s="180" cm="1">
        <f t="array" ref="AY67">_xlfn.XLOOKUP(AY$1,'Copy of PY1 Data(H)'!$A$1:$CZ$1,_xlfn.XLOOKUP($A67,'Copy of PY1 Data(H)'!$A$1:$A$288,'Copy of PY1 Data(H)'!$A$1:$CZ$288))</f>
        <v>0</v>
      </c>
      <c r="AZ67" s="180" cm="1">
        <f t="array" ref="AZ67">_xlfn.XLOOKUP(AZ$1,'Copy of PY1 Data(H)'!$A$1:$CZ$1,_xlfn.XLOOKUP($A67,'Copy of PY1 Data(H)'!$A$1:$A$288,'Copy of PY1 Data(H)'!$A$1:$CZ$288))</f>
        <v>0</v>
      </c>
      <c r="BA67" s="180" cm="1">
        <f t="array" ref="BA67">_xlfn.XLOOKUP(BA$1,'Copy of PY1 Data(H)'!$A$1:$CZ$1,_xlfn.XLOOKUP($A67,'Copy of PY1 Data(H)'!$A$1:$A$288,'Copy of PY1 Data(H)'!$A$1:$CZ$288))</f>
        <v>0</v>
      </c>
      <c r="BB67" s="180" cm="1">
        <f t="array" ref="BB67">_xlfn.XLOOKUP(BB$1,'Copy of PY1 Data(H)'!$A$1:$CZ$1,_xlfn.XLOOKUP($A67,'Copy of PY1 Data(H)'!$A$1:$A$288,'Copy of PY1 Data(H)'!$A$1:$CZ$288))</f>
        <v>0</v>
      </c>
      <c r="BC67" s="180" cm="1">
        <f t="array" ref="BC67">_xlfn.XLOOKUP(BC$1,'Copy of PY1 Data(H)'!$A$1:$CZ$1,_xlfn.XLOOKUP($A67,'Copy of PY1 Data(H)'!$A$1:$A$288,'Copy of PY1 Data(H)'!$A$1:$CZ$288))</f>
        <v>0</v>
      </c>
      <c r="BD67" s="180" cm="1">
        <f t="array" ref="BD67">_xlfn.XLOOKUP(BD$1,'Copy of PY1 Data(H)'!$A$1:$CZ$1,_xlfn.XLOOKUP($A67,'Copy of PY1 Data(H)'!$A$1:$A$288,'Copy of PY1 Data(H)'!$A$1:$CZ$288))</f>
        <v>0</v>
      </c>
      <c r="BE67" s="180" cm="1">
        <f t="array" ref="BE67">_xlfn.XLOOKUP(BE$1,'Copy of PY1 Data(H)'!$A$1:$CZ$1,_xlfn.XLOOKUP($A67,'Copy of PY1 Data(H)'!$A$1:$A$288,'Copy of PY1 Data(H)'!$A$1:$CZ$288))</f>
        <v>0</v>
      </c>
      <c r="BF67" s="180" cm="1">
        <f t="array" ref="BF67">_xlfn.XLOOKUP(BF$1,'Copy of PY1 Data(H)'!$A$1:$CZ$1,_xlfn.XLOOKUP($A67,'Copy of PY1 Data(H)'!$A$1:$A$288,'Copy of PY1 Data(H)'!$A$1:$CZ$288))</f>
        <v>1206000</v>
      </c>
      <c r="BG67" s="180" cm="1">
        <f t="array" ref="BG67">_xlfn.XLOOKUP(BG$1,'Copy of PY1 Data(H)'!$A$1:$CZ$1,_xlfn.XLOOKUP($A67,'Copy of PY1 Data(H)'!$A$1:$A$288,'Copy of PY1 Data(H)'!$A$1:$CZ$288))</f>
        <v>0</v>
      </c>
      <c r="BH67" s="180" cm="1">
        <f t="array" ref="BH67">_xlfn.XLOOKUP(BH$1,'Copy of PY1 Data(H)'!$A$1:$CZ$1,_xlfn.XLOOKUP($A67,'Copy of PY1 Data(H)'!$A$1:$A$288,'Copy of PY1 Data(H)'!$A$1:$CZ$288))</f>
        <v>0</v>
      </c>
      <c r="BI67" s="180" cm="1">
        <f t="array" ref="BI67">_xlfn.XLOOKUP(BI$1,'Copy of PY1 Data(H)'!$A$1:$CZ$1,_xlfn.XLOOKUP($A67,'Copy of PY1 Data(H)'!$A$1:$A$288,'Copy of PY1 Data(H)'!$A$1:$CZ$288))</f>
        <v>0</v>
      </c>
      <c r="BJ67" s="180" cm="1">
        <f t="array" ref="BJ67">_xlfn.XLOOKUP(BJ$1,'Copy of PY1 Data(H)'!$A$1:$CZ$1,_xlfn.XLOOKUP($A67,'Copy of PY1 Data(H)'!$A$1:$A$288,'Copy of PY1 Data(H)'!$A$1:$CZ$288))</f>
        <v>0</v>
      </c>
      <c r="BK67" s="180" cm="1">
        <f t="array" ref="BK67">_xlfn.XLOOKUP(BK$1,'Copy of PY1 Data(H)'!$A$1:$CZ$1,_xlfn.XLOOKUP($A67,'Copy of PY1 Data(H)'!$A$1:$A$288,'Copy of PY1 Data(H)'!$A$1:$CZ$288))</f>
        <v>0</v>
      </c>
      <c r="BL67" s="180" cm="1">
        <f t="array" ref="BL67">_xlfn.XLOOKUP(BL$1,'Copy of PY1 Data(H)'!$A$1:$CZ$1,_xlfn.XLOOKUP($A67,'Copy of PY1 Data(H)'!$A$1:$A$288,'Copy of PY1 Data(H)'!$A$1:$CZ$288))</f>
        <v>0</v>
      </c>
      <c r="BM67" s="180" cm="1">
        <f t="array" ref="BM67">_xlfn.XLOOKUP(BM$1,'Copy of PY1 Data(H)'!$A$1:$CZ$1,_xlfn.XLOOKUP($A67,'Copy of PY1 Data(H)'!$A$1:$A$288,'Copy of PY1 Data(H)'!$A$1:$CZ$288))</f>
        <v>0</v>
      </c>
      <c r="BN67" s="180" cm="1">
        <f t="array" ref="BN67">_xlfn.XLOOKUP(BN$1,'Copy of PY1 Data(H)'!$A$1:$CZ$1,_xlfn.XLOOKUP($A67,'Copy of PY1 Data(H)'!$A$1:$A$288,'Copy of PY1 Data(H)'!$A$1:$CZ$288))</f>
        <v>0</v>
      </c>
      <c r="BO67" s="180" cm="1">
        <f t="array" ref="BO67">_xlfn.XLOOKUP(BO$1,'Copy of PY1 Data(H)'!$A$1:$CZ$1,_xlfn.XLOOKUP($A67,'Copy of PY1 Data(H)'!$A$1:$A$288,'Copy of PY1 Data(H)'!$A$1:$CZ$288))</f>
        <v>0</v>
      </c>
      <c r="BP67" s="180" cm="1">
        <f t="array" ref="BP67">_xlfn.XLOOKUP(BP$1,'Copy of PY1 Data(H)'!$A$1:$CZ$1,_xlfn.XLOOKUP($A67,'Copy of PY1 Data(H)'!$A$1:$A$288,'Copy of PY1 Data(H)'!$A$1:$CZ$288))</f>
        <v>0</v>
      </c>
      <c r="BQ67" s="180" cm="1">
        <f t="array" ref="BQ67">_xlfn.XLOOKUP(BQ$1,'Copy of PY1 Data(H)'!$A$1:$CZ$1,_xlfn.XLOOKUP($A67,'Copy of PY1 Data(H)'!$A$1:$A$288,'Copy of PY1 Data(H)'!$A$1:$CZ$288))</f>
        <v>0</v>
      </c>
      <c r="BR67" s="180" cm="1">
        <f t="array" ref="BR67">_xlfn.XLOOKUP(BR$1,'Copy of PY1 Data(H)'!$A$1:$CZ$1,_xlfn.XLOOKUP($A67,'Copy of PY1 Data(H)'!$A$1:$A$288,'Copy of PY1 Data(H)'!$A$1:$CZ$288))</f>
        <v>0</v>
      </c>
      <c r="BS67" s="180" cm="1">
        <f t="array" ref="BS67">_xlfn.XLOOKUP(BS$1,'Copy of PY1 Data(H)'!$A$1:$CZ$1,_xlfn.XLOOKUP($A67,'Copy of PY1 Data(H)'!$A$1:$A$288,'Copy of PY1 Data(H)'!$A$1:$CZ$288))</f>
        <v>0</v>
      </c>
      <c r="BT67" s="180" cm="1">
        <f t="array" ref="BT67">_xlfn.XLOOKUP(BT$1,'Copy of PY1 Data(H)'!$A$1:$CZ$1,_xlfn.XLOOKUP($A67,'Copy of PY1 Data(H)'!$A$1:$A$288,'Copy of PY1 Data(H)'!$A$1:$CZ$288))</f>
        <v>0</v>
      </c>
      <c r="BU67" s="180" cm="1">
        <f t="array" ref="BU67">_xlfn.XLOOKUP(BU$1,'Copy of PY1 Data(H)'!$A$1:$CZ$1,_xlfn.XLOOKUP($A67,'Copy of PY1 Data(H)'!$A$1:$A$288,'Copy of PY1 Data(H)'!$A$1:$CZ$288))</f>
        <v>0</v>
      </c>
      <c r="BV67" s="180" cm="1">
        <f t="array" ref="BV67">_xlfn.XLOOKUP(BV$1,'Copy of PY1 Data(H)'!$A$1:$CZ$1,_xlfn.XLOOKUP($A67,'Copy of PY1 Data(H)'!$A$1:$A$288,'Copy of PY1 Data(H)'!$A$1:$CZ$288))</f>
        <v>0</v>
      </c>
      <c r="BW67" s="180" cm="1">
        <f t="array" ref="BW67">_xlfn.XLOOKUP(BW$1,'Copy of PY1 Data(H)'!$A$1:$CZ$1,_xlfn.XLOOKUP($A67,'Copy of PY1 Data(H)'!$A$1:$A$288,'Copy of PY1 Data(H)'!$A$1:$CZ$288))</f>
        <v>0</v>
      </c>
      <c r="BX67" s="180" cm="1">
        <f t="array" ref="BX67">_xlfn.XLOOKUP(BX$1,'Copy of PY1 Data(H)'!$A$1:$CZ$1,_xlfn.XLOOKUP($A67,'Copy of PY1 Data(H)'!$A$1:$A$288,'Copy of PY1 Data(H)'!$A$1:$CZ$288))</f>
        <v>0</v>
      </c>
      <c r="BY67" s="180" cm="1">
        <f t="array" ref="BY67">_xlfn.XLOOKUP(BY$1,'Copy of PY1 Data(H)'!$A$1:$CZ$1,_xlfn.XLOOKUP($A67,'Copy of PY1 Data(H)'!$A$1:$A$288,'Copy of PY1 Data(H)'!$A$1:$CZ$288))</f>
        <v>0</v>
      </c>
      <c r="BZ67" s="180" cm="1">
        <f t="array" ref="BZ67">_xlfn.XLOOKUP(BZ$1,'Copy of PY1 Data(H)'!$A$1:$CZ$1,_xlfn.XLOOKUP($A67,'Copy of PY1 Data(H)'!$A$1:$A$288,'Copy of PY1 Data(H)'!$A$1:$CZ$288))</f>
        <v>0</v>
      </c>
      <c r="CA67" s="180" cm="1">
        <f t="array" ref="CA67">_xlfn.XLOOKUP(CA$1,'Copy of PY1 Data(H)'!$A$1:$CZ$1,_xlfn.XLOOKUP($A67,'Copy of PY1 Data(H)'!$A$1:$A$288,'Copy of PY1 Data(H)'!$A$1:$CZ$288))</f>
        <v>0</v>
      </c>
      <c r="CB67" s="180" cm="1">
        <f t="array" ref="CB67">_xlfn.XLOOKUP(CB$1,'Copy of PY1 Data(H)'!$A$1:$CZ$1,_xlfn.XLOOKUP($A67,'Copy of PY1 Data(H)'!$A$1:$A$288,'Copy of PY1 Data(H)'!$A$1:$CZ$288))</f>
        <v>0</v>
      </c>
      <c r="CC67" s="180" cm="1">
        <f t="array" ref="CC67">_xlfn.XLOOKUP(CC$1,'Copy of PY1 Data(H)'!$A$1:$CZ$1,_xlfn.XLOOKUP($A67,'Copy of PY1 Data(H)'!$A$1:$A$288,'Copy of PY1 Data(H)'!$A$1:$CZ$288))</f>
        <v>0</v>
      </c>
      <c r="CD67" s="180" cm="1">
        <f t="array" ref="CD67">_xlfn.XLOOKUP(CD$1,'Copy of PY1 Data(H)'!$A$1:$CZ$1,_xlfn.XLOOKUP($A67,'Copy of PY1 Data(H)'!$A$1:$A$288,'Copy of PY1 Data(H)'!$A$1:$CZ$288))</f>
        <v>0</v>
      </c>
    </row>
    <row r="68" spans="1:82" x14ac:dyDescent="0.3">
      <c r="A68" s="180">
        <v>509</v>
      </c>
      <c r="C68" s="180"/>
      <c r="D68" s="180" cm="1">
        <f t="array" ref="D68">_xlfn.XLOOKUP(D$1,'Copy of PY1 Data(H)'!$A$1:$CZ$1,_xlfn.XLOOKUP($A68,'Copy of PY1 Data(H)'!$A$1:$A$288,'Copy of PY1 Data(H)'!$A$1:$CZ$288))</f>
        <v>0</v>
      </c>
      <c r="E68" s="180" cm="1">
        <f t="array" ref="E68">_xlfn.XLOOKUP(E$1,'Copy of PY1 Data(H)'!$A$1:$CZ$1,_xlfn.XLOOKUP($A68,'Copy of PY1 Data(H)'!$A$1:$A$288,'Copy of PY1 Data(H)'!$A$1:$CZ$288))</f>
        <v>0</v>
      </c>
      <c r="F68" s="180" cm="1">
        <f t="array" ref="F68">_xlfn.XLOOKUP(F$1,'Copy of PY1 Data(H)'!$A$1:$CZ$1,_xlfn.XLOOKUP($A68,'Copy of PY1 Data(H)'!$A$1:$A$288,'Copy of PY1 Data(H)'!$A$1:$CZ$288))</f>
        <v>0</v>
      </c>
      <c r="G68" s="180" cm="1">
        <f t="array" ref="G68">_xlfn.XLOOKUP(G$1,'Copy of PY1 Data(H)'!$A$1:$CZ$1,_xlfn.XLOOKUP($A68,'Copy of PY1 Data(H)'!$A$1:$A$288,'Copy of PY1 Data(H)'!$A$1:$CZ$288))</f>
        <v>0</v>
      </c>
      <c r="H68" s="180" cm="1">
        <f t="array" ref="H68">_xlfn.XLOOKUP(H$1,'Copy of PY1 Data(H)'!$A$1:$CZ$1,_xlfn.XLOOKUP($A68,'Copy of PY1 Data(H)'!$A$1:$A$288,'Copy of PY1 Data(H)'!$A$1:$CZ$288))</f>
        <v>0</v>
      </c>
      <c r="I68" s="180" cm="1">
        <f t="array" ref="I68">_xlfn.XLOOKUP(I$1,'Copy of PY1 Data(H)'!$A$1:$CZ$1,_xlfn.XLOOKUP($A68,'Copy of PY1 Data(H)'!$A$1:$A$288,'Copy of PY1 Data(H)'!$A$1:$CZ$288))</f>
        <v>0</v>
      </c>
      <c r="J68" s="180" cm="1">
        <f t="array" ref="J68">_xlfn.XLOOKUP(J$1,'Copy of PY1 Data(H)'!$A$1:$CZ$1,_xlfn.XLOOKUP($A68,'Copy of PY1 Data(H)'!$A$1:$A$288,'Copy of PY1 Data(H)'!$A$1:$CZ$288))</f>
        <v>0</v>
      </c>
      <c r="K68" s="180" cm="1">
        <f t="array" ref="K68">_xlfn.XLOOKUP(K$1,'Copy of PY1 Data(H)'!$A$1:$CZ$1,_xlfn.XLOOKUP($A68,'Copy of PY1 Data(H)'!$A$1:$A$288,'Copy of PY1 Data(H)'!$A$1:$CZ$288))</f>
        <v>0</v>
      </c>
      <c r="L68" s="180" cm="1">
        <f t="array" ref="L68">_xlfn.XLOOKUP(L$1,'Copy of PY1 Data(H)'!$A$1:$CZ$1,_xlfn.XLOOKUP($A68,'Copy of PY1 Data(H)'!$A$1:$A$288,'Copy of PY1 Data(H)'!$A$1:$CZ$288))</f>
        <v>0</v>
      </c>
      <c r="M68" s="180" cm="1">
        <f t="array" ref="M68">_xlfn.XLOOKUP(M$1,'Copy of PY1 Data(H)'!$A$1:$CZ$1,_xlfn.XLOOKUP($A68,'Copy of PY1 Data(H)'!$A$1:$A$288,'Copy of PY1 Data(H)'!$A$1:$CZ$288))</f>
        <v>0</v>
      </c>
      <c r="N68" s="180" cm="1">
        <f t="array" ref="N68">_xlfn.XLOOKUP(N$1,'Copy of PY1 Data(H)'!$A$1:$CZ$1,_xlfn.XLOOKUP($A68,'Copy of PY1 Data(H)'!$A$1:$A$288,'Copy of PY1 Data(H)'!$A$1:$CZ$288))</f>
        <v>0</v>
      </c>
      <c r="O68" s="180" cm="1">
        <f t="array" ref="O68">_xlfn.XLOOKUP(O$1,'Copy of PY1 Data(H)'!$A$1:$CZ$1,_xlfn.XLOOKUP($A68,'Copy of PY1 Data(H)'!$A$1:$A$288,'Copy of PY1 Data(H)'!$A$1:$CZ$288))</f>
        <v>0</v>
      </c>
      <c r="P68" s="180" cm="1">
        <f t="array" ref="P68">_xlfn.XLOOKUP(P$1,'Copy of PY1 Data(H)'!$A$1:$CZ$1,_xlfn.XLOOKUP($A68,'Copy of PY1 Data(H)'!$A$1:$A$288,'Copy of PY1 Data(H)'!$A$1:$CZ$288))</f>
        <v>0</v>
      </c>
      <c r="Q68" s="180" cm="1">
        <f t="array" ref="Q68">_xlfn.XLOOKUP(Q$1,'Copy of PY1 Data(H)'!$A$1:$CZ$1,_xlfn.XLOOKUP($A68,'Copy of PY1 Data(H)'!$A$1:$A$288,'Copy of PY1 Data(H)'!$A$1:$CZ$288))</f>
        <v>0</v>
      </c>
      <c r="R68" s="180" cm="1">
        <f t="array" ref="R68">_xlfn.XLOOKUP(R$1,'Copy of PY1 Data(H)'!$A$1:$CZ$1,_xlfn.XLOOKUP($A68,'Copy of PY1 Data(H)'!$A$1:$A$288,'Copy of PY1 Data(H)'!$A$1:$CZ$288))</f>
        <v>0</v>
      </c>
      <c r="S68" s="180" cm="1">
        <f t="array" ref="S68">_xlfn.XLOOKUP(S$1,'Copy of PY1 Data(H)'!$A$1:$CZ$1,_xlfn.XLOOKUP($A68,'Copy of PY1 Data(H)'!$A$1:$A$288,'Copy of PY1 Data(H)'!$A$1:$CZ$288))</f>
        <v>0</v>
      </c>
      <c r="T68" s="180" cm="1">
        <f t="array" ref="T68">_xlfn.XLOOKUP(T$1,'Copy of PY1 Data(H)'!$A$1:$CZ$1,_xlfn.XLOOKUP($A68,'Copy of PY1 Data(H)'!$A$1:$A$288,'Copy of PY1 Data(H)'!$A$1:$CZ$288))</f>
        <v>0</v>
      </c>
      <c r="U68" s="180" cm="1">
        <f t="array" ref="U68">_xlfn.XLOOKUP(U$1,'Copy of PY1 Data(H)'!$A$1:$CZ$1,_xlfn.XLOOKUP($A68,'Copy of PY1 Data(H)'!$A$1:$A$288,'Copy of PY1 Data(H)'!$A$1:$CZ$288))</f>
        <v>0</v>
      </c>
      <c r="V68" s="180" cm="1">
        <f t="array" ref="V68">_xlfn.XLOOKUP(V$1,'Copy of PY1 Data(H)'!$A$1:$CZ$1,_xlfn.XLOOKUP($A68,'Copy of PY1 Data(H)'!$A$1:$A$288,'Copy of PY1 Data(H)'!$A$1:$CZ$288))</f>
        <v>0</v>
      </c>
      <c r="W68" s="180" cm="1">
        <f t="array" ref="W68">_xlfn.XLOOKUP(W$1,'Copy of PY1 Data(H)'!$A$1:$CZ$1,_xlfn.XLOOKUP($A68,'Copy of PY1 Data(H)'!$A$1:$A$288,'Copy of PY1 Data(H)'!$A$1:$CZ$288))</f>
        <v>0</v>
      </c>
      <c r="X68" s="180" cm="1">
        <f t="array" ref="X68">_xlfn.XLOOKUP(X$1,'Copy of PY1 Data(H)'!$A$1:$CZ$1,_xlfn.XLOOKUP($A68,'Copy of PY1 Data(H)'!$A$1:$A$288,'Copy of PY1 Data(H)'!$A$1:$CZ$288))</f>
        <v>0</v>
      </c>
      <c r="Y68" s="180" cm="1">
        <f t="array" ref="Y68">_xlfn.XLOOKUP(Y$1,'Copy of PY1 Data(H)'!$A$1:$CZ$1,_xlfn.XLOOKUP($A68,'Copy of PY1 Data(H)'!$A$1:$A$288,'Copy of PY1 Data(H)'!$A$1:$CZ$288))</f>
        <v>0</v>
      </c>
      <c r="Z68" s="180" cm="1">
        <f t="array" ref="Z68">_xlfn.XLOOKUP(Z$1,'Copy of PY1 Data(H)'!$A$1:$CZ$1,_xlfn.XLOOKUP($A68,'Copy of PY1 Data(H)'!$A$1:$A$288,'Copy of PY1 Data(H)'!$A$1:$CZ$288))</f>
        <v>0</v>
      </c>
      <c r="AA68" s="180" cm="1">
        <f t="array" ref="AA68">_xlfn.XLOOKUP(AA$1,'Copy of PY1 Data(H)'!$A$1:$CZ$1,_xlfn.XLOOKUP($A68,'Copy of PY1 Data(H)'!$A$1:$A$288,'Copy of PY1 Data(H)'!$A$1:$CZ$288))</f>
        <v>0</v>
      </c>
      <c r="AB68" s="180" cm="1">
        <f t="array" ref="AB68">_xlfn.XLOOKUP(AB$1,'Copy of PY1 Data(H)'!$A$1:$CZ$1,_xlfn.XLOOKUP($A68,'Copy of PY1 Data(H)'!$A$1:$A$288,'Copy of PY1 Data(H)'!$A$1:$CZ$288))</f>
        <v>0</v>
      </c>
      <c r="AC68" s="180" cm="1">
        <f t="array" ref="AC68">_xlfn.XLOOKUP(AC$1,'Copy of PY1 Data(H)'!$A$1:$CZ$1,_xlfn.XLOOKUP($A68,'Copy of PY1 Data(H)'!$A$1:$A$288,'Copy of PY1 Data(H)'!$A$1:$CZ$288))</f>
        <v>0</v>
      </c>
      <c r="AD68" s="180" cm="1">
        <f t="array" ref="AD68">_xlfn.XLOOKUP(AD$1,'Copy of PY1 Data(H)'!$A$1:$CZ$1,_xlfn.XLOOKUP($A68,'Copy of PY1 Data(H)'!$A$1:$A$288,'Copy of PY1 Data(H)'!$A$1:$CZ$288))</f>
        <v>0</v>
      </c>
      <c r="AE68" s="180" cm="1">
        <f t="array" ref="AE68">_xlfn.XLOOKUP(AE$1,'Copy of PY1 Data(H)'!$A$1:$CZ$1,_xlfn.XLOOKUP($A68,'Copy of PY1 Data(H)'!$A$1:$A$288,'Copy of PY1 Data(H)'!$A$1:$CZ$288))</f>
        <v>0</v>
      </c>
      <c r="AF68" s="180" cm="1">
        <f t="array" ref="AF68">_xlfn.XLOOKUP(AF$1,'Copy of PY1 Data(H)'!$A$1:$CZ$1,_xlfn.XLOOKUP($A68,'Copy of PY1 Data(H)'!$A$1:$A$288,'Copy of PY1 Data(H)'!$A$1:$CZ$288))</f>
        <v>0</v>
      </c>
      <c r="AG68" s="180" cm="1">
        <f t="array" ref="AG68">_xlfn.XLOOKUP(AG$1,'Copy of PY1 Data(H)'!$A$1:$CZ$1,_xlfn.XLOOKUP($A68,'Copy of PY1 Data(H)'!$A$1:$A$288,'Copy of PY1 Data(H)'!$A$1:$CZ$288))</f>
        <v>0</v>
      </c>
      <c r="AH68" s="180" cm="1">
        <f t="array" ref="AH68">_xlfn.XLOOKUP(AH$1,'Copy of PY1 Data(H)'!$A$1:$CZ$1,_xlfn.XLOOKUP($A68,'Copy of PY1 Data(H)'!$A$1:$A$288,'Copy of PY1 Data(H)'!$A$1:$CZ$288))</f>
        <v>0</v>
      </c>
      <c r="AI68" s="180" cm="1">
        <f t="array" ref="AI68">_xlfn.XLOOKUP(AI$1,'Copy of PY1 Data(H)'!$A$1:$CZ$1,_xlfn.XLOOKUP($A68,'Copy of PY1 Data(H)'!$A$1:$A$288,'Copy of PY1 Data(H)'!$A$1:$CZ$288))</f>
        <v>0</v>
      </c>
      <c r="AJ68" s="180" cm="1">
        <f t="array" ref="AJ68">_xlfn.XLOOKUP(AJ$1,'Copy of PY1 Data(H)'!$A$1:$CZ$1,_xlfn.XLOOKUP($A68,'Copy of PY1 Data(H)'!$A$1:$A$288,'Copy of PY1 Data(H)'!$A$1:$CZ$288))</f>
        <v>0</v>
      </c>
      <c r="AK68" s="180" cm="1">
        <f t="array" ref="AK68">_xlfn.XLOOKUP(AK$1,'Copy of PY1 Data(H)'!$A$1:$CZ$1,_xlfn.XLOOKUP($A68,'Copy of PY1 Data(H)'!$A$1:$A$288,'Copy of PY1 Data(H)'!$A$1:$CZ$288))</f>
        <v>0</v>
      </c>
      <c r="AL68" s="180" cm="1">
        <f t="array" ref="AL68">_xlfn.XLOOKUP(AL$1,'Copy of PY1 Data(H)'!$A$1:$CZ$1,_xlfn.XLOOKUP($A68,'Copy of PY1 Data(H)'!$A$1:$A$288,'Copy of PY1 Data(H)'!$A$1:$CZ$288))</f>
        <v>0</v>
      </c>
      <c r="AM68" s="180" cm="1">
        <f t="array" ref="AM68">_xlfn.XLOOKUP(AM$1,'Copy of PY1 Data(H)'!$A$1:$CZ$1,_xlfn.XLOOKUP($A68,'Copy of PY1 Data(H)'!$A$1:$A$288,'Copy of PY1 Data(H)'!$A$1:$CZ$288))</f>
        <v>0</v>
      </c>
      <c r="AN68" s="180" cm="1">
        <f t="array" ref="AN68">_xlfn.XLOOKUP(AN$1,'Copy of PY1 Data(H)'!$A$1:$CZ$1,_xlfn.XLOOKUP($A68,'Copy of PY1 Data(H)'!$A$1:$A$288,'Copy of PY1 Data(H)'!$A$1:$CZ$288))</f>
        <v>0</v>
      </c>
      <c r="AO68" s="180" cm="1">
        <f t="array" ref="AO68">_xlfn.XLOOKUP(AO$1,'Copy of PY1 Data(H)'!$A$1:$CZ$1,_xlfn.XLOOKUP($A68,'Copy of PY1 Data(H)'!$A$1:$A$288,'Copy of PY1 Data(H)'!$A$1:$CZ$288))</f>
        <v>0</v>
      </c>
      <c r="AP68" s="180" cm="1">
        <f t="array" ref="AP68">_xlfn.XLOOKUP(AP$1,'Copy of PY1 Data(H)'!$A$1:$CZ$1,_xlfn.XLOOKUP($A68,'Copy of PY1 Data(H)'!$A$1:$A$288,'Copy of PY1 Data(H)'!$A$1:$CZ$288))</f>
        <v>0</v>
      </c>
      <c r="AQ68" s="180" cm="1">
        <f t="array" ref="AQ68">_xlfn.XLOOKUP(AQ$1,'Copy of PY1 Data(H)'!$A$1:$CZ$1,_xlfn.XLOOKUP($A68,'Copy of PY1 Data(H)'!$A$1:$A$288,'Copy of PY1 Data(H)'!$A$1:$CZ$288))</f>
        <v>0</v>
      </c>
      <c r="AR68" s="180" cm="1">
        <f t="array" ref="AR68">_xlfn.XLOOKUP(AR$1,'Copy of PY1 Data(H)'!$A$1:$CZ$1,_xlfn.XLOOKUP($A68,'Copy of PY1 Data(H)'!$A$1:$A$288,'Copy of PY1 Data(H)'!$A$1:$CZ$288))</f>
        <v>0</v>
      </c>
      <c r="AS68" s="180" cm="1">
        <f t="array" ref="AS68">_xlfn.XLOOKUP(AS$1,'Copy of PY1 Data(H)'!$A$1:$CZ$1,_xlfn.XLOOKUP($A68,'Copy of PY1 Data(H)'!$A$1:$A$288,'Copy of PY1 Data(H)'!$A$1:$CZ$288))</f>
        <v>0</v>
      </c>
      <c r="AT68" s="180" cm="1">
        <f t="array" ref="AT68">_xlfn.XLOOKUP(AT$1,'Copy of PY1 Data(H)'!$A$1:$CZ$1,_xlfn.XLOOKUP($A68,'Copy of PY1 Data(H)'!$A$1:$A$288,'Copy of PY1 Data(H)'!$A$1:$CZ$288))</f>
        <v>0</v>
      </c>
      <c r="AU68" s="180" cm="1">
        <f t="array" ref="AU68">_xlfn.XLOOKUP(AU$1,'Copy of PY1 Data(H)'!$A$1:$CZ$1,_xlfn.XLOOKUP($A68,'Copy of PY1 Data(H)'!$A$1:$A$288,'Copy of PY1 Data(H)'!$A$1:$CZ$288))</f>
        <v>0</v>
      </c>
      <c r="AV68" s="180" cm="1">
        <f t="array" ref="AV68">_xlfn.XLOOKUP(AV$1,'Copy of PY1 Data(H)'!$A$1:$CZ$1,_xlfn.XLOOKUP($A68,'Copy of PY1 Data(H)'!$A$1:$A$288,'Copy of PY1 Data(H)'!$A$1:$CZ$288))</f>
        <v>0</v>
      </c>
      <c r="AW68" s="180" cm="1">
        <f t="array" ref="AW68">_xlfn.XLOOKUP(AW$1,'Copy of PY1 Data(H)'!$A$1:$CZ$1,_xlfn.XLOOKUP($A68,'Copy of PY1 Data(H)'!$A$1:$A$288,'Copy of PY1 Data(H)'!$A$1:$CZ$288))</f>
        <v>0</v>
      </c>
      <c r="AX68" s="180" cm="1">
        <f t="array" ref="AX68">_xlfn.XLOOKUP(AX$1,'Copy of PY1 Data(H)'!$A$1:$CZ$1,_xlfn.XLOOKUP($A68,'Copy of PY1 Data(H)'!$A$1:$A$288,'Copy of PY1 Data(H)'!$A$1:$CZ$288))</f>
        <v>0</v>
      </c>
      <c r="AY68" s="180" cm="1">
        <f t="array" ref="AY68">_xlfn.XLOOKUP(AY$1,'Copy of PY1 Data(H)'!$A$1:$CZ$1,_xlfn.XLOOKUP($A68,'Copy of PY1 Data(H)'!$A$1:$A$288,'Copy of PY1 Data(H)'!$A$1:$CZ$288))</f>
        <v>0</v>
      </c>
      <c r="AZ68" s="180" cm="1">
        <f t="array" ref="AZ68">_xlfn.XLOOKUP(AZ$1,'Copy of PY1 Data(H)'!$A$1:$CZ$1,_xlfn.XLOOKUP($A68,'Copy of PY1 Data(H)'!$A$1:$A$288,'Copy of PY1 Data(H)'!$A$1:$CZ$288))</f>
        <v>0</v>
      </c>
      <c r="BA68" s="180" cm="1">
        <f t="array" ref="BA68">_xlfn.XLOOKUP(BA$1,'Copy of PY1 Data(H)'!$A$1:$CZ$1,_xlfn.XLOOKUP($A68,'Copy of PY1 Data(H)'!$A$1:$A$288,'Copy of PY1 Data(H)'!$A$1:$CZ$288))</f>
        <v>0</v>
      </c>
      <c r="BB68" s="180" cm="1">
        <f t="array" ref="BB68">_xlfn.XLOOKUP(BB$1,'Copy of PY1 Data(H)'!$A$1:$CZ$1,_xlfn.XLOOKUP($A68,'Copy of PY1 Data(H)'!$A$1:$A$288,'Copy of PY1 Data(H)'!$A$1:$CZ$288))</f>
        <v>0</v>
      </c>
      <c r="BC68" s="180" cm="1">
        <f t="array" ref="BC68">_xlfn.XLOOKUP(BC$1,'Copy of PY1 Data(H)'!$A$1:$CZ$1,_xlfn.XLOOKUP($A68,'Copy of PY1 Data(H)'!$A$1:$A$288,'Copy of PY1 Data(H)'!$A$1:$CZ$288))</f>
        <v>0</v>
      </c>
      <c r="BD68" s="180" cm="1">
        <f t="array" ref="BD68">_xlfn.XLOOKUP(BD$1,'Copy of PY1 Data(H)'!$A$1:$CZ$1,_xlfn.XLOOKUP($A68,'Copy of PY1 Data(H)'!$A$1:$A$288,'Copy of PY1 Data(H)'!$A$1:$CZ$288))</f>
        <v>0</v>
      </c>
      <c r="BE68" s="180" cm="1">
        <f t="array" ref="BE68">_xlfn.XLOOKUP(BE$1,'Copy of PY1 Data(H)'!$A$1:$CZ$1,_xlfn.XLOOKUP($A68,'Copy of PY1 Data(H)'!$A$1:$A$288,'Copy of PY1 Data(H)'!$A$1:$CZ$288))</f>
        <v>0</v>
      </c>
      <c r="BF68" s="180" cm="1">
        <f t="array" ref="BF68">_xlfn.XLOOKUP(BF$1,'Copy of PY1 Data(H)'!$A$1:$CZ$1,_xlfn.XLOOKUP($A68,'Copy of PY1 Data(H)'!$A$1:$A$288,'Copy of PY1 Data(H)'!$A$1:$CZ$288))</f>
        <v>0</v>
      </c>
      <c r="BG68" s="180" cm="1">
        <f t="array" ref="BG68">_xlfn.XLOOKUP(BG$1,'Copy of PY1 Data(H)'!$A$1:$CZ$1,_xlfn.XLOOKUP($A68,'Copy of PY1 Data(H)'!$A$1:$A$288,'Copy of PY1 Data(H)'!$A$1:$CZ$288))</f>
        <v>0</v>
      </c>
      <c r="BH68" s="180" cm="1">
        <f t="array" ref="BH68">_xlfn.XLOOKUP(BH$1,'Copy of PY1 Data(H)'!$A$1:$CZ$1,_xlfn.XLOOKUP($A68,'Copy of PY1 Data(H)'!$A$1:$A$288,'Copy of PY1 Data(H)'!$A$1:$CZ$288))</f>
        <v>0</v>
      </c>
      <c r="BI68" s="180" cm="1">
        <f t="array" ref="BI68">_xlfn.XLOOKUP(BI$1,'Copy of PY1 Data(H)'!$A$1:$CZ$1,_xlfn.XLOOKUP($A68,'Copy of PY1 Data(H)'!$A$1:$A$288,'Copy of PY1 Data(H)'!$A$1:$CZ$288))</f>
        <v>0</v>
      </c>
      <c r="BJ68" s="180" cm="1">
        <f t="array" ref="BJ68">_xlfn.XLOOKUP(BJ$1,'Copy of PY1 Data(H)'!$A$1:$CZ$1,_xlfn.XLOOKUP($A68,'Copy of PY1 Data(H)'!$A$1:$A$288,'Copy of PY1 Data(H)'!$A$1:$CZ$288))</f>
        <v>0</v>
      </c>
      <c r="BK68" s="180" cm="1">
        <f t="array" ref="BK68">_xlfn.XLOOKUP(BK$1,'Copy of PY1 Data(H)'!$A$1:$CZ$1,_xlfn.XLOOKUP($A68,'Copy of PY1 Data(H)'!$A$1:$A$288,'Copy of PY1 Data(H)'!$A$1:$CZ$288))</f>
        <v>0</v>
      </c>
      <c r="BL68" s="180" cm="1">
        <f t="array" ref="BL68">_xlfn.XLOOKUP(BL$1,'Copy of PY1 Data(H)'!$A$1:$CZ$1,_xlfn.XLOOKUP($A68,'Copy of PY1 Data(H)'!$A$1:$A$288,'Copy of PY1 Data(H)'!$A$1:$CZ$288))</f>
        <v>0</v>
      </c>
      <c r="BM68" s="180" cm="1">
        <f t="array" ref="BM68">_xlfn.XLOOKUP(BM$1,'Copy of PY1 Data(H)'!$A$1:$CZ$1,_xlfn.XLOOKUP($A68,'Copy of PY1 Data(H)'!$A$1:$A$288,'Copy of PY1 Data(H)'!$A$1:$CZ$288))</f>
        <v>0</v>
      </c>
      <c r="BN68" s="180" cm="1">
        <f t="array" ref="BN68">_xlfn.XLOOKUP(BN$1,'Copy of PY1 Data(H)'!$A$1:$CZ$1,_xlfn.XLOOKUP($A68,'Copy of PY1 Data(H)'!$A$1:$A$288,'Copy of PY1 Data(H)'!$A$1:$CZ$288))</f>
        <v>0</v>
      </c>
      <c r="BO68" s="180" cm="1">
        <f t="array" ref="BO68">_xlfn.XLOOKUP(BO$1,'Copy of PY1 Data(H)'!$A$1:$CZ$1,_xlfn.XLOOKUP($A68,'Copy of PY1 Data(H)'!$A$1:$A$288,'Copy of PY1 Data(H)'!$A$1:$CZ$288))</f>
        <v>0</v>
      </c>
      <c r="BP68" s="180" cm="1">
        <f t="array" ref="BP68">_xlfn.XLOOKUP(BP$1,'Copy of PY1 Data(H)'!$A$1:$CZ$1,_xlfn.XLOOKUP($A68,'Copy of PY1 Data(H)'!$A$1:$A$288,'Copy of PY1 Data(H)'!$A$1:$CZ$288))</f>
        <v>0</v>
      </c>
      <c r="BQ68" s="180" cm="1">
        <f t="array" ref="BQ68">_xlfn.XLOOKUP(BQ$1,'Copy of PY1 Data(H)'!$A$1:$CZ$1,_xlfn.XLOOKUP($A68,'Copy of PY1 Data(H)'!$A$1:$A$288,'Copy of PY1 Data(H)'!$A$1:$CZ$288))</f>
        <v>0</v>
      </c>
      <c r="BR68" s="180" cm="1">
        <f t="array" ref="BR68">_xlfn.XLOOKUP(BR$1,'Copy of PY1 Data(H)'!$A$1:$CZ$1,_xlfn.XLOOKUP($A68,'Copy of PY1 Data(H)'!$A$1:$A$288,'Copy of PY1 Data(H)'!$A$1:$CZ$288))</f>
        <v>0</v>
      </c>
      <c r="BS68" s="180" cm="1">
        <f t="array" ref="BS68">_xlfn.XLOOKUP(BS$1,'Copy of PY1 Data(H)'!$A$1:$CZ$1,_xlfn.XLOOKUP($A68,'Copy of PY1 Data(H)'!$A$1:$A$288,'Copy of PY1 Data(H)'!$A$1:$CZ$288))</f>
        <v>0</v>
      </c>
      <c r="BT68" s="180" cm="1">
        <f t="array" ref="BT68">_xlfn.XLOOKUP(BT$1,'Copy of PY1 Data(H)'!$A$1:$CZ$1,_xlfn.XLOOKUP($A68,'Copy of PY1 Data(H)'!$A$1:$A$288,'Copy of PY1 Data(H)'!$A$1:$CZ$288))</f>
        <v>0</v>
      </c>
      <c r="BU68" s="180" cm="1">
        <f t="array" ref="BU68">_xlfn.XLOOKUP(BU$1,'Copy of PY1 Data(H)'!$A$1:$CZ$1,_xlfn.XLOOKUP($A68,'Copy of PY1 Data(H)'!$A$1:$A$288,'Copy of PY1 Data(H)'!$A$1:$CZ$288))</f>
        <v>0</v>
      </c>
      <c r="BV68" s="180" cm="1">
        <f t="array" ref="BV68">_xlfn.XLOOKUP(BV$1,'Copy of PY1 Data(H)'!$A$1:$CZ$1,_xlfn.XLOOKUP($A68,'Copy of PY1 Data(H)'!$A$1:$A$288,'Copy of PY1 Data(H)'!$A$1:$CZ$288))</f>
        <v>0</v>
      </c>
      <c r="BW68" s="180" cm="1">
        <f t="array" ref="BW68">_xlfn.XLOOKUP(BW$1,'Copy of PY1 Data(H)'!$A$1:$CZ$1,_xlfn.XLOOKUP($A68,'Copy of PY1 Data(H)'!$A$1:$A$288,'Copy of PY1 Data(H)'!$A$1:$CZ$288))</f>
        <v>0</v>
      </c>
      <c r="BX68" s="180" cm="1">
        <f t="array" ref="BX68">_xlfn.XLOOKUP(BX$1,'Copy of PY1 Data(H)'!$A$1:$CZ$1,_xlfn.XLOOKUP($A68,'Copy of PY1 Data(H)'!$A$1:$A$288,'Copy of PY1 Data(H)'!$A$1:$CZ$288))</f>
        <v>0</v>
      </c>
      <c r="BY68" s="180" cm="1">
        <f t="array" ref="BY68">_xlfn.XLOOKUP(BY$1,'Copy of PY1 Data(H)'!$A$1:$CZ$1,_xlfn.XLOOKUP($A68,'Copy of PY1 Data(H)'!$A$1:$A$288,'Copy of PY1 Data(H)'!$A$1:$CZ$288))</f>
        <v>0</v>
      </c>
      <c r="BZ68" s="180" cm="1">
        <f t="array" ref="BZ68">_xlfn.XLOOKUP(BZ$1,'Copy of PY1 Data(H)'!$A$1:$CZ$1,_xlfn.XLOOKUP($A68,'Copy of PY1 Data(H)'!$A$1:$A$288,'Copy of PY1 Data(H)'!$A$1:$CZ$288))</f>
        <v>0</v>
      </c>
      <c r="CA68" s="180" cm="1">
        <f t="array" ref="CA68">_xlfn.XLOOKUP(CA$1,'Copy of PY1 Data(H)'!$A$1:$CZ$1,_xlfn.XLOOKUP($A68,'Copy of PY1 Data(H)'!$A$1:$A$288,'Copy of PY1 Data(H)'!$A$1:$CZ$288))</f>
        <v>0</v>
      </c>
      <c r="CB68" s="180" cm="1">
        <f t="array" ref="CB68">_xlfn.XLOOKUP(CB$1,'Copy of PY1 Data(H)'!$A$1:$CZ$1,_xlfn.XLOOKUP($A68,'Copy of PY1 Data(H)'!$A$1:$A$288,'Copy of PY1 Data(H)'!$A$1:$CZ$288))</f>
        <v>0</v>
      </c>
      <c r="CC68" s="180" cm="1">
        <f t="array" ref="CC68">_xlfn.XLOOKUP(CC$1,'Copy of PY1 Data(H)'!$A$1:$CZ$1,_xlfn.XLOOKUP($A68,'Copy of PY1 Data(H)'!$A$1:$A$288,'Copy of PY1 Data(H)'!$A$1:$CZ$288))</f>
        <v>0</v>
      </c>
      <c r="CD68" s="180" cm="1">
        <f t="array" ref="CD68">_xlfn.XLOOKUP(CD$1,'Copy of PY1 Data(H)'!$A$1:$CZ$1,_xlfn.XLOOKUP($A68,'Copy of PY1 Data(H)'!$A$1:$A$288,'Copy of PY1 Data(H)'!$A$1:$CZ$288))</f>
        <v>0</v>
      </c>
    </row>
    <row r="69" spans="1:82" x14ac:dyDescent="0.3">
      <c r="A69" s="180">
        <v>22</v>
      </c>
      <c r="C69" s="180"/>
      <c r="D69" s="180" cm="1">
        <f t="array" ref="D69">_xlfn.XLOOKUP(D$1,'Copy of PY1 Data(H)'!$A$1:$CZ$1,_xlfn.XLOOKUP($A69,'Copy of PY1 Data(H)'!$A$1:$A$288,'Copy of PY1 Data(H)'!$A$1:$CZ$288))</f>
        <v>0</v>
      </c>
      <c r="E69" s="180" cm="1">
        <f t="array" ref="E69">_xlfn.XLOOKUP(E$1,'Copy of PY1 Data(H)'!$A$1:$CZ$1,_xlfn.XLOOKUP($A69,'Copy of PY1 Data(H)'!$A$1:$A$288,'Copy of PY1 Data(H)'!$A$1:$CZ$288))</f>
        <v>0</v>
      </c>
      <c r="F69" s="180" cm="1">
        <f t="array" ref="F69">_xlfn.XLOOKUP(F$1,'Copy of PY1 Data(H)'!$A$1:$CZ$1,_xlfn.XLOOKUP($A69,'Copy of PY1 Data(H)'!$A$1:$A$288,'Copy of PY1 Data(H)'!$A$1:$CZ$288))</f>
        <v>100</v>
      </c>
      <c r="G69" s="180" cm="1">
        <f t="array" ref="G69">_xlfn.XLOOKUP(G$1,'Copy of PY1 Data(H)'!$A$1:$CZ$1,_xlfn.XLOOKUP($A69,'Copy of PY1 Data(H)'!$A$1:$A$288,'Copy of PY1 Data(H)'!$A$1:$CZ$288))</f>
        <v>0</v>
      </c>
      <c r="H69" s="180" cm="1">
        <f t="array" ref="H69">_xlfn.XLOOKUP(H$1,'Copy of PY1 Data(H)'!$A$1:$CZ$1,_xlfn.XLOOKUP($A69,'Copy of PY1 Data(H)'!$A$1:$A$288,'Copy of PY1 Data(H)'!$A$1:$CZ$288))</f>
        <v>0</v>
      </c>
      <c r="I69" s="180" cm="1">
        <f t="array" ref="I69">_xlfn.XLOOKUP(I$1,'Copy of PY1 Data(H)'!$A$1:$CZ$1,_xlfn.XLOOKUP($A69,'Copy of PY1 Data(H)'!$A$1:$A$288,'Copy of PY1 Data(H)'!$A$1:$CZ$288))</f>
        <v>900</v>
      </c>
      <c r="J69" s="180" cm="1">
        <f t="array" ref="J69">_xlfn.XLOOKUP(J$1,'Copy of PY1 Data(H)'!$A$1:$CZ$1,_xlfn.XLOOKUP($A69,'Copy of PY1 Data(H)'!$A$1:$A$288,'Copy of PY1 Data(H)'!$A$1:$CZ$288))</f>
        <v>0</v>
      </c>
      <c r="K69" s="180" cm="1">
        <f t="array" ref="K69">_xlfn.XLOOKUP(K$1,'Copy of PY1 Data(H)'!$A$1:$CZ$1,_xlfn.XLOOKUP($A69,'Copy of PY1 Data(H)'!$A$1:$A$288,'Copy of PY1 Data(H)'!$A$1:$CZ$288))</f>
        <v>0</v>
      </c>
      <c r="L69" s="180" cm="1">
        <f t="array" ref="L69">_xlfn.XLOOKUP(L$1,'Copy of PY1 Data(H)'!$A$1:$CZ$1,_xlfn.XLOOKUP($A69,'Copy of PY1 Data(H)'!$A$1:$A$288,'Copy of PY1 Data(H)'!$A$1:$CZ$288))</f>
        <v>0</v>
      </c>
      <c r="M69" s="180" cm="1">
        <f t="array" ref="M69">_xlfn.XLOOKUP(M$1,'Copy of PY1 Data(H)'!$A$1:$CZ$1,_xlfn.XLOOKUP($A69,'Copy of PY1 Data(H)'!$A$1:$A$288,'Copy of PY1 Data(H)'!$A$1:$CZ$288))</f>
        <v>696088</v>
      </c>
      <c r="N69" s="180" cm="1">
        <f t="array" ref="N69">_xlfn.XLOOKUP(N$1,'Copy of PY1 Data(H)'!$A$1:$CZ$1,_xlfn.XLOOKUP($A69,'Copy of PY1 Data(H)'!$A$1:$A$288,'Copy of PY1 Data(H)'!$A$1:$CZ$288))</f>
        <v>0</v>
      </c>
      <c r="O69" s="180" cm="1">
        <f t="array" ref="O69">_xlfn.XLOOKUP(O$1,'Copy of PY1 Data(H)'!$A$1:$CZ$1,_xlfn.XLOOKUP($A69,'Copy of PY1 Data(H)'!$A$1:$A$288,'Copy of PY1 Data(H)'!$A$1:$CZ$288))</f>
        <v>14761</v>
      </c>
      <c r="P69" s="180" cm="1">
        <f t="array" ref="P69">_xlfn.XLOOKUP(P$1,'Copy of PY1 Data(H)'!$A$1:$CZ$1,_xlfn.XLOOKUP($A69,'Copy of PY1 Data(H)'!$A$1:$A$288,'Copy of PY1 Data(H)'!$A$1:$CZ$288))</f>
        <v>0</v>
      </c>
      <c r="Q69" s="180" cm="1">
        <f t="array" ref="Q69">_xlfn.XLOOKUP(Q$1,'Copy of PY1 Data(H)'!$A$1:$CZ$1,_xlfn.XLOOKUP($A69,'Copy of PY1 Data(H)'!$A$1:$A$288,'Copy of PY1 Data(H)'!$A$1:$CZ$288))</f>
        <v>38323</v>
      </c>
      <c r="R69" s="180" cm="1">
        <f t="array" ref="R69">_xlfn.XLOOKUP(R$1,'Copy of PY1 Data(H)'!$A$1:$CZ$1,_xlfn.XLOOKUP($A69,'Copy of PY1 Data(H)'!$A$1:$A$288,'Copy of PY1 Data(H)'!$A$1:$CZ$288))</f>
        <v>0</v>
      </c>
      <c r="S69" s="180" cm="1">
        <f t="array" ref="S69">_xlfn.XLOOKUP(S$1,'Copy of PY1 Data(H)'!$A$1:$CZ$1,_xlfn.XLOOKUP($A69,'Copy of PY1 Data(H)'!$A$1:$A$288,'Copy of PY1 Data(H)'!$A$1:$CZ$288))</f>
        <v>0</v>
      </c>
      <c r="T69" s="180" cm="1">
        <f t="array" ref="T69">_xlfn.XLOOKUP(T$1,'Copy of PY1 Data(H)'!$A$1:$CZ$1,_xlfn.XLOOKUP($A69,'Copy of PY1 Data(H)'!$A$1:$A$288,'Copy of PY1 Data(H)'!$A$1:$CZ$288))</f>
        <v>24492</v>
      </c>
      <c r="U69" s="180" cm="1">
        <f t="array" ref="U69">_xlfn.XLOOKUP(U$1,'Copy of PY1 Data(H)'!$A$1:$CZ$1,_xlfn.XLOOKUP($A69,'Copy of PY1 Data(H)'!$A$1:$A$288,'Copy of PY1 Data(H)'!$A$1:$CZ$288))</f>
        <v>0</v>
      </c>
      <c r="V69" s="180" cm="1">
        <f t="array" ref="V69">_xlfn.XLOOKUP(V$1,'Copy of PY1 Data(H)'!$A$1:$CZ$1,_xlfn.XLOOKUP($A69,'Copy of PY1 Data(H)'!$A$1:$A$288,'Copy of PY1 Data(H)'!$A$1:$CZ$288))</f>
        <v>780</v>
      </c>
      <c r="W69" s="180" cm="1">
        <f t="array" ref="W69">_xlfn.XLOOKUP(W$1,'Copy of PY1 Data(H)'!$A$1:$CZ$1,_xlfn.XLOOKUP($A69,'Copy of PY1 Data(H)'!$A$1:$A$288,'Copy of PY1 Data(H)'!$A$1:$CZ$288))</f>
        <v>0</v>
      </c>
      <c r="X69" s="180" cm="1">
        <f t="array" ref="X69">_xlfn.XLOOKUP(X$1,'Copy of PY1 Data(H)'!$A$1:$CZ$1,_xlfn.XLOOKUP($A69,'Copy of PY1 Data(H)'!$A$1:$A$288,'Copy of PY1 Data(H)'!$A$1:$CZ$288))</f>
        <v>0</v>
      </c>
      <c r="Y69" s="180" cm="1">
        <f t="array" ref="Y69">_xlfn.XLOOKUP(Y$1,'Copy of PY1 Data(H)'!$A$1:$CZ$1,_xlfn.XLOOKUP($A69,'Copy of PY1 Data(H)'!$A$1:$A$288,'Copy of PY1 Data(H)'!$A$1:$CZ$288))</f>
        <v>0</v>
      </c>
      <c r="Z69" s="180" cm="1">
        <f t="array" ref="Z69">_xlfn.XLOOKUP(Z$1,'Copy of PY1 Data(H)'!$A$1:$CZ$1,_xlfn.XLOOKUP($A69,'Copy of PY1 Data(H)'!$A$1:$A$288,'Copy of PY1 Data(H)'!$A$1:$CZ$288))</f>
        <v>0</v>
      </c>
      <c r="AA69" s="180" cm="1">
        <f t="array" ref="AA69">_xlfn.XLOOKUP(AA$1,'Copy of PY1 Data(H)'!$A$1:$CZ$1,_xlfn.XLOOKUP($A69,'Copy of PY1 Data(H)'!$A$1:$A$288,'Copy of PY1 Data(H)'!$A$1:$CZ$288))</f>
        <v>0</v>
      </c>
      <c r="AB69" s="180" cm="1">
        <f t="array" ref="AB69">_xlfn.XLOOKUP(AB$1,'Copy of PY1 Data(H)'!$A$1:$CZ$1,_xlfn.XLOOKUP($A69,'Copy of PY1 Data(H)'!$A$1:$A$288,'Copy of PY1 Data(H)'!$A$1:$CZ$288))</f>
        <v>0</v>
      </c>
      <c r="AC69" s="180" cm="1">
        <f t="array" ref="AC69">_xlfn.XLOOKUP(AC$1,'Copy of PY1 Data(H)'!$A$1:$CZ$1,_xlfn.XLOOKUP($A69,'Copy of PY1 Data(H)'!$A$1:$A$288,'Copy of PY1 Data(H)'!$A$1:$CZ$288))</f>
        <v>66255</v>
      </c>
      <c r="AD69" s="180" cm="1">
        <f t="array" ref="AD69">_xlfn.XLOOKUP(AD$1,'Copy of PY1 Data(H)'!$A$1:$CZ$1,_xlfn.XLOOKUP($A69,'Copy of PY1 Data(H)'!$A$1:$A$288,'Copy of PY1 Data(H)'!$A$1:$CZ$288))</f>
        <v>0</v>
      </c>
      <c r="AE69" s="180" cm="1">
        <f t="array" ref="AE69">_xlfn.XLOOKUP(AE$1,'Copy of PY1 Data(H)'!$A$1:$CZ$1,_xlfn.XLOOKUP($A69,'Copy of PY1 Data(H)'!$A$1:$A$288,'Copy of PY1 Data(H)'!$A$1:$CZ$288))</f>
        <v>0</v>
      </c>
      <c r="AF69" s="180" cm="1">
        <f t="array" ref="AF69">_xlfn.XLOOKUP(AF$1,'Copy of PY1 Data(H)'!$A$1:$CZ$1,_xlfn.XLOOKUP($A69,'Copy of PY1 Data(H)'!$A$1:$A$288,'Copy of PY1 Data(H)'!$A$1:$CZ$288))</f>
        <v>0</v>
      </c>
      <c r="AG69" s="180" cm="1">
        <f t="array" ref="AG69">_xlfn.XLOOKUP(AG$1,'Copy of PY1 Data(H)'!$A$1:$CZ$1,_xlfn.XLOOKUP($A69,'Copy of PY1 Data(H)'!$A$1:$A$288,'Copy of PY1 Data(H)'!$A$1:$CZ$288))</f>
        <v>0</v>
      </c>
      <c r="AH69" s="180" cm="1">
        <f t="array" ref="AH69">_xlfn.XLOOKUP(AH$1,'Copy of PY1 Data(H)'!$A$1:$CZ$1,_xlfn.XLOOKUP($A69,'Copy of PY1 Data(H)'!$A$1:$A$288,'Copy of PY1 Data(H)'!$A$1:$CZ$288))</f>
        <v>0</v>
      </c>
      <c r="AI69" s="180" cm="1">
        <f t="array" ref="AI69">_xlfn.XLOOKUP(AI$1,'Copy of PY1 Data(H)'!$A$1:$CZ$1,_xlfn.XLOOKUP($A69,'Copy of PY1 Data(H)'!$A$1:$A$288,'Copy of PY1 Data(H)'!$A$1:$CZ$288))</f>
        <v>25606</v>
      </c>
      <c r="AJ69" s="180" cm="1">
        <f t="array" ref="AJ69">_xlfn.XLOOKUP(AJ$1,'Copy of PY1 Data(H)'!$A$1:$CZ$1,_xlfn.XLOOKUP($A69,'Copy of PY1 Data(H)'!$A$1:$A$288,'Copy of PY1 Data(H)'!$A$1:$CZ$288))</f>
        <v>0</v>
      </c>
      <c r="AK69" s="180" cm="1">
        <f t="array" ref="AK69">_xlfn.XLOOKUP(AK$1,'Copy of PY1 Data(H)'!$A$1:$CZ$1,_xlfn.XLOOKUP($A69,'Copy of PY1 Data(H)'!$A$1:$A$288,'Copy of PY1 Data(H)'!$A$1:$CZ$288))</f>
        <v>0</v>
      </c>
      <c r="AL69" s="180" cm="1">
        <f t="array" ref="AL69">_xlfn.XLOOKUP(AL$1,'Copy of PY1 Data(H)'!$A$1:$CZ$1,_xlfn.XLOOKUP($A69,'Copy of PY1 Data(H)'!$A$1:$A$288,'Copy of PY1 Data(H)'!$A$1:$CZ$288))</f>
        <v>0</v>
      </c>
      <c r="AM69" s="180" cm="1">
        <f t="array" ref="AM69">_xlfn.XLOOKUP(AM$1,'Copy of PY1 Data(H)'!$A$1:$CZ$1,_xlfn.XLOOKUP($A69,'Copy of PY1 Data(H)'!$A$1:$A$288,'Copy of PY1 Data(H)'!$A$1:$CZ$288))</f>
        <v>0</v>
      </c>
      <c r="AN69" s="180" cm="1">
        <f t="array" ref="AN69">_xlfn.XLOOKUP(AN$1,'Copy of PY1 Data(H)'!$A$1:$CZ$1,_xlfn.XLOOKUP($A69,'Copy of PY1 Data(H)'!$A$1:$A$288,'Copy of PY1 Data(H)'!$A$1:$CZ$288))</f>
        <v>0</v>
      </c>
      <c r="AO69" s="180" cm="1">
        <f t="array" ref="AO69">_xlfn.XLOOKUP(AO$1,'Copy of PY1 Data(H)'!$A$1:$CZ$1,_xlfn.XLOOKUP($A69,'Copy of PY1 Data(H)'!$A$1:$A$288,'Copy of PY1 Data(H)'!$A$1:$CZ$288))</f>
        <v>0</v>
      </c>
      <c r="AP69" s="180" cm="1">
        <f t="array" ref="AP69">_xlfn.XLOOKUP(AP$1,'Copy of PY1 Data(H)'!$A$1:$CZ$1,_xlfn.XLOOKUP($A69,'Copy of PY1 Data(H)'!$A$1:$A$288,'Copy of PY1 Data(H)'!$A$1:$CZ$288))</f>
        <v>0</v>
      </c>
      <c r="AQ69" s="180" cm="1">
        <f t="array" ref="AQ69">_xlfn.XLOOKUP(AQ$1,'Copy of PY1 Data(H)'!$A$1:$CZ$1,_xlfn.XLOOKUP($A69,'Copy of PY1 Data(H)'!$A$1:$A$288,'Copy of PY1 Data(H)'!$A$1:$CZ$288))</f>
        <v>0</v>
      </c>
      <c r="AR69" s="180" cm="1">
        <f t="array" ref="AR69">_xlfn.XLOOKUP(AR$1,'Copy of PY1 Data(H)'!$A$1:$CZ$1,_xlfn.XLOOKUP($A69,'Copy of PY1 Data(H)'!$A$1:$A$288,'Copy of PY1 Data(H)'!$A$1:$CZ$288))</f>
        <v>0</v>
      </c>
      <c r="AS69" s="180" cm="1">
        <f t="array" ref="AS69">_xlfn.XLOOKUP(AS$1,'Copy of PY1 Data(H)'!$A$1:$CZ$1,_xlfn.XLOOKUP($A69,'Copy of PY1 Data(H)'!$A$1:$A$288,'Copy of PY1 Data(H)'!$A$1:$CZ$288))</f>
        <v>0</v>
      </c>
      <c r="AT69" s="180" cm="1">
        <f t="array" ref="AT69">_xlfn.XLOOKUP(AT$1,'Copy of PY1 Data(H)'!$A$1:$CZ$1,_xlfn.XLOOKUP($A69,'Copy of PY1 Data(H)'!$A$1:$A$288,'Copy of PY1 Data(H)'!$A$1:$CZ$288))</f>
        <v>0</v>
      </c>
      <c r="AU69" s="180" cm="1">
        <f t="array" ref="AU69">_xlfn.XLOOKUP(AU$1,'Copy of PY1 Data(H)'!$A$1:$CZ$1,_xlfn.XLOOKUP($A69,'Copy of PY1 Data(H)'!$A$1:$A$288,'Copy of PY1 Data(H)'!$A$1:$CZ$288))</f>
        <v>0</v>
      </c>
      <c r="AV69" s="180" cm="1">
        <f t="array" ref="AV69">_xlfn.XLOOKUP(AV$1,'Copy of PY1 Data(H)'!$A$1:$CZ$1,_xlfn.XLOOKUP($A69,'Copy of PY1 Data(H)'!$A$1:$A$288,'Copy of PY1 Data(H)'!$A$1:$CZ$288))</f>
        <v>0</v>
      </c>
      <c r="AW69" s="180" cm="1">
        <f t="array" ref="AW69">_xlfn.XLOOKUP(AW$1,'Copy of PY1 Data(H)'!$A$1:$CZ$1,_xlfn.XLOOKUP($A69,'Copy of PY1 Data(H)'!$A$1:$A$288,'Copy of PY1 Data(H)'!$A$1:$CZ$288))</f>
        <v>18001</v>
      </c>
      <c r="AX69" s="180" cm="1">
        <f t="array" ref="AX69">_xlfn.XLOOKUP(AX$1,'Copy of PY1 Data(H)'!$A$1:$CZ$1,_xlfn.XLOOKUP($A69,'Copy of PY1 Data(H)'!$A$1:$A$288,'Copy of PY1 Data(H)'!$A$1:$CZ$288))</f>
        <v>0</v>
      </c>
      <c r="AY69" s="180" cm="1">
        <f t="array" ref="AY69">_xlfn.XLOOKUP(AY$1,'Copy of PY1 Data(H)'!$A$1:$CZ$1,_xlfn.XLOOKUP($A69,'Copy of PY1 Data(H)'!$A$1:$A$288,'Copy of PY1 Data(H)'!$A$1:$CZ$288))</f>
        <v>160</v>
      </c>
      <c r="AZ69" s="180" cm="1">
        <f t="array" ref="AZ69">_xlfn.XLOOKUP(AZ$1,'Copy of PY1 Data(H)'!$A$1:$CZ$1,_xlfn.XLOOKUP($A69,'Copy of PY1 Data(H)'!$A$1:$A$288,'Copy of PY1 Data(H)'!$A$1:$CZ$288))</f>
        <v>0</v>
      </c>
      <c r="BA69" s="180" cm="1">
        <f t="array" ref="BA69">_xlfn.XLOOKUP(BA$1,'Copy of PY1 Data(H)'!$A$1:$CZ$1,_xlfn.XLOOKUP($A69,'Copy of PY1 Data(H)'!$A$1:$A$288,'Copy of PY1 Data(H)'!$A$1:$CZ$288))</f>
        <v>0</v>
      </c>
      <c r="BB69" s="180" cm="1">
        <f t="array" ref="BB69">_xlfn.XLOOKUP(BB$1,'Copy of PY1 Data(H)'!$A$1:$CZ$1,_xlfn.XLOOKUP($A69,'Copy of PY1 Data(H)'!$A$1:$A$288,'Copy of PY1 Data(H)'!$A$1:$CZ$288))</f>
        <v>0</v>
      </c>
      <c r="BC69" s="180" cm="1">
        <f t="array" ref="BC69">_xlfn.XLOOKUP(BC$1,'Copy of PY1 Data(H)'!$A$1:$CZ$1,_xlfn.XLOOKUP($A69,'Copy of PY1 Data(H)'!$A$1:$A$288,'Copy of PY1 Data(H)'!$A$1:$CZ$288))</f>
        <v>10677</v>
      </c>
      <c r="BD69" s="180" cm="1">
        <f t="array" ref="BD69">_xlfn.XLOOKUP(BD$1,'Copy of PY1 Data(H)'!$A$1:$CZ$1,_xlfn.XLOOKUP($A69,'Copy of PY1 Data(H)'!$A$1:$A$288,'Copy of PY1 Data(H)'!$A$1:$CZ$288))</f>
        <v>0</v>
      </c>
      <c r="BE69" s="180" cm="1">
        <f t="array" ref="BE69">_xlfn.XLOOKUP(BE$1,'Copy of PY1 Data(H)'!$A$1:$CZ$1,_xlfn.XLOOKUP($A69,'Copy of PY1 Data(H)'!$A$1:$A$288,'Copy of PY1 Data(H)'!$A$1:$CZ$288))</f>
        <v>0</v>
      </c>
      <c r="BF69" s="180" cm="1">
        <f t="array" ref="BF69">_xlfn.XLOOKUP(BF$1,'Copy of PY1 Data(H)'!$A$1:$CZ$1,_xlfn.XLOOKUP($A69,'Copy of PY1 Data(H)'!$A$1:$A$288,'Copy of PY1 Data(H)'!$A$1:$CZ$288))</f>
        <v>0</v>
      </c>
      <c r="BG69" s="180" cm="1">
        <f t="array" ref="BG69">_xlfn.XLOOKUP(BG$1,'Copy of PY1 Data(H)'!$A$1:$CZ$1,_xlfn.XLOOKUP($A69,'Copy of PY1 Data(H)'!$A$1:$A$288,'Copy of PY1 Data(H)'!$A$1:$CZ$288))</f>
        <v>0</v>
      </c>
      <c r="BH69" s="180" cm="1">
        <f t="array" ref="BH69">_xlfn.XLOOKUP(BH$1,'Copy of PY1 Data(H)'!$A$1:$CZ$1,_xlfn.XLOOKUP($A69,'Copy of PY1 Data(H)'!$A$1:$A$288,'Copy of PY1 Data(H)'!$A$1:$CZ$288))</f>
        <v>0</v>
      </c>
      <c r="BI69" s="180" cm="1">
        <f t="array" ref="BI69">_xlfn.XLOOKUP(BI$1,'Copy of PY1 Data(H)'!$A$1:$CZ$1,_xlfn.XLOOKUP($A69,'Copy of PY1 Data(H)'!$A$1:$A$288,'Copy of PY1 Data(H)'!$A$1:$CZ$288))</f>
        <v>2024</v>
      </c>
      <c r="BJ69" s="180" cm="1">
        <f t="array" ref="BJ69">_xlfn.XLOOKUP(BJ$1,'Copy of PY1 Data(H)'!$A$1:$CZ$1,_xlfn.XLOOKUP($A69,'Copy of PY1 Data(H)'!$A$1:$A$288,'Copy of PY1 Data(H)'!$A$1:$CZ$288))</f>
        <v>0</v>
      </c>
      <c r="BK69" s="180" cm="1">
        <f t="array" ref="BK69">_xlfn.XLOOKUP(BK$1,'Copy of PY1 Data(H)'!$A$1:$CZ$1,_xlfn.XLOOKUP($A69,'Copy of PY1 Data(H)'!$A$1:$A$288,'Copy of PY1 Data(H)'!$A$1:$CZ$288))</f>
        <v>0</v>
      </c>
      <c r="BL69" s="180" cm="1">
        <f t="array" ref="BL69">_xlfn.XLOOKUP(BL$1,'Copy of PY1 Data(H)'!$A$1:$CZ$1,_xlfn.XLOOKUP($A69,'Copy of PY1 Data(H)'!$A$1:$A$288,'Copy of PY1 Data(H)'!$A$1:$CZ$288))</f>
        <v>0</v>
      </c>
      <c r="BM69" s="180" cm="1">
        <f t="array" ref="BM69">_xlfn.XLOOKUP(BM$1,'Copy of PY1 Data(H)'!$A$1:$CZ$1,_xlfn.XLOOKUP($A69,'Copy of PY1 Data(H)'!$A$1:$A$288,'Copy of PY1 Data(H)'!$A$1:$CZ$288))</f>
        <v>61930</v>
      </c>
      <c r="BN69" s="180" cm="1">
        <f t="array" ref="BN69">_xlfn.XLOOKUP(BN$1,'Copy of PY1 Data(H)'!$A$1:$CZ$1,_xlfn.XLOOKUP($A69,'Copy of PY1 Data(H)'!$A$1:$A$288,'Copy of PY1 Data(H)'!$A$1:$CZ$288))</f>
        <v>0</v>
      </c>
      <c r="BO69" s="180" cm="1">
        <f t="array" ref="BO69">_xlfn.XLOOKUP(BO$1,'Copy of PY1 Data(H)'!$A$1:$CZ$1,_xlfn.XLOOKUP($A69,'Copy of PY1 Data(H)'!$A$1:$A$288,'Copy of PY1 Data(H)'!$A$1:$CZ$288))</f>
        <v>0</v>
      </c>
      <c r="BP69" s="180" cm="1">
        <f t="array" ref="BP69">_xlfn.XLOOKUP(BP$1,'Copy of PY1 Data(H)'!$A$1:$CZ$1,_xlfn.XLOOKUP($A69,'Copy of PY1 Data(H)'!$A$1:$A$288,'Copy of PY1 Data(H)'!$A$1:$CZ$288))</f>
        <v>0</v>
      </c>
      <c r="BQ69" s="180" cm="1">
        <f t="array" ref="BQ69">_xlfn.XLOOKUP(BQ$1,'Copy of PY1 Data(H)'!$A$1:$CZ$1,_xlfn.XLOOKUP($A69,'Copy of PY1 Data(H)'!$A$1:$A$288,'Copy of PY1 Data(H)'!$A$1:$CZ$288))</f>
        <v>0</v>
      </c>
      <c r="BR69" s="180" cm="1">
        <f t="array" ref="BR69">_xlfn.XLOOKUP(BR$1,'Copy of PY1 Data(H)'!$A$1:$CZ$1,_xlfn.XLOOKUP($A69,'Copy of PY1 Data(H)'!$A$1:$A$288,'Copy of PY1 Data(H)'!$A$1:$CZ$288))</f>
        <v>0</v>
      </c>
      <c r="BS69" s="180" cm="1">
        <f t="array" ref="BS69">_xlfn.XLOOKUP(BS$1,'Copy of PY1 Data(H)'!$A$1:$CZ$1,_xlfn.XLOOKUP($A69,'Copy of PY1 Data(H)'!$A$1:$A$288,'Copy of PY1 Data(H)'!$A$1:$CZ$288))</f>
        <v>0</v>
      </c>
      <c r="BT69" s="180" cm="1">
        <f t="array" ref="BT69">_xlfn.XLOOKUP(BT$1,'Copy of PY1 Data(H)'!$A$1:$CZ$1,_xlfn.XLOOKUP($A69,'Copy of PY1 Data(H)'!$A$1:$A$288,'Copy of PY1 Data(H)'!$A$1:$CZ$288))</f>
        <v>0</v>
      </c>
      <c r="BU69" s="180" cm="1">
        <f t="array" ref="BU69">_xlfn.XLOOKUP(BU$1,'Copy of PY1 Data(H)'!$A$1:$CZ$1,_xlfn.XLOOKUP($A69,'Copy of PY1 Data(H)'!$A$1:$A$288,'Copy of PY1 Data(H)'!$A$1:$CZ$288))</f>
        <v>0</v>
      </c>
      <c r="BV69" s="180" cm="1">
        <f t="array" ref="BV69">_xlfn.XLOOKUP(BV$1,'Copy of PY1 Data(H)'!$A$1:$CZ$1,_xlfn.XLOOKUP($A69,'Copy of PY1 Data(H)'!$A$1:$A$288,'Copy of PY1 Data(H)'!$A$1:$CZ$288))</f>
        <v>0</v>
      </c>
      <c r="BW69" s="180" cm="1">
        <f t="array" ref="BW69">_xlfn.XLOOKUP(BW$1,'Copy of PY1 Data(H)'!$A$1:$CZ$1,_xlfn.XLOOKUP($A69,'Copy of PY1 Data(H)'!$A$1:$A$288,'Copy of PY1 Data(H)'!$A$1:$CZ$288))</f>
        <v>11715</v>
      </c>
      <c r="BX69" s="180" cm="1">
        <f t="array" ref="BX69">_xlfn.XLOOKUP(BX$1,'Copy of PY1 Data(H)'!$A$1:$CZ$1,_xlfn.XLOOKUP($A69,'Copy of PY1 Data(H)'!$A$1:$A$288,'Copy of PY1 Data(H)'!$A$1:$CZ$288))</f>
        <v>0</v>
      </c>
      <c r="BY69" s="180" cm="1">
        <f t="array" ref="BY69">_xlfn.XLOOKUP(BY$1,'Copy of PY1 Data(H)'!$A$1:$CZ$1,_xlfn.XLOOKUP($A69,'Copy of PY1 Data(H)'!$A$1:$A$288,'Copy of PY1 Data(H)'!$A$1:$CZ$288))</f>
        <v>0</v>
      </c>
      <c r="BZ69" s="180" cm="1">
        <f t="array" ref="BZ69">_xlfn.XLOOKUP(BZ$1,'Copy of PY1 Data(H)'!$A$1:$CZ$1,_xlfn.XLOOKUP($A69,'Copy of PY1 Data(H)'!$A$1:$A$288,'Copy of PY1 Data(H)'!$A$1:$CZ$288))</f>
        <v>292249</v>
      </c>
      <c r="CA69" s="180" cm="1">
        <f t="array" ref="CA69">_xlfn.XLOOKUP(CA$1,'Copy of PY1 Data(H)'!$A$1:$CZ$1,_xlfn.XLOOKUP($A69,'Copy of PY1 Data(H)'!$A$1:$A$288,'Copy of PY1 Data(H)'!$A$1:$CZ$288))</f>
        <v>391419</v>
      </c>
      <c r="CB69" s="180" cm="1">
        <f t="array" ref="CB69">_xlfn.XLOOKUP(CB$1,'Copy of PY1 Data(H)'!$A$1:$CZ$1,_xlfn.XLOOKUP($A69,'Copy of PY1 Data(H)'!$A$1:$A$288,'Copy of PY1 Data(H)'!$A$1:$CZ$288))</f>
        <v>1000</v>
      </c>
      <c r="CC69" s="180" cm="1">
        <f t="array" ref="CC69">_xlfn.XLOOKUP(CC$1,'Copy of PY1 Data(H)'!$A$1:$CZ$1,_xlfn.XLOOKUP($A69,'Copy of PY1 Data(H)'!$A$1:$A$288,'Copy of PY1 Data(H)'!$A$1:$CZ$288))</f>
        <v>0</v>
      </c>
      <c r="CD69" s="180" cm="1">
        <f t="array" ref="CD69">_xlfn.XLOOKUP(CD$1,'Copy of PY1 Data(H)'!$A$1:$CZ$1,_xlfn.XLOOKUP($A69,'Copy of PY1 Data(H)'!$A$1:$A$288,'Copy of PY1 Data(H)'!$A$1:$CZ$288))</f>
        <v>0</v>
      </c>
    </row>
    <row r="70" spans="1:82" x14ac:dyDescent="0.3">
      <c r="A70" s="180">
        <v>23</v>
      </c>
      <c r="C70" s="180"/>
      <c r="D70" s="180" cm="1">
        <f t="array" ref="D70">_xlfn.XLOOKUP(D$1,'Copy of PY1 Data(H)'!$A$1:$CZ$1,_xlfn.XLOOKUP($A70,'Copy of PY1 Data(H)'!$A$1:$A$288,'Copy of PY1 Data(H)'!$A$1:$CZ$288))</f>
        <v>-193126</v>
      </c>
      <c r="E70" s="180" cm="1">
        <f t="array" ref="E70">_xlfn.XLOOKUP(E$1,'Copy of PY1 Data(H)'!$A$1:$CZ$1,_xlfn.XLOOKUP($A70,'Copy of PY1 Data(H)'!$A$1:$A$288,'Copy of PY1 Data(H)'!$A$1:$CZ$288))</f>
        <v>78127</v>
      </c>
      <c r="F70" s="180" cm="1">
        <f t="array" ref="F70">_xlfn.XLOOKUP(F$1,'Copy of PY1 Data(H)'!$A$1:$CZ$1,_xlfn.XLOOKUP($A70,'Copy of PY1 Data(H)'!$A$1:$A$288,'Copy of PY1 Data(H)'!$A$1:$CZ$288))</f>
        <v>10166</v>
      </c>
      <c r="G70" s="180" cm="1">
        <f t="array" ref="G70">_xlfn.XLOOKUP(G$1,'Copy of PY1 Data(H)'!$A$1:$CZ$1,_xlfn.XLOOKUP($A70,'Copy of PY1 Data(H)'!$A$1:$A$288,'Copy of PY1 Data(H)'!$A$1:$CZ$288))</f>
        <v>124051</v>
      </c>
      <c r="H70" s="180" cm="1">
        <f t="array" ref="H70">_xlfn.XLOOKUP(H$1,'Copy of PY1 Data(H)'!$A$1:$CZ$1,_xlfn.XLOOKUP($A70,'Copy of PY1 Data(H)'!$A$1:$A$288,'Copy of PY1 Data(H)'!$A$1:$CZ$288))</f>
        <v>155245</v>
      </c>
      <c r="I70" s="180" cm="1">
        <f t="array" ref="I70">_xlfn.XLOOKUP(I$1,'Copy of PY1 Data(H)'!$A$1:$CZ$1,_xlfn.XLOOKUP($A70,'Copy of PY1 Data(H)'!$A$1:$A$288,'Copy of PY1 Data(H)'!$A$1:$CZ$288))</f>
        <v>70509</v>
      </c>
      <c r="J70" s="180" cm="1">
        <f t="array" ref="J70">_xlfn.XLOOKUP(J$1,'Copy of PY1 Data(H)'!$A$1:$CZ$1,_xlfn.XLOOKUP($A70,'Copy of PY1 Data(H)'!$A$1:$A$288,'Copy of PY1 Data(H)'!$A$1:$CZ$288))</f>
        <v>1374</v>
      </c>
      <c r="K70" s="180" cm="1">
        <f t="array" ref="K70">_xlfn.XLOOKUP(K$1,'Copy of PY1 Data(H)'!$A$1:$CZ$1,_xlfn.XLOOKUP($A70,'Copy of PY1 Data(H)'!$A$1:$A$288,'Copy of PY1 Data(H)'!$A$1:$CZ$288))</f>
        <v>-35122</v>
      </c>
      <c r="L70" s="180" cm="1">
        <f t="array" ref="L70">_xlfn.XLOOKUP(L$1,'Copy of PY1 Data(H)'!$A$1:$CZ$1,_xlfn.XLOOKUP($A70,'Copy of PY1 Data(H)'!$A$1:$A$288,'Copy of PY1 Data(H)'!$A$1:$CZ$288))</f>
        <v>-378683</v>
      </c>
      <c r="M70" s="180" cm="1">
        <f t="array" ref="M70">_xlfn.XLOOKUP(M$1,'Copy of PY1 Data(H)'!$A$1:$CZ$1,_xlfn.XLOOKUP($A70,'Copy of PY1 Data(H)'!$A$1:$A$288,'Copy of PY1 Data(H)'!$A$1:$CZ$288))</f>
        <v>10511931</v>
      </c>
      <c r="N70" s="180" cm="1">
        <f t="array" ref="N70">_xlfn.XLOOKUP(N$1,'Copy of PY1 Data(H)'!$A$1:$CZ$1,_xlfn.XLOOKUP($A70,'Copy of PY1 Data(H)'!$A$1:$A$288,'Copy of PY1 Data(H)'!$A$1:$CZ$288))</f>
        <v>218347</v>
      </c>
      <c r="O70" s="180" cm="1">
        <f t="array" ref="O70">_xlfn.XLOOKUP(O$1,'Copy of PY1 Data(H)'!$A$1:$CZ$1,_xlfn.XLOOKUP($A70,'Copy of PY1 Data(H)'!$A$1:$A$288,'Copy of PY1 Data(H)'!$A$1:$CZ$288))</f>
        <v>1585444</v>
      </c>
      <c r="P70" s="180" cm="1">
        <f t="array" ref="P70">_xlfn.XLOOKUP(P$1,'Copy of PY1 Data(H)'!$A$1:$CZ$1,_xlfn.XLOOKUP($A70,'Copy of PY1 Data(H)'!$A$1:$A$288,'Copy of PY1 Data(H)'!$A$1:$CZ$288))</f>
        <v>20041</v>
      </c>
      <c r="Q70" s="180" cm="1">
        <f t="array" ref="Q70">_xlfn.XLOOKUP(Q$1,'Copy of PY1 Data(H)'!$A$1:$CZ$1,_xlfn.XLOOKUP($A70,'Copy of PY1 Data(H)'!$A$1:$A$288,'Copy of PY1 Data(H)'!$A$1:$CZ$288))</f>
        <v>-426351</v>
      </c>
      <c r="R70" s="180" cm="1">
        <f t="array" ref="R70">_xlfn.XLOOKUP(R$1,'Copy of PY1 Data(H)'!$A$1:$CZ$1,_xlfn.XLOOKUP($A70,'Copy of PY1 Data(H)'!$A$1:$A$288,'Copy of PY1 Data(H)'!$A$1:$CZ$288))</f>
        <v>18639</v>
      </c>
      <c r="S70" s="180" cm="1">
        <f t="array" ref="S70">_xlfn.XLOOKUP(S$1,'Copy of PY1 Data(H)'!$A$1:$CZ$1,_xlfn.XLOOKUP($A70,'Copy of PY1 Data(H)'!$A$1:$A$288,'Copy of PY1 Data(H)'!$A$1:$CZ$288))</f>
        <v>103205</v>
      </c>
      <c r="T70" s="180" cm="1">
        <f t="array" ref="T70">_xlfn.XLOOKUP(T$1,'Copy of PY1 Data(H)'!$A$1:$CZ$1,_xlfn.XLOOKUP($A70,'Copy of PY1 Data(H)'!$A$1:$A$288,'Copy of PY1 Data(H)'!$A$1:$CZ$288))</f>
        <v>324596</v>
      </c>
      <c r="U70" s="180" cm="1">
        <f t="array" ref="U70">_xlfn.XLOOKUP(U$1,'Copy of PY1 Data(H)'!$A$1:$CZ$1,_xlfn.XLOOKUP($A70,'Copy of PY1 Data(H)'!$A$1:$A$288,'Copy of PY1 Data(H)'!$A$1:$CZ$288))</f>
        <v>394284</v>
      </c>
      <c r="V70" s="180" cm="1">
        <f t="array" ref="V70">_xlfn.XLOOKUP(V$1,'Copy of PY1 Data(H)'!$A$1:$CZ$1,_xlfn.XLOOKUP($A70,'Copy of PY1 Data(H)'!$A$1:$A$288,'Copy of PY1 Data(H)'!$A$1:$CZ$288))</f>
        <v>651016</v>
      </c>
      <c r="W70" s="180" cm="1">
        <f t="array" ref="W70">_xlfn.XLOOKUP(W$1,'Copy of PY1 Data(H)'!$A$1:$CZ$1,_xlfn.XLOOKUP($A70,'Copy of PY1 Data(H)'!$A$1:$A$288,'Copy of PY1 Data(H)'!$A$1:$CZ$288))</f>
        <v>0</v>
      </c>
      <c r="X70" s="180" cm="1">
        <f t="array" ref="X70">_xlfn.XLOOKUP(X$1,'Copy of PY1 Data(H)'!$A$1:$CZ$1,_xlfn.XLOOKUP($A70,'Copy of PY1 Data(H)'!$A$1:$A$288,'Copy of PY1 Data(H)'!$A$1:$CZ$288))</f>
        <v>0</v>
      </c>
      <c r="Y70" s="180" cm="1">
        <f t="array" ref="Y70">_xlfn.XLOOKUP(Y$1,'Copy of PY1 Data(H)'!$A$1:$CZ$1,_xlfn.XLOOKUP($A70,'Copy of PY1 Data(H)'!$A$1:$A$288,'Copy of PY1 Data(H)'!$A$1:$CZ$288))</f>
        <v>-88948</v>
      </c>
      <c r="Z70" s="180" cm="1">
        <f t="array" ref="Z70">_xlfn.XLOOKUP(Z$1,'Copy of PY1 Data(H)'!$A$1:$CZ$1,_xlfn.XLOOKUP($A70,'Copy of PY1 Data(H)'!$A$1:$A$288,'Copy of PY1 Data(H)'!$A$1:$CZ$288))</f>
        <v>5323226</v>
      </c>
      <c r="AA70" s="180" cm="1">
        <f t="array" ref="AA70">_xlfn.XLOOKUP(AA$1,'Copy of PY1 Data(H)'!$A$1:$CZ$1,_xlfn.XLOOKUP($A70,'Copy of PY1 Data(H)'!$A$1:$A$288,'Copy of PY1 Data(H)'!$A$1:$CZ$288))</f>
        <v>659499</v>
      </c>
      <c r="AB70" s="180" cm="1">
        <f t="array" ref="AB70">_xlfn.XLOOKUP(AB$1,'Copy of PY1 Data(H)'!$A$1:$CZ$1,_xlfn.XLOOKUP($A70,'Copy of PY1 Data(H)'!$A$1:$A$288,'Copy of PY1 Data(H)'!$A$1:$CZ$288))</f>
        <v>235621</v>
      </c>
      <c r="AC70" s="180" cm="1">
        <f t="array" ref="AC70">_xlfn.XLOOKUP(AC$1,'Copy of PY1 Data(H)'!$A$1:$CZ$1,_xlfn.XLOOKUP($A70,'Copy of PY1 Data(H)'!$A$1:$A$288,'Copy of PY1 Data(H)'!$A$1:$CZ$288))</f>
        <v>482184</v>
      </c>
      <c r="AD70" s="180" cm="1">
        <f t="array" ref="AD70">_xlfn.XLOOKUP(AD$1,'Copy of PY1 Data(H)'!$A$1:$CZ$1,_xlfn.XLOOKUP($A70,'Copy of PY1 Data(H)'!$A$1:$A$288,'Copy of PY1 Data(H)'!$A$1:$CZ$288))</f>
        <v>264810</v>
      </c>
      <c r="AE70" s="180" cm="1">
        <f t="array" ref="AE70">_xlfn.XLOOKUP(AE$1,'Copy of PY1 Data(H)'!$A$1:$CZ$1,_xlfn.XLOOKUP($A70,'Copy of PY1 Data(H)'!$A$1:$A$288,'Copy of PY1 Data(H)'!$A$1:$CZ$288))</f>
        <v>0</v>
      </c>
      <c r="AF70" s="180" cm="1">
        <f t="array" ref="AF70">_xlfn.XLOOKUP(AF$1,'Copy of PY1 Data(H)'!$A$1:$CZ$1,_xlfn.XLOOKUP($A70,'Copy of PY1 Data(H)'!$A$1:$A$288,'Copy of PY1 Data(H)'!$A$1:$CZ$288))</f>
        <v>7185663</v>
      </c>
      <c r="AG70" s="180" cm="1">
        <f t="array" ref="AG70">_xlfn.XLOOKUP(AG$1,'Copy of PY1 Data(H)'!$A$1:$CZ$1,_xlfn.XLOOKUP($A70,'Copy of PY1 Data(H)'!$A$1:$A$288,'Copy of PY1 Data(H)'!$A$1:$CZ$288))</f>
        <v>63810</v>
      </c>
      <c r="AH70" s="180" cm="1">
        <f t="array" ref="AH70">_xlfn.XLOOKUP(AH$1,'Copy of PY1 Data(H)'!$A$1:$CZ$1,_xlfn.XLOOKUP($A70,'Copy of PY1 Data(H)'!$A$1:$A$288,'Copy of PY1 Data(H)'!$A$1:$CZ$288))</f>
        <v>12354</v>
      </c>
      <c r="AI70" s="180" cm="1">
        <f t="array" ref="AI70">_xlfn.XLOOKUP(AI$1,'Copy of PY1 Data(H)'!$A$1:$CZ$1,_xlfn.XLOOKUP($A70,'Copy of PY1 Data(H)'!$A$1:$A$288,'Copy of PY1 Data(H)'!$A$1:$CZ$288))</f>
        <v>26710</v>
      </c>
      <c r="AJ70" s="180" cm="1">
        <f t="array" ref="AJ70">_xlfn.XLOOKUP(AJ$1,'Copy of PY1 Data(H)'!$A$1:$CZ$1,_xlfn.XLOOKUP($A70,'Copy of PY1 Data(H)'!$A$1:$A$288,'Copy of PY1 Data(H)'!$A$1:$CZ$288))</f>
        <v>199007</v>
      </c>
      <c r="AK70" s="180" cm="1">
        <f t="array" ref="AK70">_xlfn.XLOOKUP(AK$1,'Copy of PY1 Data(H)'!$A$1:$CZ$1,_xlfn.XLOOKUP($A70,'Copy of PY1 Data(H)'!$A$1:$A$288,'Copy of PY1 Data(H)'!$A$1:$CZ$288))</f>
        <v>15267</v>
      </c>
      <c r="AL70" s="180" cm="1">
        <f t="array" ref="AL70">_xlfn.XLOOKUP(AL$1,'Copy of PY1 Data(H)'!$A$1:$CZ$1,_xlfn.XLOOKUP($A70,'Copy of PY1 Data(H)'!$A$1:$A$288,'Copy of PY1 Data(H)'!$A$1:$CZ$288))</f>
        <v>0</v>
      </c>
      <c r="AM70" s="180" cm="1">
        <f t="array" ref="AM70">_xlfn.XLOOKUP(AM$1,'Copy of PY1 Data(H)'!$A$1:$CZ$1,_xlfn.XLOOKUP($A70,'Copy of PY1 Data(H)'!$A$1:$A$288,'Copy of PY1 Data(H)'!$A$1:$CZ$288))</f>
        <v>-160929</v>
      </c>
      <c r="AN70" s="180" cm="1">
        <f t="array" ref="AN70">_xlfn.XLOOKUP(AN$1,'Copy of PY1 Data(H)'!$A$1:$CZ$1,_xlfn.XLOOKUP($A70,'Copy of PY1 Data(H)'!$A$1:$A$288,'Copy of PY1 Data(H)'!$A$1:$CZ$288))</f>
        <v>767671</v>
      </c>
      <c r="AO70" s="180" cm="1">
        <f t="array" ref="AO70">_xlfn.XLOOKUP(AO$1,'Copy of PY1 Data(H)'!$A$1:$CZ$1,_xlfn.XLOOKUP($A70,'Copy of PY1 Data(H)'!$A$1:$A$288,'Copy of PY1 Data(H)'!$A$1:$CZ$288))</f>
        <v>26809</v>
      </c>
      <c r="AP70" s="180" cm="1">
        <f t="array" ref="AP70">_xlfn.XLOOKUP(AP$1,'Copy of PY1 Data(H)'!$A$1:$CZ$1,_xlfn.XLOOKUP($A70,'Copy of PY1 Data(H)'!$A$1:$A$288,'Copy of PY1 Data(H)'!$A$1:$CZ$288))</f>
        <v>1074639</v>
      </c>
      <c r="AQ70" s="180" cm="1">
        <f t="array" ref="AQ70">_xlfn.XLOOKUP(AQ$1,'Copy of PY1 Data(H)'!$A$1:$CZ$1,_xlfn.XLOOKUP($A70,'Copy of PY1 Data(H)'!$A$1:$A$288,'Copy of PY1 Data(H)'!$A$1:$CZ$288))</f>
        <v>95531</v>
      </c>
      <c r="AR70" s="180" cm="1">
        <f t="array" ref="AR70">_xlfn.XLOOKUP(AR$1,'Copy of PY1 Data(H)'!$A$1:$CZ$1,_xlfn.XLOOKUP($A70,'Copy of PY1 Data(H)'!$A$1:$A$288,'Copy of PY1 Data(H)'!$A$1:$CZ$288))</f>
        <v>22812</v>
      </c>
      <c r="AS70" s="180" cm="1">
        <f t="array" ref="AS70">_xlfn.XLOOKUP(AS$1,'Copy of PY1 Data(H)'!$A$1:$CZ$1,_xlfn.XLOOKUP($A70,'Copy of PY1 Data(H)'!$A$1:$A$288,'Copy of PY1 Data(H)'!$A$1:$CZ$288))</f>
        <v>0</v>
      </c>
      <c r="AT70" s="180" cm="1">
        <f t="array" ref="AT70">_xlfn.XLOOKUP(AT$1,'Copy of PY1 Data(H)'!$A$1:$CZ$1,_xlfn.XLOOKUP($A70,'Copy of PY1 Data(H)'!$A$1:$A$288,'Copy of PY1 Data(H)'!$A$1:$CZ$288))</f>
        <v>164712</v>
      </c>
      <c r="AU70" s="180" cm="1">
        <f t="array" ref="AU70">_xlfn.XLOOKUP(AU$1,'Copy of PY1 Data(H)'!$A$1:$CZ$1,_xlfn.XLOOKUP($A70,'Copy of PY1 Data(H)'!$A$1:$A$288,'Copy of PY1 Data(H)'!$A$1:$CZ$288))</f>
        <v>20359867</v>
      </c>
      <c r="AV70" s="180" cm="1">
        <f t="array" ref="AV70">_xlfn.XLOOKUP(AV$1,'Copy of PY1 Data(H)'!$A$1:$CZ$1,_xlfn.XLOOKUP($A70,'Copy of PY1 Data(H)'!$A$1:$A$288,'Copy of PY1 Data(H)'!$A$1:$CZ$288))</f>
        <v>909645</v>
      </c>
      <c r="AW70" s="180" cm="1">
        <f t="array" ref="AW70">_xlfn.XLOOKUP(AW$1,'Copy of PY1 Data(H)'!$A$1:$CZ$1,_xlfn.XLOOKUP($A70,'Copy of PY1 Data(H)'!$A$1:$A$288,'Copy of PY1 Data(H)'!$A$1:$CZ$288))</f>
        <v>374053</v>
      </c>
      <c r="AX70" s="180" cm="1">
        <f t="array" ref="AX70">_xlfn.XLOOKUP(AX$1,'Copy of PY1 Data(H)'!$A$1:$CZ$1,_xlfn.XLOOKUP($A70,'Copy of PY1 Data(H)'!$A$1:$A$288,'Copy of PY1 Data(H)'!$A$1:$CZ$288))</f>
        <v>85488</v>
      </c>
      <c r="AY70" s="180" cm="1">
        <f t="array" ref="AY70">_xlfn.XLOOKUP(AY$1,'Copy of PY1 Data(H)'!$A$1:$CZ$1,_xlfn.XLOOKUP($A70,'Copy of PY1 Data(H)'!$A$1:$A$288,'Copy of PY1 Data(H)'!$A$1:$CZ$288))</f>
        <v>33319</v>
      </c>
      <c r="AZ70" s="180" cm="1">
        <f t="array" ref="AZ70">_xlfn.XLOOKUP(AZ$1,'Copy of PY1 Data(H)'!$A$1:$CZ$1,_xlfn.XLOOKUP($A70,'Copy of PY1 Data(H)'!$A$1:$A$288,'Copy of PY1 Data(H)'!$A$1:$CZ$288))</f>
        <v>35062</v>
      </c>
      <c r="BA70" s="180" cm="1">
        <f t="array" ref="BA70">_xlfn.XLOOKUP(BA$1,'Copy of PY1 Data(H)'!$A$1:$CZ$1,_xlfn.XLOOKUP($A70,'Copy of PY1 Data(H)'!$A$1:$A$288,'Copy of PY1 Data(H)'!$A$1:$CZ$288))</f>
        <v>0</v>
      </c>
      <c r="BB70" s="180" cm="1">
        <f t="array" ref="BB70">_xlfn.XLOOKUP(BB$1,'Copy of PY1 Data(H)'!$A$1:$CZ$1,_xlfn.XLOOKUP($A70,'Copy of PY1 Data(H)'!$A$1:$A$288,'Copy of PY1 Data(H)'!$A$1:$CZ$288))</f>
        <v>1023491</v>
      </c>
      <c r="BC70" s="180" cm="1">
        <f t="array" ref="BC70">_xlfn.XLOOKUP(BC$1,'Copy of PY1 Data(H)'!$A$1:$CZ$1,_xlfn.XLOOKUP($A70,'Copy of PY1 Data(H)'!$A$1:$A$288,'Copy of PY1 Data(H)'!$A$1:$CZ$288))</f>
        <v>94743</v>
      </c>
      <c r="BD70" s="180" cm="1">
        <f t="array" ref="BD70">_xlfn.XLOOKUP(BD$1,'Copy of PY1 Data(H)'!$A$1:$CZ$1,_xlfn.XLOOKUP($A70,'Copy of PY1 Data(H)'!$A$1:$A$288,'Copy of PY1 Data(H)'!$A$1:$CZ$288))</f>
        <v>-17926</v>
      </c>
      <c r="BE70" s="180" cm="1">
        <f t="array" ref="BE70">_xlfn.XLOOKUP(BE$1,'Copy of PY1 Data(H)'!$A$1:$CZ$1,_xlfn.XLOOKUP($A70,'Copy of PY1 Data(H)'!$A$1:$A$288,'Copy of PY1 Data(H)'!$A$1:$CZ$288))</f>
        <v>1175</v>
      </c>
      <c r="BF70" s="180" cm="1">
        <f t="array" ref="BF70">_xlfn.XLOOKUP(BF$1,'Copy of PY1 Data(H)'!$A$1:$CZ$1,_xlfn.XLOOKUP($A70,'Copy of PY1 Data(H)'!$A$1:$A$288,'Copy of PY1 Data(H)'!$A$1:$CZ$288))</f>
        <v>903015</v>
      </c>
      <c r="BG70" s="180" cm="1">
        <f t="array" ref="BG70">_xlfn.XLOOKUP(BG$1,'Copy of PY1 Data(H)'!$A$1:$CZ$1,_xlfn.XLOOKUP($A70,'Copy of PY1 Data(H)'!$A$1:$A$288,'Copy of PY1 Data(H)'!$A$1:$CZ$288))</f>
        <v>5408</v>
      </c>
      <c r="BH70" s="180" cm="1">
        <f t="array" ref="BH70">_xlfn.XLOOKUP(BH$1,'Copy of PY1 Data(H)'!$A$1:$CZ$1,_xlfn.XLOOKUP($A70,'Copy of PY1 Data(H)'!$A$1:$A$288,'Copy of PY1 Data(H)'!$A$1:$CZ$288))</f>
        <v>1435820</v>
      </c>
      <c r="BI70" s="180" cm="1">
        <f t="array" ref="BI70">_xlfn.XLOOKUP(BI$1,'Copy of PY1 Data(H)'!$A$1:$CZ$1,_xlfn.XLOOKUP($A70,'Copy of PY1 Data(H)'!$A$1:$A$288,'Copy of PY1 Data(H)'!$A$1:$CZ$288))</f>
        <v>-162521</v>
      </c>
      <c r="BJ70" s="180" cm="1">
        <f t="array" ref="BJ70">_xlfn.XLOOKUP(BJ$1,'Copy of PY1 Data(H)'!$A$1:$CZ$1,_xlfn.XLOOKUP($A70,'Copy of PY1 Data(H)'!$A$1:$A$288,'Copy of PY1 Data(H)'!$A$1:$CZ$288))</f>
        <v>55685</v>
      </c>
      <c r="BK70" s="180" cm="1">
        <f t="array" ref="BK70">_xlfn.XLOOKUP(BK$1,'Copy of PY1 Data(H)'!$A$1:$CZ$1,_xlfn.XLOOKUP($A70,'Copy of PY1 Data(H)'!$A$1:$A$288,'Copy of PY1 Data(H)'!$A$1:$CZ$288))</f>
        <v>27818</v>
      </c>
      <c r="BL70" s="180" cm="1">
        <f t="array" ref="BL70">_xlfn.XLOOKUP(BL$1,'Copy of PY1 Data(H)'!$A$1:$CZ$1,_xlfn.XLOOKUP($A70,'Copy of PY1 Data(H)'!$A$1:$A$288,'Copy of PY1 Data(H)'!$A$1:$CZ$288))</f>
        <v>930638</v>
      </c>
      <c r="BM70" s="180" cm="1">
        <f t="array" ref="BM70">_xlfn.XLOOKUP(BM$1,'Copy of PY1 Data(H)'!$A$1:$CZ$1,_xlfn.XLOOKUP($A70,'Copy of PY1 Data(H)'!$A$1:$A$288,'Copy of PY1 Data(H)'!$A$1:$CZ$288))</f>
        <v>1083878</v>
      </c>
      <c r="BN70" s="180" cm="1">
        <f t="array" ref="BN70">_xlfn.XLOOKUP(BN$1,'Copy of PY1 Data(H)'!$A$1:$CZ$1,_xlfn.XLOOKUP($A70,'Copy of PY1 Data(H)'!$A$1:$A$288,'Copy of PY1 Data(H)'!$A$1:$CZ$288))</f>
        <v>243122</v>
      </c>
      <c r="BO70" s="180" cm="1">
        <f t="array" ref="BO70">_xlfn.XLOOKUP(BO$1,'Copy of PY1 Data(H)'!$A$1:$CZ$1,_xlfn.XLOOKUP($A70,'Copy of PY1 Data(H)'!$A$1:$A$288,'Copy of PY1 Data(H)'!$A$1:$CZ$288))</f>
        <v>311520</v>
      </c>
      <c r="BP70" s="180" cm="1">
        <f t="array" ref="BP70">_xlfn.XLOOKUP(BP$1,'Copy of PY1 Data(H)'!$A$1:$CZ$1,_xlfn.XLOOKUP($A70,'Copy of PY1 Data(H)'!$A$1:$A$288,'Copy of PY1 Data(H)'!$A$1:$CZ$288))</f>
        <v>6085784</v>
      </c>
      <c r="BQ70" s="180" cm="1">
        <f t="array" ref="BQ70">_xlfn.XLOOKUP(BQ$1,'Copy of PY1 Data(H)'!$A$1:$CZ$1,_xlfn.XLOOKUP($A70,'Copy of PY1 Data(H)'!$A$1:$A$288,'Copy of PY1 Data(H)'!$A$1:$CZ$288))</f>
        <v>80098</v>
      </c>
      <c r="BR70" s="180" cm="1">
        <f t="array" ref="BR70">_xlfn.XLOOKUP(BR$1,'Copy of PY1 Data(H)'!$A$1:$CZ$1,_xlfn.XLOOKUP($A70,'Copy of PY1 Data(H)'!$A$1:$A$288,'Copy of PY1 Data(H)'!$A$1:$CZ$288))</f>
        <v>203569</v>
      </c>
      <c r="BS70" s="180" cm="1">
        <f t="array" ref="BS70">_xlfn.XLOOKUP(BS$1,'Copy of PY1 Data(H)'!$A$1:$CZ$1,_xlfn.XLOOKUP($A70,'Copy of PY1 Data(H)'!$A$1:$A$288,'Copy of PY1 Data(H)'!$A$1:$CZ$288))</f>
        <v>282691</v>
      </c>
      <c r="BT70" s="180" cm="1">
        <f t="array" ref="BT70">_xlfn.XLOOKUP(BT$1,'Copy of PY1 Data(H)'!$A$1:$CZ$1,_xlfn.XLOOKUP($A70,'Copy of PY1 Data(H)'!$A$1:$A$288,'Copy of PY1 Data(H)'!$A$1:$CZ$288))</f>
        <v>0</v>
      </c>
      <c r="BU70" s="180" cm="1">
        <f t="array" ref="BU70">_xlfn.XLOOKUP(BU$1,'Copy of PY1 Data(H)'!$A$1:$CZ$1,_xlfn.XLOOKUP($A70,'Copy of PY1 Data(H)'!$A$1:$A$288,'Copy of PY1 Data(H)'!$A$1:$CZ$288))</f>
        <v>44426</v>
      </c>
      <c r="BV70" s="180" cm="1">
        <f t="array" ref="BV70">_xlfn.XLOOKUP(BV$1,'Copy of PY1 Data(H)'!$A$1:$CZ$1,_xlfn.XLOOKUP($A70,'Copy of PY1 Data(H)'!$A$1:$A$288,'Copy of PY1 Data(H)'!$A$1:$CZ$288))</f>
        <v>-72545</v>
      </c>
      <c r="BW70" s="180" cm="1">
        <f t="array" ref="BW70">_xlfn.XLOOKUP(BW$1,'Copy of PY1 Data(H)'!$A$1:$CZ$1,_xlfn.XLOOKUP($A70,'Copy of PY1 Data(H)'!$A$1:$A$288,'Copy of PY1 Data(H)'!$A$1:$CZ$288))</f>
        <v>782675</v>
      </c>
      <c r="BX70" s="180" cm="1">
        <f t="array" ref="BX70">_xlfn.XLOOKUP(BX$1,'Copy of PY1 Data(H)'!$A$1:$CZ$1,_xlfn.XLOOKUP($A70,'Copy of PY1 Data(H)'!$A$1:$A$288,'Copy of PY1 Data(H)'!$A$1:$CZ$288))</f>
        <v>564618</v>
      </c>
      <c r="BY70" s="180" cm="1">
        <f t="array" ref="BY70">_xlfn.XLOOKUP(BY$1,'Copy of PY1 Data(H)'!$A$1:$CZ$1,_xlfn.XLOOKUP($A70,'Copy of PY1 Data(H)'!$A$1:$A$288,'Copy of PY1 Data(H)'!$A$1:$CZ$288))</f>
        <v>7943546</v>
      </c>
      <c r="BZ70" s="180" cm="1">
        <f t="array" ref="BZ70">_xlfn.XLOOKUP(BZ$1,'Copy of PY1 Data(H)'!$A$1:$CZ$1,_xlfn.XLOOKUP($A70,'Copy of PY1 Data(H)'!$A$1:$A$288,'Copy of PY1 Data(H)'!$A$1:$CZ$288))</f>
        <v>170972</v>
      </c>
      <c r="CA70" s="180" cm="1">
        <f t="array" ref="CA70">_xlfn.XLOOKUP(CA$1,'Copy of PY1 Data(H)'!$A$1:$CZ$1,_xlfn.XLOOKUP($A70,'Copy of PY1 Data(H)'!$A$1:$A$288,'Copy of PY1 Data(H)'!$A$1:$CZ$288))</f>
        <v>434140</v>
      </c>
      <c r="CB70" s="180" cm="1">
        <f t="array" ref="CB70">_xlfn.XLOOKUP(CB$1,'Copy of PY1 Data(H)'!$A$1:$CZ$1,_xlfn.XLOOKUP($A70,'Copy of PY1 Data(H)'!$A$1:$A$288,'Copy of PY1 Data(H)'!$A$1:$CZ$288))</f>
        <v>210782</v>
      </c>
      <c r="CC70" s="180" cm="1">
        <f t="array" ref="CC70">_xlfn.XLOOKUP(CC$1,'Copy of PY1 Data(H)'!$A$1:$CZ$1,_xlfn.XLOOKUP($A70,'Copy of PY1 Data(H)'!$A$1:$A$288,'Copy of PY1 Data(H)'!$A$1:$CZ$288))</f>
        <v>399666</v>
      </c>
      <c r="CD70" s="180" cm="1">
        <f t="array" ref="CD70">_xlfn.XLOOKUP(CD$1,'Copy of PY1 Data(H)'!$A$1:$CZ$1,_xlfn.XLOOKUP($A70,'Copy of PY1 Data(H)'!$A$1:$A$288,'Copy of PY1 Data(H)'!$A$1:$CZ$288))</f>
        <v>-1622573</v>
      </c>
    </row>
    <row r="71" spans="1:82" s="643" customFormat="1" x14ac:dyDescent="0.3">
      <c r="A71" s="643">
        <v>590</v>
      </c>
      <c r="C71" s="643" t="s">
        <v>2971</v>
      </c>
      <c r="D71" s="643" t="e" cm="1">
        <f t="array" ref="D71">_xlfn.XLOOKUP(D$1,'Copy of PY1 Data(H)'!$A$1:$CZ$1,_xlfn.XLOOKUP($A71,'Copy of PY1 Data(H)'!$A$1:$A$288,'Copy of PY1 Data(H)'!$A$1:$CZ$288))</f>
        <v>#N/A</v>
      </c>
      <c r="E71" s="643" t="e" cm="1">
        <f t="array" ref="E71">_xlfn.XLOOKUP(E$1,'Copy of PY1 Data(H)'!$A$1:$CZ$1,_xlfn.XLOOKUP($A71,'Copy of PY1 Data(H)'!$A$1:$A$288,'Copy of PY1 Data(H)'!$A$1:$CZ$288))</f>
        <v>#N/A</v>
      </c>
      <c r="F71" s="643" t="e" cm="1">
        <f t="array" ref="F71">_xlfn.XLOOKUP(F$1,'Copy of PY1 Data(H)'!$A$1:$CZ$1,_xlfn.XLOOKUP($A71,'Copy of PY1 Data(H)'!$A$1:$A$288,'Copy of PY1 Data(H)'!$A$1:$CZ$288))</f>
        <v>#N/A</v>
      </c>
      <c r="G71" s="643" t="e" cm="1">
        <f t="array" ref="G71">_xlfn.XLOOKUP(G$1,'Copy of PY1 Data(H)'!$A$1:$CZ$1,_xlfn.XLOOKUP($A71,'Copy of PY1 Data(H)'!$A$1:$A$288,'Copy of PY1 Data(H)'!$A$1:$CZ$288))</f>
        <v>#N/A</v>
      </c>
      <c r="H71" s="643" t="e" cm="1">
        <f t="array" ref="H71">_xlfn.XLOOKUP(H$1,'Copy of PY1 Data(H)'!$A$1:$CZ$1,_xlfn.XLOOKUP($A71,'Copy of PY1 Data(H)'!$A$1:$A$288,'Copy of PY1 Data(H)'!$A$1:$CZ$288))</f>
        <v>#N/A</v>
      </c>
      <c r="I71" s="643" t="e" cm="1">
        <f t="array" ref="I71">_xlfn.XLOOKUP(I$1,'Copy of PY1 Data(H)'!$A$1:$CZ$1,_xlfn.XLOOKUP($A71,'Copy of PY1 Data(H)'!$A$1:$A$288,'Copy of PY1 Data(H)'!$A$1:$CZ$288))</f>
        <v>#N/A</v>
      </c>
      <c r="J71" s="643" t="e" cm="1">
        <f t="array" ref="J71">_xlfn.XLOOKUP(J$1,'Copy of PY1 Data(H)'!$A$1:$CZ$1,_xlfn.XLOOKUP($A71,'Copy of PY1 Data(H)'!$A$1:$A$288,'Copy of PY1 Data(H)'!$A$1:$CZ$288))</f>
        <v>#N/A</v>
      </c>
      <c r="K71" s="643" t="e" cm="1">
        <f t="array" ref="K71">_xlfn.XLOOKUP(K$1,'Copy of PY1 Data(H)'!$A$1:$CZ$1,_xlfn.XLOOKUP($A71,'Copy of PY1 Data(H)'!$A$1:$A$288,'Copy of PY1 Data(H)'!$A$1:$CZ$288))</f>
        <v>#N/A</v>
      </c>
      <c r="L71" s="643" t="e" cm="1">
        <f t="array" ref="L71">_xlfn.XLOOKUP(L$1,'Copy of PY1 Data(H)'!$A$1:$CZ$1,_xlfn.XLOOKUP($A71,'Copy of PY1 Data(H)'!$A$1:$A$288,'Copy of PY1 Data(H)'!$A$1:$CZ$288))</f>
        <v>#N/A</v>
      </c>
      <c r="M71" s="643" t="e" cm="1">
        <f t="array" ref="M71">_xlfn.XLOOKUP(M$1,'Copy of PY1 Data(H)'!$A$1:$CZ$1,_xlfn.XLOOKUP($A71,'Copy of PY1 Data(H)'!$A$1:$A$288,'Copy of PY1 Data(H)'!$A$1:$CZ$288))</f>
        <v>#N/A</v>
      </c>
      <c r="N71" s="643" t="e" cm="1">
        <f t="array" ref="N71">_xlfn.XLOOKUP(N$1,'Copy of PY1 Data(H)'!$A$1:$CZ$1,_xlfn.XLOOKUP($A71,'Copy of PY1 Data(H)'!$A$1:$A$288,'Copy of PY1 Data(H)'!$A$1:$CZ$288))</f>
        <v>#N/A</v>
      </c>
      <c r="O71" s="643" t="e" cm="1">
        <f t="array" ref="O71">_xlfn.XLOOKUP(O$1,'Copy of PY1 Data(H)'!$A$1:$CZ$1,_xlfn.XLOOKUP($A71,'Copy of PY1 Data(H)'!$A$1:$A$288,'Copy of PY1 Data(H)'!$A$1:$CZ$288))</f>
        <v>#N/A</v>
      </c>
      <c r="P71" s="643" t="e" cm="1">
        <f t="array" ref="P71">_xlfn.XLOOKUP(P$1,'Copy of PY1 Data(H)'!$A$1:$CZ$1,_xlfn.XLOOKUP($A71,'Copy of PY1 Data(H)'!$A$1:$A$288,'Copy of PY1 Data(H)'!$A$1:$CZ$288))</f>
        <v>#N/A</v>
      </c>
      <c r="Q71" s="643" t="e" cm="1">
        <f t="array" ref="Q71">_xlfn.XLOOKUP(Q$1,'Copy of PY1 Data(H)'!$A$1:$CZ$1,_xlfn.XLOOKUP($A71,'Copy of PY1 Data(H)'!$A$1:$A$288,'Copy of PY1 Data(H)'!$A$1:$CZ$288))</f>
        <v>#N/A</v>
      </c>
      <c r="R71" s="643" t="e" cm="1">
        <f t="array" ref="R71">_xlfn.XLOOKUP(R$1,'Copy of PY1 Data(H)'!$A$1:$CZ$1,_xlfn.XLOOKUP($A71,'Copy of PY1 Data(H)'!$A$1:$A$288,'Copy of PY1 Data(H)'!$A$1:$CZ$288))</f>
        <v>#N/A</v>
      </c>
      <c r="S71" s="643" t="e" cm="1">
        <f t="array" ref="S71">_xlfn.XLOOKUP(S$1,'Copy of PY1 Data(H)'!$A$1:$CZ$1,_xlfn.XLOOKUP($A71,'Copy of PY1 Data(H)'!$A$1:$A$288,'Copy of PY1 Data(H)'!$A$1:$CZ$288))</f>
        <v>#N/A</v>
      </c>
      <c r="T71" s="643" t="e" cm="1">
        <f t="array" ref="T71">_xlfn.XLOOKUP(T$1,'Copy of PY1 Data(H)'!$A$1:$CZ$1,_xlfn.XLOOKUP($A71,'Copy of PY1 Data(H)'!$A$1:$A$288,'Copy of PY1 Data(H)'!$A$1:$CZ$288))</f>
        <v>#N/A</v>
      </c>
      <c r="U71" s="643" t="e" cm="1">
        <f t="array" ref="U71">_xlfn.XLOOKUP(U$1,'Copy of PY1 Data(H)'!$A$1:$CZ$1,_xlfn.XLOOKUP($A71,'Copy of PY1 Data(H)'!$A$1:$A$288,'Copy of PY1 Data(H)'!$A$1:$CZ$288))</f>
        <v>#N/A</v>
      </c>
      <c r="V71" s="643" t="e" cm="1">
        <f t="array" ref="V71">_xlfn.XLOOKUP(V$1,'Copy of PY1 Data(H)'!$A$1:$CZ$1,_xlfn.XLOOKUP($A71,'Copy of PY1 Data(H)'!$A$1:$A$288,'Copy of PY1 Data(H)'!$A$1:$CZ$288))</f>
        <v>#N/A</v>
      </c>
      <c r="W71" s="643" t="e" cm="1">
        <f t="array" ref="W71">_xlfn.XLOOKUP(W$1,'Copy of PY1 Data(H)'!$A$1:$CZ$1,_xlfn.XLOOKUP($A71,'Copy of PY1 Data(H)'!$A$1:$A$288,'Copy of PY1 Data(H)'!$A$1:$CZ$288))</f>
        <v>#N/A</v>
      </c>
      <c r="X71" s="643" t="e" cm="1">
        <f t="array" ref="X71">_xlfn.XLOOKUP(X$1,'Copy of PY1 Data(H)'!$A$1:$CZ$1,_xlfn.XLOOKUP($A71,'Copy of PY1 Data(H)'!$A$1:$A$288,'Copy of PY1 Data(H)'!$A$1:$CZ$288))</f>
        <v>#N/A</v>
      </c>
      <c r="Y71" s="643" t="e" cm="1">
        <f t="array" ref="Y71">_xlfn.XLOOKUP(Y$1,'Copy of PY1 Data(H)'!$A$1:$CZ$1,_xlfn.XLOOKUP($A71,'Copy of PY1 Data(H)'!$A$1:$A$288,'Copy of PY1 Data(H)'!$A$1:$CZ$288))</f>
        <v>#N/A</v>
      </c>
      <c r="Z71" s="643" t="e" cm="1">
        <f t="array" ref="Z71">_xlfn.XLOOKUP(Z$1,'Copy of PY1 Data(H)'!$A$1:$CZ$1,_xlfn.XLOOKUP($A71,'Copy of PY1 Data(H)'!$A$1:$A$288,'Copy of PY1 Data(H)'!$A$1:$CZ$288))</f>
        <v>#N/A</v>
      </c>
      <c r="AA71" s="643" t="e" cm="1">
        <f t="array" ref="AA71">_xlfn.XLOOKUP(AA$1,'Copy of PY1 Data(H)'!$A$1:$CZ$1,_xlfn.XLOOKUP($A71,'Copy of PY1 Data(H)'!$A$1:$A$288,'Copy of PY1 Data(H)'!$A$1:$CZ$288))</f>
        <v>#N/A</v>
      </c>
      <c r="AB71" s="643" t="e" cm="1">
        <f t="array" ref="AB71">_xlfn.XLOOKUP(AB$1,'Copy of PY1 Data(H)'!$A$1:$CZ$1,_xlfn.XLOOKUP($A71,'Copy of PY1 Data(H)'!$A$1:$A$288,'Copy of PY1 Data(H)'!$A$1:$CZ$288))</f>
        <v>#N/A</v>
      </c>
      <c r="AC71" s="643" t="e" cm="1">
        <f t="array" ref="AC71">_xlfn.XLOOKUP(AC$1,'Copy of PY1 Data(H)'!$A$1:$CZ$1,_xlfn.XLOOKUP($A71,'Copy of PY1 Data(H)'!$A$1:$A$288,'Copy of PY1 Data(H)'!$A$1:$CZ$288))</f>
        <v>#N/A</v>
      </c>
      <c r="AD71" s="643" t="e" cm="1">
        <f t="array" ref="AD71">_xlfn.XLOOKUP(AD$1,'Copy of PY1 Data(H)'!$A$1:$CZ$1,_xlfn.XLOOKUP($A71,'Copy of PY1 Data(H)'!$A$1:$A$288,'Copy of PY1 Data(H)'!$A$1:$CZ$288))</f>
        <v>#N/A</v>
      </c>
      <c r="AE71" s="643" t="e" cm="1">
        <f t="array" ref="AE71">_xlfn.XLOOKUP(AE$1,'Copy of PY1 Data(H)'!$A$1:$CZ$1,_xlfn.XLOOKUP($A71,'Copy of PY1 Data(H)'!$A$1:$A$288,'Copy of PY1 Data(H)'!$A$1:$CZ$288))</f>
        <v>#N/A</v>
      </c>
      <c r="AF71" s="643" t="e" cm="1">
        <f t="array" ref="AF71">_xlfn.XLOOKUP(AF$1,'Copy of PY1 Data(H)'!$A$1:$CZ$1,_xlfn.XLOOKUP($A71,'Copy of PY1 Data(H)'!$A$1:$A$288,'Copy of PY1 Data(H)'!$A$1:$CZ$288))</f>
        <v>#N/A</v>
      </c>
      <c r="AG71" s="643" t="e" cm="1">
        <f t="array" ref="AG71">_xlfn.XLOOKUP(AG$1,'Copy of PY1 Data(H)'!$A$1:$CZ$1,_xlfn.XLOOKUP($A71,'Copy of PY1 Data(H)'!$A$1:$A$288,'Copy of PY1 Data(H)'!$A$1:$CZ$288))</f>
        <v>#N/A</v>
      </c>
      <c r="AH71" s="643" t="e" cm="1">
        <f t="array" ref="AH71">_xlfn.XLOOKUP(AH$1,'Copy of PY1 Data(H)'!$A$1:$CZ$1,_xlfn.XLOOKUP($A71,'Copy of PY1 Data(H)'!$A$1:$A$288,'Copy of PY1 Data(H)'!$A$1:$CZ$288))</f>
        <v>#N/A</v>
      </c>
      <c r="AI71" s="643" t="e" cm="1">
        <f t="array" ref="AI71">_xlfn.XLOOKUP(AI$1,'Copy of PY1 Data(H)'!$A$1:$CZ$1,_xlfn.XLOOKUP($A71,'Copy of PY1 Data(H)'!$A$1:$A$288,'Copy of PY1 Data(H)'!$A$1:$CZ$288))</f>
        <v>#N/A</v>
      </c>
      <c r="AJ71" s="643" t="e" cm="1">
        <f t="array" ref="AJ71">_xlfn.XLOOKUP(AJ$1,'Copy of PY1 Data(H)'!$A$1:$CZ$1,_xlfn.XLOOKUP($A71,'Copy of PY1 Data(H)'!$A$1:$A$288,'Copy of PY1 Data(H)'!$A$1:$CZ$288))</f>
        <v>#N/A</v>
      </c>
      <c r="AK71" s="643" t="e" cm="1">
        <f t="array" ref="AK71">_xlfn.XLOOKUP(AK$1,'Copy of PY1 Data(H)'!$A$1:$CZ$1,_xlfn.XLOOKUP($A71,'Copy of PY1 Data(H)'!$A$1:$A$288,'Copy of PY1 Data(H)'!$A$1:$CZ$288))</f>
        <v>#N/A</v>
      </c>
      <c r="AL71" s="643" t="e" cm="1">
        <f t="array" ref="AL71">_xlfn.XLOOKUP(AL$1,'Copy of PY1 Data(H)'!$A$1:$CZ$1,_xlfn.XLOOKUP($A71,'Copy of PY1 Data(H)'!$A$1:$A$288,'Copy of PY1 Data(H)'!$A$1:$CZ$288))</f>
        <v>#N/A</v>
      </c>
      <c r="AM71" s="643" t="e" cm="1">
        <f t="array" ref="AM71">_xlfn.XLOOKUP(AM$1,'Copy of PY1 Data(H)'!$A$1:$CZ$1,_xlfn.XLOOKUP($A71,'Copy of PY1 Data(H)'!$A$1:$A$288,'Copy of PY1 Data(H)'!$A$1:$CZ$288))</f>
        <v>#N/A</v>
      </c>
      <c r="AN71" s="643" t="e" cm="1">
        <f t="array" ref="AN71">_xlfn.XLOOKUP(AN$1,'Copy of PY1 Data(H)'!$A$1:$CZ$1,_xlfn.XLOOKUP($A71,'Copy of PY1 Data(H)'!$A$1:$A$288,'Copy of PY1 Data(H)'!$A$1:$CZ$288))</f>
        <v>#N/A</v>
      </c>
      <c r="AO71" s="643" t="e" cm="1">
        <f t="array" ref="AO71">_xlfn.XLOOKUP(AO$1,'Copy of PY1 Data(H)'!$A$1:$CZ$1,_xlfn.XLOOKUP($A71,'Copy of PY1 Data(H)'!$A$1:$A$288,'Copy of PY1 Data(H)'!$A$1:$CZ$288))</f>
        <v>#N/A</v>
      </c>
      <c r="AP71" s="643" t="e" cm="1">
        <f t="array" ref="AP71">_xlfn.XLOOKUP(AP$1,'Copy of PY1 Data(H)'!$A$1:$CZ$1,_xlfn.XLOOKUP($A71,'Copy of PY1 Data(H)'!$A$1:$A$288,'Copy of PY1 Data(H)'!$A$1:$CZ$288))</f>
        <v>#N/A</v>
      </c>
      <c r="AQ71" s="643" t="e" cm="1">
        <f t="array" ref="AQ71">_xlfn.XLOOKUP(AQ$1,'Copy of PY1 Data(H)'!$A$1:$CZ$1,_xlfn.XLOOKUP($A71,'Copy of PY1 Data(H)'!$A$1:$A$288,'Copy of PY1 Data(H)'!$A$1:$CZ$288))</f>
        <v>#N/A</v>
      </c>
      <c r="AR71" s="643" t="e" cm="1">
        <f t="array" ref="AR71">_xlfn.XLOOKUP(AR$1,'Copy of PY1 Data(H)'!$A$1:$CZ$1,_xlfn.XLOOKUP($A71,'Copy of PY1 Data(H)'!$A$1:$A$288,'Copy of PY1 Data(H)'!$A$1:$CZ$288))</f>
        <v>#N/A</v>
      </c>
      <c r="AS71" s="643" t="e" cm="1">
        <f t="array" ref="AS71">_xlfn.XLOOKUP(AS$1,'Copy of PY1 Data(H)'!$A$1:$CZ$1,_xlfn.XLOOKUP($A71,'Copy of PY1 Data(H)'!$A$1:$A$288,'Copy of PY1 Data(H)'!$A$1:$CZ$288))</f>
        <v>#N/A</v>
      </c>
      <c r="AT71" s="643" t="e" cm="1">
        <f t="array" ref="AT71">_xlfn.XLOOKUP(AT$1,'Copy of PY1 Data(H)'!$A$1:$CZ$1,_xlfn.XLOOKUP($A71,'Copy of PY1 Data(H)'!$A$1:$A$288,'Copy of PY1 Data(H)'!$A$1:$CZ$288))</f>
        <v>#N/A</v>
      </c>
      <c r="AU71" s="643" t="e" cm="1">
        <f t="array" ref="AU71">_xlfn.XLOOKUP(AU$1,'Copy of PY1 Data(H)'!$A$1:$CZ$1,_xlfn.XLOOKUP($A71,'Copy of PY1 Data(H)'!$A$1:$A$288,'Copy of PY1 Data(H)'!$A$1:$CZ$288))</f>
        <v>#N/A</v>
      </c>
      <c r="AV71" s="643" t="e" cm="1">
        <f t="array" ref="AV71">_xlfn.XLOOKUP(AV$1,'Copy of PY1 Data(H)'!$A$1:$CZ$1,_xlfn.XLOOKUP($A71,'Copy of PY1 Data(H)'!$A$1:$A$288,'Copy of PY1 Data(H)'!$A$1:$CZ$288))</f>
        <v>#N/A</v>
      </c>
      <c r="AW71" s="643" t="e" cm="1">
        <f t="array" ref="AW71">_xlfn.XLOOKUP(AW$1,'Copy of PY1 Data(H)'!$A$1:$CZ$1,_xlfn.XLOOKUP($A71,'Copy of PY1 Data(H)'!$A$1:$A$288,'Copy of PY1 Data(H)'!$A$1:$CZ$288))</f>
        <v>#N/A</v>
      </c>
      <c r="AX71" s="643" t="e" cm="1">
        <f t="array" ref="AX71">_xlfn.XLOOKUP(AX$1,'Copy of PY1 Data(H)'!$A$1:$CZ$1,_xlfn.XLOOKUP($A71,'Copy of PY1 Data(H)'!$A$1:$A$288,'Copy of PY1 Data(H)'!$A$1:$CZ$288))</f>
        <v>#N/A</v>
      </c>
      <c r="AY71" s="643" t="e" cm="1">
        <f t="array" ref="AY71">_xlfn.XLOOKUP(AY$1,'Copy of PY1 Data(H)'!$A$1:$CZ$1,_xlfn.XLOOKUP($A71,'Copy of PY1 Data(H)'!$A$1:$A$288,'Copy of PY1 Data(H)'!$A$1:$CZ$288))</f>
        <v>#N/A</v>
      </c>
      <c r="AZ71" s="643" t="e" cm="1">
        <f t="array" ref="AZ71">_xlfn.XLOOKUP(AZ$1,'Copy of PY1 Data(H)'!$A$1:$CZ$1,_xlfn.XLOOKUP($A71,'Copy of PY1 Data(H)'!$A$1:$A$288,'Copy of PY1 Data(H)'!$A$1:$CZ$288))</f>
        <v>#N/A</v>
      </c>
      <c r="BA71" s="643" t="e" cm="1">
        <f t="array" ref="BA71">_xlfn.XLOOKUP(BA$1,'Copy of PY1 Data(H)'!$A$1:$CZ$1,_xlfn.XLOOKUP($A71,'Copy of PY1 Data(H)'!$A$1:$A$288,'Copy of PY1 Data(H)'!$A$1:$CZ$288))</f>
        <v>#N/A</v>
      </c>
      <c r="BB71" s="643" t="e" cm="1">
        <f t="array" ref="BB71">_xlfn.XLOOKUP(BB$1,'Copy of PY1 Data(H)'!$A$1:$CZ$1,_xlfn.XLOOKUP($A71,'Copy of PY1 Data(H)'!$A$1:$A$288,'Copy of PY1 Data(H)'!$A$1:$CZ$288))</f>
        <v>#N/A</v>
      </c>
      <c r="BC71" s="643" t="e" cm="1">
        <f t="array" ref="BC71">_xlfn.XLOOKUP(BC$1,'Copy of PY1 Data(H)'!$A$1:$CZ$1,_xlfn.XLOOKUP($A71,'Copy of PY1 Data(H)'!$A$1:$A$288,'Copy of PY1 Data(H)'!$A$1:$CZ$288))</f>
        <v>#N/A</v>
      </c>
      <c r="BD71" s="643" t="e" cm="1">
        <f t="array" ref="BD71">_xlfn.XLOOKUP(BD$1,'Copy of PY1 Data(H)'!$A$1:$CZ$1,_xlfn.XLOOKUP($A71,'Copy of PY1 Data(H)'!$A$1:$A$288,'Copy of PY1 Data(H)'!$A$1:$CZ$288))</f>
        <v>#N/A</v>
      </c>
      <c r="BE71" s="643" t="e" cm="1">
        <f t="array" ref="BE71">_xlfn.XLOOKUP(BE$1,'Copy of PY1 Data(H)'!$A$1:$CZ$1,_xlfn.XLOOKUP($A71,'Copy of PY1 Data(H)'!$A$1:$A$288,'Copy of PY1 Data(H)'!$A$1:$CZ$288))</f>
        <v>#N/A</v>
      </c>
      <c r="BF71" s="643" t="e" cm="1">
        <f t="array" ref="BF71">_xlfn.XLOOKUP(BF$1,'Copy of PY1 Data(H)'!$A$1:$CZ$1,_xlfn.XLOOKUP($A71,'Copy of PY1 Data(H)'!$A$1:$A$288,'Copy of PY1 Data(H)'!$A$1:$CZ$288))</f>
        <v>#N/A</v>
      </c>
      <c r="BG71" s="643" t="e" cm="1">
        <f t="array" ref="BG71">_xlfn.XLOOKUP(BG$1,'Copy of PY1 Data(H)'!$A$1:$CZ$1,_xlfn.XLOOKUP($A71,'Copy of PY1 Data(H)'!$A$1:$A$288,'Copy of PY1 Data(H)'!$A$1:$CZ$288))</f>
        <v>#N/A</v>
      </c>
      <c r="BH71" s="643" t="e" cm="1">
        <f t="array" ref="BH71">_xlfn.XLOOKUP(BH$1,'Copy of PY1 Data(H)'!$A$1:$CZ$1,_xlfn.XLOOKUP($A71,'Copy of PY1 Data(H)'!$A$1:$A$288,'Copy of PY1 Data(H)'!$A$1:$CZ$288))</f>
        <v>#N/A</v>
      </c>
      <c r="BI71" s="643" t="e" cm="1">
        <f t="array" ref="BI71">_xlfn.XLOOKUP(BI$1,'Copy of PY1 Data(H)'!$A$1:$CZ$1,_xlfn.XLOOKUP($A71,'Copy of PY1 Data(H)'!$A$1:$A$288,'Copy of PY1 Data(H)'!$A$1:$CZ$288))</f>
        <v>#N/A</v>
      </c>
      <c r="BJ71" s="643" t="e" cm="1">
        <f t="array" ref="BJ71">_xlfn.XLOOKUP(BJ$1,'Copy of PY1 Data(H)'!$A$1:$CZ$1,_xlfn.XLOOKUP($A71,'Copy of PY1 Data(H)'!$A$1:$A$288,'Copy of PY1 Data(H)'!$A$1:$CZ$288))</f>
        <v>#N/A</v>
      </c>
      <c r="BK71" s="643" t="e" cm="1">
        <f t="array" ref="BK71">_xlfn.XLOOKUP(BK$1,'Copy of PY1 Data(H)'!$A$1:$CZ$1,_xlfn.XLOOKUP($A71,'Copy of PY1 Data(H)'!$A$1:$A$288,'Copy of PY1 Data(H)'!$A$1:$CZ$288))</f>
        <v>#N/A</v>
      </c>
      <c r="BL71" s="643" t="e" cm="1">
        <f t="array" ref="BL71">_xlfn.XLOOKUP(BL$1,'Copy of PY1 Data(H)'!$A$1:$CZ$1,_xlfn.XLOOKUP($A71,'Copy of PY1 Data(H)'!$A$1:$A$288,'Copy of PY1 Data(H)'!$A$1:$CZ$288))</f>
        <v>#N/A</v>
      </c>
      <c r="BM71" s="643" t="e" cm="1">
        <f t="array" ref="BM71">_xlfn.XLOOKUP(BM$1,'Copy of PY1 Data(H)'!$A$1:$CZ$1,_xlfn.XLOOKUP($A71,'Copy of PY1 Data(H)'!$A$1:$A$288,'Copy of PY1 Data(H)'!$A$1:$CZ$288))</f>
        <v>#N/A</v>
      </c>
      <c r="BN71" s="643" t="e" cm="1">
        <f t="array" ref="BN71">_xlfn.XLOOKUP(BN$1,'Copy of PY1 Data(H)'!$A$1:$CZ$1,_xlfn.XLOOKUP($A71,'Copy of PY1 Data(H)'!$A$1:$A$288,'Copy of PY1 Data(H)'!$A$1:$CZ$288))</f>
        <v>#N/A</v>
      </c>
      <c r="BO71" s="643" t="e" cm="1">
        <f t="array" ref="BO71">_xlfn.XLOOKUP(BO$1,'Copy of PY1 Data(H)'!$A$1:$CZ$1,_xlfn.XLOOKUP($A71,'Copy of PY1 Data(H)'!$A$1:$A$288,'Copy of PY1 Data(H)'!$A$1:$CZ$288))</f>
        <v>#N/A</v>
      </c>
      <c r="BP71" s="643" t="e" cm="1">
        <f t="array" ref="BP71">_xlfn.XLOOKUP(BP$1,'Copy of PY1 Data(H)'!$A$1:$CZ$1,_xlfn.XLOOKUP($A71,'Copy of PY1 Data(H)'!$A$1:$A$288,'Copy of PY1 Data(H)'!$A$1:$CZ$288))</f>
        <v>#N/A</v>
      </c>
      <c r="BQ71" s="643" t="e" cm="1">
        <f t="array" ref="BQ71">_xlfn.XLOOKUP(BQ$1,'Copy of PY1 Data(H)'!$A$1:$CZ$1,_xlfn.XLOOKUP($A71,'Copy of PY1 Data(H)'!$A$1:$A$288,'Copy of PY1 Data(H)'!$A$1:$CZ$288))</f>
        <v>#N/A</v>
      </c>
      <c r="BR71" s="643" t="e" cm="1">
        <f t="array" ref="BR71">_xlfn.XLOOKUP(BR$1,'Copy of PY1 Data(H)'!$A$1:$CZ$1,_xlfn.XLOOKUP($A71,'Copy of PY1 Data(H)'!$A$1:$A$288,'Copy of PY1 Data(H)'!$A$1:$CZ$288))</f>
        <v>#N/A</v>
      </c>
      <c r="BS71" s="643" t="e" cm="1">
        <f t="array" ref="BS71">_xlfn.XLOOKUP(BS$1,'Copy of PY1 Data(H)'!$A$1:$CZ$1,_xlfn.XLOOKUP($A71,'Copy of PY1 Data(H)'!$A$1:$A$288,'Copy of PY1 Data(H)'!$A$1:$CZ$288))</f>
        <v>#N/A</v>
      </c>
      <c r="BT71" s="643" t="e" cm="1">
        <f t="array" ref="BT71">_xlfn.XLOOKUP(BT$1,'Copy of PY1 Data(H)'!$A$1:$CZ$1,_xlfn.XLOOKUP($A71,'Copy of PY1 Data(H)'!$A$1:$A$288,'Copy of PY1 Data(H)'!$A$1:$CZ$288))</f>
        <v>#N/A</v>
      </c>
      <c r="BU71" s="643" t="e" cm="1">
        <f t="array" ref="BU71">_xlfn.XLOOKUP(BU$1,'Copy of PY1 Data(H)'!$A$1:$CZ$1,_xlfn.XLOOKUP($A71,'Copy of PY1 Data(H)'!$A$1:$A$288,'Copy of PY1 Data(H)'!$A$1:$CZ$288))</f>
        <v>#N/A</v>
      </c>
      <c r="BV71" s="643" t="e" cm="1">
        <f t="array" ref="BV71">_xlfn.XLOOKUP(BV$1,'Copy of PY1 Data(H)'!$A$1:$CZ$1,_xlfn.XLOOKUP($A71,'Copy of PY1 Data(H)'!$A$1:$A$288,'Copy of PY1 Data(H)'!$A$1:$CZ$288))</f>
        <v>#N/A</v>
      </c>
      <c r="BW71" s="643" t="e" cm="1">
        <f t="array" ref="BW71">_xlfn.XLOOKUP(BW$1,'Copy of PY1 Data(H)'!$A$1:$CZ$1,_xlfn.XLOOKUP($A71,'Copy of PY1 Data(H)'!$A$1:$A$288,'Copy of PY1 Data(H)'!$A$1:$CZ$288))</f>
        <v>#N/A</v>
      </c>
      <c r="BX71" s="643" t="e" cm="1">
        <f t="array" ref="BX71">_xlfn.XLOOKUP(BX$1,'Copy of PY1 Data(H)'!$A$1:$CZ$1,_xlfn.XLOOKUP($A71,'Copy of PY1 Data(H)'!$A$1:$A$288,'Copy of PY1 Data(H)'!$A$1:$CZ$288))</f>
        <v>#N/A</v>
      </c>
      <c r="BY71" s="643" t="e" cm="1">
        <f t="array" ref="BY71">_xlfn.XLOOKUP(BY$1,'Copy of PY1 Data(H)'!$A$1:$CZ$1,_xlfn.XLOOKUP($A71,'Copy of PY1 Data(H)'!$A$1:$A$288,'Copy of PY1 Data(H)'!$A$1:$CZ$288))</f>
        <v>#N/A</v>
      </c>
      <c r="BZ71" s="643" t="e" cm="1">
        <f t="array" ref="BZ71">_xlfn.XLOOKUP(BZ$1,'Copy of PY1 Data(H)'!$A$1:$CZ$1,_xlfn.XLOOKUP($A71,'Copy of PY1 Data(H)'!$A$1:$A$288,'Copy of PY1 Data(H)'!$A$1:$CZ$288))</f>
        <v>#N/A</v>
      </c>
      <c r="CA71" s="643" t="e" cm="1">
        <f t="array" ref="CA71">_xlfn.XLOOKUP(CA$1,'Copy of PY1 Data(H)'!$A$1:$CZ$1,_xlfn.XLOOKUP($A71,'Copy of PY1 Data(H)'!$A$1:$A$288,'Copy of PY1 Data(H)'!$A$1:$CZ$288))</f>
        <v>#N/A</v>
      </c>
      <c r="CB71" s="643" t="e" cm="1">
        <f t="array" ref="CB71">_xlfn.XLOOKUP(CB$1,'Copy of PY1 Data(H)'!$A$1:$CZ$1,_xlfn.XLOOKUP($A71,'Copy of PY1 Data(H)'!$A$1:$A$288,'Copy of PY1 Data(H)'!$A$1:$CZ$288))</f>
        <v>#N/A</v>
      </c>
      <c r="CC71" s="643" t="e" cm="1">
        <f t="array" ref="CC71">_xlfn.XLOOKUP(CC$1,'Copy of PY1 Data(H)'!$A$1:$CZ$1,_xlfn.XLOOKUP($A71,'Copy of PY1 Data(H)'!$A$1:$A$288,'Copy of PY1 Data(H)'!$A$1:$CZ$288))</f>
        <v>#N/A</v>
      </c>
      <c r="CD71" s="643" t="e" cm="1">
        <f t="array" ref="CD71">_xlfn.XLOOKUP(CD$1,'Copy of PY1 Data(H)'!$A$1:$CZ$1,_xlfn.XLOOKUP($A71,'Copy of PY1 Data(H)'!$A$1:$A$288,'Copy of PY1 Data(H)'!$A$1:$CZ$288))</f>
        <v>#N/A</v>
      </c>
    </row>
    <row r="72" spans="1:82" x14ac:dyDescent="0.3">
      <c r="A72" s="180">
        <v>507</v>
      </c>
      <c r="C72" s="180"/>
      <c r="D72" s="180" cm="1">
        <f t="array" ref="D72">_xlfn.XLOOKUP(D$1,'Copy of PY1 Data(H)'!$A$1:$CZ$1,_xlfn.XLOOKUP($A72,'Copy of PY1 Data(H)'!$A$1:$A$288,'Copy of PY1 Data(H)'!$A$1:$CZ$288))</f>
        <v>0</v>
      </c>
      <c r="E72" s="180" cm="1">
        <f t="array" ref="E72">_xlfn.XLOOKUP(E$1,'Copy of PY1 Data(H)'!$A$1:$CZ$1,_xlfn.XLOOKUP($A72,'Copy of PY1 Data(H)'!$A$1:$A$288,'Copy of PY1 Data(H)'!$A$1:$CZ$288))</f>
        <v>0</v>
      </c>
      <c r="F72" s="180" cm="1">
        <f t="array" ref="F72">_xlfn.XLOOKUP(F$1,'Copy of PY1 Data(H)'!$A$1:$CZ$1,_xlfn.XLOOKUP($A72,'Copy of PY1 Data(H)'!$A$1:$A$288,'Copy of PY1 Data(H)'!$A$1:$CZ$288))</f>
        <v>0</v>
      </c>
      <c r="G72" s="180" cm="1">
        <f t="array" ref="G72">_xlfn.XLOOKUP(G$1,'Copy of PY1 Data(H)'!$A$1:$CZ$1,_xlfn.XLOOKUP($A72,'Copy of PY1 Data(H)'!$A$1:$A$288,'Copy of PY1 Data(H)'!$A$1:$CZ$288))</f>
        <v>0</v>
      </c>
      <c r="H72" s="180" cm="1">
        <f t="array" ref="H72">_xlfn.XLOOKUP(H$1,'Copy of PY1 Data(H)'!$A$1:$CZ$1,_xlfn.XLOOKUP($A72,'Copy of PY1 Data(H)'!$A$1:$A$288,'Copy of PY1 Data(H)'!$A$1:$CZ$288))</f>
        <v>0</v>
      </c>
      <c r="I72" s="180" cm="1">
        <f t="array" ref="I72">_xlfn.XLOOKUP(I$1,'Copy of PY1 Data(H)'!$A$1:$CZ$1,_xlfn.XLOOKUP($A72,'Copy of PY1 Data(H)'!$A$1:$A$288,'Copy of PY1 Data(H)'!$A$1:$CZ$288))</f>
        <v>0</v>
      </c>
      <c r="J72" s="180" cm="1">
        <f t="array" ref="J72">_xlfn.XLOOKUP(J$1,'Copy of PY1 Data(H)'!$A$1:$CZ$1,_xlfn.XLOOKUP($A72,'Copy of PY1 Data(H)'!$A$1:$A$288,'Copy of PY1 Data(H)'!$A$1:$CZ$288))</f>
        <v>0</v>
      </c>
      <c r="K72" s="180" cm="1">
        <f t="array" ref="K72">_xlfn.XLOOKUP(K$1,'Copy of PY1 Data(H)'!$A$1:$CZ$1,_xlfn.XLOOKUP($A72,'Copy of PY1 Data(H)'!$A$1:$A$288,'Copy of PY1 Data(H)'!$A$1:$CZ$288))</f>
        <v>0</v>
      </c>
      <c r="L72" s="180" cm="1">
        <f t="array" ref="L72">_xlfn.XLOOKUP(L$1,'Copy of PY1 Data(H)'!$A$1:$CZ$1,_xlfn.XLOOKUP($A72,'Copy of PY1 Data(H)'!$A$1:$A$288,'Copy of PY1 Data(H)'!$A$1:$CZ$288))</f>
        <v>0</v>
      </c>
      <c r="M72" s="180" cm="1">
        <f t="array" ref="M72">_xlfn.XLOOKUP(M$1,'Copy of PY1 Data(H)'!$A$1:$CZ$1,_xlfn.XLOOKUP($A72,'Copy of PY1 Data(H)'!$A$1:$A$288,'Copy of PY1 Data(H)'!$A$1:$CZ$288))</f>
        <v>0</v>
      </c>
      <c r="N72" s="180" cm="1">
        <f t="array" ref="N72">_xlfn.XLOOKUP(N$1,'Copy of PY1 Data(H)'!$A$1:$CZ$1,_xlfn.XLOOKUP($A72,'Copy of PY1 Data(H)'!$A$1:$A$288,'Copy of PY1 Data(H)'!$A$1:$CZ$288))</f>
        <v>0</v>
      </c>
      <c r="O72" s="180" cm="1">
        <f t="array" ref="O72">_xlfn.XLOOKUP(O$1,'Copy of PY1 Data(H)'!$A$1:$CZ$1,_xlfn.XLOOKUP($A72,'Copy of PY1 Data(H)'!$A$1:$A$288,'Copy of PY1 Data(H)'!$A$1:$CZ$288))</f>
        <v>0</v>
      </c>
      <c r="P72" s="180" cm="1">
        <f t="array" ref="P72">_xlfn.XLOOKUP(P$1,'Copy of PY1 Data(H)'!$A$1:$CZ$1,_xlfn.XLOOKUP($A72,'Copy of PY1 Data(H)'!$A$1:$A$288,'Copy of PY1 Data(H)'!$A$1:$CZ$288))</f>
        <v>0</v>
      </c>
      <c r="Q72" s="180" cm="1">
        <f t="array" ref="Q72">_xlfn.XLOOKUP(Q$1,'Copy of PY1 Data(H)'!$A$1:$CZ$1,_xlfn.XLOOKUP($A72,'Copy of PY1 Data(H)'!$A$1:$A$288,'Copy of PY1 Data(H)'!$A$1:$CZ$288))</f>
        <v>0</v>
      </c>
      <c r="R72" s="180" cm="1">
        <f t="array" ref="R72">_xlfn.XLOOKUP(R$1,'Copy of PY1 Data(H)'!$A$1:$CZ$1,_xlfn.XLOOKUP($A72,'Copy of PY1 Data(H)'!$A$1:$A$288,'Copy of PY1 Data(H)'!$A$1:$CZ$288))</f>
        <v>0</v>
      </c>
      <c r="S72" s="180" cm="1">
        <f t="array" ref="S72">_xlfn.XLOOKUP(S$1,'Copy of PY1 Data(H)'!$A$1:$CZ$1,_xlfn.XLOOKUP($A72,'Copy of PY1 Data(H)'!$A$1:$A$288,'Copy of PY1 Data(H)'!$A$1:$CZ$288))</f>
        <v>-67566</v>
      </c>
      <c r="T72" s="180" cm="1">
        <f t="array" ref="T72">_xlfn.XLOOKUP(T$1,'Copy of PY1 Data(H)'!$A$1:$CZ$1,_xlfn.XLOOKUP($A72,'Copy of PY1 Data(H)'!$A$1:$A$288,'Copy of PY1 Data(H)'!$A$1:$CZ$288))</f>
        <v>777499</v>
      </c>
      <c r="U72" s="180" cm="1">
        <f t="array" ref="U72">_xlfn.XLOOKUP(U$1,'Copy of PY1 Data(H)'!$A$1:$CZ$1,_xlfn.XLOOKUP($A72,'Copy of PY1 Data(H)'!$A$1:$A$288,'Copy of PY1 Data(H)'!$A$1:$CZ$288))</f>
        <v>0</v>
      </c>
      <c r="V72" s="180" cm="1">
        <f t="array" ref="V72">_xlfn.XLOOKUP(V$1,'Copy of PY1 Data(H)'!$A$1:$CZ$1,_xlfn.XLOOKUP($A72,'Copy of PY1 Data(H)'!$A$1:$A$288,'Copy of PY1 Data(H)'!$A$1:$CZ$288))</f>
        <v>0</v>
      </c>
      <c r="W72" s="180" cm="1">
        <f t="array" ref="W72">_xlfn.XLOOKUP(W$1,'Copy of PY1 Data(H)'!$A$1:$CZ$1,_xlfn.XLOOKUP($A72,'Copy of PY1 Data(H)'!$A$1:$A$288,'Copy of PY1 Data(H)'!$A$1:$CZ$288))</f>
        <v>0</v>
      </c>
      <c r="X72" s="180" cm="1">
        <f t="array" ref="X72">_xlfn.XLOOKUP(X$1,'Copy of PY1 Data(H)'!$A$1:$CZ$1,_xlfn.XLOOKUP($A72,'Copy of PY1 Data(H)'!$A$1:$A$288,'Copy of PY1 Data(H)'!$A$1:$CZ$288))</f>
        <v>0</v>
      </c>
      <c r="Y72" s="180" cm="1">
        <f t="array" ref="Y72">_xlfn.XLOOKUP(Y$1,'Copy of PY1 Data(H)'!$A$1:$CZ$1,_xlfn.XLOOKUP($A72,'Copy of PY1 Data(H)'!$A$1:$A$288,'Copy of PY1 Data(H)'!$A$1:$CZ$288))</f>
        <v>0</v>
      </c>
      <c r="Z72" s="180" cm="1">
        <f t="array" ref="Z72">_xlfn.XLOOKUP(Z$1,'Copy of PY1 Data(H)'!$A$1:$CZ$1,_xlfn.XLOOKUP($A72,'Copy of PY1 Data(H)'!$A$1:$A$288,'Copy of PY1 Data(H)'!$A$1:$CZ$288))</f>
        <v>0</v>
      </c>
      <c r="AA72" s="180" cm="1">
        <f t="array" ref="AA72">_xlfn.XLOOKUP(AA$1,'Copy of PY1 Data(H)'!$A$1:$CZ$1,_xlfn.XLOOKUP($A72,'Copy of PY1 Data(H)'!$A$1:$A$288,'Copy of PY1 Data(H)'!$A$1:$CZ$288))</f>
        <v>0</v>
      </c>
      <c r="AB72" s="180" cm="1">
        <f t="array" ref="AB72">_xlfn.XLOOKUP(AB$1,'Copy of PY1 Data(H)'!$A$1:$CZ$1,_xlfn.XLOOKUP($A72,'Copy of PY1 Data(H)'!$A$1:$A$288,'Copy of PY1 Data(H)'!$A$1:$CZ$288))</f>
        <v>0</v>
      </c>
      <c r="AC72" s="180" cm="1">
        <f t="array" ref="AC72">_xlfn.XLOOKUP(AC$1,'Copy of PY1 Data(H)'!$A$1:$CZ$1,_xlfn.XLOOKUP($A72,'Copy of PY1 Data(H)'!$A$1:$A$288,'Copy of PY1 Data(H)'!$A$1:$CZ$288))</f>
        <v>0</v>
      </c>
      <c r="AD72" s="180" cm="1">
        <f t="array" ref="AD72">_xlfn.XLOOKUP(AD$1,'Copy of PY1 Data(H)'!$A$1:$CZ$1,_xlfn.XLOOKUP($A72,'Copy of PY1 Data(H)'!$A$1:$A$288,'Copy of PY1 Data(H)'!$A$1:$CZ$288))</f>
        <v>0</v>
      </c>
      <c r="AE72" s="180" cm="1">
        <f t="array" ref="AE72">_xlfn.XLOOKUP(AE$1,'Copy of PY1 Data(H)'!$A$1:$CZ$1,_xlfn.XLOOKUP($A72,'Copy of PY1 Data(H)'!$A$1:$A$288,'Copy of PY1 Data(H)'!$A$1:$CZ$288))</f>
        <v>0</v>
      </c>
      <c r="AF72" s="180" cm="1">
        <f t="array" ref="AF72">_xlfn.XLOOKUP(AF$1,'Copy of PY1 Data(H)'!$A$1:$CZ$1,_xlfn.XLOOKUP($A72,'Copy of PY1 Data(H)'!$A$1:$A$288,'Copy of PY1 Data(H)'!$A$1:$CZ$288))</f>
        <v>14818</v>
      </c>
      <c r="AG72" s="180" cm="1">
        <f t="array" ref="AG72">_xlfn.XLOOKUP(AG$1,'Copy of PY1 Data(H)'!$A$1:$CZ$1,_xlfn.XLOOKUP($A72,'Copy of PY1 Data(H)'!$A$1:$A$288,'Copy of PY1 Data(H)'!$A$1:$CZ$288))</f>
        <v>0</v>
      </c>
      <c r="AH72" s="180" cm="1">
        <f t="array" ref="AH72">_xlfn.XLOOKUP(AH$1,'Copy of PY1 Data(H)'!$A$1:$CZ$1,_xlfn.XLOOKUP($A72,'Copy of PY1 Data(H)'!$A$1:$A$288,'Copy of PY1 Data(H)'!$A$1:$CZ$288))</f>
        <v>0</v>
      </c>
      <c r="AI72" s="180" cm="1">
        <f t="array" ref="AI72">_xlfn.XLOOKUP(AI$1,'Copy of PY1 Data(H)'!$A$1:$CZ$1,_xlfn.XLOOKUP($A72,'Copy of PY1 Data(H)'!$A$1:$A$288,'Copy of PY1 Data(H)'!$A$1:$CZ$288))</f>
        <v>0</v>
      </c>
      <c r="AJ72" s="180" cm="1">
        <f t="array" ref="AJ72">_xlfn.XLOOKUP(AJ$1,'Copy of PY1 Data(H)'!$A$1:$CZ$1,_xlfn.XLOOKUP($A72,'Copy of PY1 Data(H)'!$A$1:$A$288,'Copy of PY1 Data(H)'!$A$1:$CZ$288))</f>
        <v>0</v>
      </c>
      <c r="AK72" s="180" cm="1">
        <f t="array" ref="AK72">_xlfn.XLOOKUP(AK$1,'Copy of PY1 Data(H)'!$A$1:$CZ$1,_xlfn.XLOOKUP($A72,'Copy of PY1 Data(H)'!$A$1:$A$288,'Copy of PY1 Data(H)'!$A$1:$CZ$288))</f>
        <v>-80240</v>
      </c>
      <c r="AL72" s="180" cm="1">
        <f t="array" ref="AL72">_xlfn.XLOOKUP(AL$1,'Copy of PY1 Data(H)'!$A$1:$CZ$1,_xlfn.XLOOKUP($A72,'Copy of PY1 Data(H)'!$A$1:$A$288,'Copy of PY1 Data(H)'!$A$1:$CZ$288))</f>
        <v>0</v>
      </c>
      <c r="AM72" s="180" cm="1">
        <f t="array" ref="AM72">_xlfn.XLOOKUP(AM$1,'Copy of PY1 Data(H)'!$A$1:$CZ$1,_xlfn.XLOOKUP($A72,'Copy of PY1 Data(H)'!$A$1:$A$288,'Copy of PY1 Data(H)'!$A$1:$CZ$288))</f>
        <v>0</v>
      </c>
      <c r="AN72" s="180" cm="1">
        <f t="array" ref="AN72">_xlfn.XLOOKUP(AN$1,'Copy of PY1 Data(H)'!$A$1:$CZ$1,_xlfn.XLOOKUP($A72,'Copy of PY1 Data(H)'!$A$1:$A$288,'Copy of PY1 Data(H)'!$A$1:$CZ$288))</f>
        <v>0</v>
      </c>
      <c r="AO72" s="180" cm="1">
        <f t="array" ref="AO72">_xlfn.XLOOKUP(AO$1,'Copy of PY1 Data(H)'!$A$1:$CZ$1,_xlfn.XLOOKUP($A72,'Copy of PY1 Data(H)'!$A$1:$A$288,'Copy of PY1 Data(H)'!$A$1:$CZ$288))</f>
        <v>0</v>
      </c>
      <c r="AP72" s="180" cm="1">
        <f t="array" ref="AP72">_xlfn.XLOOKUP(AP$1,'Copy of PY1 Data(H)'!$A$1:$CZ$1,_xlfn.XLOOKUP($A72,'Copy of PY1 Data(H)'!$A$1:$A$288,'Copy of PY1 Data(H)'!$A$1:$CZ$288))</f>
        <v>0</v>
      </c>
      <c r="AQ72" s="180" cm="1">
        <f t="array" ref="AQ72">_xlfn.XLOOKUP(AQ$1,'Copy of PY1 Data(H)'!$A$1:$CZ$1,_xlfn.XLOOKUP($A72,'Copy of PY1 Data(H)'!$A$1:$A$288,'Copy of PY1 Data(H)'!$A$1:$CZ$288))</f>
        <v>2</v>
      </c>
      <c r="AR72" s="180" cm="1">
        <f t="array" ref="AR72">_xlfn.XLOOKUP(AR$1,'Copy of PY1 Data(H)'!$A$1:$CZ$1,_xlfn.XLOOKUP($A72,'Copy of PY1 Data(H)'!$A$1:$A$288,'Copy of PY1 Data(H)'!$A$1:$CZ$288))</f>
        <v>0</v>
      </c>
      <c r="AS72" s="180" cm="1">
        <f t="array" ref="AS72">_xlfn.XLOOKUP(AS$1,'Copy of PY1 Data(H)'!$A$1:$CZ$1,_xlfn.XLOOKUP($A72,'Copy of PY1 Data(H)'!$A$1:$A$288,'Copy of PY1 Data(H)'!$A$1:$CZ$288))</f>
        <v>0</v>
      </c>
      <c r="AT72" s="180" cm="1">
        <f t="array" ref="AT72">_xlfn.XLOOKUP(AT$1,'Copy of PY1 Data(H)'!$A$1:$CZ$1,_xlfn.XLOOKUP($A72,'Copy of PY1 Data(H)'!$A$1:$A$288,'Copy of PY1 Data(H)'!$A$1:$CZ$288))</f>
        <v>0</v>
      </c>
      <c r="AU72" s="180" cm="1">
        <f t="array" ref="AU72">_xlfn.XLOOKUP(AU$1,'Copy of PY1 Data(H)'!$A$1:$CZ$1,_xlfn.XLOOKUP($A72,'Copy of PY1 Data(H)'!$A$1:$A$288,'Copy of PY1 Data(H)'!$A$1:$CZ$288))</f>
        <v>0</v>
      </c>
      <c r="AV72" s="180" cm="1">
        <f t="array" ref="AV72">_xlfn.XLOOKUP(AV$1,'Copy of PY1 Data(H)'!$A$1:$CZ$1,_xlfn.XLOOKUP($A72,'Copy of PY1 Data(H)'!$A$1:$A$288,'Copy of PY1 Data(H)'!$A$1:$CZ$288))</f>
        <v>0</v>
      </c>
      <c r="AW72" s="180" cm="1">
        <f t="array" ref="AW72">_xlfn.XLOOKUP(AW$1,'Copy of PY1 Data(H)'!$A$1:$CZ$1,_xlfn.XLOOKUP($A72,'Copy of PY1 Data(H)'!$A$1:$A$288,'Copy of PY1 Data(H)'!$A$1:$CZ$288))</f>
        <v>0</v>
      </c>
      <c r="AX72" s="180" cm="1">
        <f t="array" ref="AX72">_xlfn.XLOOKUP(AX$1,'Copy of PY1 Data(H)'!$A$1:$CZ$1,_xlfn.XLOOKUP($A72,'Copy of PY1 Data(H)'!$A$1:$A$288,'Copy of PY1 Data(H)'!$A$1:$CZ$288))</f>
        <v>-878</v>
      </c>
      <c r="AY72" s="180" cm="1">
        <f t="array" ref="AY72">_xlfn.XLOOKUP(AY$1,'Copy of PY1 Data(H)'!$A$1:$CZ$1,_xlfn.XLOOKUP($A72,'Copy of PY1 Data(H)'!$A$1:$A$288,'Copy of PY1 Data(H)'!$A$1:$CZ$288))</f>
        <v>0</v>
      </c>
      <c r="AZ72" s="180" cm="1">
        <f t="array" ref="AZ72">_xlfn.XLOOKUP(AZ$1,'Copy of PY1 Data(H)'!$A$1:$CZ$1,_xlfn.XLOOKUP($A72,'Copy of PY1 Data(H)'!$A$1:$A$288,'Copy of PY1 Data(H)'!$A$1:$CZ$288))</f>
        <v>0</v>
      </c>
      <c r="BA72" s="180" cm="1">
        <f t="array" ref="BA72">_xlfn.XLOOKUP(BA$1,'Copy of PY1 Data(H)'!$A$1:$CZ$1,_xlfn.XLOOKUP($A72,'Copy of PY1 Data(H)'!$A$1:$A$288,'Copy of PY1 Data(H)'!$A$1:$CZ$288))</f>
        <v>0</v>
      </c>
      <c r="BB72" s="180" cm="1">
        <f t="array" ref="BB72">_xlfn.XLOOKUP(BB$1,'Copy of PY1 Data(H)'!$A$1:$CZ$1,_xlfn.XLOOKUP($A72,'Copy of PY1 Data(H)'!$A$1:$A$288,'Copy of PY1 Data(H)'!$A$1:$CZ$288))</f>
        <v>0</v>
      </c>
      <c r="BC72" s="180" cm="1">
        <f t="array" ref="BC72">_xlfn.XLOOKUP(BC$1,'Copy of PY1 Data(H)'!$A$1:$CZ$1,_xlfn.XLOOKUP($A72,'Copy of PY1 Data(H)'!$A$1:$A$288,'Copy of PY1 Data(H)'!$A$1:$CZ$288))</f>
        <v>1</v>
      </c>
      <c r="BD72" s="180" cm="1">
        <f t="array" ref="BD72">_xlfn.XLOOKUP(BD$1,'Copy of PY1 Data(H)'!$A$1:$CZ$1,_xlfn.XLOOKUP($A72,'Copy of PY1 Data(H)'!$A$1:$A$288,'Copy of PY1 Data(H)'!$A$1:$CZ$288))</f>
        <v>0</v>
      </c>
      <c r="BE72" s="180" cm="1">
        <f t="array" ref="BE72">_xlfn.XLOOKUP(BE$1,'Copy of PY1 Data(H)'!$A$1:$CZ$1,_xlfn.XLOOKUP($A72,'Copy of PY1 Data(H)'!$A$1:$A$288,'Copy of PY1 Data(H)'!$A$1:$CZ$288))</f>
        <v>0</v>
      </c>
      <c r="BF72" s="180" cm="1">
        <f t="array" ref="BF72">_xlfn.XLOOKUP(BF$1,'Copy of PY1 Data(H)'!$A$1:$CZ$1,_xlfn.XLOOKUP($A72,'Copy of PY1 Data(H)'!$A$1:$A$288,'Copy of PY1 Data(H)'!$A$1:$CZ$288))</f>
        <v>0</v>
      </c>
      <c r="BG72" s="180" cm="1">
        <f t="array" ref="BG72">_xlfn.XLOOKUP(BG$1,'Copy of PY1 Data(H)'!$A$1:$CZ$1,_xlfn.XLOOKUP($A72,'Copy of PY1 Data(H)'!$A$1:$A$288,'Copy of PY1 Data(H)'!$A$1:$CZ$288))</f>
        <v>0</v>
      </c>
      <c r="BH72" s="180" cm="1">
        <f t="array" ref="BH72">_xlfn.XLOOKUP(BH$1,'Copy of PY1 Data(H)'!$A$1:$CZ$1,_xlfn.XLOOKUP($A72,'Copy of PY1 Data(H)'!$A$1:$A$288,'Copy of PY1 Data(H)'!$A$1:$CZ$288))</f>
        <v>0</v>
      </c>
      <c r="BI72" s="180" cm="1">
        <f t="array" ref="BI72">_xlfn.XLOOKUP(BI$1,'Copy of PY1 Data(H)'!$A$1:$CZ$1,_xlfn.XLOOKUP($A72,'Copy of PY1 Data(H)'!$A$1:$A$288,'Copy of PY1 Data(H)'!$A$1:$CZ$288))</f>
        <v>0</v>
      </c>
      <c r="BJ72" s="180" cm="1">
        <f t="array" ref="BJ72">_xlfn.XLOOKUP(BJ$1,'Copy of PY1 Data(H)'!$A$1:$CZ$1,_xlfn.XLOOKUP($A72,'Copy of PY1 Data(H)'!$A$1:$A$288,'Copy of PY1 Data(H)'!$A$1:$CZ$288))</f>
        <v>0</v>
      </c>
      <c r="BK72" s="180" cm="1">
        <f t="array" ref="BK72">_xlfn.XLOOKUP(BK$1,'Copy of PY1 Data(H)'!$A$1:$CZ$1,_xlfn.XLOOKUP($A72,'Copy of PY1 Data(H)'!$A$1:$A$288,'Copy of PY1 Data(H)'!$A$1:$CZ$288))</f>
        <v>0</v>
      </c>
      <c r="BL72" s="180" cm="1">
        <f t="array" ref="BL72">_xlfn.XLOOKUP(BL$1,'Copy of PY1 Data(H)'!$A$1:$CZ$1,_xlfn.XLOOKUP($A72,'Copy of PY1 Data(H)'!$A$1:$A$288,'Copy of PY1 Data(H)'!$A$1:$CZ$288))</f>
        <v>0</v>
      </c>
      <c r="BM72" s="180" cm="1">
        <f t="array" ref="BM72">_xlfn.XLOOKUP(BM$1,'Copy of PY1 Data(H)'!$A$1:$CZ$1,_xlfn.XLOOKUP($A72,'Copy of PY1 Data(H)'!$A$1:$A$288,'Copy of PY1 Data(H)'!$A$1:$CZ$288))</f>
        <v>0</v>
      </c>
      <c r="BN72" s="180" cm="1">
        <f t="array" ref="BN72">_xlfn.XLOOKUP(BN$1,'Copy of PY1 Data(H)'!$A$1:$CZ$1,_xlfn.XLOOKUP($A72,'Copy of PY1 Data(H)'!$A$1:$A$288,'Copy of PY1 Data(H)'!$A$1:$CZ$288))</f>
        <v>-57556</v>
      </c>
      <c r="BO72" s="180" cm="1">
        <f t="array" ref="BO72">_xlfn.XLOOKUP(BO$1,'Copy of PY1 Data(H)'!$A$1:$CZ$1,_xlfn.XLOOKUP($A72,'Copy of PY1 Data(H)'!$A$1:$A$288,'Copy of PY1 Data(H)'!$A$1:$CZ$288))</f>
        <v>0</v>
      </c>
      <c r="BP72" s="180" cm="1">
        <f t="array" ref="BP72">_xlfn.XLOOKUP(BP$1,'Copy of PY1 Data(H)'!$A$1:$CZ$1,_xlfn.XLOOKUP($A72,'Copy of PY1 Data(H)'!$A$1:$A$288,'Copy of PY1 Data(H)'!$A$1:$CZ$288))</f>
        <v>0</v>
      </c>
      <c r="BQ72" s="180" cm="1">
        <f t="array" ref="BQ72">_xlfn.XLOOKUP(BQ$1,'Copy of PY1 Data(H)'!$A$1:$CZ$1,_xlfn.XLOOKUP($A72,'Copy of PY1 Data(H)'!$A$1:$A$288,'Copy of PY1 Data(H)'!$A$1:$CZ$288))</f>
        <v>1</v>
      </c>
      <c r="BR72" s="180" cm="1">
        <f t="array" ref="BR72">_xlfn.XLOOKUP(BR$1,'Copy of PY1 Data(H)'!$A$1:$CZ$1,_xlfn.XLOOKUP($A72,'Copy of PY1 Data(H)'!$A$1:$A$288,'Copy of PY1 Data(H)'!$A$1:$CZ$288))</f>
        <v>0</v>
      </c>
      <c r="BS72" s="180" cm="1">
        <f t="array" ref="BS72">_xlfn.XLOOKUP(BS$1,'Copy of PY1 Data(H)'!$A$1:$CZ$1,_xlfn.XLOOKUP($A72,'Copy of PY1 Data(H)'!$A$1:$A$288,'Copy of PY1 Data(H)'!$A$1:$CZ$288))</f>
        <v>0</v>
      </c>
      <c r="BT72" s="180" cm="1">
        <f t="array" ref="BT72">_xlfn.XLOOKUP(BT$1,'Copy of PY1 Data(H)'!$A$1:$CZ$1,_xlfn.XLOOKUP($A72,'Copy of PY1 Data(H)'!$A$1:$A$288,'Copy of PY1 Data(H)'!$A$1:$CZ$288))</f>
        <v>0</v>
      </c>
      <c r="BU72" s="180" cm="1">
        <f t="array" ref="BU72">_xlfn.XLOOKUP(BU$1,'Copy of PY1 Data(H)'!$A$1:$CZ$1,_xlfn.XLOOKUP($A72,'Copy of PY1 Data(H)'!$A$1:$A$288,'Copy of PY1 Data(H)'!$A$1:$CZ$288))</f>
        <v>-60041</v>
      </c>
      <c r="BV72" s="180" cm="1">
        <f t="array" ref="BV72">_xlfn.XLOOKUP(BV$1,'Copy of PY1 Data(H)'!$A$1:$CZ$1,_xlfn.XLOOKUP($A72,'Copy of PY1 Data(H)'!$A$1:$A$288,'Copy of PY1 Data(H)'!$A$1:$CZ$288))</f>
        <v>0</v>
      </c>
      <c r="BW72" s="180" cm="1">
        <f t="array" ref="BW72">_xlfn.XLOOKUP(BW$1,'Copy of PY1 Data(H)'!$A$1:$CZ$1,_xlfn.XLOOKUP($A72,'Copy of PY1 Data(H)'!$A$1:$A$288,'Copy of PY1 Data(H)'!$A$1:$CZ$288))</f>
        <v>0</v>
      </c>
      <c r="BX72" s="180" cm="1">
        <f t="array" ref="BX72">_xlfn.XLOOKUP(BX$1,'Copy of PY1 Data(H)'!$A$1:$CZ$1,_xlfn.XLOOKUP($A72,'Copy of PY1 Data(H)'!$A$1:$A$288,'Copy of PY1 Data(H)'!$A$1:$CZ$288))</f>
        <v>0</v>
      </c>
      <c r="BY72" s="180" cm="1">
        <f t="array" ref="BY72">_xlfn.XLOOKUP(BY$1,'Copy of PY1 Data(H)'!$A$1:$CZ$1,_xlfn.XLOOKUP($A72,'Copy of PY1 Data(H)'!$A$1:$A$288,'Copy of PY1 Data(H)'!$A$1:$CZ$288))</f>
        <v>-5171391</v>
      </c>
      <c r="BZ72" s="180" cm="1">
        <f t="array" ref="BZ72">_xlfn.XLOOKUP(BZ$1,'Copy of PY1 Data(H)'!$A$1:$CZ$1,_xlfn.XLOOKUP($A72,'Copy of PY1 Data(H)'!$A$1:$A$288,'Copy of PY1 Data(H)'!$A$1:$CZ$288))</f>
        <v>0</v>
      </c>
      <c r="CA72" s="180" cm="1">
        <f t="array" ref="CA72">_xlfn.XLOOKUP(CA$1,'Copy of PY1 Data(H)'!$A$1:$CZ$1,_xlfn.XLOOKUP($A72,'Copy of PY1 Data(H)'!$A$1:$A$288,'Copy of PY1 Data(H)'!$A$1:$CZ$288))</f>
        <v>0</v>
      </c>
      <c r="CB72" s="180" cm="1">
        <f t="array" ref="CB72">_xlfn.XLOOKUP(CB$1,'Copy of PY1 Data(H)'!$A$1:$CZ$1,_xlfn.XLOOKUP($A72,'Copy of PY1 Data(H)'!$A$1:$A$288,'Copy of PY1 Data(H)'!$A$1:$CZ$288))</f>
        <v>0</v>
      </c>
      <c r="CC72" s="180" cm="1">
        <f t="array" ref="CC72">_xlfn.XLOOKUP(CC$1,'Copy of PY1 Data(H)'!$A$1:$CZ$1,_xlfn.XLOOKUP($A72,'Copy of PY1 Data(H)'!$A$1:$A$288,'Copy of PY1 Data(H)'!$A$1:$CZ$288))</f>
        <v>-3</v>
      </c>
      <c r="CD72" s="180" cm="1">
        <f t="array" ref="CD72">_xlfn.XLOOKUP(CD$1,'Copy of PY1 Data(H)'!$A$1:$CZ$1,_xlfn.XLOOKUP($A72,'Copy of PY1 Data(H)'!$A$1:$A$288,'Copy of PY1 Data(H)'!$A$1:$CZ$288))</f>
        <v>0</v>
      </c>
    </row>
    <row r="73" spans="1:82" x14ac:dyDescent="0.3">
      <c r="A73" s="180">
        <v>647</v>
      </c>
      <c r="C73" s="180"/>
      <c r="D73" s="180" cm="1">
        <f t="array" ref="D73">_xlfn.XLOOKUP(D$1,'Copy of PY1 Data(H)'!$A$1:$CZ$1,_xlfn.XLOOKUP($A73,'Copy of PY1 Data(H)'!$A$1:$A$288,'Copy of PY1 Data(H)'!$A$1:$CZ$288))</f>
        <v>0</v>
      </c>
      <c r="E73" s="180" cm="1">
        <f t="array" ref="E73">_xlfn.XLOOKUP(E$1,'Copy of PY1 Data(H)'!$A$1:$CZ$1,_xlfn.XLOOKUP($A73,'Copy of PY1 Data(H)'!$A$1:$A$288,'Copy of PY1 Data(H)'!$A$1:$CZ$288))</f>
        <v>0</v>
      </c>
      <c r="F73" s="180" cm="1">
        <f t="array" ref="F73">_xlfn.XLOOKUP(F$1,'Copy of PY1 Data(H)'!$A$1:$CZ$1,_xlfn.XLOOKUP($A73,'Copy of PY1 Data(H)'!$A$1:$A$288,'Copy of PY1 Data(H)'!$A$1:$CZ$288))</f>
        <v>0</v>
      </c>
      <c r="G73" s="180" cm="1">
        <f t="array" ref="G73">_xlfn.XLOOKUP(G$1,'Copy of PY1 Data(H)'!$A$1:$CZ$1,_xlfn.XLOOKUP($A73,'Copy of PY1 Data(H)'!$A$1:$A$288,'Copy of PY1 Data(H)'!$A$1:$CZ$288))</f>
        <v>0</v>
      </c>
      <c r="H73" s="180" cm="1">
        <f t="array" ref="H73">_xlfn.XLOOKUP(H$1,'Copy of PY1 Data(H)'!$A$1:$CZ$1,_xlfn.XLOOKUP($A73,'Copy of PY1 Data(H)'!$A$1:$A$288,'Copy of PY1 Data(H)'!$A$1:$CZ$288))</f>
        <v>0</v>
      </c>
      <c r="I73" s="180" cm="1">
        <f t="array" ref="I73">_xlfn.XLOOKUP(I$1,'Copy of PY1 Data(H)'!$A$1:$CZ$1,_xlfn.XLOOKUP($A73,'Copy of PY1 Data(H)'!$A$1:$A$288,'Copy of PY1 Data(H)'!$A$1:$CZ$288))</f>
        <v>0</v>
      </c>
      <c r="J73" s="180" cm="1">
        <f t="array" ref="J73">_xlfn.XLOOKUP(J$1,'Copy of PY1 Data(H)'!$A$1:$CZ$1,_xlfn.XLOOKUP($A73,'Copy of PY1 Data(H)'!$A$1:$A$288,'Copy of PY1 Data(H)'!$A$1:$CZ$288))</f>
        <v>0</v>
      </c>
      <c r="K73" s="180" cm="1">
        <f t="array" ref="K73">_xlfn.XLOOKUP(K$1,'Copy of PY1 Data(H)'!$A$1:$CZ$1,_xlfn.XLOOKUP($A73,'Copy of PY1 Data(H)'!$A$1:$A$288,'Copy of PY1 Data(H)'!$A$1:$CZ$288))</f>
        <v>0</v>
      </c>
      <c r="L73" s="180" cm="1">
        <f t="array" ref="L73">_xlfn.XLOOKUP(L$1,'Copy of PY1 Data(H)'!$A$1:$CZ$1,_xlfn.XLOOKUP($A73,'Copy of PY1 Data(H)'!$A$1:$A$288,'Copy of PY1 Data(H)'!$A$1:$CZ$288))</f>
        <v>0</v>
      </c>
      <c r="M73" s="180" cm="1">
        <f t="array" ref="M73">_xlfn.XLOOKUP(M$1,'Copy of PY1 Data(H)'!$A$1:$CZ$1,_xlfn.XLOOKUP($A73,'Copy of PY1 Data(H)'!$A$1:$A$288,'Copy of PY1 Data(H)'!$A$1:$CZ$288))</f>
        <v>0</v>
      </c>
      <c r="N73" s="180" cm="1">
        <f t="array" ref="N73">_xlfn.XLOOKUP(N$1,'Copy of PY1 Data(H)'!$A$1:$CZ$1,_xlfn.XLOOKUP($A73,'Copy of PY1 Data(H)'!$A$1:$A$288,'Copy of PY1 Data(H)'!$A$1:$CZ$288))</f>
        <v>0</v>
      </c>
      <c r="O73" s="180" cm="1">
        <f t="array" ref="O73">_xlfn.XLOOKUP(O$1,'Copy of PY1 Data(H)'!$A$1:$CZ$1,_xlfn.XLOOKUP($A73,'Copy of PY1 Data(H)'!$A$1:$A$288,'Copy of PY1 Data(H)'!$A$1:$CZ$288))</f>
        <v>0</v>
      </c>
      <c r="P73" s="180" cm="1">
        <f t="array" ref="P73">_xlfn.XLOOKUP(P$1,'Copy of PY1 Data(H)'!$A$1:$CZ$1,_xlfn.XLOOKUP($A73,'Copy of PY1 Data(H)'!$A$1:$A$288,'Copy of PY1 Data(H)'!$A$1:$CZ$288))</f>
        <v>0</v>
      </c>
      <c r="Q73" s="180" cm="1">
        <f t="array" ref="Q73">_xlfn.XLOOKUP(Q$1,'Copy of PY1 Data(H)'!$A$1:$CZ$1,_xlfn.XLOOKUP($A73,'Copy of PY1 Data(H)'!$A$1:$A$288,'Copy of PY1 Data(H)'!$A$1:$CZ$288))</f>
        <v>0</v>
      </c>
      <c r="R73" s="180" cm="1">
        <f t="array" ref="R73">_xlfn.XLOOKUP(R$1,'Copy of PY1 Data(H)'!$A$1:$CZ$1,_xlfn.XLOOKUP($A73,'Copy of PY1 Data(H)'!$A$1:$A$288,'Copy of PY1 Data(H)'!$A$1:$CZ$288))</f>
        <v>0</v>
      </c>
      <c r="S73" s="180" cm="1">
        <f t="array" ref="S73">_xlfn.XLOOKUP(S$1,'Copy of PY1 Data(H)'!$A$1:$CZ$1,_xlfn.XLOOKUP($A73,'Copy of PY1 Data(H)'!$A$1:$A$288,'Copy of PY1 Data(H)'!$A$1:$CZ$288))</f>
        <v>0</v>
      </c>
      <c r="T73" s="180" cm="1">
        <f t="array" ref="T73">_xlfn.XLOOKUP(T$1,'Copy of PY1 Data(H)'!$A$1:$CZ$1,_xlfn.XLOOKUP($A73,'Copy of PY1 Data(H)'!$A$1:$A$288,'Copy of PY1 Data(H)'!$A$1:$CZ$288))</f>
        <v>0</v>
      </c>
      <c r="U73" s="180" cm="1">
        <f t="array" ref="U73">_xlfn.XLOOKUP(U$1,'Copy of PY1 Data(H)'!$A$1:$CZ$1,_xlfn.XLOOKUP($A73,'Copy of PY1 Data(H)'!$A$1:$A$288,'Copy of PY1 Data(H)'!$A$1:$CZ$288))</f>
        <v>0</v>
      </c>
      <c r="V73" s="180" cm="1">
        <f t="array" ref="V73">_xlfn.XLOOKUP(V$1,'Copy of PY1 Data(H)'!$A$1:$CZ$1,_xlfn.XLOOKUP($A73,'Copy of PY1 Data(H)'!$A$1:$A$288,'Copy of PY1 Data(H)'!$A$1:$CZ$288))</f>
        <v>0</v>
      </c>
      <c r="W73" s="180" cm="1">
        <f t="array" ref="W73">_xlfn.XLOOKUP(W$1,'Copy of PY1 Data(H)'!$A$1:$CZ$1,_xlfn.XLOOKUP($A73,'Copy of PY1 Data(H)'!$A$1:$A$288,'Copy of PY1 Data(H)'!$A$1:$CZ$288))</f>
        <v>0</v>
      </c>
      <c r="X73" s="180" cm="1">
        <f t="array" ref="X73">_xlfn.XLOOKUP(X$1,'Copy of PY1 Data(H)'!$A$1:$CZ$1,_xlfn.XLOOKUP($A73,'Copy of PY1 Data(H)'!$A$1:$A$288,'Copy of PY1 Data(H)'!$A$1:$CZ$288))</f>
        <v>0</v>
      </c>
      <c r="Y73" s="180" cm="1">
        <f t="array" ref="Y73">_xlfn.XLOOKUP(Y$1,'Copy of PY1 Data(H)'!$A$1:$CZ$1,_xlfn.XLOOKUP($A73,'Copy of PY1 Data(H)'!$A$1:$A$288,'Copy of PY1 Data(H)'!$A$1:$CZ$288))</f>
        <v>0</v>
      </c>
      <c r="Z73" s="180" cm="1">
        <f t="array" ref="Z73">_xlfn.XLOOKUP(Z$1,'Copy of PY1 Data(H)'!$A$1:$CZ$1,_xlfn.XLOOKUP($A73,'Copy of PY1 Data(H)'!$A$1:$A$288,'Copy of PY1 Data(H)'!$A$1:$CZ$288))</f>
        <v>1543057</v>
      </c>
      <c r="AA73" s="180" cm="1">
        <f t="array" ref="AA73">_xlfn.XLOOKUP(AA$1,'Copy of PY1 Data(H)'!$A$1:$CZ$1,_xlfn.XLOOKUP($A73,'Copy of PY1 Data(H)'!$A$1:$A$288,'Copy of PY1 Data(H)'!$A$1:$CZ$288))</f>
        <v>0</v>
      </c>
      <c r="AB73" s="180" cm="1">
        <f t="array" ref="AB73">_xlfn.XLOOKUP(AB$1,'Copy of PY1 Data(H)'!$A$1:$CZ$1,_xlfn.XLOOKUP($A73,'Copy of PY1 Data(H)'!$A$1:$A$288,'Copy of PY1 Data(H)'!$A$1:$CZ$288))</f>
        <v>0</v>
      </c>
      <c r="AC73" s="180" cm="1">
        <f t="array" ref="AC73">_xlfn.XLOOKUP(AC$1,'Copy of PY1 Data(H)'!$A$1:$CZ$1,_xlfn.XLOOKUP($A73,'Copy of PY1 Data(H)'!$A$1:$A$288,'Copy of PY1 Data(H)'!$A$1:$CZ$288))</f>
        <v>0</v>
      </c>
      <c r="AD73" s="180" cm="1">
        <f t="array" ref="AD73">_xlfn.XLOOKUP(AD$1,'Copy of PY1 Data(H)'!$A$1:$CZ$1,_xlfn.XLOOKUP($A73,'Copy of PY1 Data(H)'!$A$1:$A$288,'Copy of PY1 Data(H)'!$A$1:$CZ$288))</f>
        <v>0</v>
      </c>
      <c r="AE73" s="180" cm="1">
        <f t="array" ref="AE73">_xlfn.XLOOKUP(AE$1,'Copy of PY1 Data(H)'!$A$1:$CZ$1,_xlfn.XLOOKUP($A73,'Copy of PY1 Data(H)'!$A$1:$A$288,'Copy of PY1 Data(H)'!$A$1:$CZ$288))</f>
        <v>0</v>
      </c>
      <c r="AF73" s="180" cm="1">
        <f t="array" ref="AF73">_xlfn.XLOOKUP(AF$1,'Copy of PY1 Data(H)'!$A$1:$CZ$1,_xlfn.XLOOKUP($A73,'Copy of PY1 Data(H)'!$A$1:$A$288,'Copy of PY1 Data(H)'!$A$1:$CZ$288))</f>
        <v>0</v>
      </c>
      <c r="AG73" s="180" cm="1">
        <f t="array" ref="AG73">_xlfn.XLOOKUP(AG$1,'Copy of PY1 Data(H)'!$A$1:$CZ$1,_xlfn.XLOOKUP($A73,'Copy of PY1 Data(H)'!$A$1:$A$288,'Copy of PY1 Data(H)'!$A$1:$CZ$288))</f>
        <v>0</v>
      </c>
      <c r="AH73" s="180" cm="1">
        <f t="array" ref="AH73">_xlfn.XLOOKUP(AH$1,'Copy of PY1 Data(H)'!$A$1:$CZ$1,_xlfn.XLOOKUP($A73,'Copy of PY1 Data(H)'!$A$1:$A$288,'Copy of PY1 Data(H)'!$A$1:$CZ$288))</f>
        <v>0</v>
      </c>
      <c r="AI73" s="180" cm="1">
        <f t="array" ref="AI73">_xlfn.XLOOKUP(AI$1,'Copy of PY1 Data(H)'!$A$1:$CZ$1,_xlfn.XLOOKUP($A73,'Copy of PY1 Data(H)'!$A$1:$A$288,'Copy of PY1 Data(H)'!$A$1:$CZ$288))</f>
        <v>0</v>
      </c>
      <c r="AJ73" s="180" cm="1">
        <f t="array" ref="AJ73">_xlfn.XLOOKUP(AJ$1,'Copy of PY1 Data(H)'!$A$1:$CZ$1,_xlfn.XLOOKUP($A73,'Copy of PY1 Data(H)'!$A$1:$A$288,'Copy of PY1 Data(H)'!$A$1:$CZ$288))</f>
        <v>0</v>
      </c>
      <c r="AK73" s="180" cm="1">
        <f t="array" ref="AK73">_xlfn.XLOOKUP(AK$1,'Copy of PY1 Data(H)'!$A$1:$CZ$1,_xlfn.XLOOKUP($A73,'Copy of PY1 Data(H)'!$A$1:$A$288,'Copy of PY1 Data(H)'!$A$1:$CZ$288))</f>
        <v>0</v>
      </c>
      <c r="AL73" s="180" cm="1">
        <f t="array" ref="AL73">_xlfn.XLOOKUP(AL$1,'Copy of PY1 Data(H)'!$A$1:$CZ$1,_xlfn.XLOOKUP($A73,'Copy of PY1 Data(H)'!$A$1:$A$288,'Copy of PY1 Data(H)'!$A$1:$CZ$288))</f>
        <v>0</v>
      </c>
      <c r="AM73" s="180" cm="1">
        <f t="array" ref="AM73">_xlfn.XLOOKUP(AM$1,'Copy of PY1 Data(H)'!$A$1:$CZ$1,_xlfn.XLOOKUP($A73,'Copy of PY1 Data(H)'!$A$1:$A$288,'Copy of PY1 Data(H)'!$A$1:$CZ$288))</f>
        <v>0</v>
      </c>
      <c r="AN73" s="180" cm="1">
        <f t="array" ref="AN73">_xlfn.XLOOKUP(AN$1,'Copy of PY1 Data(H)'!$A$1:$CZ$1,_xlfn.XLOOKUP($A73,'Copy of PY1 Data(H)'!$A$1:$A$288,'Copy of PY1 Data(H)'!$A$1:$CZ$288))</f>
        <v>0</v>
      </c>
      <c r="AO73" s="180" cm="1">
        <f t="array" ref="AO73">_xlfn.XLOOKUP(AO$1,'Copy of PY1 Data(H)'!$A$1:$CZ$1,_xlfn.XLOOKUP($A73,'Copy of PY1 Data(H)'!$A$1:$A$288,'Copy of PY1 Data(H)'!$A$1:$CZ$288))</f>
        <v>0</v>
      </c>
      <c r="AP73" s="180" cm="1">
        <f t="array" ref="AP73">_xlfn.XLOOKUP(AP$1,'Copy of PY1 Data(H)'!$A$1:$CZ$1,_xlfn.XLOOKUP($A73,'Copy of PY1 Data(H)'!$A$1:$A$288,'Copy of PY1 Data(H)'!$A$1:$CZ$288))</f>
        <v>0</v>
      </c>
      <c r="AQ73" s="180" cm="1">
        <f t="array" ref="AQ73">_xlfn.XLOOKUP(AQ$1,'Copy of PY1 Data(H)'!$A$1:$CZ$1,_xlfn.XLOOKUP($A73,'Copy of PY1 Data(H)'!$A$1:$A$288,'Copy of PY1 Data(H)'!$A$1:$CZ$288))</f>
        <v>0</v>
      </c>
      <c r="AR73" s="180" cm="1">
        <f t="array" ref="AR73">_xlfn.XLOOKUP(AR$1,'Copy of PY1 Data(H)'!$A$1:$CZ$1,_xlfn.XLOOKUP($A73,'Copy of PY1 Data(H)'!$A$1:$A$288,'Copy of PY1 Data(H)'!$A$1:$CZ$288))</f>
        <v>0</v>
      </c>
      <c r="AS73" s="180" cm="1">
        <f t="array" ref="AS73">_xlfn.XLOOKUP(AS$1,'Copy of PY1 Data(H)'!$A$1:$CZ$1,_xlfn.XLOOKUP($A73,'Copy of PY1 Data(H)'!$A$1:$A$288,'Copy of PY1 Data(H)'!$A$1:$CZ$288))</f>
        <v>0</v>
      </c>
      <c r="AT73" s="180" cm="1">
        <f t="array" ref="AT73">_xlfn.XLOOKUP(AT$1,'Copy of PY1 Data(H)'!$A$1:$CZ$1,_xlfn.XLOOKUP($A73,'Copy of PY1 Data(H)'!$A$1:$A$288,'Copy of PY1 Data(H)'!$A$1:$CZ$288))</f>
        <v>0</v>
      </c>
      <c r="AU73" s="180" cm="1">
        <f t="array" ref="AU73">_xlfn.XLOOKUP(AU$1,'Copy of PY1 Data(H)'!$A$1:$CZ$1,_xlfn.XLOOKUP($A73,'Copy of PY1 Data(H)'!$A$1:$A$288,'Copy of PY1 Data(H)'!$A$1:$CZ$288))</f>
        <v>14249691</v>
      </c>
      <c r="AV73" s="180" cm="1">
        <f t="array" ref="AV73">_xlfn.XLOOKUP(AV$1,'Copy of PY1 Data(H)'!$A$1:$CZ$1,_xlfn.XLOOKUP($A73,'Copy of PY1 Data(H)'!$A$1:$A$288,'Copy of PY1 Data(H)'!$A$1:$CZ$288))</f>
        <v>757674</v>
      </c>
      <c r="AW73" s="180" cm="1">
        <f t="array" ref="AW73">_xlfn.XLOOKUP(AW$1,'Copy of PY1 Data(H)'!$A$1:$CZ$1,_xlfn.XLOOKUP($A73,'Copy of PY1 Data(H)'!$A$1:$A$288,'Copy of PY1 Data(H)'!$A$1:$CZ$288))</f>
        <v>0</v>
      </c>
      <c r="AX73" s="180" cm="1">
        <f t="array" ref="AX73">_xlfn.XLOOKUP(AX$1,'Copy of PY1 Data(H)'!$A$1:$CZ$1,_xlfn.XLOOKUP($A73,'Copy of PY1 Data(H)'!$A$1:$A$288,'Copy of PY1 Data(H)'!$A$1:$CZ$288))</f>
        <v>0</v>
      </c>
      <c r="AY73" s="180" cm="1">
        <f t="array" ref="AY73">_xlfn.XLOOKUP(AY$1,'Copy of PY1 Data(H)'!$A$1:$CZ$1,_xlfn.XLOOKUP($A73,'Copy of PY1 Data(H)'!$A$1:$A$288,'Copy of PY1 Data(H)'!$A$1:$CZ$288))</f>
        <v>0</v>
      </c>
      <c r="AZ73" s="180" cm="1">
        <f t="array" ref="AZ73">_xlfn.XLOOKUP(AZ$1,'Copy of PY1 Data(H)'!$A$1:$CZ$1,_xlfn.XLOOKUP($A73,'Copy of PY1 Data(H)'!$A$1:$A$288,'Copy of PY1 Data(H)'!$A$1:$CZ$288))</f>
        <v>0</v>
      </c>
      <c r="BA73" s="180" cm="1">
        <f t="array" ref="BA73">_xlfn.XLOOKUP(BA$1,'Copy of PY1 Data(H)'!$A$1:$CZ$1,_xlfn.XLOOKUP($A73,'Copy of PY1 Data(H)'!$A$1:$A$288,'Copy of PY1 Data(H)'!$A$1:$CZ$288))</f>
        <v>0</v>
      </c>
      <c r="BB73" s="180" cm="1">
        <f t="array" ref="BB73">_xlfn.XLOOKUP(BB$1,'Copy of PY1 Data(H)'!$A$1:$CZ$1,_xlfn.XLOOKUP($A73,'Copy of PY1 Data(H)'!$A$1:$A$288,'Copy of PY1 Data(H)'!$A$1:$CZ$288))</f>
        <v>0</v>
      </c>
      <c r="BC73" s="180" cm="1">
        <f t="array" ref="BC73">_xlfn.XLOOKUP(BC$1,'Copy of PY1 Data(H)'!$A$1:$CZ$1,_xlfn.XLOOKUP($A73,'Copy of PY1 Data(H)'!$A$1:$A$288,'Copy of PY1 Data(H)'!$A$1:$CZ$288))</f>
        <v>0</v>
      </c>
      <c r="BD73" s="180" cm="1">
        <f t="array" ref="BD73">_xlfn.XLOOKUP(BD$1,'Copy of PY1 Data(H)'!$A$1:$CZ$1,_xlfn.XLOOKUP($A73,'Copy of PY1 Data(H)'!$A$1:$A$288,'Copy of PY1 Data(H)'!$A$1:$CZ$288))</f>
        <v>0</v>
      </c>
      <c r="BE73" s="180" cm="1">
        <f t="array" ref="BE73">_xlfn.XLOOKUP(BE$1,'Copy of PY1 Data(H)'!$A$1:$CZ$1,_xlfn.XLOOKUP($A73,'Copy of PY1 Data(H)'!$A$1:$A$288,'Copy of PY1 Data(H)'!$A$1:$CZ$288))</f>
        <v>0</v>
      </c>
      <c r="BF73" s="180" cm="1">
        <f t="array" ref="BF73">_xlfn.XLOOKUP(BF$1,'Copy of PY1 Data(H)'!$A$1:$CZ$1,_xlfn.XLOOKUP($A73,'Copy of PY1 Data(H)'!$A$1:$A$288,'Copy of PY1 Data(H)'!$A$1:$CZ$288))</f>
        <v>0</v>
      </c>
      <c r="BG73" s="180" cm="1">
        <f t="array" ref="BG73">_xlfn.XLOOKUP(BG$1,'Copy of PY1 Data(H)'!$A$1:$CZ$1,_xlfn.XLOOKUP($A73,'Copy of PY1 Data(H)'!$A$1:$A$288,'Copy of PY1 Data(H)'!$A$1:$CZ$288))</f>
        <v>0</v>
      </c>
      <c r="BH73" s="180" cm="1">
        <f t="array" ref="BH73">_xlfn.XLOOKUP(BH$1,'Copy of PY1 Data(H)'!$A$1:$CZ$1,_xlfn.XLOOKUP($A73,'Copy of PY1 Data(H)'!$A$1:$A$288,'Copy of PY1 Data(H)'!$A$1:$CZ$288))</f>
        <v>0</v>
      </c>
      <c r="BI73" s="180" cm="1">
        <f t="array" ref="BI73">_xlfn.XLOOKUP(BI$1,'Copy of PY1 Data(H)'!$A$1:$CZ$1,_xlfn.XLOOKUP($A73,'Copy of PY1 Data(H)'!$A$1:$A$288,'Copy of PY1 Data(H)'!$A$1:$CZ$288))</f>
        <v>1235431</v>
      </c>
      <c r="BJ73" s="180" cm="1">
        <f t="array" ref="BJ73">_xlfn.XLOOKUP(BJ$1,'Copy of PY1 Data(H)'!$A$1:$CZ$1,_xlfn.XLOOKUP($A73,'Copy of PY1 Data(H)'!$A$1:$A$288,'Copy of PY1 Data(H)'!$A$1:$CZ$288))</f>
        <v>0</v>
      </c>
      <c r="BK73" s="180" cm="1">
        <f t="array" ref="BK73">_xlfn.XLOOKUP(BK$1,'Copy of PY1 Data(H)'!$A$1:$CZ$1,_xlfn.XLOOKUP($A73,'Copy of PY1 Data(H)'!$A$1:$A$288,'Copy of PY1 Data(H)'!$A$1:$CZ$288))</f>
        <v>0</v>
      </c>
      <c r="BL73" s="180" cm="1">
        <f t="array" ref="BL73">_xlfn.XLOOKUP(BL$1,'Copy of PY1 Data(H)'!$A$1:$CZ$1,_xlfn.XLOOKUP($A73,'Copy of PY1 Data(H)'!$A$1:$A$288,'Copy of PY1 Data(H)'!$A$1:$CZ$288))</f>
        <v>0</v>
      </c>
      <c r="BM73" s="180" cm="1">
        <f t="array" ref="BM73">_xlfn.XLOOKUP(BM$1,'Copy of PY1 Data(H)'!$A$1:$CZ$1,_xlfn.XLOOKUP($A73,'Copy of PY1 Data(H)'!$A$1:$A$288,'Copy of PY1 Data(H)'!$A$1:$CZ$288))</f>
        <v>0</v>
      </c>
      <c r="BN73" s="180" cm="1">
        <f t="array" ref="BN73">_xlfn.XLOOKUP(BN$1,'Copy of PY1 Data(H)'!$A$1:$CZ$1,_xlfn.XLOOKUP($A73,'Copy of PY1 Data(H)'!$A$1:$A$288,'Copy of PY1 Data(H)'!$A$1:$CZ$288))</f>
        <v>0</v>
      </c>
      <c r="BO73" s="180" cm="1">
        <f t="array" ref="BO73">_xlfn.XLOOKUP(BO$1,'Copy of PY1 Data(H)'!$A$1:$CZ$1,_xlfn.XLOOKUP($A73,'Copy of PY1 Data(H)'!$A$1:$A$288,'Copy of PY1 Data(H)'!$A$1:$CZ$288))</f>
        <v>0</v>
      </c>
      <c r="BP73" s="180" cm="1">
        <f t="array" ref="BP73">_xlfn.XLOOKUP(BP$1,'Copy of PY1 Data(H)'!$A$1:$CZ$1,_xlfn.XLOOKUP($A73,'Copy of PY1 Data(H)'!$A$1:$A$288,'Copy of PY1 Data(H)'!$A$1:$CZ$288))</f>
        <v>11776368</v>
      </c>
      <c r="BQ73" s="180" cm="1">
        <f t="array" ref="BQ73">_xlfn.XLOOKUP(BQ$1,'Copy of PY1 Data(H)'!$A$1:$CZ$1,_xlfn.XLOOKUP($A73,'Copy of PY1 Data(H)'!$A$1:$A$288,'Copy of PY1 Data(H)'!$A$1:$CZ$288))</f>
        <v>0</v>
      </c>
      <c r="BR73" s="180" cm="1">
        <f t="array" ref="BR73">_xlfn.XLOOKUP(BR$1,'Copy of PY1 Data(H)'!$A$1:$CZ$1,_xlfn.XLOOKUP($A73,'Copy of PY1 Data(H)'!$A$1:$A$288,'Copy of PY1 Data(H)'!$A$1:$CZ$288))</f>
        <v>0</v>
      </c>
      <c r="BS73" s="180" cm="1">
        <f t="array" ref="BS73">_xlfn.XLOOKUP(BS$1,'Copy of PY1 Data(H)'!$A$1:$CZ$1,_xlfn.XLOOKUP($A73,'Copy of PY1 Data(H)'!$A$1:$A$288,'Copy of PY1 Data(H)'!$A$1:$CZ$288))</f>
        <v>0</v>
      </c>
      <c r="BT73" s="180" cm="1">
        <f t="array" ref="BT73">_xlfn.XLOOKUP(BT$1,'Copy of PY1 Data(H)'!$A$1:$CZ$1,_xlfn.XLOOKUP($A73,'Copy of PY1 Data(H)'!$A$1:$A$288,'Copy of PY1 Data(H)'!$A$1:$CZ$288))</f>
        <v>0</v>
      </c>
      <c r="BU73" s="180" cm="1">
        <f t="array" ref="BU73">_xlfn.XLOOKUP(BU$1,'Copy of PY1 Data(H)'!$A$1:$CZ$1,_xlfn.XLOOKUP($A73,'Copy of PY1 Data(H)'!$A$1:$A$288,'Copy of PY1 Data(H)'!$A$1:$CZ$288))</f>
        <v>0</v>
      </c>
      <c r="BV73" s="180" cm="1">
        <f t="array" ref="BV73">_xlfn.XLOOKUP(BV$1,'Copy of PY1 Data(H)'!$A$1:$CZ$1,_xlfn.XLOOKUP($A73,'Copy of PY1 Data(H)'!$A$1:$A$288,'Copy of PY1 Data(H)'!$A$1:$CZ$288))</f>
        <v>0</v>
      </c>
      <c r="BW73" s="180" cm="1">
        <f t="array" ref="BW73">_xlfn.XLOOKUP(BW$1,'Copy of PY1 Data(H)'!$A$1:$CZ$1,_xlfn.XLOOKUP($A73,'Copy of PY1 Data(H)'!$A$1:$A$288,'Copy of PY1 Data(H)'!$A$1:$CZ$288))</f>
        <v>0</v>
      </c>
      <c r="BX73" s="180" cm="1">
        <f t="array" ref="BX73">_xlfn.XLOOKUP(BX$1,'Copy of PY1 Data(H)'!$A$1:$CZ$1,_xlfn.XLOOKUP($A73,'Copy of PY1 Data(H)'!$A$1:$A$288,'Copy of PY1 Data(H)'!$A$1:$CZ$288))</f>
        <v>0</v>
      </c>
      <c r="BY73" s="180" cm="1">
        <f t="array" ref="BY73">_xlfn.XLOOKUP(BY$1,'Copy of PY1 Data(H)'!$A$1:$CZ$1,_xlfn.XLOOKUP($A73,'Copy of PY1 Data(H)'!$A$1:$A$288,'Copy of PY1 Data(H)'!$A$1:$CZ$288))</f>
        <v>8164316</v>
      </c>
      <c r="BZ73" s="180" cm="1">
        <f t="array" ref="BZ73">_xlfn.XLOOKUP(BZ$1,'Copy of PY1 Data(H)'!$A$1:$CZ$1,_xlfn.XLOOKUP($A73,'Copy of PY1 Data(H)'!$A$1:$A$288,'Copy of PY1 Data(H)'!$A$1:$CZ$288))</f>
        <v>0</v>
      </c>
      <c r="CA73" s="180" cm="1">
        <f t="array" ref="CA73">_xlfn.XLOOKUP(CA$1,'Copy of PY1 Data(H)'!$A$1:$CZ$1,_xlfn.XLOOKUP($A73,'Copy of PY1 Data(H)'!$A$1:$A$288,'Copy of PY1 Data(H)'!$A$1:$CZ$288))</f>
        <v>0</v>
      </c>
      <c r="CB73" s="180" cm="1">
        <f t="array" ref="CB73">_xlfn.XLOOKUP(CB$1,'Copy of PY1 Data(H)'!$A$1:$CZ$1,_xlfn.XLOOKUP($A73,'Copy of PY1 Data(H)'!$A$1:$A$288,'Copy of PY1 Data(H)'!$A$1:$CZ$288))</f>
        <v>0</v>
      </c>
      <c r="CC73" s="180" cm="1">
        <f t="array" ref="CC73">_xlfn.XLOOKUP(CC$1,'Copy of PY1 Data(H)'!$A$1:$CZ$1,_xlfn.XLOOKUP($A73,'Copy of PY1 Data(H)'!$A$1:$A$288,'Copy of PY1 Data(H)'!$A$1:$CZ$288))</f>
        <v>0</v>
      </c>
      <c r="CD73" s="180" cm="1">
        <f t="array" ref="CD73">_xlfn.XLOOKUP(CD$1,'Copy of PY1 Data(H)'!$A$1:$CZ$1,_xlfn.XLOOKUP($A73,'Copy of PY1 Data(H)'!$A$1:$A$288,'Copy of PY1 Data(H)'!$A$1:$CZ$288))</f>
        <v>0</v>
      </c>
    </row>
    <row r="74" spans="1:82" s="968" customFormat="1" x14ac:dyDescent="0.3">
      <c r="B74" s="968" t="s">
        <v>2969</v>
      </c>
      <c r="D74" s="968" t="e" cm="1">
        <f t="array" ref="D74">_xlfn.XLOOKUP(D$1,'Copy of PY1 Data(H)'!$A$1:$CZ$1,_xlfn.XLOOKUP($B74,'Copy of PY1 Data(H)'!$A$1:$A$288,'Copy of PY1 Data(H)'!$A$1:$CZ$288))</f>
        <v>#N/A</v>
      </c>
      <c r="E74" s="968" t="e" cm="1">
        <f t="array" ref="E74">_xlfn.XLOOKUP(E$1,'Copy of PY1 Data(H)'!$A$1:$CZ$1,_xlfn.XLOOKUP($B74,'Copy of PY1 Data(H)'!$A$1:$A$288,'Copy of PY1 Data(H)'!$A$1:$CZ$288))</f>
        <v>#N/A</v>
      </c>
      <c r="F74" s="968" t="e" cm="1">
        <f t="array" ref="F74">_xlfn.XLOOKUP(F$1,'Copy of PY1 Data(H)'!$A$1:$CZ$1,_xlfn.XLOOKUP($B74,'Copy of PY1 Data(H)'!$A$1:$A$288,'Copy of PY1 Data(H)'!$A$1:$CZ$288))</f>
        <v>#N/A</v>
      </c>
      <c r="G74" s="968" t="e" cm="1">
        <f t="array" ref="G74">_xlfn.XLOOKUP(G$1,'Copy of PY1 Data(H)'!$A$1:$CZ$1,_xlfn.XLOOKUP($B74,'Copy of PY1 Data(H)'!$A$1:$A$288,'Copy of PY1 Data(H)'!$A$1:$CZ$288))</f>
        <v>#N/A</v>
      </c>
      <c r="H74" s="968" t="e" cm="1">
        <f t="array" ref="H74">_xlfn.XLOOKUP(H$1,'Copy of PY1 Data(H)'!$A$1:$CZ$1,_xlfn.XLOOKUP($B74,'Copy of PY1 Data(H)'!$A$1:$A$288,'Copy of PY1 Data(H)'!$A$1:$CZ$288))</f>
        <v>#N/A</v>
      </c>
      <c r="I74" s="968" t="e" cm="1">
        <f t="array" ref="I74">_xlfn.XLOOKUP(I$1,'Copy of PY1 Data(H)'!$A$1:$CZ$1,_xlfn.XLOOKUP($B74,'Copy of PY1 Data(H)'!$A$1:$A$288,'Copy of PY1 Data(H)'!$A$1:$CZ$288))</f>
        <v>#N/A</v>
      </c>
      <c r="J74" s="968" t="e" cm="1">
        <f t="array" ref="J74">_xlfn.XLOOKUP(J$1,'Copy of PY1 Data(H)'!$A$1:$CZ$1,_xlfn.XLOOKUP($B74,'Copy of PY1 Data(H)'!$A$1:$A$288,'Copy of PY1 Data(H)'!$A$1:$CZ$288))</f>
        <v>#N/A</v>
      </c>
      <c r="K74" s="968" t="e" cm="1">
        <f t="array" ref="K74">_xlfn.XLOOKUP(K$1,'Copy of PY1 Data(H)'!$A$1:$CZ$1,_xlfn.XLOOKUP($B74,'Copy of PY1 Data(H)'!$A$1:$A$288,'Copy of PY1 Data(H)'!$A$1:$CZ$288))</f>
        <v>#N/A</v>
      </c>
      <c r="L74" s="968" t="e" cm="1">
        <f t="array" ref="L74">_xlfn.XLOOKUP(L$1,'Copy of PY1 Data(H)'!$A$1:$CZ$1,_xlfn.XLOOKUP($B74,'Copy of PY1 Data(H)'!$A$1:$A$288,'Copy of PY1 Data(H)'!$A$1:$CZ$288))</f>
        <v>#N/A</v>
      </c>
      <c r="M74" s="968" t="e" cm="1">
        <f t="array" ref="M74">_xlfn.XLOOKUP(M$1,'Copy of PY1 Data(H)'!$A$1:$CZ$1,_xlfn.XLOOKUP($B74,'Copy of PY1 Data(H)'!$A$1:$A$288,'Copy of PY1 Data(H)'!$A$1:$CZ$288))</f>
        <v>#N/A</v>
      </c>
      <c r="N74" s="968" t="e" cm="1">
        <f t="array" ref="N74">_xlfn.XLOOKUP(N$1,'Copy of PY1 Data(H)'!$A$1:$CZ$1,_xlfn.XLOOKUP($B74,'Copy of PY1 Data(H)'!$A$1:$A$288,'Copy of PY1 Data(H)'!$A$1:$CZ$288))</f>
        <v>#N/A</v>
      </c>
      <c r="O74" s="968" t="e" cm="1">
        <f t="array" ref="O74">_xlfn.XLOOKUP(O$1,'Copy of PY1 Data(H)'!$A$1:$CZ$1,_xlfn.XLOOKUP($B74,'Copy of PY1 Data(H)'!$A$1:$A$288,'Copy of PY1 Data(H)'!$A$1:$CZ$288))</f>
        <v>#N/A</v>
      </c>
      <c r="P74" s="968" t="e" cm="1">
        <f t="array" ref="P74">_xlfn.XLOOKUP(P$1,'Copy of PY1 Data(H)'!$A$1:$CZ$1,_xlfn.XLOOKUP($B74,'Copy of PY1 Data(H)'!$A$1:$A$288,'Copy of PY1 Data(H)'!$A$1:$CZ$288))</f>
        <v>#N/A</v>
      </c>
      <c r="Q74" s="968" t="e" cm="1">
        <f t="array" ref="Q74">_xlfn.XLOOKUP(Q$1,'Copy of PY1 Data(H)'!$A$1:$CZ$1,_xlfn.XLOOKUP($B74,'Copy of PY1 Data(H)'!$A$1:$A$288,'Copy of PY1 Data(H)'!$A$1:$CZ$288))</f>
        <v>#N/A</v>
      </c>
      <c r="R74" s="968" t="e" cm="1">
        <f t="array" ref="R74">_xlfn.XLOOKUP(R$1,'Copy of PY1 Data(H)'!$A$1:$CZ$1,_xlfn.XLOOKUP($B74,'Copy of PY1 Data(H)'!$A$1:$A$288,'Copy of PY1 Data(H)'!$A$1:$CZ$288))</f>
        <v>#N/A</v>
      </c>
      <c r="S74" s="968" t="e" cm="1">
        <f t="array" ref="S74">_xlfn.XLOOKUP(S$1,'Copy of PY1 Data(H)'!$A$1:$CZ$1,_xlfn.XLOOKUP($B74,'Copy of PY1 Data(H)'!$A$1:$A$288,'Copy of PY1 Data(H)'!$A$1:$CZ$288))</f>
        <v>#N/A</v>
      </c>
      <c r="T74" s="968" t="e" cm="1">
        <f t="array" ref="T74">_xlfn.XLOOKUP(T$1,'Copy of PY1 Data(H)'!$A$1:$CZ$1,_xlfn.XLOOKUP($B74,'Copy of PY1 Data(H)'!$A$1:$A$288,'Copy of PY1 Data(H)'!$A$1:$CZ$288))</f>
        <v>#N/A</v>
      </c>
      <c r="U74" s="968" t="e" cm="1">
        <f t="array" ref="U74">_xlfn.XLOOKUP(U$1,'Copy of PY1 Data(H)'!$A$1:$CZ$1,_xlfn.XLOOKUP($B74,'Copy of PY1 Data(H)'!$A$1:$A$288,'Copy of PY1 Data(H)'!$A$1:$CZ$288))</f>
        <v>#N/A</v>
      </c>
      <c r="V74" s="968" t="e" cm="1">
        <f t="array" ref="V74">_xlfn.XLOOKUP(V$1,'Copy of PY1 Data(H)'!$A$1:$CZ$1,_xlfn.XLOOKUP($B74,'Copy of PY1 Data(H)'!$A$1:$A$288,'Copy of PY1 Data(H)'!$A$1:$CZ$288))</f>
        <v>#N/A</v>
      </c>
      <c r="W74" s="968" t="e" cm="1">
        <f t="array" ref="W74">_xlfn.XLOOKUP(W$1,'Copy of PY1 Data(H)'!$A$1:$CZ$1,_xlfn.XLOOKUP($B74,'Copy of PY1 Data(H)'!$A$1:$A$288,'Copy of PY1 Data(H)'!$A$1:$CZ$288))</f>
        <v>#N/A</v>
      </c>
      <c r="X74" s="968" t="e" cm="1">
        <f t="array" ref="X74">_xlfn.XLOOKUP(X$1,'Copy of PY1 Data(H)'!$A$1:$CZ$1,_xlfn.XLOOKUP($B74,'Copy of PY1 Data(H)'!$A$1:$A$288,'Copy of PY1 Data(H)'!$A$1:$CZ$288))</f>
        <v>#N/A</v>
      </c>
      <c r="Y74" s="968" t="e" cm="1">
        <f t="array" ref="Y74">_xlfn.XLOOKUP(Y$1,'Copy of PY1 Data(H)'!$A$1:$CZ$1,_xlfn.XLOOKUP($B74,'Copy of PY1 Data(H)'!$A$1:$A$288,'Copy of PY1 Data(H)'!$A$1:$CZ$288))</f>
        <v>#N/A</v>
      </c>
      <c r="Z74" s="968" t="e" cm="1">
        <f t="array" ref="Z74">_xlfn.XLOOKUP(Z$1,'Copy of PY1 Data(H)'!$A$1:$CZ$1,_xlfn.XLOOKUP($B74,'Copy of PY1 Data(H)'!$A$1:$A$288,'Copy of PY1 Data(H)'!$A$1:$CZ$288))</f>
        <v>#N/A</v>
      </c>
      <c r="AA74" s="968" t="e" cm="1">
        <f t="array" ref="AA74">_xlfn.XLOOKUP(AA$1,'Copy of PY1 Data(H)'!$A$1:$CZ$1,_xlfn.XLOOKUP($B74,'Copy of PY1 Data(H)'!$A$1:$A$288,'Copy of PY1 Data(H)'!$A$1:$CZ$288))</f>
        <v>#N/A</v>
      </c>
      <c r="AB74" s="968" t="e" cm="1">
        <f t="array" ref="AB74">_xlfn.XLOOKUP(AB$1,'Copy of PY1 Data(H)'!$A$1:$CZ$1,_xlfn.XLOOKUP($B74,'Copy of PY1 Data(H)'!$A$1:$A$288,'Copy of PY1 Data(H)'!$A$1:$CZ$288))</f>
        <v>#N/A</v>
      </c>
      <c r="AC74" s="968" t="e" cm="1">
        <f t="array" ref="AC74">_xlfn.XLOOKUP(AC$1,'Copy of PY1 Data(H)'!$A$1:$CZ$1,_xlfn.XLOOKUP($B74,'Copy of PY1 Data(H)'!$A$1:$A$288,'Copy of PY1 Data(H)'!$A$1:$CZ$288))</f>
        <v>#N/A</v>
      </c>
      <c r="AD74" s="968" t="e" cm="1">
        <f t="array" ref="AD74">_xlfn.XLOOKUP(AD$1,'Copy of PY1 Data(H)'!$A$1:$CZ$1,_xlfn.XLOOKUP($B74,'Copy of PY1 Data(H)'!$A$1:$A$288,'Copy of PY1 Data(H)'!$A$1:$CZ$288))</f>
        <v>#N/A</v>
      </c>
      <c r="AE74" s="968" t="e" cm="1">
        <f t="array" ref="AE74">_xlfn.XLOOKUP(AE$1,'Copy of PY1 Data(H)'!$A$1:$CZ$1,_xlfn.XLOOKUP($B74,'Copy of PY1 Data(H)'!$A$1:$A$288,'Copy of PY1 Data(H)'!$A$1:$CZ$288))</f>
        <v>#N/A</v>
      </c>
      <c r="AF74" s="968" t="e" cm="1">
        <f t="array" ref="AF74">_xlfn.XLOOKUP(AF$1,'Copy of PY1 Data(H)'!$A$1:$CZ$1,_xlfn.XLOOKUP($B74,'Copy of PY1 Data(H)'!$A$1:$A$288,'Copy of PY1 Data(H)'!$A$1:$CZ$288))</f>
        <v>#N/A</v>
      </c>
      <c r="AG74" s="968" t="e" cm="1">
        <f t="array" ref="AG74">_xlfn.XLOOKUP(AG$1,'Copy of PY1 Data(H)'!$A$1:$CZ$1,_xlfn.XLOOKUP($B74,'Copy of PY1 Data(H)'!$A$1:$A$288,'Copy of PY1 Data(H)'!$A$1:$CZ$288))</f>
        <v>#N/A</v>
      </c>
      <c r="AH74" s="968" t="e" cm="1">
        <f t="array" ref="AH74">_xlfn.XLOOKUP(AH$1,'Copy of PY1 Data(H)'!$A$1:$CZ$1,_xlfn.XLOOKUP($B74,'Copy of PY1 Data(H)'!$A$1:$A$288,'Copy of PY1 Data(H)'!$A$1:$CZ$288))</f>
        <v>#N/A</v>
      </c>
      <c r="AI74" s="968" t="e" cm="1">
        <f t="array" ref="AI74">_xlfn.XLOOKUP(AI$1,'Copy of PY1 Data(H)'!$A$1:$CZ$1,_xlfn.XLOOKUP($B74,'Copy of PY1 Data(H)'!$A$1:$A$288,'Copy of PY1 Data(H)'!$A$1:$CZ$288))</f>
        <v>#N/A</v>
      </c>
      <c r="AJ74" s="968" t="e" cm="1">
        <f t="array" ref="AJ74">_xlfn.XLOOKUP(AJ$1,'Copy of PY1 Data(H)'!$A$1:$CZ$1,_xlfn.XLOOKUP($B74,'Copy of PY1 Data(H)'!$A$1:$A$288,'Copy of PY1 Data(H)'!$A$1:$CZ$288))</f>
        <v>#N/A</v>
      </c>
      <c r="AK74" s="968" t="e" cm="1">
        <f t="array" ref="AK74">_xlfn.XLOOKUP(AK$1,'Copy of PY1 Data(H)'!$A$1:$CZ$1,_xlfn.XLOOKUP($B74,'Copy of PY1 Data(H)'!$A$1:$A$288,'Copy of PY1 Data(H)'!$A$1:$CZ$288))</f>
        <v>#N/A</v>
      </c>
      <c r="AL74" s="968" t="e" cm="1">
        <f t="array" ref="AL74">_xlfn.XLOOKUP(AL$1,'Copy of PY1 Data(H)'!$A$1:$CZ$1,_xlfn.XLOOKUP($B74,'Copy of PY1 Data(H)'!$A$1:$A$288,'Copy of PY1 Data(H)'!$A$1:$CZ$288))</f>
        <v>#N/A</v>
      </c>
      <c r="AM74" s="968" t="e" cm="1">
        <f t="array" ref="AM74">_xlfn.XLOOKUP(AM$1,'Copy of PY1 Data(H)'!$A$1:$CZ$1,_xlfn.XLOOKUP($B74,'Copy of PY1 Data(H)'!$A$1:$A$288,'Copy of PY1 Data(H)'!$A$1:$CZ$288))</f>
        <v>#N/A</v>
      </c>
      <c r="AN74" s="968" t="e" cm="1">
        <f t="array" ref="AN74">_xlfn.XLOOKUP(AN$1,'Copy of PY1 Data(H)'!$A$1:$CZ$1,_xlfn.XLOOKUP($B74,'Copy of PY1 Data(H)'!$A$1:$A$288,'Copy of PY1 Data(H)'!$A$1:$CZ$288))</f>
        <v>#N/A</v>
      </c>
      <c r="AO74" s="968" t="e" cm="1">
        <f t="array" ref="AO74">_xlfn.XLOOKUP(AO$1,'Copy of PY1 Data(H)'!$A$1:$CZ$1,_xlfn.XLOOKUP($B74,'Copy of PY1 Data(H)'!$A$1:$A$288,'Copy of PY1 Data(H)'!$A$1:$CZ$288))</f>
        <v>#N/A</v>
      </c>
      <c r="AP74" s="968" t="e" cm="1">
        <f t="array" ref="AP74">_xlfn.XLOOKUP(AP$1,'Copy of PY1 Data(H)'!$A$1:$CZ$1,_xlfn.XLOOKUP($B74,'Copy of PY1 Data(H)'!$A$1:$A$288,'Copy of PY1 Data(H)'!$A$1:$CZ$288))</f>
        <v>#N/A</v>
      </c>
      <c r="AQ74" s="968" t="e" cm="1">
        <f t="array" ref="AQ74">_xlfn.XLOOKUP(AQ$1,'Copy of PY1 Data(H)'!$A$1:$CZ$1,_xlfn.XLOOKUP($B74,'Copy of PY1 Data(H)'!$A$1:$A$288,'Copy of PY1 Data(H)'!$A$1:$CZ$288))</f>
        <v>#N/A</v>
      </c>
      <c r="AR74" s="968" t="e" cm="1">
        <f t="array" ref="AR74">_xlfn.XLOOKUP(AR$1,'Copy of PY1 Data(H)'!$A$1:$CZ$1,_xlfn.XLOOKUP($B74,'Copy of PY1 Data(H)'!$A$1:$A$288,'Copy of PY1 Data(H)'!$A$1:$CZ$288))</f>
        <v>#N/A</v>
      </c>
      <c r="AS74" s="968" t="e" cm="1">
        <f t="array" ref="AS74">_xlfn.XLOOKUP(AS$1,'Copy of PY1 Data(H)'!$A$1:$CZ$1,_xlfn.XLOOKUP($B74,'Copy of PY1 Data(H)'!$A$1:$A$288,'Copy of PY1 Data(H)'!$A$1:$CZ$288))</f>
        <v>#N/A</v>
      </c>
      <c r="AT74" s="968" t="e" cm="1">
        <f t="array" ref="AT74">_xlfn.XLOOKUP(AT$1,'Copy of PY1 Data(H)'!$A$1:$CZ$1,_xlfn.XLOOKUP($B74,'Copy of PY1 Data(H)'!$A$1:$A$288,'Copy of PY1 Data(H)'!$A$1:$CZ$288))</f>
        <v>#N/A</v>
      </c>
      <c r="AU74" s="968" t="e" cm="1">
        <f t="array" ref="AU74">_xlfn.XLOOKUP(AU$1,'Copy of PY1 Data(H)'!$A$1:$CZ$1,_xlfn.XLOOKUP($B74,'Copy of PY1 Data(H)'!$A$1:$A$288,'Copy of PY1 Data(H)'!$A$1:$CZ$288))</f>
        <v>#N/A</v>
      </c>
      <c r="AV74" s="968" t="e" cm="1">
        <f t="array" ref="AV74">_xlfn.XLOOKUP(AV$1,'Copy of PY1 Data(H)'!$A$1:$CZ$1,_xlfn.XLOOKUP($B74,'Copy of PY1 Data(H)'!$A$1:$A$288,'Copy of PY1 Data(H)'!$A$1:$CZ$288))</f>
        <v>#N/A</v>
      </c>
      <c r="AW74" s="968" t="e" cm="1">
        <f t="array" ref="AW74">_xlfn.XLOOKUP(AW$1,'Copy of PY1 Data(H)'!$A$1:$CZ$1,_xlfn.XLOOKUP($B74,'Copy of PY1 Data(H)'!$A$1:$A$288,'Copy of PY1 Data(H)'!$A$1:$CZ$288))</f>
        <v>#N/A</v>
      </c>
      <c r="AX74" s="968" t="e" cm="1">
        <f t="array" ref="AX74">_xlfn.XLOOKUP(AX$1,'Copy of PY1 Data(H)'!$A$1:$CZ$1,_xlfn.XLOOKUP($B74,'Copy of PY1 Data(H)'!$A$1:$A$288,'Copy of PY1 Data(H)'!$A$1:$CZ$288))</f>
        <v>#N/A</v>
      </c>
      <c r="AY74" s="968" t="e" cm="1">
        <f t="array" ref="AY74">_xlfn.XLOOKUP(AY$1,'Copy of PY1 Data(H)'!$A$1:$CZ$1,_xlfn.XLOOKUP($B74,'Copy of PY1 Data(H)'!$A$1:$A$288,'Copy of PY1 Data(H)'!$A$1:$CZ$288))</f>
        <v>#N/A</v>
      </c>
      <c r="AZ74" s="968" t="e" cm="1">
        <f t="array" ref="AZ74">_xlfn.XLOOKUP(AZ$1,'Copy of PY1 Data(H)'!$A$1:$CZ$1,_xlfn.XLOOKUP($B74,'Copy of PY1 Data(H)'!$A$1:$A$288,'Copy of PY1 Data(H)'!$A$1:$CZ$288))</f>
        <v>#N/A</v>
      </c>
      <c r="BA74" s="968" t="e" cm="1">
        <f t="array" ref="BA74">_xlfn.XLOOKUP(BA$1,'Copy of PY1 Data(H)'!$A$1:$CZ$1,_xlfn.XLOOKUP($B74,'Copy of PY1 Data(H)'!$A$1:$A$288,'Copy of PY1 Data(H)'!$A$1:$CZ$288))</f>
        <v>#N/A</v>
      </c>
      <c r="BB74" s="968" t="e" cm="1">
        <f t="array" ref="BB74">_xlfn.XLOOKUP(BB$1,'Copy of PY1 Data(H)'!$A$1:$CZ$1,_xlfn.XLOOKUP($B74,'Copy of PY1 Data(H)'!$A$1:$A$288,'Copy of PY1 Data(H)'!$A$1:$CZ$288))</f>
        <v>#N/A</v>
      </c>
      <c r="BC74" s="968" t="e" cm="1">
        <f t="array" ref="BC74">_xlfn.XLOOKUP(BC$1,'Copy of PY1 Data(H)'!$A$1:$CZ$1,_xlfn.XLOOKUP($B74,'Copy of PY1 Data(H)'!$A$1:$A$288,'Copy of PY1 Data(H)'!$A$1:$CZ$288))</f>
        <v>#N/A</v>
      </c>
      <c r="BD74" s="968" t="e" cm="1">
        <f t="array" ref="BD74">_xlfn.XLOOKUP(BD$1,'Copy of PY1 Data(H)'!$A$1:$CZ$1,_xlfn.XLOOKUP($B74,'Copy of PY1 Data(H)'!$A$1:$A$288,'Copy of PY1 Data(H)'!$A$1:$CZ$288))</f>
        <v>#N/A</v>
      </c>
      <c r="BE74" s="968" t="e" cm="1">
        <f t="array" ref="BE74">_xlfn.XLOOKUP(BE$1,'Copy of PY1 Data(H)'!$A$1:$CZ$1,_xlfn.XLOOKUP($B74,'Copy of PY1 Data(H)'!$A$1:$A$288,'Copy of PY1 Data(H)'!$A$1:$CZ$288))</f>
        <v>#N/A</v>
      </c>
      <c r="BF74" s="968" t="e" cm="1">
        <f t="array" ref="BF74">_xlfn.XLOOKUP(BF$1,'Copy of PY1 Data(H)'!$A$1:$CZ$1,_xlfn.XLOOKUP($B74,'Copy of PY1 Data(H)'!$A$1:$A$288,'Copy of PY1 Data(H)'!$A$1:$CZ$288))</f>
        <v>#N/A</v>
      </c>
      <c r="BG74" s="968" t="e" cm="1">
        <f t="array" ref="BG74">_xlfn.XLOOKUP(BG$1,'Copy of PY1 Data(H)'!$A$1:$CZ$1,_xlfn.XLOOKUP($B74,'Copy of PY1 Data(H)'!$A$1:$A$288,'Copy of PY1 Data(H)'!$A$1:$CZ$288))</f>
        <v>#N/A</v>
      </c>
      <c r="BH74" s="968" t="e" cm="1">
        <f t="array" ref="BH74">_xlfn.XLOOKUP(BH$1,'Copy of PY1 Data(H)'!$A$1:$CZ$1,_xlfn.XLOOKUP($B74,'Copy of PY1 Data(H)'!$A$1:$A$288,'Copy of PY1 Data(H)'!$A$1:$CZ$288))</f>
        <v>#N/A</v>
      </c>
      <c r="BI74" s="968" t="e" cm="1">
        <f t="array" ref="BI74">_xlfn.XLOOKUP(BI$1,'Copy of PY1 Data(H)'!$A$1:$CZ$1,_xlfn.XLOOKUP($B74,'Copy of PY1 Data(H)'!$A$1:$A$288,'Copy of PY1 Data(H)'!$A$1:$CZ$288))</f>
        <v>#N/A</v>
      </c>
      <c r="BJ74" s="968" t="e" cm="1">
        <f t="array" ref="BJ74">_xlfn.XLOOKUP(BJ$1,'Copy of PY1 Data(H)'!$A$1:$CZ$1,_xlfn.XLOOKUP($B74,'Copy of PY1 Data(H)'!$A$1:$A$288,'Copy of PY1 Data(H)'!$A$1:$CZ$288))</f>
        <v>#N/A</v>
      </c>
      <c r="BK74" s="968" t="e" cm="1">
        <f t="array" ref="BK74">_xlfn.XLOOKUP(BK$1,'Copy of PY1 Data(H)'!$A$1:$CZ$1,_xlfn.XLOOKUP($B74,'Copy of PY1 Data(H)'!$A$1:$A$288,'Copy of PY1 Data(H)'!$A$1:$CZ$288))</f>
        <v>#N/A</v>
      </c>
      <c r="BL74" s="968" t="e" cm="1">
        <f t="array" ref="BL74">_xlfn.XLOOKUP(BL$1,'Copy of PY1 Data(H)'!$A$1:$CZ$1,_xlfn.XLOOKUP($B74,'Copy of PY1 Data(H)'!$A$1:$A$288,'Copy of PY1 Data(H)'!$A$1:$CZ$288))</f>
        <v>#N/A</v>
      </c>
      <c r="BM74" s="968" t="e" cm="1">
        <f t="array" ref="BM74">_xlfn.XLOOKUP(BM$1,'Copy of PY1 Data(H)'!$A$1:$CZ$1,_xlfn.XLOOKUP($B74,'Copy of PY1 Data(H)'!$A$1:$A$288,'Copy of PY1 Data(H)'!$A$1:$CZ$288))</f>
        <v>#N/A</v>
      </c>
      <c r="BN74" s="968" t="e" cm="1">
        <f t="array" ref="BN74">_xlfn.XLOOKUP(BN$1,'Copy of PY1 Data(H)'!$A$1:$CZ$1,_xlfn.XLOOKUP($B74,'Copy of PY1 Data(H)'!$A$1:$A$288,'Copy of PY1 Data(H)'!$A$1:$CZ$288))</f>
        <v>#N/A</v>
      </c>
      <c r="BO74" s="968" t="e" cm="1">
        <f t="array" ref="BO74">_xlfn.XLOOKUP(BO$1,'Copy of PY1 Data(H)'!$A$1:$CZ$1,_xlfn.XLOOKUP($B74,'Copy of PY1 Data(H)'!$A$1:$A$288,'Copy of PY1 Data(H)'!$A$1:$CZ$288))</f>
        <v>#N/A</v>
      </c>
      <c r="BP74" s="968" t="e" cm="1">
        <f t="array" ref="BP74">_xlfn.XLOOKUP(BP$1,'Copy of PY1 Data(H)'!$A$1:$CZ$1,_xlfn.XLOOKUP($B74,'Copy of PY1 Data(H)'!$A$1:$A$288,'Copy of PY1 Data(H)'!$A$1:$CZ$288))</f>
        <v>#N/A</v>
      </c>
      <c r="BQ74" s="968" t="e" cm="1">
        <f t="array" ref="BQ74">_xlfn.XLOOKUP(BQ$1,'Copy of PY1 Data(H)'!$A$1:$CZ$1,_xlfn.XLOOKUP($B74,'Copy of PY1 Data(H)'!$A$1:$A$288,'Copy of PY1 Data(H)'!$A$1:$CZ$288))</f>
        <v>#N/A</v>
      </c>
      <c r="BR74" s="968" t="e" cm="1">
        <f t="array" ref="BR74">_xlfn.XLOOKUP(BR$1,'Copy of PY1 Data(H)'!$A$1:$CZ$1,_xlfn.XLOOKUP($B74,'Copy of PY1 Data(H)'!$A$1:$A$288,'Copy of PY1 Data(H)'!$A$1:$CZ$288))</f>
        <v>#N/A</v>
      </c>
      <c r="BS74" s="968" t="e" cm="1">
        <f t="array" ref="BS74">_xlfn.XLOOKUP(BS$1,'Copy of PY1 Data(H)'!$A$1:$CZ$1,_xlfn.XLOOKUP($B74,'Copy of PY1 Data(H)'!$A$1:$A$288,'Copy of PY1 Data(H)'!$A$1:$CZ$288))</f>
        <v>#N/A</v>
      </c>
      <c r="BT74" s="968" t="e" cm="1">
        <f t="array" ref="BT74">_xlfn.XLOOKUP(BT$1,'Copy of PY1 Data(H)'!$A$1:$CZ$1,_xlfn.XLOOKUP($B74,'Copy of PY1 Data(H)'!$A$1:$A$288,'Copy of PY1 Data(H)'!$A$1:$CZ$288))</f>
        <v>#N/A</v>
      </c>
      <c r="BU74" s="968" t="e" cm="1">
        <f t="array" ref="BU74">_xlfn.XLOOKUP(BU$1,'Copy of PY1 Data(H)'!$A$1:$CZ$1,_xlfn.XLOOKUP($B74,'Copy of PY1 Data(H)'!$A$1:$A$288,'Copy of PY1 Data(H)'!$A$1:$CZ$288))</f>
        <v>#N/A</v>
      </c>
      <c r="BV74" s="968" t="e" cm="1">
        <f t="array" ref="BV74">_xlfn.XLOOKUP(BV$1,'Copy of PY1 Data(H)'!$A$1:$CZ$1,_xlfn.XLOOKUP($B74,'Copy of PY1 Data(H)'!$A$1:$A$288,'Copy of PY1 Data(H)'!$A$1:$CZ$288))</f>
        <v>#N/A</v>
      </c>
      <c r="BW74" s="968" t="e" cm="1">
        <f t="array" ref="BW74">_xlfn.XLOOKUP(BW$1,'Copy of PY1 Data(H)'!$A$1:$CZ$1,_xlfn.XLOOKUP($B74,'Copy of PY1 Data(H)'!$A$1:$A$288,'Copy of PY1 Data(H)'!$A$1:$CZ$288))</f>
        <v>#N/A</v>
      </c>
      <c r="BX74" s="968" t="e" cm="1">
        <f t="array" ref="BX74">_xlfn.XLOOKUP(BX$1,'Copy of PY1 Data(H)'!$A$1:$CZ$1,_xlfn.XLOOKUP($B74,'Copy of PY1 Data(H)'!$A$1:$A$288,'Copy of PY1 Data(H)'!$A$1:$CZ$288))</f>
        <v>#N/A</v>
      </c>
      <c r="BY74" s="968" t="e" cm="1">
        <f t="array" ref="BY74">_xlfn.XLOOKUP(BY$1,'Copy of PY1 Data(H)'!$A$1:$CZ$1,_xlfn.XLOOKUP($B74,'Copy of PY1 Data(H)'!$A$1:$A$288,'Copy of PY1 Data(H)'!$A$1:$CZ$288))</f>
        <v>#N/A</v>
      </c>
      <c r="BZ74" s="968" t="e" cm="1">
        <f t="array" ref="BZ74">_xlfn.XLOOKUP(BZ$1,'Copy of PY1 Data(H)'!$A$1:$CZ$1,_xlfn.XLOOKUP($B74,'Copy of PY1 Data(H)'!$A$1:$A$288,'Copy of PY1 Data(H)'!$A$1:$CZ$288))</f>
        <v>#N/A</v>
      </c>
      <c r="CA74" s="968" t="e" cm="1">
        <f t="array" ref="CA74">_xlfn.XLOOKUP(CA$1,'Copy of PY1 Data(H)'!$A$1:$CZ$1,_xlfn.XLOOKUP($B74,'Copy of PY1 Data(H)'!$A$1:$A$288,'Copy of PY1 Data(H)'!$A$1:$CZ$288))</f>
        <v>#N/A</v>
      </c>
      <c r="CB74" s="968" t="e" cm="1">
        <f t="array" ref="CB74">_xlfn.XLOOKUP(CB$1,'Copy of PY1 Data(H)'!$A$1:$CZ$1,_xlfn.XLOOKUP($B74,'Copy of PY1 Data(H)'!$A$1:$A$288,'Copy of PY1 Data(H)'!$A$1:$CZ$288))</f>
        <v>#N/A</v>
      </c>
      <c r="CC74" s="968" t="e" cm="1">
        <f t="array" ref="CC74">_xlfn.XLOOKUP(CC$1,'Copy of PY1 Data(H)'!$A$1:$CZ$1,_xlfn.XLOOKUP($B74,'Copy of PY1 Data(H)'!$A$1:$A$288,'Copy of PY1 Data(H)'!$A$1:$CZ$288))</f>
        <v>#N/A</v>
      </c>
      <c r="CD74" s="968" t="e" cm="1">
        <f t="array" ref="CD74">_xlfn.XLOOKUP(CD$1,'Copy of PY1 Data(H)'!$A$1:$CZ$1,_xlfn.XLOOKUP($B74,'Copy of PY1 Data(H)'!$A$1:$A$288,'Copy of PY1 Data(H)'!$A$1:$CZ$288))</f>
        <v>#N/A</v>
      </c>
    </row>
    <row r="75" spans="1:82" x14ac:dyDescent="0.3">
      <c r="A75" s="180">
        <v>171</v>
      </c>
      <c r="C75" s="180"/>
      <c r="D75" s="180" cm="1">
        <f t="array" ref="D75">_xlfn.XLOOKUP(D$1,'Copy of PY1 Data(H)'!$A$1:$CZ$1,_xlfn.XLOOKUP($A75,'Copy of PY1 Data(H)'!$A$1:$A$288,'Copy of PY1 Data(H)'!$A$1:$CZ$288))</f>
        <v>0</v>
      </c>
      <c r="E75" s="180" cm="1">
        <f t="array" ref="E75">_xlfn.XLOOKUP(E$1,'Copy of PY1 Data(H)'!$A$1:$CZ$1,_xlfn.XLOOKUP($A75,'Copy of PY1 Data(H)'!$A$1:$A$288,'Copy of PY1 Data(H)'!$A$1:$CZ$288))</f>
        <v>57231</v>
      </c>
      <c r="F75" s="180" cm="1">
        <f t="array" ref="F75">_xlfn.XLOOKUP(F$1,'Copy of PY1 Data(H)'!$A$1:$CZ$1,_xlfn.XLOOKUP($A75,'Copy of PY1 Data(H)'!$A$1:$A$288,'Copy of PY1 Data(H)'!$A$1:$CZ$288))</f>
        <v>61840</v>
      </c>
      <c r="G75" s="180" cm="1">
        <f t="array" ref="G75">_xlfn.XLOOKUP(G$1,'Copy of PY1 Data(H)'!$A$1:$CZ$1,_xlfn.XLOOKUP($A75,'Copy of PY1 Data(H)'!$A$1:$A$288,'Copy of PY1 Data(H)'!$A$1:$CZ$288))</f>
        <v>0</v>
      </c>
      <c r="H75" s="180" cm="1">
        <f t="array" ref="H75">_xlfn.XLOOKUP(H$1,'Copy of PY1 Data(H)'!$A$1:$CZ$1,_xlfn.XLOOKUP($A75,'Copy of PY1 Data(H)'!$A$1:$A$288,'Copy of PY1 Data(H)'!$A$1:$CZ$288))</f>
        <v>80665</v>
      </c>
      <c r="I75" s="180" cm="1">
        <f t="array" ref="I75">_xlfn.XLOOKUP(I$1,'Copy of PY1 Data(H)'!$A$1:$CZ$1,_xlfn.XLOOKUP($A75,'Copy of PY1 Data(H)'!$A$1:$A$288,'Copy of PY1 Data(H)'!$A$1:$CZ$288))</f>
        <v>0</v>
      </c>
      <c r="J75" s="180" cm="1">
        <f t="array" ref="J75">_xlfn.XLOOKUP(J$1,'Copy of PY1 Data(H)'!$A$1:$CZ$1,_xlfn.XLOOKUP($A75,'Copy of PY1 Data(H)'!$A$1:$A$288,'Copy of PY1 Data(H)'!$A$1:$CZ$288))</f>
        <v>0</v>
      </c>
      <c r="K75" s="180" cm="1">
        <f t="array" ref="K75">_xlfn.XLOOKUP(K$1,'Copy of PY1 Data(H)'!$A$1:$CZ$1,_xlfn.XLOOKUP($A75,'Copy of PY1 Data(H)'!$A$1:$A$288,'Copy of PY1 Data(H)'!$A$1:$CZ$288))</f>
        <v>0</v>
      </c>
      <c r="L75" s="180" cm="1">
        <f t="array" ref="L75">_xlfn.XLOOKUP(L$1,'Copy of PY1 Data(H)'!$A$1:$CZ$1,_xlfn.XLOOKUP($A75,'Copy of PY1 Data(H)'!$A$1:$A$288,'Copy of PY1 Data(H)'!$A$1:$CZ$288))</f>
        <v>507292</v>
      </c>
      <c r="M75" s="180" cm="1">
        <f t="array" ref="M75">_xlfn.XLOOKUP(M$1,'Copy of PY1 Data(H)'!$A$1:$CZ$1,_xlfn.XLOOKUP($A75,'Copy of PY1 Data(H)'!$A$1:$A$288,'Copy of PY1 Data(H)'!$A$1:$CZ$288))</f>
        <v>12426395</v>
      </c>
      <c r="N75" s="180" cm="1">
        <f t="array" ref="N75">_xlfn.XLOOKUP(N$1,'Copy of PY1 Data(H)'!$A$1:$CZ$1,_xlfn.XLOOKUP($A75,'Copy of PY1 Data(H)'!$A$1:$A$288,'Copy of PY1 Data(H)'!$A$1:$CZ$288))</f>
        <v>0</v>
      </c>
      <c r="O75" s="180" cm="1">
        <f t="array" ref="O75">_xlfn.XLOOKUP(O$1,'Copy of PY1 Data(H)'!$A$1:$CZ$1,_xlfn.XLOOKUP($A75,'Copy of PY1 Data(H)'!$A$1:$A$288,'Copy of PY1 Data(H)'!$A$1:$CZ$288))</f>
        <v>745923</v>
      </c>
      <c r="P75" s="180" cm="1">
        <f t="array" ref="P75">_xlfn.XLOOKUP(P$1,'Copy of PY1 Data(H)'!$A$1:$CZ$1,_xlfn.XLOOKUP($A75,'Copy of PY1 Data(H)'!$A$1:$A$288,'Copy of PY1 Data(H)'!$A$1:$CZ$288))</f>
        <v>0</v>
      </c>
      <c r="Q75" s="180" cm="1">
        <f t="array" ref="Q75">_xlfn.XLOOKUP(Q$1,'Copy of PY1 Data(H)'!$A$1:$CZ$1,_xlfn.XLOOKUP($A75,'Copy of PY1 Data(H)'!$A$1:$A$288,'Copy of PY1 Data(H)'!$A$1:$CZ$288))</f>
        <v>288093</v>
      </c>
      <c r="R75" s="180" cm="1">
        <f t="array" ref="R75">_xlfn.XLOOKUP(R$1,'Copy of PY1 Data(H)'!$A$1:$CZ$1,_xlfn.XLOOKUP($A75,'Copy of PY1 Data(H)'!$A$1:$A$288,'Copy of PY1 Data(H)'!$A$1:$CZ$288))</f>
        <v>0</v>
      </c>
      <c r="S75" s="180" cm="1">
        <f t="array" ref="S75">_xlfn.XLOOKUP(S$1,'Copy of PY1 Data(H)'!$A$1:$CZ$1,_xlfn.XLOOKUP($A75,'Copy of PY1 Data(H)'!$A$1:$A$288,'Copy of PY1 Data(H)'!$A$1:$CZ$288))</f>
        <v>14778</v>
      </c>
      <c r="T75" s="180" cm="1">
        <f t="array" ref="T75">_xlfn.XLOOKUP(T$1,'Copy of PY1 Data(H)'!$A$1:$CZ$1,_xlfn.XLOOKUP($A75,'Copy of PY1 Data(H)'!$A$1:$A$288,'Copy of PY1 Data(H)'!$A$1:$CZ$288))</f>
        <v>116277</v>
      </c>
      <c r="U75" s="180" cm="1">
        <f t="array" ref="U75">_xlfn.XLOOKUP(U$1,'Copy of PY1 Data(H)'!$A$1:$CZ$1,_xlfn.XLOOKUP($A75,'Copy of PY1 Data(H)'!$A$1:$A$288,'Copy of PY1 Data(H)'!$A$1:$CZ$288))</f>
        <v>20936</v>
      </c>
      <c r="V75" s="180" cm="1">
        <f t="array" ref="V75">_xlfn.XLOOKUP(V$1,'Copy of PY1 Data(H)'!$A$1:$CZ$1,_xlfn.XLOOKUP($A75,'Copy of PY1 Data(H)'!$A$1:$A$288,'Copy of PY1 Data(H)'!$A$1:$CZ$288))</f>
        <v>143742</v>
      </c>
      <c r="W75" s="180" cm="1">
        <f t="array" ref="W75">_xlfn.XLOOKUP(W$1,'Copy of PY1 Data(H)'!$A$1:$CZ$1,_xlfn.XLOOKUP($A75,'Copy of PY1 Data(H)'!$A$1:$A$288,'Copy of PY1 Data(H)'!$A$1:$CZ$288))</f>
        <v>0</v>
      </c>
      <c r="X75" s="180" cm="1">
        <f t="array" ref="X75">_xlfn.XLOOKUP(X$1,'Copy of PY1 Data(H)'!$A$1:$CZ$1,_xlfn.XLOOKUP($A75,'Copy of PY1 Data(H)'!$A$1:$A$288,'Copy of PY1 Data(H)'!$A$1:$CZ$288))</f>
        <v>0</v>
      </c>
      <c r="Y75" s="180" cm="1">
        <f t="array" ref="Y75">_xlfn.XLOOKUP(Y$1,'Copy of PY1 Data(H)'!$A$1:$CZ$1,_xlfn.XLOOKUP($A75,'Copy of PY1 Data(H)'!$A$1:$A$288,'Copy of PY1 Data(H)'!$A$1:$CZ$288))</f>
        <v>22934</v>
      </c>
      <c r="Z75" s="180" cm="1">
        <f t="array" ref="Z75">_xlfn.XLOOKUP(Z$1,'Copy of PY1 Data(H)'!$A$1:$CZ$1,_xlfn.XLOOKUP($A75,'Copy of PY1 Data(H)'!$A$1:$A$288,'Copy of PY1 Data(H)'!$A$1:$CZ$288))</f>
        <v>3937034</v>
      </c>
      <c r="AA75" s="180" cm="1">
        <f t="array" ref="AA75">_xlfn.XLOOKUP(AA$1,'Copy of PY1 Data(H)'!$A$1:$CZ$1,_xlfn.XLOOKUP($A75,'Copy of PY1 Data(H)'!$A$1:$A$288,'Copy of PY1 Data(H)'!$A$1:$CZ$288))</f>
        <v>0</v>
      </c>
      <c r="AB75" s="180" cm="1">
        <f t="array" ref="AB75">_xlfn.XLOOKUP(AB$1,'Copy of PY1 Data(H)'!$A$1:$CZ$1,_xlfn.XLOOKUP($A75,'Copy of PY1 Data(H)'!$A$1:$A$288,'Copy of PY1 Data(H)'!$A$1:$CZ$288))</f>
        <v>12710</v>
      </c>
      <c r="AC75" s="180" cm="1">
        <f t="array" ref="AC75">_xlfn.XLOOKUP(AC$1,'Copy of PY1 Data(H)'!$A$1:$CZ$1,_xlfn.XLOOKUP($A75,'Copy of PY1 Data(H)'!$A$1:$A$288,'Copy of PY1 Data(H)'!$A$1:$CZ$288))</f>
        <v>3995300</v>
      </c>
      <c r="AD75" s="180" cm="1">
        <f t="array" ref="AD75">_xlfn.XLOOKUP(AD$1,'Copy of PY1 Data(H)'!$A$1:$CZ$1,_xlfn.XLOOKUP($A75,'Copy of PY1 Data(H)'!$A$1:$A$288,'Copy of PY1 Data(H)'!$A$1:$CZ$288))</f>
        <v>0</v>
      </c>
      <c r="AE75" s="180" cm="1">
        <f t="array" ref="AE75">_xlfn.XLOOKUP(AE$1,'Copy of PY1 Data(H)'!$A$1:$CZ$1,_xlfn.XLOOKUP($A75,'Copy of PY1 Data(H)'!$A$1:$A$288,'Copy of PY1 Data(H)'!$A$1:$CZ$288))</f>
        <v>0</v>
      </c>
      <c r="AF75" s="180" cm="1">
        <f t="array" ref="AF75">_xlfn.XLOOKUP(AF$1,'Copy of PY1 Data(H)'!$A$1:$CZ$1,_xlfn.XLOOKUP($A75,'Copy of PY1 Data(H)'!$A$1:$A$288,'Copy of PY1 Data(H)'!$A$1:$CZ$288))</f>
        <v>4460693</v>
      </c>
      <c r="AG75" s="180" cm="1">
        <f t="array" ref="AG75">_xlfn.XLOOKUP(AG$1,'Copy of PY1 Data(H)'!$A$1:$CZ$1,_xlfn.XLOOKUP($A75,'Copy of PY1 Data(H)'!$A$1:$A$288,'Copy of PY1 Data(H)'!$A$1:$CZ$288))</f>
        <v>0</v>
      </c>
      <c r="AH75" s="180" cm="1">
        <f t="array" ref="AH75">_xlfn.XLOOKUP(AH$1,'Copy of PY1 Data(H)'!$A$1:$CZ$1,_xlfn.XLOOKUP($A75,'Copy of PY1 Data(H)'!$A$1:$A$288,'Copy of PY1 Data(H)'!$A$1:$CZ$288))</f>
        <v>0</v>
      </c>
      <c r="AI75" s="180" cm="1">
        <f t="array" ref="AI75">_xlfn.XLOOKUP(AI$1,'Copy of PY1 Data(H)'!$A$1:$CZ$1,_xlfn.XLOOKUP($A75,'Copy of PY1 Data(H)'!$A$1:$A$288,'Copy of PY1 Data(H)'!$A$1:$CZ$288))</f>
        <v>162284</v>
      </c>
      <c r="AJ75" s="180" cm="1">
        <f t="array" ref="AJ75">_xlfn.XLOOKUP(AJ$1,'Copy of PY1 Data(H)'!$A$1:$CZ$1,_xlfn.XLOOKUP($A75,'Copy of PY1 Data(H)'!$A$1:$A$288,'Copy of PY1 Data(H)'!$A$1:$CZ$288))</f>
        <v>0</v>
      </c>
      <c r="AK75" s="180" cm="1">
        <f t="array" ref="AK75">_xlfn.XLOOKUP(AK$1,'Copy of PY1 Data(H)'!$A$1:$CZ$1,_xlfn.XLOOKUP($A75,'Copy of PY1 Data(H)'!$A$1:$A$288,'Copy of PY1 Data(H)'!$A$1:$CZ$288))</f>
        <v>0</v>
      </c>
      <c r="AL75" s="180" cm="1">
        <f t="array" ref="AL75">_xlfn.XLOOKUP(AL$1,'Copy of PY1 Data(H)'!$A$1:$CZ$1,_xlfn.XLOOKUP($A75,'Copy of PY1 Data(H)'!$A$1:$A$288,'Copy of PY1 Data(H)'!$A$1:$CZ$288))</f>
        <v>0</v>
      </c>
      <c r="AM75" s="180" cm="1">
        <f t="array" ref="AM75">_xlfn.XLOOKUP(AM$1,'Copy of PY1 Data(H)'!$A$1:$CZ$1,_xlfn.XLOOKUP($A75,'Copy of PY1 Data(H)'!$A$1:$A$288,'Copy of PY1 Data(H)'!$A$1:$CZ$288))</f>
        <v>0</v>
      </c>
      <c r="AN75" s="180" cm="1">
        <f t="array" ref="AN75">_xlfn.XLOOKUP(AN$1,'Copy of PY1 Data(H)'!$A$1:$CZ$1,_xlfn.XLOOKUP($A75,'Copy of PY1 Data(H)'!$A$1:$A$288,'Copy of PY1 Data(H)'!$A$1:$CZ$288))</f>
        <v>0</v>
      </c>
      <c r="AO75" s="180" cm="1">
        <f t="array" ref="AO75">_xlfn.XLOOKUP(AO$1,'Copy of PY1 Data(H)'!$A$1:$CZ$1,_xlfn.XLOOKUP($A75,'Copy of PY1 Data(H)'!$A$1:$A$288,'Copy of PY1 Data(H)'!$A$1:$CZ$288))</f>
        <v>0</v>
      </c>
      <c r="AP75" s="180" cm="1">
        <f t="array" ref="AP75">_xlfn.XLOOKUP(AP$1,'Copy of PY1 Data(H)'!$A$1:$CZ$1,_xlfn.XLOOKUP($A75,'Copy of PY1 Data(H)'!$A$1:$A$288,'Copy of PY1 Data(H)'!$A$1:$CZ$288))</f>
        <v>85231</v>
      </c>
      <c r="AQ75" s="180" cm="1">
        <f t="array" ref="AQ75">_xlfn.XLOOKUP(AQ$1,'Copy of PY1 Data(H)'!$A$1:$CZ$1,_xlfn.XLOOKUP($A75,'Copy of PY1 Data(H)'!$A$1:$A$288,'Copy of PY1 Data(H)'!$A$1:$CZ$288))</f>
        <v>114434</v>
      </c>
      <c r="AR75" s="180" cm="1">
        <f t="array" ref="AR75">_xlfn.XLOOKUP(AR$1,'Copy of PY1 Data(H)'!$A$1:$CZ$1,_xlfn.XLOOKUP($A75,'Copy of PY1 Data(H)'!$A$1:$A$288,'Copy of PY1 Data(H)'!$A$1:$CZ$288))</f>
        <v>0</v>
      </c>
      <c r="AS75" s="180" cm="1">
        <f t="array" ref="AS75">_xlfn.XLOOKUP(AS$1,'Copy of PY1 Data(H)'!$A$1:$CZ$1,_xlfn.XLOOKUP($A75,'Copy of PY1 Data(H)'!$A$1:$A$288,'Copy of PY1 Data(H)'!$A$1:$CZ$288))</f>
        <v>0</v>
      </c>
      <c r="AT75" s="180" cm="1">
        <f t="array" ref="AT75">_xlfn.XLOOKUP(AT$1,'Copy of PY1 Data(H)'!$A$1:$CZ$1,_xlfn.XLOOKUP($A75,'Copy of PY1 Data(H)'!$A$1:$A$288,'Copy of PY1 Data(H)'!$A$1:$CZ$288))</f>
        <v>0</v>
      </c>
      <c r="AU75" s="180" cm="1">
        <f t="array" ref="AU75">_xlfn.XLOOKUP(AU$1,'Copy of PY1 Data(H)'!$A$1:$CZ$1,_xlfn.XLOOKUP($A75,'Copy of PY1 Data(H)'!$A$1:$A$288,'Copy of PY1 Data(H)'!$A$1:$CZ$288))</f>
        <v>40858939</v>
      </c>
      <c r="AV75" s="180" cm="1">
        <f t="array" ref="AV75">_xlfn.XLOOKUP(AV$1,'Copy of PY1 Data(H)'!$A$1:$CZ$1,_xlfn.XLOOKUP($A75,'Copy of PY1 Data(H)'!$A$1:$A$288,'Copy of PY1 Data(H)'!$A$1:$CZ$288))</f>
        <v>5414960</v>
      </c>
      <c r="AW75" s="180" cm="1">
        <f t="array" ref="AW75">_xlfn.XLOOKUP(AW$1,'Copy of PY1 Data(H)'!$A$1:$CZ$1,_xlfn.XLOOKUP($A75,'Copy of PY1 Data(H)'!$A$1:$A$288,'Copy of PY1 Data(H)'!$A$1:$CZ$288))</f>
        <v>138105</v>
      </c>
      <c r="AX75" s="180" cm="1">
        <f t="array" ref="AX75">_xlfn.XLOOKUP(AX$1,'Copy of PY1 Data(H)'!$A$1:$CZ$1,_xlfn.XLOOKUP($A75,'Copy of PY1 Data(H)'!$A$1:$A$288,'Copy of PY1 Data(H)'!$A$1:$CZ$288))</f>
        <v>0</v>
      </c>
      <c r="AY75" s="180" cm="1">
        <f t="array" ref="AY75">_xlfn.XLOOKUP(AY$1,'Copy of PY1 Data(H)'!$A$1:$CZ$1,_xlfn.XLOOKUP($A75,'Copy of PY1 Data(H)'!$A$1:$A$288,'Copy of PY1 Data(H)'!$A$1:$CZ$288))</f>
        <v>0</v>
      </c>
      <c r="AZ75" s="180" cm="1">
        <f t="array" ref="AZ75">_xlfn.XLOOKUP(AZ$1,'Copy of PY1 Data(H)'!$A$1:$CZ$1,_xlfn.XLOOKUP($A75,'Copy of PY1 Data(H)'!$A$1:$A$288,'Copy of PY1 Data(H)'!$A$1:$CZ$288))</f>
        <v>0</v>
      </c>
      <c r="BA75" s="180" cm="1">
        <f t="array" ref="BA75">_xlfn.XLOOKUP(BA$1,'Copy of PY1 Data(H)'!$A$1:$CZ$1,_xlfn.XLOOKUP($A75,'Copy of PY1 Data(H)'!$A$1:$A$288,'Copy of PY1 Data(H)'!$A$1:$CZ$288))</f>
        <v>0</v>
      </c>
      <c r="BB75" s="180" cm="1">
        <f t="array" ref="BB75">_xlfn.XLOOKUP(BB$1,'Copy of PY1 Data(H)'!$A$1:$CZ$1,_xlfn.XLOOKUP($A75,'Copy of PY1 Data(H)'!$A$1:$A$288,'Copy of PY1 Data(H)'!$A$1:$CZ$288))</f>
        <v>0</v>
      </c>
      <c r="BC75" s="180" cm="1">
        <f t="array" ref="BC75">_xlfn.XLOOKUP(BC$1,'Copy of PY1 Data(H)'!$A$1:$CZ$1,_xlfn.XLOOKUP($A75,'Copy of PY1 Data(H)'!$A$1:$A$288,'Copy of PY1 Data(H)'!$A$1:$CZ$288))</f>
        <v>0</v>
      </c>
      <c r="BD75" s="180" cm="1">
        <f t="array" ref="BD75">_xlfn.XLOOKUP(BD$1,'Copy of PY1 Data(H)'!$A$1:$CZ$1,_xlfn.XLOOKUP($A75,'Copy of PY1 Data(H)'!$A$1:$A$288,'Copy of PY1 Data(H)'!$A$1:$CZ$288))</f>
        <v>1794</v>
      </c>
      <c r="BE75" s="180" cm="1">
        <f t="array" ref="BE75">_xlfn.XLOOKUP(BE$1,'Copy of PY1 Data(H)'!$A$1:$CZ$1,_xlfn.XLOOKUP($A75,'Copy of PY1 Data(H)'!$A$1:$A$288,'Copy of PY1 Data(H)'!$A$1:$CZ$288))</f>
        <v>0</v>
      </c>
      <c r="BF75" s="180" cm="1">
        <f t="array" ref="BF75">_xlfn.XLOOKUP(BF$1,'Copy of PY1 Data(H)'!$A$1:$CZ$1,_xlfn.XLOOKUP($A75,'Copy of PY1 Data(H)'!$A$1:$A$288,'Copy of PY1 Data(H)'!$A$1:$CZ$288))</f>
        <v>2888983</v>
      </c>
      <c r="BG75" s="180" cm="1">
        <f t="array" ref="BG75">_xlfn.XLOOKUP(BG$1,'Copy of PY1 Data(H)'!$A$1:$CZ$1,_xlfn.XLOOKUP($A75,'Copy of PY1 Data(H)'!$A$1:$A$288,'Copy of PY1 Data(H)'!$A$1:$CZ$288))</f>
        <v>0</v>
      </c>
      <c r="BH75" s="180" cm="1">
        <f t="array" ref="BH75">_xlfn.XLOOKUP(BH$1,'Copy of PY1 Data(H)'!$A$1:$CZ$1,_xlfn.XLOOKUP($A75,'Copy of PY1 Data(H)'!$A$1:$A$288,'Copy of PY1 Data(H)'!$A$1:$CZ$288))</f>
        <v>341674</v>
      </c>
      <c r="BI75" s="180" cm="1">
        <f t="array" ref="BI75">_xlfn.XLOOKUP(BI$1,'Copy of PY1 Data(H)'!$A$1:$CZ$1,_xlfn.XLOOKUP($A75,'Copy of PY1 Data(H)'!$A$1:$A$288,'Copy of PY1 Data(H)'!$A$1:$CZ$288))</f>
        <v>54078</v>
      </c>
      <c r="BJ75" s="180" cm="1">
        <f t="array" ref="BJ75">_xlfn.XLOOKUP(BJ$1,'Copy of PY1 Data(H)'!$A$1:$CZ$1,_xlfn.XLOOKUP($A75,'Copy of PY1 Data(H)'!$A$1:$A$288,'Copy of PY1 Data(H)'!$A$1:$CZ$288))</f>
        <v>0</v>
      </c>
      <c r="BK75" s="180" cm="1">
        <f t="array" ref="BK75">_xlfn.XLOOKUP(BK$1,'Copy of PY1 Data(H)'!$A$1:$CZ$1,_xlfn.XLOOKUP($A75,'Copy of PY1 Data(H)'!$A$1:$A$288,'Copy of PY1 Data(H)'!$A$1:$CZ$288))</f>
        <v>0</v>
      </c>
      <c r="BL75" s="180" cm="1">
        <f t="array" ref="BL75">_xlfn.XLOOKUP(BL$1,'Copy of PY1 Data(H)'!$A$1:$CZ$1,_xlfn.XLOOKUP($A75,'Copy of PY1 Data(H)'!$A$1:$A$288,'Copy of PY1 Data(H)'!$A$1:$CZ$288))</f>
        <v>464707</v>
      </c>
      <c r="BM75" s="180" cm="1">
        <f t="array" ref="BM75">_xlfn.XLOOKUP(BM$1,'Copy of PY1 Data(H)'!$A$1:$CZ$1,_xlfn.XLOOKUP($A75,'Copy of PY1 Data(H)'!$A$1:$A$288,'Copy of PY1 Data(H)'!$A$1:$CZ$288))</f>
        <v>1372070</v>
      </c>
      <c r="BN75" s="180" cm="1">
        <f t="array" ref="BN75">_xlfn.XLOOKUP(BN$1,'Copy of PY1 Data(H)'!$A$1:$CZ$1,_xlfn.XLOOKUP($A75,'Copy of PY1 Data(H)'!$A$1:$A$288,'Copy of PY1 Data(H)'!$A$1:$CZ$288))</f>
        <v>65873</v>
      </c>
      <c r="BO75" s="180" cm="1">
        <f t="array" ref="BO75">_xlfn.XLOOKUP(BO$1,'Copy of PY1 Data(H)'!$A$1:$CZ$1,_xlfn.XLOOKUP($A75,'Copy of PY1 Data(H)'!$A$1:$A$288,'Copy of PY1 Data(H)'!$A$1:$CZ$288))</f>
        <v>3465279</v>
      </c>
      <c r="BP75" s="180" cm="1">
        <f t="array" ref="BP75">_xlfn.XLOOKUP(BP$1,'Copy of PY1 Data(H)'!$A$1:$CZ$1,_xlfn.XLOOKUP($A75,'Copy of PY1 Data(H)'!$A$1:$A$288,'Copy of PY1 Data(H)'!$A$1:$CZ$288))</f>
        <v>11139931</v>
      </c>
      <c r="BQ75" s="180" cm="1">
        <f t="array" ref="BQ75">_xlfn.XLOOKUP(BQ$1,'Copy of PY1 Data(H)'!$A$1:$CZ$1,_xlfn.XLOOKUP($A75,'Copy of PY1 Data(H)'!$A$1:$A$288,'Copy of PY1 Data(H)'!$A$1:$CZ$288))</f>
        <v>69611</v>
      </c>
      <c r="BR75" s="180" cm="1">
        <f t="array" ref="BR75">_xlfn.XLOOKUP(BR$1,'Copy of PY1 Data(H)'!$A$1:$CZ$1,_xlfn.XLOOKUP($A75,'Copy of PY1 Data(H)'!$A$1:$A$288,'Copy of PY1 Data(H)'!$A$1:$CZ$288))</f>
        <v>62489</v>
      </c>
      <c r="BS75" s="180" cm="1">
        <f t="array" ref="BS75">_xlfn.XLOOKUP(BS$1,'Copy of PY1 Data(H)'!$A$1:$CZ$1,_xlfn.XLOOKUP($A75,'Copy of PY1 Data(H)'!$A$1:$A$288,'Copy of PY1 Data(H)'!$A$1:$CZ$288))</f>
        <v>0</v>
      </c>
      <c r="BT75" s="180" cm="1">
        <f t="array" ref="BT75">_xlfn.XLOOKUP(BT$1,'Copy of PY1 Data(H)'!$A$1:$CZ$1,_xlfn.XLOOKUP($A75,'Copy of PY1 Data(H)'!$A$1:$A$288,'Copy of PY1 Data(H)'!$A$1:$CZ$288))</f>
        <v>0</v>
      </c>
      <c r="BU75" s="180" cm="1">
        <f t="array" ref="BU75">_xlfn.XLOOKUP(BU$1,'Copy of PY1 Data(H)'!$A$1:$CZ$1,_xlfn.XLOOKUP($A75,'Copy of PY1 Data(H)'!$A$1:$A$288,'Copy of PY1 Data(H)'!$A$1:$CZ$288))</f>
        <v>3148</v>
      </c>
      <c r="BV75" s="180" cm="1">
        <f t="array" ref="BV75">_xlfn.XLOOKUP(BV$1,'Copy of PY1 Data(H)'!$A$1:$CZ$1,_xlfn.XLOOKUP($A75,'Copy of PY1 Data(H)'!$A$1:$A$288,'Copy of PY1 Data(H)'!$A$1:$CZ$288))</f>
        <v>0</v>
      </c>
      <c r="BW75" s="180" cm="1">
        <f t="array" ref="BW75">_xlfn.XLOOKUP(BW$1,'Copy of PY1 Data(H)'!$A$1:$CZ$1,_xlfn.XLOOKUP($A75,'Copy of PY1 Data(H)'!$A$1:$A$288,'Copy of PY1 Data(H)'!$A$1:$CZ$288))</f>
        <v>1623872</v>
      </c>
      <c r="BX75" s="180" cm="1">
        <f t="array" ref="BX75">_xlfn.XLOOKUP(BX$1,'Copy of PY1 Data(H)'!$A$1:$CZ$1,_xlfn.XLOOKUP($A75,'Copy of PY1 Data(H)'!$A$1:$A$288,'Copy of PY1 Data(H)'!$A$1:$CZ$288))</f>
        <v>0</v>
      </c>
      <c r="BY75" s="180" cm="1">
        <f t="array" ref="BY75">_xlfn.XLOOKUP(BY$1,'Copy of PY1 Data(H)'!$A$1:$CZ$1,_xlfn.XLOOKUP($A75,'Copy of PY1 Data(H)'!$A$1:$A$288,'Copy of PY1 Data(H)'!$A$1:$CZ$288))</f>
        <v>4431842</v>
      </c>
      <c r="BZ75" s="180" cm="1">
        <f t="array" ref="BZ75">_xlfn.XLOOKUP(BZ$1,'Copy of PY1 Data(H)'!$A$1:$CZ$1,_xlfn.XLOOKUP($A75,'Copy of PY1 Data(H)'!$A$1:$A$288,'Copy of PY1 Data(H)'!$A$1:$CZ$288))</f>
        <v>11414</v>
      </c>
      <c r="CA75" s="180" cm="1">
        <f t="array" ref="CA75">_xlfn.XLOOKUP(CA$1,'Copy of PY1 Data(H)'!$A$1:$CZ$1,_xlfn.XLOOKUP($A75,'Copy of PY1 Data(H)'!$A$1:$A$288,'Copy of PY1 Data(H)'!$A$1:$CZ$288))</f>
        <v>987958</v>
      </c>
      <c r="CB75" s="180" cm="1">
        <f t="array" ref="CB75">_xlfn.XLOOKUP(CB$1,'Copy of PY1 Data(H)'!$A$1:$CZ$1,_xlfn.XLOOKUP($A75,'Copy of PY1 Data(H)'!$A$1:$A$288,'Copy of PY1 Data(H)'!$A$1:$CZ$288))</f>
        <v>31117</v>
      </c>
      <c r="CC75" s="180" cm="1">
        <f t="array" ref="CC75">_xlfn.XLOOKUP(CC$1,'Copy of PY1 Data(H)'!$A$1:$CZ$1,_xlfn.XLOOKUP($A75,'Copy of PY1 Data(H)'!$A$1:$A$288,'Copy of PY1 Data(H)'!$A$1:$CZ$288))</f>
        <v>68496</v>
      </c>
      <c r="CD75" s="180" cm="1">
        <f t="array" ref="CD75">_xlfn.XLOOKUP(CD$1,'Copy of PY1 Data(H)'!$A$1:$CZ$1,_xlfn.XLOOKUP($A75,'Copy of PY1 Data(H)'!$A$1:$A$288,'Copy of PY1 Data(H)'!$A$1:$CZ$288))</f>
        <v>5506915</v>
      </c>
    </row>
    <row r="76" spans="1:82" s="968" customFormat="1" x14ac:dyDescent="0.3">
      <c r="B76" s="968" t="s">
        <v>2969</v>
      </c>
      <c r="D76" s="968" t="e" cm="1">
        <f t="array" ref="D76">_xlfn.XLOOKUP(D$1,'Copy of PY1 Data(H)'!$A$1:$CZ$1,_xlfn.XLOOKUP($B76,'Copy of PY1 Data(H)'!$A$1:$A$288,'Copy of PY1 Data(H)'!$A$1:$CZ$288))</f>
        <v>#N/A</v>
      </c>
      <c r="E76" s="968" t="e" cm="1">
        <f t="array" ref="E76">_xlfn.XLOOKUP(E$1,'Copy of PY1 Data(H)'!$A$1:$CZ$1,_xlfn.XLOOKUP($B76,'Copy of PY1 Data(H)'!$A$1:$A$288,'Copy of PY1 Data(H)'!$A$1:$CZ$288))</f>
        <v>#N/A</v>
      </c>
      <c r="F76" s="968" t="e" cm="1">
        <f t="array" ref="F76">_xlfn.XLOOKUP(F$1,'Copy of PY1 Data(H)'!$A$1:$CZ$1,_xlfn.XLOOKUP($B76,'Copy of PY1 Data(H)'!$A$1:$A$288,'Copy of PY1 Data(H)'!$A$1:$CZ$288))</f>
        <v>#N/A</v>
      </c>
      <c r="G76" s="968" t="e" cm="1">
        <f t="array" ref="G76">_xlfn.XLOOKUP(G$1,'Copy of PY1 Data(H)'!$A$1:$CZ$1,_xlfn.XLOOKUP($B76,'Copy of PY1 Data(H)'!$A$1:$A$288,'Copy of PY1 Data(H)'!$A$1:$CZ$288))</f>
        <v>#N/A</v>
      </c>
      <c r="H76" s="968" t="e" cm="1">
        <f t="array" ref="H76">_xlfn.XLOOKUP(H$1,'Copy of PY1 Data(H)'!$A$1:$CZ$1,_xlfn.XLOOKUP($B76,'Copy of PY1 Data(H)'!$A$1:$A$288,'Copy of PY1 Data(H)'!$A$1:$CZ$288))</f>
        <v>#N/A</v>
      </c>
      <c r="I76" s="968" t="e" cm="1">
        <f t="array" ref="I76">_xlfn.XLOOKUP(I$1,'Copy of PY1 Data(H)'!$A$1:$CZ$1,_xlfn.XLOOKUP($B76,'Copy of PY1 Data(H)'!$A$1:$A$288,'Copy of PY1 Data(H)'!$A$1:$CZ$288))</f>
        <v>#N/A</v>
      </c>
      <c r="J76" s="968" t="e" cm="1">
        <f t="array" ref="J76">_xlfn.XLOOKUP(J$1,'Copy of PY1 Data(H)'!$A$1:$CZ$1,_xlfn.XLOOKUP($B76,'Copy of PY1 Data(H)'!$A$1:$A$288,'Copy of PY1 Data(H)'!$A$1:$CZ$288))</f>
        <v>#N/A</v>
      </c>
      <c r="K76" s="968" t="e" cm="1">
        <f t="array" ref="K76">_xlfn.XLOOKUP(K$1,'Copy of PY1 Data(H)'!$A$1:$CZ$1,_xlfn.XLOOKUP($B76,'Copy of PY1 Data(H)'!$A$1:$A$288,'Copy of PY1 Data(H)'!$A$1:$CZ$288))</f>
        <v>#N/A</v>
      </c>
      <c r="L76" s="968" t="e" cm="1">
        <f t="array" ref="L76">_xlfn.XLOOKUP(L$1,'Copy of PY1 Data(H)'!$A$1:$CZ$1,_xlfn.XLOOKUP($B76,'Copy of PY1 Data(H)'!$A$1:$A$288,'Copy of PY1 Data(H)'!$A$1:$CZ$288))</f>
        <v>#N/A</v>
      </c>
      <c r="M76" s="968" t="e" cm="1">
        <f t="array" ref="M76">_xlfn.XLOOKUP(M$1,'Copy of PY1 Data(H)'!$A$1:$CZ$1,_xlfn.XLOOKUP($B76,'Copy of PY1 Data(H)'!$A$1:$A$288,'Copy of PY1 Data(H)'!$A$1:$CZ$288))</f>
        <v>#N/A</v>
      </c>
      <c r="N76" s="968" t="e" cm="1">
        <f t="array" ref="N76">_xlfn.XLOOKUP(N$1,'Copy of PY1 Data(H)'!$A$1:$CZ$1,_xlfn.XLOOKUP($B76,'Copy of PY1 Data(H)'!$A$1:$A$288,'Copy of PY1 Data(H)'!$A$1:$CZ$288))</f>
        <v>#N/A</v>
      </c>
      <c r="O76" s="968" t="e" cm="1">
        <f t="array" ref="O76">_xlfn.XLOOKUP(O$1,'Copy of PY1 Data(H)'!$A$1:$CZ$1,_xlfn.XLOOKUP($B76,'Copy of PY1 Data(H)'!$A$1:$A$288,'Copy of PY1 Data(H)'!$A$1:$CZ$288))</f>
        <v>#N/A</v>
      </c>
      <c r="P76" s="968" t="e" cm="1">
        <f t="array" ref="P76">_xlfn.XLOOKUP(P$1,'Copy of PY1 Data(H)'!$A$1:$CZ$1,_xlfn.XLOOKUP($B76,'Copy of PY1 Data(H)'!$A$1:$A$288,'Copy of PY1 Data(H)'!$A$1:$CZ$288))</f>
        <v>#N/A</v>
      </c>
      <c r="Q76" s="968" t="e" cm="1">
        <f t="array" ref="Q76">_xlfn.XLOOKUP(Q$1,'Copy of PY1 Data(H)'!$A$1:$CZ$1,_xlfn.XLOOKUP($B76,'Copy of PY1 Data(H)'!$A$1:$A$288,'Copy of PY1 Data(H)'!$A$1:$CZ$288))</f>
        <v>#N/A</v>
      </c>
      <c r="R76" s="968" t="e" cm="1">
        <f t="array" ref="R76">_xlfn.XLOOKUP(R$1,'Copy of PY1 Data(H)'!$A$1:$CZ$1,_xlfn.XLOOKUP($B76,'Copy of PY1 Data(H)'!$A$1:$A$288,'Copy of PY1 Data(H)'!$A$1:$CZ$288))</f>
        <v>#N/A</v>
      </c>
      <c r="S76" s="968" t="e" cm="1">
        <f t="array" ref="S76">_xlfn.XLOOKUP(S$1,'Copy of PY1 Data(H)'!$A$1:$CZ$1,_xlfn.XLOOKUP($B76,'Copy of PY1 Data(H)'!$A$1:$A$288,'Copy of PY1 Data(H)'!$A$1:$CZ$288))</f>
        <v>#N/A</v>
      </c>
      <c r="T76" s="968" t="e" cm="1">
        <f t="array" ref="T76">_xlfn.XLOOKUP(T$1,'Copy of PY1 Data(H)'!$A$1:$CZ$1,_xlfn.XLOOKUP($B76,'Copy of PY1 Data(H)'!$A$1:$A$288,'Copy of PY1 Data(H)'!$A$1:$CZ$288))</f>
        <v>#N/A</v>
      </c>
      <c r="U76" s="968" t="e" cm="1">
        <f t="array" ref="U76">_xlfn.XLOOKUP(U$1,'Copy of PY1 Data(H)'!$A$1:$CZ$1,_xlfn.XLOOKUP($B76,'Copy of PY1 Data(H)'!$A$1:$A$288,'Copy of PY1 Data(H)'!$A$1:$CZ$288))</f>
        <v>#N/A</v>
      </c>
      <c r="V76" s="968" t="e" cm="1">
        <f t="array" ref="V76">_xlfn.XLOOKUP(V$1,'Copy of PY1 Data(H)'!$A$1:$CZ$1,_xlfn.XLOOKUP($B76,'Copy of PY1 Data(H)'!$A$1:$A$288,'Copy of PY1 Data(H)'!$A$1:$CZ$288))</f>
        <v>#N/A</v>
      </c>
      <c r="W76" s="968" t="e" cm="1">
        <f t="array" ref="W76">_xlfn.XLOOKUP(W$1,'Copy of PY1 Data(H)'!$A$1:$CZ$1,_xlfn.XLOOKUP($B76,'Copy of PY1 Data(H)'!$A$1:$A$288,'Copy of PY1 Data(H)'!$A$1:$CZ$288))</f>
        <v>#N/A</v>
      </c>
      <c r="X76" s="968" t="e" cm="1">
        <f t="array" ref="X76">_xlfn.XLOOKUP(X$1,'Copy of PY1 Data(H)'!$A$1:$CZ$1,_xlfn.XLOOKUP($B76,'Copy of PY1 Data(H)'!$A$1:$A$288,'Copy of PY1 Data(H)'!$A$1:$CZ$288))</f>
        <v>#N/A</v>
      </c>
      <c r="Y76" s="968" t="e" cm="1">
        <f t="array" ref="Y76">_xlfn.XLOOKUP(Y$1,'Copy of PY1 Data(H)'!$A$1:$CZ$1,_xlfn.XLOOKUP($B76,'Copy of PY1 Data(H)'!$A$1:$A$288,'Copy of PY1 Data(H)'!$A$1:$CZ$288))</f>
        <v>#N/A</v>
      </c>
      <c r="Z76" s="968" t="e" cm="1">
        <f t="array" ref="Z76">_xlfn.XLOOKUP(Z$1,'Copy of PY1 Data(H)'!$A$1:$CZ$1,_xlfn.XLOOKUP($B76,'Copy of PY1 Data(H)'!$A$1:$A$288,'Copy of PY1 Data(H)'!$A$1:$CZ$288))</f>
        <v>#N/A</v>
      </c>
      <c r="AA76" s="968" t="e" cm="1">
        <f t="array" ref="AA76">_xlfn.XLOOKUP(AA$1,'Copy of PY1 Data(H)'!$A$1:$CZ$1,_xlfn.XLOOKUP($B76,'Copy of PY1 Data(H)'!$A$1:$A$288,'Copy of PY1 Data(H)'!$A$1:$CZ$288))</f>
        <v>#N/A</v>
      </c>
      <c r="AB76" s="968" t="e" cm="1">
        <f t="array" ref="AB76">_xlfn.XLOOKUP(AB$1,'Copy of PY1 Data(H)'!$A$1:$CZ$1,_xlfn.XLOOKUP($B76,'Copy of PY1 Data(H)'!$A$1:$A$288,'Copy of PY1 Data(H)'!$A$1:$CZ$288))</f>
        <v>#N/A</v>
      </c>
      <c r="AC76" s="968" t="e" cm="1">
        <f t="array" ref="AC76">_xlfn.XLOOKUP(AC$1,'Copy of PY1 Data(H)'!$A$1:$CZ$1,_xlfn.XLOOKUP($B76,'Copy of PY1 Data(H)'!$A$1:$A$288,'Copy of PY1 Data(H)'!$A$1:$CZ$288))</f>
        <v>#N/A</v>
      </c>
      <c r="AD76" s="968" t="e" cm="1">
        <f t="array" ref="AD76">_xlfn.XLOOKUP(AD$1,'Copy of PY1 Data(H)'!$A$1:$CZ$1,_xlfn.XLOOKUP($B76,'Copy of PY1 Data(H)'!$A$1:$A$288,'Copy of PY1 Data(H)'!$A$1:$CZ$288))</f>
        <v>#N/A</v>
      </c>
      <c r="AE76" s="968" t="e" cm="1">
        <f t="array" ref="AE76">_xlfn.XLOOKUP(AE$1,'Copy of PY1 Data(H)'!$A$1:$CZ$1,_xlfn.XLOOKUP($B76,'Copy of PY1 Data(H)'!$A$1:$A$288,'Copy of PY1 Data(H)'!$A$1:$CZ$288))</f>
        <v>#N/A</v>
      </c>
      <c r="AF76" s="968" t="e" cm="1">
        <f t="array" ref="AF76">_xlfn.XLOOKUP(AF$1,'Copy of PY1 Data(H)'!$A$1:$CZ$1,_xlfn.XLOOKUP($B76,'Copy of PY1 Data(H)'!$A$1:$A$288,'Copy of PY1 Data(H)'!$A$1:$CZ$288))</f>
        <v>#N/A</v>
      </c>
      <c r="AG76" s="968" t="e" cm="1">
        <f t="array" ref="AG76">_xlfn.XLOOKUP(AG$1,'Copy of PY1 Data(H)'!$A$1:$CZ$1,_xlfn.XLOOKUP($B76,'Copy of PY1 Data(H)'!$A$1:$A$288,'Copy of PY1 Data(H)'!$A$1:$CZ$288))</f>
        <v>#N/A</v>
      </c>
      <c r="AH76" s="968" t="e" cm="1">
        <f t="array" ref="AH76">_xlfn.XLOOKUP(AH$1,'Copy of PY1 Data(H)'!$A$1:$CZ$1,_xlfn.XLOOKUP($B76,'Copy of PY1 Data(H)'!$A$1:$A$288,'Copy of PY1 Data(H)'!$A$1:$CZ$288))</f>
        <v>#N/A</v>
      </c>
      <c r="AI76" s="968" t="e" cm="1">
        <f t="array" ref="AI76">_xlfn.XLOOKUP(AI$1,'Copy of PY1 Data(H)'!$A$1:$CZ$1,_xlfn.XLOOKUP($B76,'Copy of PY1 Data(H)'!$A$1:$A$288,'Copy of PY1 Data(H)'!$A$1:$CZ$288))</f>
        <v>#N/A</v>
      </c>
      <c r="AJ76" s="968" t="e" cm="1">
        <f t="array" ref="AJ76">_xlfn.XLOOKUP(AJ$1,'Copy of PY1 Data(H)'!$A$1:$CZ$1,_xlfn.XLOOKUP($B76,'Copy of PY1 Data(H)'!$A$1:$A$288,'Copy of PY1 Data(H)'!$A$1:$CZ$288))</f>
        <v>#N/A</v>
      </c>
      <c r="AK76" s="968" t="e" cm="1">
        <f t="array" ref="AK76">_xlfn.XLOOKUP(AK$1,'Copy of PY1 Data(H)'!$A$1:$CZ$1,_xlfn.XLOOKUP($B76,'Copy of PY1 Data(H)'!$A$1:$A$288,'Copy of PY1 Data(H)'!$A$1:$CZ$288))</f>
        <v>#N/A</v>
      </c>
      <c r="AL76" s="968" t="e" cm="1">
        <f t="array" ref="AL76">_xlfn.XLOOKUP(AL$1,'Copy of PY1 Data(H)'!$A$1:$CZ$1,_xlfn.XLOOKUP($B76,'Copy of PY1 Data(H)'!$A$1:$A$288,'Copy of PY1 Data(H)'!$A$1:$CZ$288))</f>
        <v>#N/A</v>
      </c>
      <c r="AM76" s="968" t="e" cm="1">
        <f t="array" ref="AM76">_xlfn.XLOOKUP(AM$1,'Copy of PY1 Data(H)'!$A$1:$CZ$1,_xlfn.XLOOKUP($B76,'Copy of PY1 Data(H)'!$A$1:$A$288,'Copy of PY1 Data(H)'!$A$1:$CZ$288))</f>
        <v>#N/A</v>
      </c>
      <c r="AN76" s="968" t="e" cm="1">
        <f t="array" ref="AN76">_xlfn.XLOOKUP(AN$1,'Copy of PY1 Data(H)'!$A$1:$CZ$1,_xlfn.XLOOKUP($B76,'Copy of PY1 Data(H)'!$A$1:$A$288,'Copy of PY1 Data(H)'!$A$1:$CZ$288))</f>
        <v>#N/A</v>
      </c>
      <c r="AO76" s="968" t="e" cm="1">
        <f t="array" ref="AO76">_xlfn.XLOOKUP(AO$1,'Copy of PY1 Data(H)'!$A$1:$CZ$1,_xlfn.XLOOKUP($B76,'Copy of PY1 Data(H)'!$A$1:$A$288,'Copy of PY1 Data(H)'!$A$1:$CZ$288))</f>
        <v>#N/A</v>
      </c>
      <c r="AP76" s="968" t="e" cm="1">
        <f t="array" ref="AP76">_xlfn.XLOOKUP(AP$1,'Copy of PY1 Data(H)'!$A$1:$CZ$1,_xlfn.XLOOKUP($B76,'Copy of PY1 Data(H)'!$A$1:$A$288,'Copy of PY1 Data(H)'!$A$1:$CZ$288))</f>
        <v>#N/A</v>
      </c>
      <c r="AQ76" s="968" t="e" cm="1">
        <f t="array" ref="AQ76">_xlfn.XLOOKUP(AQ$1,'Copy of PY1 Data(H)'!$A$1:$CZ$1,_xlfn.XLOOKUP($B76,'Copy of PY1 Data(H)'!$A$1:$A$288,'Copy of PY1 Data(H)'!$A$1:$CZ$288))</f>
        <v>#N/A</v>
      </c>
      <c r="AR76" s="968" t="e" cm="1">
        <f t="array" ref="AR76">_xlfn.XLOOKUP(AR$1,'Copy of PY1 Data(H)'!$A$1:$CZ$1,_xlfn.XLOOKUP($B76,'Copy of PY1 Data(H)'!$A$1:$A$288,'Copy of PY1 Data(H)'!$A$1:$CZ$288))</f>
        <v>#N/A</v>
      </c>
      <c r="AS76" s="968" t="e" cm="1">
        <f t="array" ref="AS76">_xlfn.XLOOKUP(AS$1,'Copy of PY1 Data(H)'!$A$1:$CZ$1,_xlfn.XLOOKUP($B76,'Copy of PY1 Data(H)'!$A$1:$A$288,'Copy of PY1 Data(H)'!$A$1:$CZ$288))</f>
        <v>#N/A</v>
      </c>
      <c r="AT76" s="968" t="e" cm="1">
        <f t="array" ref="AT76">_xlfn.XLOOKUP(AT$1,'Copy of PY1 Data(H)'!$A$1:$CZ$1,_xlfn.XLOOKUP($B76,'Copy of PY1 Data(H)'!$A$1:$A$288,'Copy of PY1 Data(H)'!$A$1:$CZ$288))</f>
        <v>#N/A</v>
      </c>
      <c r="AU76" s="968" t="e" cm="1">
        <f t="array" ref="AU76">_xlfn.XLOOKUP(AU$1,'Copy of PY1 Data(H)'!$A$1:$CZ$1,_xlfn.XLOOKUP($B76,'Copy of PY1 Data(H)'!$A$1:$A$288,'Copy of PY1 Data(H)'!$A$1:$CZ$288))</f>
        <v>#N/A</v>
      </c>
      <c r="AV76" s="968" t="e" cm="1">
        <f t="array" ref="AV76">_xlfn.XLOOKUP(AV$1,'Copy of PY1 Data(H)'!$A$1:$CZ$1,_xlfn.XLOOKUP($B76,'Copy of PY1 Data(H)'!$A$1:$A$288,'Copy of PY1 Data(H)'!$A$1:$CZ$288))</f>
        <v>#N/A</v>
      </c>
      <c r="AW76" s="968" t="e" cm="1">
        <f t="array" ref="AW76">_xlfn.XLOOKUP(AW$1,'Copy of PY1 Data(H)'!$A$1:$CZ$1,_xlfn.XLOOKUP($B76,'Copy of PY1 Data(H)'!$A$1:$A$288,'Copy of PY1 Data(H)'!$A$1:$CZ$288))</f>
        <v>#N/A</v>
      </c>
      <c r="AX76" s="968" t="e" cm="1">
        <f t="array" ref="AX76">_xlfn.XLOOKUP(AX$1,'Copy of PY1 Data(H)'!$A$1:$CZ$1,_xlfn.XLOOKUP($B76,'Copy of PY1 Data(H)'!$A$1:$A$288,'Copy of PY1 Data(H)'!$A$1:$CZ$288))</f>
        <v>#N/A</v>
      </c>
      <c r="AY76" s="968" t="e" cm="1">
        <f t="array" ref="AY76">_xlfn.XLOOKUP(AY$1,'Copy of PY1 Data(H)'!$A$1:$CZ$1,_xlfn.XLOOKUP($B76,'Copy of PY1 Data(H)'!$A$1:$A$288,'Copy of PY1 Data(H)'!$A$1:$CZ$288))</f>
        <v>#N/A</v>
      </c>
      <c r="AZ76" s="968" t="e" cm="1">
        <f t="array" ref="AZ76">_xlfn.XLOOKUP(AZ$1,'Copy of PY1 Data(H)'!$A$1:$CZ$1,_xlfn.XLOOKUP($B76,'Copy of PY1 Data(H)'!$A$1:$A$288,'Copy of PY1 Data(H)'!$A$1:$CZ$288))</f>
        <v>#N/A</v>
      </c>
      <c r="BA76" s="968" t="e" cm="1">
        <f t="array" ref="BA76">_xlfn.XLOOKUP(BA$1,'Copy of PY1 Data(H)'!$A$1:$CZ$1,_xlfn.XLOOKUP($B76,'Copy of PY1 Data(H)'!$A$1:$A$288,'Copy of PY1 Data(H)'!$A$1:$CZ$288))</f>
        <v>#N/A</v>
      </c>
      <c r="BB76" s="968" t="e" cm="1">
        <f t="array" ref="BB76">_xlfn.XLOOKUP(BB$1,'Copy of PY1 Data(H)'!$A$1:$CZ$1,_xlfn.XLOOKUP($B76,'Copy of PY1 Data(H)'!$A$1:$A$288,'Copy of PY1 Data(H)'!$A$1:$CZ$288))</f>
        <v>#N/A</v>
      </c>
      <c r="BC76" s="968" t="e" cm="1">
        <f t="array" ref="BC76">_xlfn.XLOOKUP(BC$1,'Copy of PY1 Data(H)'!$A$1:$CZ$1,_xlfn.XLOOKUP($B76,'Copy of PY1 Data(H)'!$A$1:$A$288,'Copy of PY1 Data(H)'!$A$1:$CZ$288))</f>
        <v>#N/A</v>
      </c>
      <c r="BD76" s="968" t="e" cm="1">
        <f t="array" ref="BD76">_xlfn.XLOOKUP(BD$1,'Copy of PY1 Data(H)'!$A$1:$CZ$1,_xlfn.XLOOKUP($B76,'Copy of PY1 Data(H)'!$A$1:$A$288,'Copy of PY1 Data(H)'!$A$1:$CZ$288))</f>
        <v>#N/A</v>
      </c>
      <c r="BE76" s="968" t="e" cm="1">
        <f t="array" ref="BE76">_xlfn.XLOOKUP(BE$1,'Copy of PY1 Data(H)'!$A$1:$CZ$1,_xlfn.XLOOKUP($B76,'Copy of PY1 Data(H)'!$A$1:$A$288,'Copy of PY1 Data(H)'!$A$1:$CZ$288))</f>
        <v>#N/A</v>
      </c>
      <c r="BF76" s="968" t="e" cm="1">
        <f t="array" ref="BF76">_xlfn.XLOOKUP(BF$1,'Copy of PY1 Data(H)'!$A$1:$CZ$1,_xlfn.XLOOKUP($B76,'Copy of PY1 Data(H)'!$A$1:$A$288,'Copy of PY1 Data(H)'!$A$1:$CZ$288))</f>
        <v>#N/A</v>
      </c>
      <c r="BG76" s="968" t="e" cm="1">
        <f t="array" ref="BG76">_xlfn.XLOOKUP(BG$1,'Copy of PY1 Data(H)'!$A$1:$CZ$1,_xlfn.XLOOKUP($B76,'Copy of PY1 Data(H)'!$A$1:$A$288,'Copy of PY1 Data(H)'!$A$1:$CZ$288))</f>
        <v>#N/A</v>
      </c>
      <c r="BH76" s="968" t="e" cm="1">
        <f t="array" ref="BH76">_xlfn.XLOOKUP(BH$1,'Copy of PY1 Data(H)'!$A$1:$CZ$1,_xlfn.XLOOKUP($B76,'Copy of PY1 Data(H)'!$A$1:$A$288,'Copy of PY1 Data(H)'!$A$1:$CZ$288))</f>
        <v>#N/A</v>
      </c>
      <c r="BI76" s="968" t="e" cm="1">
        <f t="array" ref="BI76">_xlfn.XLOOKUP(BI$1,'Copy of PY1 Data(H)'!$A$1:$CZ$1,_xlfn.XLOOKUP($B76,'Copy of PY1 Data(H)'!$A$1:$A$288,'Copy of PY1 Data(H)'!$A$1:$CZ$288))</f>
        <v>#N/A</v>
      </c>
      <c r="BJ76" s="968" t="e" cm="1">
        <f t="array" ref="BJ76">_xlfn.XLOOKUP(BJ$1,'Copy of PY1 Data(H)'!$A$1:$CZ$1,_xlfn.XLOOKUP($B76,'Copy of PY1 Data(H)'!$A$1:$A$288,'Copy of PY1 Data(H)'!$A$1:$CZ$288))</f>
        <v>#N/A</v>
      </c>
      <c r="BK76" s="968" t="e" cm="1">
        <f t="array" ref="BK76">_xlfn.XLOOKUP(BK$1,'Copy of PY1 Data(H)'!$A$1:$CZ$1,_xlfn.XLOOKUP($B76,'Copy of PY1 Data(H)'!$A$1:$A$288,'Copy of PY1 Data(H)'!$A$1:$CZ$288))</f>
        <v>#N/A</v>
      </c>
      <c r="BL76" s="968" t="e" cm="1">
        <f t="array" ref="BL76">_xlfn.XLOOKUP(BL$1,'Copy of PY1 Data(H)'!$A$1:$CZ$1,_xlfn.XLOOKUP($B76,'Copy of PY1 Data(H)'!$A$1:$A$288,'Copy of PY1 Data(H)'!$A$1:$CZ$288))</f>
        <v>#N/A</v>
      </c>
      <c r="BM76" s="968" t="e" cm="1">
        <f t="array" ref="BM76">_xlfn.XLOOKUP(BM$1,'Copy of PY1 Data(H)'!$A$1:$CZ$1,_xlfn.XLOOKUP($B76,'Copy of PY1 Data(H)'!$A$1:$A$288,'Copy of PY1 Data(H)'!$A$1:$CZ$288))</f>
        <v>#N/A</v>
      </c>
      <c r="BN76" s="968" t="e" cm="1">
        <f t="array" ref="BN76">_xlfn.XLOOKUP(BN$1,'Copy of PY1 Data(H)'!$A$1:$CZ$1,_xlfn.XLOOKUP($B76,'Copy of PY1 Data(H)'!$A$1:$A$288,'Copy of PY1 Data(H)'!$A$1:$CZ$288))</f>
        <v>#N/A</v>
      </c>
      <c r="BO76" s="968" t="e" cm="1">
        <f t="array" ref="BO76">_xlfn.XLOOKUP(BO$1,'Copy of PY1 Data(H)'!$A$1:$CZ$1,_xlfn.XLOOKUP($B76,'Copy of PY1 Data(H)'!$A$1:$A$288,'Copy of PY1 Data(H)'!$A$1:$CZ$288))</f>
        <v>#N/A</v>
      </c>
      <c r="BP76" s="968" t="e" cm="1">
        <f t="array" ref="BP76">_xlfn.XLOOKUP(BP$1,'Copy of PY1 Data(H)'!$A$1:$CZ$1,_xlfn.XLOOKUP($B76,'Copy of PY1 Data(H)'!$A$1:$A$288,'Copy of PY1 Data(H)'!$A$1:$CZ$288))</f>
        <v>#N/A</v>
      </c>
      <c r="BQ76" s="968" t="e" cm="1">
        <f t="array" ref="BQ76">_xlfn.XLOOKUP(BQ$1,'Copy of PY1 Data(H)'!$A$1:$CZ$1,_xlfn.XLOOKUP($B76,'Copy of PY1 Data(H)'!$A$1:$A$288,'Copy of PY1 Data(H)'!$A$1:$CZ$288))</f>
        <v>#N/A</v>
      </c>
      <c r="BR76" s="968" t="e" cm="1">
        <f t="array" ref="BR76">_xlfn.XLOOKUP(BR$1,'Copy of PY1 Data(H)'!$A$1:$CZ$1,_xlfn.XLOOKUP($B76,'Copy of PY1 Data(H)'!$A$1:$A$288,'Copy of PY1 Data(H)'!$A$1:$CZ$288))</f>
        <v>#N/A</v>
      </c>
      <c r="BS76" s="968" t="e" cm="1">
        <f t="array" ref="BS76">_xlfn.XLOOKUP(BS$1,'Copy of PY1 Data(H)'!$A$1:$CZ$1,_xlfn.XLOOKUP($B76,'Copy of PY1 Data(H)'!$A$1:$A$288,'Copy of PY1 Data(H)'!$A$1:$CZ$288))</f>
        <v>#N/A</v>
      </c>
      <c r="BT76" s="968" t="e" cm="1">
        <f t="array" ref="BT76">_xlfn.XLOOKUP(BT$1,'Copy of PY1 Data(H)'!$A$1:$CZ$1,_xlfn.XLOOKUP($B76,'Copy of PY1 Data(H)'!$A$1:$A$288,'Copy of PY1 Data(H)'!$A$1:$CZ$288))</f>
        <v>#N/A</v>
      </c>
      <c r="BU76" s="968" t="e" cm="1">
        <f t="array" ref="BU76">_xlfn.XLOOKUP(BU$1,'Copy of PY1 Data(H)'!$A$1:$CZ$1,_xlfn.XLOOKUP($B76,'Copy of PY1 Data(H)'!$A$1:$A$288,'Copy of PY1 Data(H)'!$A$1:$CZ$288))</f>
        <v>#N/A</v>
      </c>
      <c r="BV76" s="968" t="e" cm="1">
        <f t="array" ref="BV76">_xlfn.XLOOKUP(BV$1,'Copy of PY1 Data(H)'!$A$1:$CZ$1,_xlfn.XLOOKUP($B76,'Copy of PY1 Data(H)'!$A$1:$A$288,'Copy of PY1 Data(H)'!$A$1:$CZ$288))</f>
        <v>#N/A</v>
      </c>
      <c r="BW76" s="968" t="e" cm="1">
        <f t="array" ref="BW76">_xlfn.XLOOKUP(BW$1,'Copy of PY1 Data(H)'!$A$1:$CZ$1,_xlfn.XLOOKUP($B76,'Copy of PY1 Data(H)'!$A$1:$A$288,'Copy of PY1 Data(H)'!$A$1:$CZ$288))</f>
        <v>#N/A</v>
      </c>
      <c r="BX76" s="968" t="e" cm="1">
        <f t="array" ref="BX76">_xlfn.XLOOKUP(BX$1,'Copy of PY1 Data(H)'!$A$1:$CZ$1,_xlfn.XLOOKUP($B76,'Copy of PY1 Data(H)'!$A$1:$A$288,'Copy of PY1 Data(H)'!$A$1:$CZ$288))</f>
        <v>#N/A</v>
      </c>
      <c r="BY76" s="968" t="e" cm="1">
        <f t="array" ref="BY76">_xlfn.XLOOKUP(BY$1,'Copy of PY1 Data(H)'!$A$1:$CZ$1,_xlfn.XLOOKUP($B76,'Copy of PY1 Data(H)'!$A$1:$A$288,'Copy of PY1 Data(H)'!$A$1:$CZ$288))</f>
        <v>#N/A</v>
      </c>
      <c r="BZ76" s="968" t="e" cm="1">
        <f t="array" ref="BZ76">_xlfn.XLOOKUP(BZ$1,'Copy of PY1 Data(H)'!$A$1:$CZ$1,_xlfn.XLOOKUP($B76,'Copy of PY1 Data(H)'!$A$1:$A$288,'Copy of PY1 Data(H)'!$A$1:$CZ$288))</f>
        <v>#N/A</v>
      </c>
      <c r="CA76" s="968" t="e" cm="1">
        <f t="array" ref="CA76">_xlfn.XLOOKUP(CA$1,'Copy of PY1 Data(H)'!$A$1:$CZ$1,_xlfn.XLOOKUP($B76,'Copy of PY1 Data(H)'!$A$1:$A$288,'Copy of PY1 Data(H)'!$A$1:$CZ$288))</f>
        <v>#N/A</v>
      </c>
      <c r="CB76" s="968" t="e" cm="1">
        <f t="array" ref="CB76">_xlfn.XLOOKUP(CB$1,'Copy of PY1 Data(H)'!$A$1:$CZ$1,_xlfn.XLOOKUP($B76,'Copy of PY1 Data(H)'!$A$1:$A$288,'Copy of PY1 Data(H)'!$A$1:$CZ$288))</f>
        <v>#N/A</v>
      </c>
      <c r="CC76" s="968" t="e" cm="1">
        <f t="array" ref="CC76">_xlfn.XLOOKUP(CC$1,'Copy of PY1 Data(H)'!$A$1:$CZ$1,_xlfn.XLOOKUP($B76,'Copy of PY1 Data(H)'!$A$1:$A$288,'Copy of PY1 Data(H)'!$A$1:$CZ$288))</f>
        <v>#N/A</v>
      </c>
      <c r="CD76" s="968" t="e" cm="1">
        <f t="array" ref="CD76">_xlfn.XLOOKUP(CD$1,'Copy of PY1 Data(H)'!$A$1:$CZ$1,_xlfn.XLOOKUP($B76,'Copy of PY1 Data(H)'!$A$1:$A$288,'Copy of PY1 Data(H)'!$A$1:$CZ$288))</f>
        <v>#N/A</v>
      </c>
    </row>
    <row r="77" spans="1:82" s="968" customFormat="1" x14ac:dyDescent="0.3">
      <c r="B77" s="968" t="s">
        <v>2969</v>
      </c>
      <c r="D77" s="968" t="e" cm="1">
        <f t="array" ref="D77">_xlfn.XLOOKUP(D$1,'Copy of PY1 Data(H)'!$A$1:$CZ$1,_xlfn.XLOOKUP($B77,'Copy of PY1 Data(H)'!$A$1:$A$288,'Copy of PY1 Data(H)'!$A$1:$CZ$288))</f>
        <v>#N/A</v>
      </c>
      <c r="E77" s="968" t="e" cm="1">
        <f t="array" ref="E77">_xlfn.XLOOKUP(E$1,'Copy of PY1 Data(H)'!$A$1:$CZ$1,_xlfn.XLOOKUP($B77,'Copy of PY1 Data(H)'!$A$1:$A$288,'Copy of PY1 Data(H)'!$A$1:$CZ$288))</f>
        <v>#N/A</v>
      </c>
      <c r="F77" s="968" t="e" cm="1">
        <f t="array" ref="F77">_xlfn.XLOOKUP(F$1,'Copy of PY1 Data(H)'!$A$1:$CZ$1,_xlfn.XLOOKUP($B77,'Copy of PY1 Data(H)'!$A$1:$A$288,'Copy of PY1 Data(H)'!$A$1:$CZ$288))</f>
        <v>#N/A</v>
      </c>
      <c r="G77" s="968" t="e" cm="1">
        <f t="array" ref="G77">_xlfn.XLOOKUP(G$1,'Copy of PY1 Data(H)'!$A$1:$CZ$1,_xlfn.XLOOKUP($B77,'Copy of PY1 Data(H)'!$A$1:$A$288,'Copy of PY1 Data(H)'!$A$1:$CZ$288))</f>
        <v>#N/A</v>
      </c>
      <c r="H77" s="968" t="e" cm="1">
        <f t="array" ref="H77">_xlfn.XLOOKUP(H$1,'Copy of PY1 Data(H)'!$A$1:$CZ$1,_xlfn.XLOOKUP($B77,'Copy of PY1 Data(H)'!$A$1:$A$288,'Copy of PY1 Data(H)'!$A$1:$CZ$288))</f>
        <v>#N/A</v>
      </c>
      <c r="I77" s="968" t="e" cm="1">
        <f t="array" ref="I77">_xlfn.XLOOKUP(I$1,'Copy of PY1 Data(H)'!$A$1:$CZ$1,_xlfn.XLOOKUP($B77,'Copy of PY1 Data(H)'!$A$1:$A$288,'Copy of PY1 Data(H)'!$A$1:$CZ$288))</f>
        <v>#N/A</v>
      </c>
      <c r="J77" s="968" t="e" cm="1">
        <f t="array" ref="J77">_xlfn.XLOOKUP(J$1,'Copy of PY1 Data(H)'!$A$1:$CZ$1,_xlfn.XLOOKUP($B77,'Copy of PY1 Data(H)'!$A$1:$A$288,'Copy of PY1 Data(H)'!$A$1:$CZ$288))</f>
        <v>#N/A</v>
      </c>
      <c r="K77" s="968" t="e" cm="1">
        <f t="array" ref="K77">_xlfn.XLOOKUP(K$1,'Copy of PY1 Data(H)'!$A$1:$CZ$1,_xlfn.XLOOKUP($B77,'Copy of PY1 Data(H)'!$A$1:$A$288,'Copy of PY1 Data(H)'!$A$1:$CZ$288))</f>
        <v>#N/A</v>
      </c>
      <c r="L77" s="968" t="e" cm="1">
        <f t="array" ref="L77">_xlfn.XLOOKUP(L$1,'Copy of PY1 Data(H)'!$A$1:$CZ$1,_xlfn.XLOOKUP($B77,'Copy of PY1 Data(H)'!$A$1:$A$288,'Copy of PY1 Data(H)'!$A$1:$CZ$288))</f>
        <v>#N/A</v>
      </c>
      <c r="M77" s="968" t="e" cm="1">
        <f t="array" ref="M77">_xlfn.XLOOKUP(M$1,'Copy of PY1 Data(H)'!$A$1:$CZ$1,_xlfn.XLOOKUP($B77,'Copy of PY1 Data(H)'!$A$1:$A$288,'Copy of PY1 Data(H)'!$A$1:$CZ$288))</f>
        <v>#N/A</v>
      </c>
      <c r="N77" s="968" t="e" cm="1">
        <f t="array" ref="N77">_xlfn.XLOOKUP(N$1,'Copy of PY1 Data(H)'!$A$1:$CZ$1,_xlfn.XLOOKUP($B77,'Copy of PY1 Data(H)'!$A$1:$A$288,'Copy of PY1 Data(H)'!$A$1:$CZ$288))</f>
        <v>#N/A</v>
      </c>
      <c r="O77" s="968" t="e" cm="1">
        <f t="array" ref="O77">_xlfn.XLOOKUP(O$1,'Copy of PY1 Data(H)'!$A$1:$CZ$1,_xlfn.XLOOKUP($B77,'Copy of PY1 Data(H)'!$A$1:$A$288,'Copy of PY1 Data(H)'!$A$1:$CZ$288))</f>
        <v>#N/A</v>
      </c>
      <c r="P77" s="968" t="e" cm="1">
        <f t="array" ref="P77">_xlfn.XLOOKUP(P$1,'Copy of PY1 Data(H)'!$A$1:$CZ$1,_xlfn.XLOOKUP($B77,'Copy of PY1 Data(H)'!$A$1:$A$288,'Copy of PY1 Data(H)'!$A$1:$CZ$288))</f>
        <v>#N/A</v>
      </c>
      <c r="Q77" s="968" t="e" cm="1">
        <f t="array" ref="Q77">_xlfn.XLOOKUP(Q$1,'Copy of PY1 Data(H)'!$A$1:$CZ$1,_xlfn.XLOOKUP($B77,'Copy of PY1 Data(H)'!$A$1:$A$288,'Copy of PY1 Data(H)'!$A$1:$CZ$288))</f>
        <v>#N/A</v>
      </c>
      <c r="R77" s="968" t="e" cm="1">
        <f t="array" ref="R77">_xlfn.XLOOKUP(R$1,'Copy of PY1 Data(H)'!$A$1:$CZ$1,_xlfn.XLOOKUP($B77,'Copy of PY1 Data(H)'!$A$1:$A$288,'Copy of PY1 Data(H)'!$A$1:$CZ$288))</f>
        <v>#N/A</v>
      </c>
      <c r="S77" s="968" t="e" cm="1">
        <f t="array" ref="S77">_xlfn.XLOOKUP(S$1,'Copy of PY1 Data(H)'!$A$1:$CZ$1,_xlfn.XLOOKUP($B77,'Copy of PY1 Data(H)'!$A$1:$A$288,'Copy of PY1 Data(H)'!$A$1:$CZ$288))</f>
        <v>#N/A</v>
      </c>
      <c r="T77" s="968" t="e" cm="1">
        <f t="array" ref="T77">_xlfn.XLOOKUP(T$1,'Copy of PY1 Data(H)'!$A$1:$CZ$1,_xlfn.XLOOKUP($B77,'Copy of PY1 Data(H)'!$A$1:$A$288,'Copy of PY1 Data(H)'!$A$1:$CZ$288))</f>
        <v>#N/A</v>
      </c>
      <c r="U77" s="968" t="e" cm="1">
        <f t="array" ref="U77">_xlfn.XLOOKUP(U$1,'Copy of PY1 Data(H)'!$A$1:$CZ$1,_xlfn.XLOOKUP($B77,'Copy of PY1 Data(H)'!$A$1:$A$288,'Copy of PY1 Data(H)'!$A$1:$CZ$288))</f>
        <v>#N/A</v>
      </c>
      <c r="V77" s="968" t="e" cm="1">
        <f t="array" ref="V77">_xlfn.XLOOKUP(V$1,'Copy of PY1 Data(H)'!$A$1:$CZ$1,_xlfn.XLOOKUP($B77,'Copy of PY1 Data(H)'!$A$1:$A$288,'Copy of PY1 Data(H)'!$A$1:$CZ$288))</f>
        <v>#N/A</v>
      </c>
      <c r="W77" s="968" t="e" cm="1">
        <f t="array" ref="W77">_xlfn.XLOOKUP(W$1,'Copy of PY1 Data(H)'!$A$1:$CZ$1,_xlfn.XLOOKUP($B77,'Copy of PY1 Data(H)'!$A$1:$A$288,'Copy of PY1 Data(H)'!$A$1:$CZ$288))</f>
        <v>#N/A</v>
      </c>
      <c r="X77" s="968" t="e" cm="1">
        <f t="array" ref="X77">_xlfn.XLOOKUP(X$1,'Copy of PY1 Data(H)'!$A$1:$CZ$1,_xlfn.XLOOKUP($B77,'Copy of PY1 Data(H)'!$A$1:$A$288,'Copy of PY1 Data(H)'!$A$1:$CZ$288))</f>
        <v>#N/A</v>
      </c>
      <c r="Y77" s="968" t="e" cm="1">
        <f t="array" ref="Y77">_xlfn.XLOOKUP(Y$1,'Copy of PY1 Data(H)'!$A$1:$CZ$1,_xlfn.XLOOKUP($B77,'Copy of PY1 Data(H)'!$A$1:$A$288,'Copy of PY1 Data(H)'!$A$1:$CZ$288))</f>
        <v>#N/A</v>
      </c>
      <c r="Z77" s="968" t="e" cm="1">
        <f t="array" ref="Z77">_xlfn.XLOOKUP(Z$1,'Copy of PY1 Data(H)'!$A$1:$CZ$1,_xlfn.XLOOKUP($B77,'Copy of PY1 Data(H)'!$A$1:$A$288,'Copy of PY1 Data(H)'!$A$1:$CZ$288))</f>
        <v>#N/A</v>
      </c>
      <c r="AA77" s="968" t="e" cm="1">
        <f t="array" ref="AA77">_xlfn.XLOOKUP(AA$1,'Copy of PY1 Data(H)'!$A$1:$CZ$1,_xlfn.XLOOKUP($B77,'Copy of PY1 Data(H)'!$A$1:$A$288,'Copy of PY1 Data(H)'!$A$1:$CZ$288))</f>
        <v>#N/A</v>
      </c>
      <c r="AB77" s="968" t="e" cm="1">
        <f t="array" ref="AB77">_xlfn.XLOOKUP(AB$1,'Copy of PY1 Data(H)'!$A$1:$CZ$1,_xlfn.XLOOKUP($B77,'Copy of PY1 Data(H)'!$A$1:$A$288,'Copy of PY1 Data(H)'!$A$1:$CZ$288))</f>
        <v>#N/A</v>
      </c>
      <c r="AC77" s="968" t="e" cm="1">
        <f t="array" ref="AC77">_xlfn.XLOOKUP(AC$1,'Copy of PY1 Data(H)'!$A$1:$CZ$1,_xlfn.XLOOKUP($B77,'Copy of PY1 Data(H)'!$A$1:$A$288,'Copy of PY1 Data(H)'!$A$1:$CZ$288))</f>
        <v>#N/A</v>
      </c>
      <c r="AD77" s="968" t="e" cm="1">
        <f t="array" ref="AD77">_xlfn.XLOOKUP(AD$1,'Copy of PY1 Data(H)'!$A$1:$CZ$1,_xlfn.XLOOKUP($B77,'Copy of PY1 Data(H)'!$A$1:$A$288,'Copy of PY1 Data(H)'!$A$1:$CZ$288))</f>
        <v>#N/A</v>
      </c>
      <c r="AE77" s="968" t="e" cm="1">
        <f t="array" ref="AE77">_xlfn.XLOOKUP(AE$1,'Copy of PY1 Data(H)'!$A$1:$CZ$1,_xlfn.XLOOKUP($B77,'Copy of PY1 Data(H)'!$A$1:$A$288,'Copy of PY1 Data(H)'!$A$1:$CZ$288))</f>
        <v>#N/A</v>
      </c>
      <c r="AF77" s="968" t="e" cm="1">
        <f t="array" ref="AF77">_xlfn.XLOOKUP(AF$1,'Copy of PY1 Data(H)'!$A$1:$CZ$1,_xlfn.XLOOKUP($B77,'Copy of PY1 Data(H)'!$A$1:$A$288,'Copy of PY1 Data(H)'!$A$1:$CZ$288))</f>
        <v>#N/A</v>
      </c>
      <c r="AG77" s="968" t="e" cm="1">
        <f t="array" ref="AG77">_xlfn.XLOOKUP(AG$1,'Copy of PY1 Data(H)'!$A$1:$CZ$1,_xlfn.XLOOKUP($B77,'Copy of PY1 Data(H)'!$A$1:$A$288,'Copy of PY1 Data(H)'!$A$1:$CZ$288))</f>
        <v>#N/A</v>
      </c>
      <c r="AH77" s="968" t="e" cm="1">
        <f t="array" ref="AH77">_xlfn.XLOOKUP(AH$1,'Copy of PY1 Data(H)'!$A$1:$CZ$1,_xlfn.XLOOKUP($B77,'Copy of PY1 Data(H)'!$A$1:$A$288,'Copy of PY1 Data(H)'!$A$1:$CZ$288))</f>
        <v>#N/A</v>
      </c>
      <c r="AI77" s="968" t="e" cm="1">
        <f t="array" ref="AI77">_xlfn.XLOOKUP(AI$1,'Copy of PY1 Data(H)'!$A$1:$CZ$1,_xlfn.XLOOKUP($B77,'Copy of PY1 Data(H)'!$A$1:$A$288,'Copy of PY1 Data(H)'!$A$1:$CZ$288))</f>
        <v>#N/A</v>
      </c>
      <c r="AJ77" s="968" t="e" cm="1">
        <f t="array" ref="AJ77">_xlfn.XLOOKUP(AJ$1,'Copy of PY1 Data(H)'!$A$1:$CZ$1,_xlfn.XLOOKUP($B77,'Copy of PY1 Data(H)'!$A$1:$A$288,'Copy of PY1 Data(H)'!$A$1:$CZ$288))</f>
        <v>#N/A</v>
      </c>
      <c r="AK77" s="968" t="e" cm="1">
        <f t="array" ref="AK77">_xlfn.XLOOKUP(AK$1,'Copy of PY1 Data(H)'!$A$1:$CZ$1,_xlfn.XLOOKUP($B77,'Copy of PY1 Data(H)'!$A$1:$A$288,'Copy of PY1 Data(H)'!$A$1:$CZ$288))</f>
        <v>#N/A</v>
      </c>
      <c r="AL77" s="968" t="e" cm="1">
        <f t="array" ref="AL77">_xlfn.XLOOKUP(AL$1,'Copy of PY1 Data(H)'!$A$1:$CZ$1,_xlfn.XLOOKUP($B77,'Copy of PY1 Data(H)'!$A$1:$A$288,'Copy of PY1 Data(H)'!$A$1:$CZ$288))</f>
        <v>#N/A</v>
      </c>
      <c r="AM77" s="968" t="e" cm="1">
        <f t="array" ref="AM77">_xlfn.XLOOKUP(AM$1,'Copy of PY1 Data(H)'!$A$1:$CZ$1,_xlfn.XLOOKUP($B77,'Copy of PY1 Data(H)'!$A$1:$A$288,'Copy of PY1 Data(H)'!$A$1:$CZ$288))</f>
        <v>#N/A</v>
      </c>
      <c r="AN77" s="968" t="e" cm="1">
        <f t="array" ref="AN77">_xlfn.XLOOKUP(AN$1,'Copy of PY1 Data(H)'!$A$1:$CZ$1,_xlfn.XLOOKUP($B77,'Copy of PY1 Data(H)'!$A$1:$A$288,'Copy of PY1 Data(H)'!$A$1:$CZ$288))</f>
        <v>#N/A</v>
      </c>
      <c r="AO77" s="968" t="e" cm="1">
        <f t="array" ref="AO77">_xlfn.XLOOKUP(AO$1,'Copy of PY1 Data(H)'!$A$1:$CZ$1,_xlfn.XLOOKUP($B77,'Copy of PY1 Data(H)'!$A$1:$A$288,'Copy of PY1 Data(H)'!$A$1:$CZ$288))</f>
        <v>#N/A</v>
      </c>
      <c r="AP77" s="968" t="e" cm="1">
        <f t="array" ref="AP77">_xlfn.XLOOKUP(AP$1,'Copy of PY1 Data(H)'!$A$1:$CZ$1,_xlfn.XLOOKUP($B77,'Copy of PY1 Data(H)'!$A$1:$A$288,'Copy of PY1 Data(H)'!$A$1:$CZ$288))</f>
        <v>#N/A</v>
      </c>
      <c r="AQ77" s="968" t="e" cm="1">
        <f t="array" ref="AQ77">_xlfn.XLOOKUP(AQ$1,'Copy of PY1 Data(H)'!$A$1:$CZ$1,_xlfn.XLOOKUP($B77,'Copy of PY1 Data(H)'!$A$1:$A$288,'Copy of PY1 Data(H)'!$A$1:$CZ$288))</f>
        <v>#N/A</v>
      </c>
      <c r="AR77" s="968" t="e" cm="1">
        <f t="array" ref="AR77">_xlfn.XLOOKUP(AR$1,'Copy of PY1 Data(H)'!$A$1:$CZ$1,_xlfn.XLOOKUP($B77,'Copy of PY1 Data(H)'!$A$1:$A$288,'Copy of PY1 Data(H)'!$A$1:$CZ$288))</f>
        <v>#N/A</v>
      </c>
      <c r="AS77" s="968" t="e" cm="1">
        <f t="array" ref="AS77">_xlfn.XLOOKUP(AS$1,'Copy of PY1 Data(H)'!$A$1:$CZ$1,_xlfn.XLOOKUP($B77,'Copy of PY1 Data(H)'!$A$1:$A$288,'Copy of PY1 Data(H)'!$A$1:$CZ$288))</f>
        <v>#N/A</v>
      </c>
      <c r="AT77" s="968" t="e" cm="1">
        <f t="array" ref="AT77">_xlfn.XLOOKUP(AT$1,'Copy of PY1 Data(H)'!$A$1:$CZ$1,_xlfn.XLOOKUP($B77,'Copy of PY1 Data(H)'!$A$1:$A$288,'Copy of PY1 Data(H)'!$A$1:$CZ$288))</f>
        <v>#N/A</v>
      </c>
      <c r="AU77" s="968" t="e" cm="1">
        <f t="array" ref="AU77">_xlfn.XLOOKUP(AU$1,'Copy of PY1 Data(H)'!$A$1:$CZ$1,_xlfn.XLOOKUP($B77,'Copy of PY1 Data(H)'!$A$1:$A$288,'Copy of PY1 Data(H)'!$A$1:$CZ$288))</f>
        <v>#N/A</v>
      </c>
      <c r="AV77" s="968" t="e" cm="1">
        <f t="array" ref="AV77">_xlfn.XLOOKUP(AV$1,'Copy of PY1 Data(H)'!$A$1:$CZ$1,_xlfn.XLOOKUP($B77,'Copy of PY1 Data(H)'!$A$1:$A$288,'Copy of PY1 Data(H)'!$A$1:$CZ$288))</f>
        <v>#N/A</v>
      </c>
      <c r="AW77" s="968" t="e" cm="1">
        <f t="array" ref="AW77">_xlfn.XLOOKUP(AW$1,'Copy of PY1 Data(H)'!$A$1:$CZ$1,_xlfn.XLOOKUP($B77,'Copy of PY1 Data(H)'!$A$1:$A$288,'Copy of PY1 Data(H)'!$A$1:$CZ$288))</f>
        <v>#N/A</v>
      </c>
      <c r="AX77" s="968" t="e" cm="1">
        <f t="array" ref="AX77">_xlfn.XLOOKUP(AX$1,'Copy of PY1 Data(H)'!$A$1:$CZ$1,_xlfn.XLOOKUP($B77,'Copy of PY1 Data(H)'!$A$1:$A$288,'Copy of PY1 Data(H)'!$A$1:$CZ$288))</f>
        <v>#N/A</v>
      </c>
      <c r="AY77" s="968" t="e" cm="1">
        <f t="array" ref="AY77">_xlfn.XLOOKUP(AY$1,'Copy of PY1 Data(H)'!$A$1:$CZ$1,_xlfn.XLOOKUP($B77,'Copy of PY1 Data(H)'!$A$1:$A$288,'Copy of PY1 Data(H)'!$A$1:$CZ$288))</f>
        <v>#N/A</v>
      </c>
      <c r="AZ77" s="968" t="e" cm="1">
        <f t="array" ref="AZ77">_xlfn.XLOOKUP(AZ$1,'Copy of PY1 Data(H)'!$A$1:$CZ$1,_xlfn.XLOOKUP($B77,'Copy of PY1 Data(H)'!$A$1:$A$288,'Copy of PY1 Data(H)'!$A$1:$CZ$288))</f>
        <v>#N/A</v>
      </c>
      <c r="BA77" s="968" t="e" cm="1">
        <f t="array" ref="BA77">_xlfn.XLOOKUP(BA$1,'Copy of PY1 Data(H)'!$A$1:$CZ$1,_xlfn.XLOOKUP($B77,'Copy of PY1 Data(H)'!$A$1:$A$288,'Copy of PY1 Data(H)'!$A$1:$CZ$288))</f>
        <v>#N/A</v>
      </c>
      <c r="BB77" s="968" t="e" cm="1">
        <f t="array" ref="BB77">_xlfn.XLOOKUP(BB$1,'Copy of PY1 Data(H)'!$A$1:$CZ$1,_xlfn.XLOOKUP($B77,'Copy of PY1 Data(H)'!$A$1:$A$288,'Copy of PY1 Data(H)'!$A$1:$CZ$288))</f>
        <v>#N/A</v>
      </c>
      <c r="BC77" s="968" t="e" cm="1">
        <f t="array" ref="BC77">_xlfn.XLOOKUP(BC$1,'Copy of PY1 Data(H)'!$A$1:$CZ$1,_xlfn.XLOOKUP($B77,'Copy of PY1 Data(H)'!$A$1:$A$288,'Copy of PY1 Data(H)'!$A$1:$CZ$288))</f>
        <v>#N/A</v>
      </c>
      <c r="BD77" s="968" t="e" cm="1">
        <f t="array" ref="BD77">_xlfn.XLOOKUP(BD$1,'Copy of PY1 Data(H)'!$A$1:$CZ$1,_xlfn.XLOOKUP($B77,'Copy of PY1 Data(H)'!$A$1:$A$288,'Copy of PY1 Data(H)'!$A$1:$CZ$288))</f>
        <v>#N/A</v>
      </c>
      <c r="BE77" s="968" t="e" cm="1">
        <f t="array" ref="BE77">_xlfn.XLOOKUP(BE$1,'Copy of PY1 Data(H)'!$A$1:$CZ$1,_xlfn.XLOOKUP($B77,'Copy of PY1 Data(H)'!$A$1:$A$288,'Copy of PY1 Data(H)'!$A$1:$CZ$288))</f>
        <v>#N/A</v>
      </c>
      <c r="BF77" s="968" t="e" cm="1">
        <f t="array" ref="BF77">_xlfn.XLOOKUP(BF$1,'Copy of PY1 Data(H)'!$A$1:$CZ$1,_xlfn.XLOOKUP($B77,'Copy of PY1 Data(H)'!$A$1:$A$288,'Copy of PY1 Data(H)'!$A$1:$CZ$288))</f>
        <v>#N/A</v>
      </c>
      <c r="BG77" s="968" t="e" cm="1">
        <f t="array" ref="BG77">_xlfn.XLOOKUP(BG$1,'Copy of PY1 Data(H)'!$A$1:$CZ$1,_xlfn.XLOOKUP($B77,'Copy of PY1 Data(H)'!$A$1:$A$288,'Copy of PY1 Data(H)'!$A$1:$CZ$288))</f>
        <v>#N/A</v>
      </c>
      <c r="BH77" s="968" t="e" cm="1">
        <f t="array" ref="BH77">_xlfn.XLOOKUP(BH$1,'Copy of PY1 Data(H)'!$A$1:$CZ$1,_xlfn.XLOOKUP($B77,'Copy of PY1 Data(H)'!$A$1:$A$288,'Copy of PY1 Data(H)'!$A$1:$CZ$288))</f>
        <v>#N/A</v>
      </c>
      <c r="BI77" s="968" t="e" cm="1">
        <f t="array" ref="BI77">_xlfn.XLOOKUP(BI$1,'Copy of PY1 Data(H)'!$A$1:$CZ$1,_xlfn.XLOOKUP($B77,'Copy of PY1 Data(H)'!$A$1:$A$288,'Copy of PY1 Data(H)'!$A$1:$CZ$288))</f>
        <v>#N/A</v>
      </c>
      <c r="BJ77" s="968" t="e" cm="1">
        <f t="array" ref="BJ77">_xlfn.XLOOKUP(BJ$1,'Copy of PY1 Data(H)'!$A$1:$CZ$1,_xlfn.XLOOKUP($B77,'Copy of PY1 Data(H)'!$A$1:$A$288,'Copy of PY1 Data(H)'!$A$1:$CZ$288))</f>
        <v>#N/A</v>
      </c>
      <c r="BK77" s="968" t="e" cm="1">
        <f t="array" ref="BK77">_xlfn.XLOOKUP(BK$1,'Copy of PY1 Data(H)'!$A$1:$CZ$1,_xlfn.XLOOKUP($B77,'Copy of PY1 Data(H)'!$A$1:$A$288,'Copy of PY1 Data(H)'!$A$1:$CZ$288))</f>
        <v>#N/A</v>
      </c>
      <c r="BL77" s="968" t="e" cm="1">
        <f t="array" ref="BL77">_xlfn.XLOOKUP(BL$1,'Copy of PY1 Data(H)'!$A$1:$CZ$1,_xlfn.XLOOKUP($B77,'Copy of PY1 Data(H)'!$A$1:$A$288,'Copy of PY1 Data(H)'!$A$1:$CZ$288))</f>
        <v>#N/A</v>
      </c>
      <c r="BM77" s="968" t="e" cm="1">
        <f t="array" ref="BM77">_xlfn.XLOOKUP(BM$1,'Copy of PY1 Data(H)'!$A$1:$CZ$1,_xlfn.XLOOKUP($B77,'Copy of PY1 Data(H)'!$A$1:$A$288,'Copy of PY1 Data(H)'!$A$1:$CZ$288))</f>
        <v>#N/A</v>
      </c>
      <c r="BN77" s="968" t="e" cm="1">
        <f t="array" ref="BN77">_xlfn.XLOOKUP(BN$1,'Copy of PY1 Data(H)'!$A$1:$CZ$1,_xlfn.XLOOKUP($B77,'Copy of PY1 Data(H)'!$A$1:$A$288,'Copy of PY1 Data(H)'!$A$1:$CZ$288))</f>
        <v>#N/A</v>
      </c>
      <c r="BO77" s="968" t="e" cm="1">
        <f t="array" ref="BO77">_xlfn.XLOOKUP(BO$1,'Copy of PY1 Data(H)'!$A$1:$CZ$1,_xlfn.XLOOKUP($B77,'Copy of PY1 Data(H)'!$A$1:$A$288,'Copy of PY1 Data(H)'!$A$1:$CZ$288))</f>
        <v>#N/A</v>
      </c>
      <c r="BP77" s="968" t="e" cm="1">
        <f t="array" ref="BP77">_xlfn.XLOOKUP(BP$1,'Copy of PY1 Data(H)'!$A$1:$CZ$1,_xlfn.XLOOKUP($B77,'Copy of PY1 Data(H)'!$A$1:$A$288,'Copy of PY1 Data(H)'!$A$1:$CZ$288))</f>
        <v>#N/A</v>
      </c>
      <c r="BQ77" s="968" t="e" cm="1">
        <f t="array" ref="BQ77">_xlfn.XLOOKUP(BQ$1,'Copy of PY1 Data(H)'!$A$1:$CZ$1,_xlfn.XLOOKUP($B77,'Copy of PY1 Data(H)'!$A$1:$A$288,'Copy of PY1 Data(H)'!$A$1:$CZ$288))</f>
        <v>#N/A</v>
      </c>
      <c r="BR77" s="968" t="e" cm="1">
        <f t="array" ref="BR77">_xlfn.XLOOKUP(BR$1,'Copy of PY1 Data(H)'!$A$1:$CZ$1,_xlfn.XLOOKUP($B77,'Copy of PY1 Data(H)'!$A$1:$A$288,'Copy of PY1 Data(H)'!$A$1:$CZ$288))</f>
        <v>#N/A</v>
      </c>
      <c r="BS77" s="968" t="e" cm="1">
        <f t="array" ref="BS77">_xlfn.XLOOKUP(BS$1,'Copy of PY1 Data(H)'!$A$1:$CZ$1,_xlfn.XLOOKUP($B77,'Copy of PY1 Data(H)'!$A$1:$A$288,'Copy of PY1 Data(H)'!$A$1:$CZ$288))</f>
        <v>#N/A</v>
      </c>
      <c r="BT77" s="968" t="e" cm="1">
        <f t="array" ref="BT77">_xlfn.XLOOKUP(BT$1,'Copy of PY1 Data(H)'!$A$1:$CZ$1,_xlfn.XLOOKUP($B77,'Copy of PY1 Data(H)'!$A$1:$A$288,'Copy of PY1 Data(H)'!$A$1:$CZ$288))</f>
        <v>#N/A</v>
      </c>
      <c r="BU77" s="968" t="e" cm="1">
        <f t="array" ref="BU77">_xlfn.XLOOKUP(BU$1,'Copy of PY1 Data(H)'!$A$1:$CZ$1,_xlfn.XLOOKUP($B77,'Copy of PY1 Data(H)'!$A$1:$A$288,'Copy of PY1 Data(H)'!$A$1:$CZ$288))</f>
        <v>#N/A</v>
      </c>
      <c r="BV77" s="968" t="e" cm="1">
        <f t="array" ref="BV77">_xlfn.XLOOKUP(BV$1,'Copy of PY1 Data(H)'!$A$1:$CZ$1,_xlfn.XLOOKUP($B77,'Copy of PY1 Data(H)'!$A$1:$A$288,'Copy of PY1 Data(H)'!$A$1:$CZ$288))</f>
        <v>#N/A</v>
      </c>
      <c r="BW77" s="968" t="e" cm="1">
        <f t="array" ref="BW77">_xlfn.XLOOKUP(BW$1,'Copy of PY1 Data(H)'!$A$1:$CZ$1,_xlfn.XLOOKUP($B77,'Copy of PY1 Data(H)'!$A$1:$A$288,'Copy of PY1 Data(H)'!$A$1:$CZ$288))</f>
        <v>#N/A</v>
      </c>
      <c r="BX77" s="968" t="e" cm="1">
        <f t="array" ref="BX77">_xlfn.XLOOKUP(BX$1,'Copy of PY1 Data(H)'!$A$1:$CZ$1,_xlfn.XLOOKUP($B77,'Copy of PY1 Data(H)'!$A$1:$A$288,'Copy of PY1 Data(H)'!$A$1:$CZ$288))</f>
        <v>#N/A</v>
      </c>
      <c r="BY77" s="968" t="e" cm="1">
        <f t="array" ref="BY77">_xlfn.XLOOKUP(BY$1,'Copy of PY1 Data(H)'!$A$1:$CZ$1,_xlfn.XLOOKUP($B77,'Copy of PY1 Data(H)'!$A$1:$A$288,'Copy of PY1 Data(H)'!$A$1:$CZ$288))</f>
        <v>#N/A</v>
      </c>
      <c r="BZ77" s="968" t="e" cm="1">
        <f t="array" ref="BZ77">_xlfn.XLOOKUP(BZ$1,'Copy of PY1 Data(H)'!$A$1:$CZ$1,_xlfn.XLOOKUP($B77,'Copy of PY1 Data(H)'!$A$1:$A$288,'Copy of PY1 Data(H)'!$A$1:$CZ$288))</f>
        <v>#N/A</v>
      </c>
      <c r="CA77" s="968" t="e" cm="1">
        <f t="array" ref="CA77">_xlfn.XLOOKUP(CA$1,'Copy of PY1 Data(H)'!$A$1:$CZ$1,_xlfn.XLOOKUP($B77,'Copy of PY1 Data(H)'!$A$1:$A$288,'Copy of PY1 Data(H)'!$A$1:$CZ$288))</f>
        <v>#N/A</v>
      </c>
      <c r="CB77" s="968" t="e" cm="1">
        <f t="array" ref="CB77">_xlfn.XLOOKUP(CB$1,'Copy of PY1 Data(H)'!$A$1:$CZ$1,_xlfn.XLOOKUP($B77,'Copy of PY1 Data(H)'!$A$1:$A$288,'Copy of PY1 Data(H)'!$A$1:$CZ$288))</f>
        <v>#N/A</v>
      </c>
      <c r="CC77" s="968" t="e" cm="1">
        <f t="array" ref="CC77">_xlfn.XLOOKUP(CC$1,'Copy of PY1 Data(H)'!$A$1:$CZ$1,_xlfn.XLOOKUP($B77,'Copy of PY1 Data(H)'!$A$1:$A$288,'Copy of PY1 Data(H)'!$A$1:$CZ$288))</f>
        <v>#N/A</v>
      </c>
      <c r="CD77" s="968" t="e" cm="1">
        <f t="array" ref="CD77">_xlfn.XLOOKUP(CD$1,'Copy of PY1 Data(H)'!$A$1:$CZ$1,_xlfn.XLOOKUP($B77,'Copy of PY1 Data(H)'!$A$1:$A$288,'Copy of PY1 Data(H)'!$A$1:$CZ$288))</f>
        <v>#N/A</v>
      </c>
    </row>
    <row r="78" spans="1:82" s="968" customFormat="1" x14ac:dyDescent="0.3">
      <c r="B78" s="968" t="s">
        <v>2969</v>
      </c>
      <c r="D78" s="968" t="e" cm="1">
        <f t="array" ref="D78">_xlfn.XLOOKUP(D$1,'Copy of PY1 Data(H)'!$A$1:$CZ$1,_xlfn.XLOOKUP($B78,'Copy of PY1 Data(H)'!$A$1:$A$288,'Copy of PY1 Data(H)'!$A$1:$CZ$288))</f>
        <v>#N/A</v>
      </c>
      <c r="E78" s="968" t="e" cm="1">
        <f t="array" ref="E78">_xlfn.XLOOKUP(E$1,'Copy of PY1 Data(H)'!$A$1:$CZ$1,_xlfn.XLOOKUP($B78,'Copy of PY1 Data(H)'!$A$1:$A$288,'Copy of PY1 Data(H)'!$A$1:$CZ$288))</f>
        <v>#N/A</v>
      </c>
      <c r="F78" s="968" t="e" cm="1">
        <f t="array" ref="F78">_xlfn.XLOOKUP(F$1,'Copy of PY1 Data(H)'!$A$1:$CZ$1,_xlfn.XLOOKUP($B78,'Copy of PY1 Data(H)'!$A$1:$A$288,'Copy of PY1 Data(H)'!$A$1:$CZ$288))</f>
        <v>#N/A</v>
      </c>
      <c r="G78" s="968" t="e" cm="1">
        <f t="array" ref="G78">_xlfn.XLOOKUP(G$1,'Copy of PY1 Data(H)'!$A$1:$CZ$1,_xlfn.XLOOKUP($B78,'Copy of PY1 Data(H)'!$A$1:$A$288,'Copy of PY1 Data(H)'!$A$1:$CZ$288))</f>
        <v>#N/A</v>
      </c>
      <c r="H78" s="968" t="e" cm="1">
        <f t="array" ref="H78">_xlfn.XLOOKUP(H$1,'Copy of PY1 Data(H)'!$A$1:$CZ$1,_xlfn.XLOOKUP($B78,'Copy of PY1 Data(H)'!$A$1:$A$288,'Copy of PY1 Data(H)'!$A$1:$CZ$288))</f>
        <v>#N/A</v>
      </c>
      <c r="I78" s="968" t="e" cm="1">
        <f t="array" ref="I78">_xlfn.XLOOKUP(I$1,'Copy of PY1 Data(H)'!$A$1:$CZ$1,_xlfn.XLOOKUP($B78,'Copy of PY1 Data(H)'!$A$1:$A$288,'Copy of PY1 Data(H)'!$A$1:$CZ$288))</f>
        <v>#N/A</v>
      </c>
      <c r="J78" s="968" t="e" cm="1">
        <f t="array" ref="J78">_xlfn.XLOOKUP(J$1,'Copy of PY1 Data(H)'!$A$1:$CZ$1,_xlfn.XLOOKUP($B78,'Copy of PY1 Data(H)'!$A$1:$A$288,'Copy of PY1 Data(H)'!$A$1:$CZ$288))</f>
        <v>#N/A</v>
      </c>
      <c r="K78" s="968" t="e" cm="1">
        <f t="array" ref="K78">_xlfn.XLOOKUP(K$1,'Copy of PY1 Data(H)'!$A$1:$CZ$1,_xlfn.XLOOKUP($B78,'Copy of PY1 Data(H)'!$A$1:$A$288,'Copy of PY1 Data(H)'!$A$1:$CZ$288))</f>
        <v>#N/A</v>
      </c>
      <c r="L78" s="968" t="e" cm="1">
        <f t="array" ref="L78">_xlfn.XLOOKUP(L$1,'Copy of PY1 Data(H)'!$A$1:$CZ$1,_xlfn.XLOOKUP($B78,'Copy of PY1 Data(H)'!$A$1:$A$288,'Copy of PY1 Data(H)'!$A$1:$CZ$288))</f>
        <v>#N/A</v>
      </c>
      <c r="M78" s="968" t="e" cm="1">
        <f t="array" ref="M78">_xlfn.XLOOKUP(M$1,'Copy of PY1 Data(H)'!$A$1:$CZ$1,_xlfn.XLOOKUP($B78,'Copy of PY1 Data(H)'!$A$1:$A$288,'Copy of PY1 Data(H)'!$A$1:$CZ$288))</f>
        <v>#N/A</v>
      </c>
      <c r="N78" s="968" t="e" cm="1">
        <f t="array" ref="N78">_xlfn.XLOOKUP(N$1,'Copy of PY1 Data(H)'!$A$1:$CZ$1,_xlfn.XLOOKUP($B78,'Copy of PY1 Data(H)'!$A$1:$A$288,'Copy of PY1 Data(H)'!$A$1:$CZ$288))</f>
        <v>#N/A</v>
      </c>
      <c r="O78" s="968" t="e" cm="1">
        <f t="array" ref="O78">_xlfn.XLOOKUP(O$1,'Copy of PY1 Data(H)'!$A$1:$CZ$1,_xlfn.XLOOKUP($B78,'Copy of PY1 Data(H)'!$A$1:$A$288,'Copy of PY1 Data(H)'!$A$1:$CZ$288))</f>
        <v>#N/A</v>
      </c>
      <c r="P78" s="968" t="e" cm="1">
        <f t="array" ref="P78">_xlfn.XLOOKUP(P$1,'Copy of PY1 Data(H)'!$A$1:$CZ$1,_xlfn.XLOOKUP($B78,'Copy of PY1 Data(H)'!$A$1:$A$288,'Copy of PY1 Data(H)'!$A$1:$CZ$288))</f>
        <v>#N/A</v>
      </c>
      <c r="Q78" s="968" t="e" cm="1">
        <f t="array" ref="Q78">_xlfn.XLOOKUP(Q$1,'Copy of PY1 Data(H)'!$A$1:$CZ$1,_xlfn.XLOOKUP($B78,'Copy of PY1 Data(H)'!$A$1:$A$288,'Copy of PY1 Data(H)'!$A$1:$CZ$288))</f>
        <v>#N/A</v>
      </c>
      <c r="R78" s="968" t="e" cm="1">
        <f t="array" ref="R78">_xlfn.XLOOKUP(R$1,'Copy of PY1 Data(H)'!$A$1:$CZ$1,_xlfn.XLOOKUP($B78,'Copy of PY1 Data(H)'!$A$1:$A$288,'Copy of PY1 Data(H)'!$A$1:$CZ$288))</f>
        <v>#N/A</v>
      </c>
      <c r="S78" s="968" t="e" cm="1">
        <f t="array" ref="S78">_xlfn.XLOOKUP(S$1,'Copy of PY1 Data(H)'!$A$1:$CZ$1,_xlfn.XLOOKUP($B78,'Copy of PY1 Data(H)'!$A$1:$A$288,'Copy of PY1 Data(H)'!$A$1:$CZ$288))</f>
        <v>#N/A</v>
      </c>
      <c r="T78" s="968" t="e" cm="1">
        <f t="array" ref="T78">_xlfn.XLOOKUP(T$1,'Copy of PY1 Data(H)'!$A$1:$CZ$1,_xlfn.XLOOKUP($B78,'Copy of PY1 Data(H)'!$A$1:$A$288,'Copy of PY1 Data(H)'!$A$1:$CZ$288))</f>
        <v>#N/A</v>
      </c>
      <c r="U78" s="968" t="e" cm="1">
        <f t="array" ref="U78">_xlfn.XLOOKUP(U$1,'Copy of PY1 Data(H)'!$A$1:$CZ$1,_xlfn.XLOOKUP($B78,'Copy of PY1 Data(H)'!$A$1:$A$288,'Copy of PY1 Data(H)'!$A$1:$CZ$288))</f>
        <v>#N/A</v>
      </c>
      <c r="V78" s="968" t="e" cm="1">
        <f t="array" ref="V78">_xlfn.XLOOKUP(V$1,'Copy of PY1 Data(H)'!$A$1:$CZ$1,_xlfn.XLOOKUP($B78,'Copy of PY1 Data(H)'!$A$1:$A$288,'Copy of PY1 Data(H)'!$A$1:$CZ$288))</f>
        <v>#N/A</v>
      </c>
      <c r="W78" s="968" t="e" cm="1">
        <f t="array" ref="W78">_xlfn.XLOOKUP(W$1,'Copy of PY1 Data(H)'!$A$1:$CZ$1,_xlfn.XLOOKUP($B78,'Copy of PY1 Data(H)'!$A$1:$A$288,'Copy of PY1 Data(H)'!$A$1:$CZ$288))</f>
        <v>#N/A</v>
      </c>
      <c r="X78" s="968" t="e" cm="1">
        <f t="array" ref="X78">_xlfn.XLOOKUP(X$1,'Copy of PY1 Data(H)'!$A$1:$CZ$1,_xlfn.XLOOKUP($B78,'Copy of PY1 Data(H)'!$A$1:$A$288,'Copy of PY1 Data(H)'!$A$1:$CZ$288))</f>
        <v>#N/A</v>
      </c>
      <c r="Y78" s="968" t="e" cm="1">
        <f t="array" ref="Y78">_xlfn.XLOOKUP(Y$1,'Copy of PY1 Data(H)'!$A$1:$CZ$1,_xlfn.XLOOKUP($B78,'Copy of PY1 Data(H)'!$A$1:$A$288,'Copy of PY1 Data(H)'!$A$1:$CZ$288))</f>
        <v>#N/A</v>
      </c>
      <c r="Z78" s="968" t="e" cm="1">
        <f t="array" ref="Z78">_xlfn.XLOOKUP(Z$1,'Copy of PY1 Data(H)'!$A$1:$CZ$1,_xlfn.XLOOKUP($B78,'Copy of PY1 Data(H)'!$A$1:$A$288,'Copy of PY1 Data(H)'!$A$1:$CZ$288))</f>
        <v>#N/A</v>
      </c>
      <c r="AA78" s="968" t="e" cm="1">
        <f t="array" ref="AA78">_xlfn.XLOOKUP(AA$1,'Copy of PY1 Data(H)'!$A$1:$CZ$1,_xlfn.XLOOKUP($B78,'Copy of PY1 Data(H)'!$A$1:$A$288,'Copy of PY1 Data(H)'!$A$1:$CZ$288))</f>
        <v>#N/A</v>
      </c>
      <c r="AB78" s="968" t="e" cm="1">
        <f t="array" ref="AB78">_xlfn.XLOOKUP(AB$1,'Copy of PY1 Data(H)'!$A$1:$CZ$1,_xlfn.XLOOKUP($B78,'Copy of PY1 Data(H)'!$A$1:$A$288,'Copy of PY1 Data(H)'!$A$1:$CZ$288))</f>
        <v>#N/A</v>
      </c>
      <c r="AC78" s="968" t="e" cm="1">
        <f t="array" ref="AC78">_xlfn.XLOOKUP(AC$1,'Copy of PY1 Data(H)'!$A$1:$CZ$1,_xlfn.XLOOKUP($B78,'Copy of PY1 Data(H)'!$A$1:$A$288,'Copy of PY1 Data(H)'!$A$1:$CZ$288))</f>
        <v>#N/A</v>
      </c>
      <c r="AD78" s="968" t="e" cm="1">
        <f t="array" ref="AD78">_xlfn.XLOOKUP(AD$1,'Copy of PY1 Data(H)'!$A$1:$CZ$1,_xlfn.XLOOKUP($B78,'Copy of PY1 Data(H)'!$A$1:$A$288,'Copy of PY1 Data(H)'!$A$1:$CZ$288))</f>
        <v>#N/A</v>
      </c>
      <c r="AE78" s="968" t="e" cm="1">
        <f t="array" ref="AE78">_xlfn.XLOOKUP(AE$1,'Copy of PY1 Data(H)'!$A$1:$CZ$1,_xlfn.XLOOKUP($B78,'Copy of PY1 Data(H)'!$A$1:$A$288,'Copy of PY1 Data(H)'!$A$1:$CZ$288))</f>
        <v>#N/A</v>
      </c>
      <c r="AF78" s="968" t="e" cm="1">
        <f t="array" ref="AF78">_xlfn.XLOOKUP(AF$1,'Copy of PY1 Data(H)'!$A$1:$CZ$1,_xlfn.XLOOKUP($B78,'Copy of PY1 Data(H)'!$A$1:$A$288,'Copy of PY1 Data(H)'!$A$1:$CZ$288))</f>
        <v>#N/A</v>
      </c>
      <c r="AG78" s="968" t="e" cm="1">
        <f t="array" ref="AG78">_xlfn.XLOOKUP(AG$1,'Copy of PY1 Data(H)'!$A$1:$CZ$1,_xlfn.XLOOKUP($B78,'Copy of PY1 Data(H)'!$A$1:$A$288,'Copy of PY1 Data(H)'!$A$1:$CZ$288))</f>
        <v>#N/A</v>
      </c>
      <c r="AH78" s="968" t="e" cm="1">
        <f t="array" ref="AH78">_xlfn.XLOOKUP(AH$1,'Copy of PY1 Data(H)'!$A$1:$CZ$1,_xlfn.XLOOKUP($B78,'Copy of PY1 Data(H)'!$A$1:$A$288,'Copy of PY1 Data(H)'!$A$1:$CZ$288))</f>
        <v>#N/A</v>
      </c>
      <c r="AI78" s="968" t="e" cm="1">
        <f t="array" ref="AI78">_xlfn.XLOOKUP(AI$1,'Copy of PY1 Data(H)'!$A$1:$CZ$1,_xlfn.XLOOKUP($B78,'Copy of PY1 Data(H)'!$A$1:$A$288,'Copy of PY1 Data(H)'!$A$1:$CZ$288))</f>
        <v>#N/A</v>
      </c>
      <c r="AJ78" s="968" t="e" cm="1">
        <f t="array" ref="AJ78">_xlfn.XLOOKUP(AJ$1,'Copy of PY1 Data(H)'!$A$1:$CZ$1,_xlfn.XLOOKUP($B78,'Copy of PY1 Data(H)'!$A$1:$A$288,'Copy of PY1 Data(H)'!$A$1:$CZ$288))</f>
        <v>#N/A</v>
      </c>
      <c r="AK78" s="968" t="e" cm="1">
        <f t="array" ref="AK78">_xlfn.XLOOKUP(AK$1,'Copy of PY1 Data(H)'!$A$1:$CZ$1,_xlfn.XLOOKUP($B78,'Copy of PY1 Data(H)'!$A$1:$A$288,'Copy of PY1 Data(H)'!$A$1:$CZ$288))</f>
        <v>#N/A</v>
      </c>
      <c r="AL78" s="968" t="e" cm="1">
        <f t="array" ref="AL78">_xlfn.XLOOKUP(AL$1,'Copy of PY1 Data(H)'!$A$1:$CZ$1,_xlfn.XLOOKUP($B78,'Copy of PY1 Data(H)'!$A$1:$A$288,'Copy of PY1 Data(H)'!$A$1:$CZ$288))</f>
        <v>#N/A</v>
      </c>
      <c r="AM78" s="968" t="e" cm="1">
        <f t="array" ref="AM78">_xlfn.XLOOKUP(AM$1,'Copy of PY1 Data(H)'!$A$1:$CZ$1,_xlfn.XLOOKUP($B78,'Copy of PY1 Data(H)'!$A$1:$A$288,'Copy of PY1 Data(H)'!$A$1:$CZ$288))</f>
        <v>#N/A</v>
      </c>
      <c r="AN78" s="968" t="e" cm="1">
        <f t="array" ref="AN78">_xlfn.XLOOKUP(AN$1,'Copy of PY1 Data(H)'!$A$1:$CZ$1,_xlfn.XLOOKUP($B78,'Copy of PY1 Data(H)'!$A$1:$A$288,'Copy of PY1 Data(H)'!$A$1:$CZ$288))</f>
        <v>#N/A</v>
      </c>
      <c r="AO78" s="968" t="e" cm="1">
        <f t="array" ref="AO78">_xlfn.XLOOKUP(AO$1,'Copy of PY1 Data(H)'!$A$1:$CZ$1,_xlfn.XLOOKUP($B78,'Copy of PY1 Data(H)'!$A$1:$A$288,'Copy of PY1 Data(H)'!$A$1:$CZ$288))</f>
        <v>#N/A</v>
      </c>
      <c r="AP78" s="968" t="e" cm="1">
        <f t="array" ref="AP78">_xlfn.XLOOKUP(AP$1,'Copy of PY1 Data(H)'!$A$1:$CZ$1,_xlfn.XLOOKUP($B78,'Copy of PY1 Data(H)'!$A$1:$A$288,'Copy of PY1 Data(H)'!$A$1:$CZ$288))</f>
        <v>#N/A</v>
      </c>
      <c r="AQ78" s="968" t="e" cm="1">
        <f t="array" ref="AQ78">_xlfn.XLOOKUP(AQ$1,'Copy of PY1 Data(H)'!$A$1:$CZ$1,_xlfn.XLOOKUP($B78,'Copy of PY1 Data(H)'!$A$1:$A$288,'Copy of PY1 Data(H)'!$A$1:$CZ$288))</f>
        <v>#N/A</v>
      </c>
      <c r="AR78" s="968" t="e" cm="1">
        <f t="array" ref="AR78">_xlfn.XLOOKUP(AR$1,'Copy of PY1 Data(H)'!$A$1:$CZ$1,_xlfn.XLOOKUP($B78,'Copy of PY1 Data(H)'!$A$1:$A$288,'Copy of PY1 Data(H)'!$A$1:$CZ$288))</f>
        <v>#N/A</v>
      </c>
      <c r="AS78" s="968" t="e" cm="1">
        <f t="array" ref="AS78">_xlfn.XLOOKUP(AS$1,'Copy of PY1 Data(H)'!$A$1:$CZ$1,_xlfn.XLOOKUP($B78,'Copy of PY1 Data(H)'!$A$1:$A$288,'Copy of PY1 Data(H)'!$A$1:$CZ$288))</f>
        <v>#N/A</v>
      </c>
      <c r="AT78" s="968" t="e" cm="1">
        <f t="array" ref="AT78">_xlfn.XLOOKUP(AT$1,'Copy of PY1 Data(H)'!$A$1:$CZ$1,_xlfn.XLOOKUP($B78,'Copy of PY1 Data(H)'!$A$1:$A$288,'Copy of PY1 Data(H)'!$A$1:$CZ$288))</f>
        <v>#N/A</v>
      </c>
      <c r="AU78" s="968" t="e" cm="1">
        <f t="array" ref="AU78">_xlfn.XLOOKUP(AU$1,'Copy of PY1 Data(H)'!$A$1:$CZ$1,_xlfn.XLOOKUP($B78,'Copy of PY1 Data(H)'!$A$1:$A$288,'Copy of PY1 Data(H)'!$A$1:$CZ$288))</f>
        <v>#N/A</v>
      </c>
      <c r="AV78" s="968" t="e" cm="1">
        <f t="array" ref="AV78">_xlfn.XLOOKUP(AV$1,'Copy of PY1 Data(H)'!$A$1:$CZ$1,_xlfn.XLOOKUP($B78,'Copy of PY1 Data(H)'!$A$1:$A$288,'Copy of PY1 Data(H)'!$A$1:$CZ$288))</f>
        <v>#N/A</v>
      </c>
      <c r="AW78" s="968" t="e" cm="1">
        <f t="array" ref="AW78">_xlfn.XLOOKUP(AW$1,'Copy of PY1 Data(H)'!$A$1:$CZ$1,_xlfn.XLOOKUP($B78,'Copy of PY1 Data(H)'!$A$1:$A$288,'Copy of PY1 Data(H)'!$A$1:$CZ$288))</f>
        <v>#N/A</v>
      </c>
      <c r="AX78" s="968" t="e" cm="1">
        <f t="array" ref="AX78">_xlfn.XLOOKUP(AX$1,'Copy of PY1 Data(H)'!$A$1:$CZ$1,_xlfn.XLOOKUP($B78,'Copy of PY1 Data(H)'!$A$1:$A$288,'Copy of PY1 Data(H)'!$A$1:$CZ$288))</f>
        <v>#N/A</v>
      </c>
      <c r="AY78" s="968" t="e" cm="1">
        <f t="array" ref="AY78">_xlfn.XLOOKUP(AY$1,'Copy of PY1 Data(H)'!$A$1:$CZ$1,_xlfn.XLOOKUP($B78,'Copy of PY1 Data(H)'!$A$1:$A$288,'Copy of PY1 Data(H)'!$A$1:$CZ$288))</f>
        <v>#N/A</v>
      </c>
      <c r="AZ78" s="968" t="e" cm="1">
        <f t="array" ref="AZ78">_xlfn.XLOOKUP(AZ$1,'Copy of PY1 Data(H)'!$A$1:$CZ$1,_xlfn.XLOOKUP($B78,'Copy of PY1 Data(H)'!$A$1:$A$288,'Copy of PY1 Data(H)'!$A$1:$CZ$288))</f>
        <v>#N/A</v>
      </c>
      <c r="BA78" s="968" t="e" cm="1">
        <f t="array" ref="BA78">_xlfn.XLOOKUP(BA$1,'Copy of PY1 Data(H)'!$A$1:$CZ$1,_xlfn.XLOOKUP($B78,'Copy of PY1 Data(H)'!$A$1:$A$288,'Copy of PY1 Data(H)'!$A$1:$CZ$288))</f>
        <v>#N/A</v>
      </c>
      <c r="BB78" s="968" t="e" cm="1">
        <f t="array" ref="BB78">_xlfn.XLOOKUP(BB$1,'Copy of PY1 Data(H)'!$A$1:$CZ$1,_xlfn.XLOOKUP($B78,'Copy of PY1 Data(H)'!$A$1:$A$288,'Copy of PY1 Data(H)'!$A$1:$CZ$288))</f>
        <v>#N/A</v>
      </c>
      <c r="BC78" s="968" t="e" cm="1">
        <f t="array" ref="BC78">_xlfn.XLOOKUP(BC$1,'Copy of PY1 Data(H)'!$A$1:$CZ$1,_xlfn.XLOOKUP($B78,'Copy of PY1 Data(H)'!$A$1:$A$288,'Copy of PY1 Data(H)'!$A$1:$CZ$288))</f>
        <v>#N/A</v>
      </c>
      <c r="BD78" s="968" t="e" cm="1">
        <f t="array" ref="BD78">_xlfn.XLOOKUP(BD$1,'Copy of PY1 Data(H)'!$A$1:$CZ$1,_xlfn.XLOOKUP($B78,'Copy of PY1 Data(H)'!$A$1:$A$288,'Copy of PY1 Data(H)'!$A$1:$CZ$288))</f>
        <v>#N/A</v>
      </c>
      <c r="BE78" s="968" t="e" cm="1">
        <f t="array" ref="BE78">_xlfn.XLOOKUP(BE$1,'Copy of PY1 Data(H)'!$A$1:$CZ$1,_xlfn.XLOOKUP($B78,'Copy of PY1 Data(H)'!$A$1:$A$288,'Copy of PY1 Data(H)'!$A$1:$CZ$288))</f>
        <v>#N/A</v>
      </c>
      <c r="BF78" s="968" t="e" cm="1">
        <f t="array" ref="BF78">_xlfn.XLOOKUP(BF$1,'Copy of PY1 Data(H)'!$A$1:$CZ$1,_xlfn.XLOOKUP($B78,'Copy of PY1 Data(H)'!$A$1:$A$288,'Copy of PY1 Data(H)'!$A$1:$CZ$288))</f>
        <v>#N/A</v>
      </c>
      <c r="BG78" s="968" t="e" cm="1">
        <f t="array" ref="BG78">_xlfn.XLOOKUP(BG$1,'Copy of PY1 Data(H)'!$A$1:$CZ$1,_xlfn.XLOOKUP($B78,'Copy of PY1 Data(H)'!$A$1:$A$288,'Copy of PY1 Data(H)'!$A$1:$CZ$288))</f>
        <v>#N/A</v>
      </c>
      <c r="BH78" s="968" t="e" cm="1">
        <f t="array" ref="BH78">_xlfn.XLOOKUP(BH$1,'Copy of PY1 Data(H)'!$A$1:$CZ$1,_xlfn.XLOOKUP($B78,'Copy of PY1 Data(H)'!$A$1:$A$288,'Copy of PY1 Data(H)'!$A$1:$CZ$288))</f>
        <v>#N/A</v>
      </c>
      <c r="BI78" s="968" t="e" cm="1">
        <f t="array" ref="BI78">_xlfn.XLOOKUP(BI$1,'Copy of PY1 Data(H)'!$A$1:$CZ$1,_xlfn.XLOOKUP($B78,'Copy of PY1 Data(H)'!$A$1:$A$288,'Copy of PY1 Data(H)'!$A$1:$CZ$288))</f>
        <v>#N/A</v>
      </c>
      <c r="BJ78" s="968" t="e" cm="1">
        <f t="array" ref="BJ78">_xlfn.XLOOKUP(BJ$1,'Copy of PY1 Data(H)'!$A$1:$CZ$1,_xlfn.XLOOKUP($B78,'Copy of PY1 Data(H)'!$A$1:$A$288,'Copy of PY1 Data(H)'!$A$1:$CZ$288))</f>
        <v>#N/A</v>
      </c>
      <c r="BK78" s="968" t="e" cm="1">
        <f t="array" ref="BK78">_xlfn.XLOOKUP(BK$1,'Copy of PY1 Data(H)'!$A$1:$CZ$1,_xlfn.XLOOKUP($B78,'Copy of PY1 Data(H)'!$A$1:$A$288,'Copy of PY1 Data(H)'!$A$1:$CZ$288))</f>
        <v>#N/A</v>
      </c>
      <c r="BL78" s="968" t="e" cm="1">
        <f t="array" ref="BL78">_xlfn.XLOOKUP(BL$1,'Copy of PY1 Data(H)'!$A$1:$CZ$1,_xlfn.XLOOKUP($B78,'Copy of PY1 Data(H)'!$A$1:$A$288,'Copy of PY1 Data(H)'!$A$1:$CZ$288))</f>
        <v>#N/A</v>
      </c>
      <c r="BM78" s="968" t="e" cm="1">
        <f t="array" ref="BM78">_xlfn.XLOOKUP(BM$1,'Copy of PY1 Data(H)'!$A$1:$CZ$1,_xlfn.XLOOKUP($B78,'Copy of PY1 Data(H)'!$A$1:$A$288,'Copy of PY1 Data(H)'!$A$1:$CZ$288))</f>
        <v>#N/A</v>
      </c>
      <c r="BN78" s="968" t="e" cm="1">
        <f t="array" ref="BN78">_xlfn.XLOOKUP(BN$1,'Copy of PY1 Data(H)'!$A$1:$CZ$1,_xlfn.XLOOKUP($B78,'Copy of PY1 Data(H)'!$A$1:$A$288,'Copy of PY1 Data(H)'!$A$1:$CZ$288))</f>
        <v>#N/A</v>
      </c>
      <c r="BO78" s="968" t="e" cm="1">
        <f t="array" ref="BO78">_xlfn.XLOOKUP(BO$1,'Copy of PY1 Data(H)'!$A$1:$CZ$1,_xlfn.XLOOKUP($B78,'Copy of PY1 Data(H)'!$A$1:$A$288,'Copy of PY1 Data(H)'!$A$1:$CZ$288))</f>
        <v>#N/A</v>
      </c>
      <c r="BP78" s="968" t="e" cm="1">
        <f t="array" ref="BP78">_xlfn.XLOOKUP(BP$1,'Copy of PY1 Data(H)'!$A$1:$CZ$1,_xlfn.XLOOKUP($B78,'Copy of PY1 Data(H)'!$A$1:$A$288,'Copy of PY1 Data(H)'!$A$1:$CZ$288))</f>
        <v>#N/A</v>
      </c>
      <c r="BQ78" s="968" t="e" cm="1">
        <f t="array" ref="BQ78">_xlfn.XLOOKUP(BQ$1,'Copy of PY1 Data(H)'!$A$1:$CZ$1,_xlfn.XLOOKUP($B78,'Copy of PY1 Data(H)'!$A$1:$A$288,'Copy of PY1 Data(H)'!$A$1:$CZ$288))</f>
        <v>#N/A</v>
      </c>
      <c r="BR78" s="968" t="e" cm="1">
        <f t="array" ref="BR78">_xlfn.XLOOKUP(BR$1,'Copy of PY1 Data(H)'!$A$1:$CZ$1,_xlfn.XLOOKUP($B78,'Copy of PY1 Data(H)'!$A$1:$A$288,'Copy of PY1 Data(H)'!$A$1:$CZ$288))</f>
        <v>#N/A</v>
      </c>
      <c r="BS78" s="968" t="e" cm="1">
        <f t="array" ref="BS78">_xlfn.XLOOKUP(BS$1,'Copy of PY1 Data(H)'!$A$1:$CZ$1,_xlfn.XLOOKUP($B78,'Copy of PY1 Data(H)'!$A$1:$A$288,'Copy of PY1 Data(H)'!$A$1:$CZ$288))</f>
        <v>#N/A</v>
      </c>
      <c r="BT78" s="968" t="e" cm="1">
        <f t="array" ref="BT78">_xlfn.XLOOKUP(BT$1,'Copy of PY1 Data(H)'!$A$1:$CZ$1,_xlfn.XLOOKUP($B78,'Copy of PY1 Data(H)'!$A$1:$A$288,'Copy of PY1 Data(H)'!$A$1:$CZ$288))</f>
        <v>#N/A</v>
      </c>
      <c r="BU78" s="968" t="e" cm="1">
        <f t="array" ref="BU78">_xlfn.XLOOKUP(BU$1,'Copy of PY1 Data(H)'!$A$1:$CZ$1,_xlfn.XLOOKUP($B78,'Copy of PY1 Data(H)'!$A$1:$A$288,'Copy of PY1 Data(H)'!$A$1:$CZ$288))</f>
        <v>#N/A</v>
      </c>
      <c r="BV78" s="968" t="e" cm="1">
        <f t="array" ref="BV78">_xlfn.XLOOKUP(BV$1,'Copy of PY1 Data(H)'!$A$1:$CZ$1,_xlfn.XLOOKUP($B78,'Copy of PY1 Data(H)'!$A$1:$A$288,'Copy of PY1 Data(H)'!$A$1:$CZ$288))</f>
        <v>#N/A</v>
      </c>
      <c r="BW78" s="968" t="e" cm="1">
        <f t="array" ref="BW78">_xlfn.XLOOKUP(BW$1,'Copy of PY1 Data(H)'!$A$1:$CZ$1,_xlfn.XLOOKUP($B78,'Copy of PY1 Data(H)'!$A$1:$A$288,'Copy of PY1 Data(H)'!$A$1:$CZ$288))</f>
        <v>#N/A</v>
      </c>
      <c r="BX78" s="968" t="e" cm="1">
        <f t="array" ref="BX78">_xlfn.XLOOKUP(BX$1,'Copy of PY1 Data(H)'!$A$1:$CZ$1,_xlfn.XLOOKUP($B78,'Copy of PY1 Data(H)'!$A$1:$A$288,'Copy of PY1 Data(H)'!$A$1:$CZ$288))</f>
        <v>#N/A</v>
      </c>
      <c r="BY78" s="968" t="e" cm="1">
        <f t="array" ref="BY78">_xlfn.XLOOKUP(BY$1,'Copy of PY1 Data(H)'!$A$1:$CZ$1,_xlfn.XLOOKUP($B78,'Copy of PY1 Data(H)'!$A$1:$A$288,'Copy of PY1 Data(H)'!$A$1:$CZ$288))</f>
        <v>#N/A</v>
      </c>
      <c r="BZ78" s="968" t="e" cm="1">
        <f t="array" ref="BZ78">_xlfn.XLOOKUP(BZ$1,'Copy of PY1 Data(H)'!$A$1:$CZ$1,_xlfn.XLOOKUP($B78,'Copy of PY1 Data(H)'!$A$1:$A$288,'Copy of PY1 Data(H)'!$A$1:$CZ$288))</f>
        <v>#N/A</v>
      </c>
      <c r="CA78" s="968" t="e" cm="1">
        <f t="array" ref="CA78">_xlfn.XLOOKUP(CA$1,'Copy of PY1 Data(H)'!$A$1:$CZ$1,_xlfn.XLOOKUP($B78,'Copy of PY1 Data(H)'!$A$1:$A$288,'Copy of PY1 Data(H)'!$A$1:$CZ$288))</f>
        <v>#N/A</v>
      </c>
      <c r="CB78" s="968" t="e" cm="1">
        <f t="array" ref="CB78">_xlfn.XLOOKUP(CB$1,'Copy of PY1 Data(H)'!$A$1:$CZ$1,_xlfn.XLOOKUP($B78,'Copy of PY1 Data(H)'!$A$1:$A$288,'Copy of PY1 Data(H)'!$A$1:$CZ$288))</f>
        <v>#N/A</v>
      </c>
      <c r="CC78" s="968" t="e" cm="1">
        <f t="array" ref="CC78">_xlfn.XLOOKUP(CC$1,'Copy of PY1 Data(H)'!$A$1:$CZ$1,_xlfn.XLOOKUP($B78,'Copy of PY1 Data(H)'!$A$1:$A$288,'Copy of PY1 Data(H)'!$A$1:$CZ$288))</f>
        <v>#N/A</v>
      </c>
      <c r="CD78" s="968" t="e" cm="1">
        <f t="array" ref="CD78">_xlfn.XLOOKUP(CD$1,'Copy of PY1 Data(H)'!$A$1:$CZ$1,_xlfn.XLOOKUP($B78,'Copy of PY1 Data(H)'!$A$1:$A$288,'Copy of PY1 Data(H)'!$A$1:$CZ$288))</f>
        <v>#N/A</v>
      </c>
    </row>
    <row r="79" spans="1:82" x14ac:dyDescent="0.3">
      <c r="A79" s="180">
        <v>596</v>
      </c>
      <c r="C79" s="180"/>
      <c r="D79" s="180" cm="1">
        <f t="array" ref="D79">_xlfn.XLOOKUP(D$1,'Copy of PY1 Data(H)'!$A$1:$CZ$1,_xlfn.XLOOKUP($A79,'Copy of PY1 Data(H)'!$A$1:$A$288,'Copy of PY1 Data(H)'!$A$1:$CZ$288))</f>
        <v>52</v>
      </c>
      <c r="E79" s="180" cm="1">
        <f t="array" ref="E79">_xlfn.XLOOKUP(E$1,'Copy of PY1 Data(H)'!$A$1:$CZ$1,_xlfn.XLOOKUP($A79,'Copy of PY1 Data(H)'!$A$1:$A$288,'Copy of PY1 Data(H)'!$A$1:$CZ$288))</f>
        <v>52</v>
      </c>
      <c r="F79" s="180" cm="1">
        <f t="array" ref="F79">_xlfn.XLOOKUP(F$1,'Copy of PY1 Data(H)'!$A$1:$CZ$1,_xlfn.XLOOKUP($A79,'Copy of PY1 Data(H)'!$A$1:$A$288,'Copy of PY1 Data(H)'!$A$1:$CZ$288))</f>
        <v>0</v>
      </c>
      <c r="G79" s="180" cm="1">
        <f t="array" ref="G79">_xlfn.XLOOKUP(G$1,'Copy of PY1 Data(H)'!$A$1:$CZ$1,_xlfn.XLOOKUP($A79,'Copy of PY1 Data(H)'!$A$1:$A$288,'Copy of PY1 Data(H)'!$A$1:$CZ$288))</f>
        <v>52</v>
      </c>
      <c r="H79" s="180" cm="1">
        <f t="array" ref="H79">_xlfn.XLOOKUP(H$1,'Copy of PY1 Data(H)'!$A$1:$CZ$1,_xlfn.XLOOKUP($A79,'Copy of PY1 Data(H)'!$A$1:$A$288,'Copy of PY1 Data(H)'!$A$1:$CZ$288))</f>
        <v>52</v>
      </c>
      <c r="I79" s="180" cm="1">
        <f t="array" ref="I79">_xlfn.XLOOKUP(I$1,'Copy of PY1 Data(H)'!$A$1:$CZ$1,_xlfn.XLOOKUP($A79,'Copy of PY1 Data(H)'!$A$1:$A$288,'Copy of PY1 Data(H)'!$A$1:$CZ$288))</f>
        <v>52</v>
      </c>
      <c r="J79" s="180" cm="1">
        <f t="array" ref="J79">_xlfn.XLOOKUP(J$1,'Copy of PY1 Data(H)'!$A$1:$CZ$1,_xlfn.XLOOKUP($A79,'Copy of PY1 Data(H)'!$A$1:$A$288,'Copy of PY1 Data(H)'!$A$1:$CZ$288))</f>
        <v>52</v>
      </c>
      <c r="K79" s="180" cm="1">
        <f t="array" ref="K79">_xlfn.XLOOKUP(K$1,'Copy of PY1 Data(H)'!$A$1:$CZ$1,_xlfn.XLOOKUP($A79,'Copy of PY1 Data(H)'!$A$1:$A$288,'Copy of PY1 Data(H)'!$A$1:$CZ$288))</f>
        <v>52</v>
      </c>
      <c r="L79" s="180" cm="1">
        <f t="array" ref="L79">_xlfn.XLOOKUP(L$1,'Copy of PY1 Data(H)'!$A$1:$CZ$1,_xlfn.XLOOKUP($A79,'Copy of PY1 Data(H)'!$A$1:$A$288,'Copy of PY1 Data(H)'!$A$1:$CZ$288))</f>
        <v>52</v>
      </c>
      <c r="M79" s="180" cm="1">
        <f t="array" ref="M79">_xlfn.XLOOKUP(M$1,'Copy of PY1 Data(H)'!$A$1:$CZ$1,_xlfn.XLOOKUP($A79,'Copy of PY1 Data(H)'!$A$1:$A$288,'Copy of PY1 Data(H)'!$A$1:$CZ$288))</f>
        <v>52</v>
      </c>
      <c r="N79" s="180" cm="1">
        <f t="array" ref="N79">_xlfn.XLOOKUP(N$1,'Copy of PY1 Data(H)'!$A$1:$CZ$1,_xlfn.XLOOKUP($A79,'Copy of PY1 Data(H)'!$A$1:$A$288,'Copy of PY1 Data(H)'!$A$1:$CZ$288))</f>
        <v>0</v>
      </c>
      <c r="O79" s="180" cm="1">
        <f t="array" ref="O79">_xlfn.XLOOKUP(O$1,'Copy of PY1 Data(H)'!$A$1:$CZ$1,_xlfn.XLOOKUP($A79,'Copy of PY1 Data(H)'!$A$1:$A$288,'Copy of PY1 Data(H)'!$A$1:$CZ$288))</f>
        <v>52</v>
      </c>
      <c r="P79" s="180" cm="1">
        <f t="array" ref="P79">_xlfn.XLOOKUP(P$1,'Copy of PY1 Data(H)'!$A$1:$CZ$1,_xlfn.XLOOKUP($A79,'Copy of PY1 Data(H)'!$A$1:$A$288,'Copy of PY1 Data(H)'!$A$1:$CZ$288))</f>
        <v>52</v>
      </c>
      <c r="Q79" s="180" cm="1">
        <f t="array" ref="Q79">_xlfn.XLOOKUP(Q$1,'Copy of PY1 Data(H)'!$A$1:$CZ$1,_xlfn.XLOOKUP($A79,'Copy of PY1 Data(H)'!$A$1:$A$288,'Copy of PY1 Data(H)'!$A$1:$CZ$288))</f>
        <v>52</v>
      </c>
      <c r="R79" s="180" cm="1">
        <f t="array" ref="R79">_xlfn.XLOOKUP(R$1,'Copy of PY1 Data(H)'!$A$1:$CZ$1,_xlfn.XLOOKUP($A79,'Copy of PY1 Data(H)'!$A$1:$A$288,'Copy of PY1 Data(H)'!$A$1:$CZ$288))</f>
        <v>52</v>
      </c>
      <c r="S79" s="180" cm="1">
        <f t="array" ref="S79">_xlfn.XLOOKUP(S$1,'Copy of PY1 Data(H)'!$A$1:$CZ$1,_xlfn.XLOOKUP($A79,'Copy of PY1 Data(H)'!$A$1:$A$288,'Copy of PY1 Data(H)'!$A$1:$CZ$288))</f>
        <v>52</v>
      </c>
      <c r="T79" s="180" cm="1">
        <f t="array" ref="T79">_xlfn.XLOOKUP(T$1,'Copy of PY1 Data(H)'!$A$1:$CZ$1,_xlfn.XLOOKUP($A79,'Copy of PY1 Data(H)'!$A$1:$A$288,'Copy of PY1 Data(H)'!$A$1:$CZ$288))</f>
        <v>52</v>
      </c>
      <c r="U79" s="180" cm="1">
        <f t="array" ref="U79">_xlfn.XLOOKUP(U$1,'Copy of PY1 Data(H)'!$A$1:$CZ$1,_xlfn.XLOOKUP($A79,'Copy of PY1 Data(H)'!$A$1:$A$288,'Copy of PY1 Data(H)'!$A$1:$CZ$288))</f>
        <v>52</v>
      </c>
      <c r="V79" s="180" cm="1">
        <f t="array" ref="V79">_xlfn.XLOOKUP(V$1,'Copy of PY1 Data(H)'!$A$1:$CZ$1,_xlfn.XLOOKUP($A79,'Copy of PY1 Data(H)'!$A$1:$A$288,'Copy of PY1 Data(H)'!$A$1:$CZ$288))</f>
        <v>52</v>
      </c>
      <c r="W79" s="180" cm="1">
        <f t="array" ref="W79">_xlfn.XLOOKUP(W$1,'Copy of PY1 Data(H)'!$A$1:$CZ$1,_xlfn.XLOOKUP($A79,'Copy of PY1 Data(H)'!$A$1:$A$288,'Copy of PY1 Data(H)'!$A$1:$CZ$288))</f>
        <v>0</v>
      </c>
      <c r="X79" s="180" cm="1">
        <f t="array" ref="X79">_xlfn.XLOOKUP(X$1,'Copy of PY1 Data(H)'!$A$1:$CZ$1,_xlfn.XLOOKUP($A79,'Copy of PY1 Data(H)'!$A$1:$A$288,'Copy of PY1 Data(H)'!$A$1:$CZ$288))</f>
        <v>0</v>
      </c>
      <c r="Y79" s="180" cm="1">
        <f t="array" ref="Y79">_xlfn.XLOOKUP(Y$1,'Copy of PY1 Data(H)'!$A$1:$CZ$1,_xlfn.XLOOKUP($A79,'Copy of PY1 Data(H)'!$A$1:$A$288,'Copy of PY1 Data(H)'!$A$1:$CZ$288))</f>
        <v>52</v>
      </c>
      <c r="Z79" s="180" cm="1">
        <f t="array" ref="Z79">_xlfn.XLOOKUP(Z$1,'Copy of PY1 Data(H)'!$A$1:$CZ$1,_xlfn.XLOOKUP($A79,'Copy of PY1 Data(H)'!$A$1:$A$288,'Copy of PY1 Data(H)'!$A$1:$CZ$288))</f>
        <v>52</v>
      </c>
      <c r="AA79" s="180" cm="1">
        <f t="array" ref="AA79">_xlfn.XLOOKUP(AA$1,'Copy of PY1 Data(H)'!$A$1:$CZ$1,_xlfn.XLOOKUP($A79,'Copy of PY1 Data(H)'!$A$1:$A$288,'Copy of PY1 Data(H)'!$A$1:$CZ$288))</f>
        <v>52</v>
      </c>
      <c r="AB79" s="180" cm="1">
        <f t="array" ref="AB79">_xlfn.XLOOKUP(AB$1,'Copy of PY1 Data(H)'!$A$1:$CZ$1,_xlfn.XLOOKUP($A79,'Copy of PY1 Data(H)'!$A$1:$A$288,'Copy of PY1 Data(H)'!$A$1:$CZ$288))</f>
        <v>52</v>
      </c>
      <c r="AC79" s="180" cm="1">
        <f t="array" ref="AC79">_xlfn.XLOOKUP(AC$1,'Copy of PY1 Data(H)'!$A$1:$CZ$1,_xlfn.XLOOKUP($A79,'Copy of PY1 Data(H)'!$A$1:$A$288,'Copy of PY1 Data(H)'!$A$1:$CZ$288))</f>
        <v>52</v>
      </c>
      <c r="AD79" s="180" cm="1">
        <f t="array" ref="AD79">_xlfn.XLOOKUP(AD$1,'Copy of PY1 Data(H)'!$A$1:$CZ$1,_xlfn.XLOOKUP($A79,'Copy of PY1 Data(H)'!$A$1:$A$288,'Copy of PY1 Data(H)'!$A$1:$CZ$288))</f>
        <v>0</v>
      </c>
      <c r="AE79" s="180" cm="1">
        <f t="array" ref="AE79">_xlfn.XLOOKUP(AE$1,'Copy of PY1 Data(H)'!$A$1:$CZ$1,_xlfn.XLOOKUP($A79,'Copy of PY1 Data(H)'!$A$1:$A$288,'Copy of PY1 Data(H)'!$A$1:$CZ$288))</f>
        <v>0</v>
      </c>
      <c r="AF79" s="180" cm="1">
        <f t="array" ref="AF79">_xlfn.XLOOKUP(AF$1,'Copy of PY1 Data(H)'!$A$1:$CZ$1,_xlfn.XLOOKUP($A79,'Copy of PY1 Data(H)'!$A$1:$A$288,'Copy of PY1 Data(H)'!$A$1:$CZ$288))</f>
        <v>52</v>
      </c>
      <c r="AG79" s="180" cm="1">
        <f t="array" ref="AG79">_xlfn.XLOOKUP(AG$1,'Copy of PY1 Data(H)'!$A$1:$CZ$1,_xlfn.XLOOKUP($A79,'Copy of PY1 Data(H)'!$A$1:$A$288,'Copy of PY1 Data(H)'!$A$1:$CZ$288))</f>
        <v>52</v>
      </c>
      <c r="AH79" s="180" cm="1">
        <f t="array" ref="AH79">_xlfn.XLOOKUP(AH$1,'Copy of PY1 Data(H)'!$A$1:$CZ$1,_xlfn.XLOOKUP($A79,'Copy of PY1 Data(H)'!$A$1:$A$288,'Copy of PY1 Data(H)'!$A$1:$CZ$288))</f>
        <v>52</v>
      </c>
      <c r="AI79" s="180" cm="1">
        <f t="array" ref="AI79">_xlfn.XLOOKUP(AI$1,'Copy of PY1 Data(H)'!$A$1:$CZ$1,_xlfn.XLOOKUP($A79,'Copy of PY1 Data(H)'!$A$1:$A$288,'Copy of PY1 Data(H)'!$A$1:$CZ$288))</f>
        <v>52</v>
      </c>
      <c r="AJ79" s="180" cm="1">
        <f t="array" ref="AJ79">_xlfn.XLOOKUP(AJ$1,'Copy of PY1 Data(H)'!$A$1:$CZ$1,_xlfn.XLOOKUP($A79,'Copy of PY1 Data(H)'!$A$1:$A$288,'Copy of PY1 Data(H)'!$A$1:$CZ$288))</f>
        <v>52</v>
      </c>
      <c r="AK79" s="180" cm="1">
        <f t="array" ref="AK79">_xlfn.XLOOKUP(AK$1,'Copy of PY1 Data(H)'!$A$1:$CZ$1,_xlfn.XLOOKUP($A79,'Copy of PY1 Data(H)'!$A$1:$A$288,'Copy of PY1 Data(H)'!$A$1:$CZ$288))</f>
        <v>52</v>
      </c>
      <c r="AL79" s="180" cm="1">
        <f t="array" ref="AL79">_xlfn.XLOOKUP(AL$1,'Copy of PY1 Data(H)'!$A$1:$CZ$1,_xlfn.XLOOKUP($A79,'Copy of PY1 Data(H)'!$A$1:$A$288,'Copy of PY1 Data(H)'!$A$1:$CZ$288))</f>
        <v>0</v>
      </c>
      <c r="AM79" s="180" cm="1">
        <f t="array" ref="AM79">_xlfn.XLOOKUP(AM$1,'Copy of PY1 Data(H)'!$A$1:$CZ$1,_xlfn.XLOOKUP($A79,'Copy of PY1 Data(H)'!$A$1:$A$288,'Copy of PY1 Data(H)'!$A$1:$CZ$288))</f>
        <v>52</v>
      </c>
      <c r="AN79" s="180" cm="1">
        <f t="array" ref="AN79">_xlfn.XLOOKUP(AN$1,'Copy of PY1 Data(H)'!$A$1:$CZ$1,_xlfn.XLOOKUP($A79,'Copy of PY1 Data(H)'!$A$1:$A$288,'Copy of PY1 Data(H)'!$A$1:$CZ$288))</f>
        <v>52</v>
      </c>
      <c r="AO79" s="180" cm="1">
        <f t="array" ref="AO79">_xlfn.XLOOKUP(AO$1,'Copy of PY1 Data(H)'!$A$1:$CZ$1,_xlfn.XLOOKUP($A79,'Copy of PY1 Data(H)'!$A$1:$A$288,'Copy of PY1 Data(H)'!$A$1:$CZ$288))</f>
        <v>52</v>
      </c>
      <c r="AP79" s="180" cm="1">
        <f t="array" ref="AP79">_xlfn.XLOOKUP(AP$1,'Copy of PY1 Data(H)'!$A$1:$CZ$1,_xlfn.XLOOKUP($A79,'Copy of PY1 Data(H)'!$A$1:$A$288,'Copy of PY1 Data(H)'!$A$1:$CZ$288))</f>
        <v>52</v>
      </c>
      <c r="AQ79" s="180" cm="1">
        <f t="array" ref="AQ79">_xlfn.XLOOKUP(AQ$1,'Copy of PY1 Data(H)'!$A$1:$CZ$1,_xlfn.XLOOKUP($A79,'Copy of PY1 Data(H)'!$A$1:$A$288,'Copy of PY1 Data(H)'!$A$1:$CZ$288))</f>
        <v>52</v>
      </c>
      <c r="AR79" s="180" cm="1">
        <f t="array" ref="AR79">_xlfn.XLOOKUP(AR$1,'Copy of PY1 Data(H)'!$A$1:$CZ$1,_xlfn.XLOOKUP($A79,'Copy of PY1 Data(H)'!$A$1:$A$288,'Copy of PY1 Data(H)'!$A$1:$CZ$288))</f>
        <v>52</v>
      </c>
      <c r="AS79" s="180" cm="1">
        <f t="array" ref="AS79">_xlfn.XLOOKUP(AS$1,'Copy of PY1 Data(H)'!$A$1:$CZ$1,_xlfn.XLOOKUP($A79,'Copy of PY1 Data(H)'!$A$1:$A$288,'Copy of PY1 Data(H)'!$A$1:$CZ$288))</f>
        <v>0</v>
      </c>
      <c r="AT79" s="180" cm="1">
        <f t="array" ref="AT79">_xlfn.XLOOKUP(AT$1,'Copy of PY1 Data(H)'!$A$1:$CZ$1,_xlfn.XLOOKUP($A79,'Copy of PY1 Data(H)'!$A$1:$A$288,'Copy of PY1 Data(H)'!$A$1:$CZ$288))</f>
        <v>52</v>
      </c>
      <c r="AU79" s="180" cm="1">
        <f t="array" ref="AU79">_xlfn.XLOOKUP(AU$1,'Copy of PY1 Data(H)'!$A$1:$CZ$1,_xlfn.XLOOKUP($A79,'Copy of PY1 Data(H)'!$A$1:$A$288,'Copy of PY1 Data(H)'!$A$1:$CZ$288))</f>
        <v>52</v>
      </c>
      <c r="AV79" s="180" cm="1">
        <f t="array" ref="AV79">_xlfn.XLOOKUP(AV$1,'Copy of PY1 Data(H)'!$A$1:$CZ$1,_xlfn.XLOOKUP($A79,'Copy of PY1 Data(H)'!$A$1:$A$288,'Copy of PY1 Data(H)'!$A$1:$CZ$288))</f>
        <v>52</v>
      </c>
      <c r="AW79" s="180" cm="1">
        <f t="array" ref="AW79">_xlfn.XLOOKUP(AW$1,'Copy of PY1 Data(H)'!$A$1:$CZ$1,_xlfn.XLOOKUP($A79,'Copy of PY1 Data(H)'!$A$1:$A$288,'Copy of PY1 Data(H)'!$A$1:$CZ$288))</f>
        <v>52</v>
      </c>
      <c r="AX79" s="180" cm="1">
        <f t="array" ref="AX79">_xlfn.XLOOKUP(AX$1,'Copy of PY1 Data(H)'!$A$1:$CZ$1,_xlfn.XLOOKUP($A79,'Copy of PY1 Data(H)'!$A$1:$A$288,'Copy of PY1 Data(H)'!$A$1:$CZ$288))</f>
        <v>52</v>
      </c>
      <c r="AY79" s="180" cm="1">
        <f t="array" ref="AY79">_xlfn.XLOOKUP(AY$1,'Copy of PY1 Data(H)'!$A$1:$CZ$1,_xlfn.XLOOKUP($A79,'Copy of PY1 Data(H)'!$A$1:$A$288,'Copy of PY1 Data(H)'!$A$1:$CZ$288))</f>
        <v>52</v>
      </c>
      <c r="AZ79" s="180" cm="1">
        <f t="array" ref="AZ79">_xlfn.XLOOKUP(AZ$1,'Copy of PY1 Data(H)'!$A$1:$CZ$1,_xlfn.XLOOKUP($A79,'Copy of PY1 Data(H)'!$A$1:$A$288,'Copy of PY1 Data(H)'!$A$1:$CZ$288))</f>
        <v>52</v>
      </c>
      <c r="BA79" s="180" cm="1">
        <f t="array" ref="BA79">_xlfn.XLOOKUP(BA$1,'Copy of PY1 Data(H)'!$A$1:$CZ$1,_xlfn.XLOOKUP($A79,'Copy of PY1 Data(H)'!$A$1:$A$288,'Copy of PY1 Data(H)'!$A$1:$CZ$288))</f>
        <v>0</v>
      </c>
      <c r="BB79" s="180" cm="1">
        <f t="array" ref="BB79">_xlfn.XLOOKUP(BB$1,'Copy of PY1 Data(H)'!$A$1:$CZ$1,_xlfn.XLOOKUP($A79,'Copy of PY1 Data(H)'!$A$1:$A$288,'Copy of PY1 Data(H)'!$A$1:$CZ$288))</f>
        <v>52</v>
      </c>
      <c r="BC79" s="180" cm="1">
        <f t="array" ref="BC79">_xlfn.XLOOKUP(BC$1,'Copy of PY1 Data(H)'!$A$1:$CZ$1,_xlfn.XLOOKUP($A79,'Copy of PY1 Data(H)'!$A$1:$A$288,'Copy of PY1 Data(H)'!$A$1:$CZ$288))</f>
        <v>52</v>
      </c>
      <c r="BD79" s="180" cm="1">
        <f t="array" ref="BD79">_xlfn.XLOOKUP(BD$1,'Copy of PY1 Data(H)'!$A$1:$CZ$1,_xlfn.XLOOKUP($A79,'Copy of PY1 Data(H)'!$A$1:$A$288,'Copy of PY1 Data(H)'!$A$1:$CZ$288))</f>
        <v>52</v>
      </c>
      <c r="BE79" s="180" cm="1">
        <f t="array" ref="BE79">_xlfn.XLOOKUP(BE$1,'Copy of PY1 Data(H)'!$A$1:$CZ$1,_xlfn.XLOOKUP($A79,'Copy of PY1 Data(H)'!$A$1:$A$288,'Copy of PY1 Data(H)'!$A$1:$CZ$288))</f>
        <v>52</v>
      </c>
      <c r="BF79" s="180" cm="1">
        <f t="array" ref="BF79">_xlfn.XLOOKUP(BF$1,'Copy of PY1 Data(H)'!$A$1:$CZ$1,_xlfn.XLOOKUP($A79,'Copy of PY1 Data(H)'!$A$1:$A$288,'Copy of PY1 Data(H)'!$A$1:$CZ$288))</f>
        <v>52</v>
      </c>
      <c r="BG79" s="180" cm="1">
        <f t="array" ref="BG79">_xlfn.XLOOKUP(BG$1,'Copy of PY1 Data(H)'!$A$1:$CZ$1,_xlfn.XLOOKUP($A79,'Copy of PY1 Data(H)'!$A$1:$A$288,'Copy of PY1 Data(H)'!$A$1:$CZ$288))</f>
        <v>0</v>
      </c>
      <c r="BH79" s="180" cm="1">
        <f t="array" ref="BH79">_xlfn.XLOOKUP(BH$1,'Copy of PY1 Data(H)'!$A$1:$CZ$1,_xlfn.XLOOKUP($A79,'Copy of PY1 Data(H)'!$A$1:$A$288,'Copy of PY1 Data(H)'!$A$1:$CZ$288))</f>
        <v>52</v>
      </c>
      <c r="BI79" s="180" cm="1">
        <f t="array" ref="BI79">_xlfn.XLOOKUP(BI$1,'Copy of PY1 Data(H)'!$A$1:$CZ$1,_xlfn.XLOOKUP($A79,'Copy of PY1 Data(H)'!$A$1:$A$288,'Copy of PY1 Data(H)'!$A$1:$CZ$288))</f>
        <v>52</v>
      </c>
      <c r="BJ79" s="180" cm="1">
        <f t="array" ref="BJ79">_xlfn.XLOOKUP(BJ$1,'Copy of PY1 Data(H)'!$A$1:$CZ$1,_xlfn.XLOOKUP($A79,'Copy of PY1 Data(H)'!$A$1:$A$288,'Copy of PY1 Data(H)'!$A$1:$CZ$288))</f>
        <v>52</v>
      </c>
      <c r="BK79" s="180" cm="1">
        <f t="array" ref="BK79">_xlfn.XLOOKUP(BK$1,'Copy of PY1 Data(H)'!$A$1:$CZ$1,_xlfn.XLOOKUP($A79,'Copy of PY1 Data(H)'!$A$1:$A$288,'Copy of PY1 Data(H)'!$A$1:$CZ$288))</f>
        <v>0</v>
      </c>
      <c r="BL79" s="180" cm="1">
        <f t="array" ref="BL79">_xlfn.XLOOKUP(BL$1,'Copy of PY1 Data(H)'!$A$1:$CZ$1,_xlfn.XLOOKUP($A79,'Copy of PY1 Data(H)'!$A$1:$A$288,'Copy of PY1 Data(H)'!$A$1:$CZ$288))</f>
        <v>52</v>
      </c>
      <c r="BM79" s="180" cm="1">
        <f t="array" ref="BM79">_xlfn.XLOOKUP(BM$1,'Copy of PY1 Data(H)'!$A$1:$CZ$1,_xlfn.XLOOKUP($A79,'Copy of PY1 Data(H)'!$A$1:$A$288,'Copy of PY1 Data(H)'!$A$1:$CZ$288))</f>
        <v>52</v>
      </c>
      <c r="BN79" s="180" cm="1">
        <f t="array" ref="BN79">_xlfn.XLOOKUP(BN$1,'Copy of PY1 Data(H)'!$A$1:$CZ$1,_xlfn.XLOOKUP($A79,'Copy of PY1 Data(H)'!$A$1:$A$288,'Copy of PY1 Data(H)'!$A$1:$CZ$288))</f>
        <v>52</v>
      </c>
      <c r="BO79" s="180" cm="1">
        <f t="array" ref="BO79">_xlfn.XLOOKUP(BO$1,'Copy of PY1 Data(H)'!$A$1:$CZ$1,_xlfn.XLOOKUP($A79,'Copy of PY1 Data(H)'!$A$1:$A$288,'Copy of PY1 Data(H)'!$A$1:$CZ$288))</f>
        <v>52</v>
      </c>
      <c r="BP79" s="180" cm="1">
        <f t="array" ref="BP79">_xlfn.XLOOKUP(BP$1,'Copy of PY1 Data(H)'!$A$1:$CZ$1,_xlfn.XLOOKUP($A79,'Copy of PY1 Data(H)'!$A$1:$A$288,'Copy of PY1 Data(H)'!$A$1:$CZ$288))</f>
        <v>52</v>
      </c>
      <c r="BQ79" s="180" cm="1">
        <f t="array" ref="BQ79">_xlfn.XLOOKUP(BQ$1,'Copy of PY1 Data(H)'!$A$1:$CZ$1,_xlfn.XLOOKUP($A79,'Copy of PY1 Data(H)'!$A$1:$A$288,'Copy of PY1 Data(H)'!$A$1:$CZ$288))</f>
        <v>52</v>
      </c>
      <c r="BR79" s="180" cm="1">
        <f t="array" ref="BR79">_xlfn.XLOOKUP(BR$1,'Copy of PY1 Data(H)'!$A$1:$CZ$1,_xlfn.XLOOKUP($A79,'Copy of PY1 Data(H)'!$A$1:$A$288,'Copy of PY1 Data(H)'!$A$1:$CZ$288))</f>
        <v>52</v>
      </c>
      <c r="BS79" s="180" cm="1">
        <f t="array" ref="BS79">_xlfn.XLOOKUP(BS$1,'Copy of PY1 Data(H)'!$A$1:$CZ$1,_xlfn.XLOOKUP($A79,'Copy of PY1 Data(H)'!$A$1:$A$288,'Copy of PY1 Data(H)'!$A$1:$CZ$288))</f>
        <v>51</v>
      </c>
      <c r="BT79" s="180" cm="1">
        <f t="array" ref="BT79">_xlfn.XLOOKUP(BT$1,'Copy of PY1 Data(H)'!$A$1:$CZ$1,_xlfn.XLOOKUP($A79,'Copy of PY1 Data(H)'!$A$1:$A$288,'Copy of PY1 Data(H)'!$A$1:$CZ$288))</f>
        <v>0</v>
      </c>
      <c r="BU79" s="180" cm="1">
        <f t="array" ref="BU79">_xlfn.XLOOKUP(BU$1,'Copy of PY1 Data(H)'!$A$1:$CZ$1,_xlfn.XLOOKUP($A79,'Copy of PY1 Data(H)'!$A$1:$A$288,'Copy of PY1 Data(H)'!$A$1:$CZ$288))</f>
        <v>52</v>
      </c>
      <c r="BV79" s="180" cm="1">
        <f t="array" ref="BV79">_xlfn.XLOOKUP(BV$1,'Copy of PY1 Data(H)'!$A$1:$CZ$1,_xlfn.XLOOKUP($A79,'Copy of PY1 Data(H)'!$A$1:$A$288,'Copy of PY1 Data(H)'!$A$1:$CZ$288))</f>
        <v>50</v>
      </c>
      <c r="BW79" s="180" cm="1">
        <f t="array" ref="BW79">_xlfn.XLOOKUP(BW$1,'Copy of PY1 Data(H)'!$A$1:$CZ$1,_xlfn.XLOOKUP($A79,'Copy of PY1 Data(H)'!$A$1:$A$288,'Copy of PY1 Data(H)'!$A$1:$CZ$288))</f>
        <v>52</v>
      </c>
      <c r="BX79" s="180" cm="1">
        <f t="array" ref="BX79">_xlfn.XLOOKUP(BX$1,'Copy of PY1 Data(H)'!$A$1:$CZ$1,_xlfn.XLOOKUP($A79,'Copy of PY1 Data(H)'!$A$1:$A$288,'Copy of PY1 Data(H)'!$A$1:$CZ$288))</f>
        <v>0</v>
      </c>
      <c r="BY79" s="180" cm="1">
        <f t="array" ref="BY79">_xlfn.XLOOKUP(BY$1,'Copy of PY1 Data(H)'!$A$1:$CZ$1,_xlfn.XLOOKUP($A79,'Copy of PY1 Data(H)'!$A$1:$A$288,'Copy of PY1 Data(H)'!$A$1:$CZ$288))</f>
        <v>52</v>
      </c>
      <c r="BZ79" s="180" cm="1">
        <f t="array" ref="BZ79">_xlfn.XLOOKUP(BZ$1,'Copy of PY1 Data(H)'!$A$1:$CZ$1,_xlfn.XLOOKUP($A79,'Copy of PY1 Data(H)'!$A$1:$A$288,'Copy of PY1 Data(H)'!$A$1:$CZ$288))</f>
        <v>52</v>
      </c>
      <c r="CA79" s="180" cm="1">
        <f t="array" ref="CA79">_xlfn.XLOOKUP(CA$1,'Copy of PY1 Data(H)'!$A$1:$CZ$1,_xlfn.XLOOKUP($A79,'Copy of PY1 Data(H)'!$A$1:$A$288,'Copy of PY1 Data(H)'!$A$1:$CZ$288))</f>
        <v>52</v>
      </c>
      <c r="CB79" s="180" cm="1">
        <f t="array" ref="CB79">_xlfn.XLOOKUP(CB$1,'Copy of PY1 Data(H)'!$A$1:$CZ$1,_xlfn.XLOOKUP($A79,'Copy of PY1 Data(H)'!$A$1:$A$288,'Copy of PY1 Data(H)'!$A$1:$CZ$288))</f>
        <v>52</v>
      </c>
      <c r="CC79" s="180" cm="1">
        <f t="array" ref="CC79">_xlfn.XLOOKUP(CC$1,'Copy of PY1 Data(H)'!$A$1:$CZ$1,_xlfn.XLOOKUP($A79,'Copy of PY1 Data(H)'!$A$1:$A$288,'Copy of PY1 Data(H)'!$A$1:$CZ$288))</f>
        <v>0</v>
      </c>
      <c r="CD79" s="180" cm="1">
        <f t="array" ref="CD79">_xlfn.XLOOKUP(CD$1,'Copy of PY1 Data(H)'!$A$1:$CZ$1,_xlfn.XLOOKUP($A79,'Copy of PY1 Data(H)'!$A$1:$A$288,'Copy of PY1 Data(H)'!$A$1:$CZ$288))</f>
        <v>52</v>
      </c>
    </row>
    <row r="80" spans="1:82" x14ac:dyDescent="0.3">
      <c r="A80" s="180">
        <v>80</v>
      </c>
      <c r="C80" s="180"/>
      <c r="D80" s="180" cm="1">
        <f t="array" ref="D80">_xlfn.XLOOKUP(D$1,'Copy of PY1 Data(H)'!$A$1:$CZ$1,_xlfn.XLOOKUP($A80,'Copy of PY1 Data(H)'!$A$1:$A$288,'Copy of PY1 Data(H)'!$A$1:$CZ$288))</f>
        <v>168474</v>
      </c>
      <c r="E80" s="180" cm="1">
        <f t="array" ref="E80">_xlfn.XLOOKUP(E$1,'Copy of PY1 Data(H)'!$A$1:$CZ$1,_xlfn.XLOOKUP($A80,'Copy of PY1 Data(H)'!$A$1:$A$288,'Copy of PY1 Data(H)'!$A$1:$CZ$288))</f>
        <v>187952</v>
      </c>
      <c r="F80" s="180" cm="1">
        <f t="array" ref="F80">_xlfn.XLOOKUP(F$1,'Copy of PY1 Data(H)'!$A$1:$CZ$1,_xlfn.XLOOKUP($A80,'Copy of PY1 Data(H)'!$A$1:$A$288,'Copy of PY1 Data(H)'!$A$1:$CZ$288))</f>
        <v>0</v>
      </c>
      <c r="G80" s="180" cm="1">
        <f t="array" ref="G80">_xlfn.XLOOKUP(G$1,'Copy of PY1 Data(H)'!$A$1:$CZ$1,_xlfn.XLOOKUP($A80,'Copy of PY1 Data(H)'!$A$1:$A$288,'Copy of PY1 Data(H)'!$A$1:$CZ$288))</f>
        <v>952586</v>
      </c>
      <c r="H80" s="180" cm="1">
        <f t="array" ref="H80">_xlfn.XLOOKUP(H$1,'Copy of PY1 Data(H)'!$A$1:$CZ$1,_xlfn.XLOOKUP($A80,'Copy of PY1 Data(H)'!$A$1:$A$288,'Copy of PY1 Data(H)'!$A$1:$CZ$288))</f>
        <v>536948</v>
      </c>
      <c r="I80" s="180" cm="1">
        <f t="array" ref="I80">_xlfn.XLOOKUP(I$1,'Copy of PY1 Data(H)'!$A$1:$CZ$1,_xlfn.XLOOKUP($A80,'Copy of PY1 Data(H)'!$A$1:$A$288,'Copy of PY1 Data(H)'!$A$1:$CZ$288))</f>
        <v>128675</v>
      </c>
      <c r="J80" s="180" cm="1">
        <f t="array" ref="J80">_xlfn.XLOOKUP(J$1,'Copy of PY1 Data(H)'!$A$1:$CZ$1,_xlfn.XLOOKUP($A80,'Copy of PY1 Data(H)'!$A$1:$A$288,'Copy of PY1 Data(H)'!$A$1:$CZ$288))</f>
        <v>0</v>
      </c>
      <c r="K80" s="180" cm="1">
        <f t="array" ref="K80">_xlfn.XLOOKUP(K$1,'Copy of PY1 Data(H)'!$A$1:$CZ$1,_xlfn.XLOOKUP($A80,'Copy of PY1 Data(H)'!$A$1:$A$288,'Copy of PY1 Data(H)'!$A$1:$CZ$288))</f>
        <v>180954</v>
      </c>
      <c r="L80" s="180" cm="1">
        <f t="array" ref="L80">_xlfn.XLOOKUP(L$1,'Copy of PY1 Data(H)'!$A$1:$CZ$1,_xlfn.XLOOKUP($A80,'Copy of PY1 Data(H)'!$A$1:$A$288,'Copy of PY1 Data(H)'!$A$1:$CZ$288))</f>
        <v>2860486</v>
      </c>
      <c r="M80" s="180" cm="1">
        <f t="array" ref="M80">_xlfn.XLOOKUP(M$1,'Copy of PY1 Data(H)'!$A$1:$CZ$1,_xlfn.XLOOKUP($A80,'Copy of PY1 Data(H)'!$A$1:$A$288,'Copy of PY1 Data(H)'!$A$1:$CZ$288))</f>
        <v>0</v>
      </c>
      <c r="N80" s="180" cm="1">
        <f t="array" ref="N80">_xlfn.XLOOKUP(N$1,'Copy of PY1 Data(H)'!$A$1:$CZ$1,_xlfn.XLOOKUP($A80,'Copy of PY1 Data(H)'!$A$1:$A$288,'Copy of PY1 Data(H)'!$A$1:$CZ$288))</f>
        <v>0</v>
      </c>
      <c r="O80" s="180" cm="1">
        <f t="array" ref="O80">_xlfn.XLOOKUP(O$1,'Copy of PY1 Data(H)'!$A$1:$CZ$1,_xlfn.XLOOKUP($A80,'Copy of PY1 Data(H)'!$A$1:$A$288,'Copy of PY1 Data(H)'!$A$1:$CZ$288))</f>
        <v>0</v>
      </c>
      <c r="P80" s="180" cm="1">
        <f t="array" ref="P80">_xlfn.XLOOKUP(P$1,'Copy of PY1 Data(H)'!$A$1:$CZ$1,_xlfn.XLOOKUP($A80,'Copy of PY1 Data(H)'!$A$1:$A$288,'Copy of PY1 Data(H)'!$A$1:$CZ$288))</f>
        <v>1553</v>
      </c>
      <c r="Q80" s="180" cm="1">
        <f t="array" ref="Q80">_xlfn.XLOOKUP(Q$1,'Copy of PY1 Data(H)'!$A$1:$CZ$1,_xlfn.XLOOKUP($A80,'Copy of PY1 Data(H)'!$A$1:$A$288,'Copy of PY1 Data(H)'!$A$1:$CZ$288))</f>
        <v>6485298</v>
      </c>
      <c r="R80" s="180" cm="1">
        <f t="array" ref="R80">_xlfn.XLOOKUP(R$1,'Copy of PY1 Data(H)'!$A$1:$CZ$1,_xlfn.XLOOKUP($A80,'Copy of PY1 Data(H)'!$A$1:$A$288,'Copy of PY1 Data(H)'!$A$1:$CZ$288))</f>
        <v>0</v>
      </c>
      <c r="S80" s="180" cm="1">
        <f t="array" ref="S80">_xlfn.XLOOKUP(S$1,'Copy of PY1 Data(H)'!$A$1:$CZ$1,_xlfn.XLOOKUP($A80,'Copy of PY1 Data(H)'!$A$1:$A$288,'Copy of PY1 Data(H)'!$A$1:$CZ$288))</f>
        <v>327933</v>
      </c>
      <c r="T80" s="180" cm="1">
        <f t="array" ref="T80">_xlfn.XLOOKUP(T$1,'Copy of PY1 Data(H)'!$A$1:$CZ$1,_xlfn.XLOOKUP($A80,'Copy of PY1 Data(H)'!$A$1:$A$288,'Copy of PY1 Data(H)'!$A$1:$CZ$288))</f>
        <v>911607</v>
      </c>
      <c r="U80" s="180" cm="1">
        <f t="array" ref="U80">_xlfn.XLOOKUP(U$1,'Copy of PY1 Data(H)'!$A$1:$CZ$1,_xlfn.XLOOKUP($A80,'Copy of PY1 Data(H)'!$A$1:$A$288,'Copy of PY1 Data(H)'!$A$1:$CZ$288))</f>
        <v>1034874</v>
      </c>
      <c r="V80" s="180" cm="1">
        <f t="array" ref="V80">_xlfn.XLOOKUP(V$1,'Copy of PY1 Data(H)'!$A$1:$CZ$1,_xlfn.XLOOKUP($A80,'Copy of PY1 Data(H)'!$A$1:$A$288,'Copy of PY1 Data(H)'!$A$1:$CZ$288))</f>
        <v>6617338</v>
      </c>
      <c r="W80" s="180" cm="1">
        <f t="array" ref="W80">_xlfn.XLOOKUP(W$1,'Copy of PY1 Data(H)'!$A$1:$CZ$1,_xlfn.XLOOKUP($A80,'Copy of PY1 Data(H)'!$A$1:$A$288,'Copy of PY1 Data(H)'!$A$1:$CZ$288))</f>
        <v>0</v>
      </c>
      <c r="X80" s="180" cm="1">
        <f t="array" ref="X80">_xlfn.XLOOKUP(X$1,'Copy of PY1 Data(H)'!$A$1:$CZ$1,_xlfn.XLOOKUP($A80,'Copy of PY1 Data(H)'!$A$1:$A$288,'Copy of PY1 Data(H)'!$A$1:$CZ$288))</f>
        <v>0</v>
      </c>
      <c r="Y80" s="180" cm="1">
        <f t="array" ref="Y80">_xlfn.XLOOKUP(Y$1,'Copy of PY1 Data(H)'!$A$1:$CZ$1,_xlfn.XLOOKUP($A80,'Copy of PY1 Data(H)'!$A$1:$A$288,'Copy of PY1 Data(H)'!$A$1:$CZ$288))</f>
        <v>207908</v>
      </c>
      <c r="Z80" s="180" cm="1">
        <f t="array" ref="Z80">_xlfn.XLOOKUP(Z$1,'Copy of PY1 Data(H)'!$A$1:$CZ$1,_xlfn.XLOOKUP($A80,'Copy of PY1 Data(H)'!$A$1:$A$288,'Copy of PY1 Data(H)'!$A$1:$CZ$288))</f>
        <v>33261319</v>
      </c>
      <c r="AA80" s="180" cm="1">
        <f t="array" ref="AA80">_xlfn.XLOOKUP(AA$1,'Copy of PY1 Data(H)'!$A$1:$CZ$1,_xlfn.XLOOKUP($A80,'Copy of PY1 Data(H)'!$A$1:$A$288,'Copy of PY1 Data(H)'!$A$1:$CZ$288))</f>
        <v>11505</v>
      </c>
      <c r="AB80" s="180" cm="1">
        <f t="array" ref="AB80">_xlfn.XLOOKUP(AB$1,'Copy of PY1 Data(H)'!$A$1:$CZ$1,_xlfn.XLOOKUP($A80,'Copy of PY1 Data(H)'!$A$1:$A$288,'Copy of PY1 Data(H)'!$A$1:$CZ$288))</f>
        <v>598233</v>
      </c>
      <c r="AC80" s="180" cm="1">
        <f t="array" ref="AC80">_xlfn.XLOOKUP(AC$1,'Copy of PY1 Data(H)'!$A$1:$CZ$1,_xlfn.XLOOKUP($A80,'Copy of PY1 Data(H)'!$A$1:$A$288,'Copy of PY1 Data(H)'!$A$1:$CZ$288))</f>
        <v>0</v>
      </c>
      <c r="AD80" s="180" cm="1">
        <f t="array" ref="AD80">_xlfn.XLOOKUP(AD$1,'Copy of PY1 Data(H)'!$A$1:$CZ$1,_xlfn.XLOOKUP($A80,'Copy of PY1 Data(H)'!$A$1:$A$288,'Copy of PY1 Data(H)'!$A$1:$CZ$288))</f>
        <v>0</v>
      </c>
      <c r="AE80" s="180" cm="1">
        <f t="array" ref="AE80">_xlfn.XLOOKUP(AE$1,'Copy of PY1 Data(H)'!$A$1:$CZ$1,_xlfn.XLOOKUP($A80,'Copy of PY1 Data(H)'!$A$1:$A$288,'Copy of PY1 Data(H)'!$A$1:$CZ$288))</f>
        <v>0</v>
      </c>
      <c r="AF80" s="180" cm="1">
        <f t="array" ref="AF80">_xlfn.XLOOKUP(AF$1,'Copy of PY1 Data(H)'!$A$1:$CZ$1,_xlfn.XLOOKUP($A80,'Copy of PY1 Data(H)'!$A$1:$A$288,'Copy of PY1 Data(H)'!$A$1:$CZ$288))</f>
        <v>26336760</v>
      </c>
      <c r="AG80" s="180" cm="1">
        <f t="array" ref="AG80">_xlfn.XLOOKUP(AG$1,'Copy of PY1 Data(H)'!$A$1:$CZ$1,_xlfn.XLOOKUP($A80,'Copy of PY1 Data(H)'!$A$1:$A$288,'Copy of PY1 Data(H)'!$A$1:$CZ$288))</f>
        <v>0</v>
      </c>
      <c r="AH80" s="180" cm="1">
        <f t="array" ref="AH80">_xlfn.XLOOKUP(AH$1,'Copy of PY1 Data(H)'!$A$1:$CZ$1,_xlfn.XLOOKUP($A80,'Copy of PY1 Data(H)'!$A$1:$A$288,'Copy of PY1 Data(H)'!$A$1:$CZ$288))</f>
        <v>106931</v>
      </c>
      <c r="AI80" s="180" cm="1">
        <f t="array" ref="AI80">_xlfn.XLOOKUP(AI$1,'Copy of PY1 Data(H)'!$A$1:$CZ$1,_xlfn.XLOOKUP($A80,'Copy of PY1 Data(H)'!$A$1:$A$288,'Copy of PY1 Data(H)'!$A$1:$CZ$288))</f>
        <v>2157726</v>
      </c>
      <c r="AJ80" s="180" cm="1">
        <f t="array" ref="AJ80">_xlfn.XLOOKUP(AJ$1,'Copy of PY1 Data(H)'!$A$1:$CZ$1,_xlfn.XLOOKUP($A80,'Copy of PY1 Data(H)'!$A$1:$A$288,'Copy of PY1 Data(H)'!$A$1:$CZ$288))</f>
        <v>88101</v>
      </c>
      <c r="AK80" s="180" cm="1">
        <f t="array" ref="AK80">_xlfn.XLOOKUP(AK$1,'Copy of PY1 Data(H)'!$A$1:$CZ$1,_xlfn.XLOOKUP($A80,'Copy of PY1 Data(H)'!$A$1:$A$288,'Copy of PY1 Data(H)'!$A$1:$CZ$288))</f>
        <v>52036</v>
      </c>
      <c r="AL80" s="180" cm="1">
        <f t="array" ref="AL80">_xlfn.XLOOKUP(AL$1,'Copy of PY1 Data(H)'!$A$1:$CZ$1,_xlfn.XLOOKUP($A80,'Copy of PY1 Data(H)'!$A$1:$A$288,'Copy of PY1 Data(H)'!$A$1:$CZ$288))</f>
        <v>0</v>
      </c>
      <c r="AM80" s="180" cm="1">
        <f t="array" ref="AM80">_xlfn.XLOOKUP(AM$1,'Copy of PY1 Data(H)'!$A$1:$CZ$1,_xlfn.XLOOKUP($A80,'Copy of PY1 Data(H)'!$A$1:$A$288,'Copy of PY1 Data(H)'!$A$1:$CZ$288))</f>
        <v>301860</v>
      </c>
      <c r="AN80" s="180" cm="1">
        <f t="array" ref="AN80">_xlfn.XLOOKUP(AN$1,'Copy of PY1 Data(H)'!$A$1:$CZ$1,_xlfn.XLOOKUP($A80,'Copy of PY1 Data(H)'!$A$1:$A$288,'Copy of PY1 Data(H)'!$A$1:$CZ$288))</f>
        <v>10195240</v>
      </c>
      <c r="AO80" s="180" cm="1">
        <f t="array" ref="AO80">_xlfn.XLOOKUP(AO$1,'Copy of PY1 Data(H)'!$A$1:$CZ$1,_xlfn.XLOOKUP($A80,'Copy of PY1 Data(H)'!$A$1:$A$288,'Copy of PY1 Data(H)'!$A$1:$CZ$288))</f>
        <v>0</v>
      </c>
      <c r="AP80" s="180" cm="1">
        <f t="array" ref="AP80">_xlfn.XLOOKUP(AP$1,'Copy of PY1 Data(H)'!$A$1:$CZ$1,_xlfn.XLOOKUP($A80,'Copy of PY1 Data(H)'!$A$1:$A$288,'Copy of PY1 Data(H)'!$A$1:$CZ$288))</f>
        <v>2318366</v>
      </c>
      <c r="AQ80" s="180" cm="1">
        <f t="array" ref="AQ80">_xlfn.XLOOKUP(AQ$1,'Copy of PY1 Data(H)'!$A$1:$CZ$1,_xlfn.XLOOKUP($A80,'Copy of PY1 Data(H)'!$A$1:$A$288,'Copy of PY1 Data(H)'!$A$1:$CZ$288))</f>
        <v>0</v>
      </c>
      <c r="AR80" s="180" cm="1">
        <f t="array" ref="AR80">_xlfn.XLOOKUP(AR$1,'Copy of PY1 Data(H)'!$A$1:$CZ$1,_xlfn.XLOOKUP($A80,'Copy of PY1 Data(H)'!$A$1:$A$288,'Copy of PY1 Data(H)'!$A$1:$CZ$288))</f>
        <v>0</v>
      </c>
      <c r="AS80" s="180" cm="1">
        <f t="array" ref="AS80">_xlfn.XLOOKUP(AS$1,'Copy of PY1 Data(H)'!$A$1:$CZ$1,_xlfn.XLOOKUP($A80,'Copy of PY1 Data(H)'!$A$1:$A$288,'Copy of PY1 Data(H)'!$A$1:$CZ$288))</f>
        <v>0</v>
      </c>
      <c r="AT80" s="180" cm="1">
        <f t="array" ref="AT80">_xlfn.XLOOKUP(AT$1,'Copy of PY1 Data(H)'!$A$1:$CZ$1,_xlfn.XLOOKUP($A80,'Copy of PY1 Data(H)'!$A$1:$A$288,'Copy of PY1 Data(H)'!$A$1:$CZ$288))</f>
        <v>114809</v>
      </c>
      <c r="AU80" s="180" cm="1">
        <f t="array" ref="AU80">_xlfn.XLOOKUP(AU$1,'Copy of PY1 Data(H)'!$A$1:$CZ$1,_xlfn.XLOOKUP($A80,'Copy of PY1 Data(H)'!$A$1:$A$288,'Copy of PY1 Data(H)'!$A$1:$CZ$288))</f>
        <v>40866115</v>
      </c>
      <c r="AV80" s="180" cm="1">
        <f t="array" ref="AV80">_xlfn.XLOOKUP(AV$1,'Copy of PY1 Data(H)'!$A$1:$CZ$1,_xlfn.XLOOKUP($A80,'Copy of PY1 Data(H)'!$A$1:$A$288,'Copy of PY1 Data(H)'!$A$1:$CZ$288))</f>
        <v>23485751</v>
      </c>
      <c r="AW80" s="180" cm="1">
        <f t="array" ref="AW80">_xlfn.XLOOKUP(AW$1,'Copy of PY1 Data(H)'!$A$1:$CZ$1,_xlfn.XLOOKUP($A80,'Copy of PY1 Data(H)'!$A$1:$A$288,'Copy of PY1 Data(H)'!$A$1:$CZ$288))</f>
        <v>643502</v>
      </c>
      <c r="AX80" s="180" cm="1">
        <f t="array" ref="AX80">_xlfn.XLOOKUP(AX$1,'Copy of PY1 Data(H)'!$A$1:$CZ$1,_xlfn.XLOOKUP($A80,'Copy of PY1 Data(H)'!$A$1:$A$288,'Copy of PY1 Data(H)'!$A$1:$CZ$288))</f>
        <v>78858</v>
      </c>
      <c r="AY80" s="180" cm="1">
        <f t="array" ref="AY80">_xlfn.XLOOKUP(AY$1,'Copy of PY1 Data(H)'!$A$1:$CZ$1,_xlfn.XLOOKUP($A80,'Copy of PY1 Data(H)'!$A$1:$A$288,'Copy of PY1 Data(H)'!$A$1:$CZ$288))</f>
        <v>123140</v>
      </c>
      <c r="AZ80" s="180" cm="1">
        <f t="array" ref="AZ80">_xlfn.XLOOKUP(AZ$1,'Copy of PY1 Data(H)'!$A$1:$CZ$1,_xlfn.XLOOKUP($A80,'Copy of PY1 Data(H)'!$A$1:$A$288,'Copy of PY1 Data(H)'!$A$1:$CZ$288))</f>
        <v>0</v>
      </c>
      <c r="BA80" s="180" cm="1">
        <f t="array" ref="BA80">_xlfn.XLOOKUP(BA$1,'Copy of PY1 Data(H)'!$A$1:$CZ$1,_xlfn.XLOOKUP($A80,'Copy of PY1 Data(H)'!$A$1:$A$288,'Copy of PY1 Data(H)'!$A$1:$CZ$288))</f>
        <v>0</v>
      </c>
      <c r="BB80" s="180" cm="1">
        <f t="array" ref="BB80">_xlfn.XLOOKUP(BB$1,'Copy of PY1 Data(H)'!$A$1:$CZ$1,_xlfn.XLOOKUP($A80,'Copy of PY1 Data(H)'!$A$1:$A$288,'Copy of PY1 Data(H)'!$A$1:$CZ$288))</f>
        <v>4250417</v>
      </c>
      <c r="BC80" s="180" cm="1">
        <f t="array" ref="BC80">_xlfn.XLOOKUP(BC$1,'Copy of PY1 Data(H)'!$A$1:$CZ$1,_xlfn.XLOOKUP($A80,'Copy of PY1 Data(H)'!$A$1:$A$288,'Copy of PY1 Data(H)'!$A$1:$CZ$288))</f>
        <v>439590</v>
      </c>
      <c r="BD80" s="180" cm="1">
        <f t="array" ref="BD80">_xlfn.XLOOKUP(BD$1,'Copy of PY1 Data(H)'!$A$1:$CZ$1,_xlfn.XLOOKUP($A80,'Copy of PY1 Data(H)'!$A$1:$A$288,'Copy of PY1 Data(H)'!$A$1:$CZ$288))</f>
        <v>0</v>
      </c>
      <c r="BE80" s="180" cm="1">
        <f t="array" ref="BE80">_xlfn.XLOOKUP(BE$1,'Copy of PY1 Data(H)'!$A$1:$CZ$1,_xlfn.XLOOKUP($A80,'Copy of PY1 Data(H)'!$A$1:$A$288,'Copy of PY1 Data(H)'!$A$1:$CZ$288))</f>
        <v>146558</v>
      </c>
      <c r="BF80" s="180" cm="1">
        <f t="array" ref="BF80">_xlfn.XLOOKUP(BF$1,'Copy of PY1 Data(H)'!$A$1:$CZ$1,_xlfn.XLOOKUP($A80,'Copy of PY1 Data(H)'!$A$1:$A$288,'Copy of PY1 Data(H)'!$A$1:$CZ$288))</f>
        <v>8110598</v>
      </c>
      <c r="BG80" s="180" cm="1">
        <f t="array" ref="BG80">_xlfn.XLOOKUP(BG$1,'Copy of PY1 Data(H)'!$A$1:$CZ$1,_xlfn.XLOOKUP($A80,'Copy of PY1 Data(H)'!$A$1:$A$288,'Copy of PY1 Data(H)'!$A$1:$CZ$288))</f>
        <v>0</v>
      </c>
      <c r="BH80" s="180" cm="1">
        <f t="array" ref="BH80">_xlfn.XLOOKUP(BH$1,'Copy of PY1 Data(H)'!$A$1:$CZ$1,_xlfn.XLOOKUP($A80,'Copy of PY1 Data(H)'!$A$1:$A$288,'Copy of PY1 Data(H)'!$A$1:$CZ$288))</f>
        <v>9476377</v>
      </c>
      <c r="BI80" s="180" cm="1">
        <f t="array" ref="BI80">_xlfn.XLOOKUP(BI$1,'Copy of PY1 Data(H)'!$A$1:$CZ$1,_xlfn.XLOOKUP($A80,'Copy of PY1 Data(H)'!$A$1:$A$288,'Copy of PY1 Data(H)'!$A$1:$CZ$288))</f>
        <v>528110</v>
      </c>
      <c r="BJ80" s="180" cm="1">
        <f t="array" ref="BJ80">_xlfn.XLOOKUP(BJ$1,'Copy of PY1 Data(H)'!$A$1:$CZ$1,_xlfn.XLOOKUP($A80,'Copy of PY1 Data(H)'!$A$1:$A$288,'Copy of PY1 Data(H)'!$A$1:$CZ$288))</f>
        <v>0</v>
      </c>
      <c r="BK80" s="180" cm="1">
        <f t="array" ref="BK80">_xlfn.XLOOKUP(BK$1,'Copy of PY1 Data(H)'!$A$1:$CZ$1,_xlfn.XLOOKUP($A80,'Copy of PY1 Data(H)'!$A$1:$A$288,'Copy of PY1 Data(H)'!$A$1:$CZ$288))</f>
        <v>0</v>
      </c>
      <c r="BL80" s="180" cm="1">
        <f t="array" ref="BL80">_xlfn.XLOOKUP(BL$1,'Copy of PY1 Data(H)'!$A$1:$CZ$1,_xlfn.XLOOKUP($A80,'Copy of PY1 Data(H)'!$A$1:$A$288,'Copy of PY1 Data(H)'!$A$1:$CZ$288))</f>
        <v>34099273</v>
      </c>
      <c r="BM80" s="180" cm="1">
        <f t="array" ref="BM80">_xlfn.XLOOKUP(BM$1,'Copy of PY1 Data(H)'!$A$1:$CZ$1,_xlfn.XLOOKUP($A80,'Copy of PY1 Data(H)'!$A$1:$A$288,'Copy of PY1 Data(H)'!$A$1:$CZ$288))</f>
        <v>7575168</v>
      </c>
      <c r="BN80" s="180" cm="1">
        <f t="array" ref="BN80">_xlfn.XLOOKUP(BN$1,'Copy of PY1 Data(H)'!$A$1:$CZ$1,_xlfn.XLOOKUP($A80,'Copy of PY1 Data(H)'!$A$1:$A$288,'Copy of PY1 Data(H)'!$A$1:$CZ$288))</f>
        <v>392325</v>
      </c>
      <c r="BO80" s="180" cm="1">
        <f t="array" ref="BO80">_xlfn.XLOOKUP(BO$1,'Copy of PY1 Data(H)'!$A$1:$CZ$1,_xlfn.XLOOKUP($A80,'Copy of PY1 Data(H)'!$A$1:$A$288,'Copy of PY1 Data(H)'!$A$1:$CZ$288))</f>
        <v>34193984</v>
      </c>
      <c r="BP80" s="180" cm="1">
        <f t="array" ref="BP80">_xlfn.XLOOKUP(BP$1,'Copy of PY1 Data(H)'!$A$1:$CZ$1,_xlfn.XLOOKUP($A80,'Copy of PY1 Data(H)'!$A$1:$A$288,'Copy of PY1 Data(H)'!$A$1:$CZ$288))</f>
        <v>39823222</v>
      </c>
      <c r="BQ80" s="180" cm="1">
        <f t="array" ref="BQ80">_xlfn.XLOOKUP(BQ$1,'Copy of PY1 Data(H)'!$A$1:$CZ$1,_xlfn.XLOOKUP($A80,'Copy of PY1 Data(H)'!$A$1:$A$288,'Copy of PY1 Data(H)'!$A$1:$CZ$288))</f>
        <v>242372</v>
      </c>
      <c r="BR80" s="180" cm="1">
        <f t="array" ref="BR80">_xlfn.XLOOKUP(BR$1,'Copy of PY1 Data(H)'!$A$1:$CZ$1,_xlfn.XLOOKUP($A80,'Copy of PY1 Data(H)'!$A$1:$A$288,'Copy of PY1 Data(H)'!$A$1:$CZ$288))</f>
        <v>1998909</v>
      </c>
      <c r="BS80" s="180" cm="1">
        <f t="array" ref="BS80">_xlfn.XLOOKUP(BS$1,'Copy of PY1 Data(H)'!$A$1:$CZ$1,_xlfn.XLOOKUP($A80,'Copy of PY1 Data(H)'!$A$1:$A$288,'Copy of PY1 Data(H)'!$A$1:$CZ$288))</f>
        <v>0</v>
      </c>
      <c r="BT80" s="180" cm="1">
        <f t="array" ref="BT80">_xlfn.XLOOKUP(BT$1,'Copy of PY1 Data(H)'!$A$1:$CZ$1,_xlfn.XLOOKUP($A80,'Copy of PY1 Data(H)'!$A$1:$A$288,'Copy of PY1 Data(H)'!$A$1:$CZ$288))</f>
        <v>0</v>
      </c>
      <c r="BU80" s="180" cm="1">
        <f t="array" ref="BU80">_xlfn.XLOOKUP(BU$1,'Copy of PY1 Data(H)'!$A$1:$CZ$1,_xlfn.XLOOKUP($A80,'Copy of PY1 Data(H)'!$A$1:$A$288,'Copy of PY1 Data(H)'!$A$1:$CZ$288))</f>
        <v>282616</v>
      </c>
      <c r="BV80" s="180" cm="1">
        <f t="array" ref="BV80">_xlfn.XLOOKUP(BV$1,'Copy of PY1 Data(H)'!$A$1:$CZ$1,_xlfn.XLOOKUP($A80,'Copy of PY1 Data(H)'!$A$1:$A$288,'Copy of PY1 Data(H)'!$A$1:$CZ$288))</f>
        <v>8026</v>
      </c>
      <c r="BW80" s="180" cm="1">
        <f t="array" ref="BW80">_xlfn.XLOOKUP(BW$1,'Copy of PY1 Data(H)'!$A$1:$CZ$1,_xlfn.XLOOKUP($A80,'Copy of PY1 Data(H)'!$A$1:$A$288,'Copy of PY1 Data(H)'!$A$1:$CZ$288))</f>
        <v>133262</v>
      </c>
      <c r="BX80" s="180" cm="1">
        <f t="array" ref="BX80">_xlfn.XLOOKUP(BX$1,'Copy of PY1 Data(H)'!$A$1:$CZ$1,_xlfn.XLOOKUP($A80,'Copy of PY1 Data(H)'!$A$1:$A$288,'Copy of PY1 Data(H)'!$A$1:$CZ$288))</f>
        <v>0</v>
      </c>
      <c r="BY80" s="180" cm="1">
        <f t="array" ref="BY80">_xlfn.XLOOKUP(BY$1,'Copy of PY1 Data(H)'!$A$1:$CZ$1,_xlfn.XLOOKUP($A80,'Copy of PY1 Data(H)'!$A$1:$A$288,'Copy of PY1 Data(H)'!$A$1:$CZ$288))</f>
        <v>38993467</v>
      </c>
      <c r="BZ80" s="180" cm="1">
        <f t="array" ref="BZ80">_xlfn.XLOOKUP(BZ$1,'Copy of PY1 Data(H)'!$A$1:$CZ$1,_xlfn.XLOOKUP($A80,'Copy of PY1 Data(H)'!$A$1:$A$288,'Copy of PY1 Data(H)'!$A$1:$CZ$288))</f>
        <v>475254</v>
      </c>
      <c r="CA80" s="180" cm="1">
        <f t="array" ref="CA80">_xlfn.XLOOKUP(CA$1,'Copy of PY1 Data(H)'!$A$1:$CZ$1,_xlfn.XLOOKUP($A80,'Copy of PY1 Data(H)'!$A$1:$A$288,'Copy of PY1 Data(H)'!$A$1:$CZ$288))</f>
        <v>0</v>
      </c>
      <c r="CB80" s="180" cm="1">
        <f t="array" ref="CB80">_xlfn.XLOOKUP(CB$1,'Copy of PY1 Data(H)'!$A$1:$CZ$1,_xlfn.XLOOKUP($A80,'Copy of PY1 Data(H)'!$A$1:$A$288,'Copy of PY1 Data(H)'!$A$1:$CZ$288))</f>
        <v>248663</v>
      </c>
      <c r="CC80" s="180" cm="1">
        <f t="array" ref="CC80">_xlfn.XLOOKUP(CC$1,'Copy of PY1 Data(H)'!$A$1:$CZ$1,_xlfn.XLOOKUP($A80,'Copy of PY1 Data(H)'!$A$1:$A$288,'Copy of PY1 Data(H)'!$A$1:$CZ$288))</f>
        <v>0</v>
      </c>
      <c r="CD80" s="180" cm="1">
        <f t="array" ref="CD80">_xlfn.XLOOKUP(CD$1,'Copy of PY1 Data(H)'!$A$1:$CZ$1,_xlfn.XLOOKUP($A80,'Copy of PY1 Data(H)'!$A$1:$A$288,'Copy of PY1 Data(H)'!$A$1:$CZ$288))</f>
        <v>0</v>
      </c>
    </row>
    <row r="81" spans="1:82" s="635" customFormat="1" x14ac:dyDescent="0.3">
      <c r="A81" s="635">
        <v>81</v>
      </c>
      <c r="B81" s="180"/>
      <c r="C81" s="180"/>
      <c r="D81" s="180" cm="1">
        <f t="array" ref="D81">_xlfn.XLOOKUP(D$1,'Copy of PY1 Data(H)'!$A$1:$CZ$1,_xlfn.XLOOKUP($A81,'Copy of PY1 Data(H)'!$A$1:$A$288,'Copy of PY1 Data(H)'!$A$1:$CZ$288))</f>
        <v>31970</v>
      </c>
      <c r="E81" s="180" cm="1">
        <f t="array" ref="E81">_xlfn.XLOOKUP(E$1,'Copy of PY1 Data(H)'!$A$1:$CZ$1,_xlfn.XLOOKUP($A81,'Copy of PY1 Data(H)'!$A$1:$A$288,'Copy of PY1 Data(H)'!$A$1:$CZ$288))</f>
        <v>191533</v>
      </c>
      <c r="F81" s="180" cm="1">
        <f t="array" ref="F81">_xlfn.XLOOKUP(F$1,'Copy of PY1 Data(H)'!$A$1:$CZ$1,_xlfn.XLOOKUP($A81,'Copy of PY1 Data(H)'!$A$1:$A$288,'Copy of PY1 Data(H)'!$A$1:$CZ$288))</f>
        <v>0</v>
      </c>
      <c r="G81" s="180" cm="1">
        <f t="array" ref="G81">_xlfn.XLOOKUP(G$1,'Copy of PY1 Data(H)'!$A$1:$CZ$1,_xlfn.XLOOKUP($A81,'Copy of PY1 Data(H)'!$A$1:$A$288,'Copy of PY1 Data(H)'!$A$1:$CZ$288))</f>
        <v>66597</v>
      </c>
      <c r="H81" s="180" cm="1">
        <f t="array" ref="H81">_xlfn.XLOOKUP(H$1,'Copy of PY1 Data(H)'!$A$1:$CZ$1,_xlfn.XLOOKUP($A81,'Copy of PY1 Data(H)'!$A$1:$A$288,'Copy of PY1 Data(H)'!$A$1:$CZ$288))</f>
        <v>40082</v>
      </c>
      <c r="I81" s="180" cm="1">
        <f t="array" ref="I81">_xlfn.XLOOKUP(I$1,'Copy of PY1 Data(H)'!$A$1:$CZ$1,_xlfn.XLOOKUP($A81,'Copy of PY1 Data(H)'!$A$1:$A$288,'Copy of PY1 Data(H)'!$A$1:$CZ$288))</f>
        <v>12744</v>
      </c>
      <c r="J81" s="180" cm="1">
        <f t="array" ref="J81">_xlfn.XLOOKUP(J$1,'Copy of PY1 Data(H)'!$A$1:$CZ$1,_xlfn.XLOOKUP($A81,'Copy of PY1 Data(H)'!$A$1:$A$288,'Copy of PY1 Data(H)'!$A$1:$CZ$288))</f>
        <v>0</v>
      </c>
      <c r="K81" s="180" cm="1">
        <f t="array" ref="K81">_xlfn.XLOOKUP(K$1,'Copy of PY1 Data(H)'!$A$1:$CZ$1,_xlfn.XLOOKUP($A81,'Copy of PY1 Data(H)'!$A$1:$A$288,'Copy of PY1 Data(H)'!$A$1:$CZ$288))</f>
        <v>42487</v>
      </c>
      <c r="L81" s="180" cm="1">
        <f t="array" ref="L81">_xlfn.XLOOKUP(L$1,'Copy of PY1 Data(H)'!$A$1:$CZ$1,_xlfn.XLOOKUP($A81,'Copy of PY1 Data(H)'!$A$1:$A$288,'Copy of PY1 Data(H)'!$A$1:$CZ$288))</f>
        <v>788864</v>
      </c>
      <c r="M81" s="180" cm="1">
        <f t="array" ref="M81">_xlfn.XLOOKUP(M$1,'Copy of PY1 Data(H)'!$A$1:$CZ$1,_xlfn.XLOOKUP($A81,'Copy of PY1 Data(H)'!$A$1:$A$288,'Copy of PY1 Data(H)'!$A$1:$CZ$288))</f>
        <v>0</v>
      </c>
      <c r="N81" s="180" cm="1">
        <f t="array" ref="N81">_xlfn.XLOOKUP(N$1,'Copy of PY1 Data(H)'!$A$1:$CZ$1,_xlfn.XLOOKUP($A81,'Copy of PY1 Data(H)'!$A$1:$A$288,'Copy of PY1 Data(H)'!$A$1:$CZ$288))</f>
        <v>0</v>
      </c>
      <c r="O81" s="180" cm="1">
        <f t="array" ref="O81">_xlfn.XLOOKUP(O$1,'Copy of PY1 Data(H)'!$A$1:$CZ$1,_xlfn.XLOOKUP($A81,'Copy of PY1 Data(H)'!$A$1:$A$288,'Copy of PY1 Data(H)'!$A$1:$CZ$288))</f>
        <v>0</v>
      </c>
      <c r="P81" s="180" cm="1">
        <f t="array" ref="P81">_xlfn.XLOOKUP(P$1,'Copy of PY1 Data(H)'!$A$1:$CZ$1,_xlfn.XLOOKUP($A81,'Copy of PY1 Data(H)'!$A$1:$A$288,'Copy of PY1 Data(H)'!$A$1:$CZ$288))</f>
        <v>15181</v>
      </c>
      <c r="Q81" s="180" cm="1">
        <f t="array" ref="Q81">_xlfn.XLOOKUP(Q$1,'Copy of PY1 Data(H)'!$A$1:$CZ$1,_xlfn.XLOOKUP($A81,'Copy of PY1 Data(H)'!$A$1:$A$288,'Copy of PY1 Data(H)'!$A$1:$CZ$288))</f>
        <v>751170</v>
      </c>
      <c r="R81" s="180" cm="1">
        <f t="array" ref="R81">_xlfn.XLOOKUP(R$1,'Copy of PY1 Data(H)'!$A$1:$CZ$1,_xlfn.XLOOKUP($A81,'Copy of PY1 Data(H)'!$A$1:$A$288,'Copy of PY1 Data(H)'!$A$1:$CZ$288))</f>
        <v>0</v>
      </c>
      <c r="S81" s="180" cm="1">
        <f t="array" ref="S81">_xlfn.XLOOKUP(S$1,'Copy of PY1 Data(H)'!$A$1:$CZ$1,_xlfn.XLOOKUP($A81,'Copy of PY1 Data(H)'!$A$1:$A$288,'Copy of PY1 Data(H)'!$A$1:$CZ$288))</f>
        <v>19904</v>
      </c>
      <c r="T81" s="180" cm="1">
        <f t="array" ref="T81">_xlfn.XLOOKUP(T$1,'Copy of PY1 Data(H)'!$A$1:$CZ$1,_xlfn.XLOOKUP($A81,'Copy of PY1 Data(H)'!$A$1:$A$288,'Copy of PY1 Data(H)'!$A$1:$CZ$288))</f>
        <v>118207</v>
      </c>
      <c r="U81" s="180" cm="1">
        <f t="array" ref="U81">_xlfn.XLOOKUP(U$1,'Copy of PY1 Data(H)'!$A$1:$CZ$1,_xlfn.XLOOKUP($A81,'Copy of PY1 Data(H)'!$A$1:$A$288,'Copy of PY1 Data(H)'!$A$1:$CZ$288))</f>
        <v>23089</v>
      </c>
      <c r="V81" s="180" cm="1">
        <f t="array" ref="V81">_xlfn.XLOOKUP(V$1,'Copy of PY1 Data(H)'!$A$1:$CZ$1,_xlfn.XLOOKUP($A81,'Copy of PY1 Data(H)'!$A$1:$A$288,'Copy of PY1 Data(H)'!$A$1:$CZ$288))</f>
        <v>628440</v>
      </c>
      <c r="W81" s="180" cm="1">
        <f t="array" ref="W81">_xlfn.XLOOKUP(W$1,'Copy of PY1 Data(H)'!$A$1:$CZ$1,_xlfn.XLOOKUP($A81,'Copy of PY1 Data(H)'!$A$1:$A$288,'Copy of PY1 Data(H)'!$A$1:$CZ$288))</f>
        <v>0</v>
      </c>
      <c r="X81" s="180" cm="1">
        <f t="array" ref="X81">_xlfn.XLOOKUP(X$1,'Copy of PY1 Data(H)'!$A$1:$CZ$1,_xlfn.XLOOKUP($A81,'Copy of PY1 Data(H)'!$A$1:$A$288,'Copy of PY1 Data(H)'!$A$1:$CZ$288))</f>
        <v>0</v>
      </c>
      <c r="Y81" s="180" cm="1">
        <f t="array" ref="Y81">_xlfn.XLOOKUP(Y$1,'Copy of PY1 Data(H)'!$A$1:$CZ$1,_xlfn.XLOOKUP($A81,'Copy of PY1 Data(H)'!$A$1:$A$288,'Copy of PY1 Data(H)'!$A$1:$CZ$288))</f>
        <v>113440</v>
      </c>
      <c r="Z81" s="180" cm="1">
        <f t="array" ref="Z81">_xlfn.XLOOKUP(Z$1,'Copy of PY1 Data(H)'!$A$1:$CZ$1,_xlfn.XLOOKUP($A81,'Copy of PY1 Data(H)'!$A$1:$A$288,'Copy of PY1 Data(H)'!$A$1:$CZ$288))</f>
        <v>1532317</v>
      </c>
      <c r="AA81" s="180" cm="1">
        <f t="array" ref="AA81">_xlfn.XLOOKUP(AA$1,'Copy of PY1 Data(H)'!$A$1:$CZ$1,_xlfn.XLOOKUP($A81,'Copy of PY1 Data(H)'!$A$1:$A$288,'Copy of PY1 Data(H)'!$A$1:$CZ$288))</f>
        <v>14127</v>
      </c>
      <c r="AB81" s="180" cm="1">
        <f t="array" ref="AB81">_xlfn.XLOOKUP(AB$1,'Copy of PY1 Data(H)'!$A$1:$CZ$1,_xlfn.XLOOKUP($A81,'Copy of PY1 Data(H)'!$A$1:$A$288,'Copy of PY1 Data(H)'!$A$1:$CZ$288))</f>
        <v>30254</v>
      </c>
      <c r="AC81" s="180" cm="1">
        <f t="array" ref="AC81">_xlfn.XLOOKUP(AC$1,'Copy of PY1 Data(H)'!$A$1:$CZ$1,_xlfn.XLOOKUP($A81,'Copy of PY1 Data(H)'!$A$1:$A$288,'Copy of PY1 Data(H)'!$A$1:$CZ$288))</f>
        <v>0</v>
      </c>
      <c r="AD81" s="180" cm="1">
        <f t="array" ref="AD81">_xlfn.XLOOKUP(AD$1,'Copy of PY1 Data(H)'!$A$1:$CZ$1,_xlfn.XLOOKUP($A81,'Copy of PY1 Data(H)'!$A$1:$A$288,'Copy of PY1 Data(H)'!$A$1:$CZ$288))</f>
        <v>0</v>
      </c>
      <c r="AE81" s="180" cm="1">
        <f t="array" ref="AE81">_xlfn.XLOOKUP(AE$1,'Copy of PY1 Data(H)'!$A$1:$CZ$1,_xlfn.XLOOKUP($A81,'Copy of PY1 Data(H)'!$A$1:$A$288,'Copy of PY1 Data(H)'!$A$1:$CZ$288))</f>
        <v>0</v>
      </c>
      <c r="AF81" s="180" cm="1">
        <f t="array" ref="AF81">_xlfn.XLOOKUP(AF$1,'Copy of PY1 Data(H)'!$A$1:$CZ$1,_xlfn.XLOOKUP($A81,'Copy of PY1 Data(H)'!$A$1:$A$288,'Copy of PY1 Data(H)'!$A$1:$CZ$288))</f>
        <v>4958742</v>
      </c>
      <c r="AG81" s="180" cm="1">
        <f t="array" ref="AG81">_xlfn.XLOOKUP(AG$1,'Copy of PY1 Data(H)'!$A$1:$CZ$1,_xlfn.XLOOKUP($A81,'Copy of PY1 Data(H)'!$A$1:$A$288,'Copy of PY1 Data(H)'!$A$1:$CZ$288))</f>
        <v>0</v>
      </c>
      <c r="AH81" s="180" cm="1">
        <f t="array" ref="AH81">_xlfn.XLOOKUP(AH$1,'Copy of PY1 Data(H)'!$A$1:$CZ$1,_xlfn.XLOOKUP($A81,'Copy of PY1 Data(H)'!$A$1:$A$288,'Copy of PY1 Data(H)'!$A$1:$CZ$288))</f>
        <v>21890</v>
      </c>
      <c r="AI81" s="180" cm="1">
        <f t="array" ref="AI81">_xlfn.XLOOKUP(AI$1,'Copy of PY1 Data(H)'!$A$1:$CZ$1,_xlfn.XLOOKUP($A81,'Copy of PY1 Data(H)'!$A$1:$A$288,'Copy of PY1 Data(H)'!$A$1:$CZ$288))</f>
        <v>317306</v>
      </c>
      <c r="AJ81" s="180" cm="1">
        <f t="array" ref="AJ81">_xlfn.XLOOKUP(AJ$1,'Copy of PY1 Data(H)'!$A$1:$CZ$1,_xlfn.XLOOKUP($A81,'Copy of PY1 Data(H)'!$A$1:$A$288,'Copy of PY1 Data(H)'!$A$1:$CZ$288))</f>
        <v>6708</v>
      </c>
      <c r="AK81" s="180" cm="1">
        <f t="array" ref="AK81">_xlfn.XLOOKUP(AK$1,'Copy of PY1 Data(H)'!$A$1:$CZ$1,_xlfn.XLOOKUP($A81,'Copy of PY1 Data(H)'!$A$1:$A$288,'Copy of PY1 Data(H)'!$A$1:$CZ$288))</f>
        <v>3695</v>
      </c>
      <c r="AL81" s="180" cm="1">
        <f t="array" ref="AL81">_xlfn.XLOOKUP(AL$1,'Copy of PY1 Data(H)'!$A$1:$CZ$1,_xlfn.XLOOKUP($A81,'Copy of PY1 Data(H)'!$A$1:$A$288,'Copy of PY1 Data(H)'!$A$1:$CZ$288))</f>
        <v>0</v>
      </c>
      <c r="AM81" s="180" cm="1">
        <f t="array" ref="AM81">_xlfn.XLOOKUP(AM$1,'Copy of PY1 Data(H)'!$A$1:$CZ$1,_xlfn.XLOOKUP($A81,'Copy of PY1 Data(H)'!$A$1:$A$288,'Copy of PY1 Data(H)'!$A$1:$CZ$288))</f>
        <v>0</v>
      </c>
      <c r="AN81" s="180" cm="1">
        <f t="array" ref="AN81">_xlfn.XLOOKUP(AN$1,'Copy of PY1 Data(H)'!$A$1:$CZ$1,_xlfn.XLOOKUP($A81,'Copy of PY1 Data(H)'!$A$1:$A$288,'Copy of PY1 Data(H)'!$A$1:$CZ$288))</f>
        <v>1119405</v>
      </c>
      <c r="AO81" s="180" cm="1">
        <f t="array" ref="AO81">_xlfn.XLOOKUP(AO$1,'Copy of PY1 Data(H)'!$A$1:$CZ$1,_xlfn.XLOOKUP($A81,'Copy of PY1 Data(H)'!$A$1:$A$288,'Copy of PY1 Data(H)'!$A$1:$CZ$288))</f>
        <v>0</v>
      </c>
      <c r="AP81" s="180" cm="1">
        <f t="array" ref="AP81">_xlfn.XLOOKUP(AP$1,'Copy of PY1 Data(H)'!$A$1:$CZ$1,_xlfn.XLOOKUP($A81,'Copy of PY1 Data(H)'!$A$1:$A$288,'Copy of PY1 Data(H)'!$A$1:$CZ$288))</f>
        <v>332035</v>
      </c>
      <c r="AQ81" s="180" cm="1">
        <f t="array" ref="AQ81">_xlfn.XLOOKUP(AQ$1,'Copy of PY1 Data(H)'!$A$1:$CZ$1,_xlfn.XLOOKUP($A81,'Copy of PY1 Data(H)'!$A$1:$A$288,'Copy of PY1 Data(H)'!$A$1:$CZ$288))</f>
        <v>0</v>
      </c>
      <c r="AR81" s="180" cm="1">
        <f t="array" ref="AR81">_xlfn.XLOOKUP(AR$1,'Copy of PY1 Data(H)'!$A$1:$CZ$1,_xlfn.XLOOKUP($A81,'Copy of PY1 Data(H)'!$A$1:$A$288,'Copy of PY1 Data(H)'!$A$1:$CZ$288))</f>
        <v>0</v>
      </c>
      <c r="AS81" s="180" cm="1">
        <f t="array" ref="AS81">_xlfn.XLOOKUP(AS$1,'Copy of PY1 Data(H)'!$A$1:$CZ$1,_xlfn.XLOOKUP($A81,'Copy of PY1 Data(H)'!$A$1:$A$288,'Copy of PY1 Data(H)'!$A$1:$CZ$288))</f>
        <v>0</v>
      </c>
      <c r="AT81" s="180" cm="1">
        <f t="array" ref="AT81">_xlfn.XLOOKUP(AT$1,'Copy of PY1 Data(H)'!$A$1:$CZ$1,_xlfn.XLOOKUP($A81,'Copy of PY1 Data(H)'!$A$1:$A$288,'Copy of PY1 Data(H)'!$A$1:$CZ$288))</f>
        <v>52438</v>
      </c>
      <c r="AU81" s="180" cm="1">
        <f t="array" ref="AU81">_xlfn.XLOOKUP(AU$1,'Copy of PY1 Data(H)'!$A$1:$CZ$1,_xlfn.XLOOKUP($A81,'Copy of PY1 Data(H)'!$A$1:$A$288,'Copy of PY1 Data(H)'!$A$1:$CZ$288))</f>
        <v>17192993</v>
      </c>
      <c r="AV81" s="180" cm="1">
        <f t="array" ref="AV81">_xlfn.XLOOKUP(AV$1,'Copy of PY1 Data(H)'!$A$1:$CZ$1,_xlfn.XLOOKUP($A81,'Copy of PY1 Data(H)'!$A$1:$A$288,'Copy of PY1 Data(H)'!$A$1:$CZ$288))</f>
        <v>4916399</v>
      </c>
      <c r="AW81" s="180" cm="1">
        <f t="array" ref="AW81">_xlfn.XLOOKUP(AW$1,'Copy of PY1 Data(H)'!$A$1:$CZ$1,_xlfn.XLOOKUP($A81,'Copy of PY1 Data(H)'!$A$1:$A$288,'Copy of PY1 Data(H)'!$A$1:$CZ$288))</f>
        <v>95753</v>
      </c>
      <c r="AX81" s="180" cm="1">
        <f t="array" ref="AX81">_xlfn.XLOOKUP(AX$1,'Copy of PY1 Data(H)'!$A$1:$CZ$1,_xlfn.XLOOKUP($A81,'Copy of PY1 Data(H)'!$A$1:$A$288,'Copy of PY1 Data(H)'!$A$1:$CZ$288))</f>
        <v>30263</v>
      </c>
      <c r="AY81" s="180" cm="1">
        <f t="array" ref="AY81">_xlfn.XLOOKUP(AY$1,'Copy of PY1 Data(H)'!$A$1:$CZ$1,_xlfn.XLOOKUP($A81,'Copy of PY1 Data(H)'!$A$1:$A$288,'Copy of PY1 Data(H)'!$A$1:$CZ$288))</f>
        <v>34837</v>
      </c>
      <c r="AZ81" s="180" cm="1">
        <f t="array" ref="AZ81">_xlfn.XLOOKUP(AZ$1,'Copy of PY1 Data(H)'!$A$1:$CZ$1,_xlfn.XLOOKUP($A81,'Copy of PY1 Data(H)'!$A$1:$A$288,'Copy of PY1 Data(H)'!$A$1:$CZ$288))</f>
        <v>44362</v>
      </c>
      <c r="BA81" s="180" cm="1">
        <f t="array" ref="BA81">_xlfn.XLOOKUP(BA$1,'Copy of PY1 Data(H)'!$A$1:$CZ$1,_xlfn.XLOOKUP($A81,'Copy of PY1 Data(H)'!$A$1:$A$288,'Copy of PY1 Data(H)'!$A$1:$CZ$288))</f>
        <v>0</v>
      </c>
      <c r="BB81" s="180" cm="1">
        <f t="array" ref="BB81">_xlfn.XLOOKUP(BB$1,'Copy of PY1 Data(H)'!$A$1:$CZ$1,_xlfn.XLOOKUP($A81,'Copy of PY1 Data(H)'!$A$1:$A$288,'Copy of PY1 Data(H)'!$A$1:$CZ$288))</f>
        <v>280970</v>
      </c>
      <c r="BC81" s="180" cm="1">
        <f t="array" ref="BC81">_xlfn.XLOOKUP(BC$1,'Copy of PY1 Data(H)'!$A$1:$CZ$1,_xlfn.XLOOKUP($A81,'Copy of PY1 Data(H)'!$A$1:$A$288,'Copy of PY1 Data(H)'!$A$1:$CZ$288))</f>
        <v>19836</v>
      </c>
      <c r="BD81" s="180" cm="1">
        <f t="array" ref="BD81">_xlfn.XLOOKUP(BD$1,'Copy of PY1 Data(H)'!$A$1:$CZ$1,_xlfn.XLOOKUP($A81,'Copy of PY1 Data(H)'!$A$1:$A$288,'Copy of PY1 Data(H)'!$A$1:$CZ$288))</f>
        <v>0</v>
      </c>
      <c r="BE81" s="180" cm="1">
        <f t="array" ref="BE81">_xlfn.XLOOKUP(BE$1,'Copy of PY1 Data(H)'!$A$1:$CZ$1,_xlfn.XLOOKUP($A81,'Copy of PY1 Data(H)'!$A$1:$A$288,'Copy of PY1 Data(H)'!$A$1:$CZ$288))</f>
        <v>14259</v>
      </c>
      <c r="BF81" s="180" cm="1">
        <f t="array" ref="BF81">_xlfn.XLOOKUP(BF$1,'Copy of PY1 Data(H)'!$A$1:$CZ$1,_xlfn.XLOOKUP($A81,'Copy of PY1 Data(H)'!$A$1:$A$288,'Copy of PY1 Data(H)'!$A$1:$CZ$288))</f>
        <v>1304802</v>
      </c>
      <c r="BG81" s="180" cm="1">
        <f t="array" ref="BG81">_xlfn.XLOOKUP(BG$1,'Copy of PY1 Data(H)'!$A$1:$CZ$1,_xlfn.XLOOKUP($A81,'Copy of PY1 Data(H)'!$A$1:$A$288,'Copy of PY1 Data(H)'!$A$1:$CZ$288))</f>
        <v>0</v>
      </c>
      <c r="BH81" s="180" cm="1">
        <f t="array" ref="BH81">_xlfn.XLOOKUP(BH$1,'Copy of PY1 Data(H)'!$A$1:$CZ$1,_xlfn.XLOOKUP($A81,'Copy of PY1 Data(H)'!$A$1:$A$288,'Copy of PY1 Data(H)'!$A$1:$CZ$288))</f>
        <v>603907</v>
      </c>
      <c r="BI81" s="180" cm="1">
        <f t="array" ref="BI81">_xlfn.XLOOKUP(BI$1,'Copy of PY1 Data(H)'!$A$1:$CZ$1,_xlfn.XLOOKUP($A81,'Copy of PY1 Data(H)'!$A$1:$A$288,'Copy of PY1 Data(H)'!$A$1:$CZ$288))</f>
        <v>305346</v>
      </c>
      <c r="BJ81" s="180" cm="1">
        <f t="array" ref="BJ81">_xlfn.XLOOKUP(BJ$1,'Copy of PY1 Data(H)'!$A$1:$CZ$1,_xlfn.XLOOKUP($A81,'Copy of PY1 Data(H)'!$A$1:$A$288,'Copy of PY1 Data(H)'!$A$1:$CZ$288))</f>
        <v>0</v>
      </c>
      <c r="BK81" s="180" cm="1">
        <f t="array" ref="BK81">_xlfn.XLOOKUP(BK$1,'Copy of PY1 Data(H)'!$A$1:$CZ$1,_xlfn.XLOOKUP($A81,'Copy of PY1 Data(H)'!$A$1:$A$288,'Copy of PY1 Data(H)'!$A$1:$CZ$288))</f>
        <v>0</v>
      </c>
      <c r="BL81" s="180" cm="1">
        <f t="array" ref="BL81">_xlfn.XLOOKUP(BL$1,'Copy of PY1 Data(H)'!$A$1:$CZ$1,_xlfn.XLOOKUP($A81,'Copy of PY1 Data(H)'!$A$1:$A$288,'Copy of PY1 Data(H)'!$A$1:$CZ$288))</f>
        <v>1457293</v>
      </c>
      <c r="BM81" s="180" cm="1">
        <f t="array" ref="BM81">_xlfn.XLOOKUP(BM$1,'Copy of PY1 Data(H)'!$A$1:$CZ$1,_xlfn.XLOOKUP($A81,'Copy of PY1 Data(H)'!$A$1:$A$288,'Copy of PY1 Data(H)'!$A$1:$CZ$288))</f>
        <v>2743832</v>
      </c>
      <c r="BN81" s="180" cm="1">
        <f t="array" ref="BN81">_xlfn.XLOOKUP(BN$1,'Copy of PY1 Data(H)'!$A$1:$CZ$1,_xlfn.XLOOKUP($A81,'Copy of PY1 Data(H)'!$A$1:$A$288,'Copy of PY1 Data(H)'!$A$1:$CZ$288))</f>
        <v>371421</v>
      </c>
      <c r="BO81" s="180" cm="1">
        <f t="array" ref="BO81">_xlfn.XLOOKUP(BO$1,'Copy of PY1 Data(H)'!$A$1:$CZ$1,_xlfn.XLOOKUP($A81,'Copy of PY1 Data(H)'!$A$1:$A$288,'Copy of PY1 Data(H)'!$A$1:$CZ$288))</f>
        <v>3349953</v>
      </c>
      <c r="BP81" s="180" cm="1">
        <f t="array" ref="BP81">_xlfn.XLOOKUP(BP$1,'Copy of PY1 Data(H)'!$A$1:$CZ$1,_xlfn.XLOOKUP($A81,'Copy of PY1 Data(H)'!$A$1:$A$288,'Copy of PY1 Data(H)'!$A$1:$CZ$288))</f>
        <v>5911586</v>
      </c>
      <c r="BQ81" s="180" cm="1">
        <f t="array" ref="BQ81">_xlfn.XLOOKUP(BQ$1,'Copy of PY1 Data(H)'!$A$1:$CZ$1,_xlfn.XLOOKUP($A81,'Copy of PY1 Data(H)'!$A$1:$A$288,'Copy of PY1 Data(H)'!$A$1:$CZ$288))</f>
        <v>20566</v>
      </c>
      <c r="BR81" s="180" cm="1">
        <f t="array" ref="BR81">_xlfn.XLOOKUP(BR$1,'Copy of PY1 Data(H)'!$A$1:$CZ$1,_xlfn.XLOOKUP($A81,'Copy of PY1 Data(H)'!$A$1:$A$288,'Copy of PY1 Data(H)'!$A$1:$CZ$288))</f>
        <v>402447</v>
      </c>
      <c r="BS81" s="180" cm="1">
        <f t="array" ref="BS81">_xlfn.XLOOKUP(BS$1,'Copy of PY1 Data(H)'!$A$1:$CZ$1,_xlfn.XLOOKUP($A81,'Copy of PY1 Data(H)'!$A$1:$A$288,'Copy of PY1 Data(H)'!$A$1:$CZ$288))</f>
        <v>0</v>
      </c>
      <c r="BT81" s="180" cm="1">
        <f t="array" ref="BT81">_xlfn.XLOOKUP(BT$1,'Copy of PY1 Data(H)'!$A$1:$CZ$1,_xlfn.XLOOKUP($A81,'Copy of PY1 Data(H)'!$A$1:$A$288,'Copy of PY1 Data(H)'!$A$1:$CZ$288))</f>
        <v>0</v>
      </c>
      <c r="BU81" s="180" cm="1">
        <f t="array" ref="BU81">_xlfn.XLOOKUP(BU$1,'Copy of PY1 Data(H)'!$A$1:$CZ$1,_xlfn.XLOOKUP($A81,'Copy of PY1 Data(H)'!$A$1:$A$288,'Copy of PY1 Data(H)'!$A$1:$CZ$288))</f>
        <v>18099</v>
      </c>
      <c r="BV81" s="180" cm="1">
        <f t="array" ref="BV81">_xlfn.XLOOKUP(BV$1,'Copy of PY1 Data(H)'!$A$1:$CZ$1,_xlfn.XLOOKUP($A81,'Copy of PY1 Data(H)'!$A$1:$A$288,'Copy of PY1 Data(H)'!$A$1:$CZ$288))</f>
        <v>32011</v>
      </c>
      <c r="BW81" s="180" cm="1">
        <f t="array" ref="BW81">_xlfn.XLOOKUP(BW$1,'Copy of PY1 Data(H)'!$A$1:$CZ$1,_xlfn.XLOOKUP($A81,'Copy of PY1 Data(H)'!$A$1:$A$288,'Copy of PY1 Data(H)'!$A$1:$CZ$288))</f>
        <v>213716</v>
      </c>
      <c r="BX81" s="180" cm="1">
        <f t="array" ref="BX81">_xlfn.XLOOKUP(BX$1,'Copy of PY1 Data(H)'!$A$1:$CZ$1,_xlfn.XLOOKUP($A81,'Copy of PY1 Data(H)'!$A$1:$A$288,'Copy of PY1 Data(H)'!$A$1:$CZ$288))</f>
        <v>0</v>
      </c>
      <c r="BY81" s="180" cm="1">
        <f t="array" ref="BY81">_xlfn.XLOOKUP(BY$1,'Copy of PY1 Data(H)'!$A$1:$CZ$1,_xlfn.XLOOKUP($A81,'Copy of PY1 Data(H)'!$A$1:$A$288,'Copy of PY1 Data(H)'!$A$1:$CZ$288))</f>
        <v>2823617</v>
      </c>
      <c r="BZ81" s="180" cm="1">
        <f t="array" ref="BZ81">_xlfn.XLOOKUP(BZ$1,'Copy of PY1 Data(H)'!$A$1:$CZ$1,_xlfn.XLOOKUP($A81,'Copy of PY1 Data(H)'!$A$1:$A$288,'Copy of PY1 Data(H)'!$A$1:$CZ$288))</f>
        <v>32956</v>
      </c>
      <c r="CA81" s="180" cm="1">
        <f t="array" ref="CA81">_xlfn.XLOOKUP(CA$1,'Copy of PY1 Data(H)'!$A$1:$CZ$1,_xlfn.XLOOKUP($A81,'Copy of PY1 Data(H)'!$A$1:$A$288,'Copy of PY1 Data(H)'!$A$1:$CZ$288))</f>
        <v>0</v>
      </c>
      <c r="CB81" s="180" cm="1">
        <f t="array" ref="CB81">_xlfn.XLOOKUP(CB$1,'Copy of PY1 Data(H)'!$A$1:$CZ$1,_xlfn.XLOOKUP($A81,'Copy of PY1 Data(H)'!$A$1:$A$288,'Copy of PY1 Data(H)'!$A$1:$CZ$288))</f>
        <v>40595</v>
      </c>
      <c r="CC81" s="180" cm="1">
        <f t="array" ref="CC81">_xlfn.XLOOKUP(CC$1,'Copy of PY1 Data(H)'!$A$1:$CZ$1,_xlfn.XLOOKUP($A81,'Copy of PY1 Data(H)'!$A$1:$A$288,'Copy of PY1 Data(H)'!$A$1:$CZ$288))</f>
        <v>0</v>
      </c>
      <c r="CD81" s="180" cm="1">
        <f t="array" ref="CD81">_xlfn.XLOOKUP(CD$1,'Copy of PY1 Data(H)'!$A$1:$CZ$1,_xlfn.XLOOKUP($A81,'Copy of PY1 Data(H)'!$A$1:$A$288,'Copy of PY1 Data(H)'!$A$1:$CZ$288))</f>
        <v>0</v>
      </c>
    </row>
    <row r="82" spans="1:82" x14ac:dyDescent="0.3">
      <c r="A82" s="180">
        <v>579</v>
      </c>
      <c r="C82" s="180"/>
      <c r="D82" s="180" cm="1">
        <f t="array" ref="D82">_xlfn.XLOOKUP(D$1,'Copy of PY1 Data(H)'!$A$1:$CZ$1,_xlfn.XLOOKUP($A82,'Copy of PY1 Data(H)'!$A$1:$A$288,'Copy of PY1 Data(H)'!$A$1:$CZ$288))</f>
        <v>0</v>
      </c>
      <c r="E82" s="180" cm="1">
        <f t="array" ref="E82">_xlfn.XLOOKUP(E$1,'Copy of PY1 Data(H)'!$A$1:$CZ$1,_xlfn.XLOOKUP($A82,'Copy of PY1 Data(H)'!$A$1:$A$288,'Copy of PY1 Data(H)'!$A$1:$CZ$288))</f>
        <v>0</v>
      </c>
      <c r="F82" s="180" cm="1">
        <f t="array" ref="F82">_xlfn.XLOOKUP(F$1,'Copy of PY1 Data(H)'!$A$1:$CZ$1,_xlfn.XLOOKUP($A82,'Copy of PY1 Data(H)'!$A$1:$A$288,'Copy of PY1 Data(H)'!$A$1:$CZ$288))</f>
        <v>0</v>
      </c>
      <c r="G82" s="180" cm="1">
        <f t="array" ref="G82">_xlfn.XLOOKUP(G$1,'Copy of PY1 Data(H)'!$A$1:$CZ$1,_xlfn.XLOOKUP($A82,'Copy of PY1 Data(H)'!$A$1:$A$288,'Copy of PY1 Data(H)'!$A$1:$CZ$288))</f>
        <v>0</v>
      </c>
      <c r="H82" s="180" cm="1">
        <f t="array" ref="H82">_xlfn.XLOOKUP(H$1,'Copy of PY1 Data(H)'!$A$1:$CZ$1,_xlfn.XLOOKUP($A82,'Copy of PY1 Data(H)'!$A$1:$A$288,'Copy of PY1 Data(H)'!$A$1:$CZ$288))</f>
        <v>0</v>
      </c>
      <c r="I82" s="180" cm="1">
        <f t="array" ref="I82">_xlfn.XLOOKUP(I$1,'Copy of PY1 Data(H)'!$A$1:$CZ$1,_xlfn.XLOOKUP($A82,'Copy of PY1 Data(H)'!$A$1:$A$288,'Copy of PY1 Data(H)'!$A$1:$CZ$288))</f>
        <v>0</v>
      </c>
      <c r="J82" s="180" cm="1">
        <f t="array" ref="J82">_xlfn.XLOOKUP(J$1,'Copy of PY1 Data(H)'!$A$1:$CZ$1,_xlfn.XLOOKUP($A82,'Copy of PY1 Data(H)'!$A$1:$A$288,'Copy of PY1 Data(H)'!$A$1:$CZ$288))</f>
        <v>0</v>
      </c>
      <c r="K82" s="180" cm="1">
        <f t="array" ref="K82">_xlfn.XLOOKUP(K$1,'Copy of PY1 Data(H)'!$A$1:$CZ$1,_xlfn.XLOOKUP($A82,'Copy of PY1 Data(H)'!$A$1:$A$288,'Copy of PY1 Data(H)'!$A$1:$CZ$288))</f>
        <v>0</v>
      </c>
      <c r="L82" s="180" cm="1">
        <f t="array" ref="L82">_xlfn.XLOOKUP(L$1,'Copy of PY1 Data(H)'!$A$1:$CZ$1,_xlfn.XLOOKUP($A82,'Copy of PY1 Data(H)'!$A$1:$A$288,'Copy of PY1 Data(H)'!$A$1:$CZ$288))</f>
        <v>0</v>
      </c>
      <c r="M82" s="180" cm="1">
        <f t="array" ref="M82">_xlfn.XLOOKUP(M$1,'Copy of PY1 Data(H)'!$A$1:$CZ$1,_xlfn.XLOOKUP($A82,'Copy of PY1 Data(H)'!$A$1:$A$288,'Copy of PY1 Data(H)'!$A$1:$CZ$288))</f>
        <v>0</v>
      </c>
      <c r="N82" s="180" cm="1">
        <f t="array" ref="N82">_xlfn.XLOOKUP(N$1,'Copy of PY1 Data(H)'!$A$1:$CZ$1,_xlfn.XLOOKUP($A82,'Copy of PY1 Data(H)'!$A$1:$A$288,'Copy of PY1 Data(H)'!$A$1:$CZ$288))</f>
        <v>0</v>
      </c>
      <c r="O82" s="180" cm="1">
        <f t="array" ref="O82">_xlfn.XLOOKUP(O$1,'Copy of PY1 Data(H)'!$A$1:$CZ$1,_xlfn.XLOOKUP($A82,'Copy of PY1 Data(H)'!$A$1:$A$288,'Copy of PY1 Data(H)'!$A$1:$CZ$288))</f>
        <v>0</v>
      </c>
      <c r="P82" s="180" cm="1">
        <f t="array" ref="P82">_xlfn.XLOOKUP(P$1,'Copy of PY1 Data(H)'!$A$1:$CZ$1,_xlfn.XLOOKUP($A82,'Copy of PY1 Data(H)'!$A$1:$A$288,'Copy of PY1 Data(H)'!$A$1:$CZ$288))</f>
        <v>0</v>
      </c>
      <c r="Q82" s="180" cm="1">
        <f t="array" ref="Q82">_xlfn.XLOOKUP(Q$1,'Copy of PY1 Data(H)'!$A$1:$CZ$1,_xlfn.XLOOKUP($A82,'Copy of PY1 Data(H)'!$A$1:$A$288,'Copy of PY1 Data(H)'!$A$1:$CZ$288))</f>
        <v>0</v>
      </c>
      <c r="R82" s="180" cm="1">
        <f t="array" ref="R82">_xlfn.XLOOKUP(R$1,'Copy of PY1 Data(H)'!$A$1:$CZ$1,_xlfn.XLOOKUP($A82,'Copy of PY1 Data(H)'!$A$1:$A$288,'Copy of PY1 Data(H)'!$A$1:$CZ$288))</f>
        <v>0</v>
      </c>
      <c r="S82" s="180" cm="1">
        <f t="array" ref="S82">_xlfn.XLOOKUP(S$1,'Copy of PY1 Data(H)'!$A$1:$CZ$1,_xlfn.XLOOKUP($A82,'Copy of PY1 Data(H)'!$A$1:$A$288,'Copy of PY1 Data(H)'!$A$1:$CZ$288))</f>
        <v>0</v>
      </c>
      <c r="T82" s="180" cm="1">
        <f t="array" ref="T82">_xlfn.XLOOKUP(T$1,'Copy of PY1 Data(H)'!$A$1:$CZ$1,_xlfn.XLOOKUP($A82,'Copy of PY1 Data(H)'!$A$1:$A$288,'Copy of PY1 Data(H)'!$A$1:$CZ$288))</f>
        <v>0</v>
      </c>
      <c r="U82" s="180" cm="1">
        <f t="array" ref="U82">_xlfn.XLOOKUP(U$1,'Copy of PY1 Data(H)'!$A$1:$CZ$1,_xlfn.XLOOKUP($A82,'Copy of PY1 Data(H)'!$A$1:$A$288,'Copy of PY1 Data(H)'!$A$1:$CZ$288))</f>
        <v>0</v>
      </c>
      <c r="V82" s="180" cm="1">
        <f t="array" ref="V82">_xlfn.XLOOKUP(V$1,'Copy of PY1 Data(H)'!$A$1:$CZ$1,_xlfn.XLOOKUP($A82,'Copy of PY1 Data(H)'!$A$1:$A$288,'Copy of PY1 Data(H)'!$A$1:$CZ$288))</f>
        <v>0</v>
      </c>
      <c r="W82" s="180" cm="1">
        <f t="array" ref="W82">_xlfn.XLOOKUP(W$1,'Copy of PY1 Data(H)'!$A$1:$CZ$1,_xlfn.XLOOKUP($A82,'Copy of PY1 Data(H)'!$A$1:$A$288,'Copy of PY1 Data(H)'!$A$1:$CZ$288))</f>
        <v>0</v>
      </c>
      <c r="X82" s="180" cm="1">
        <f t="array" ref="X82">_xlfn.XLOOKUP(X$1,'Copy of PY1 Data(H)'!$A$1:$CZ$1,_xlfn.XLOOKUP($A82,'Copy of PY1 Data(H)'!$A$1:$A$288,'Copy of PY1 Data(H)'!$A$1:$CZ$288))</f>
        <v>0</v>
      </c>
      <c r="Y82" s="180" cm="1">
        <f t="array" ref="Y82">_xlfn.XLOOKUP(Y$1,'Copy of PY1 Data(H)'!$A$1:$CZ$1,_xlfn.XLOOKUP($A82,'Copy of PY1 Data(H)'!$A$1:$A$288,'Copy of PY1 Data(H)'!$A$1:$CZ$288))</f>
        <v>0</v>
      </c>
      <c r="Z82" s="180" cm="1">
        <f t="array" ref="Z82">_xlfn.XLOOKUP(Z$1,'Copy of PY1 Data(H)'!$A$1:$CZ$1,_xlfn.XLOOKUP($A82,'Copy of PY1 Data(H)'!$A$1:$A$288,'Copy of PY1 Data(H)'!$A$1:$CZ$288))</f>
        <v>0</v>
      </c>
      <c r="AA82" s="180" cm="1">
        <f t="array" ref="AA82">_xlfn.XLOOKUP(AA$1,'Copy of PY1 Data(H)'!$A$1:$CZ$1,_xlfn.XLOOKUP($A82,'Copy of PY1 Data(H)'!$A$1:$A$288,'Copy of PY1 Data(H)'!$A$1:$CZ$288))</f>
        <v>0</v>
      </c>
      <c r="AB82" s="180" cm="1">
        <f t="array" ref="AB82">_xlfn.XLOOKUP(AB$1,'Copy of PY1 Data(H)'!$A$1:$CZ$1,_xlfn.XLOOKUP($A82,'Copy of PY1 Data(H)'!$A$1:$A$288,'Copy of PY1 Data(H)'!$A$1:$CZ$288))</f>
        <v>0</v>
      </c>
      <c r="AC82" s="180" cm="1">
        <f t="array" ref="AC82">_xlfn.XLOOKUP(AC$1,'Copy of PY1 Data(H)'!$A$1:$CZ$1,_xlfn.XLOOKUP($A82,'Copy of PY1 Data(H)'!$A$1:$A$288,'Copy of PY1 Data(H)'!$A$1:$CZ$288))</f>
        <v>0</v>
      </c>
      <c r="AD82" s="180" cm="1">
        <f t="array" ref="AD82">_xlfn.XLOOKUP(AD$1,'Copy of PY1 Data(H)'!$A$1:$CZ$1,_xlfn.XLOOKUP($A82,'Copy of PY1 Data(H)'!$A$1:$A$288,'Copy of PY1 Data(H)'!$A$1:$CZ$288))</f>
        <v>0</v>
      </c>
      <c r="AE82" s="180" cm="1">
        <f t="array" ref="AE82">_xlfn.XLOOKUP(AE$1,'Copy of PY1 Data(H)'!$A$1:$CZ$1,_xlfn.XLOOKUP($A82,'Copy of PY1 Data(H)'!$A$1:$A$288,'Copy of PY1 Data(H)'!$A$1:$CZ$288))</f>
        <v>0</v>
      </c>
      <c r="AF82" s="180" cm="1">
        <f t="array" ref="AF82">_xlfn.XLOOKUP(AF$1,'Copy of PY1 Data(H)'!$A$1:$CZ$1,_xlfn.XLOOKUP($A82,'Copy of PY1 Data(H)'!$A$1:$A$288,'Copy of PY1 Data(H)'!$A$1:$CZ$288))</f>
        <v>0</v>
      </c>
      <c r="AG82" s="180" cm="1">
        <f t="array" ref="AG82">_xlfn.XLOOKUP(AG$1,'Copy of PY1 Data(H)'!$A$1:$CZ$1,_xlfn.XLOOKUP($A82,'Copy of PY1 Data(H)'!$A$1:$A$288,'Copy of PY1 Data(H)'!$A$1:$CZ$288))</f>
        <v>0</v>
      </c>
      <c r="AH82" s="180" cm="1">
        <f t="array" ref="AH82">_xlfn.XLOOKUP(AH$1,'Copy of PY1 Data(H)'!$A$1:$CZ$1,_xlfn.XLOOKUP($A82,'Copy of PY1 Data(H)'!$A$1:$A$288,'Copy of PY1 Data(H)'!$A$1:$CZ$288))</f>
        <v>0</v>
      </c>
      <c r="AI82" s="180" cm="1">
        <f t="array" ref="AI82">_xlfn.XLOOKUP(AI$1,'Copy of PY1 Data(H)'!$A$1:$CZ$1,_xlfn.XLOOKUP($A82,'Copy of PY1 Data(H)'!$A$1:$A$288,'Copy of PY1 Data(H)'!$A$1:$CZ$288))</f>
        <v>0</v>
      </c>
      <c r="AJ82" s="180" cm="1">
        <f t="array" ref="AJ82">_xlfn.XLOOKUP(AJ$1,'Copy of PY1 Data(H)'!$A$1:$CZ$1,_xlfn.XLOOKUP($A82,'Copy of PY1 Data(H)'!$A$1:$A$288,'Copy of PY1 Data(H)'!$A$1:$CZ$288))</f>
        <v>0</v>
      </c>
      <c r="AK82" s="180" cm="1">
        <f t="array" ref="AK82">_xlfn.XLOOKUP(AK$1,'Copy of PY1 Data(H)'!$A$1:$CZ$1,_xlfn.XLOOKUP($A82,'Copy of PY1 Data(H)'!$A$1:$A$288,'Copy of PY1 Data(H)'!$A$1:$CZ$288))</f>
        <v>0</v>
      </c>
      <c r="AL82" s="180" cm="1">
        <f t="array" ref="AL82">_xlfn.XLOOKUP(AL$1,'Copy of PY1 Data(H)'!$A$1:$CZ$1,_xlfn.XLOOKUP($A82,'Copy of PY1 Data(H)'!$A$1:$A$288,'Copy of PY1 Data(H)'!$A$1:$CZ$288))</f>
        <v>0</v>
      </c>
      <c r="AM82" s="180" cm="1">
        <f t="array" ref="AM82">_xlfn.XLOOKUP(AM$1,'Copy of PY1 Data(H)'!$A$1:$CZ$1,_xlfn.XLOOKUP($A82,'Copy of PY1 Data(H)'!$A$1:$A$288,'Copy of PY1 Data(H)'!$A$1:$CZ$288))</f>
        <v>0</v>
      </c>
      <c r="AN82" s="180" cm="1">
        <f t="array" ref="AN82">_xlfn.XLOOKUP(AN$1,'Copy of PY1 Data(H)'!$A$1:$CZ$1,_xlfn.XLOOKUP($A82,'Copy of PY1 Data(H)'!$A$1:$A$288,'Copy of PY1 Data(H)'!$A$1:$CZ$288))</f>
        <v>0</v>
      </c>
      <c r="AO82" s="180" cm="1">
        <f t="array" ref="AO82">_xlfn.XLOOKUP(AO$1,'Copy of PY1 Data(H)'!$A$1:$CZ$1,_xlfn.XLOOKUP($A82,'Copy of PY1 Data(H)'!$A$1:$A$288,'Copy of PY1 Data(H)'!$A$1:$CZ$288))</f>
        <v>0</v>
      </c>
      <c r="AP82" s="180" cm="1">
        <f t="array" ref="AP82">_xlfn.XLOOKUP(AP$1,'Copy of PY1 Data(H)'!$A$1:$CZ$1,_xlfn.XLOOKUP($A82,'Copy of PY1 Data(H)'!$A$1:$A$288,'Copy of PY1 Data(H)'!$A$1:$CZ$288))</f>
        <v>0</v>
      </c>
      <c r="AQ82" s="180" cm="1">
        <f t="array" ref="AQ82">_xlfn.XLOOKUP(AQ$1,'Copy of PY1 Data(H)'!$A$1:$CZ$1,_xlfn.XLOOKUP($A82,'Copy of PY1 Data(H)'!$A$1:$A$288,'Copy of PY1 Data(H)'!$A$1:$CZ$288))</f>
        <v>0</v>
      </c>
      <c r="AR82" s="180" cm="1">
        <f t="array" ref="AR82">_xlfn.XLOOKUP(AR$1,'Copy of PY1 Data(H)'!$A$1:$CZ$1,_xlfn.XLOOKUP($A82,'Copy of PY1 Data(H)'!$A$1:$A$288,'Copy of PY1 Data(H)'!$A$1:$CZ$288))</f>
        <v>0</v>
      </c>
      <c r="AS82" s="180" cm="1">
        <f t="array" ref="AS82">_xlfn.XLOOKUP(AS$1,'Copy of PY1 Data(H)'!$A$1:$CZ$1,_xlfn.XLOOKUP($A82,'Copy of PY1 Data(H)'!$A$1:$A$288,'Copy of PY1 Data(H)'!$A$1:$CZ$288))</f>
        <v>0</v>
      </c>
      <c r="AT82" s="180" cm="1">
        <f t="array" ref="AT82">_xlfn.XLOOKUP(AT$1,'Copy of PY1 Data(H)'!$A$1:$CZ$1,_xlfn.XLOOKUP($A82,'Copy of PY1 Data(H)'!$A$1:$A$288,'Copy of PY1 Data(H)'!$A$1:$CZ$288))</f>
        <v>0</v>
      </c>
      <c r="AU82" s="180" cm="1">
        <f t="array" ref="AU82">_xlfn.XLOOKUP(AU$1,'Copy of PY1 Data(H)'!$A$1:$CZ$1,_xlfn.XLOOKUP($A82,'Copy of PY1 Data(H)'!$A$1:$A$288,'Copy of PY1 Data(H)'!$A$1:$CZ$288))</f>
        <v>0</v>
      </c>
      <c r="AV82" s="180" cm="1">
        <f t="array" ref="AV82">_xlfn.XLOOKUP(AV$1,'Copy of PY1 Data(H)'!$A$1:$CZ$1,_xlfn.XLOOKUP($A82,'Copy of PY1 Data(H)'!$A$1:$A$288,'Copy of PY1 Data(H)'!$A$1:$CZ$288))</f>
        <v>0</v>
      </c>
      <c r="AW82" s="180" cm="1">
        <f t="array" ref="AW82">_xlfn.XLOOKUP(AW$1,'Copy of PY1 Data(H)'!$A$1:$CZ$1,_xlfn.XLOOKUP($A82,'Copy of PY1 Data(H)'!$A$1:$A$288,'Copy of PY1 Data(H)'!$A$1:$CZ$288))</f>
        <v>0</v>
      </c>
      <c r="AX82" s="180" cm="1">
        <f t="array" ref="AX82">_xlfn.XLOOKUP(AX$1,'Copy of PY1 Data(H)'!$A$1:$CZ$1,_xlfn.XLOOKUP($A82,'Copy of PY1 Data(H)'!$A$1:$A$288,'Copy of PY1 Data(H)'!$A$1:$CZ$288))</f>
        <v>0</v>
      </c>
      <c r="AY82" s="180" cm="1">
        <f t="array" ref="AY82">_xlfn.XLOOKUP(AY$1,'Copy of PY1 Data(H)'!$A$1:$CZ$1,_xlfn.XLOOKUP($A82,'Copy of PY1 Data(H)'!$A$1:$A$288,'Copy of PY1 Data(H)'!$A$1:$CZ$288))</f>
        <v>0</v>
      </c>
      <c r="AZ82" s="180" cm="1">
        <f t="array" ref="AZ82">_xlfn.XLOOKUP(AZ$1,'Copy of PY1 Data(H)'!$A$1:$CZ$1,_xlfn.XLOOKUP($A82,'Copy of PY1 Data(H)'!$A$1:$A$288,'Copy of PY1 Data(H)'!$A$1:$CZ$288))</f>
        <v>0</v>
      </c>
      <c r="BA82" s="180" cm="1">
        <f t="array" ref="BA82">_xlfn.XLOOKUP(BA$1,'Copy of PY1 Data(H)'!$A$1:$CZ$1,_xlfn.XLOOKUP($A82,'Copy of PY1 Data(H)'!$A$1:$A$288,'Copy of PY1 Data(H)'!$A$1:$CZ$288))</f>
        <v>0</v>
      </c>
      <c r="BB82" s="180" cm="1">
        <f t="array" ref="BB82">_xlfn.XLOOKUP(BB$1,'Copy of PY1 Data(H)'!$A$1:$CZ$1,_xlfn.XLOOKUP($A82,'Copy of PY1 Data(H)'!$A$1:$A$288,'Copy of PY1 Data(H)'!$A$1:$CZ$288))</f>
        <v>0</v>
      </c>
      <c r="BC82" s="180" cm="1">
        <f t="array" ref="BC82">_xlfn.XLOOKUP(BC$1,'Copy of PY1 Data(H)'!$A$1:$CZ$1,_xlfn.XLOOKUP($A82,'Copy of PY1 Data(H)'!$A$1:$A$288,'Copy of PY1 Data(H)'!$A$1:$CZ$288))</f>
        <v>0</v>
      </c>
      <c r="BD82" s="180" cm="1">
        <f t="array" ref="BD82">_xlfn.XLOOKUP(BD$1,'Copy of PY1 Data(H)'!$A$1:$CZ$1,_xlfn.XLOOKUP($A82,'Copy of PY1 Data(H)'!$A$1:$A$288,'Copy of PY1 Data(H)'!$A$1:$CZ$288))</f>
        <v>0</v>
      </c>
      <c r="BE82" s="180" cm="1">
        <f t="array" ref="BE82">_xlfn.XLOOKUP(BE$1,'Copy of PY1 Data(H)'!$A$1:$CZ$1,_xlfn.XLOOKUP($A82,'Copy of PY1 Data(H)'!$A$1:$A$288,'Copy of PY1 Data(H)'!$A$1:$CZ$288))</f>
        <v>0</v>
      </c>
      <c r="BF82" s="180" cm="1">
        <f t="array" ref="BF82">_xlfn.XLOOKUP(BF$1,'Copy of PY1 Data(H)'!$A$1:$CZ$1,_xlfn.XLOOKUP($A82,'Copy of PY1 Data(H)'!$A$1:$A$288,'Copy of PY1 Data(H)'!$A$1:$CZ$288))</f>
        <v>0</v>
      </c>
      <c r="BG82" s="180" cm="1">
        <f t="array" ref="BG82">_xlfn.XLOOKUP(BG$1,'Copy of PY1 Data(H)'!$A$1:$CZ$1,_xlfn.XLOOKUP($A82,'Copy of PY1 Data(H)'!$A$1:$A$288,'Copy of PY1 Data(H)'!$A$1:$CZ$288))</f>
        <v>0</v>
      </c>
      <c r="BH82" s="180" cm="1">
        <f t="array" ref="BH82">_xlfn.XLOOKUP(BH$1,'Copy of PY1 Data(H)'!$A$1:$CZ$1,_xlfn.XLOOKUP($A82,'Copy of PY1 Data(H)'!$A$1:$A$288,'Copy of PY1 Data(H)'!$A$1:$CZ$288))</f>
        <v>0</v>
      </c>
      <c r="BI82" s="180" cm="1">
        <f t="array" ref="BI82">_xlfn.XLOOKUP(BI$1,'Copy of PY1 Data(H)'!$A$1:$CZ$1,_xlfn.XLOOKUP($A82,'Copy of PY1 Data(H)'!$A$1:$A$288,'Copy of PY1 Data(H)'!$A$1:$CZ$288))</f>
        <v>0</v>
      </c>
      <c r="BJ82" s="180" cm="1">
        <f t="array" ref="BJ82">_xlfn.XLOOKUP(BJ$1,'Copy of PY1 Data(H)'!$A$1:$CZ$1,_xlfn.XLOOKUP($A82,'Copy of PY1 Data(H)'!$A$1:$A$288,'Copy of PY1 Data(H)'!$A$1:$CZ$288))</f>
        <v>0</v>
      </c>
      <c r="BK82" s="180" cm="1">
        <f t="array" ref="BK82">_xlfn.XLOOKUP(BK$1,'Copy of PY1 Data(H)'!$A$1:$CZ$1,_xlfn.XLOOKUP($A82,'Copy of PY1 Data(H)'!$A$1:$A$288,'Copy of PY1 Data(H)'!$A$1:$CZ$288))</f>
        <v>0</v>
      </c>
      <c r="BL82" s="180" cm="1">
        <f t="array" ref="BL82">_xlfn.XLOOKUP(BL$1,'Copy of PY1 Data(H)'!$A$1:$CZ$1,_xlfn.XLOOKUP($A82,'Copy of PY1 Data(H)'!$A$1:$A$288,'Copy of PY1 Data(H)'!$A$1:$CZ$288))</f>
        <v>0</v>
      </c>
      <c r="BM82" s="180" cm="1">
        <f t="array" ref="BM82">_xlfn.XLOOKUP(BM$1,'Copy of PY1 Data(H)'!$A$1:$CZ$1,_xlfn.XLOOKUP($A82,'Copy of PY1 Data(H)'!$A$1:$A$288,'Copy of PY1 Data(H)'!$A$1:$CZ$288))</f>
        <v>0</v>
      </c>
      <c r="BN82" s="180" cm="1">
        <f t="array" ref="BN82">_xlfn.XLOOKUP(BN$1,'Copy of PY1 Data(H)'!$A$1:$CZ$1,_xlfn.XLOOKUP($A82,'Copy of PY1 Data(H)'!$A$1:$A$288,'Copy of PY1 Data(H)'!$A$1:$CZ$288))</f>
        <v>0</v>
      </c>
      <c r="BO82" s="180" cm="1">
        <f t="array" ref="BO82">_xlfn.XLOOKUP(BO$1,'Copy of PY1 Data(H)'!$A$1:$CZ$1,_xlfn.XLOOKUP($A82,'Copy of PY1 Data(H)'!$A$1:$A$288,'Copy of PY1 Data(H)'!$A$1:$CZ$288))</f>
        <v>0</v>
      </c>
      <c r="BP82" s="180" cm="1">
        <f t="array" ref="BP82">_xlfn.XLOOKUP(BP$1,'Copy of PY1 Data(H)'!$A$1:$CZ$1,_xlfn.XLOOKUP($A82,'Copy of PY1 Data(H)'!$A$1:$A$288,'Copy of PY1 Data(H)'!$A$1:$CZ$288))</f>
        <v>0</v>
      </c>
      <c r="BQ82" s="180" cm="1">
        <f t="array" ref="BQ82">_xlfn.XLOOKUP(BQ$1,'Copy of PY1 Data(H)'!$A$1:$CZ$1,_xlfn.XLOOKUP($A82,'Copy of PY1 Data(H)'!$A$1:$A$288,'Copy of PY1 Data(H)'!$A$1:$CZ$288))</f>
        <v>0</v>
      </c>
      <c r="BR82" s="180" cm="1">
        <f t="array" ref="BR82">_xlfn.XLOOKUP(BR$1,'Copy of PY1 Data(H)'!$A$1:$CZ$1,_xlfn.XLOOKUP($A82,'Copy of PY1 Data(H)'!$A$1:$A$288,'Copy of PY1 Data(H)'!$A$1:$CZ$288))</f>
        <v>0</v>
      </c>
      <c r="BS82" s="180" cm="1">
        <f t="array" ref="BS82">_xlfn.XLOOKUP(BS$1,'Copy of PY1 Data(H)'!$A$1:$CZ$1,_xlfn.XLOOKUP($A82,'Copy of PY1 Data(H)'!$A$1:$A$288,'Copy of PY1 Data(H)'!$A$1:$CZ$288))</f>
        <v>0</v>
      </c>
      <c r="BT82" s="180" cm="1">
        <f t="array" ref="BT82">_xlfn.XLOOKUP(BT$1,'Copy of PY1 Data(H)'!$A$1:$CZ$1,_xlfn.XLOOKUP($A82,'Copy of PY1 Data(H)'!$A$1:$A$288,'Copy of PY1 Data(H)'!$A$1:$CZ$288))</f>
        <v>0</v>
      </c>
      <c r="BU82" s="180" cm="1">
        <f t="array" ref="BU82">_xlfn.XLOOKUP(BU$1,'Copy of PY1 Data(H)'!$A$1:$CZ$1,_xlfn.XLOOKUP($A82,'Copy of PY1 Data(H)'!$A$1:$A$288,'Copy of PY1 Data(H)'!$A$1:$CZ$288))</f>
        <v>0</v>
      </c>
      <c r="BV82" s="180" cm="1">
        <f t="array" ref="BV82">_xlfn.XLOOKUP(BV$1,'Copy of PY1 Data(H)'!$A$1:$CZ$1,_xlfn.XLOOKUP($A82,'Copy of PY1 Data(H)'!$A$1:$A$288,'Copy of PY1 Data(H)'!$A$1:$CZ$288))</f>
        <v>0</v>
      </c>
      <c r="BW82" s="180" cm="1">
        <f t="array" ref="BW82">_xlfn.XLOOKUP(BW$1,'Copy of PY1 Data(H)'!$A$1:$CZ$1,_xlfn.XLOOKUP($A82,'Copy of PY1 Data(H)'!$A$1:$A$288,'Copy of PY1 Data(H)'!$A$1:$CZ$288))</f>
        <v>0</v>
      </c>
      <c r="BX82" s="180" cm="1">
        <f t="array" ref="BX82">_xlfn.XLOOKUP(BX$1,'Copy of PY1 Data(H)'!$A$1:$CZ$1,_xlfn.XLOOKUP($A82,'Copy of PY1 Data(H)'!$A$1:$A$288,'Copy of PY1 Data(H)'!$A$1:$CZ$288))</f>
        <v>0</v>
      </c>
      <c r="BY82" s="180" cm="1">
        <f t="array" ref="BY82">_xlfn.XLOOKUP(BY$1,'Copy of PY1 Data(H)'!$A$1:$CZ$1,_xlfn.XLOOKUP($A82,'Copy of PY1 Data(H)'!$A$1:$A$288,'Copy of PY1 Data(H)'!$A$1:$CZ$288))</f>
        <v>0</v>
      </c>
      <c r="BZ82" s="180" cm="1">
        <f t="array" ref="BZ82">_xlfn.XLOOKUP(BZ$1,'Copy of PY1 Data(H)'!$A$1:$CZ$1,_xlfn.XLOOKUP($A82,'Copy of PY1 Data(H)'!$A$1:$A$288,'Copy of PY1 Data(H)'!$A$1:$CZ$288))</f>
        <v>49931</v>
      </c>
      <c r="CA82" s="180" cm="1">
        <f t="array" ref="CA82">_xlfn.XLOOKUP(CA$1,'Copy of PY1 Data(H)'!$A$1:$CZ$1,_xlfn.XLOOKUP($A82,'Copy of PY1 Data(H)'!$A$1:$A$288,'Copy of PY1 Data(H)'!$A$1:$CZ$288))</f>
        <v>0</v>
      </c>
      <c r="CB82" s="180" cm="1">
        <f t="array" ref="CB82">_xlfn.XLOOKUP(CB$1,'Copy of PY1 Data(H)'!$A$1:$CZ$1,_xlfn.XLOOKUP($A82,'Copy of PY1 Data(H)'!$A$1:$A$288,'Copy of PY1 Data(H)'!$A$1:$CZ$288))</f>
        <v>0</v>
      </c>
      <c r="CC82" s="180" cm="1">
        <f t="array" ref="CC82">_xlfn.XLOOKUP(CC$1,'Copy of PY1 Data(H)'!$A$1:$CZ$1,_xlfn.XLOOKUP($A82,'Copy of PY1 Data(H)'!$A$1:$A$288,'Copy of PY1 Data(H)'!$A$1:$CZ$288))</f>
        <v>0</v>
      </c>
      <c r="CD82" s="180" cm="1">
        <f t="array" ref="CD82">_xlfn.XLOOKUP(CD$1,'Copy of PY1 Data(H)'!$A$1:$CZ$1,_xlfn.XLOOKUP($A82,'Copy of PY1 Data(H)'!$A$1:$A$288,'Copy of PY1 Data(H)'!$A$1:$CZ$288))</f>
        <v>0</v>
      </c>
    </row>
    <row r="83" spans="1:82" s="639" customFormat="1" x14ac:dyDescent="0.3">
      <c r="A83" s="639">
        <v>510</v>
      </c>
      <c r="B83" s="180"/>
      <c r="C83" s="180"/>
      <c r="D83" s="180" cm="1">
        <f t="array" ref="D83">_xlfn.XLOOKUP(D$1,'Copy of PY1 Data(H)'!$A$1:$CZ$1,_xlfn.XLOOKUP($A83,'Copy of PY1 Data(H)'!$A$1:$A$288,'Copy of PY1 Data(H)'!$A$1:$CZ$288))</f>
        <v>0</v>
      </c>
      <c r="E83" s="180" cm="1">
        <f t="array" ref="E83">_xlfn.XLOOKUP(E$1,'Copy of PY1 Data(H)'!$A$1:$CZ$1,_xlfn.XLOOKUP($A83,'Copy of PY1 Data(H)'!$A$1:$A$288,'Copy of PY1 Data(H)'!$A$1:$CZ$288))</f>
        <v>61441</v>
      </c>
      <c r="F83" s="180" cm="1">
        <f t="array" ref="F83">_xlfn.XLOOKUP(F$1,'Copy of PY1 Data(H)'!$A$1:$CZ$1,_xlfn.XLOOKUP($A83,'Copy of PY1 Data(H)'!$A$1:$A$288,'Copy of PY1 Data(H)'!$A$1:$CZ$288))</f>
        <v>0</v>
      </c>
      <c r="G83" s="180" cm="1">
        <f t="array" ref="G83">_xlfn.XLOOKUP(G$1,'Copy of PY1 Data(H)'!$A$1:$CZ$1,_xlfn.XLOOKUP($A83,'Copy of PY1 Data(H)'!$A$1:$A$288,'Copy of PY1 Data(H)'!$A$1:$CZ$288))</f>
        <v>0</v>
      </c>
      <c r="H83" s="180" cm="1">
        <f t="array" ref="H83">_xlfn.XLOOKUP(H$1,'Copy of PY1 Data(H)'!$A$1:$CZ$1,_xlfn.XLOOKUP($A83,'Copy of PY1 Data(H)'!$A$1:$A$288,'Copy of PY1 Data(H)'!$A$1:$CZ$288))</f>
        <v>0</v>
      </c>
      <c r="I83" s="180" cm="1">
        <f t="array" ref="I83">_xlfn.XLOOKUP(I$1,'Copy of PY1 Data(H)'!$A$1:$CZ$1,_xlfn.XLOOKUP($A83,'Copy of PY1 Data(H)'!$A$1:$A$288,'Copy of PY1 Data(H)'!$A$1:$CZ$288))</f>
        <v>0</v>
      </c>
      <c r="J83" s="180" cm="1">
        <f t="array" ref="J83">_xlfn.XLOOKUP(J$1,'Copy of PY1 Data(H)'!$A$1:$CZ$1,_xlfn.XLOOKUP($A83,'Copy of PY1 Data(H)'!$A$1:$A$288,'Copy of PY1 Data(H)'!$A$1:$CZ$288))</f>
        <v>0</v>
      </c>
      <c r="K83" s="180" cm="1">
        <f t="array" ref="K83">_xlfn.XLOOKUP(K$1,'Copy of PY1 Data(H)'!$A$1:$CZ$1,_xlfn.XLOOKUP($A83,'Copy of PY1 Data(H)'!$A$1:$A$288,'Copy of PY1 Data(H)'!$A$1:$CZ$288))</f>
        <v>0</v>
      </c>
      <c r="L83" s="180" cm="1">
        <f t="array" ref="L83">_xlfn.XLOOKUP(L$1,'Copy of PY1 Data(H)'!$A$1:$CZ$1,_xlfn.XLOOKUP($A83,'Copy of PY1 Data(H)'!$A$1:$A$288,'Copy of PY1 Data(H)'!$A$1:$CZ$288))</f>
        <v>54819</v>
      </c>
      <c r="M83" s="180" cm="1">
        <f t="array" ref="M83">_xlfn.XLOOKUP(M$1,'Copy of PY1 Data(H)'!$A$1:$CZ$1,_xlfn.XLOOKUP($A83,'Copy of PY1 Data(H)'!$A$1:$A$288,'Copy of PY1 Data(H)'!$A$1:$CZ$288))</f>
        <v>0</v>
      </c>
      <c r="N83" s="180" cm="1">
        <f t="array" ref="N83">_xlfn.XLOOKUP(N$1,'Copy of PY1 Data(H)'!$A$1:$CZ$1,_xlfn.XLOOKUP($A83,'Copy of PY1 Data(H)'!$A$1:$A$288,'Copy of PY1 Data(H)'!$A$1:$CZ$288))</f>
        <v>0</v>
      </c>
      <c r="O83" s="180" cm="1">
        <f t="array" ref="O83">_xlfn.XLOOKUP(O$1,'Copy of PY1 Data(H)'!$A$1:$CZ$1,_xlfn.XLOOKUP($A83,'Copy of PY1 Data(H)'!$A$1:$A$288,'Copy of PY1 Data(H)'!$A$1:$CZ$288))</f>
        <v>0</v>
      </c>
      <c r="P83" s="180" cm="1">
        <f t="array" ref="P83">_xlfn.XLOOKUP(P$1,'Copy of PY1 Data(H)'!$A$1:$CZ$1,_xlfn.XLOOKUP($A83,'Copy of PY1 Data(H)'!$A$1:$A$288,'Copy of PY1 Data(H)'!$A$1:$CZ$288))</f>
        <v>0</v>
      </c>
      <c r="Q83" s="180" cm="1">
        <f t="array" ref="Q83">_xlfn.XLOOKUP(Q$1,'Copy of PY1 Data(H)'!$A$1:$CZ$1,_xlfn.XLOOKUP($A83,'Copy of PY1 Data(H)'!$A$1:$A$288,'Copy of PY1 Data(H)'!$A$1:$CZ$288))</f>
        <v>20298</v>
      </c>
      <c r="R83" s="180" cm="1">
        <f t="array" ref="R83">_xlfn.XLOOKUP(R$1,'Copy of PY1 Data(H)'!$A$1:$CZ$1,_xlfn.XLOOKUP($A83,'Copy of PY1 Data(H)'!$A$1:$A$288,'Copy of PY1 Data(H)'!$A$1:$CZ$288))</f>
        <v>0</v>
      </c>
      <c r="S83" s="180" cm="1">
        <f t="array" ref="S83">_xlfn.XLOOKUP(S$1,'Copy of PY1 Data(H)'!$A$1:$CZ$1,_xlfn.XLOOKUP($A83,'Copy of PY1 Data(H)'!$A$1:$A$288,'Copy of PY1 Data(H)'!$A$1:$CZ$288))</f>
        <v>5377</v>
      </c>
      <c r="T83" s="180" cm="1">
        <f t="array" ref="T83">_xlfn.XLOOKUP(T$1,'Copy of PY1 Data(H)'!$A$1:$CZ$1,_xlfn.XLOOKUP($A83,'Copy of PY1 Data(H)'!$A$1:$A$288,'Copy of PY1 Data(H)'!$A$1:$CZ$288))</f>
        <v>193809</v>
      </c>
      <c r="U83" s="180" cm="1">
        <f t="array" ref="U83">_xlfn.XLOOKUP(U$1,'Copy of PY1 Data(H)'!$A$1:$CZ$1,_xlfn.XLOOKUP($A83,'Copy of PY1 Data(H)'!$A$1:$A$288,'Copy of PY1 Data(H)'!$A$1:$CZ$288))</f>
        <v>0</v>
      </c>
      <c r="V83" s="180" cm="1">
        <f t="array" ref="V83">_xlfn.XLOOKUP(V$1,'Copy of PY1 Data(H)'!$A$1:$CZ$1,_xlfn.XLOOKUP($A83,'Copy of PY1 Data(H)'!$A$1:$A$288,'Copy of PY1 Data(H)'!$A$1:$CZ$288))</f>
        <v>112965</v>
      </c>
      <c r="W83" s="180" cm="1">
        <f t="array" ref="W83">_xlfn.XLOOKUP(W$1,'Copy of PY1 Data(H)'!$A$1:$CZ$1,_xlfn.XLOOKUP($A83,'Copy of PY1 Data(H)'!$A$1:$A$288,'Copy of PY1 Data(H)'!$A$1:$CZ$288))</f>
        <v>0</v>
      </c>
      <c r="X83" s="180" cm="1">
        <f t="array" ref="X83">_xlfn.XLOOKUP(X$1,'Copy of PY1 Data(H)'!$A$1:$CZ$1,_xlfn.XLOOKUP($A83,'Copy of PY1 Data(H)'!$A$1:$A$288,'Copy of PY1 Data(H)'!$A$1:$CZ$288))</f>
        <v>0</v>
      </c>
      <c r="Y83" s="180" cm="1">
        <f t="array" ref="Y83">_xlfn.XLOOKUP(Y$1,'Copy of PY1 Data(H)'!$A$1:$CZ$1,_xlfn.XLOOKUP($A83,'Copy of PY1 Data(H)'!$A$1:$A$288,'Copy of PY1 Data(H)'!$A$1:$CZ$288))</f>
        <v>412</v>
      </c>
      <c r="Z83" s="180" cm="1">
        <f t="array" ref="Z83">_xlfn.XLOOKUP(Z$1,'Copy of PY1 Data(H)'!$A$1:$CZ$1,_xlfn.XLOOKUP($A83,'Copy of PY1 Data(H)'!$A$1:$A$288,'Copy of PY1 Data(H)'!$A$1:$CZ$288))</f>
        <v>0</v>
      </c>
      <c r="AA83" s="180" cm="1">
        <f t="array" ref="AA83">_xlfn.XLOOKUP(AA$1,'Copy of PY1 Data(H)'!$A$1:$CZ$1,_xlfn.XLOOKUP($A83,'Copy of PY1 Data(H)'!$A$1:$A$288,'Copy of PY1 Data(H)'!$A$1:$CZ$288))</f>
        <v>0</v>
      </c>
      <c r="AB83" s="180" cm="1">
        <f t="array" ref="AB83">_xlfn.XLOOKUP(AB$1,'Copy of PY1 Data(H)'!$A$1:$CZ$1,_xlfn.XLOOKUP($A83,'Copy of PY1 Data(H)'!$A$1:$A$288,'Copy of PY1 Data(H)'!$A$1:$CZ$288))</f>
        <v>4500</v>
      </c>
      <c r="AC83" s="180" cm="1">
        <f t="array" ref="AC83">_xlfn.XLOOKUP(AC$1,'Copy of PY1 Data(H)'!$A$1:$CZ$1,_xlfn.XLOOKUP($A83,'Copy of PY1 Data(H)'!$A$1:$A$288,'Copy of PY1 Data(H)'!$A$1:$CZ$288))</f>
        <v>0</v>
      </c>
      <c r="AD83" s="180" cm="1">
        <f t="array" ref="AD83">_xlfn.XLOOKUP(AD$1,'Copy of PY1 Data(H)'!$A$1:$CZ$1,_xlfn.XLOOKUP($A83,'Copy of PY1 Data(H)'!$A$1:$A$288,'Copy of PY1 Data(H)'!$A$1:$CZ$288))</f>
        <v>0</v>
      </c>
      <c r="AE83" s="180" cm="1">
        <f t="array" ref="AE83">_xlfn.XLOOKUP(AE$1,'Copy of PY1 Data(H)'!$A$1:$CZ$1,_xlfn.XLOOKUP($A83,'Copy of PY1 Data(H)'!$A$1:$A$288,'Copy of PY1 Data(H)'!$A$1:$CZ$288))</f>
        <v>0</v>
      </c>
      <c r="AF83" s="180" cm="1">
        <f t="array" ref="AF83">_xlfn.XLOOKUP(AF$1,'Copy of PY1 Data(H)'!$A$1:$CZ$1,_xlfn.XLOOKUP($A83,'Copy of PY1 Data(H)'!$A$1:$A$288,'Copy of PY1 Data(H)'!$A$1:$CZ$288))</f>
        <v>163149</v>
      </c>
      <c r="AG83" s="180" cm="1">
        <f t="array" ref="AG83">_xlfn.XLOOKUP(AG$1,'Copy of PY1 Data(H)'!$A$1:$CZ$1,_xlfn.XLOOKUP($A83,'Copy of PY1 Data(H)'!$A$1:$A$288,'Copy of PY1 Data(H)'!$A$1:$CZ$288))</f>
        <v>0</v>
      </c>
      <c r="AH83" s="180" cm="1">
        <f t="array" ref="AH83">_xlfn.XLOOKUP(AH$1,'Copy of PY1 Data(H)'!$A$1:$CZ$1,_xlfn.XLOOKUP($A83,'Copy of PY1 Data(H)'!$A$1:$A$288,'Copy of PY1 Data(H)'!$A$1:$CZ$288))</f>
        <v>0</v>
      </c>
      <c r="AI83" s="180" cm="1">
        <f t="array" ref="AI83">_xlfn.XLOOKUP(AI$1,'Copy of PY1 Data(H)'!$A$1:$CZ$1,_xlfn.XLOOKUP($A83,'Copy of PY1 Data(H)'!$A$1:$A$288,'Copy of PY1 Data(H)'!$A$1:$CZ$288))</f>
        <v>3518</v>
      </c>
      <c r="AJ83" s="180" cm="1">
        <f t="array" ref="AJ83">_xlfn.XLOOKUP(AJ$1,'Copy of PY1 Data(H)'!$A$1:$CZ$1,_xlfn.XLOOKUP($A83,'Copy of PY1 Data(H)'!$A$1:$A$288,'Copy of PY1 Data(H)'!$A$1:$CZ$288))</f>
        <v>0</v>
      </c>
      <c r="AK83" s="180" cm="1">
        <f t="array" ref="AK83">_xlfn.XLOOKUP(AK$1,'Copy of PY1 Data(H)'!$A$1:$CZ$1,_xlfn.XLOOKUP($A83,'Copy of PY1 Data(H)'!$A$1:$A$288,'Copy of PY1 Data(H)'!$A$1:$CZ$288))</f>
        <v>0</v>
      </c>
      <c r="AL83" s="180" cm="1">
        <f t="array" ref="AL83">_xlfn.XLOOKUP(AL$1,'Copy of PY1 Data(H)'!$A$1:$CZ$1,_xlfn.XLOOKUP($A83,'Copy of PY1 Data(H)'!$A$1:$A$288,'Copy of PY1 Data(H)'!$A$1:$CZ$288))</f>
        <v>0</v>
      </c>
      <c r="AM83" s="180" cm="1">
        <f t="array" ref="AM83">_xlfn.XLOOKUP(AM$1,'Copy of PY1 Data(H)'!$A$1:$CZ$1,_xlfn.XLOOKUP($A83,'Copy of PY1 Data(H)'!$A$1:$A$288,'Copy of PY1 Data(H)'!$A$1:$CZ$288))</f>
        <v>0</v>
      </c>
      <c r="AN83" s="180" cm="1">
        <f t="array" ref="AN83">_xlfn.XLOOKUP(AN$1,'Copy of PY1 Data(H)'!$A$1:$CZ$1,_xlfn.XLOOKUP($A83,'Copy of PY1 Data(H)'!$A$1:$A$288,'Copy of PY1 Data(H)'!$A$1:$CZ$288))</f>
        <v>0</v>
      </c>
      <c r="AO83" s="180" cm="1">
        <f t="array" ref="AO83">_xlfn.XLOOKUP(AO$1,'Copy of PY1 Data(H)'!$A$1:$CZ$1,_xlfn.XLOOKUP($A83,'Copy of PY1 Data(H)'!$A$1:$A$288,'Copy of PY1 Data(H)'!$A$1:$CZ$288))</f>
        <v>0</v>
      </c>
      <c r="AP83" s="180" cm="1">
        <f t="array" ref="AP83">_xlfn.XLOOKUP(AP$1,'Copy of PY1 Data(H)'!$A$1:$CZ$1,_xlfn.XLOOKUP($A83,'Copy of PY1 Data(H)'!$A$1:$A$288,'Copy of PY1 Data(H)'!$A$1:$CZ$288))</f>
        <v>203243</v>
      </c>
      <c r="AQ83" s="180" cm="1">
        <f t="array" ref="AQ83">_xlfn.XLOOKUP(AQ$1,'Copy of PY1 Data(H)'!$A$1:$CZ$1,_xlfn.XLOOKUP($A83,'Copy of PY1 Data(H)'!$A$1:$A$288,'Copy of PY1 Data(H)'!$A$1:$CZ$288))</f>
        <v>0</v>
      </c>
      <c r="AR83" s="180" cm="1">
        <f t="array" ref="AR83">_xlfn.XLOOKUP(AR$1,'Copy of PY1 Data(H)'!$A$1:$CZ$1,_xlfn.XLOOKUP($A83,'Copy of PY1 Data(H)'!$A$1:$A$288,'Copy of PY1 Data(H)'!$A$1:$CZ$288))</f>
        <v>0</v>
      </c>
      <c r="AS83" s="180" cm="1">
        <f t="array" ref="AS83">_xlfn.XLOOKUP(AS$1,'Copy of PY1 Data(H)'!$A$1:$CZ$1,_xlfn.XLOOKUP($A83,'Copy of PY1 Data(H)'!$A$1:$A$288,'Copy of PY1 Data(H)'!$A$1:$CZ$288))</f>
        <v>0</v>
      </c>
      <c r="AT83" s="180" cm="1">
        <f t="array" ref="AT83">_xlfn.XLOOKUP(AT$1,'Copy of PY1 Data(H)'!$A$1:$CZ$1,_xlfn.XLOOKUP($A83,'Copy of PY1 Data(H)'!$A$1:$A$288,'Copy of PY1 Data(H)'!$A$1:$CZ$288))</f>
        <v>0</v>
      </c>
      <c r="AU83" s="180" cm="1">
        <f t="array" ref="AU83">_xlfn.XLOOKUP(AU$1,'Copy of PY1 Data(H)'!$A$1:$CZ$1,_xlfn.XLOOKUP($A83,'Copy of PY1 Data(H)'!$A$1:$A$288,'Copy of PY1 Data(H)'!$A$1:$CZ$288))</f>
        <v>4747097</v>
      </c>
      <c r="AV83" s="180" cm="1">
        <f t="array" ref="AV83">_xlfn.XLOOKUP(AV$1,'Copy of PY1 Data(H)'!$A$1:$CZ$1,_xlfn.XLOOKUP($A83,'Copy of PY1 Data(H)'!$A$1:$A$288,'Copy of PY1 Data(H)'!$A$1:$CZ$288))</f>
        <v>3678391</v>
      </c>
      <c r="AW83" s="180" cm="1">
        <f t="array" ref="AW83">_xlfn.XLOOKUP(AW$1,'Copy of PY1 Data(H)'!$A$1:$CZ$1,_xlfn.XLOOKUP($A83,'Copy of PY1 Data(H)'!$A$1:$A$288,'Copy of PY1 Data(H)'!$A$1:$CZ$288))</f>
        <v>0</v>
      </c>
      <c r="AX83" s="180" cm="1">
        <f t="array" ref="AX83">_xlfn.XLOOKUP(AX$1,'Copy of PY1 Data(H)'!$A$1:$CZ$1,_xlfn.XLOOKUP($A83,'Copy of PY1 Data(H)'!$A$1:$A$288,'Copy of PY1 Data(H)'!$A$1:$CZ$288))</f>
        <v>0</v>
      </c>
      <c r="AY83" s="180" cm="1">
        <f t="array" ref="AY83">_xlfn.XLOOKUP(AY$1,'Copy of PY1 Data(H)'!$A$1:$CZ$1,_xlfn.XLOOKUP($A83,'Copy of PY1 Data(H)'!$A$1:$A$288,'Copy of PY1 Data(H)'!$A$1:$CZ$288))</f>
        <v>0</v>
      </c>
      <c r="AZ83" s="180" cm="1">
        <f t="array" ref="AZ83">_xlfn.XLOOKUP(AZ$1,'Copy of PY1 Data(H)'!$A$1:$CZ$1,_xlfn.XLOOKUP($A83,'Copy of PY1 Data(H)'!$A$1:$A$288,'Copy of PY1 Data(H)'!$A$1:$CZ$288))</f>
        <v>0</v>
      </c>
      <c r="BA83" s="180" cm="1">
        <f t="array" ref="BA83">_xlfn.XLOOKUP(BA$1,'Copy of PY1 Data(H)'!$A$1:$CZ$1,_xlfn.XLOOKUP($A83,'Copy of PY1 Data(H)'!$A$1:$A$288,'Copy of PY1 Data(H)'!$A$1:$CZ$288))</f>
        <v>0</v>
      </c>
      <c r="BB83" s="180" cm="1">
        <f t="array" ref="BB83">_xlfn.XLOOKUP(BB$1,'Copy of PY1 Data(H)'!$A$1:$CZ$1,_xlfn.XLOOKUP($A83,'Copy of PY1 Data(H)'!$A$1:$A$288,'Copy of PY1 Data(H)'!$A$1:$CZ$288))</f>
        <v>48913</v>
      </c>
      <c r="BC83" s="180" cm="1">
        <f t="array" ref="BC83">_xlfn.XLOOKUP(BC$1,'Copy of PY1 Data(H)'!$A$1:$CZ$1,_xlfn.XLOOKUP($A83,'Copy of PY1 Data(H)'!$A$1:$A$288,'Copy of PY1 Data(H)'!$A$1:$CZ$288))</f>
        <v>0</v>
      </c>
      <c r="BD83" s="180" cm="1">
        <f t="array" ref="BD83">_xlfn.XLOOKUP(BD$1,'Copy of PY1 Data(H)'!$A$1:$CZ$1,_xlfn.XLOOKUP($A83,'Copy of PY1 Data(H)'!$A$1:$A$288,'Copy of PY1 Data(H)'!$A$1:$CZ$288))</f>
        <v>0</v>
      </c>
      <c r="BE83" s="180" cm="1">
        <f t="array" ref="BE83">_xlfn.XLOOKUP(BE$1,'Copy of PY1 Data(H)'!$A$1:$CZ$1,_xlfn.XLOOKUP($A83,'Copy of PY1 Data(H)'!$A$1:$A$288,'Copy of PY1 Data(H)'!$A$1:$CZ$288))</f>
        <v>0</v>
      </c>
      <c r="BF83" s="180" cm="1">
        <f t="array" ref="BF83">_xlfn.XLOOKUP(BF$1,'Copy of PY1 Data(H)'!$A$1:$CZ$1,_xlfn.XLOOKUP($A83,'Copy of PY1 Data(H)'!$A$1:$A$288,'Copy of PY1 Data(H)'!$A$1:$CZ$288))</f>
        <v>0</v>
      </c>
      <c r="BG83" s="180" cm="1">
        <f t="array" ref="BG83">_xlfn.XLOOKUP(BG$1,'Copy of PY1 Data(H)'!$A$1:$CZ$1,_xlfn.XLOOKUP($A83,'Copy of PY1 Data(H)'!$A$1:$A$288,'Copy of PY1 Data(H)'!$A$1:$CZ$288))</f>
        <v>0</v>
      </c>
      <c r="BH83" s="180" cm="1">
        <f t="array" ref="BH83">_xlfn.XLOOKUP(BH$1,'Copy of PY1 Data(H)'!$A$1:$CZ$1,_xlfn.XLOOKUP($A83,'Copy of PY1 Data(H)'!$A$1:$A$288,'Copy of PY1 Data(H)'!$A$1:$CZ$288))</f>
        <v>32983</v>
      </c>
      <c r="BI83" s="180" cm="1">
        <f t="array" ref="BI83">_xlfn.XLOOKUP(BI$1,'Copy of PY1 Data(H)'!$A$1:$CZ$1,_xlfn.XLOOKUP($A83,'Copy of PY1 Data(H)'!$A$1:$A$288,'Copy of PY1 Data(H)'!$A$1:$CZ$288))</f>
        <v>0</v>
      </c>
      <c r="BJ83" s="180" cm="1">
        <f t="array" ref="BJ83">_xlfn.XLOOKUP(BJ$1,'Copy of PY1 Data(H)'!$A$1:$CZ$1,_xlfn.XLOOKUP($A83,'Copy of PY1 Data(H)'!$A$1:$A$288,'Copy of PY1 Data(H)'!$A$1:$CZ$288))</f>
        <v>0</v>
      </c>
      <c r="BK83" s="180" cm="1">
        <f t="array" ref="BK83">_xlfn.XLOOKUP(BK$1,'Copy of PY1 Data(H)'!$A$1:$CZ$1,_xlfn.XLOOKUP($A83,'Copy of PY1 Data(H)'!$A$1:$A$288,'Copy of PY1 Data(H)'!$A$1:$CZ$288))</f>
        <v>0</v>
      </c>
      <c r="BL83" s="180" cm="1">
        <f t="array" ref="BL83">_xlfn.XLOOKUP(BL$1,'Copy of PY1 Data(H)'!$A$1:$CZ$1,_xlfn.XLOOKUP($A83,'Copy of PY1 Data(H)'!$A$1:$A$288,'Copy of PY1 Data(H)'!$A$1:$CZ$288))</f>
        <v>105379</v>
      </c>
      <c r="BM83" s="180" cm="1">
        <f t="array" ref="BM83">_xlfn.XLOOKUP(BM$1,'Copy of PY1 Data(H)'!$A$1:$CZ$1,_xlfn.XLOOKUP($A83,'Copy of PY1 Data(H)'!$A$1:$A$288,'Copy of PY1 Data(H)'!$A$1:$CZ$288))</f>
        <v>1205511</v>
      </c>
      <c r="BN83" s="180" cm="1">
        <f t="array" ref="BN83">_xlfn.XLOOKUP(BN$1,'Copy of PY1 Data(H)'!$A$1:$CZ$1,_xlfn.XLOOKUP($A83,'Copy of PY1 Data(H)'!$A$1:$A$288,'Copy of PY1 Data(H)'!$A$1:$CZ$288))</f>
        <v>0</v>
      </c>
      <c r="BO83" s="180" cm="1">
        <f t="array" ref="BO83">_xlfn.XLOOKUP(BO$1,'Copy of PY1 Data(H)'!$A$1:$CZ$1,_xlfn.XLOOKUP($A83,'Copy of PY1 Data(H)'!$A$1:$A$288,'Copy of PY1 Data(H)'!$A$1:$CZ$288))</f>
        <v>469343</v>
      </c>
      <c r="BP83" s="180" cm="1">
        <f t="array" ref="BP83">_xlfn.XLOOKUP(BP$1,'Copy of PY1 Data(H)'!$A$1:$CZ$1,_xlfn.XLOOKUP($A83,'Copy of PY1 Data(H)'!$A$1:$A$288,'Copy of PY1 Data(H)'!$A$1:$CZ$288))</f>
        <v>0</v>
      </c>
      <c r="BQ83" s="180" cm="1">
        <f t="array" ref="BQ83">_xlfn.XLOOKUP(BQ$1,'Copy of PY1 Data(H)'!$A$1:$CZ$1,_xlfn.XLOOKUP($A83,'Copy of PY1 Data(H)'!$A$1:$A$288,'Copy of PY1 Data(H)'!$A$1:$CZ$288))</f>
        <v>0</v>
      </c>
      <c r="BR83" s="180" cm="1">
        <f t="array" ref="BR83">_xlfn.XLOOKUP(BR$1,'Copy of PY1 Data(H)'!$A$1:$CZ$1,_xlfn.XLOOKUP($A83,'Copy of PY1 Data(H)'!$A$1:$A$288,'Copy of PY1 Data(H)'!$A$1:$CZ$288))</f>
        <v>167551</v>
      </c>
      <c r="BS83" s="180" cm="1">
        <f t="array" ref="BS83">_xlfn.XLOOKUP(BS$1,'Copy of PY1 Data(H)'!$A$1:$CZ$1,_xlfn.XLOOKUP($A83,'Copy of PY1 Data(H)'!$A$1:$A$288,'Copy of PY1 Data(H)'!$A$1:$CZ$288))</f>
        <v>0</v>
      </c>
      <c r="BT83" s="180" cm="1">
        <f t="array" ref="BT83">_xlfn.XLOOKUP(BT$1,'Copy of PY1 Data(H)'!$A$1:$CZ$1,_xlfn.XLOOKUP($A83,'Copy of PY1 Data(H)'!$A$1:$A$288,'Copy of PY1 Data(H)'!$A$1:$CZ$288))</f>
        <v>0</v>
      </c>
      <c r="BU83" s="180" cm="1">
        <f t="array" ref="BU83">_xlfn.XLOOKUP(BU$1,'Copy of PY1 Data(H)'!$A$1:$CZ$1,_xlfn.XLOOKUP($A83,'Copy of PY1 Data(H)'!$A$1:$A$288,'Copy of PY1 Data(H)'!$A$1:$CZ$288))</f>
        <v>0</v>
      </c>
      <c r="BV83" s="180" cm="1">
        <f t="array" ref="BV83">_xlfn.XLOOKUP(BV$1,'Copy of PY1 Data(H)'!$A$1:$CZ$1,_xlfn.XLOOKUP($A83,'Copy of PY1 Data(H)'!$A$1:$A$288,'Copy of PY1 Data(H)'!$A$1:$CZ$288))</f>
        <v>0</v>
      </c>
      <c r="BW83" s="180" cm="1">
        <f t="array" ref="BW83">_xlfn.XLOOKUP(BW$1,'Copy of PY1 Data(H)'!$A$1:$CZ$1,_xlfn.XLOOKUP($A83,'Copy of PY1 Data(H)'!$A$1:$A$288,'Copy of PY1 Data(H)'!$A$1:$CZ$288))</f>
        <v>162706</v>
      </c>
      <c r="BX83" s="180" cm="1">
        <f t="array" ref="BX83">_xlfn.XLOOKUP(BX$1,'Copy of PY1 Data(H)'!$A$1:$CZ$1,_xlfn.XLOOKUP($A83,'Copy of PY1 Data(H)'!$A$1:$A$288,'Copy of PY1 Data(H)'!$A$1:$CZ$288))</f>
        <v>0</v>
      </c>
      <c r="BY83" s="180" cm="1">
        <f t="array" ref="BY83">_xlfn.XLOOKUP(BY$1,'Copy of PY1 Data(H)'!$A$1:$CZ$1,_xlfn.XLOOKUP($A83,'Copy of PY1 Data(H)'!$A$1:$A$288,'Copy of PY1 Data(H)'!$A$1:$CZ$288))</f>
        <v>23300</v>
      </c>
      <c r="BZ83" s="180" cm="1">
        <f t="array" ref="BZ83">_xlfn.XLOOKUP(BZ$1,'Copy of PY1 Data(H)'!$A$1:$CZ$1,_xlfn.XLOOKUP($A83,'Copy of PY1 Data(H)'!$A$1:$A$288,'Copy of PY1 Data(H)'!$A$1:$CZ$288))</f>
        <v>0</v>
      </c>
      <c r="CA83" s="180" cm="1">
        <f t="array" ref="CA83">_xlfn.XLOOKUP(CA$1,'Copy of PY1 Data(H)'!$A$1:$CZ$1,_xlfn.XLOOKUP($A83,'Copy of PY1 Data(H)'!$A$1:$A$288,'Copy of PY1 Data(H)'!$A$1:$CZ$288))</f>
        <v>0</v>
      </c>
      <c r="CB83" s="180" cm="1">
        <f t="array" ref="CB83">_xlfn.XLOOKUP(CB$1,'Copy of PY1 Data(H)'!$A$1:$CZ$1,_xlfn.XLOOKUP($A83,'Copy of PY1 Data(H)'!$A$1:$A$288,'Copy of PY1 Data(H)'!$A$1:$CZ$288))</f>
        <v>0</v>
      </c>
      <c r="CC83" s="180" cm="1">
        <f t="array" ref="CC83">_xlfn.XLOOKUP(CC$1,'Copy of PY1 Data(H)'!$A$1:$CZ$1,_xlfn.XLOOKUP($A83,'Copy of PY1 Data(H)'!$A$1:$A$288,'Copy of PY1 Data(H)'!$A$1:$CZ$288))</f>
        <v>0</v>
      </c>
      <c r="CD83" s="180" cm="1">
        <f t="array" ref="CD83">_xlfn.XLOOKUP(CD$1,'Copy of PY1 Data(H)'!$A$1:$CZ$1,_xlfn.XLOOKUP($A83,'Copy of PY1 Data(H)'!$A$1:$A$288,'Copy of PY1 Data(H)'!$A$1:$CZ$288))</f>
        <v>0</v>
      </c>
    </row>
    <row r="84" spans="1:82" x14ac:dyDescent="0.3">
      <c r="A84" s="180">
        <v>654</v>
      </c>
      <c r="C84" s="180"/>
      <c r="D84" s="180" cm="1">
        <f t="array" ref="D84">_xlfn.XLOOKUP(D$1,'Copy of PY1 Data(H)'!$A$1:$CZ$1,_xlfn.XLOOKUP($A84,'Copy of PY1 Data(H)'!$A$1:$A$288,'Copy of PY1 Data(H)'!$A$1:$CZ$288))</f>
        <v>295659</v>
      </c>
      <c r="E84" s="180" cm="1">
        <f t="array" ref="E84">_xlfn.XLOOKUP(E$1,'Copy of PY1 Data(H)'!$A$1:$CZ$1,_xlfn.XLOOKUP($A84,'Copy of PY1 Data(H)'!$A$1:$A$288,'Copy of PY1 Data(H)'!$A$1:$CZ$288))</f>
        <v>480426</v>
      </c>
      <c r="F84" s="180" cm="1">
        <f t="array" ref="F84">_xlfn.XLOOKUP(F$1,'Copy of PY1 Data(H)'!$A$1:$CZ$1,_xlfn.XLOOKUP($A84,'Copy of PY1 Data(H)'!$A$1:$A$288,'Copy of PY1 Data(H)'!$A$1:$CZ$288))</f>
        <v>0</v>
      </c>
      <c r="G84" s="180" cm="1">
        <f t="array" ref="G84">_xlfn.XLOOKUP(G$1,'Copy of PY1 Data(H)'!$A$1:$CZ$1,_xlfn.XLOOKUP($A84,'Copy of PY1 Data(H)'!$A$1:$A$288,'Copy of PY1 Data(H)'!$A$1:$CZ$288))</f>
        <v>1110199</v>
      </c>
      <c r="H84" s="180" cm="1">
        <f t="array" ref="H84">_xlfn.XLOOKUP(H$1,'Copy of PY1 Data(H)'!$A$1:$CZ$1,_xlfn.XLOOKUP($A84,'Copy of PY1 Data(H)'!$A$1:$A$288,'Copy of PY1 Data(H)'!$A$1:$CZ$288))</f>
        <v>681638</v>
      </c>
      <c r="I84" s="180" cm="1">
        <f t="array" ref="I84">_xlfn.XLOOKUP(I$1,'Copy of PY1 Data(H)'!$A$1:$CZ$1,_xlfn.XLOOKUP($A84,'Copy of PY1 Data(H)'!$A$1:$A$288,'Copy of PY1 Data(H)'!$A$1:$CZ$288))</f>
        <v>161046</v>
      </c>
      <c r="J84" s="180" cm="1">
        <f t="array" ref="J84">_xlfn.XLOOKUP(J$1,'Copy of PY1 Data(H)'!$A$1:$CZ$1,_xlfn.XLOOKUP($A84,'Copy of PY1 Data(H)'!$A$1:$A$288,'Copy of PY1 Data(H)'!$A$1:$CZ$288))</f>
        <v>0</v>
      </c>
      <c r="K84" s="180" cm="1">
        <f t="array" ref="K84">_xlfn.XLOOKUP(K$1,'Copy of PY1 Data(H)'!$A$1:$CZ$1,_xlfn.XLOOKUP($A84,'Copy of PY1 Data(H)'!$A$1:$A$288,'Copy of PY1 Data(H)'!$A$1:$CZ$288))</f>
        <v>442180</v>
      </c>
      <c r="L84" s="180" cm="1">
        <f t="array" ref="L84">_xlfn.XLOOKUP(L$1,'Copy of PY1 Data(H)'!$A$1:$CZ$1,_xlfn.XLOOKUP($A84,'Copy of PY1 Data(H)'!$A$1:$A$288,'Copy of PY1 Data(H)'!$A$1:$CZ$288))</f>
        <v>4732110</v>
      </c>
      <c r="M84" s="180" cm="1">
        <f t="array" ref="M84">_xlfn.XLOOKUP(M$1,'Copy of PY1 Data(H)'!$A$1:$CZ$1,_xlfn.XLOOKUP($A84,'Copy of PY1 Data(H)'!$A$1:$A$288,'Copy of PY1 Data(H)'!$A$1:$CZ$288))</f>
        <v>0</v>
      </c>
      <c r="N84" s="180" cm="1">
        <f t="array" ref="N84">_xlfn.XLOOKUP(N$1,'Copy of PY1 Data(H)'!$A$1:$CZ$1,_xlfn.XLOOKUP($A84,'Copy of PY1 Data(H)'!$A$1:$A$288,'Copy of PY1 Data(H)'!$A$1:$CZ$288))</f>
        <v>0</v>
      </c>
      <c r="O84" s="180" cm="1">
        <f t="array" ref="O84">_xlfn.XLOOKUP(O$1,'Copy of PY1 Data(H)'!$A$1:$CZ$1,_xlfn.XLOOKUP($A84,'Copy of PY1 Data(H)'!$A$1:$A$288,'Copy of PY1 Data(H)'!$A$1:$CZ$288))</f>
        <v>0</v>
      </c>
      <c r="P84" s="180" cm="1">
        <f t="array" ref="P84">_xlfn.XLOOKUP(P$1,'Copy of PY1 Data(H)'!$A$1:$CZ$1,_xlfn.XLOOKUP($A84,'Copy of PY1 Data(H)'!$A$1:$A$288,'Copy of PY1 Data(H)'!$A$1:$CZ$288))</f>
        <v>17884</v>
      </c>
      <c r="Q84" s="180" cm="1">
        <f t="array" ref="Q84">_xlfn.XLOOKUP(Q$1,'Copy of PY1 Data(H)'!$A$1:$CZ$1,_xlfn.XLOOKUP($A84,'Copy of PY1 Data(H)'!$A$1:$A$288,'Copy of PY1 Data(H)'!$A$1:$CZ$288))</f>
        <v>7373113</v>
      </c>
      <c r="R84" s="180" cm="1">
        <f t="array" ref="R84">_xlfn.XLOOKUP(R$1,'Copy of PY1 Data(H)'!$A$1:$CZ$1,_xlfn.XLOOKUP($A84,'Copy of PY1 Data(H)'!$A$1:$A$288,'Copy of PY1 Data(H)'!$A$1:$CZ$288))</f>
        <v>0</v>
      </c>
      <c r="S84" s="180" cm="1">
        <f t="array" ref="S84">_xlfn.XLOOKUP(S$1,'Copy of PY1 Data(H)'!$A$1:$CZ$1,_xlfn.XLOOKUP($A84,'Copy of PY1 Data(H)'!$A$1:$A$288,'Copy of PY1 Data(H)'!$A$1:$CZ$288))</f>
        <v>374002</v>
      </c>
      <c r="T84" s="180" cm="1">
        <f t="array" ref="T84">_xlfn.XLOOKUP(T$1,'Copy of PY1 Data(H)'!$A$1:$CZ$1,_xlfn.XLOOKUP($A84,'Copy of PY1 Data(H)'!$A$1:$A$288,'Copy of PY1 Data(H)'!$A$1:$CZ$288))</f>
        <v>1281293</v>
      </c>
      <c r="U84" s="180" cm="1">
        <f t="array" ref="U84">_xlfn.XLOOKUP(U$1,'Copy of PY1 Data(H)'!$A$1:$CZ$1,_xlfn.XLOOKUP($A84,'Copy of PY1 Data(H)'!$A$1:$A$288,'Copy of PY1 Data(H)'!$A$1:$CZ$288))</f>
        <v>1060160</v>
      </c>
      <c r="V84" s="180" cm="1">
        <f t="array" ref="V84">_xlfn.XLOOKUP(V$1,'Copy of PY1 Data(H)'!$A$1:$CZ$1,_xlfn.XLOOKUP($A84,'Copy of PY1 Data(H)'!$A$1:$A$288,'Copy of PY1 Data(H)'!$A$1:$CZ$288))</f>
        <v>7438329</v>
      </c>
      <c r="W84" s="180" cm="1">
        <f t="array" ref="W84">_xlfn.XLOOKUP(W$1,'Copy of PY1 Data(H)'!$A$1:$CZ$1,_xlfn.XLOOKUP($A84,'Copy of PY1 Data(H)'!$A$1:$A$288,'Copy of PY1 Data(H)'!$A$1:$CZ$288))</f>
        <v>0</v>
      </c>
      <c r="X84" s="180" cm="1">
        <f t="array" ref="X84">_xlfn.XLOOKUP(X$1,'Copy of PY1 Data(H)'!$A$1:$CZ$1,_xlfn.XLOOKUP($A84,'Copy of PY1 Data(H)'!$A$1:$A$288,'Copy of PY1 Data(H)'!$A$1:$CZ$288))</f>
        <v>0</v>
      </c>
      <c r="Y84" s="180" cm="1">
        <f t="array" ref="Y84">_xlfn.XLOOKUP(Y$1,'Copy of PY1 Data(H)'!$A$1:$CZ$1,_xlfn.XLOOKUP($A84,'Copy of PY1 Data(H)'!$A$1:$A$288,'Copy of PY1 Data(H)'!$A$1:$CZ$288))</f>
        <v>363105</v>
      </c>
      <c r="Z84" s="180" cm="1">
        <f t="array" ref="Z84">_xlfn.XLOOKUP(Z$1,'Copy of PY1 Data(H)'!$A$1:$CZ$1,_xlfn.XLOOKUP($A84,'Copy of PY1 Data(H)'!$A$1:$A$288,'Copy of PY1 Data(H)'!$A$1:$CZ$288))</f>
        <v>39681163</v>
      </c>
      <c r="AA84" s="180" cm="1">
        <f t="array" ref="AA84">_xlfn.XLOOKUP(AA$1,'Copy of PY1 Data(H)'!$A$1:$CZ$1,_xlfn.XLOOKUP($A84,'Copy of PY1 Data(H)'!$A$1:$A$288,'Copy of PY1 Data(H)'!$A$1:$CZ$288))</f>
        <v>28398</v>
      </c>
      <c r="AB84" s="180" cm="1">
        <f t="array" ref="AB84">_xlfn.XLOOKUP(AB$1,'Copy of PY1 Data(H)'!$A$1:$CZ$1,_xlfn.XLOOKUP($A84,'Copy of PY1 Data(H)'!$A$1:$A$288,'Copy of PY1 Data(H)'!$A$1:$CZ$288))</f>
        <v>676311</v>
      </c>
      <c r="AC84" s="180" cm="1">
        <f t="array" ref="AC84">_xlfn.XLOOKUP(AC$1,'Copy of PY1 Data(H)'!$A$1:$CZ$1,_xlfn.XLOOKUP($A84,'Copy of PY1 Data(H)'!$A$1:$A$288,'Copy of PY1 Data(H)'!$A$1:$CZ$288))</f>
        <v>0</v>
      </c>
      <c r="AD84" s="180" cm="1">
        <f t="array" ref="AD84">_xlfn.XLOOKUP(AD$1,'Copy of PY1 Data(H)'!$A$1:$CZ$1,_xlfn.XLOOKUP($A84,'Copy of PY1 Data(H)'!$A$1:$A$288,'Copy of PY1 Data(H)'!$A$1:$CZ$288))</f>
        <v>0</v>
      </c>
      <c r="AE84" s="180" cm="1">
        <f t="array" ref="AE84">_xlfn.XLOOKUP(AE$1,'Copy of PY1 Data(H)'!$A$1:$CZ$1,_xlfn.XLOOKUP($A84,'Copy of PY1 Data(H)'!$A$1:$A$288,'Copy of PY1 Data(H)'!$A$1:$CZ$288))</f>
        <v>0</v>
      </c>
      <c r="AF84" s="180" cm="1">
        <f t="array" ref="AF84">_xlfn.XLOOKUP(AF$1,'Copy of PY1 Data(H)'!$A$1:$CZ$1,_xlfn.XLOOKUP($A84,'Copy of PY1 Data(H)'!$A$1:$A$288,'Copy of PY1 Data(H)'!$A$1:$CZ$288))</f>
        <v>34409014</v>
      </c>
      <c r="AG84" s="180" cm="1">
        <f t="array" ref="AG84">_xlfn.XLOOKUP(AG$1,'Copy of PY1 Data(H)'!$A$1:$CZ$1,_xlfn.XLOOKUP($A84,'Copy of PY1 Data(H)'!$A$1:$A$288,'Copy of PY1 Data(H)'!$A$1:$CZ$288))</f>
        <v>2119</v>
      </c>
      <c r="AH84" s="180" cm="1">
        <f t="array" ref="AH84">_xlfn.XLOOKUP(AH$1,'Copy of PY1 Data(H)'!$A$1:$CZ$1,_xlfn.XLOOKUP($A84,'Copy of PY1 Data(H)'!$A$1:$A$288,'Copy of PY1 Data(H)'!$A$1:$CZ$288))</f>
        <v>146022</v>
      </c>
      <c r="AI84" s="180" cm="1">
        <f t="array" ref="AI84">_xlfn.XLOOKUP(AI$1,'Copy of PY1 Data(H)'!$A$1:$CZ$1,_xlfn.XLOOKUP($A84,'Copy of PY1 Data(H)'!$A$1:$A$288,'Copy of PY1 Data(H)'!$A$1:$CZ$288))</f>
        <v>2542573</v>
      </c>
      <c r="AJ84" s="180" cm="1">
        <f t="array" ref="AJ84">_xlfn.XLOOKUP(AJ$1,'Copy of PY1 Data(H)'!$A$1:$CZ$1,_xlfn.XLOOKUP($A84,'Copy of PY1 Data(H)'!$A$1:$A$288,'Copy of PY1 Data(H)'!$A$1:$CZ$288))</f>
        <v>94809</v>
      </c>
      <c r="AK84" s="180" cm="1">
        <f t="array" ref="AK84">_xlfn.XLOOKUP(AK$1,'Copy of PY1 Data(H)'!$A$1:$CZ$1,_xlfn.XLOOKUP($A84,'Copy of PY1 Data(H)'!$A$1:$A$288,'Copy of PY1 Data(H)'!$A$1:$CZ$288))</f>
        <v>62631</v>
      </c>
      <c r="AL84" s="180" cm="1">
        <f t="array" ref="AL84">_xlfn.XLOOKUP(AL$1,'Copy of PY1 Data(H)'!$A$1:$CZ$1,_xlfn.XLOOKUP($A84,'Copy of PY1 Data(H)'!$A$1:$A$288,'Copy of PY1 Data(H)'!$A$1:$CZ$288))</f>
        <v>0</v>
      </c>
      <c r="AM84" s="180" cm="1">
        <f t="array" ref="AM84">_xlfn.XLOOKUP(AM$1,'Copy of PY1 Data(H)'!$A$1:$CZ$1,_xlfn.XLOOKUP($A84,'Copy of PY1 Data(H)'!$A$1:$A$288,'Copy of PY1 Data(H)'!$A$1:$CZ$288))</f>
        <v>302613</v>
      </c>
      <c r="AN84" s="180" cm="1">
        <f t="array" ref="AN84">_xlfn.XLOOKUP(AN$1,'Copy of PY1 Data(H)'!$A$1:$CZ$1,_xlfn.XLOOKUP($A84,'Copy of PY1 Data(H)'!$A$1:$A$288,'Copy of PY1 Data(H)'!$A$1:$CZ$288))</f>
        <v>14560578</v>
      </c>
      <c r="AO84" s="180" cm="1">
        <f t="array" ref="AO84">_xlfn.XLOOKUP(AO$1,'Copy of PY1 Data(H)'!$A$1:$CZ$1,_xlfn.XLOOKUP($A84,'Copy of PY1 Data(H)'!$A$1:$A$288,'Copy of PY1 Data(H)'!$A$1:$CZ$288))</f>
        <v>0</v>
      </c>
      <c r="AP84" s="180" cm="1">
        <f t="array" ref="AP84">_xlfn.XLOOKUP(AP$1,'Copy of PY1 Data(H)'!$A$1:$CZ$1,_xlfn.XLOOKUP($A84,'Copy of PY1 Data(H)'!$A$1:$A$288,'Copy of PY1 Data(H)'!$A$1:$CZ$288))</f>
        <v>2985745</v>
      </c>
      <c r="AQ84" s="180" cm="1">
        <f t="array" ref="AQ84">_xlfn.XLOOKUP(AQ$1,'Copy of PY1 Data(H)'!$A$1:$CZ$1,_xlfn.XLOOKUP($A84,'Copy of PY1 Data(H)'!$A$1:$A$288,'Copy of PY1 Data(H)'!$A$1:$CZ$288))</f>
        <v>0</v>
      </c>
      <c r="AR84" s="180" cm="1">
        <f t="array" ref="AR84">_xlfn.XLOOKUP(AR$1,'Copy of PY1 Data(H)'!$A$1:$CZ$1,_xlfn.XLOOKUP($A84,'Copy of PY1 Data(H)'!$A$1:$A$288,'Copy of PY1 Data(H)'!$A$1:$CZ$288))</f>
        <v>0</v>
      </c>
      <c r="AS84" s="180" cm="1">
        <f t="array" ref="AS84">_xlfn.XLOOKUP(AS$1,'Copy of PY1 Data(H)'!$A$1:$CZ$1,_xlfn.XLOOKUP($A84,'Copy of PY1 Data(H)'!$A$1:$A$288,'Copy of PY1 Data(H)'!$A$1:$CZ$288))</f>
        <v>0</v>
      </c>
      <c r="AT84" s="180" cm="1">
        <f t="array" ref="AT84">_xlfn.XLOOKUP(AT$1,'Copy of PY1 Data(H)'!$A$1:$CZ$1,_xlfn.XLOOKUP($A84,'Copy of PY1 Data(H)'!$A$1:$A$288,'Copy of PY1 Data(H)'!$A$1:$CZ$288))</f>
        <v>467244</v>
      </c>
      <c r="AU84" s="180" cm="1">
        <f t="array" ref="AU84">_xlfn.XLOOKUP(AU$1,'Copy of PY1 Data(H)'!$A$1:$CZ$1,_xlfn.XLOOKUP($A84,'Copy of PY1 Data(H)'!$A$1:$A$288,'Copy of PY1 Data(H)'!$A$1:$CZ$288))</f>
        <v>63695831</v>
      </c>
      <c r="AV84" s="180" cm="1">
        <f t="array" ref="AV84">_xlfn.XLOOKUP(AV$1,'Copy of PY1 Data(H)'!$A$1:$CZ$1,_xlfn.XLOOKUP($A84,'Copy of PY1 Data(H)'!$A$1:$A$288,'Copy of PY1 Data(H)'!$A$1:$CZ$288))</f>
        <v>32854368</v>
      </c>
      <c r="AW84" s="180" cm="1">
        <f t="array" ref="AW84">_xlfn.XLOOKUP(AW$1,'Copy of PY1 Data(H)'!$A$1:$CZ$1,_xlfn.XLOOKUP($A84,'Copy of PY1 Data(H)'!$A$1:$A$288,'Copy of PY1 Data(H)'!$A$1:$CZ$288))</f>
        <v>940257</v>
      </c>
      <c r="AX84" s="180" cm="1">
        <f t="array" ref="AX84">_xlfn.XLOOKUP(AX$1,'Copy of PY1 Data(H)'!$A$1:$CZ$1,_xlfn.XLOOKUP($A84,'Copy of PY1 Data(H)'!$A$1:$A$288,'Copy of PY1 Data(H)'!$A$1:$CZ$288))</f>
        <v>170593</v>
      </c>
      <c r="AY84" s="180" cm="1">
        <f t="array" ref="AY84">_xlfn.XLOOKUP(AY$1,'Copy of PY1 Data(H)'!$A$1:$CZ$1,_xlfn.XLOOKUP($A84,'Copy of PY1 Data(H)'!$A$1:$A$288,'Copy of PY1 Data(H)'!$A$1:$CZ$288))</f>
        <v>188867</v>
      </c>
      <c r="AZ84" s="180" cm="1">
        <f t="array" ref="AZ84">_xlfn.XLOOKUP(AZ$1,'Copy of PY1 Data(H)'!$A$1:$CZ$1,_xlfn.XLOOKUP($A84,'Copy of PY1 Data(H)'!$A$1:$A$288,'Copy of PY1 Data(H)'!$A$1:$CZ$288))</f>
        <v>44362</v>
      </c>
      <c r="BA84" s="180" cm="1">
        <f t="array" ref="BA84">_xlfn.XLOOKUP(BA$1,'Copy of PY1 Data(H)'!$A$1:$CZ$1,_xlfn.XLOOKUP($A84,'Copy of PY1 Data(H)'!$A$1:$A$288,'Copy of PY1 Data(H)'!$A$1:$CZ$288))</f>
        <v>0</v>
      </c>
      <c r="BB84" s="180" cm="1">
        <f t="array" ref="BB84">_xlfn.XLOOKUP(BB$1,'Copy of PY1 Data(H)'!$A$1:$CZ$1,_xlfn.XLOOKUP($A84,'Copy of PY1 Data(H)'!$A$1:$A$288,'Copy of PY1 Data(H)'!$A$1:$CZ$288))</f>
        <v>4606456</v>
      </c>
      <c r="BC84" s="180" cm="1">
        <f t="array" ref="BC84">_xlfn.XLOOKUP(BC$1,'Copy of PY1 Data(H)'!$A$1:$CZ$1,_xlfn.XLOOKUP($A84,'Copy of PY1 Data(H)'!$A$1:$A$288,'Copy of PY1 Data(H)'!$A$1:$CZ$288))</f>
        <v>480089</v>
      </c>
      <c r="BD84" s="180" cm="1">
        <f t="array" ref="BD84">_xlfn.XLOOKUP(BD$1,'Copy of PY1 Data(H)'!$A$1:$CZ$1,_xlfn.XLOOKUP($A84,'Copy of PY1 Data(H)'!$A$1:$A$288,'Copy of PY1 Data(H)'!$A$1:$CZ$288))</f>
        <v>0</v>
      </c>
      <c r="BE84" s="180" cm="1">
        <f t="array" ref="BE84">_xlfn.XLOOKUP(BE$1,'Copy of PY1 Data(H)'!$A$1:$CZ$1,_xlfn.XLOOKUP($A84,'Copy of PY1 Data(H)'!$A$1:$A$288,'Copy of PY1 Data(H)'!$A$1:$CZ$288))</f>
        <v>150913</v>
      </c>
      <c r="BF84" s="180" cm="1">
        <f t="array" ref="BF84">_xlfn.XLOOKUP(BF$1,'Copy of PY1 Data(H)'!$A$1:$CZ$1,_xlfn.XLOOKUP($A84,'Copy of PY1 Data(H)'!$A$1:$A$288,'Copy of PY1 Data(H)'!$A$1:$CZ$288))</f>
        <v>12489951</v>
      </c>
      <c r="BG84" s="180" cm="1">
        <f t="array" ref="BG84">_xlfn.XLOOKUP(BG$1,'Copy of PY1 Data(H)'!$A$1:$CZ$1,_xlfn.XLOOKUP($A84,'Copy of PY1 Data(H)'!$A$1:$A$288,'Copy of PY1 Data(H)'!$A$1:$CZ$288))</f>
        <v>0</v>
      </c>
      <c r="BH84" s="180" cm="1">
        <f t="array" ref="BH84">_xlfn.XLOOKUP(BH$1,'Copy of PY1 Data(H)'!$A$1:$CZ$1,_xlfn.XLOOKUP($A84,'Copy of PY1 Data(H)'!$A$1:$A$288,'Copy of PY1 Data(H)'!$A$1:$CZ$288))</f>
        <v>10515642</v>
      </c>
      <c r="BI84" s="180" cm="1">
        <f t="array" ref="BI84">_xlfn.XLOOKUP(BI$1,'Copy of PY1 Data(H)'!$A$1:$CZ$1,_xlfn.XLOOKUP($A84,'Copy of PY1 Data(H)'!$A$1:$A$288,'Copy of PY1 Data(H)'!$A$1:$CZ$288))</f>
        <v>931568</v>
      </c>
      <c r="BJ84" s="180" cm="1">
        <f t="array" ref="BJ84">_xlfn.XLOOKUP(BJ$1,'Copy of PY1 Data(H)'!$A$1:$CZ$1,_xlfn.XLOOKUP($A84,'Copy of PY1 Data(H)'!$A$1:$A$288,'Copy of PY1 Data(H)'!$A$1:$CZ$288))</f>
        <v>0</v>
      </c>
      <c r="BK84" s="180" cm="1">
        <f t="array" ref="BK84">_xlfn.XLOOKUP(BK$1,'Copy of PY1 Data(H)'!$A$1:$CZ$1,_xlfn.XLOOKUP($A84,'Copy of PY1 Data(H)'!$A$1:$A$288,'Copy of PY1 Data(H)'!$A$1:$CZ$288))</f>
        <v>0</v>
      </c>
      <c r="BL84" s="180" cm="1">
        <f t="array" ref="BL84">_xlfn.XLOOKUP(BL$1,'Copy of PY1 Data(H)'!$A$1:$CZ$1,_xlfn.XLOOKUP($A84,'Copy of PY1 Data(H)'!$A$1:$A$288,'Copy of PY1 Data(H)'!$A$1:$CZ$288))</f>
        <v>35835040</v>
      </c>
      <c r="BM84" s="180" cm="1">
        <f t="array" ref="BM84">_xlfn.XLOOKUP(BM$1,'Copy of PY1 Data(H)'!$A$1:$CZ$1,_xlfn.XLOOKUP($A84,'Copy of PY1 Data(H)'!$A$1:$A$288,'Copy of PY1 Data(H)'!$A$1:$CZ$288))</f>
        <v>16459529</v>
      </c>
      <c r="BN84" s="180" cm="1">
        <f t="array" ref="BN84">_xlfn.XLOOKUP(BN$1,'Copy of PY1 Data(H)'!$A$1:$CZ$1,_xlfn.XLOOKUP($A84,'Copy of PY1 Data(H)'!$A$1:$A$288,'Copy of PY1 Data(H)'!$A$1:$CZ$288))</f>
        <v>772499</v>
      </c>
      <c r="BO84" s="180" cm="1">
        <f t="array" ref="BO84">_xlfn.XLOOKUP(BO$1,'Copy of PY1 Data(H)'!$A$1:$CZ$1,_xlfn.XLOOKUP($A84,'Copy of PY1 Data(H)'!$A$1:$A$288,'Copy of PY1 Data(H)'!$A$1:$CZ$288))</f>
        <v>39019511</v>
      </c>
      <c r="BP84" s="180" cm="1">
        <f t="array" ref="BP84">_xlfn.XLOOKUP(BP$1,'Copy of PY1 Data(H)'!$A$1:$CZ$1,_xlfn.XLOOKUP($A84,'Copy of PY1 Data(H)'!$A$1:$A$288,'Copy of PY1 Data(H)'!$A$1:$CZ$288))</f>
        <v>45767095</v>
      </c>
      <c r="BQ84" s="180" cm="1">
        <f t="array" ref="BQ84">_xlfn.XLOOKUP(BQ$1,'Copy of PY1 Data(H)'!$A$1:$CZ$1,_xlfn.XLOOKUP($A84,'Copy of PY1 Data(H)'!$A$1:$A$288,'Copy of PY1 Data(H)'!$A$1:$CZ$288))</f>
        <v>282755</v>
      </c>
      <c r="BR84" s="180" cm="1">
        <f t="array" ref="BR84">_xlfn.XLOOKUP(BR$1,'Copy of PY1 Data(H)'!$A$1:$CZ$1,_xlfn.XLOOKUP($A84,'Copy of PY1 Data(H)'!$A$1:$A$288,'Copy of PY1 Data(H)'!$A$1:$CZ$288))</f>
        <v>2573876</v>
      </c>
      <c r="BS84" s="180" cm="1">
        <f t="array" ref="BS84">_xlfn.XLOOKUP(BS$1,'Copy of PY1 Data(H)'!$A$1:$CZ$1,_xlfn.XLOOKUP($A84,'Copy of PY1 Data(H)'!$A$1:$A$288,'Copy of PY1 Data(H)'!$A$1:$CZ$288))</f>
        <v>0</v>
      </c>
      <c r="BT84" s="180" cm="1">
        <f t="array" ref="BT84">_xlfn.XLOOKUP(BT$1,'Copy of PY1 Data(H)'!$A$1:$CZ$1,_xlfn.XLOOKUP($A84,'Copy of PY1 Data(H)'!$A$1:$A$288,'Copy of PY1 Data(H)'!$A$1:$CZ$288))</f>
        <v>0</v>
      </c>
      <c r="BU84" s="180" cm="1">
        <f t="array" ref="BU84">_xlfn.XLOOKUP(BU$1,'Copy of PY1 Data(H)'!$A$1:$CZ$1,_xlfn.XLOOKUP($A84,'Copy of PY1 Data(H)'!$A$1:$A$288,'Copy of PY1 Data(H)'!$A$1:$CZ$288))</f>
        <v>317370</v>
      </c>
      <c r="BV84" s="180" cm="1">
        <f t="array" ref="BV84">_xlfn.XLOOKUP(BV$1,'Copy of PY1 Data(H)'!$A$1:$CZ$1,_xlfn.XLOOKUP($A84,'Copy of PY1 Data(H)'!$A$1:$A$288,'Copy of PY1 Data(H)'!$A$1:$CZ$288))</f>
        <v>40037</v>
      </c>
      <c r="BW84" s="180" cm="1">
        <f t="array" ref="BW84">_xlfn.XLOOKUP(BW$1,'Copy of PY1 Data(H)'!$A$1:$CZ$1,_xlfn.XLOOKUP($A84,'Copy of PY1 Data(H)'!$A$1:$A$288,'Copy of PY1 Data(H)'!$A$1:$CZ$288))</f>
        <v>1896059</v>
      </c>
      <c r="BX84" s="180" cm="1">
        <f t="array" ref="BX84">_xlfn.XLOOKUP(BX$1,'Copy of PY1 Data(H)'!$A$1:$CZ$1,_xlfn.XLOOKUP($A84,'Copy of PY1 Data(H)'!$A$1:$A$288,'Copy of PY1 Data(H)'!$A$1:$CZ$288))</f>
        <v>0</v>
      </c>
      <c r="BY84" s="180" cm="1">
        <f t="array" ref="BY84">_xlfn.XLOOKUP(BY$1,'Copy of PY1 Data(H)'!$A$1:$CZ$1,_xlfn.XLOOKUP($A84,'Copy of PY1 Data(H)'!$A$1:$A$288,'Copy of PY1 Data(H)'!$A$1:$CZ$288))</f>
        <v>41928418</v>
      </c>
      <c r="BZ84" s="180" cm="1">
        <f t="array" ref="BZ84">_xlfn.XLOOKUP(BZ$1,'Copy of PY1 Data(H)'!$A$1:$CZ$1,_xlfn.XLOOKUP($A84,'Copy of PY1 Data(H)'!$A$1:$A$288,'Copy of PY1 Data(H)'!$A$1:$CZ$288))</f>
        <v>560333</v>
      </c>
      <c r="CA84" s="180" cm="1">
        <f t="array" ref="CA84">_xlfn.XLOOKUP(CA$1,'Copy of PY1 Data(H)'!$A$1:$CZ$1,_xlfn.XLOOKUP($A84,'Copy of PY1 Data(H)'!$A$1:$A$288,'Copy of PY1 Data(H)'!$A$1:$CZ$288))</f>
        <v>0</v>
      </c>
      <c r="CB84" s="180" cm="1">
        <f t="array" ref="CB84">_xlfn.XLOOKUP(CB$1,'Copy of PY1 Data(H)'!$A$1:$CZ$1,_xlfn.XLOOKUP($A84,'Copy of PY1 Data(H)'!$A$1:$A$288,'Copy of PY1 Data(H)'!$A$1:$CZ$288))</f>
        <v>444401</v>
      </c>
      <c r="CC84" s="180" cm="1">
        <f t="array" ref="CC84">_xlfn.XLOOKUP(CC$1,'Copy of PY1 Data(H)'!$A$1:$CZ$1,_xlfn.XLOOKUP($A84,'Copy of PY1 Data(H)'!$A$1:$A$288,'Copy of PY1 Data(H)'!$A$1:$CZ$288))</f>
        <v>0</v>
      </c>
      <c r="CD84" s="180" cm="1">
        <f t="array" ref="CD84">_xlfn.XLOOKUP(CD$1,'Copy of PY1 Data(H)'!$A$1:$CZ$1,_xlfn.XLOOKUP($A84,'Copy of PY1 Data(H)'!$A$1:$A$288,'Copy of PY1 Data(H)'!$A$1:$CZ$288))</f>
        <v>0</v>
      </c>
    </row>
    <row r="85" spans="1:82" x14ac:dyDescent="0.3">
      <c r="A85" s="180">
        <v>655</v>
      </c>
      <c r="C85" s="180"/>
      <c r="D85" s="180" cm="1">
        <f t="array" ref="D85">_xlfn.XLOOKUP(D$1,'Copy of PY1 Data(H)'!$A$1:$CZ$1,_xlfn.XLOOKUP($A85,'Copy of PY1 Data(H)'!$A$1:$A$288,'Copy of PY1 Data(H)'!$A$1:$CZ$288))</f>
        <v>53648</v>
      </c>
      <c r="E85" s="180" cm="1">
        <f t="array" ref="E85">_xlfn.XLOOKUP(E$1,'Copy of PY1 Data(H)'!$A$1:$CZ$1,_xlfn.XLOOKUP($A85,'Copy of PY1 Data(H)'!$A$1:$A$288,'Copy of PY1 Data(H)'!$A$1:$CZ$288))</f>
        <v>0</v>
      </c>
      <c r="F85" s="180" cm="1">
        <f t="array" ref="F85">_xlfn.XLOOKUP(F$1,'Copy of PY1 Data(H)'!$A$1:$CZ$1,_xlfn.XLOOKUP($A85,'Copy of PY1 Data(H)'!$A$1:$A$288,'Copy of PY1 Data(H)'!$A$1:$CZ$288))</f>
        <v>0</v>
      </c>
      <c r="G85" s="180" cm="1">
        <f t="array" ref="G85">_xlfn.XLOOKUP(G$1,'Copy of PY1 Data(H)'!$A$1:$CZ$1,_xlfn.XLOOKUP($A85,'Copy of PY1 Data(H)'!$A$1:$A$288,'Copy of PY1 Data(H)'!$A$1:$CZ$288))</f>
        <v>41293</v>
      </c>
      <c r="H85" s="180" cm="1">
        <f t="array" ref="H85">_xlfn.XLOOKUP(H$1,'Copy of PY1 Data(H)'!$A$1:$CZ$1,_xlfn.XLOOKUP($A85,'Copy of PY1 Data(H)'!$A$1:$A$288,'Copy of PY1 Data(H)'!$A$1:$CZ$288))</f>
        <v>103610</v>
      </c>
      <c r="I85" s="180" cm="1">
        <f t="array" ref="I85">_xlfn.XLOOKUP(I$1,'Copy of PY1 Data(H)'!$A$1:$CZ$1,_xlfn.XLOOKUP($A85,'Copy of PY1 Data(H)'!$A$1:$A$288,'Copy of PY1 Data(H)'!$A$1:$CZ$288))</f>
        <v>19627</v>
      </c>
      <c r="J85" s="180" cm="1">
        <f t="array" ref="J85">_xlfn.XLOOKUP(J$1,'Copy of PY1 Data(H)'!$A$1:$CZ$1,_xlfn.XLOOKUP($A85,'Copy of PY1 Data(H)'!$A$1:$A$288,'Copy of PY1 Data(H)'!$A$1:$CZ$288))</f>
        <v>0</v>
      </c>
      <c r="K85" s="180" cm="1">
        <f t="array" ref="K85">_xlfn.XLOOKUP(K$1,'Copy of PY1 Data(H)'!$A$1:$CZ$1,_xlfn.XLOOKUP($A85,'Copy of PY1 Data(H)'!$A$1:$A$288,'Copy of PY1 Data(H)'!$A$1:$CZ$288))</f>
        <v>218739</v>
      </c>
      <c r="L85" s="180" cm="1">
        <f t="array" ref="L85">_xlfn.XLOOKUP(L$1,'Copy of PY1 Data(H)'!$A$1:$CZ$1,_xlfn.XLOOKUP($A85,'Copy of PY1 Data(H)'!$A$1:$A$288,'Copy of PY1 Data(H)'!$A$1:$CZ$288))</f>
        <v>980721</v>
      </c>
      <c r="M85" s="180" cm="1">
        <f t="array" ref="M85">_xlfn.XLOOKUP(M$1,'Copy of PY1 Data(H)'!$A$1:$CZ$1,_xlfn.XLOOKUP($A85,'Copy of PY1 Data(H)'!$A$1:$A$288,'Copy of PY1 Data(H)'!$A$1:$CZ$288))</f>
        <v>0</v>
      </c>
      <c r="N85" s="180" cm="1">
        <f t="array" ref="N85">_xlfn.XLOOKUP(N$1,'Copy of PY1 Data(H)'!$A$1:$CZ$1,_xlfn.XLOOKUP($A85,'Copy of PY1 Data(H)'!$A$1:$A$288,'Copy of PY1 Data(H)'!$A$1:$CZ$288))</f>
        <v>0</v>
      </c>
      <c r="O85" s="180" cm="1">
        <f t="array" ref="O85">_xlfn.XLOOKUP(O$1,'Copy of PY1 Data(H)'!$A$1:$CZ$1,_xlfn.XLOOKUP($A85,'Copy of PY1 Data(H)'!$A$1:$A$288,'Copy of PY1 Data(H)'!$A$1:$CZ$288))</f>
        <v>0</v>
      </c>
      <c r="P85" s="180" cm="1">
        <f t="array" ref="P85">_xlfn.XLOOKUP(P$1,'Copy of PY1 Data(H)'!$A$1:$CZ$1,_xlfn.XLOOKUP($A85,'Copy of PY1 Data(H)'!$A$1:$A$288,'Copy of PY1 Data(H)'!$A$1:$CZ$288))</f>
        <v>1150</v>
      </c>
      <c r="Q85" s="180" cm="1">
        <f t="array" ref="Q85">_xlfn.XLOOKUP(Q$1,'Copy of PY1 Data(H)'!$A$1:$CZ$1,_xlfn.XLOOKUP($A85,'Copy of PY1 Data(H)'!$A$1:$A$288,'Copy of PY1 Data(H)'!$A$1:$CZ$288))</f>
        <v>116347</v>
      </c>
      <c r="R85" s="180" cm="1">
        <f t="array" ref="R85">_xlfn.XLOOKUP(R$1,'Copy of PY1 Data(H)'!$A$1:$CZ$1,_xlfn.XLOOKUP($A85,'Copy of PY1 Data(H)'!$A$1:$A$288,'Copy of PY1 Data(H)'!$A$1:$CZ$288))</f>
        <v>0</v>
      </c>
      <c r="S85" s="180" cm="1">
        <f t="array" ref="S85">_xlfn.XLOOKUP(S$1,'Copy of PY1 Data(H)'!$A$1:$CZ$1,_xlfn.XLOOKUP($A85,'Copy of PY1 Data(H)'!$A$1:$A$288,'Copy of PY1 Data(H)'!$A$1:$CZ$288))</f>
        <v>20788</v>
      </c>
      <c r="T85" s="180" cm="1">
        <f t="array" ref="T85">_xlfn.XLOOKUP(T$1,'Copy of PY1 Data(H)'!$A$1:$CZ$1,_xlfn.XLOOKUP($A85,'Copy of PY1 Data(H)'!$A$1:$A$288,'Copy of PY1 Data(H)'!$A$1:$CZ$288))</f>
        <v>0</v>
      </c>
      <c r="U85" s="180" cm="1">
        <f t="array" ref="U85">_xlfn.XLOOKUP(U$1,'Copy of PY1 Data(H)'!$A$1:$CZ$1,_xlfn.XLOOKUP($A85,'Copy of PY1 Data(H)'!$A$1:$A$288,'Copy of PY1 Data(H)'!$A$1:$CZ$288))</f>
        <v>0</v>
      </c>
      <c r="V85" s="180" cm="1">
        <f t="array" ref="V85">_xlfn.XLOOKUP(V$1,'Copy of PY1 Data(H)'!$A$1:$CZ$1,_xlfn.XLOOKUP($A85,'Copy of PY1 Data(H)'!$A$1:$A$288,'Copy of PY1 Data(H)'!$A$1:$CZ$288))</f>
        <v>42240</v>
      </c>
      <c r="W85" s="180" cm="1">
        <f t="array" ref="W85">_xlfn.XLOOKUP(W$1,'Copy of PY1 Data(H)'!$A$1:$CZ$1,_xlfn.XLOOKUP($A85,'Copy of PY1 Data(H)'!$A$1:$A$288,'Copy of PY1 Data(H)'!$A$1:$CZ$288))</f>
        <v>0</v>
      </c>
      <c r="X85" s="180" cm="1">
        <f t="array" ref="X85">_xlfn.XLOOKUP(X$1,'Copy of PY1 Data(H)'!$A$1:$CZ$1,_xlfn.XLOOKUP($A85,'Copy of PY1 Data(H)'!$A$1:$A$288,'Copy of PY1 Data(H)'!$A$1:$CZ$288))</f>
        <v>0</v>
      </c>
      <c r="Y85" s="180" cm="1">
        <f t="array" ref="Y85">_xlfn.XLOOKUP(Y$1,'Copy of PY1 Data(H)'!$A$1:$CZ$1,_xlfn.XLOOKUP($A85,'Copy of PY1 Data(H)'!$A$1:$A$288,'Copy of PY1 Data(H)'!$A$1:$CZ$288))</f>
        <v>24397</v>
      </c>
      <c r="Z85" s="180" cm="1">
        <f t="array" ref="Z85">_xlfn.XLOOKUP(Z$1,'Copy of PY1 Data(H)'!$A$1:$CZ$1,_xlfn.XLOOKUP($A85,'Copy of PY1 Data(H)'!$A$1:$A$288,'Copy of PY1 Data(H)'!$A$1:$CZ$288))</f>
        <v>4887527</v>
      </c>
      <c r="AA85" s="180" cm="1">
        <f t="array" ref="AA85">_xlfn.XLOOKUP(AA$1,'Copy of PY1 Data(H)'!$A$1:$CZ$1,_xlfn.XLOOKUP($A85,'Copy of PY1 Data(H)'!$A$1:$A$288,'Copy of PY1 Data(H)'!$A$1:$CZ$288))</f>
        <v>0</v>
      </c>
      <c r="AB85" s="180" cm="1">
        <f t="array" ref="AB85">_xlfn.XLOOKUP(AB$1,'Copy of PY1 Data(H)'!$A$1:$CZ$1,_xlfn.XLOOKUP($A85,'Copy of PY1 Data(H)'!$A$1:$A$288,'Copy of PY1 Data(H)'!$A$1:$CZ$288))</f>
        <v>43324</v>
      </c>
      <c r="AC85" s="180" cm="1">
        <f t="array" ref="AC85">_xlfn.XLOOKUP(AC$1,'Copy of PY1 Data(H)'!$A$1:$CZ$1,_xlfn.XLOOKUP($A85,'Copy of PY1 Data(H)'!$A$1:$A$288,'Copy of PY1 Data(H)'!$A$1:$CZ$288))</f>
        <v>0</v>
      </c>
      <c r="AD85" s="180" cm="1">
        <f t="array" ref="AD85">_xlfn.XLOOKUP(AD$1,'Copy of PY1 Data(H)'!$A$1:$CZ$1,_xlfn.XLOOKUP($A85,'Copy of PY1 Data(H)'!$A$1:$A$288,'Copy of PY1 Data(H)'!$A$1:$CZ$288))</f>
        <v>0</v>
      </c>
      <c r="AE85" s="180" cm="1">
        <f t="array" ref="AE85">_xlfn.XLOOKUP(AE$1,'Copy of PY1 Data(H)'!$A$1:$CZ$1,_xlfn.XLOOKUP($A85,'Copy of PY1 Data(H)'!$A$1:$A$288,'Copy of PY1 Data(H)'!$A$1:$CZ$288))</f>
        <v>0</v>
      </c>
      <c r="AF85" s="180" cm="1">
        <f t="array" ref="AF85">_xlfn.XLOOKUP(AF$1,'Copy of PY1 Data(H)'!$A$1:$CZ$1,_xlfn.XLOOKUP($A85,'Copy of PY1 Data(H)'!$A$1:$A$288,'Copy of PY1 Data(H)'!$A$1:$CZ$288))</f>
        <v>2950363</v>
      </c>
      <c r="AG85" s="180" cm="1">
        <f t="array" ref="AG85">_xlfn.XLOOKUP(AG$1,'Copy of PY1 Data(H)'!$A$1:$CZ$1,_xlfn.XLOOKUP($A85,'Copy of PY1 Data(H)'!$A$1:$A$288,'Copy of PY1 Data(H)'!$A$1:$CZ$288))</f>
        <v>1733</v>
      </c>
      <c r="AH85" s="180" cm="1">
        <f t="array" ref="AH85">_xlfn.XLOOKUP(AH$1,'Copy of PY1 Data(H)'!$A$1:$CZ$1,_xlfn.XLOOKUP($A85,'Copy of PY1 Data(H)'!$A$1:$A$288,'Copy of PY1 Data(H)'!$A$1:$CZ$288))</f>
        <v>17201</v>
      </c>
      <c r="AI85" s="180" cm="1">
        <f t="array" ref="AI85">_xlfn.XLOOKUP(AI$1,'Copy of PY1 Data(H)'!$A$1:$CZ$1,_xlfn.XLOOKUP($A85,'Copy of PY1 Data(H)'!$A$1:$A$288,'Copy of PY1 Data(H)'!$A$1:$CZ$288))</f>
        <v>64023</v>
      </c>
      <c r="AJ85" s="180" cm="1">
        <f t="array" ref="AJ85">_xlfn.XLOOKUP(AJ$1,'Copy of PY1 Data(H)'!$A$1:$CZ$1,_xlfn.XLOOKUP($A85,'Copy of PY1 Data(H)'!$A$1:$A$288,'Copy of PY1 Data(H)'!$A$1:$CZ$288))</f>
        <v>0</v>
      </c>
      <c r="AK85" s="180" cm="1">
        <f t="array" ref="AK85">_xlfn.XLOOKUP(AK$1,'Copy of PY1 Data(H)'!$A$1:$CZ$1,_xlfn.XLOOKUP($A85,'Copy of PY1 Data(H)'!$A$1:$A$288,'Copy of PY1 Data(H)'!$A$1:$CZ$288))</f>
        <v>10595</v>
      </c>
      <c r="AL85" s="180" cm="1">
        <f t="array" ref="AL85">_xlfn.XLOOKUP(AL$1,'Copy of PY1 Data(H)'!$A$1:$CZ$1,_xlfn.XLOOKUP($A85,'Copy of PY1 Data(H)'!$A$1:$A$288,'Copy of PY1 Data(H)'!$A$1:$CZ$288))</f>
        <v>0</v>
      </c>
      <c r="AM85" s="180" cm="1">
        <f t="array" ref="AM85">_xlfn.XLOOKUP(AM$1,'Copy of PY1 Data(H)'!$A$1:$CZ$1,_xlfn.XLOOKUP($A85,'Copy of PY1 Data(H)'!$A$1:$A$288,'Copy of PY1 Data(H)'!$A$1:$CZ$288))</f>
        <v>0</v>
      </c>
      <c r="AN85" s="180" cm="1">
        <f t="array" ref="AN85">_xlfn.XLOOKUP(AN$1,'Copy of PY1 Data(H)'!$A$1:$CZ$1,_xlfn.XLOOKUP($A85,'Copy of PY1 Data(H)'!$A$1:$A$288,'Copy of PY1 Data(H)'!$A$1:$CZ$288))</f>
        <v>1391261</v>
      </c>
      <c r="AO85" s="180" cm="1">
        <f t="array" ref="AO85">_xlfn.XLOOKUP(AO$1,'Copy of PY1 Data(H)'!$A$1:$CZ$1,_xlfn.XLOOKUP($A85,'Copy of PY1 Data(H)'!$A$1:$A$288,'Copy of PY1 Data(H)'!$A$1:$CZ$288))</f>
        <v>0</v>
      </c>
      <c r="AP85" s="180" cm="1">
        <f t="array" ref="AP85">_xlfn.XLOOKUP(AP$1,'Copy of PY1 Data(H)'!$A$1:$CZ$1,_xlfn.XLOOKUP($A85,'Copy of PY1 Data(H)'!$A$1:$A$288,'Copy of PY1 Data(H)'!$A$1:$CZ$288))</f>
        <v>117386</v>
      </c>
      <c r="AQ85" s="180" cm="1">
        <f t="array" ref="AQ85">_xlfn.XLOOKUP(AQ$1,'Copy of PY1 Data(H)'!$A$1:$CZ$1,_xlfn.XLOOKUP($A85,'Copy of PY1 Data(H)'!$A$1:$A$288,'Copy of PY1 Data(H)'!$A$1:$CZ$288))</f>
        <v>0</v>
      </c>
      <c r="AR85" s="180" cm="1">
        <f t="array" ref="AR85">_xlfn.XLOOKUP(AR$1,'Copy of PY1 Data(H)'!$A$1:$CZ$1,_xlfn.XLOOKUP($A85,'Copy of PY1 Data(H)'!$A$1:$A$288,'Copy of PY1 Data(H)'!$A$1:$CZ$288))</f>
        <v>0</v>
      </c>
      <c r="AS85" s="180" cm="1">
        <f t="array" ref="AS85">_xlfn.XLOOKUP(AS$1,'Copy of PY1 Data(H)'!$A$1:$CZ$1,_xlfn.XLOOKUP($A85,'Copy of PY1 Data(H)'!$A$1:$A$288,'Copy of PY1 Data(H)'!$A$1:$CZ$288))</f>
        <v>0</v>
      </c>
      <c r="AT85" s="180" cm="1">
        <f t="array" ref="AT85">_xlfn.XLOOKUP(AT$1,'Copy of PY1 Data(H)'!$A$1:$CZ$1,_xlfn.XLOOKUP($A85,'Copy of PY1 Data(H)'!$A$1:$A$288,'Copy of PY1 Data(H)'!$A$1:$CZ$288))</f>
        <v>352435</v>
      </c>
      <c r="AU85" s="180" cm="1">
        <f t="array" ref="AU85">_xlfn.XLOOKUP(AU$1,'Copy of PY1 Data(H)'!$A$1:$CZ$1,_xlfn.XLOOKUP($A85,'Copy of PY1 Data(H)'!$A$1:$A$288,'Copy of PY1 Data(H)'!$A$1:$CZ$288))</f>
        <v>0</v>
      </c>
      <c r="AV85" s="180" cm="1">
        <f t="array" ref="AV85">_xlfn.XLOOKUP(AV$1,'Copy of PY1 Data(H)'!$A$1:$CZ$1,_xlfn.XLOOKUP($A85,'Copy of PY1 Data(H)'!$A$1:$A$288,'Copy of PY1 Data(H)'!$A$1:$CZ$288))</f>
        <v>2391419</v>
      </c>
      <c r="AW85" s="180" cm="1">
        <f t="array" ref="AW85">_xlfn.XLOOKUP(AW$1,'Copy of PY1 Data(H)'!$A$1:$CZ$1,_xlfn.XLOOKUP($A85,'Copy of PY1 Data(H)'!$A$1:$A$288,'Copy of PY1 Data(H)'!$A$1:$CZ$288))</f>
        <v>201002</v>
      </c>
      <c r="AX85" s="180" cm="1">
        <f t="array" ref="AX85">_xlfn.XLOOKUP(AX$1,'Copy of PY1 Data(H)'!$A$1:$CZ$1,_xlfn.XLOOKUP($A85,'Copy of PY1 Data(H)'!$A$1:$A$288,'Copy of PY1 Data(H)'!$A$1:$CZ$288))</f>
        <v>61472</v>
      </c>
      <c r="AY85" s="180" cm="1">
        <f t="array" ref="AY85">_xlfn.XLOOKUP(AY$1,'Copy of PY1 Data(H)'!$A$1:$CZ$1,_xlfn.XLOOKUP($A85,'Copy of PY1 Data(H)'!$A$1:$A$288,'Copy of PY1 Data(H)'!$A$1:$CZ$288))</f>
        <v>34837</v>
      </c>
      <c r="AZ85" s="180" cm="1">
        <f t="array" ref="AZ85">_xlfn.XLOOKUP(AZ$1,'Copy of PY1 Data(H)'!$A$1:$CZ$1,_xlfn.XLOOKUP($A85,'Copy of PY1 Data(H)'!$A$1:$A$288,'Copy of PY1 Data(H)'!$A$1:$CZ$288))</f>
        <v>0</v>
      </c>
      <c r="BA85" s="180" cm="1">
        <f t="array" ref="BA85">_xlfn.XLOOKUP(BA$1,'Copy of PY1 Data(H)'!$A$1:$CZ$1,_xlfn.XLOOKUP($A85,'Copy of PY1 Data(H)'!$A$1:$A$288,'Copy of PY1 Data(H)'!$A$1:$CZ$288))</f>
        <v>0</v>
      </c>
      <c r="BB85" s="180" cm="1">
        <f t="array" ref="BB85">_xlfn.XLOOKUP(BB$1,'Copy of PY1 Data(H)'!$A$1:$CZ$1,_xlfn.XLOOKUP($A85,'Copy of PY1 Data(H)'!$A$1:$A$288,'Copy of PY1 Data(H)'!$A$1:$CZ$288))</f>
        <v>0</v>
      </c>
      <c r="BC85" s="180" cm="1">
        <f t="array" ref="BC85">_xlfn.XLOOKUP(BC$1,'Copy of PY1 Data(H)'!$A$1:$CZ$1,_xlfn.XLOOKUP($A85,'Copy of PY1 Data(H)'!$A$1:$A$288,'Copy of PY1 Data(H)'!$A$1:$CZ$288))</f>
        <v>19836</v>
      </c>
      <c r="BD85" s="180" cm="1">
        <f t="array" ref="BD85">_xlfn.XLOOKUP(BD$1,'Copy of PY1 Data(H)'!$A$1:$CZ$1,_xlfn.XLOOKUP($A85,'Copy of PY1 Data(H)'!$A$1:$A$288,'Copy of PY1 Data(H)'!$A$1:$CZ$288))</f>
        <v>0</v>
      </c>
      <c r="BE85" s="180" cm="1">
        <f t="array" ref="BE85">_xlfn.XLOOKUP(BE$1,'Copy of PY1 Data(H)'!$A$1:$CZ$1,_xlfn.XLOOKUP($A85,'Copy of PY1 Data(H)'!$A$1:$A$288,'Copy of PY1 Data(H)'!$A$1:$CZ$288))</f>
        <v>0</v>
      </c>
      <c r="BF85" s="180" cm="1">
        <f t="array" ref="BF85">_xlfn.XLOOKUP(BF$1,'Copy of PY1 Data(H)'!$A$1:$CZ$1,_xlfn.XLOOKUP($A85,'Copy of PY1 Data(H)'!$A$1:$A$288,'Copy of PY1 Data(H)'!$A$1:$CZ$288))</f>
        <v>2993989</v>
      </c>
      <c r="BG85" s="180" cm="1">
        <f t="array" ref="BG85">_xlfn.XLOOKUP(BG$1,'Copy of PY1 Data(H)'!$A$1:$CZ$1,_xlfn.XLOOKUP($A85,'Copy of PY1 Data(H)'!$A$1:$A$288,'Copy of PY1 Data(H)'!$A$1:$CZ$288))</f>
        <v>0</v>
      </c>
      <c r="BH85" s="180" cm="1">
        <f t="array" ref="BH85">_xlfn.XLOOKUP(BH$1,'Copy of PY1 Data(H)'!$A$1:$CZ$1,_xlfn.XLOOKUP($A85,'Copy of PY1 Data(H)'!$A$1:$A$288,'Copy of PY1 Data(H)'!$A$1:$CZ$288))</f>
        <v>402375</v>
      </c>
      <c r="BI85" s="180" cm="1">
        <f t="array" ref="BI85">_xlfn.XLOOKUP(BI$1,'Copy of PY1 Data(H)'!$A$1:$CZ$1,_xlfn.XLOOKUP($A85,'Copy of PY1 Data(H)'!$A$1:$A$288,'Copy of PY1 Data(H)'!$A$1:$CZ$288))</f>
        <v>98112</v>
      </c>
      <c r="BJ85" s="180" cm="1">
        <f t="array" ref="BJ85">_xlfn.XLOOKUP(BJ$1,'Copy of PY1 Data(H)'!$A$1:$CZ$1,_xlfn.XLOOKUP($A85,'Copy of PY1 Data(H)'!$A$1:$A$288,'Copy of PY1 Data(H)'!$A$1:$CZ$288))</f>
        <v>0</v>
      </c>
      <c r="BK85" s="180" cm="1">
        <f t="array" ref="BK85">_xlfn.XLOOKUP(BK$1,'Copy of PY1 Data(H)'!$A$1:$CZ$1,_xlfn.XLOOKUP($A85,'Copy of PY1 Data(H)'!$A$1:$A$288,'Copy of PY1 Data(H)'!$A$1:$CZ$288))</f>
        <v>0</v>
      </c>
      <c r="BL85" s="180" cm="1">
        <f t="array" ref="BL85">_xlfn.XLOOKUP(BL$1,'Copy of PY1 Data(H)'!$A$1:$CZ$1,_xlfn.XLOOKUP($A85,'Copy of PY1 Data(H)'!$A$1:$A$288,'Copy of PY1 Data(H)'!$A$1:$CZ$288))</f>
        <v>173095</v>
      </c>
      <c r="BM85" s="180" cm="1">
        <f t="array" ref="BM85">_xlfn.XLOOKUP(BM$1,'Copy of PY1 Data(H)'!$A$1:$CZ$1,_xlfn.XLOOKUP($A85,'Copy of PY1 Data(H)'!$A$1:$A$288,'Copy of PY1 Data(H)'!$A$1:$CZ$288))</f>
        <v>4934999</v>
      </c>
      <c r="BN85" s="180" cm="1">
        <f t="array" ref="BN85">_xlfn.XLOOKUP(BN$1,'Copy of PY1 Data(H)'!$A$1:$CZ$1,_xlfn.XLOOKUP($A85,'Copy of PY1 Data(H)'!$A$1:$A$288,'Copy of PY1 Data(H)'!$A$1:$CZ$288))</f>
        <v>0</v>
      </c>
      <c r="BO85" s="180" cm="1">
        <f t="array" ref="BO85">_xlfn.XLOOKUP(BO$1,'Copy of PY1 Data(H)'!$A$1:$CZ$1,_xlfn.XLOOKUP($A85,'Copy of PY1 Data(H)'!$A$1:$A$288,'Copy of PY1 Data(H)'!$A$1:$CZ$288))</f>
        <v>686730</v>
      </c>
      <c r="BP85" s="180" cm="1">
        <f t="array" ref="BP85">_xlfn.XLOOKUP(BP$1,'Copy of PY1 Data(H)'!$A$1:$CZ$1,_xlfn.XLOOKUP($A85,'Copy of PY1 Data(H)'!$A$1:$A$288,'Copy of PY1 Data(H)'!$A$1:$CZ$288))</f>
        <v>0</v>
      </c>
      <c r="BQ85" s="180" cm="1">
        <f t="array" ref="BQ85">_xlfn.XLOOKUP(BQ$1,'Copy of PY1 Data(H)'!$A$1:$CZ$1,_xlfn.XLOOKUP($A85,'Copy of PY1 Data(H)'!$A$1:$A$288,'Copy of PY1 Data(H)'!$A$1:$CZ$288))</f>
        <v>19450</v>
      </c>
      <c r="BR85" s="180" cm="1">
        <f t="array" ref="BR85">_xlfn.XLOOKUP(BR$1,'Copy of PY1 Data(H)'!$A$1:$CZ$1,_xlfn.XLOOKUP($A85,'Copy of PY1 Data(H)'!$A$1:$A$288,'Copy of PY1 Data(H)'!$A$1:$CZ$288))</f>
        <v>4969</v>
      </c>
      <c r="BS85" s="180" cm="1">
        <f t="array" ref="BS85">_xlfn.XLOOKUP(BS$1,'Copy of PY1 Data(H)'!$A$1:$CZ$1,_xlfn.XLOOKUP($A85,'Copy of PY1 Data(H)'!$A$1:$A$288,'Copy of PY1 Data(H)'!$A$1:$CZ$288))</f>
        <v>0</v>
      </c>
      <c r="BT85" s="180" cm="1">
        <f t="array" ref="BT85">_xlfn.XLOOKUP(BT$1,'Copy of PY1 Data(H)'!$A$1:$CZ$1,_xlfn.XLOOKUP($A85,'Copy of PY1 Data(H)'!$A$1:$A$288,'Copy of PY1 Data(H)'!$A$1:$CZ$288))</f>
        <v>0</v>
      </c>
      <c r="BU85" s="180" cm="1">
        <f t="array" ref="BU85">_xlfn.XLOOKUP(BU$1,'Copy of PY1 Data(H)'!$A$1:$CZ$1,_xlfn.XLOOKUP($A85,'Copy of PY1 Data(H)'!$A$1:$A$288,'Copy of PY1 Data(H)'!$A$1:$CZ$288))</f>
        <v>16655</v>
      </c>
      <c r="BV85" s="180" cm="1">
        <f t="array" ref="BV85">_xlfn.XLOOKUP(BV$1,'Copy of PY1 Data(H)'!$A$1:$CZ$1,_xlfn.XLOOKUP($A85,'Copy of PY1 Data(H)'!$A$1:$A$288,'Copy of PY1 Data(H)'!$A$1:$CZ$288))</f>
        <v>0</v>
      </c>
      <c r="BW85" s="180" cm="1">
        <f t="array" ref="BW85">_xlfn.XLOOKUP(BW$1,'Copy of PY1 Data(H)'!$A$1:$CZ$1,_xlfn.XLOOKUP($A85,'Copy of PY1 Data(H)'!$A$1:$A$288,'Copy of PY1 Data(H)'!$A$1:$CZ$288))</f>
        <v>1259462</v>
      </c>
      <c r="BX85" s="180" cm="1">
        <f t="array" ref="BX85">_xlfn.XLOOKUP(BX$1,'Copy of PY1 Data(H)'!$A$1:$CZ$1,_xlfn.XLOOKUP($A85,'Copy of PY1 Data(H)'!$A$1:$A$288,'Copy of PY1 Data(H)'!$A$1:$CZ$288))</f>
        <v>0</v>
      </c>
      <c r="BY85" s="180" cm="1">
        <f t="array" ref="BY85">_xlfn.XLOOKUP(BY$1,'Copy of PY1 Data(H)'!$A$1:$CZ$1,_xlfn.XLOOKUP($A85,'Copy of PY1 Data(H)'!$A$1:$A$288,'Copy of PY1 Data(H)'!$A$1:$CZ$288))</f>
        <v>0</v>
      </c>
      <c r="BZ85" s="180" cm="1">
        <f t="array" ref="BZ85">_xlfn.XLOOKUP(BZ$1,'Copy of PY1 Data(H)'!$A$1:$CZ$1,_xlfn.XLOOKUP($A85,'Copy of PY1 Data(H)'!$A$1:$A$288,'Copy of PY1 Data(H)'!$A$1:$CZ$288))</f>
        <v>675</v>
      </c>
      <c r="CA85" s="180" cm="1">
        <f t="array" ref="CA85">_xlfn.XLOOKUP(CA$1,'Copy of PY1 Data(H)'!$A$1:$CZ$1,_xlfn.XLOOKUP($A85,'Copy of PY1 Data(H)'!$A$1:$A$288,'Copy of PY1 Data(H)'!$A$1:$CZ$288))</f>
        <v>0</v>
      </c>
      <c r="CB85" s="180" cm="1">
        <f t="array" ref="CB85">_xlfn.XLOOKUP(CB$1,'Copy of PY1 Data(H)'!$A$1:$CZ$1,_xlfn.XLOOKUP($A85,'Copy of PY1 Data(H)'!$A$1:$A$288,'Copy of PY1 Data(H)'!$A$1:$CZ$288))</f>
        <v>10390</v>
      </c>
      <c r="CC85" s="180" cm="1">
        <f t="array" ref="CC85">_xlfn.XLOOKUP(CC$1,'Copy of PY1 Data(H)'!$A$1:$CZ$1,_xlfn.XLOOKUP($A85,'Copy of PY1 Data(H)'!$A$1:$A$288,'Copy of PY1 Data(H)'!$A$1:$CZ$288))</f>
        <v>0</v>
      </c>
      <c r="CD85" s="180" cm="1">
        <f t="array" ref="CD85">_xlfn.XLOOKUP(CD$1,'Copy of PY1 Data(H)'!$A$1:$CZ$1,_xlfn.XLOOKUP($A85,'Copy of PY1 Data(H)'!$A$1:$A$288,'Copy of PY1 Data(H)'!$A$1:$CZ$288))</f>
        <v>0</v>
      </c>
    </row>
    <row r="86" spans="1:82" x14ac:dyDescent="0.3">
      <c r="A86" s="180">
        <v>381</v>
      </c>
      <c r="C86" s="180"/>
      <c r="D86" s="180" cm="1">
        <f t="array" ref="D86">_xlfn.XLOOKUP(D$1,'Copy of PY1 Data(H)'!$A$1:$CZ$1,_xlfn.XLOOKUP($A86,'Copy of PY1 Data(H)'!$A$1:$A$288,'Copy of PY1 Data(H)'!$A$1:$CZ$288))</f>
        <v>10313115</v>
      </c>
      <c r="E86" s="180" cm="1">
        <f t="array" ref="E86">_xlfn.XLOOKUP(E$1,'Copy of PY1 Data(H)'!$A$1:$CZ$1,_xlfn.XLOOKUP($A86,'Copy of PY1 Data(H)'!$A$1:$A$288,'Copy of PY1 Data(H)'!$A$1:$CZ$288))</f>
        <v>10028621</v>
      </c>
      <c r="F86" s="180" cm="1">
        <f t="array" ref="F86">_xlfn.XLOOKUP(F$1,'Copy of PY1 Data(H)'!$A$1:$CZ$1,_xlfn.XLOOKUP($A86,'Copy of PY1 Data(H)'!$A$1:$A$288,'Copy of PY1 Data(H)'!$A$1:$CZ$288))</f>
        <v>0</v>
      </c>
      <c r="G86" s="180" cm="1">
        <f t="array" ref="G86">_xlfn.XLOOKUP(G$1,'Copy of PY1 Data(H)'!$A$1:$CZ$1,_xlfn.XLOOKUP($A86,'Copy of PY1 Data(H)'!$A$1:$A$288,'Copy of PY1 Data(H)'!$A$1:$CZ$288))</f>
        <v>9695803</v>
      </c>
      <c r="H86" s="180" cm="1">
        <f t="array" ref="H86">_xlfn.XLOOKUP(H$1,'Copy of PY1 Data(H)'!$A$1:$CZ$1,_xlfn.XLOOKUP($A86,'Copy of PY1 Data(H)'!$A$1:$A$288,'Copy of PY1 Data(H)'!$A$1:$CZ$288))</f>
        <v>5416291</v>
      </c>
      <c r="I86" s="180" cm="1">
        <f t="array" ref="I86">_xlfn.XLOOKUP(I$1,'Copy of PY1 Data(H)'!$A$1:$CZ$1,_xlfn.XLOOKUP($A86,'Copy of PY1 Data(H)'!$A$1:$A$288,'Copy of PY1 Data(H)'!$A$1:$CZ$288))</f>
        <v>479821</v>
      </c>
      <c r="J86" s="180" cm="1">
        <f t="array" ref="J86">_xlfn.XLOOKUP(J$1,'Copy of PY1 Data(H)'!$A$1:$CZ$1,_xlfn.XLOOKUP($A86,'Copy of PY1 Data(H)'!$A$1:$A$288,'Copy of PY1 Data(H)'!$A$1:$CZ$288))</f>
        <v>0</v>
      </c>
      <c r="K86" s="180" cm="1">
        <f t="array" ref="K86">_xlfn.XLOOKUP(K$1,'Copy of PY1 Data(H)'!$A$1:$CZ$1,_xlfn.XLOOKUP($A86,'Copy of PY1 Data(H)'!$A$1:$A$288,'Copy of PY1 Data(H)'!$A$1:$CZ$288))</f>
        <v>4862464</v>
      </c>
      <c r="L86" s="180" cm="1">
        <f t="array" ref="L86">_xlfn.XLOOKUP(L$1,'Copy of PY1 Data(H)'!$A$1:$CZ$1,_xlfn.XLOOKUP($A86,'Copy of PY1 Data(H)'!$A$1:$A$288,'Copy of PY1 Data(H)'!$A$1:$CZ$288))</f>
        <v>44752148</v>
      </c>
      <c r="M86" s="180" cm="1">
        <f t="array" ref="M86">_xlfn.XLOOKUP(M$1,'Copy of PY1 Data(H)'!$A$1:$CZ$1,_xlfn.XLOOKUP($A86,'Copy of PY1 Data(H)'!$A$1:$A$288,'Copy of PY1 Data(H)'!$A$1:$CZ$288))</f>
        <v>0</v>
      </c>
      <c r="N86" s="180" cm="1">
        <f t="array" ref="N86">_xlfn.XLOOKUP(N$1,'Copy of PY1 Data(H)'!$A$1:$CZ$1,_xlfn.XLOOKUP($A86,'Copy of PY1 Data(H)'!$A$1:$A$288,'Copy of PY1 Data(H)'!$A$1:$CZ$288))</f>
        <v>0</v>
      </c>
      <c r="O86" s="180" cm="1">
        <f t="array" ref="O86">_xlfn.XLOOKUP(O$1,'Copy of PY1 Data(H)'!$A$1:$CZ$1,_xlfn.XLOOKUP($A86,'Copy of PY1 Data(H)'!$A$1:$A$288,'Copy of PY1 Data(H)'!$A$1:$CZ$288))</f>
        <v>0</v>
      </c>
      <c r="P86" s="180" cm="1">
        <f t="array" ref="P86">_xlfn.XLOOKUP(P$1,'Copy of PY1 Data(H)'!$A$1:$CZ$1,_xlfn.XLOOKUP($A86,'Copy of PY1 Data(H)'!$A$1:$A$288,'Copy of PY1 Data(H)'!$A$1:$CZ$288))</f>
        <v>3205791</v>
      </c>
      <c r="Q86" s="180" cm="1">
        <f t="array" ref="Q86">_xlfn.XLOOKUP(Q$1,'Copy of PY1 Data(H)'!$A$1:$CZ$1,_xlfn.XLOOKUP($A86,'Copy of PY1 Data(H)'!$A$1:$A$288,'Copy of PY1 Data(H)'!$A$1:$CZ$288))</f>
        <v>46336890</v>
      </c>
      <c r="R86" s="180" cm="1">
        <f t="array" ref="R86">_xlfn.XLOOKUP(R$1,'Copy of PY1 Data(H)'!$A$1:$CZ$1,_xlfn.XLOOKUP($A86,'Copy of PY1 Data(H)'!$A$1:$A$288,'Copy of PY1 Data(H)'!$A$1:$CZ$288))</f>
        <v>0</v>
      </c>
      <c r="S86" s="180" cm="1">
        <f t="array" ref="S86">_xlfn.XLOOKUP(S$1,'Copy of PY1 Data(H)'!$A$1:$CZ$1,_xlfn.XLOOKUP($A86,'Copy of PY1 Data(H)'!$A$1:$A$288,'Copy of PY1 Data(H)'!$A$1:$CZ$288))</f>
        <v>4073538</v>
      </c>
      <c r="T86" s="180" cm="1">
        <f t="array" ref="T86">_xlfn.XLOOKUP(T$1,'Copy of PY1 Data(H)'!$A$1:$CZ$1,_xlfn.XLOOKUP($A86,'Copy of PY1 Data(H)'!$A$1:$A$288,'Copy of PY1 Data(H)'!$A$1:$CZ$288))</f>
        <v>3837259</v>
      </c>
      <c r="U86" s="180" cm="1">
        <f t="array" ref="U86">_xlfn.XLOOKUP(U$1,'Copy of PY1 Data(H)'!$A$1:$CZ$1,_xlfn.XLOOKUP($A86,'Copy of PY1 Data(H)'!$A$1:$A$288,'Copy of PY1 Data(H)'!$A$1:$CZ$288))</f>
        <v>1943049</v>
      </c>
      <c r="V86" s="180" cm="1">
        <f t="array" ref="V86">_xlfn.XLOOKUP(V$1,'Copy of PY1 Data(H)'!$A$1:$CZ$1,_xlfn.XLOOKUP($A86,'Copy of PY1 Data(H)'!$A$1:$A$288,'Copy of PY1 Data(H)'!$A$1:$CZ$288))</f>
        <v>32331043</v>
      </c>
      <c r="W86" s="180" cm="1">
        <f t="array" ref="W86">_xlfn.XLOOKUP(W$1,'Copy of PY1 Data(H)'!$A$1:$CZ$1,_xlfn.XLOOKUP($A86,'Copy of PY1 Data(H)'!$A$1:$A$288,'Copy of PY1 Data(H)'!$A$1:$CZ$288))</f>
        <v>0</v>
      </c>
      <c r="X86" s="180" cm="1">
        <f t="array" ref="X86">_xlfn.XLOOKUP(X$1,'Copy of PY1 Data(H)'!$A$1:$CZ$1,_xlfn.XLOOKUP($A86,'Copy of PY1 Data(H)'!$A$1:$A$288,'Copy of PY1 Data(H)'!$A$1:$CZ$288))</f>
        <v>0</v>
      </c>
      <c r="Y86" s="180" cm="1">
        <f t="array" ref="Y86">_xlfn.XLOOKUP(Y$1,'Copy of PY1 Data(H)'!$A$1:$CZ$1,_xlfn.XLOOKUP($A86,'Copy of PY1 Data(H)'!$A$1:$A$288,'Copy of PY1 Data(H)'!$A$1:$CZ$288))</f>
        <v>10548318</v>
      </c>
      <c r="Z86" s="180" cm="1">
        <f t="array" ref="Z86">_xlfn.XLOOKUP(Z$1,'Copy of PY1 Data(H)'!$A$1:$CZ$1,_xlfn.XLOOKUP($A86,'Copy of PY1 Data(H)'!$A$1:$A$288,'Copy of PY1 Data(H)'!$A$1:$CZ$288))</f>
        <v>154763570</v>
      </c>
      <c r="AA86" s="180" cm="1">
        <f t="array" ref="AA86">_xlfn.XLOOKUP(AA$1,'Copy of PY1 Data(H)'!$A$1:$CZ$1,_xlfn.XLOOKUP($A86,'Copy of PY1 Data(H)'!$A$1:$A$288,'Copy of PY1 Data(H)'!$A$1:$CZ$288))</f>
        <v>1574664</v>
      </c>
      <c r="AB86" s="180" cm="1">
        <f t="array" ref="AB86">_xlfn.XLOOKUP(AB$1,'Copy of PY1 Data(H)'!$A$1:$CZ$1,_xlfn.XLOOKUP($A86,'Copy of PY1 Data(H)'!$A$1:$A$288,'Copy of PY1 Data(H)'!$A$1:$CZ$288))</f>
        <v>4177077</v>
      </c>
      <c r="AC86" s="180" cm="1">
        <f t="array" ref="AC86">_xlfn.XLOOKUP(AC$1,'Copy of PY1 Data(H)'!$A$1:$CZ$1,_xlfn.XLOOKUP($A86,'Copy of PY1 Data(H)'!$A$1:$A$288,'Copy of PY1 Data(H)'!$A$1:$CZ$288))</f>
        <v>0</v>
      </c>
      <c r="AD86" s="180" cm="1">
        <f t="array" ref="AD86">_xlfn.XLOOKUP(AD$1,'Copy of PY1 Data(H)'!$A$1:$CZ$1,_xlfn.XLOOKUP($A86,'Copy of PY1 Data(H)'!$A$1:$A$288,'Copy of PY1 Data(H)'!$A$1:$CZ$288))</f>
        <v>0</v>
      </c>
      <c r="AE86" s="180" cm="1">
        <f t="array" ref="AE86">_xlfn.XLOOKUP(AE$1,'Copy of PY1 Data(H)'!$A$1:$CZ$1,_xlfn.XLOOKUP($A86,'Copy of PY1 Data(H)'!$A$1:$A$288,'Copy of PY1 Data(H)'!$A$1:$CZ$288))</f>
        <v>0</v>
      </c>
      <c r="AF86" s="180" cm="1">
        <f t="array" ref="AF86">_xlfn.XLOOKUP(AF$1,'Copy of PY1 Data(H)'!$A$1:$CZ$1,_xlfn.XLOOKUP($A86,'Copy of PY1 Data(H)'!$A$1:$A$288,'Copy of PY1 Data(H)'!$A$1:$CZ$288))</f>
        <v>290486295</v>
      </c>
      <c r="AG86" s="180" cm="1">
        <f t="array" ref="AG86">_xlfn.XLOOKUP(AG$1,'Copy of PY1 Data(H)'!$A$1:$CZ$1,_xlfn.XLOOKUP($A86,'Copy of PY1 Data(H)'!$A$1:$A$288,'Copy of PY1 Data(H)'!$A$1:$CZ$288))</f>
        <v>2119</v>
      </c>
      <c r="AH86" s="180" cm="1">
        <f t="array" ref="AH86">_xlfn.XLOOKUP(AH$1,'Copy of PY1 Data(H)'!$A$1:$CZ$1,_xlfn.XLOOKUP($A86,'Copy of PY1 Data(H)'!$A$1:$A$288,'Copy of PY1 Data(H)'!$A$1:$CZ$288))</f>
        <v>946264</v>
      </c>
      <c r="AI86" s="180" cm="1">
        <f t="array" ref="AI86">_xlfn.XLOOKUP(AI$1,'Copy of PY1 Data(H)'!$A$1:$CZ$1,_xlfn.XLOOKUP($A86,'Copy of PY1 Data(H)'!$A$1:$A$288,'Copy of PY1 Data(H)'!$A$1:$CZ$288))</f>
        <v>7691832</v>
      </c>
      <c r="AJ86" s="180" cm="1">
        <f t="array" ref="AJ86">_xlfn.XLOOKUP(AJ$1,'Copy of PY1 Data(H)'!$A$1:$CZ$1,_xlfn.XLOOKUP($A86,'Copy of PY1 Data(H)'!$A$1:$A$288,'Copy of PY1 Data(H)'!$A$1:$CZ$288))</f>
        <v>1476037</v>
      </c>
      <c r="AK86" s="180" cm="1">
        <f t="array" ref="AK86">_xlfn.XLOOKUP(AK$1,'Copy of PY1 Data(H)'!$A$1:$CZ$1,_xlfn.XLOOKUP($A86,'Copy of PY1 Data(H)'!$A$1:$A$288,'Copy of PY1 Data(H)'!$A$1:$CZ$288))</f>
        <v>287020</v>
      </c>
      <c r="AL86" s="180" cm="1">
        <f t="array" ref="AL86">_xlfn.XLOOKUP(AL$1,'Copy of PY1 Data(H)'!$A$1:$CZ$1,_xlfn.XLOOKUP($A86,'Copy of PY1 Data(H)'!$A$1:$A$288,'Copy of PY1 Data(H)'!$A$1:$CZ$288))</f>
        <v>0</v>
      </c>
      <c r="AM86" s="180" cm="1">
        <f t="array" ref="AM86">_xlfn.XLOOKUP(AM$1,'Copy of PY1 Data(H)'!$A$1:$CZ$1,_xlfn.XLOOKUP($A86,'Copy of PY1 Data(H)'!$A$1:$A$288,'Copy of PY1 Data(H)'!$A$1:$CZ$288))</f>
        <v>7211613</v>
      </c>
      <c r="AN86" s="180" cm="1">
        <f t="array" ref="AN86">_xlfn.XLOOKUP(AN$1,'Copy of PY1 Data(H)'!$A$1:$CZ$1,_xlfn.XLOOKUP($A86,'Copy of PY1 Data(H)'!$A$1:$A$288,'Copy of PY1 Data(H)'!$A$1:$CZ$288))</f>
        <v>63036179</v>
      </c>
      <c r="AO86" s="180" cm="1">
        <f t="array" ref="AO86">_xlfn.XLOOKUP(AO$1,'Copy of PY1 Data(H)'!$A$1:$CZ$1,_xlfn.XLOOKUP($A86,'Copy of PY1 Data(H)'!$A$1:$A$288,'Copy of PY1 Data(H)'!$A$1:$CZ$288))</f>
        <v>0</v>
      </c>
      <c r="AP86" s="180" cm="1">
        <f t="array" ref="AP86">_xlfn.XLOOKUP(AP$1,'Copy of PY1 Data(H)'!$A$1:$CZ$1,_xlfn.XLOOKUP($A86,'Copy of PY1 Data(H)'!$A$1:$A$288,'Copy of PY1 Data(H)'!$A$1:$CZ$288))</f>
        <v>16200477</v>
      </c>
      <c r="AQ86" s="180" cm="1">
        <f t="array" ref="AQ86">_xlfn.XLOOKUP(AQ$1,'Copy of PY1 Data(H)'!$A$1:$CZ$1,_xlfn.XLOOKUP($A86,'Copy of PY1 Data(H)'!$A$1:$A$288,'Copy of PY1 Data(H)'!$A$1:$CZ$288))</f>
        <v>0</v>
      </c>
      <c r="AR86" s="180" cm="1">
        <f t="array" ref="AR86">_xlfn.XLOOKUP(AR$1,'Copy of PY1 Data(H)'!$A$1:$CZ$1,_xlfn.XLOOKUP($A86,'Copy of PY1 Data(H)'!$A$1:$A$288,'Copy of PY1 Data(H)'!$A$1:$CZ$288))</f>
        <v>0</v>
      </c>
      <c r="AS86" s="180" cm="1">
        <f t="array" ref="AS86">_xlfn.XLOOKUP(AS$1,'Copy of PY1 Data(H)'!$A$1:$CZ$1,_xlfn.XLOOKUP($A86,'Copy of PY1 Data(H)'!$A$1:$A$288,'Copy of PY1 Data(H)'!$A$1:$CZ$288))</f>
        <v>0</v>
      </c>
      <c r="AT86" s="180" cm="1">
        <f t="array" ref="AT86">_xlfn.XLOOKUP(AT$1,'Copy of PY1 Data(H)'!$A$1:$CZ$1,_xlfn.XLOOKUP($A86,'Copy of PY1 Data(H)'!$A$1:$A$288,'Copy of PY1 Data(H)'!$A$1:$CZ$288))</f>
        <v>4234132</v>
      </c>
      <c r="AU86" s="180" cm="1">
        <f t="array" ref="AU86">_xlfn.XLOOKUP(AU$1,'Copy of PY1 Data(H)'!$A$1:$CZ$1,_xlfn.XLOOKUP($A86,'Copy of PY1 Data(H)'!$A$1:$A$288,'Copy of PY1 Data(H)'!$A$1:$CZ$288))</f>
        <v>995894713</v>
      </c>
      <c r="AV86" s="180" cm="1">
        <f t="array" ref="AV86">_xlfn.XLOOKUP(AV$1,'Copy of PY1 Data(H)'!$A$1:$CZ$1,_xlfn.XLOOKUP($A86,'Copy of PY1 Data(H)'!$A$1:$A$288,'Copy of PY1 Data(H)'!$A$1:$CZ$288))</f>
        <v>335947513</v>
      </c>
      <c r="AW86" s="180" cm="1">
        <f t="array" ref="AW86">_xlfn.XLOOKUP(AW$1,'Copy of PY1 Data(H)'!$A$1:$CZ$1,_xlfn.XLOOKUP($A86,'Copy of PY1 Data(H)'!$A$1:$A$288,'Copy of PY1 Data(H)'!$A$1:$CZ$288))</f>
        <v>4410936</v>
      </c>
      <c r="AX86" s="180" cm="1">
        <f t="array" ref="AX86">_xlfn.XLOOKUP(AX$1,'Copy of PY1 Data(H)'!$A$1:$CZ$1,_xlfn.XLOOKUP($A86,'Copy of PY1 Data(H)'!$A$1:$A$288,'Copy of PY1 Data(H)'!$A$1:$CZ$288))</f>
        <v>2676020</v>
      </c>
      <c r="AY86" s="180" cm="1">
        <f t="array" ref="AY86">_xlfn.XLOOKUP(AY$1,'Copy of PY1 Data(H)'!$A$1:$CZ$1,_xlfn.XLOOKUP($A86,'Copy of PY1 Data(H)'!$A$1:$A$288,'Copy of PY1 Data(H)'!$A$1:$CZ$288))</f>
        <v>1876903</v>
      </c>
      <c r="AZ86" s="180" cm="1">
        <f t="array" ref="AZ86">_xlfn.XLOOKUP(AZ$1,'Copy of PY1 Data(H)'!$A$1:$CZ$1,_xlfn.XLOOKUP($A86,'Copy of PY1 Data(H)'!$A$1:$A$288,'Copy of PY1 Data(H)'!$A$1:$CZ$288))</f>
        <v>3208628</v>
      </c>
      <c r="BA86" s="180" cm="1">
        <f t="array" ref="BA86">_xlfn.XLOOKUP(BA$1,'Copy of PY1 Data(H)'!$A$1:$CZ$1,_xlfn.XLOOKUP($A86,'Copy of PY1 Data(H)'!$A$1:$A$288,'Copy of PY1 Data(H)'!$A$1:$CZ$288))</f>
        <v>0</v>
      </c>
      <c r="BB86" s="180" cm="1">
        <f t="array" ref="BB86">_xlfn.XLOOKUP(BB$1,'Copy of PY1 Data(H)'!$A$1:$CZ$1,_xlfn.XLOOKUP($A86,'Copy of PY1 Data(H)'!$A$1:$A$288,'Copy of PY1 Data(H)'!$A$1:$CZ$288))</f>
        <v>9571848</v>
      </c>
      <c r="BC86" s="180" cm="1">
        <f t="array" ref="BC86">_xlfn.XLOOKUP(BC$1,'Copy of PY1 Data(H)'!$A$1:$CZ$1,_xlfn.XLOOKUP($A86,'Copy of PY1 Data(H)'!$A$1:$A$288,'Copy of PY1 Data(H)'!$A$1:$CZ$288))</f>
        <v>3421718</v>
      </c>
      <c r="BD86" s="180" cm="1">
        <f t="array" ref="BD86">_xlfn.XLOOKUP(BD$1,'Copy of PY1 Data(H)'!$A$1:$CZ$1,_xlfn.XLOOKUP($A86,'Copy of PY1 Data(H)'!$A$1:$A$288,'Copy of PY1 Data(H)'!$A$1:$CZ$288))</f>
        <v>0</v>
      </c>
      <c r="BE86" s="180" cm="1">
        <f t="array" ref="BE86">_xlfn.XLOOKUP(BE$1,'Copy of PY1 Data(H)'!$A$1:$CZ$1,_xlfn.XLOOKUP($A86,'Copy of PY1 Data(H)'!$A$1:$A$288,'Copy of PY1 Data(H)'!$A$1:$CZ$288))</f>
        <v>729870</v>
      </c>
      <c r="BF86" s="180" cm="1">
        <f t="array" ref="BF86">_xlfn.XLOOKUP(BF$1,'Copy of PY1 Data(H)'!$A$1:$CZ$1,_xlfn.XLOOKUP($A86,'Copy of PY1 Data(H)'!$A$1:$A$288,'Copy of PY1 Data(H)'!$A$1:$CZ$288))</f>
        <v>49973662</v>
      </c>
      <c r="BG86" s="180" cm="1">
        <f t="array" ref="BG86">_xlfn.XLOOKUP(BG$1,'Copy of PY1 Data(H)'!$A$1:$CZ$1,_xlfn.XLOOKUP($A86,'Copy of PY1 Data(H)'!$A$1:$A$288,'Copy of PY1 Data(H)'!$A$1:$CZ$288))</f>
        <v>0</v>
      </c>
      <c r="BH86" s="180" cm="1">
        <f t="array" ref="BH86">_xlfn.XLOOKUP(BH$1,'Copy of PY1 Data(H)'!$A$1:$CZ$1,_xlfn.XLOOKUP($A86,'Copy of PY1 Data(H)'!$A$1:$A$288,'Copy of PY1 Data(H)'!$A$1:$CZ$288))</f>
        <v>35236648</v>
      </c>
      <c r="BI86" s="180" cm="1">
        <f t="array" ref="BI86">_xlfn.XLOOKUP(BI$1,'Copy of PY1 Data(H)'!$A$1:$CZ$1,_xlfn.XLOOKUP($A86,'Copy of PY1 Data(H)'!$A$1:$A$288,'Copy of PY1 Data(H)'!$A$1:$CZ$288))</f>
        <v>5223992</v>
      </c>
      <c r="BJ86" s="180" cm="1">
        <f t="array" ref="BJ86">_xlfn.XLOOKUP(BJ$1,'Copy of PY1 Data(H)'!$A$1:$CZ$1,_xlfn.XLOOKUP($A86,'Copy of PY1 Data(H)'!$A$1:$A$288,'Copy of PY1 Data(H)'!$A$1:$CZ$288))</f>
        <v>0</v>
      </c>
      <c r="BK86" s="180" cm="1">
        <f t="array" ref="BK86">_xlfn.XLOOKUP(BK$1,'Copy of PY1 Data(H)'!$A$1:$CZ$1,_xlfn.XLOOKUP($A86,'Copy of PY1 Data(H)'!$A$1:$A$288,'Copy of PY1 Data(H)'!$A$1:$CZ$288))</f>
        <v>0</v>
      </c>
      <c r="BL86" s="180" cm="1">
        <f t="array" ref="BL86">_xlfn.XLOOKUP(BL$1,'Copy of PY1 Data(H)'!$A$1:$CZ$1,_xlfn.XLOOKUP($A86,'Copy of PY1 Data(H)'!$A$1:$A$288,'Copy of PY1 Data(H)'!$A$1:$CZ$288))</f>
        <v>127533133</v>
      </c>
      <c r="BM86" s="180" cm="1">
        <f t="array" ref="BM86">_xlfn.XLOOKUP(BM$1,'Copy of PY1 Data(H)'!$A$1:$CZ$1,_xlfn.XLOOKUP($A86,'Copy of PY1 Data(H)'!$A$1:$A$288,'Copy of PY1 Data(H)'!$A$1:$CZ$288))</f>
        <v>112114142</v>
      </c>
      <c r="BN86" s="180" cm="1">
        <f t="array" ref="BN86">_xlfn.XLOOKUP(BN$1,'Copy of PY1 Data(H)'!$A$1:$CZ$1,_xlfn.XLOOKUP($A86,'Copy of PY1 Data(H)'!$A$1:$A$288,'Copy of PY1 Data(H)'!$A$1:$CZ$288))</f>
        <v>12661204</v>
      </c>
      <c r="BO86" s="180" cm="1">
        <f t="array" ref="BO86">_xlfn.XLOOKUP(BO$1,'Copy of PY1 Data(H)'!$A$1:$CZ$1,_xlfn.XLOOKUP($A86,'Copy of PY1 Data(H)'!$A$1:$A$288,'Copy of PY1 Data(H)'!$A$1:$CZ$288))</f>
        <v>168168710</v>
      </c>
      <c r="BP86" s="180" cm="1">
        <f t="array" ref="BP86">_xlfn.XLOOKUP(BP$1,'Copy of PY1 Data(H)'!$A$1:$CZ$1,_xlfn.XLOOKUP($A86,'Copy of PY1 Data(H)'!$A$1:$A$288,'Copy of PY1 Data(H)'!$A$1:$CZ$288))</f>
        <v>395383806</v>
      </c>
      <c r="BQ86" s="180" cm="1">
        <f t="array" ref="BQ86">_xlfn.XLOOKUP(BQ$1,'Copy of PY1 Data(H)'!$A$1:$CZ$1,_xlfn.XLOOKUP($A86,'Copy of PY1 Data(H)'!$A$1:$A$288,'Copy of PY1 Data(H)'!$A$1:$CZ$288))</f>
        <v>5711833</v>
      </c>
      <c r="BR86" s="180" cm="1">
        <f t="array" ref="BR86">_xlfn.XLOOKUP(BR$1,'Copy of PY1 Data(H)'!$A$1:$CZ$1,_xlfn.XLOOKUP($A86,'Copy of PY1 Data(H)'!$A$1:$A$288,'Copy of PY1 Data(H)'!$A$1:$CZ$288))</f>
        <v>29063302</v>
      </c>
      <c r="BS86" s="180" cm="1">
        <f t="array" ref="BS86">_xlfn.XLOOKUP(BS$1,'Copy of PY1 Data(H)'!$A$1:$CZ$1,_xlfn.XLOOKUP($A86,'Copy of PY1 Data(H)'!$A$1:$A$288,'Copy of PY1 Data(H)'!$A$1:$CZ$288))</f>
        <v>0</v>
      </c>
      <c r="BT86" s="180" cm="1">
        <f t="array" ref="BT86">_xlfn.XLOOKUP(BT$1,'Copy of PY1 Data(H)'!$A$1:$CZ$1,_xlfn.XLOOKUP($A86,'Copy of PY1 Data(H)'!$A$1:$A$288,'Copy of PY1 Data(H)'!$A$1:$CZ$288))</f>
        <v>0</v>
      </c>
      <c r="BU86" s="180" cm="1">
        <f t="array" ref="BU86">_xlfn.XLOOKUP(BU$1,'Copy of PY1 Data(H)'!$A$1:$CZ$1,_xlfn.XLOOKUP($A86,'Copy of PY1 Data(H)'!$A$1:$A$288,'Copy of PY1 Data(H)'!$A$1:$CZ$288))</f>
        <v>2614744</v>
      </c>
      <c r="BV86" s="180" cm="1">
        <f t="array" ref="BV86">_xlfn.XLOOKUP(BV$1,'Copy of PY1 Data(H)'!$A$1:$CZ$1,_xlfn.XLOOKUP($A86,'Copy of PY1 Data(H)'!$A$1:$A$288,'Copy of PY1 Data(H)'!$A$1:$CZ$288))</f>
        <v>3182050</v>
      </c>
      <c r="BW86" s="180" cm="1">
        <f t="array" ref="BW86">_xlfn.XLOOKUP(BW$1,'Copy of PY1 Data(H)'!$A$1:$CZ$1,_xlfn.XLOOKUP($A86,'Copy of PY1 Data(H)'!$A$1:$A$288,'Copy of PY1 Data(H)'!$A$1:$CZ$288))</f>
        <v>21488850</v>
      </c>
      <c r="BX86" s="180" cm="1">
        <f t="array" ref="BX86">_xlfn.XLOOKUP(BX$1,'Copy of PY1 Data(H)'!$A$1:$CZ$1,_xlfn.XLOOKUP($A86,'Copy of PY1 Data(H)'!$A$1:$A$288,'Copy of PY1 Data(H)'!$A$1:$CZ$288))</f>
        <v>0</v>
      </c>
      <c r="BY86" s="180" cm="1">
        <f t="array" ref="BY86">_xlfn.XLOOKUP(BY$1,'Copy of PY1 Data(H)'!$A$1:$CZ$1,_xlfn.XLOOKUP($A86,'Copy of PY1 Data(H)'!$A$1:$A$288,'Copy of PY1 Data(H)'!$A$1:$CZ$288))</f>
        <v>171007157</v>
      </c>
      <c r="BZ86" s="180" cm="1">
        <f t="array" ref="BZ86">_xlfn.XLOOKUP(BZ$1,'Copy of PY1 Data(H)'!$A$1:$CZ$1,_xlfn.XLOOKUP($A86,'Copy of PY1 Data(H)'!$A$1:$A$288,'Copy of PY1 Data(H)'!$A$1:$CZ$288))</f>
        <v>1591950</v>
      </c>
      <c r="CA86" s="180" cm="1">
        <f t="array" ref="CA86">_xlfn.XLOOKUP(CA$1,'Copy of PY1 Data(H)'!$A$1:$CZ$1,_xlfn.XLOOKUP($A86,'Copy of PY1 Data(H)'!$A$1:$A$288,'Copy of PY1 Data(H)'!$A$1:$CZ$288))</f>
        <v>0</v>
      </c>
      <c r="CB86" s="180" cm="1">
        <f t="array" ref="CB86">_xlfn.XLOOKUP(CB$1,'Copy of PY1 Data(H)'!$A$1:$CZ$1,_xlfn.XLOOKUP($A86,'Copy of PY1 Data(H)'!$A$1:$A$288,'Copy of PY1 Data(H)'!$A$1:$CZ$288))</f>
        <v>1816084</v>
      </c>
      <c r="CC86" s="180" cm="1">
        <f t="array" ref="CC86">_xlfn.XLOOKUP(CC$1,'Copy of PY1 Data(H)'!$A$1:$CZ$1,_xlfn.XLOOKUP($A86,'Copy of PY1 Data(H)'!$A$1:$A$288,'Copy of PY1 Data(H)'!$A$1:$CZ$288))</f>
        <v>0</v>
      </c>
      <c r="CD86" s="180" cm="1">
        <f t="array" ref="CD86">_xlfn.XLOOKUP(CD$1,'Copy of PY1 Data(H)'!$A$1:$CZ$1,_xlfn.XLOOKUP($A86,'Copy of PY1 Data(H)'!$A$1:$A$288,'Copy of PY1 Data(H)'!$A$1:$CZ$288))</f>
        <v>0</v>
      </c>
    </row>
    <row r="87" spans="1:82" x14ac:dyDescent="0.3">
      <c r="A87" s="180">
        <v>578</v>
      </c>
      <c r="C87" s="180"/>
      <c r="D87" s="180" cm="1">
        <f t="array" ref="D87">_xlfn.XLOOKUP(D$1,'Copy of PY1 Data(H)'!$A$1:$CZ$1,_xlfn.XLOOKUP($A87,'Copy of PY1 Data(H)'!$A$1:$A$288,'Copy of PY1 Data(H)'!$A$1:$CZ$288))</f>
        <v>0</v>
      </c>
      <c r="E87" s="180" cm="1">
        <f t="array" ref="E87">_xlfn.XLOOKUP(E$1,'Copy of PY1 Data(H)'!$A$1:$CZ$1,_xlfn.XLOOKUP($A87,'Copy of PY1 Data(H)'!$A$1:$A$288,'Copy of PY1 Data(H)'!$A$1:$CZ$288))</f>
        <v>0</v>
      </c>
      <c r="F87" s="180" cm="1">
        <f t="array" ref="F87">_xlfn.XLOOKUP(F$1,'Copy of PY1 Data(H)'!$A$1:$CZ$1,_xlfn.XLOOKUP($A87,'Copy of PY1 Data(H)'!$A$1:$A$288,'Copy of PY1 Data(H)'!$A$1:$CZ$288))</f>
        <v>0</v>
      </c>
      <c r="G87" s="180" cm="1">
        <f t="array" ref="G87">_xlfn.XLOOKUP(G$1,'Copy of PY1 Data(H)'!$A$1:$CZ$1,_xlfn.XLOOKUP($A87,'Copy of PY1 Data(H)'!$A$1:$A$288,'Copy of PY1 Data(H)'!$A$1:$CZ$288))</f>
        <v>0</v>
      </c>
      <c r="H87" s="180" cm="1">
        <f t="array" ref="H87">_xlfn.XLOOKUP(H$1,'Copy of PY1 Data(H)'!$A$1:$CZ$1,_xlfn.XLOOKUP($A87,'Copy of PY1 Data(H)'!$A$1:$A$288,'Copy of PY1 Data(H)'!$A$1:$CZ$288))</f>
        <v>0</v>
      </c>
      <c r="I87" s="180" cm="1">
        <f t="array" ref="I87">_xlfn.XLOOKUP(I$1,'Copy of PY1 Data(H)'!$A$1:$CZ$1,_xlfn.XLOOKUP($A87,'Copy of PY1 Data(H)'!$A$1:$A$288,'Copy of PY1 Data(H)'!$A$1:$CZ$288))</f>
        <v>0</v>
      </c>
      <c r="J87" s="180" cm="1">
        <f t="array" ref="J87">_xlfn.XLOOKUP(J$1,'Copy of PY1 Data(H)'!$A$1:$CZ$1,_xlfn.XLOOKUP($A87,'Copy of PY1 Data(H)'!$A$1:$A$288,'Copy of PY1 Data(H)'!$A$1:$CZ$288))</f>
        <v>0</v>
      </c>
      <c r="K87" s="180" cm="1">
        <f t="array" ref="K87">_xlfn.XLOOKUP(K$1,'Copy of PY1 Data(H)'!$A$1:$CZ$1,_xlfn.XLOOKUP($A87,'Copy of PY1 Data(H)'!$A$1:$A$288,'Copy of PY1 Data(H)'!$A$1:$CZ$288))</f>
        <v>0</v>
      </c>
      <c r="L87" s="180" cm="1">
        <f t="array" ref="L87">_xlfn.XLOOKUP(L$1,'Copy of PY1 Data(H)'!$A$1:$CZ$1,_xlfn.XLOOKUP($A87,'Copy of PY1 Data(H)'!$A$1:$A$288,'Copy of PY1 Data(H)'!$A$1:$CZ$288))</f>
        <v>0</v>
      </c>
      <c r="M87" s="180" cm="1">
        <f t="array" ref="M87">_xlfn.XLOOKUP(M$1,'Copy of PY1 Data(H)'!$A$1:$CZ$1,_xlfn.XLOOKUP($A87,'Copy of PY1 Data(H)'!$A$1:$A$288,'Copy of PY1 Data(H)'!$A$1:$CZ$288))</f>
        <v>0</v>
      </c>
      <c r="N87" s="180" cm="1">
        <f t="array" ref="N87">_xlfn.XLOOKUP(N$1,'Copy of PY1 Data(H)'!$A$1:$CZ$1,_xlfn.XLOOKUP($A87,'Copy of PY1 Data(H)'!$A$1:$A$288,'Copy of PY1 Data(H)'!$A$1:$CZ$288))</f>
        <v>0</v>
      </c>
      <c r="O87" s="180" cm="1">
        <f t="array" ref="O87">_xlfn.XLOOKUP(O$1,'Copy of PY1 Data(H)'!$A$1:$CZ$1,_xlfn.XLOOKUP($A87,'Copy of PY1 Data(H)'!$A$1:$A$288,'Copy of PY1 Data(H)'!$A$1:$CZ$288))</f>
        <v>0</v>
      </c>
      <c r="P87" s="180" cm="1">
        <f t="array" ref="P87">_xlfn.XLOOKUP(P$1,'Copy of PY1 Data(H)'!$A$1:$CZ$1,_xlfn.XLOOKUP($A87,'Copy of PY1 Data(H)'!$A$1:$A$288,'Copy of PY1 Data(H)'!$A$1:$CZ$288))</f>
        <v>0</v>
      </c>
      <c r="Q87" s="180" cm="1">
        <f t="array" ref="Q87">_xlfn.XLOOKUP(Q$1,'Copy of PY1 Data(H)'!$A$1:$CZ$1,_xlfn.XLOOKUP($A87,'Copy of PY1 Data(H)'!$A$1:$A$288,'Copy of PY1 Data(H)'!$A$1:$CZ$288))</f>
        <v>0</v>
      </c>
      <c r="R87" s="180" cm="1">
        <f t="array" ref="R87">_xlfn.XLOOKUP(R$1,'Copy of PY1 Data(H)'!$A$1:$CZ$1,_xlfn.XLOOKUP($A87,'Copy of PY1 Data(H)'!$A$1:$A$288,'Copy of PY1 Data(H)'!$A$1:$CZ$288))</f>
        <v>0</v>
      </c>
      <c r="S87" s="180" cm="1">
        <f t="array" ref="S87">_xlfn.XLOOKUP(S$1,'Copy of PY1 Data(H)'!$A$1:$CZ$1,_xlfn.XLOOKUP($A87,'Copy of PY1 Data(H)'!$A$1:$A$288,'Copy of PY1 Data(H)'!$A$1:$CZ$288))</f>
        <v>0</v>
      </c>
      <c r="T87" s="180" cm="1">
        <f t="array" ref="T87">_xlfn.XLOOKUP(T$1,'Copy of PY1 Data(H)'!$A$1:$CZ$1,_xlfn.XLOOKUP($A87,'Copy of PY1 Data(H)'!$A$1:$A$288,'Copy of PY1 Data(H)'!$A$1:$CZ$288))</f>
        <v>0</v>
      </c>
      <c r="U87" s="180" cm="1">
        <f t="array" ref="U87">_xlfn.XLOOKUP(U$1,'Copy of PY1 Data(H)'!$A$1:$CZ$1,_xlfn.XLOOKUP($A87,'Copy of PY1 Data(H)'!$A$1:$A$288,'Copy of PY1 Data(H)'!$A$1:$CZ$288))</f>
        <v>0</v>
      </c>
      <c r="V87" s="180" cm="1">
        <f t="array" ref="V87">_xlfn.XLOOKUP(V$1,'Copy of PY1 Data(H)'!$A$1:$CZ$1,_xlfn.XLOOKUP($A87,'Copy of PY1 Data(H)'!$A$1:$A$288,'Copy of PY1 Data(H)'!$A$1:$CZ$288))</f>
        <v>0</v>
      </c>
      <c r="W87" s="180" cm="1">
        <f t="array" ref="W87">_xlfn.XLOOKUP(W$1,'Copy of PY1 Data(H)'!$A$1:$CZ$1,_xlfn.XLOOKUP($A87,'Copy of PY1 Data(H)'!$A$1:$A$288,'Copy of PY1 Data(H)'!$A$1:$CZ$288))</f>
        <v>0</v>
      </c>
      <c r="X87" s="180" cm="1">
        <f t="array" ref="X87">_xlfn.XLOOKUP(X$1,'Copy of PY1 Data(H)'!$A$1:$CZ$1,_xlfn.XLOOKUP($A87,'Copy of PY1 Data(H)'!$A$1:$A$288,'Copy of PY1 Data(H)'!$A$1:$CZ$288))</f>
        <v>0</v>
      </c>
      <c r="Y87" s="180" cm="1">
        <f t="array" ref="Y87">_xlfn.XLOOKUP(Y$1,'Copy of PY1 Data(H)'!$A$1:$CZ$1,_xlfn.XLOOKUP($A87,'Copy of PY1 Data(H)'!$A$1:$A$288,'Copy of PY1 Data(H)'!$A$1:$CZ$288))</f>
        <v>0</v>
      </c>
      <c r="Z87" s="180" cm="1">
        <f t="array" ref="Z87">_xlfn.XLOOKUP(Z$1,'Copy of PY1 Data(H)'!$A$1:$CZ$1,_xlfn.XLOOKUP($A87,'Copy of PY1 Data(H)'!$A$1:$A$288,'Copy of PY1 Data(H)'!$A$1:$CZ$288))</f>
        <v>0</v>
      </c>
      <c r="AA87" s="180" cm="1">
        <f t="array" ref="AA87">_xlfn.XLOOKUP(AA$1,'Copy of PY1 Data(H)'!$A$1:$CZ$1,_xlfn.XLOOKUP($A87,'Copy of PY1 Data(H)'!$A$1:$A$288,'Copy of PY1 Data(H)'!$A$1:$CZ$288))</f>
        <v>0</v>
      </c>
      <c r="AB87" s="180" cm="1">
        <f t="array" ref="AB87">_xlfn.XLOOKUP(AB$1,'Copy of PY1 Data(H)'!$A$1:$CZ$1,_xlfn.XLOOKUP($A87,'Copy of PY1 Data(H)'!$A$1:$A$288,'Copy of PY1 Data(H)'!$A$1:$CZ$288))</f>
        <v>0</v>
      </c>
      <c r="AC87" s="180" cm="1">
        <f t="array" ref="AC87">_xlfn.XLOOKUP(AC$1,'Copy of PY1 Data(H)'!$A$1:$CZ$1,_xlfn.XLOOKUP($A87,'Copy of PY1 Data(H)'!$A$1:$A$288,'Copy of PY1 Data(H)'!$A$1:$CZ$288))</f>
        <v>0</v>
      </c>
      <c r="AD87" s="180" cm="1">
        <f t="array" ref="AD87">_xlfn.XLOOKUP(AD$1,'Copy of PY1 Data(H)'!$A$1:$CZ$1,_xlfn.XLOOKUP($A87,'Copy of PY1 Data(H)'!$A$1:$A$288,'Copy of PY1 Data(H)'!$A$1:$CZ$288))</f>
        <v>0</v>
      </c>
      <c r="AE87" s="180" cm="1">
        <f t="array" ref="AE87">_xlfn.XLOOKUP(AE$1,'Copy of PY1 Data(H)'!$A$1:$CZ$1,_xlfn.XLOOKUP($A87,'Copy of PY1 Data(H)'!$A$1:$A$288,'Copy of PY1 Data(H)'!$A$1:$CZ$288))</f>
        <v>0</v>
      </c>
      <c r="AF87" s="180" cm="1">
        <f t="array" ref="AF87">_xlfn.XLOOKUP(AF$1,'Copy of PY1 Data(H)'!$A$1:$CZ$1,_xlfn.XLOOKUP($A87,'Copy of PY1 Data(H)'!$A$1:$A$288,'Copy of PY1 Data(H)'!$A$1:$CZ$288))</f>
        <v>0</v>
      </c>
      <c r="AG87" s="180" cm="1">
        <f t="array" ref="AG87">_xlfn.XLOOKUP(AG$1,'Copy of PY1 Data(H)'!$A$1:$CZ$1,_xlfn.XLOOKUP($A87,'Copy of PY1 Data(H)'!$A$1:$A$288,'Copy of PY1 Data(H)'!$A$1:$CZ$288))</f>
        <v>0</v>
      </c>
      <c r="AH87" s="180" cm="1">
        <f t="array" ref="AH87">_xlfn.XLOOKUP(AH$1,'Copy of PY1 Data(H)'!$A$1:$CZ$1,_xlfn.XLOOKUP($A87,'Copy of PY1 Data(H)'!$A$1:$A$288,'Copy of PY1 Data(H)'!$A$1:$CZ$288))</f>
        <v>0</v>
      </c>
      <c r="AI87" s="180" cm="1">
        <f t="array" ref="AI87">_xlfn.XLOOKUP(AI$1,'Copy of PY1 Data(H)'!$A$1:$CZ$1,_xlfn.XLOOKUP($A87,'Copy of PY1 Data(H)'!$A$1:$A$288,'Copy of PY1 Data(H)'!$A$1:$CZ$288))</f>
        <v>0</v>
      </c>
      <c r="AJ87" s="180" cm="1">
        <f t="array" ref="AJ87">_xlfn.XLOOKUP(AJ$1,'Copy of PY1 Data(H)'!$A$1:$CZ$1,_xlfn.XLOOKUP($A87,'Copy of PY1 Data(H)'!$A$1:$A$288,'Copy of PY1 Data(H)'!$A$1:$CZ$288))</f>
        <v>0</v>
      </c>
      <c r="AK87" s="180" cm="1">
        <f t="array" ref="AK87">_xlfn.XLOOKUP(AK$1,'Copy of PY1 Data(H)'!$A$1:$CZ$1,_xlfn.XLOOKUP($A87,'Copy of PY1 Data(H)'!$A$1:$A$288,'Copy of PY1 Data(H)'!$A$1:$CZ$288))</f>
        <v>0</v>
      </c>
      <c r="AL87" s="180" cm="1">
        <f t="array" ref="AL87">_xlfn.XLOOKUP(AL$1,'Copy of PY1 Data(H)'!$A$1:$CZ$1,_xlfn.XLOOKUP($A87,'Copy of PY1 Data(H)'!$A$1:$A$288,'Copy of PY1 Data(H)'!$A$1:$CZ$288))</f>
        <v>0</v>
      </c>
      <c r="AM87" s="180" cm="1">
        <f t="array" ref="AM87">_xlfn.XLOOKUP(AM$1,'Copy of PY1 Data(H)'!$A$1:$CZ$1,_xlfn.XLOOKUP($A87,'Copy of PY1 Data(H)'!$A$1:$A$288,'Copy of PY1 Data(H)'!$A$1:$CZ$288))</f>
        <v>0</v>
      </c>
      <c r="AN87" s="180" cm="1">
        <f t="array" ref="AN87">_xlfn.XLOOKUP(AN$1,'Copy of PY1 Data(H)'!$A$1:$CZ$1,_xlfn.XLOOKUP($A87,'Copy of PY1 Data(H)'!$A$1:$A$288,'Copy of PY1 Data(H)'!$A$1:$CZ$288))</f>
        <v>0</v>
      </c>
      <c r="AO87" s="180" cm="1">
        <f t="array" ref="AO87">_xlfn.XLOOKUP(AO$1,'Copy of PY1 Data(H)'!$A$1:$CZ$1,_xlfn.XLOOKUP($A87,'Copy of PY1 Data(H)'!$A$1:$A$288,'Copy of PY1 Data(H)'!$A$1:$CZ$288))</f>
        <v>0</v>
      </c>
      <c r="AP87" s="180" cm="1">
        <f t="array" ref="AP87">_xlfn.XLOOKUP(AP$1,'Copy of PY1 Data(H)'!$A$1:$CZ$1,_xlfn.XLOOKUP($A87,'Copy of PY1 Data(H)'!$A$1:$A$288,'Copy of PY1 Data(H)'!$A$1:$CZ$288))</f>
        <v>0</v>
      </c>
      <c r="AQ87" s="180" cm="1">
        <f t="array" ref="AQ87">_xlfn.XLOOKUP(AQ$1,'Copy of PY1 Data(H)'!$A$1:$CZ$1,_xlfn.XLOOKUP($A87,'Copy of PY1 Data(H)'!$A$1:$A$288,'Copy of PY1 Data(H)'!$A$1:$CZ$288))</f>
        <v>0</v>
      </c>
      <c r="AR87" s="180" cm="1">
        <f t="array" ref="AR87">_xlfn.XLOOKUP(AR$1,'Copy of PY1 Data(H)'!$A$1:$CZ$1,_xlfn.XLOOKUP($A87,'Copy of PY1 Data(H)'!$A$1:$A$288,'Copy of PY1 Data(H)'!$A$1:$CZ$288))</f>
        <v>0</v>
      </c>
      <c r="AS87" s="180" cm="1">
        <f t="array" ref="AS87">_xlfn.XLOOKUP(AS$1,'Copy of PY1 Data(H)'!$A$1:$CZ$1,_xlfn.XLOOKUP($A87,'Copy of PY1 Data(H)'!$A$1:$A$288,'Copy of PY1 Data(H)'!$A$1:$CZ$288))</f>
        <v>0</v>
      </c>
      <c r="AT87" s="180" cm="1">
        <f t="array" ref="AT87">_xlfn.XLOOKUP(AT$1,'Copy of PY1 Data(H)'!$A$1:$CZ$1,_xlfn.XLOOKUP($A87,'Copy of PY1 Data(H)'!$A$1:$A$288,'Copy of PY1 Data(H)'!$A$1:$CZ$288))</f>
        <v>0</v>
      </c>
      <c r="AU87" s="180" cm="1">
        <f t="array" ref="AU87">_xlfn.XLOOKUP(AU$1,'Copy of PY1 Data(H)'!$A$1:$CZ$1,_xlfn.XLOOKUP($A87,'Copy of PY1 Data(H)'!$A$1:$A$288,'Copy of PY1 Data(H)'!$A$1:$CZ$288))</f>
        <v>0</v>
      </c>
      <c r="AV87" s="180" cm="1">
        <f t="array" ref="AV87">_xlfn.XLOOKUP(AV$1,'Copy of PY1 Data(H)'!$A$1:$CZ$1,_xlfn.XLOOKUP($A87,'Copy of PY1 Data(H)'!$A$1:$A$288,'Copy of PY1 Data(H)'!$A$1:$CZ$288))</f>
        <v>0</v>
      </c>
      <c r="AW87" s="180" cm="1">
        <f t="array" ref="AW87">_xlfn.XLOOKUP(AW$1,'Copy of PY1 Data(H)'!$A$1:$CZ$1,_xlfn.XLOOKUP($A87,'Copy of PY1 Data(H)'!$A$1:$A$288,'Copy of PY1 Data(H)'!$A$1:$CZ$288))</f>
        <v>0</v>
      </c>
      <c r="AX87" s="180" cm="1">
        <f t="array" ref="AX87">_xlfn.XLOOKUP(AX$1,'Copy of PY1 Data(H)'!$A$1:$CZ$1,_xlfn.XLOOKUP($A87,'Copy of PY1 Data(H)'!$A$1:$A$288,'Copy of PY1 Data(H)'!$A$1:$CZ$288))</f>
        <v>0</v>
      </c>
      <c r="AY87" s="180" cm="1">
        <f t="array" ref="AY87">_xlfn.XLOOKUP(AY$1,'Copy of PY1 Data(H)'!$A$1:$CZ$1,_xlfn.XLOOKUP($A87,'Copy of PY1 Data(H)'!$A$1:$A$288,'Copy of PY1 Data(H)'!$A$1:$CZ$288))</f>
        <v>0</v>
      </c>
      <c r="AZ87" s="180" cm="1">
        <f t="array" ref="AZ87">_xlfn.XLOOKUP(AZ$1,'Copy of PY1 Data(H)'!$A$1:$CZ$1,_xlfn.XLOOKUP($A87,'Copy of PY1 Data(H)'!$A$1:$A$288,'Copy of PY1 Data(H)'!$A$1:$CZ$288))</f>
        <v>0</v>
      </c>
      <c r="BA87" s="180" cm="1">
        <f t="array" ref="BA87">_xlfn.XLOOKUP(BA$1,'Copy of PY1 Data(H)'!$A$1:$CZ$1,_xlfn.XLOOKUP($A87,'Copy of PY1 Data(H)'!$A$1:$A$288,'Copy of PY1 Data(H)'!$A$1:$CZ$288))</f>
        <v>0</v>
      </c>
      <c r="BB87" s="180" cm="1">
        <f t="array" ref="BB87">_xlfn.XLOOKUP(BB$1,'Copy of PY1 Data(H)'!$A$1:$CZ$1,_xlfn.XLOOKUP($A87,'Copy of PY1 Data(H)'!$A$1:$A$288,'Copy of PY1 Data(H)'!$A$1:$CZ$288))</f>
        <v>0</v>
      </c>
      <c r="BC87" s="180" cm="1">
        <f t="array" ref="BC87">_xlfn.XLOOKUP(BC$1,'Copy of PY1 Data(H)'!$A$1:$CZ$1,_xlfn.XLOOKUP($A87,'Copy of PY1 Data(H)'!$A$1:$A$288,'Copy of PY1 Data(H)'!$A$1:$CZ$288))</f>
        <v>0</v>
      </c>
      <c r="BD87" s="180" cm="1">
        <f t="array" ref="BD87">_xlfn.XLOOKUP(BD$1,'Copy of PY1 Data(H)'!$A$1:$CZ$1,_xlfn.XLOOKUP($A87,'Copy of PY1 Data(H)'!$A$1:$A$288,'Copy of PY1 Data(H)'!$A$1:$CZ$288))</f>
        <v>0</v>
      </c>
      <c r="BE87" s="180" cm="1">
        <f t="array" ref="BE87">_xlfn.XLOOKUP(BE$1,'Copy of PY1 Data(H)'!$A$1:$CZ$1,_xlfn.XLOOKUP($A87,'Copy of PY1 Data(H)'!$A$1:$A$288,'Copy of PY1 Data(H)'!$A$1:$CZ$288))</f>
        <v>4689</v>
      </c>
      <c r="BF87" s="180" cm="1">
        <f t="array" ref="BF87">_xlfn.XLOOKUP(BF$1,'Copy of PY1 Data(H)'!$A$1:$CZ$1,_xlfn.XLOOKUP($A87,'Copy of PY1 Data(H)'!$A$1:$A$288,'Copy of PY1 Data(H)'!$A$1:$CZ$288))</f>
        <v>0</v>
      </c>
      <c r="BG87" s="180" cm="1">
        <f t="array" ref="BG87">_xlfn.XLOOKUP(BG$1,'Copy of PY1 Data(H)'!$A$1:$CZ$1,_xlfn.XLOOKUP($A87,'Copy of PY1 Data(H)'!$A$1:$A$288,'Copy of PY1 Data(H)'!$A$1:$CZ$288))</f>
        <v>0</v>
      </c>
      <c r="BH87" s="180" cm="1">
        <f t="array" ref="BH87">_xlfn.XLOOKUP(BH$1,'Copy of PY1 Data(H)'!$A$1:$CZ$1,_xlfn.XLOOKUP($A87,'Copy of PY1 Data(H)'!$A$1:$A$288,'Copy of PY1 Data(H)'!$A$1:$CZ$288))</f>
        <v>0</v>
      </c>
      <c r="BI87" s="180" cm="1">
        <f t="array" ref="BI87">_xlfn.XLOOKUP(BI$1,'Copy of PY1 Data(H)'!$A$1:$CZ$1,_xlfn.XLOOKUP($A87,'Copy of PY1 Data(H)'!$A$1:$A$288,'Copy of PY1 Data(H)'!$A$1:$CZ$288))</f>
        <v>0</v>
      </c>
      <c r="BJ87" s="180" cm="1">
        <f t="array" ref="BJ87">_xlfn.XLOOKUP(BJ$1,'Copy of PY1 Data(H)'!$A$1:$CZ$1,_xlfn.XLOOKUP($A87,'Copy of PY1 Data(H)'!$A$1:$A$288,'Copy of PY1 Data(H)'!$A$1:$CZ$288))</f>
        <v>0</v>
      </c>
      <c r="BK87" s="180" cm="1">
        <f t="array" ref="BK87">_xlfn.XLOOKUP(BK$1,'Copy of PY1 Data(H)'!$A$1:$CZ$1,_xlfn.XLOOKUP($A87,'Copy of PY1 Data(H)'!$A$1:$A$288,'Copy of PY1 Data(H)'!$A$1:$CZ$288))</f>
        <v>0</v>
      </c>
      <c r="BL87" s="180" cm="1">
        <f t="array" ref="BL87">_xlfn.XLOOKUP(BL$1,'Copy of PY1 Data(H)'!$A$1:$CZ$1,_xlfn.XLOOKUP($A87,'Copy of PY1 Data(H)'!$A$1:$A$288,'Copy of PY1 Data(H)'!$A$1:$CZ$288))</f>
        <v>0</v>
      </c>
      <c r="BM87" s="180" cm="1">
        <f t="array" ref="BM87">_xlfn.XLOOKUP(BM$1,'Copy of PY1 Data(H)'!$A$1:$CZ$1,_xlfn.XLOOKUP($A87,'Copy of PY1 Data(H)'!$A$1:$A$288,'Copy of PY1 Data(H)'!$A$1:$CZ$288))</f>
        <v>0</v>
      </c>
      <c r="BN87" s="180" cm="1">
        <f t="array" ref="BN87">_xlfn.XLOOKUP(BN$1,'Copy of PY1 Data(H)'!$A$1:$CZ$1,_xlfn.XLOOKUP($A87,'Copy of PY1 Data(H)'!$A$1:$A$288,'Copy of PY1 Data(H)'!$A$1:$CZ$288))</f>
        <v>0</v>
      </c>
      <c r="BO87" s="180" cm="1">
        <f t="array" ref="BO87">_xlfn.XLOOKUP(BO$1,'Copy of PY1 Data(H)'!$A$1:$CZ$1,_xlfn.XLOOKUP($A87,'Copy of PY1 Data(H)'!$A$1:$A$288,'Copy of PY1 Data(H)'!$A$1:$CZ$288))</f>
        <v>0</v>
      </c>
      <c r="BP87" s="180" cm="1">
        <f t="array" ref="BP87">_xlfn.XLOOKUP(BP$1,'Copy of PY1 Data(H)'!$A$1:$CZ$1,_xlfn.XLOOKUP($A87,'Copy of PY1 Data(H)'!$A$1:$A$288,'Copy of PY1 Data(H)'!$A$1:$CZ$288))</f>
        <v>0</v>
      </c>
      <c r="BQ87" s="180" cm="1">
        <f t="array" ref="BQ87">_xlfn.XLOOKUP(BQ$1,'Copy of PY1 Data(H)'!$A$1:$CZ$1,_xlfn.XLOOKUP($A87,'Copy of PY1 Data(H)'!$A$1:$A$288,'Copy of PY1 Data(H)'!$A$1:$CZ$288))</f>
        <v>0</v>
      </c>
      <c r="BR87" s="180" cm="1">
        <f t="array" ref="BR87">_xlfn.XLOOKUP(BR$1,'Copy of PY1 Data(H)'!$A$1:$CZ$1,_xlfn.XLOOKUP($A87,'Copy of PY1 Data(H)'!$A$1:$A$288,'Copy of PY1 Data(H)'!$A$1:$CZ$288))</f>
        <v>0</v>
      </c>
      <c r="BS87" s="180" cm="1">
        <f t="array" ref="BS87">_xlfn.XLOOKUP(BS$1,'Copy of PY1 Data(H)'!$A$1:$CZ$1,_xlfn.XLOOKUP($A87,'Copy of PY1 Data(H)'!$A$1:$A$288,'Copy of PY1 Data(H)'!$A$1:$CZ$288))</f>
        <v>0</v>
      </c>
      <c r="BT87" s="180" cm="1">
        <f t="array" ref="BT87">_xlfn.XLOOKUP(BT$1,'Copy of PY1 Data(H)'!$A$1:$CZ$1,_xlfn.XLOOKUP($A87,'Copy of PY1 Data(H)'!$A$1:$A$288,'Copy of PY1 Data(H)'!$A$1:$CZ$288))</f>
        <v>0</v>
      </c>
      <c r="BU87" s="180" cm="1">
        <f t="array" ref="BU87">_xlfn.XLOOKUP(BU$1,'Copy of PY1 Data(H)'!$A$1:$CZ$1,_xlfn.XLOOKUP($A87,'Copy of PY1 Data(H)'!$A$1:$A$288,'Copy of PY1 Data(H)'!$A$1:$CZ$288))</f>
        <v>0</v>
      </c>
      <c r="BV87" s="180" cm="1">
        <f t="array" ref="BV87">_xlfn.XLOOKUP(BV$1,'Copy of PY1 Data(H)'!$A$1:$CZ$1,_xlfn.XLOOKUP($A87,'Copy of PY1 Data(H)'!$A$1:$A$288,'Copy of PY1 Data(H)'!$A$1:$CZ$288))</f>
        <v>0</v>
      </c>
      <c r="BW87" s="180" cm="1">
        <f t="array" ref="BW87">_xlfn.XLOOKUP(BW$1,'Copy of PY1 Data(H)'!$A$1:$CZ$1,_xlfn.XLOOKUP($A87,'Copy of PY1 Data(H)'!$A$1:$A$288,'Copy of PY1 Data(H)'!$A$1:$CZ$288))</f>
        <v>0</v>
      </c>
      <c r="BX87" s="180" cm="1">
        <f t="array" ref="BX87">_xlfn.XLOOKUP(BX$1,'Copy of PY1 Data(H)'!$A$1:$CZ$1,_xlfn.XLOOKUP($A87,'Copy of PY1 Data(H)'!$A$1:$A$288,'Copy of PY1 Data(H)'!$A$1:$CZ$288))</f>
        <v>0</v>
      </c>
      <c r="BY87" s="180" cm="1">
        <f t="array" ref="BY87">_xlfn.XLOOKUP(BY$1,'Copy of PY1 Data(H)'!$A$1:$CZ$1,_xlfn.XLOOKUP($A87,'Copy of PY1 Data(H)'!$A$1:$A$288,'Copy of PY1 Data(H)'!$A$1:$CZ$288))</f>
        <v>0</v>
      </c>
      <c r="BZ87" s="180" cm="1">
        <f t="array" ref="BZ87">_xlfn.XLOOKUP(BZ$1,'Copy of PY1 Data(H)'!$A$1:$CZ$1,_xlfn.XLOOKUP($A87,'Copy of PY1 Data(H)'!$A$1:$A$288,'Copy of PY1 Data(H)'!$A$1:$CZ$288))</f>
        <v>0</v>
      </c>
      <c r="CA87" s="180" cm="1">
        <f t="array" ref="CA87">_xlfn.XLOOKUP(CA$1,'Copy of PY1 Data(H)'!$A$1:$CZ$1,_xlfn.XLOOKUP($A87,'Copy of PY1 Data(H)'!$A$1:$A$288,'Copy of PY1 Data(H)'!$A$1:$CZ$288))</f>
        <v>0</v>
      </c>
      <c r="CB87" s="180" cm="1">
        <f t="array" ref="CB87">_xlfn.XLOOKUP(CB$1,'Copy of PY1 Data(H)'!$A$1:$CZ$1,_xlfn.XLOOKUP($A87,'Copy of PY1 Data(H)'!$A$1:$A$288,'Copy of PY1 Data(H)'!$A$1:$CZ$288))</f>
        <v>40100</v>
      </c>
      <c r="CC87" s="180" cm="1">
        <f t="array" ref="CC87">_xlfn.XLOOKUP(CC$1,'Copy of PY1 Data(H)'!$A$1:$CZ$1,_xlfn.XLOOKUP($A87,'Copy of PY1 Data(H)'!$A$1:$A$288,'Copy of PY1 Data(H)'!$A$1:$CZ$288))</f>
        <v>0</v>
      </c>
      <c r="CD87" s="180" cm="1">
        <f t="array" ref="CD87">_xlfn.XLOOKUP(CD$1,'Copy of PY1 Data(H)'!$A$1:$CZ$1,_xlfn.XLOOKUP($A87,'Copy of PY1 Data(H)'!$A$1:$A$288,'Copy of PY1 Data(H)'!$A$1:$CZ$288))</f>
        <v>0</v>
      </c>
    </row>
    <row r="88" spans="1:82" x14ac:dyDescent="0.3">
      <c r="A88" s="180">
        <v>633</v>
      </c>
      <c r="C88" s="180"/>
      <c r="D88" s="180" cm="1">
        <f t="array" ref="D88">_xlfn.XLOOKUP(D$1,'Copy of PY1 Data(H)'!$A$1:$CZ$1,_xlfn.XLOOKUP($A88,'Copy of PY1 Data(H)'!$A$1:$A$288,'Copy of PY1 Data(H)'!$A$1:$CZ$288))</f>
        <v>110117</v>
      </c>
      <c r="E88" s="180" cm="1">
        <f t="array" ref="E88">_xlfn.XLOOKUP(E$1,'Copy of PY1 Data(H)'!$A$1:$CZ$1,_xlfn.XLOOKUP($A88,'Copy of PY1 Data(H)'!$A$1:$A$288,'Copy of PY1 Data(H)'!$A$1:$CZ$288))</f>
        <v>193020</v>
      </c>
      <c r="F88" s="180" cm="1">
        <f t="array" ref="F88">_xlfn.XLOOKUP(F$1,'Copy of PY1 Data(H)'!$A$1:$CZ$1,_xlfn.XLOOKUP($A88,'Copy of PY1 Data(H)'!$A$1:$A$288,'Copy of PY1 Data(H)'!$A$1:$CZ$288))</f>
        <v>0</v>
      </c>
      <c r="G88" s="180" cm="1">
        <f t="array" ref="G88">_xlfn.XLOOKUP(G$1,'Copy of PY1 Data(H)'!$A$1:$CZ$1,_xlfn.XLOOKUP($A88,'Copy of PY1 Data(H)'!$A$1:$A$288,'Copy of PY1 Data(H)'!$A$1:$CZ$288))</f>
        <v>38967</v>
      </c>
      <c r="H88" s="180" cm="1">
        <f t="array" ref="H88">_xlfn.XLOOKUP(H$1,'Copy of PY1 Data(H)'!$A$1:$CZ$1,_xlfn.XLOOKUP($A88,'Copy of PY1 Data(H)'!$A$1:$A$288,'Copy of PY1 Data(H)'!$A$1:$CZ$288))</f>
        <v>163137</v>
      </c>
      <c r="I88" s="180" cm="1">
        <f t="array" ref="I88">_xlfn.XLOOKUP(I$1,'Copy of PY1 Data(H)'!$A$1:$CZ$1,_xlfn.XLOOKUP($A88,'Copy of PY1 Data(H)'!$A$1:$A$288,'Copy of PY1 Data(H)'!$A$1:$CZ$288))</f>
        <v>32828</v>
      </c>
      <c r="J88" s="180" cm="1">
        <f t="array" ref="J88">_xlfn.XLOOKUP(J$1,'Copy of PY1 Data(H)'!$A$1:$CZ$1,_xlfn.XLOOKUP($A88,'Copy of PY1 Data(H)'!$A$1:$A$288,'Copy of PY1 Data(H)'!$A$1:$CZ$288))</f>
        <v>0</v>
      </c>
      <c r="K88" s="180" cm="1">
        <f t="array" ref="K88">_xlfn.XLOOKUP(K$1,'Copy of PY1 Data(H)'!$A$1:$CZ$1,_xlfn.XLOOKUP($A88,'Copy of PY1 Data(H)'!$A$1:$A$288,'Copy of PY1 Data(H)'!$A$1:$CZ$288))</f>
        <v>40524</v>
      </c>
      <c r="L88" s="180" cm="1">
        <f t="array" ref="L88">_xlfn.XLOOKUP(L$1,'Copy of PY1 Data(H)'!$A$1:$CZ$1,_xlfn.XLOOKUP($A88,'Copy of PY1 Data(H)'!$A$1:$A$288,'Copy of PY1 Data(H)'!$A$1:$CZ$288))</f>
        <v>1512755</v>
      </c>
      <c r="M88" s="180" cm="1">
        <f t="array" ref="M88">_xlfn.XLOOKUP(M$1,'Copy of PY1 Data(H)'!$A$1:$CZ$1,_xlfn.XLOOKUP($A88,'Copy of PY1 Data(H)'!$A$1:$A$288,'Copy of PY1 Data(H)'!$A$1:$CZ$288))</f>
        <v>0</v>
      </c>
      <c r="N88" s="180" cm="1">
        <f t="array" ref="N88">_xlfn.XLOOKUP(N$1,'Copy of PY1 Data(H)'!$A$1:$CZ$1,_xlfn.XLOOKUP($A88,'Copy of PY1 Data(H)'!$A$1:$A$288,'Copy of PY1 Data(H)'!$A$1:$CZ$288))</f>
        <v>0</v>
      </c>
      <c r="O88" s="180" cm="1">
        <f t="array" ref="O88">_xlfn.XLOOKUP(O$1,'Copy of PY1 Data(H)'!$A$1:$CZ$1,_xlfn.XLOOKUP($A88,'Copy of PY1 Data(H)'!$A$1:$A$288,'Copy of PY1 Data(H)'!$A$1:$CZ$288))</f>
        <v>0</v>
      </c>
      <c r="P88" s="180" cm="1">
        <f t="array" ref="P88">_xlfn.XLOOKUP(P$1,'Copy of PY1 Data(H)'!$A$1:$CZ$1,_xlfn.XLOOKUP($A88,'Copy of PY1 Data(H)'!$A$1:$A$288,'Copy of PY1 Data(H)'!$A$1:$CZ$288))</f>
        <v>9910</v>
      </c>
      <c r="Q88" s="180" cm="1">
        <f t="array" ref="Q88">_xlfn.XLOOKUP(Q$1,'Copy of PY1 Data(H)'!$A$1:$CZ$1,_xlfn.XLOOKUP($A88,'Copy of PY1 Data(H)'!$A$1:$A$288,'Copy of PY1 Data(H)'!$A$1:$CZ$288))</f>
        <v>338497</v>
      </c>
      <c r="R88" s="180" cm="1">
        <f t="array" ref="R88">_xlfn.XLOOKUP(R$1,'Copy of PY1 Data(H)'!$A$1:$CZ$1,_xlfn.XLOOKUP($A88,'Copy of PY1 Data(H)'!$A$1:$A$288,'Copy of PY1 Data(H)'!$A$1:$CZ$288))</f>
        <v>0</v>
      </c>
      <c r="S88" s="180" cm="1">
        <f t="array" ref="S88">_xlfn.XLOOKUP(S$1,'Copy of PY1 Data(H)'!$A$1:$CZ$1,_xlfn.XLOOKUP($A88,'Copy of PY1 Data(H)'!$A$1:$A$288,'Copy of PY1 Data(H)'!$A$1:$CZ$288))</f>
        <v>55616</v>
      </c>
      <c r="T88" s="180" cm="1">
        <f t="array" ref="T88">_xlfn.XLOOKUP(T$1,'Copy of PY1 Data(H)'!$A$1:$CZ$1,_xlfn.XLOOKUP($A88,'Copy of PY1 Data(H)'!$A$1:$A$288,'Copy of PY1 Data(H)'!$A$1:$CZ$288))</f>
        <v>108162</v>
      </c>
      <c r="U88" s="180" cm="1">
        <f t="array" ref="U88">_xlfn.XLOOKUP(U$1,'Copy of PY1 Data(H)'!$A$1:$CZ$1,_xlfn.XLOOKUP($A88,'Copy of PY1 Data(H)'!$A$1:$A$288,'Copy of PY1 Data(H)'!$A$1:$CZ$288))</f>
        <v>35286</v>
      </c>
      <c r="V88" s="180" cm="1">
        <f t="array" ref="V88">_xlfn.XLOOKUP(V$1,'Copy of PY1 Data(H)'!$A$1:$CZ$1,_xlfn.XLOOKUP($A88,'Copy of PY1 Data(H)'!$A$1:$A$288,'Copy of PY1 Data(H)'!$A$1:$CZ$288))</f>
        <v>1181150</v>
      </c>
      <c r="W88" s="180" cm="1">
        <f t="array" ref="W88">_xlfn.XLOOKUP(W$1,'Copy of PY1 Data(H)'!$A$1:$CZ$1,_xlfn.XLOOKUP($A88,'Copy of PY1 Data(H)'!$A$1:$A$288,'Copy of PY1 Data(H)'!$A$1:$CZ$288))</f>
        <v>0</v>
      </c>
      <c r="X88" s="180" cm="1">
        <f t="array" ref="X88">_xlfn.XLOOKUP(X$1,'Copy of PY1 Data(H)'!$A$1:$CZ$1,_xlfn.XLOOKUP($A88,'Copy of PY1 Data(H)'!$A$1:$A$288,'Copy of PY1 Data(H)'!$A$1:$CZ$288))</f>
        <v>0</v>
      </c>
      <c r="Y88" s="180" cm="1">
        <f t="array" ref="Y88">_xlfn.XLOOKUP(Y$1,'Copy of PY1 Data(H)'!$A$1:$CZ$1,_xlfn.XLOOKUP($A88,'Copy of PY1 Data(H)'!$A$1:$A$288,'Copy of PY1 Data(H)'!$A$1:$CZ$288))</f>
        <v>177856</v>
      </c>
      <c r="Z88" s="180" cm="1">
        <f t="array" ref="Z88">_xlfn.XLOOKUP(Z$1,'Copy of PY1 Data(H)'!$A$1:$CZ$1,_xlfn.XLOOKUP($A88,'Copy of PY1 Data(H)'!$A$1:$A$288,'Copy of PY1 Data(H)'!$A$1:$CZ$288))</f>
        <v>3911834</v>
      </c>
      <c r="AA88" s="180" cm="1">
        <f t="array" ref="AA88">_xlfn.XLOOKUP(AA$1,'Copy of PY1 Data(H)'!$A$1:$CZ$1,_xlfn.XLOOKUP($A88,'Copy of PY1 Data(H)'!$A$1:$A$288,'Copy of PY1 Data(H)'!$A$1:$CZ$288))</f>
        <v>0</v>
      </c>
      <c r="AB88" s="180" cm="1">
        <f t="array" ref="AB88">_xlfn.XLOOKUP(AB$1,'Copy of PY1 Data(H)'!$A$1:$CZ$1,_xlfn.XLOOKUP($A88,'Copy of PY1 Data(H)'!$A$1:$A$288,'Copy of PY1 Data(H)'!$A$1:$CZ$288))</f>
        <v>18790</v>
      </c>
      <c r="AC88" s="180" cm="1">
        <f t="array" ref="AC88">_xlfn.XLOOKUP(AC$1,'Copy of PY1 Data(H)'!$A$1:$CZ$1,_xlfn.XLOOKUP($A88,'Copy of PY1 Data(H)'!$A$1:$A$288,'Copy of PY1 Data(H)'!$A$1:$CZ$288))</f>
        <v>0</v>
      </c>
      <c r="AD88" s="180" cm="1">
        <f t="array" ref="AD88">_xlfn.XLOOKUP(AD$1,'Copy of PY1 Data(H)'!$A$1:$CZ$1,_xlfn.XLOOKUP($A88,'Copy of PY1 Data(H)'!$A$1:$A$288,'Copy of PY1 Data(H)'!$A$1:$CZ$288))</f>
        <v>0</v>
      </c>
      <c r="AE88" s="180" cm="1">
        <f t="array" ref="AE88">_xlfn.XLOOKUP(AE$1,'Copy of PY1 Data(H)'!$A$1:$CZ$1,_xlfn.XLOOKUP($A88,'Copy of PY1 Data(H)'!$A$1:$A$288,'Copy of PY1 Data(H)'!$A$1:$CZ$288))</f>
        <v>0</v>
      </c>
      <c r="AF88" s="180" cm="1">
        <f t="array" ref="AF88">_xlfn.XLOOKUP(AF$1,'Copy of PY1 Data(H)'!$A$1:$CZ$1,_xlfn.XLOOKUP($A88,'Copy of PY1 Data(H)'!$A$1:$A$288,'Copy of PY1 Data(H)'!$A$1:$CZ$288))</f>
        <v>7372667</v>
      </c>
      <c r="AG88" s="180" cm="1">
        <f t="array" ref="AG88">_xlfn.XLOOKUP(AG$1,'Copy of PY1 Data(H)'!$A$1:$CZ$1,_xlfn.XLOOKUP($A88,'Copy of PY1 Data(H)'!$A$1:$A$288,'Copy of PY1 Data(H)'!$A$1:$CZ$288))</f>
        <v>1959</v>
      </c>
      <c r="AH88" s="180" cm="1">
        <f t="array" ref="AH88">_xlfn.XLOOKUP(AH$1,'Copy of PY1 Data(H)'!$A$1:$CZ$1,_xlfn.XLOOKUP($A88,'Copy of PY1 Data(H)'!$A$1:$A$288,'Copy of PY1 Data(H)'!$A$1:$CZ$288))</f>
        <v>23081</v>
      </c>
      <c r="AI88" s="180" cm="1">
        <f t="array" ref="AI88">_xlfn.XLOOKUP(AI$1,'Copy of PY1 Data(H)'!$A$1:$CZ$1,_xlfn.XLOOKUP($A88,'Copy of PY1 Data(H)'!$A$1:$A$288,'Copy of PY1 Data(H)'!$A$1:$CZ$288))</f>
        <v>862695</v>
      </c>
      <c r="AJ88" s="180" cm="1">
        <f t="array" ref="AJ88">_xlfn.XLOOKUP(AJ$1,'Copy of PY1 Data(H)'!$A$1:$CZ$1,_xlfn.XLOOKUP($A88,'Copy of PY1 Data(H)'!$A$1:$A$288,'Copy of PY1 Data(H)'!$A$1:$CZ$288))</f>
        <v>0</v>
      </c>
      <c r="AK88" s="180" cm="1">
        <f t="array" ref="AK88">_xlfn.XLOOKUP(AK$1,'Copy of PY1 Data(H)'!$A$1:$CZ$1,_xlfn.XLOOKUP($A88,'Copy of PY1 Data(H)'!$A$1:$A$288,'Copy of PY1 Data(H)'!$A$1:$CZ$288))</f>
        <v>14918</v>
      </c>
      <c r="AL88" s="180" cm="1">
        <f t="array" ref="AL88">_xlfn.XLOOKUP(AL$1,'Copy of PY1 Data(H)'!$A$1:$CZ$1,_xlfn.XLOOKUP($A88,'Copy of PY1 Data(H)'!$A$1:$A$288,'Copy of PY1 Data(H)'!$A$1:$CZ$288))</f>
        <v>0</v>
      </c>
      <c r="AM88" s="180" cm="1">
        <f t="array" ref="AM88">_xlfn.XLOOKUP(AM$1,'Copy of PY1 Data(H)'!$A$1:$CZ$1,_xlfn.XLOOKUP($A88,'Copy of PY1 Data(H)'!$A$1:$A$288,'Copy of PY1 Data(H)'!$A$1:$CZ$288))</f>
        <v>50000</v>
      </c>
      <c r="AN88" s="180" cm="1">
        <f t="array" ref="AN88">_xlfn.XLOOKUP(AN$1,'Copy of PY1 Data(H)'!$A$1:$CZ$1,_xlfn.XLOOKUP($A88,'Copy of PY1 Data(H)'!$A$1:$A$288,'Copy of PY1 Data(H)'!$A$1:$CZ$288))</f>
        <v>1187635</v>
      </c>
      <c r="AO88" s="180" cm="1">
        <f t="array" ref="AO88">_xlfn.XLOOKUP(AO$1,'Copy of PY1 Data(H)'!$A$1:$CZ$1,_xlfn.XLOOKUP($A88,'Copy of PY1 Data(H)'!$A$1:$A$288,'Copy of PY1 Data(H)'!$A$1:$CZ$288))</f>
        <v>0</v>
      </c>
      <c r="AP88" s="180" cm="1">
        <f t="array" ref="AP88">_xlfn.XLOOKUP(AP$1,'Copy of PY1 Data(H)'!$A$1:$CZ$1,_xlfn.XLOOKUP($A88,'Copy of PY1 Data(H)'!$A$1:$A$288,'Copy of PY1 Data(H)'!$A$1:$CZ$288))</f>
        <v>420190</v>
      </c>
      <c r="AQ88" s="180" cm="1">
        <f t="array" ref="AQ88">_xlfn.XLOOKUP(AQ$1,'Copy of PY1 Data(H)'!$A$1:$CZ$1,_xlfn.XLOOKUP($A88,'Copy of PY1 Data(H)'!$A$1:$A$288,'Copy of PY1 Data(H)'!$A$1:$CZ$288))</f>
        <v>0</v>
      </c>
      <c r="AR88" s="180" cm="1">
        <f t="array" ref="AR88">_xlfn.XLOOKUP(AR$1,'Copy of PY1 Data(H)'!$A$1:$CZ$1,_xlfn.XLOOKUP($A88,'Copy of PY1 Data(H)'!$A$1:$A$288,'Copy of PY1 Data(H)'!$A$1:$CZ$288))</f>
        <v>0</v>
      </c>
      <c r="AS88" s="180" cm="1">
        <f t="array" ref="AS88">_xlfn.XLOOKUP(AS$1,'Copy of PY1 Data(H)'!$A$1:$CZ$1,_xlfn.XLOOKUP($A88,'Copy of PY1 Data(H)'!$A$1:$A$288,'Copy of PY1 Data(H)'!$A$1:$CZ$288))</f>
        <v>0</v>
      </c>
      <c r="AT88" s="180" cm="1">
        <f t="array" ref="AT88">_xlfn.XLOOKUP(AT$1,'Copy of PY1 Data(H)'!$A$1:$CZ$1,_xlfn.XLOOKUP($A88,'Copy of PY1 Data(H)'!$A$1:$A$288,'Copy of PY1 Data(H)'!$A$1:$CZ$288))</f>
        <v>324993</v>
      </c>
      <c r="AU88" s="180" cm="1">
        <f t="array" ref="AU88">_xlfn.XLOOKUP(AU$1,'Copy of PY1 Data(H)'!$A$1:$CZ$1,_xlfn.XLOOKUP($A88,'Copy of PY1 Data(H)'!$A$1:$A$288,'Copy of PY1 Data(H)'!$A$1:$CZ$288))</f>
        <v>65989045</v>
      </c>
      <c r="AV88" s="180" cm="1">
        <f t="array" ref="AV88">_xlfn.XLOOKUP(AV$1,'Copy of PY1 Data(H)'!$A$1:$CZ$1,_xlfn.XLOOKUP($A88,'Copy of PY1 Data(H)'!$A$1:$A$288,'Copy of PY1 Data(H)'!$A$1:$CZ$288))</f>
        <v>11511047</v>
      </c>
      <c r="AW88" s="180" cm="1">
        <f t="array" ref="AW88">_xlfn.XLOOKUP(AW$1,'Copy of PY1 Data(H)'!$A$1:$CZ$1,_xlfn.XLOOKUP($A88,'Copy of PY1 Data(H)'!$A$1:$A$288,'Copy of PY1 Data(H)'!$A$1:$CZ$288))</f>
        <v>209266</v>
      </c>
      <c r="AX88" s="180" cm="1">
        <f t="array" ref="AX88">_xlfn.XLOOKUP(AX$1,'Copy of PY1 Data(H)'!$A$1:$CZ$1,_xlfn.XLOOKUP($A88,'Copy of PY1 Data(H)'!$A$1:$A$288,'Copy of PY1 Data(H)'!$A$1:$CZ$288))</f>
        <v>80565</v>
      </c>
      <c r="AY88" s="180" cm="1">
        <f t="array" ref="AY88">_xlfn.XLOOKUP(AY$1,'Copy of PY1 Data(H)'!$A$1:$CZ$1,_xlfn.XLOOKUP($A88,'Copy of PY1 Data(H)'!$A$1:$A$288,'Copy of PY1 Data(H)'!$A$1:$CZ$288))</f>
        <v>67101</v>
      </c>
      <c r="AZ88" s="180" cm="1">
        <f t="array" ref="AZ88">_xlfn.XLOOKUP(AZ$1,'Copy of PY1 Data(H)'!$A$1:$CZ$1,_xlfn.XLOOKUP($A88,'Copy of PY1 Data(H)'!$A$1:$A$288,'Copy of PY1 Data(H)'!$A$1:$CZ$288))</f>
        <v>140593</v>
      </c>
      <c r="BA88" s="180" cm="1">
        <f t="array" ref="BA88">_xlfn.XLOOKUP(BA$1,'Copy of PY1 Data(H)'!$A$1:$CZ$1,_xlfn.XLOOKUP($A88,'Copy of PY1 Data(H)'!$A$1:$A$288,'Copy of PY1 Data(H)'!$A$1:$CZ$288))</f>
        <v>0</v>
      </c>
      <c r="BB88" s="180" cm="1">
        <f t="array" ref="BB88">_xlfn.XLOOKUP(BB$1,'Copy of PY1 Data(H)'!$A$1:$CZ$1,_xlfn.XLOOKUP($A88,'Copy of PY1 Data(H)'!$A$1:$A$288,'Copy of PY1 Data(H)'!$A$1:$CZ$288))</f>
        <v>293134</v>
      </c>
      <c r="BC88" s="180" cm="1">
        <f t="array" ref="BC88">_xlfn.XLOOKUP(BC$1,'Copy of PY1 Data(H)'!$A$1:$CZ$1,_xlfn.XLOOKUP($A88,'Copy of PY1 Data(H)'!$A$1:$A$288,'Copy of PY1 Data(H)'!$A$1:$CZ$288))</f>
        <v>17035</v>
      </c>
      <c r="BD88" s="180" cm="1">
        <f t="array" ref="BD88">_xlfn.XLOOKUP(BD$1,'Copy of PY1 Data(H)'!$A$1:$CZ$1,_xlfn.XLOOKUP($A88,'Copy of PY1 Data(H)'!$A$1:$A$288,'Copy of PY1 Data(H)'!$A$1:$CZ$288))</f>
        <v>0</v>
      </c>
      <c r="BE88" s="180" cm="1">
        <f t="array" ref="BE88">_xlfn.XLOOKUP(BE$1,'Copy of PY1 Data(H)'!$A$1:$CZ$1,_xlfn.XLOOKUP($A88,'Copy of PY1 Data(H)'!$A$1:$A$288,'Copy of PY1 Data(H)'!$A$1:$CZ$288))</f>
        <v>37765</v>
      </c>
      <c r="BF88" s="180" cm="1">
        <f t="array" ref="BF88">_xlfn.XLOOKUP(BF$1,'Copy of PY1 Data(H)'!$A$1:$CZ$1,_xlfn.XLOOKUP($A88,'Copy of PY1 Data(H)'!$A$1:$A$288,'Copy of PY1 Data(H)'!$A$1:$CZ$288))</f>
        <v>2852800</v>
      </c>
      <c r="BG88" s="180" cm="1">
        <f t="array" ref="BG88">_xlfn.XLOOKUP(BG$1,'Copy of PY1 Data(H)'!$A$1:$CZ$1,_xlfn.XLOOKUP($A88,'Copy of PY1 Data(H)'!$A$1:$A$288,'Copy of PY1 Data(H)'!$A$1:$CZ$288))</f>
        <v>0</v>
      </c>
      <c r="BH88" s="180" cm="1">
        <f t="array" ref="BH88">_xlfn.XLOOKUP(BH$1,'Copy of PY1 Data(H)'!$A$1:$CZ$1,_xlfn.XLOOKUP($A88,'Copy of PY1 Data(H)'!$A$1:$A$288,'Copy of PY1 Data(H)'!$A$1:$CZ$288))</f>
        <v>1158820</v>
      </c>
      <c r="BI88" s="180" cm="1">
        <f t="array" ref="BI88">_xlfn.XLOOKUP(BI$1,'Copy of PY1 Data(H)'!$A$1:$CZ$1,_xlfn.XLOOKUP($A88,'Copy of PY1 Data(H)'!$A$1:$A$288,'Copy of PY1 Data(H)'!$A$1:$CZ$288))</f>
        <v>150933</v>
      </c>
      <c r="BJ88" s="180" cm="1">
        <f t="array" ref="BJ88">_xlfn.XLOOKUP(BJ$1,'Copy of PY1 Data(H)'!$A$1:$CZ$1,_xlfn.XLOOKUP($A88,'Copy of PY1 Data(H)'!$A$1:$A$288,'Copy of PY1 Data(H)'!$A$1:$CZ$288))</f>
        <v>0</v>
      </c>
      <c r="BK88" s="180" cm="1">
        <f t="array" ref="BK88">_xlfn.XLOOKUP(BK$1,'Copy of PY1 Data(H)'!$A$1:$CZ$1,_xlfn.XLOOKUP($A88,'Copy of PY1 Data(H)'!$A$1:$A$288,'Copy of PY1 Data(H)'!$A$1:$CZ$288))</f>
        <v>0</v>
      </c>
      <c r="BL88" s="180" cm="1">
        <f t="array" ref="BL88">_xlfn.XLOOKUP(BL$1,'Copy of PY1 Data(H)'!$A$1:$CZ$1,_xlfn.XLOOKUP($A88,'Copy of PY1 Data(H)'!$A$1:$A$288,'Copy of PY1 Data(H)'!$A$1:$CZ$288))</f>
        <v>1973726</v>
      </c>
      <c r="BM88" s="180" cm="1">
        <f t="array" ref="BM88">_xlfn.XLOOKUP(BM$1,'Copy of PY1 Data(H)'!$A$1:$CZ$1,_xlfn.XLOOKUP($A88,'Copy of PY1 Data(H)'!$A$1:$A$288,'Copy of PY1 Data(H)'!$A$1:$CZ$288))</f>
        <v>7484713</v>
      </c>
      <c r="BN88" s="180" cm="1">
        <f t="array" ref="BN88">_xlfn.XLOOKUP(BN$1,'Copy of PY1 Data(H)'!$A$1:$CZ$1,_xlfn.XLOOKUP($A88,'Copy of PY1 Data(H)'!$A$1:$A$288,'Copy of PY1 Data(H)'!$A$1:$CZ$288))</f>
        <v>527041</v>
      </c>
      <c r="BO88" s="180" cm="1">
        <f t="array" ref="BO88">_xlfn.XLOOKUP(BO$1,'Copy of PY1 Data(H)'!$A$1:$CZ$1,_xlfn.XLOOKUP($A88,'Copy of PY1 Data(H)'!$A$1:$A$288,'Copy of PY1 Data(H)'!$A$1:$CZ$288))</f>
        <v>6021478</v>
      </c>
      <c r="BP88" s="180" cm="1">
        <f t="array" ref="BP88">_xlfn.XLOOKUP(BP$1,'Copy of PY1 Data(H)'!$A$1:$CZ$1,_xlfn.XLOOKUP($A88,'Copy of PY1 Data(H)'!$A$1:$A$288,'Copy of PY1 Data(H)'!$A$1:$CZ$288))</f>
        <v>14129552</v>
      </c>
      <c r="BQ88" s="180" cm="1">
        <f t="array" ref="BQ88">_xlfn.XLOOKUP(BQ$1,'Copy of PY1 Data(H)'!$A$1:$CZ$1,_xlfn.XLOOKUP($A88,'Copy of PY1 Data(H)'!$A$1:$A$288,'Copy of PY1 Data(H)'!$A$1:$CZ$288))</f>
        <v>30418</v>
      </c>
      <c r="BR88" s="180" cm="1">
        <f t="array" ref="BR88">_xlfn.XLOOKUP(BR$1,'Copy of PY1 Data(H)'!$A$1:$CZ$1,_xlfn.XLOOKUP($A88,'Copy of PY1 Data(H)'!$A$1:$A$288,'Copy of PY1 Data(H)'!$A$1:$CZ$288))</f>
        <v>250544</v>
      </c>
      <c r="BS88" s="180" cm="1">
        <f t="array" ref="BS88">_xlfn.XLOOKUP(BS$1,'Copy of PY1 Data(H)'!$A$1:$CZ$1,_xlfn.XLOOKUP($A88,'Copy of PY1 Data(H)'!$A$1:$A$288,'Copy of PY1 Data(H)'!$A$1:$CZ$288))</f>
        <v>0</v>
      </c>
      <c r="BT88" s="180" cm="1">
        <f t="array" ref="BT88">_xlfn.XLOOKUP(BT$1,'Copy of PY1 Data(H)'!$A$1:$CZ$1,_xlfn.XLOOKUP($A88,'Copy of PY1 Data(H)'!$A$1:$A$288,'Copy of PY1 Data(H)'!$A$1:$CZ$288))</f>
        <v>0</v>
      </c>
      <c r="BU88" s="180" cm="1">
        <f t="array" ref="BU88">_xlfn.XLOOKUP(BU$1,'Copy of PY1 Data(H)'!$A$1:$CZ$1,_xlfn.XLOOKUP($A88,'Copy of PY1 Data(H)'!$A$1:$A$288,'Copy of PY1 Data(H)'!$A$1:$CZ$288))</f>
        <v>23202</v>
      </c>
      <c r="BV88" s="180" cm="1">
        <f t="array" ref="BV88">_xlfn.XLOOKUP(BV$1,'Copy of PY1 Data(H)'!$A$1:$CZ$1,_xlfn.XLOOKUP($A88,'Copy of PY1 Data(H)'!$A$1:$A$288,'Copy of PY1 Data(H)'!$A$1:$CZ$288))</f>
        <v>33108</v>
      </c>
      <c r="BW88" s="180" cm="1">
        <f t="array" ref="BW88">_xlfn.XLOOKUP(BW$1,'Copy of PY1 Data(H)'!$A$1:$CZ$1,_xlfn.XLOOKUP($A88,'Copy of PY1 Data(H)'!$A$1:$A$288,'Copy of PY1 Data(H)'!$A$1:$CZ$288))</f>
        <v>163790</v>
      </c>
      <c r="BX88" s="180" cm="1">
        <f t="array" ref="BX88">_xlfn.XLOOKUP(BX$1,'Copy of PY1 Data(H)'!$A$1:$CZ$1,_xlfn.XLOOKUP($A88,'Copy of PY1 Data(H)'!$A$1:$A$288,'Copy of PY1 Data(H)'!$A$1:$CZ$288))</f>
        <v>0</v>
      </c>
      <c r="BY88" s="180" cm="1">
        <f t="array" ref="BY88">_xlfn.XLOOKUP(BY$1,'Copy of PY1 Data(H)'!$A$1:$CZ$1,_xlfn.XLOOKUP($A88,'Copy of PY1 Data(H)'!$A$1:$A$288,'Copy of PY1 Data(H)'!$A$1:$CZ$288))</f>
        <v>5841722</v>
      </c>
      <c r="BZ88" s="180" cm="1">
        <f t="array" ref="BZ88">_xlfn.XLOOKUP(BZ$1,'Copy of PY1 Data(H)'!$A$1:$CZ$1,_xlfn.XLOOKUP($A88,'Copy of PY1 Data(H)'!$A$1:$A$288,'Copy of PY1 Data(H)'!$A$1:$CZ$288))</f>
        <v>76312</v>
      </c>
      <c r="CA88" s="180" cm="1">
        <f t="array" ref="CA88">_xlfn.XLOOKUP(CA$1,'Copy of PY1 Data(H)'!$A$1:$CZ$1,_xlfn.XLOOKUP($A88,'Copy of PY1 Data(H)'!$A$1:$A$288,'Copy of PY1 Data(H)'!$A$1:$CZ$288))</f>
        <v>0</v>
      </c>
      <c r="CB88" s="180" cm="1">
        <f t="array" ref="CB88">_xlfn.XLOOKUP(CB$1,'Copy of PY1 Data(H)'!$A$1:$CZ$1,_xlfn.XLOOKUP($A88,'Copy of PY1 Data(H)'!$A$1:$A$288,'Copy of PY1 Data(H)'!$A$1:$CZ$288))</f>
        <v>235669</v>
      </c>
      <c r="CC88" s="180" cm="1">
        <f t="array" ref="CC88">_xlfn.XLOOKUP(CC$1,'Copy of PY1 Data(H)'!$A$1:$CZ$1,_xlfn.XLOOKUP($A88,'Copy of PY1 Data(H)'!$A$1:$A$288,'Copy of PY1 Data(H)'!$A$1:$CZ$288))</f>
        <v>0</v>
      </c>
      <c r="CD88" s="180" cm="1">
        <f t="array" ref="CD88">_xlfn.XLOOKUP(CD$1,'Copy of PY1 Data(H)'!$A$1:$CZ$1,_xlfn.XLOOKUP($A88,'Copy of PY1 Data(H)'!$A$1:$A$288,'Copy of PY1 Data(H)'!$A$1:$CZ$288))</f>
        <v>0</v>
      </c>
    </row>
    <row r="89" spans="1:82" x14ac:dyDescent="0.3">
      <c r="A89" s="180">
        <v>634</v>
      </c>
      <c r="C89" s="180"/>
      <c r="D89" s="180" cm="1">
        <f t="array" ref="D89">_xlfn.XLOOKUP(D$1,'Copy of PY1 Data(H)'!$A$1:$CZ$1,_xlfn.XLOOKUP($A89,'Copy of PY1 Data(H)'!$A$1:$A$288,'Copy of PY1 Data(H)'!$A$1:$CZ$288))</f>
        <v>0</v>
      </c>
      <c r="E89" s="180" cm="1">
        <f t="array" ref="E89">_xlfn.XLOOKUP(E$1,'Copy of PY1 Data(H)'!$A$1:$CZ$1,_xlfn.XLOOKUP($A89,'Copy of PY1 Data(H)'!$A$1:$A$288,'Copy of PY1 Data(H)'!$A$1:$CZ$288))</f>
        <v>0</v>
      </c>
      <c r="F89" s="180" cm="1">
        <f t="array" ref="F89">_xlfn.XLOOKUP(F$1,'Copy of PY1 Data(H)'!$A$1:$CZ$1,_xlfn.XLOOKUP($A89,'Copy of PY1 Data(H)'!$A$1:$A$288,'Copy of PY1 Data(H)'!$A$1:$CZ$288))</f>
        <v>0</v>
      </c>
      <c r="G89" s="180" cm="1">
        <f t="array" ref="G89">_xlfn.XLOOKUP(G$1,'Copy of PY1 Data(H)'!$A$1:$CZ$1,_xlfn.XLOOKUP($A89,'Copy of PY1 Data(H)'!$A$1:$A$288,'Copy of PY1 Data(H)'!$A$1:$CZ$288))</f>
        <v>0</v>
      </c>
      <c r="H89" s="180" cm="1">
        <f t="array" ref="H89">_xlfn.XLOOKUP(H$1,'Copy of PY1 Data(H)'!$A$1:$CZ$1,_xlfn.XLOOKUP($A89,'Copy of PY1 Data(H)'!$A$1:$A$288,'Copy of PY1 Data(H)'!$A$1:$CZ$288))</f>
        <v>0</v>
      </c>
      <c r="I89" s="180" cm="1">
        <f t="array" ref="I89">_xlfn.XLOOKUP(I$1,'Copy of PY1 Data(H)'!$A$1:$CZ$1,_xlfn.XLOOKUP($A89,'Copy of PY1 Data(H)'!$A$1:$A$288,'Copy of PY1 Data(H)'!$A$1:$CZ$288))</f>
        <v>0</v>
      </c>
      <c r="J89" s="180" cm="1">
        <f t="array" ref="J89">_xlfn.XLOOKUP(J$1,'Copy of PY1 Data(H)'!$A$1:$CZ$1,_xlfn.XLOOKUP($A89,'Copy of PY1 Data(H)'!$A$1:$A$288,'Copy of PY1 Data(H)'!$A$1:$CZ$288))</f>
        <v>0</v>
      </c>
      <c r="K89" s="180" cm="1">
        <f t="array" ref="K89">_xlfn.XLOOKUP(K$1,'Copy of PY1 Data(H)'!$A$1:$CZ$1,_xlfn.XLOOKUP($A89,'Copy of PY1 Data(H)'!$A$1:$A$288,'Copy of PY1 Data(H)'!$A$1:$CZ$288))</f>
        <v>0</v>
      </c>
      <c r="L89" s="180" cm="1">
        <f t="array" ref="L89">_xlfn.XLOOKUP(L$1,'Copy of PY1 Data(H)'!$A$1:$CZ$1,_xlfn.XLOOKUP($A89,'Copy of PY1 Data(H)'!$A$1:$A$288,'Copy of PY1 Data(H)'!$A$1:$CZ$288))</f>
        <v>0</v>
      </c>
      <c r="M89" s="180" cm="1">
        <f t="array" ref="M89">_xlfn.XLOOKUP(M$1,'Copy of PY1 Data(H)'!$A$1:$CZ$1,_xlfn.XLOOKUP($A89,'Copy of PY1 Data(H)'!$A$1:$A$288,'Copy of PY1 Data(H)'!$A$1:$CZ$288))</f>
        <v>0</v>
      </c>
      <c r="N89" s="180" cm="1">
        <f t="array" ref="N89">_xlfn.XLOOKUP(N$1,'Copy of PY1 Data(H)'!$A$1:$CZ$1,_xlfn.XLOOKUP($A89,'Copy of PY1 Data(H)'!$A$1:$A$288,'Copy of PY1 Data(H)'!$A$1:$CZ$288))</f>
        <v>0</v>
      </c>
      <c r="O89" s="180" cm="1">
        <f t="array" ref="O89">_xlfn.XLOOKUP(O$1,'Copy of PY1 Data(H)'!$A$1:$CZ$1,_xlfn.XLOOKUP($A89,'Copy of PY1 Data(H)'!$A$1:$A$288,'Copy of PY1 Data(H)'!$A$1:$CZ$288))</f>
        <v>0</v>
      </c>
      <c r="P89" s="180" cm="1">
        <f t="array" ref="P89">_xlfn.XLOOKUP(P$1,'Copy of PY1 Data(H)'!$A$1:$CZ$1,_xlfn.XLOOKUP($A89,'Copy of PY1 Data(H)'!$A$1:$A$288,'Copy of PY1 Data(H)'!$A$1:$CZ$288))</f>
        <v>0</v>
      </c>
      <c r="Q89" s="180" cm="1">
        <f t="array" ref="Q89">_xlfn.XLOOKUP(Q$1,'Copy of PY1 Data(H)'!$A$1:$CZ$1,_xlfn.XLOOKUP($A89,'Copy of PY1 Data(H)'!$A$1:$A$288,'Copy of PY1 Data(H)'!$A$1:$CZ$288))</f>
        <v>0</v>
      </c>
      <c r="R89" s="180" cm="1">
        <f t="array" ref="R89">_xlfn.XLOOKUP(R$1,'Copy of PY1 Data(H)'!$A$1:$CZ$1,_xlfn.XLOOKUP($A89,'Copy of PY1 Data(H)'!$A$1:$A$288,'Copy of PY1 Data(H)'!$A$1:$CZ$288))</f>
        <v>0</v>
      </c>
      <c r="S89" s="180" cm="1">
        <f t="array" ref="S89">_xlfn.XLOOKUP(S$1,'Copy of PY1 Data(H)'!$A$1:$CZ$1,_xlfn.XLOOKUP($A89,'Copy of PY1 Data(H)'!$A$1:$A$288,'Copy of PY1 Data(H)'!$A$1:$CZ$288))</f>
        <v>0</v>
      </c>
      <c r="T89" s="180" cm="1">
        <f t="array" ref="T89">_xlfn.XLOOKUP(T$1,'Copy of PY1 Data(H)'!$A$1:$CZ$1,_xlfn.XLOOKUP($A89,'Copy of PY1 Data(H)'!$A$1:$A$288,'Copy of PY1 Data(H)'!$A$1:$CZ$288))</f>
        <v>46475</v>
      </c>
      <c r="U89" s="180" cm="1">
        <f t="array" ref="U89">_xlfn.XLOOKUP(U$1,'Copy of PY1 Data(H)'!$A$1:$CZ$1,_xlfn.XLOOKUP($A89,'Copy of PY1 Data(H)'!$A$1:$A$288,'Copy of PY1 Data(H)'!$A$1:$CZ$288))</f>
        <v>0</v>
      </c>
      <c r="V89" s="180" cm="1">
        <f t="array" ref="V89">_xlfn.XLOOKUP(V$1,'Copy of PY1 Data(H)'!$A$1:$CZ$1,_xlfn.XLOOKUP($A89,'Copy of PY1 Data(H)'!$A$1:$A$288,'Copy of PY1 Data(H)'!$A$1:$CZ$288))</f>
        <v>0</v>
      </c>
      <c r="W89" s="180" cm="1">
        <f t="array" ref="W89">_xlfn.XLOOKUP(W$1,'Copy of PY1 Data(H)'!$A$1:$CZ$1,_xlfn.XLOOKUP($A89,'Copy of PY1 Data(H)'!$A$1:$A$288,'Copy of PY1 Data(H)'!$A$1:$CZ$288))</f>
        <v>0</v>
      </c>
      <c r="X89" s="180" cm="1">
        <f t="array" ref="X89">_xlfn.XLOOKUP(X$1,'Copy of PY1 Data(H)'!$A$1:$CZ$1,_xlfn.XLOOKUP($A89,'Copy of PY1 Data(H)'!$A$1:$A$288,'Copy of PY1 Data(H)'!$A$1:$CZ$288))</f>
        <v>0</v>
      </c>
      <c r="Y89" s="180" cm="1">
        <f t="array" ref="Y89">_xlfn.XLOOKUP(Y$1,'Copy of PY1 Data(H)'!$A$1:$CZ$1,_xlfn.XLOOKUP($A89,'Copy of PY1 Data(H)'!$A$1:$A$288,'Copy of PY1 Data(H)'!$A$1:$CZ$288))</f>
        <v>0</v>
      </c>
      <c r="Z89" s="180" cm="1">
        <f t="array" ref="Z89">_xlfn.XLOOKUP(Z$1,'Copy of PY1 Data(H)'!$A$1:$CZ$1,_xlfn.XLOOKUP($A89,'Copy of PY1 Data(H)'!$A$1:$A$288,'Copy of PY1 Data(H)'!$A$1:$CZ$288))</f>
        <v>0</v>
      </c>
      <c r="AA89" s="180" cm="1">
        <f t="array" ref="AA89">_xlfn.XLOOKUP(AA$1,'Copy of PY1 Data(H)'!$A$1:$CZ$1,_xlfn.XLOOKUP($A89,'Copy of PY1 Data(H)'!$A$1:$A$288,'Copy of PY1 Data(H)'!$A$1:$CZ$288))</f>
        <v>0</v>
      </c>
      <c r="AB89" s="180" cm="1">
        <f t="array" ref="AB89">_xlfn.XLOOKUP(AB$1,'Copy of PY1 Data(H)'!$A$1:$CZ$1,_xlfn.XLOOKUP($A89,'Copy of PY1 Data(H)'!$A$1:$A$288,'Copy of PY1 Data(H)'!$A$1:$CZ$288))</f>
        <v>0</v>
      </c>
      <c r="AC89" s="180" cm="1">
        <f t="array" ref="AC89">_xlfn.XLOOKUP(AC$1,'Copy of PY1 Data(H)'!$A$1:$CZ$1,_xlfn.XLOOKUP($A89,'Copy of PY1 Data(H)'!$A$1:$A$288,'Copy of PY1 Data(H)'!$A$1:$CZ$288))</f>
        <v>0</v>
      </c>
      <c r="AD89" s="180" cm="1">
        <f t="array" ref="AD89">_xlfn.XLOOKUP(AD$1,'Copy of PY1 Data(H)'!$A$1:$CZ$1,_xlfn.XLOOKUP($A89,'Copy of PY1 Data(H)'!$A$1:$A$288,'Copy of PY1 Data(H)'!$A$1:$CZ$288))</f>
        <v>0</v>
      </c>
      <c r="AE89" s="180" cm="1">
        <f t="array" ref="AE89">_xlfn.XLOOKUP(AE$1,'Copy of PY1 Data(H)'!$A$1:$CZ$1,_xlfn.XLOOKUP($A89,'Copy of PY1 Data(H)'!$A$1:$A$288,'Copy of PY1 Data(H)'!$A$1:$CZ$288))</f>
        <v>0</v>
      </c>
      <c r="AF89" s="180" cm="1">
        <f t="array" ref="AF89">_xlfn.XLOOKUP(AF$1,'Copy of PY1 Data(H)'!$A$1:$CZ$1,_xlfn.XLOOKUP($A89,'Copy of PY1 Data(H)'!$A$1:$A$288,'Copy of PY1 Data(H)'!$A$1:$CZ$288))</f>
        <v>0</v>
      </c>
      <c r="AG89" s="180" cm="1">
        <f t="array" ref="AG89">_xlfn.XLOOKUP(AG$1,'Copy of PY1 Data(H)'!$A$1:$CZ$1,_xlfn.XLOOKUP($A89,'Copy of PY1 Data(H)'!$A$1:$A$288,'Copy of PY1 Data(H)'!$A$1:$CZ$288))</f>
        <v>0</v>
      </c>
      <c r="AH89" s="180" cm="1">
        <f t="array" ref="AH89">_xlfn.XLOOKUP(AH$1,'Copy of PY1 Data(H)'!$A$1:$CZ$1,_xlfn.XLOOKUP($A89,'Copy of PY1 Data(H)'!$A$1:$A$288,'Copy of PY1 Data(H)'!$A$1:$CZ$288))</f>
        <v>0</v>
      </c>
      <c r="AI89" s="180" cm="1">
        <f t="array" ref="AI89">_xlfn.XLOOKUP(AI$1,'Copy of PY1 Data(H)'!$A$1:$CZ$1,_xlfn.XLOOKUP($A89,'Copy of PY1 Data(H)'!$A$1:$A$288,'Copy of PY1 Data(H)'!$A$1:$CZ$288))</f>
        <v>0</v>
      </c>
      <c r="AJ89" s="180" cm="1">
        <f t="array" ref="AJ89">_xlfn.XLOOKUP(AJ$1,'Copy of PY1 Data(H)'!$A$1:$CZ$1,_xlfn.XLOOKUP($A89,'Copy of PY1 Data(H)'!$A$1:$A$288,'Copy of PY1 Data(H)'!$A$1:$CZ$288))</f>
        <v>0</v>
      </c>
      <c r="AK89" s="180" cm="1">
        <f t="array" ref="AK89">_xlfn.XLOOKUP(AK$1,'Copy of PY1 Data(H)'!$A$1:$CZ$1,_xlfn.XLOOKUP($A89,'Copy of PY1 Data(H)'!$A$1:$A$288,'Copy of PY1 Data(H)'!$A$1:$CZ$288))</f>
        <v>0</v>
      </c>
      <c r="AL89" s="180" cm="1">
        <f t="array" ref="AL89">_xlfn.XLOOKUP(AL$1,'Copy of PY1 Data(H)'!$A$1:$CZ$1,_xlfn.XLOOKUP($A89,'Copy of PY1 Data(H)'!$A$1:$A$288,'Copy of PY1 Data(H)'!$A$1:$CZ$288))</f>
        <v>0</v>
      </c>
      <c r="AM89" s="180" cm="1">
        <f t="array" ref="AM89">_xlfn.XLOOKUP(AM$1,'Copy of PY1 Data(H)'!$A$1:$CZ$1,_xlfn.XLOOKUP($A89,'Copy of PY1 Data(H)'!$A$1:$A$288,'Copy of PY1 Data(H)'!$A$1:$CZ$288))</f>
        <v>0</v>
      </c>
      <c r="AN89" s="180" cm="1">
        <f t="array" ref="AN89">_xlfn.XLOOKUP(AN$1,'Copy of PY1 Data(H)'!$A$1:$CZ$1,_xlfn.XLOOKUP($A89,'Copy of PY1 Data(H)'!$A$1:$A$288,'Copy of PY1 Data(H)'!$A$1:$CZ$288))</f>
        <v>0</v>
      </c>
      <c r="AO89" s="180" cm="1">
        <f t="array" ref="AO89">_xlfn.XLOOKUP(AO$1,'Copy of PY1 Data(H)'!$A$1:$CZ$1,_xlfn.XLOOKUP($A89,'Copy of PY1 Data(H)'!$A$1:$A$288,'Copy of PY1 Data(H)'!$A$1:$CZ$288))</f>
        <v>0</v>
      </c>
      <c r="AP89" s="180" cm="1">
        <f t="array" ref="AP89">_xlfn.XLOOKUP(AP$1,'Copy of PY1 Data(H)'!$A$1:$CZ$1,_xlfn.XLOOKUP($A89,'Copy of PY1 Data(H)'!$A$1:$A$288,'Copy of PY1 Data(H)'!$A$1:$CZ$288))</f>
        <v>0</v>
      </c>
      <c r="AQ89" s="180" cm="1">
        <f t="array" ref="AQ89">_xlfn.XLOOKUP(AQ$1,'Copy of PY1 Data(H)'!$A$1:$CZ$1,_xlfn.XLOOKUP($A89,'Copy of PY1 Data(H)'!$A$1:$A$288,'Copy of PY1 Data(H)'!$A$1:$CZ$288))</f>
        <v>0</v>
      </c>
      <c r="AR89" s="180" cm="1">
        <f t="array" ref="AR89">_xlfn.XLOOKUP(AR$1,'Copy of PY1 Data(H)'!$A$1:$CZ$1,_xlfn.XLOOKUP($A89,'Copy of PY1 Data(H)'!$A$1:$A$288,'Copy of PY1 Data(H)'!$A$1:$CZ$288))</f>
        <v>0</v>
      </c>
      <c r="AS89" s="180" cm="1">
        <f t="array" ref="AS89">_xlfn.XLOOKUP(AS$1,'Copy of PY1 Data(H)'!$A$1:$CZ$1,_xlfn.XLOOKUP($A89,'Copy of PY1 Data(H)'!$A$1:$A$288,'Copy of PY1 Data(H)'!$A$1:$CZ$288))</f>
        <v>0</v>
      </c>
      <c r="AT89" s="180" cm="1">
        <f t="array" ref="AT89">_xlfn.XLOOKUP(AT$1,'Copy of PY1 Data(H)'!$A$1:$CZ$1,_xlfn.XLOOKUP($A89,'Copy of PY1 Data(H)'!$A$1:$A$288,'Copy of PY1 Data(H)'!$A$1:$CZ$288))</f>
        <v>0</v>
      </c>
      <c r="AU89" s="180" cm="1">
        <f t="array" ref="AU89">_xlfn.XLOOKUP(AU$1,'Copy of PY1 Data(H)'!$A$1:$CZ$1,_xlfn.XLOOKUP($A89,'Copy of PY1 Data(H)'!$A$1:$A$288,'Copy of PY1 Data(H)'!$A$1:$CZ$288))</f>
        <v>36656545</v>
      </c>
      <c r="AV89" s="180" cm="1">
        <f t="array" ref="AV89">_xlfn.XLOOKUP(AV$1,'Copy of PY1 Data(H)'!$A$1:$CZ$1,_xlfn.XLOOKUP($A89,'Copy of PY1 Data(H)'!$A$1:$A$288,'Copy of PY1 Data(H)'!$A$1:$CZ$288))</f>
        <v>0</v>
      </c>
      <c r="AW89" s="180" cm="1">
        <f t="array" ref="AW89">_xlfn.XLOOKUP(AW$1,'Copy of PY1 Data(H)'!$A$1:$CZ$1,_xlfn.XLOOKUP($A89,'Copy of PY1 Data(H)'!$A$1:$A$288,'Copy of PY1 Data(H)'!$A$1:$CZ$288))</f>
        <v>0</v>
      </c>
      <c r="AX89" s="180" cm="1">
        <f t="array" ref="AX89">_xlfn.XLOOKUP(AX$1,'Copy of PY1 Data(H)'!$A$1:$CZ$1,_xlfn.XLOOKUP($A89,'Copy of PY1 Data(H)'!$A$1:$A$288,'Copy of PY1 Data(H)'!$A$1:$CZ$288))</f>
        <v>0</v>
      </c>
      <c r="AY89" s="180" cm="1">
        <f t="array" ref="AY89">_xlfn.XLOOKUP(AY$1,'Copy of PY1 Data(H)'!$A$1:$CZ$1,_xlfn.XLOOKUP($A89,'Copy of PY1 Data(H)'!$A$1:$A$288,'Copy of PY1 Data(H)'!$A$1:$CZ$288))</f>
        <v>0</v>
      </c>
      <c r="AZ89" s="180" cm="1">
        <f t="array" ref="AZ89">_xlfn.XLOOKUP(AZ$1,'Copy of PY1 Data(H)'!$A$1:$CZ$1,_xlfn.XLOOKUP($A89,'Copy of PY1 Data(H)'!$A$1:$A$288,'Copy of PY1 Data(H)'!$A$1:$CZ$288))</f>
        <v>0</v>
      </c>
      <c r="BA89" s="180" cm="1">
        <f t="array" ref="BA89">_xlfn.XLOOKUP(BA$1,'Copy of PY1 Data(H)'!$A$1:$CZ$1,_xlfn.XLOOKUP($A89,'Copy of PY1 Data(H)'!$A$1:$A$288,'Copy of PY1 Data(H)'!$A$1:$CZ$288))</f>
        <v>0</v>
      </c>
      <c r="BB89" s="180" cm="1">
        <f t="array" ref="BB89">_xlfn.XLOOKUP(BB$1,'Copy of PY1 Data(H)'!$A$1:$CZ$1,_xlfn.XLOOKUP($A89,'Copy of PY1 Data(H)'!$A$1:$A$288,'Copy of PY1 Data(H)'!$A$1:$CZ$288))</f>
        <v>0</v>
      </c>
      <c r="BC89" s="180" cm="1">
        <f t="array" ref="BC89">_xlfn.XLOOKUP(BC$1,'Copy of PY1 Data(H)'!$A$1:$CZ$1,_xlfn.XLOOKUP($A89,'Copy of PY1 Data(H)'!$A$1:$A$288,'Copy of PY1 Data(H)'!$A$1:$CZ$288))</f>
        <v>0</v>
      </c>
      <c r="BD89" s="180" cm="1">
        <f t="array" ref="BD89">_xlfn.XLOOKUP(BD$1,'Copy of PY1 Data(H)'!$A$1:$CZ$1,_xlfn.XLOOKUP($A89,'Copy of PY1 Data(H)'!$A$1:$A$288,'Copy of PY1 Data(H)'!$A$1:$CZ$288))</f>
        <v>0</v>
      </c>
      <c r="BE89" s="180" cm="1">
        <f t="array" ref="BE89">_xlfn.XLOOKUP(BE$1,'Copy of PY1 Data(H)'!$A$1:$CZ$1,_xlfn.XLOOKUP($A89,'Copy of PY1 Data(H)'!$A$1:$A$288,'Copy of PY1 Data(H)'!$A$1:$CZ$288))</f>
        <v>18792</v>
      </c>
      <c r="BF89" s="180" cm="1">
        <f t="array" ref="BF89">_xlfn.XLOOKUP(BF$1,'Copy of PY1 Data(H)'!$A$1:$CZ$1,_xlfn.XLOOKUP($A89,'Copy of PY1 Data(H)'!$A$1:$A$288,'Copy of PY1 Data(H)'!$A$1:$CZ$288))</f>
        <v>0</v>
      </c>
      <c r="BG89" s="180" cm="1">
        <f t="array" ref="BG89">_xlfn.XLOOKUP(BG$1,'Copy of PY1 Data(H)'!$A$1:$CZ$1,_xlfn.XLOOKUP($A89,'Copy of PY1 Data(H)'!$A$1:$A$288,'Copy of PY1 Data(H)'!$A$1:$CZ$288))</f>
        <v>0</v>
      </c>
      <c r="BH89" s="180" cm="1">
        <f t="array" ref="BH89">_xlfn.XLOOKUP(BH$1,'Copy of PY1 Data(H)'!$A$1:$CZ$1,_xlfn.XLOOKUP($A89,'Copy of PY1 Data(H)'!$A$1:$A$288,'Copy of PY1 Data(H)'!$A$1:$CZ$288))</f>
        <v>0</v>
      </c>
      <c r="BI89" s="180" cm="1">
        <f t="array" ref="BI89">_xlfn.XLOOKUP(BI$1,'Copy of PY1 Data(H)'!$A$1:$CZ$1,_xlfn.XLOOKUP($A89,'Copy of PY1 Data(H)'!$A$1:$A$288,'Copy of PY1 Data(H)'!$A$1:$CZ$288))</f>
        <v>0</v>
      </c>
      <c r="BJ89" s="180" cm="1">
        <f t="array" ref="BJ89">_xlfn.XLOOKUP(BJ$1,'Copy of PY1 Data(H)'!$A$1:$CZ$1,_xlfn.XLOOKUP($A89,'Copy of PY1 Data(H)'!$A$1:$A$288,'Copy of PY1 Data(H)'!$A$1:$CZ$288))</f>
        <v>0</v>
      </c>
      <c r="BK89" s="180" cm="1">
        <f t="array" ref="BK89">_xlfn.XLOOKUP(BK$1,'Copy of PY1 Data(H)'!$A$1:$CZ$1,_xlfn.XLOOKUP($A89,'Copy of PY1 Data(H)'!$A$1:$A$288,'Copy of PY1 Data(H)'!$A$1:$CZ$288))</f>
        <v>0</v>
      </c>
      <c r="BL89" s="180" cm="1">
        <f t="array" ref="BL89">_xlfn.XLOOKUP(BL$1,'Copy of PY1 Data(H)'!$A$1:$CZ$1,_xlfn.XLOOKUP($A89,'Copy of PY1 Data(H)'!$A$1:$A$288,'Copy of PY1 Data(H)'!$A$1:$CZ$288))</f>
        <v>0</v>
      </c>
      <c r="BM89" s="180" cm="1">
        <f t="array" ref="BM89">_xlfn.XLOOKUP(BM$1,'Copy of PY1 Data(H)'!$A$1:$CZ$1,_xlfn.XLOOKUP($A89,'Copy of PY1 Data(H)'!$A$1:$A$288,'Copy of PY1 Data(H)'!$A$1:$CZ$288))</f>
        <v>0</v>
      </c>
      <c r="BN89" s="180" cm="1">
        <f t="array" ref="BN89">_xlfn.XLOOKUP(BN$1,'Copy of PY1 Data(H)'!$A$1:$CZ$1,_xlfn.XLOOKUP($A89,'Copy of PY1 Data(H)'!$A$1:$A$288,'Copy of PY1 Data(H)'!$A$1:$CZ$288))</f>
        <v>0</v>
      </c>
      <c r="BO89" s="180" cm="1">
        <f t="array" ref="BO89">_xlfn.XLOOKUP(BO$1,'Copy of PY1 Data(H)'!$A$1:$CZ$1,_xlfn.XLOOKUP($A89,'Copy of PY1 Data(H)'!$A$1:$A$288,'Copy of PY1 Data(H)'!$A$1:$CZ$288))</f>
        <v>0</v>
      </c>
      <c r="BP89" s="180" cm="1">
        <f t="array" ref="BP89">_xlfn.XLOOKUP(BP$1,'Copy of PY1 Data(H)'!$A$1:$CZ$1,_xlfn.XLOOKUP($A89,'Copy of PY1 Data(H)'!$A$1:$A$288,'Copy of PY1 Data(H)'!$A$1:$CZ$288))</f>
        <v>0</v>
      </c>
      <c r="BQ89" s="180" cm="1">
        <f t="array" ref="BQ89">_xlfn.XLOOKUP(BQ$1,'Copy of PY1 Data(H)'!$A$1:$CZ$1,_xlfn.XLOOKUP($A89,'Copy of PY1 Data(H)'!$A$1:$A$288,'Copy of PY1 Data(H)'!$A$1:$CZ$288))</f>
        <v>0</v>
      </c>
      <c r="BR89" s="180" cm="1">
        <f t="array" ref="BR89">_xlfn.XLOOKUP(BR$1,'Copy of PY1 Data(H)'!$A$1:$CZ$1,_xlfn.XLOOKUP($A89,'Copy of PY1 Data(H)'!$A$1:$A$288,'Copy of PY1 Data(H)'!$A$1:$CZ$288))</f>
        <v>0</v>
      </c>
      <c r="BS89" s="180" cm="1">
        <f t="array" ref="BS89">_xlfn.XLOOKUP(BS$1,'Copy of PY1 Data(H)'!$A$1:$CZ$1,_xlfn.XLOOKUP($A89,'Copy of PY1 Data(H)'!$A$1:$A$288,'Copy of PY1 Data(H)'!$A$1:$CZ$288))</f>
        <v>0</v>
      </c>
      <c r="BT89" s="180" cm="1">
        <f t="array" ref="BT89">_xlfn.XLOOKUP(BT$1,'Copy of PY1 Data(H)'!$A$1:$CZ$1,_xlfn.XLOOKUP($A89,'Copy of PY1 Data(H)'!$A$1:$A$288,'Copy of PY1 Data(H)'!$A$1:$CZ$288))</f>
        <v>0</v>
      </c>
      <c r="BU89" s="180" cm="1">
        <f t="array" ref="BU89">_xlfn.XLOOKUP(BU$1,'Copy of PY1 Data(H)'!$A$1:$CZ$1,_xlfn.XLOOKUP($A89,'Copy of PY1 Data(H)'!$A$1:$A$288,'Copy of PY1 Data(H)'!$A$1:$CZ$288))</f>
        <v>0</v>
      </c>
      <c r="BV89" s="180" cm="1">
        <f t="array" ref="BV89">_xlfn.XLOOKUP(BV$1,'Copy of PY1 Data(H)'!$A$1:$CZ$1,_xlfn.XLOOKUP($A89,'Copy of PY1 Data(H)'!$A$1:$A$288,'Copy of PY1 Data(H)'!$A$1:$CZ$288))</f>
        <v>0</v>
      </c>
      <c r="BW89" s="180" cm="1">
        <f t="array" ref="BW89">_xlfn.XLOOKUP(BW$1,'Copy of PY1 Data(H)'!$A$1:$CZ$1,_xlfn.XLOOKUP($A89,'Copy of PY1 Data(H)'!$A$1:$A$288,'Copy of PY1 Data(H)'!$A$1:$CZ$288))</f>
        <v>0</v>
      </c>
      <c r="BX89" s="180" cm="1">
        <f t="array" ref="BX89">_xlfn.XLOOKUP(BX$1,'Copy of PY1 Data(H)'!$A$1:$CZ$1,_xlfn.XLOOKUP($A89,'Copy of PY1 Data(H)'!$A$1:$A$288,'Copy of PY1 Data(H)'!$A$1:$CZ$288))</f>
        <v>0</v>
      </c>
      <c r="BY89" s="180" cm="1">
        <f t="array" ref="BY89">_xlfn.XLOOKUP(BY$1,'Copy of PY1 Data(H)'!$A$1:$CZ$1,_xlfn.XLOOKUP($A89,'Copy of PY1 Data(H)'!$A$1:$A$288,'Copy of PY1 Data(H)'!$A$1:$CZ$288))</f>
        <v>0</v>
      </c>
      <c r="BZ89" s="180" cm="1">
        <f t="array" ref="BZ89">_xlfn.XLOOKUP(BZ$1,'Copy of PY1 Data(H)'!$A$1:$CZ$1,_xlfn.XLOOKUP($A89,'Copy of PY1 Data(H)'!$A$1:$A$288,'Copy of PY1 Data(H)'!$A$1:$CZ$288))</f>
        <v>0</v>
      </c>
      <c r="CA89" s="180" cm="1">
        <f t="array" ref="CA89">_xlfn.XLOOKUP(CA$1,'Copy of PY1 Data(H)'!$A$1:$CZ$1,_xlfn.XLOOKUP($A89,'Copy of PY1 Data(H)'!$A$1:$A$288,'Copy of PY1 Data(H)'!$A$1:$CZ$288))</f>
        <v>0</v>
      </c>
      <c r="CB89" s="180" cm="1">
        <f t="array" ref="CB89">_xlfn.XLOOKUP(CB$1,'Copy of PY1 Data(H)'!$A$1:$CZ$1,_xlfn.XLOOKUP($A89,'Copy of PY1 Data(H)'!$A$1:$A$288,'Copy of PY1 Data(H)'!$A$1:$CZ$288))</f>
        <v>0</v>
      </c>
      <c r="CC89" s="180" cm="1">
        <f t="array" ref="CC89">_xlfn.XLOOKUP(CC$1,'Copy of PY1 Data(H)'!$A$1:$CZ$1,_xlfn.XLOOKUP($A89,'Copy of PY1 Data(H)'!$A$1:$A$288,'Copy of PY1 Data(H)'!$A$1:$CZ$288))</f>
        <v>0</v>
      </c>
      <c r="CD89" s="180" cm="1">
        <f t="array" ref="CD89">_xlfn.XLOOKUP(CD$1,'Copy of PY1 Data(H)'!$A$1:$CZ$1,_xlfn.XLOOKUP($A89,'Copy of PY1 Data(H)'!$A$1:$A$288,'Copy of PY1 Data(H)'!$A$1:$CZ$288))</f>
        <v>0</v>
      </c>
    </row>
    <row r="90" spans="1:82" x14ac:dyDescent="0.3">
      <c r="A90" s="180">
        <v>635</v>
      </c>
      <c r="C90" s="180"/>
      <c r="D90" s="180" cm="1">
        <f t="array" ref="D90">_xlfn.XLOOKUP(D$1,'Copy of PY1 Data(H)'!$A$1:$CZ$1,_xlfn.XLOOKUP($A90,'Copy of PY1 Data(H)'!$A$1:$A$288,'Copy of PY1 Data(H)'!$A$1:$CZ$288))</f>
        <v>0</v>
      </c>
      <c r="E90" s="180" cm="1">
        <f t="array" ref="E90">_xlfn.XLOOKUP(E$1,'Copy of PY1 Data(H)'!$A$1:$CZ$1,_xlfn.XLOOKUP($A90,'Copy of PY1 Data(H)'!$A$1:$A$288,'Copy of PY1 Data(H)'!$A$1:$CZ$288))</f>
        <v>0</v>
      </c>
      <c r="F90" s="180" cm="1">
        <f t="array" ref="F90">_xlfn.XLOOKUP(F$1,'Copy of PY1 Data(H)'!$A$1:$CZ$1,_xlfn.XLOOKUP($A90,'Copy of PY1 Data(H)'!$A$1:$A$288,'Copy of PY1 Data(H)'!$A$1:$CZ$288))</f>
        <v>0</v>
      </c>
      <c r="G90" s="180" cm="1">
        <f t="array" ref="G90">_xlfn.XLOOKUP(G$1,'Copy of PY1 Data(H)'!$A$1:$CZ$1,_xlfn.XLOOKUP($A90,'Copy of PY1 Data(H)'!$A$1:$A$288,'Copy of PY1 Data(H)'!$A$1:$CZ$288))</f>
        <v>3185</v>
      </c>
      <c r="H90" s="180" cm="1">
        <f t="array" ref="H90">_xlfn.XLOOKUP(H$1,'Copy of PY1 Data(H)'!$A$1:$CZ$1,_xlfn.XLOOKUP($A90,'Copy of PY1 Data(H)'!$A$1:$A$288,'Copy of PY1 Data(H)'!$A$1:$CZ$288))</f>
        <v>0</v>
      </c>
      <c r="I90" s="180" cm="1">
        <f t="array" ref="I90">_xlfn.XLOOKUP(I$1,'Copy of PY1 Data(H)'!$A$1:$CZ$1,_xlfn.XLOOKUP($A90,'Copy of PY1 Data(H)'!$A$1:$A$288,'Copy of PY1 Data(H)'!$A$1:$CZ$288))</f>
        <v>0</v>
      </c>
      <c r="J90" s="180" cm="1">
        <f t="array" ref="J90">_xlfn.XLOOKUP(J$1,'Copy of PY1 Data(H)'!$A$1:$CZ$1,_xlfn.XLOOKUP($A90,'Copy of PY1 Data(H)'!$A$1:$A$288,'Copy of PY1 Data(H)'!$A$1:$CZ$288))</f>
        <v>0</v>
      </c>
      <c r="K90" s="180" cm="1">
        <f t="array" ref="K90">_xlfn.XLOOKUP(K$1,'Copy of PY1 Data(H)'!$A$1:$CZ$1,_xlfn.XLOOKUP($A90,'Copy of PY1 Data(H)'!$A$1:$A$288,'Copy of PY1 Data(H)'!$A$1:$CZ$288))</f>
        <v>0</v>
      </c>
      <c r="L90" s="180" cm="1">
        <f t="array" ref="L90">_xlfn.XLOOKUP(L$1,'Copy of PY1 Data(H)'!$A$1:$CZ$1,_xlfn.XLOOKUP($A90,'Copy of PY1 Data(H)'!$A$1:$A$288,'Copy of PY1 Data(H)'!$A$1:$CZ$288))</f>
        <v>6000</v>
      </c>
      <c r="M90" s="180" cm="1">
        <f t="array" ref="M90">_xlfn.XLOOKUP(M$1,'Copy of PY1 Data(H)'!$A$1:$CZ$1,_xlfn.XLOOKUP($A90,'Copy of PY1 Data(H)'!$A$1:$A$288,'Copy of PY1 Data(H)'!$A$1:$CZ$288))</f>
        <v>0</v>
      </c>
      <c r="N90" s="180" cm="1">
        <f t="array" ref="N90">_xlfn.XLOOKUP(N$1,'Copy of PY1 Data(H)'!$A$1:$CZ$1,_xlfn.XLOOKUP($A90,'Copy of PY1 Data(H)'!$A$1:$A$288,'Copy of PY1 Data(H)'!$A$1:$CZ$288))</f>
        <v>0</v>
      </c>
      <c r="O90" s="180" cm="1">
        <f t="array" ref="O90">_xlfn.XLOOKUP(O$1,'Copy of PY1 Data(H)'!$A$1:$CZ$1,_xlfn.XLOOKUP($A90,'Copy of PY1 Data(H)'!$A$1:$A$288,'Copy of PY1 Data(H)'!$A$1:$CZ$288))</f>
        <v>0</v>
      </c>
      <c r="P90" s="180" cm="1">
        <f t="array" ref="P90">_xlfn.XLOOKUP(P$1,'Copy of PY1 Data(H)'!$A$1:$CZ$1,_xlfn.XLOOKUP($A90,'Copy of PY1 Data(H)'!$A$1:$A$288,'Copy of PY1 Data(H)'!$A$1:$CZ$288))</f>
        <v>0</v>
      </c>
      <c r="Q90" s="180" cm="1">
        <f t="array" ref="Q90">_xlfn.XLOOKUP(Q$1,'Copy of PY1 Data(H)'!$A$1:$CZ$1,_xlfn.XLOOKUP($A90,'Copy of PY1 Data(H)'!$A$1:$A$288,'Copy of PY1 Data(H)'!$A$1:$CZ$288))</f>
        <v>60000</v>
      </c>
      <c r="R90" s="180" cm="1">
        <f t="array" ref="R90">_xlfn.XLOOKUP(R$1,'Copy of PY1 Data(H)'!$A$1:$CZ$1,_xlfn.XLOOKUP($A90,'Copy of PY1 Data(H)'!$A$1:$A$288,'Copy of PY1 Data(H)'!$A$1:$CZ$288))</f>
        <v>0</v>
      </c>
      <c r="S90" s="180" cm="1">
        <f t="array" ref="S90">_xlfn.XLOOKUP(S$1,'Copy of PY1 Data(H)'!$A$1:$CZ$1,_xlfn.XLOOKUP($A90,'Copy of PY1 Data(H)'!$A$1:$A$288,'Copy of PY1 Data(H)'!$A$1:$CZ$288))</f>
        <v>573</v>
      </c>
      <c r="T90" s="180" cm="1">
        <f t="array" ref="T90">_xlfn.XLOOKUP(T$1,'Copy of PY1 Data(H)'!$A$1:$CZ$1,_xlfn.XLOOKUP($A90,'Copy of PY1 Data(H)'!$A$1:$A$288,'Copy of PY1 Data(H)'!$A$1:$CZ$288))</f>
        <v>7880</v>
      </c>
      <c r="U90" s="180" cm="1">
        <f t="array" ref="U90">_xlfn.XLOOKUP(U$1,'Copy of PY1 Data(H)'!$A$1:$CZ$1,_xlfn.XLOOKUP($A90,'Copy of PY1 Data(H)'!$A$1:$A$288,'Copy of PY1 Data(H)'!$A$1:$CZ$288))</f>
        <v>1802</v>
      </c>
      <c r="V90" s="180" cm="1">
        <f t="array" ref="V90">_xlfn.XLOOKUP(V$1,'Copy of PY1 Data(H)'!$A$1:$CZ$1,_xlfn.XLOOKUP($A90,'Copy of PY1 Data(H)'!$A$1:$A$288,'Copy of PY1 Data(H)'!$A$1:$CZ$288))</f>
        <v>25699</v>
      </c>
      <c r="W90" s="180" cm="1">
        <f t="array" ref="W90">_xlfn.XLOOKUP(W$1,'Copy of PY1 Data(H)'!$A$1:$CZ$1,_xlfn.XLOOKUP($A90,'Copy of PY1 Data(H)'!$A$1:$A$288,'Copy of PY1 Data(H)'!$A$1:$CZ$288))</f>
        <v>0</v>
      </c>
      <c r="X90" s="180" cm="1">
        <f t="array" ref="X90">_xlfn.XLOOKUP(X$1,'Copy of PY1 Data(H)'!$A$1:$CZ$1,_xlfn.XLOOKUP($A90,'Copy of PY1 Data(H)'!$A$1:$A$288,'Copy of PY1 Data(H)'!$A$1:$CZ$288))</f>
        <v>0</v>
      </c>
      <c r="Y90" s="180" cm="1">
        <f t="array" ref="Y90">_xlfn.XLOOKUP(Y$1,'Copy of PY1 Data(H)'!$A$1:$CZ$1,_xlfn.XLOOKUP($A90,'Copy of PY1 Data(H)'!$A$1:$A$288,'Copy of PY1 Data(H)'!$A$1:$CZ$288))</f>
        <v>0</v>
      </c>
      <c r="Z90" s="180" cm="1">
        <f t="array" ref="Z90">_xlfn.XLOOKUP(Z$1,'Copy of PY1 Data(H)'!$A$1:$CZ$1,_xlfn.XLOOKUP($A90,'Copy of PY1 Data(H)'!$A$1:$A$288,'Copy of PY1 Data(H)'!$A$1:$CZ$288))</f>
        <v>30000</v>
      </c>
      <c r="AA90" s="180" cm="1">
        <f t="array" ref="AA90">_xlfn.XLOOKUP(AA$1,'Copy of PY1 Data(H)'!$A$1:$CZ$1,_xlfn.XLOOKUP($A90,'Copy of PY1 Data(H)'!$A$1:$A$288,'Copy of PY1 Data(H)'!$A$1:$CZ$288))</f>
        <v>0</v>
      </c>
      <c r="AB90" s="180" cm="1">
        <f t="array" ref="AB90">_xlfn.XLOOKUP(AB$1,'Copy of PY1 Data(H)'!$A$1:$CZ$1,_xlfn.XLOOKUP($A90,'Copy of PY1 Data(H)'!$A$1:$A$288,'Copy of PY1 Data(H)'!$A$1:$CZ$288))</f>
        <v>476</v>
      </c>
      <c r="AC90" s="180" cm="1">
        <f t="array" ref="AC90">_xlfn.XLOOKUP(AC$1,'Copy of PY1 Data(H)'!$A$1:$CZ$1,_xlfn.XLOOKUP($A90,'Copy of PY1 Data(H)'!$A$1:$A$288,'Copy of PY1 Data(H)'!$A$1:$CZ$288))</f>
        <v>0</v>
      </c>
      <c r="AD90" s="180" cm="1">
        <f t="array" ref="AD90">_xlfn.XLOOKUP(AD$1,'Copy of PY1 Data(H)'!$A$1:$CZ$1,_xlfn.XLOOKUP($A90,'Copy of PY1 Data(H)'!$A$1:$A$288,'Copy of PY1 Data(H)'!$A$1:$CZ$288))</f>
        <v>0</v>
      </c>
      <c r="AE90" s="180" cm="1">
        <f t="array" ref="AE90">_xlfn.XLOOKUP(AE$1,'Copy of PY1 Data(H)'!$A$1:$CZ$1,_xlfn.XLOOKUP($A90,'Copy of PY1 Data(H)'!$A$1:$A$288,'Copy of PY1 Data(H)'!$A$1:$CZ$288))</f>
        <v>0</v>
      </c>
      <c r="AF90" s="180" cm="1">
        <f t="array" ref="AF90">_xlfn.XLOOKUP(AF$1,'Copy of PY1 Data(H)'!$A$1:$CZ$1,_xlfn.XLOOKUP($A90,'Copy of PY1 Data(H)'!$A$1:$A$288,'Copy of PY1 Data(H)'!$A$1:$CZ$288))</f>
        <v>398841</v>
      </c>
      <c r="AG90" s="180" cm="1">
        <f t="array" ref="AG90">_xlfn.XLOOKUP(AG$1,'Copy of PY1 Data(H)'!$A$1:$CZ$1,_xlfn.XLOOKUP($A90,'Copy of PY1 Data(H)'!$A$1:$A$288,'Copy of PY1 Data(H)'!$A$1:$CZ$288))</f>
        <v>0</v>
      </c>
      <c r="AH90" s="180" cm="1">
        <f t="array" ref="AH90">_xlfn.XLOOKUP(AH$1,'Copy of PY1 Data(H)'!$A$1:$CZ$1,_xlfn.XLOOKUP($A90,'Copy of PY1 Data(H)'!$A$1:$A$288,'Copy of PY1 Data(H)'!$A$1:$CZ$288))</f>
        <v>0</v>
      </c>
      <c r="AI90" s="180" cm="1">
        <f t="array" ref="AI90">_xlfn.XLOOKUP(AI$1,'Copy of PY1 Data(H)'!$A$1:$CZ$1,_xlfn.XLOOKUP($A90,'Copy of PY1 Data(H)'!$A$1:$A$288,'Copy of PY1 Data(H)'!$A$1:$CZ$288))</f>
        <v>5406</v>
      </c>
      <c r="AJ90" s="180" cm="1">
        <f t="array" ref="AJ90">_xlfn.XLOOKUP(AJ$1,'Copy of PY1 Data(H)'!$A$1:$CZ$1,_xlfn.XLOOKUP($A90,'Copy of PY1 Data(H)'!$A$1:$A$288,'Copy of PY1 Data(H)'!$A$1:$CZ$288))</f>
        <v>0</v>
      </c>
      <c r="AK90" s="180" cm="1">
        <f t="array" ref="AK90">_xlfn.XLOOKUP(AK$1,'Copy of PY1 Data(H)'!$A$1:$CZ$1,_xlfn.XLOOKUP($A90,'Copy of PY1 Data(H)'!$A$1:$A$288,'Copy of PY1 Data(H)'!$A$1:$CZ$288))</f>
        <v>0</v>
      </c>
      <c r="AL90" s="180" cm="1">
        <f t="array" ref="AL90">_xlfn.XLOOKUP(AL$1,'Copy of PY1 Data(H)'!$A$1:$CZ$1,_xlfn.XLOOKUP($A90,'Copy of PY1 Data(H)'!$A$1:$A$288,'Copy of PY1 Data(H)'!$A$1:$CZ$288))</f>
        <v>0</v>
      </c>
      <c r="AM90" s="180" cm="1">
        <f t="array" ref="AM90">_xlfn.XLOOKUP(AM$1,'Copy of PY1 Data(H)'!$A$1:$CZ$1,_xlfn.XLOOKUP($A90,'Copy of PY1 Data(H)'!$A$1:$A$288,'Copy of PY1 Data(H)'!$A$1:$CZ$288))</f>
        <v>0</v>
      </c>
      <c r="AN90" s="180" cm="1">
        <f t="array" ref="AN90">_xlfn.XLOOKUP(AN$1,'Copy of PY1 Data(H)'!$A$1:$CZ$1,_xlfn.XLOOKUP($A90,'Copy of PY1 Data(H)'!$A$1:$A$288,'Copy of PY1 Data(H)'!$A$1:$CZ$288))</f>
        <v>32324</v>
      </c>
      <c r="AO90" s="180" cm="1">
        <f t="array" ref="AO90">_xlfn.XLOOKUP(AO$1,'Copy of PY1 Data(H)'!$A$1:$CZ$1,_xlfn.XLOOKUP($A90,'Copy of PY1 Data(H)'!$A$1:$A$288,'Copy of PY1 Data(H)'!$A$1:$CZ$288))</f>
        <v>0</v>
      </c>
      <c r="AP90" s="180" cm="1">
        <f t="array" ref="AP90">_xlfn.XLOOKUP(AP$1,'Copy of PY1 Data(H)'!$A$1:$CZ$1,_xlfn.XLOOKUP($A90,'Copy of PY1 Data(H)'!$A$1:$A$288,'Copy of PY1 Data(H)'!$A$1:$CZ$288))</f>
        <v>36831</v>
      </c>
      <c r="AQ90" s="180" cm="1">
        <f t="array" ref="AQ90">_xlfn.XLOOKUP(AQ$1,'Copy of PY1 Data(H)'!$A$1:$CZ$1,_xlfn.XLOOKUP($A90,'Copy of PY1 Data(H)'!$A$1:$A$288,'Copy of PY1 Data(H)'!$A$1:$CZ$288))</f>
        <v>0</v>
      </c>
      <c r="AR90" s="180" cm="1">
        <f t="array" ref="AR90">_xlfn.XLOOKUP(AR$1,'Copy of PY1 Data(H)'!$A$1:$CZ$1,_xlfn.XLOOKUP($A90,'Copy of PY1 Data(H)'!$A$1:$A$288,'Copy of PY1 Data(H)'!$A$1:$CZ$288))</f>
        <v>0</v>
      </c>
      <c r="AS90" s="180" cm="1">
        <f t="array" ref="AS90">_xlfn.XLOOKUP(AS$1,'Copy of PY1 Data(H)'!$A$1:$CZ$1,_xlfn.XLOOKUP($A90,'Copy of PY1 Data(H)'!$A$1:$A$288,'Copy of PY1 Data(H)'!$A$1:$CZ$288))</f>
        <v>0</v>
      </c>
      <c r="AT90" s="180" cm="1">
        <f t="array" ref="AT90">_xlfn.XLOOKUP(AT$1,'Copy of PY1 Data(H)'!$A$1:$CZ$1,_xlfn.XLOOKUP($A90,'Copy of PY1 Data(H)'!$A$1:$A$288,'Copy of PY1 Data(H)'!$A$1:$CZ$288))</f>
        <v>2500</v>
      </c>
      <c r="AU90" s="180" cm="1">
        <f t="array" ref="AU90">_xlfn.XLOOKUP(AU$1,'Copy of PY1 Data(H)'!$A$1:$CZ$1,_xlfn.XLOOKUP($A90,'Copy of PY1 Data(H)'!$A$1:$A$288,'Copy of PY1 Data(H)'!$A$1:$CZ$288))</f>
        <v>1003570</v>
      </c>
      <c r="AV90" s="180" cm="1">
        <f t="array" ref="AV90">_xlfn.XLOOKUP(AV$1,'Copy of PY1 Data(H)'!$A$1:$CZ$1,_xlfn.XLOOKUP($A90,'Copy of PY1 Data(H)'!$A$1:$A$288,'Copy of PY1 Data(H)'!$A$1:$CZ$288))</f>
        <v>612967</v>
      </c>
      <c r="AW90" s="180" cm="1">
        <f t="array" ref="AW90">_xlfn.XLOOKUP(AW$1,'Copy of PY1 Data(H)'!$A$1:$CZ$1,_xlfn.XLOOKUP($A90,'Copy of PY1 Data(H)'!$A$1:$A$288,'Copy of PY1 Data(H)'!$A$1:$CZ$288))</f>
        <v>4000</v>
      </c>
      <c r="AX90" s="180" cm="1">
        <f t="array" ref="AX90">_xlfn.XLOOKUP(AX$1,'Copy of PY1 Data(H)'!$A$1:$CZ$1,_xlfn.XLOOKUP($A90,'Copy of PY1 Data(H)'!$A$1:$A$288,'Copy of PY1 Data(H)'!$A$1:$CZ$288))</f>
        <v>0</v>
      </c>
      <c r="AY90" s="180" cm="1">
        <f t="array" ref="AY90">_xlfn.XLOOKUP(AY$1,'Copy of PY1 Data(H)'!$A$1:$CZ$1,_xlfn.XLOOKUP($A90,'Copy of PY1 Data(H)'!$A$1:$A$288,'Copy of PY1 Data(H)'!$A$1:$CZ$288))</f>
        <v>0</v>
      </c>
      <c r="AZ90" s="180" cm="1">
        <f t="array" ref="AZ90">_xlfn.XLOOKUP(AZ$1,'Copy of PY1 Data(H)'!$A$1:$CZ$1,_xlfn.XLOOKUP($A90,'Copy of PY1 Data(H)'!$A$1:$A$288,'Copy of PY1 Data(H)'!$A$1:$CZ$288))</f>
        <v>0</v>
      </c>
      <c r="BA90" s="180" cm="1">
        <f t="array" ref="BA90">_xlfn.XLOOKUP(BA$1,'Copy of PY1 Data(H)'!$A$1:$CZ$1,_xlfn.XLOOKUP($A90,'Copy of PY1 Data(H)'!$A$1:$A$288,'Copy of PY1 Data(H)'!$A$1:$CZ$288))</f>
        <v>0</v>
      </c>
      <c r="BB90" s="180" cm="1">
        <f t="array" ref="BB90">_xlfn.XLOOKUP(BB$1,'Copy of PY1 Data(H)'!$A$1:$CZ$1,_xlfn.XLOOKUP($A90,'Copy of PY1 Data(H)'!$A$1:$A$288,'Copy of PY1 Data(H)'!$A$1:$CZ$288))</f>
        <v>43055</v>
      </c>
      <c r="BC90" s="180" cm="1">
        <f t="array" ref="BC90">_xlfn.XLOOKUP(BC$1,'Copy of PY1 Data(H)'!$A$1:$CZ$1,_xlfn.XLOOKUP($A90,'Copy of PY1 Data(H)'!$A$1:$A$288,'Copy of PY1 Data(H)'!$A$1:$CZ$288))</f>
        <v>0</v>
      </c>
      <c r="BD90" s="180" cm="1">
        <f t="array" ref="BD90">_xlfn.XLOOKUP(BD$1,'Copy of PY1 Data(H)'!$A$1:$CZ$1,_xlfn.XLOOKUP($A90,'Copy of PY1 Data(H)'!$A$1:$A$288,'Copy of PY1 Data(H)'!$A$1:$CZ$288))</f>
        <v>0</v>
      </c>
      <c r="BE90" s="180" cm="1">
        <f t="array" ref="BE90">_xlfn.XLOOKUP(BE$1,'Copy of PY1 Data(H)'!$A$1:$CZ$1,_xlfn.XLOOKUP($A90,'Copy of PY1 Data(H)'!$A$1:$A$288,'Copy of PY1 Data(H)'!$A$1:$CZ$288))</f>
        <v>0</v>
      </c>
      <c r="BF90" s="180" cm="1">
        <f t="array" ref="BF90">_xlfn.XLOOKUP(BF$1,'Copy of PY1 Data(H)'!$A$1:$CZ$1,_xlfn.XLOOKUP($A90,'Copy of PY1 Data(H)'!$A$1:$A$288,'Copy of PY1 Data(H)'!$A$1:$CZ$288))</f>
        <v>97119</v>
      </c>
      <c r="BG90" s="180" cm="1">
        <f t="array" ref="BG90">_xlfn.XLOOKUP(BG$1,'Copy of PY1 Data(H)'!$A$1:$CZ$1,_xlfn.XLOOKUP($A90,'Copy of PY1 Data(H)'!$A$1:$A$288,'Copy of PY1 Data(H)'!$A$1:$CZ$288))</f>
        <v>0</v>
      </c>
      <c r="BH90" s="180" cm="1">
        <f t="array" ref="BH90">_xlfn.XLOOKUP(BH$1,'Copy of PY1 Data(H)'!$A$1:$CZ$1,_xlfn.XLOOKUP($A90,'Copy of PY1 Data(H)'!$A$1:$A$288,'Copy of PY1 Data(H)'!$A$1:$CZ$288))</f>
        <v>5421</v>
      </c>
      <c r="BI90" s="180" cm="1">
        <f t="array" ref="BI90">_xlfn.XLOOKUP(BI$1,'Copy of PY1 Data(H)'!$A$1:$CZ$1,_xlfn.XLOOKUP($A90,'Copy of PY1 Data(H)'!$A$1:$A$288,'Copy of PY1 Data(H)'!$A$1:$CZ$288))</f>
        <v>13992</v>
      </c>
      <c r="BJ90" s="180" cm="1">
        <f t="array" ref="BJ90">_xlfn.XLOOKUP(BJ$1,'Copy of PY1 Data(H)'!$A$1:$CZ$1,_xlfn.XLOOKUP($A90,'Copy of PY1 Data(H)'!$A$1:$A$288,'Copy of PY1 Data(H)'!$A$1:$CZ$288))</f>
        <v>0</v>
      </c>
      <c r="BK90" s="180" cm="1">
        <f t="array" ref="BK90">_xlfn.XLOOKUP(BK$1,'Copy of PY1 Data(H)'!$A$1:$CZ$1,_xlfn.XLOOKUP($A90,'Copy of PY1 Data(H)'!$A$1:$A$288,'Copy of PY1 Data(H)'!$A$1:$CZ$288))</f>
        <v>0</v>
      </c>
      <c r="BL90" s="180" cm="1">
        <f t="array" ref="BL90">_xlfn.XLOOKUP(BL$1,'Copy of PY1 Data(H)'!$A$1:$CZ$1,_xlfn.XLOOKUP($A90,'Copy of PY1 Data(H)'!$A$1:$A$288,'Copy of PY1 Data(H)'!$A$1:$CZ$288))</f>
        <v>38595</v>
      </c>
      <c r="BM90" s="180" cm="1">
        <f t="array" ref="BM90">_xlfn.XLOOKUP(BM$1,'Copy of PY1 Data(H)'!$A$1:$CZ$1,_xlfn.XLOOKUP($A90,'Copy of PY1 Data(H)'!$A$1:$A$288,'Copy of PY1 Data(H)'!$A$1:$CZ$288))</f>
        <v>198969</v>
      </c>
      <c r="BN90" s="180" cm="1">
        <f t="array" ref="BN90">_xlfn.XLOOKUP(BN$1,'Copy of PY1 Data(H)'!$A$1:$CZ$1,_xlfn.XLOOKUP($A90,'Copy of PY1 Data(H)'!$A$1:$A$288,'Copy of PY1 Data(H)'!$A$1:$CZ$288))</f>
        <v>2256</v>
      </c>
      <c r="BO90" s="180" cm="1">
        <f t="array" ref="BO90">_xlfn.XLOOKUP(BO$1,'Copy of PY1 Data(H)'!$A$1:$CZ$1,_xlfn.XLOOKUP($A90,'Copy of PY1 Data(H)'!$A$1:$A$288,'Copy of PY1 Data(H)'!$A$1:$CZ$288))</f>
        <v>135656</v>
      </c>
      <c r="BP90" s="180" cm="1">
        <f t="array" ref="BP90">_xlfn.XLOOKUP(BP$1,'Copy of PY1 Data(H)'!$A$1:$CZ$1,_xlfn.XLOOKUP($A90,'Copy of PY1 Data(H)'!$A$1:$A$288,'Copy of PY1 Data(H)'!$A$1:$CZ$288))</f>
        <v>405861</v>
      </c>
      <c r="BQ90" s="180" cm="1">
        <f t="array" ref="BQ90">_xlfn.XLOOKUP(BQ$1,'Copy of PY1 Data(H)'!$A$1:$CZ$1,_xlfn.XLOOKUP($A90,'Copy of PY1 Data(H)'!$A$1:$A$288,'Copy of PY1 Data(H)'!$A$1:$CZ$288))</f>
        <v>0</v>
      </c>
      <c r="BR90" s="180" cm="1">
        <f t="array" ref="BR90">_xlfn.XLOOKUP(BR$1,'Copy of PY1 Data(H)'!$A$1:$CZ$1,_xlfn.XLOOKUP($A90,'Copy of PY1 Data(H)'!$A$1:$A$288,'Copy of PY1 Data(H)'!$A$1:$CZ$288))</f>
        <v>54889</v>
      </c>
      <c r="BS90" s="180" cm="1">
        <f t="array" ref="BS90">_xlfn.XLOOKUP(BS$1,'Copy of PY1 Data(H)'!$A$1:$CZ$1,_xlfn.XLOOKUP($A90,'Copy of PY1 Data(H)'!$A$1:$A$288,'Copy of PY1 Data(H)'!$A$1:$CZ$288))</f>
        <v>0</v>
      </c>
      <c r="BT90" s="180" cm="1">
        <f t="array" ref="BT90">_xlfn.XLOOKUP(BT$1,'Copy of PY1 Data(H)'!$A$1:$CZ$1,_xlfn.XLOOKUP($A90,'Copy of PY1 Data(H)'!$A$1:$A$288,'Copy of PY1 Data(H)'!$A$1:$CZ$288))</f>
        <v>0</v>
      </c>
      <c r="BU90" s="180" cm="1">
        <f t="array" ref="BU90">_xlfn.XLOOKUP(BU$1,'Copy of PY1 Data(H)'!$A$1:$CZ$1,_xlfn.XLOOKUP($A90,'Copy of PY1 Data(H)'!$A$1:$A$288,'Copy of PY1 Data(H)'!$A$1:$CZ$288))</f>
        <v>1387</v>
      </c>
      <c r="BV90" s="180" cm="1">
        <f t="array" ref="BV90">_xlfn.XLOOKUP(BV$1,'Copy of PY1 Data(H)'!$A$1:$CZ$1,_xlfn.XLOOKUP($A90,'Copy of PY1 Data(H)'!$A$1:$A$288,'Copy of PY1 Data(H)'!$A$1:$CZ$288))</f>
        <v>0</v>
      </c>
      <c r="BW90" s="180" cm="1">
        <f t="array" ref="BW90">_xlfn.XLOOKUP(BW$1,'Copy of PY1 Data(H)'!$A$1:$CZ$1,_xlfn.XLOOKUP($A90,'Copy of PY1 Data(H)'!$A$1:$A$288,'Copy of PY1 Data(H)'!$A$1:$CZ$288))</f>
        <v>6117</v>
      </c>
      <c r="BX90" s="180" cm="1">
        <f t="array" ref="BX90">_xlfn.XLOOKUP(BX$1,'Copy of PY1 Data(H)'!$A$1:$CZ$1,_xlfn.XLOOKUP($A90,'Copy of PY1 Data(H)'!$A$1:$A$288,'Copy of PY1 Data(H)'!$A$1:$CZ$288))</f>
        <v>0</v>
      </c>
      <c r="BY90" s="180" cm="1">
        <f t="array" ref="BY90">_xlfn.XLOOKUP(BY$1,'Copy of PY1 Data(H)'!$A$1:$CZ$1,_xlfn.XLOOKUP($A90,'Copy of PY1 Data(H)'!$A$1:$A$288,'Copy of PY1 Data(H)'!$A$1:$CZ$288))</f>
        <v>24109</v>
      </c>
      <c r="BZ90" s="180" cm="1">
        <f t="array" ref="BZ90">_xlfn.XLOOKUP(BZ$1,'Copy of PY1 Data(H)'!$A$1:$CZ$1,_xlfn.XLOOKUP($A90,'Copy of PY1 Data(H)'!$A$1:$A$288,'Copy of PY1 Data(H)'!$A$1:$CZ$288))</f>
        <v>0</v>
      </c>
      <c r="CA90" s="180" cm="1">
        <f t="array" ref="CA90">_xlfn.XLOOKUP(CA$1,'Copy of PY1 Data(H)'!$A$1:$CZ$1,_xlfn.XLOOKUP($A90,'Copy of PY1 Data(H)'!$A$1:$A$288,'Copy of PY1 Data(H)'!$A$1:$CZ$288))</f>
        <v>0</v>
      </c>
      <c r="CB90" s="180" cm="1">
        <f t="array" ref="CB90">_xlfn.XLOOKUP(CB$1,'Copy of PY1 Data(H)'!$A$1:$CZ$1,_xlfn.XLOOKUP($A90,'Copy of PY1 Data(H)'!$A$1:$A$288,'Copy of PY1 Data(H)'!$A$1:$CZ$288))</f>
        <v>0</v>
      </c>
      <c r="CC90" s="180" cm="1">
        <f t="array" ref="CC90">_xlfn.XLOOKUP(CC$1,'Copy of PY1 Data(H)'!$A$1:$CZ$1,_xlfn.XLOOKUP($A90,'Copy of PY1 Data(H)'!$A$1:$A$288,'Copy of PY1 Data(H)'!$A$1:$CZ$288))</f>
        <v>0</v>
      </c>
      <c r="CD90" s="180" cm="1">
        <f t="array" ref="CD90">_xlfn.XLOOKUP(CD$1,'Copy of PY1 Data(H)'!$A$1:$CZ$1,_xlfn.XLOOKUP($A90,'Copy of PY1 Data(H)'!$A$1:$A$288,'Copy of PY1 Data(H)'!$A$1:$CZ$288))</f>
        <v>0</v>
      </c>
    </row>
    <row r="91" spans="1:82" x14ac:dyDescent="0.3">
      <c r="A91" s="180">
        <v>636</v>
      </c>
      <c r="C91" s="180"/>
      <c r="D91" s="180" cm="1">
        <f t="array" ref="D91">_xlfn.XLOOKUP(D$1,'Copy of PY1 Data(H)'!$A$1:$CZ$1,_xlfn.XLOOKUP($A91,'Copy of PY1 Data(H)'!$A$1:$A$288,'Copy of PY1 Data(H)'!$A$1:$CZ$288))</f>
        <v>0</v>
      </c>
      <c r="E91" s="180" cm="1">
        <f t="array" ref="E91">_xlfn.XLOOKUP(E$1,'Copy of PY1 Data(H)'!$A$1:$CZ$1,_xlfn.XLOOKUP($A91,'Copy of PY1 Data(H)'!$A$1:$A$288,'Copy of PY1 Data(H)'!$A$1:$CZ$288))</f>
        <v>0</v>
      </c>
      <c r="F91" s="180" cm="1">
        <f t="array" ref="F91">_xlfn.XLOOKUP(F$1,'Copy of PY1 Data(H)'!$A$1:$CZ$1,_xlfn.XLOOKUP($A91,'Copy of PY1 Data(H)'!$A$1:$A$288,'Copy of PY1 Data(H)'!$A$1:$CZ$288))</f>
        <v>0</v>
      </c>
      <c r="G91" s="180" cm="1">
        <f t="array" ref="G91">_xlfn.XLOOKUP(G$1,'Copy of PY1 Data(H)'!$A$1:$CZ$1,_xlfn.XLOOKUP($A91,'Copy of PY1 Data(H)'!$A$1:$A$288,'Copy of PY1 Data(H)'!$A$1:$CZ$288))</f>
        <v>0</v>
      </c>
      <c r="H91" s="180" cm="1">
        <f t="array" ref="H91">_xlfn.XLOOKUP(H$1,'Copy of PY1 Data(H)'!$A$1:$CZ$1,_xlfn.XLOOKUP($A91,'Copy of PY1 Data(H)'!$A$1:$A$288,'Copy of PY1 Data(H)'!$A$1:$CZ$288))</f>
        <v>0</v>
      </c>
      <c r="I91" s="180" cm="1">
        <f t="array" ref="I91">_xlfn.XLOOKUP(I$1,'Copy of PY1 Data(H)'!$A$1:$CZ$1,_xlfn.XLOOKUP($A91,'Copy of PY1 Data(H)'!$A$1:$A$288,'Copy of PY1 Data(H)'!$A$1:$CZ$288))</f>
        <v>0</v>
      </c>
      <c r="J91" s="180" cm="1">
        <f t="array" ref="J91">_xlfn.XLOOKUP(J$1,'Copy of PY1 Data(H)'!$A$1:$CZ$1,_xlfn.XLOOKUP($A91,'Copy of PY1 Data(H)'!$A$1:$A$288,'Copy of PY1 Data(H)'!$A$1:$CZ$288))</f>
        <v>0</v>
      </c>
      <c r="K91" s="180" cm="1">
        <f t="array" ref="K91">_xlfn.XLOOKUP(K$1,'Copy of PY1 Data(H)'!$A$1:$CZ$1,_xlfn.XLOOKUP($A91,'Copy of PY1 Data(H)'!$A$1:$A$288,'Copy of PY1 Data(H)'!$A$1:$CZ$288))</f>
        <v>0</v>
      </c>
      <c r="L91" s="180" cm="1">
        <f t="array" ref="L91">_xlfn.XLOOKUP(L$1,'Copy of PY1 Data(H)'!$A$1:$CZ$1,_xlfn.XLOOKUP($A91,'Copy of PY1 Data(H)'!$A$1:$A$288,'Copy of PY1 Data(H)'!$A$1:$CZ$288))</f>
        <v>0</v>
      </c>
      <c r="M91" s="180" cm="1">
        <f t="array" ref="M91">_xlfn.XLOOKUP(M$1,'Copy of PY1 Data(H)'!$A$1:$CZ$1,_xlfn.XLOOKUP($A91,'Copy of PY1 Data(H)'!$A$1:$A$288,'Copy of PY1 Data(H)'!$A$1:$CZ$288))</f>
        <v>0</v>
      </c>
      <c r="N91" s="180" cm="1">
        <f t="array" ref="N91">_xlfn.XLOOKUP(N$1,'Copy of PY1 Data(H)'!$A$1:$CZ$1,_xlfn.XLOOKUP($A91,'Copy of PY1 Data(H)'!$A$1:$A$288,'Copy of PY1 Data(H)'!$A$1:$CZ$288))</f>
        <v>0</v>
      </c>
      <c r="O91" s="180" cm="1">
        <f t="array" ref="O91">_xlfn.XLOOKUP(O$1,'Copy of PY1 Data(H)'!$A$1:$CZ$1,_xlfn.XLOOKUP($A91,'Copy of PY1 Data(H)'!$A$1:$A$288,'Copy of PY1 Data(H)'!$A$1:$CZ$288))</f>
        <v>0</v>
      </c>
      <c r="P91" s="180" cm="1">
        <f t="array" ref="P91">_xlfn.XLOOKUP(P$1,'Copy of PY1 Data(H)'!$A$1:$CZ$1,_xlfn.XLOOKUP($A91,'Copy of PY1 Data(H)'!$A$1:$A$288,'Copy of PY1 Data(H)'!$A$1:$CZ$288))</f>
        <v>0</v>
      </c>
      <c r="Q91" s="180" cm="1">
        <f t="array" ref="Q91">_xlfn.XLOOKUP(Q$1,'Copy of PY1 Data(H)'!$A$1:$CZ$1,_xlfn.XLOOKUP($A91,'Copy of PY1 Data(H)'!$A$1:$A$288,'Copy of PY1 Data(H)'!$A$1:$CZ$288))</f>
        <v>0</v>
      </c>
      <c r="R91" s="180" cm="1">
        <f t="array" ref="R91">_xlfn.XLOOKUP(R$1,'Copy of PY1 Data(H)'!$A$1:$CZ$1,_xlfn.XLOOKUP($A91,'Copy of PY1 Data(H)'!$A$1:$A$288,'Copy of PY1 Data(H)'!$A$1:$CZ$288))</f>
        <v>0</v>
      </c>
      <c r="S91" s="180" cm="1">
        <f t="array" ref="S91">_xlfn.XLOOKUP(S$1,'Copy of PY1 Data(H)'!$A$1:$CZ$1,_xlfn.XLOOKUP($A91,'Copy of PY1 Data(H)'!$A$1:$A$288,'Copy of PY1 Data(H)'!$A$1:$CZ$288))</f>
        <v>0</v>
      </c>
      <c r="T91" s="180" cm="1">
        <f t="array" ref="T91">_xlfn.XLOOKUP(T$1,'Copy of PY1 Data(H)'!$A$1:$CZ$1,_xlfn.XLOOKUP($A91,'Copy of PY1 Data(H)'!$A$1:$A$288,'Copy of PY1 Data(H)'!$A$1:$CZ$288))</f>
        <v>0</v>
      </c>
      <c r="U91" s="180" cm="1">
        <f t="array" ref="U91">_xlfn.XLOOKUP(U$1,'Copy of PY1 Data(H)'!$A$1:$CZ$1,_xlfn.XLOOKUP($A91,'Copy of PY1 Data(H)'!$A$1:$A$288,'Copy of PY1 Data(H)'!$A$1:$CZ$288))</f>
        <v>0</v>
      </c>
      <c r="V91" s="180" cm="1">
        <f t="array" ref="V91">_xlfn.XLOOKUP(V$1,'Copy of PY1 Data(H)'!$A$1:$CZ$1,_xlfn.XLOOKUP($A91,'Copy of PY1 Data(H)'!$A$1:$A$288,'Copy of PY1 Data(H)'!$A$1:$CZ$288))</f>
        <v>0</v>
      </c>
      <c r="W91" s="180" cm="1">
        <f t="array" ref="W91">_xlfn.XLOOKUP(W$1,'Copy of PY1 Data(H)'!$A$1:$CZ$1,_xlfn.XLOOKUP($A91,'Copy of PY1 Data(H)'!$A$1:$A$288,'Copy of PY1 Data(H)'!$A$1:$CZ$288))</f>
        <v>0</v>
      </c>
      <c r="X91" s="180" cm="1">
        <f t="array" ref="X91">_xlfn.XLOOKUP(X$1,'Copy of PY1 Data(H)'!$A$1:$CZ$1,_xlfn.XLOOKUP($A91,'Copy of PY1 Data(H)'!$A$1:$A$288,'Copy of PY1 Data(H)'!$A$1:$CZ$288))</f>
        <v>0</v>
      </c>
      <c r="Y91" s="180" cm="1">
        <f t="array" ref="Y91">_xlfn.XLOOKUP(Y$1,'Copy of PY1 Data(H)'!$A$1:$CZ$1,_xlfn.XLOOKUP($A91,'Copy of PY1 Data(H)'!$A$1:$A$288,'Copy of PY1 Data(H)'!$A$1:$CZ$288))</f>
        <v>0</v>
      </c>
      <c r="Z91" s="180" cm="1">
        <f t="array" ref="Z91">_xlfn.XLOOKUP(Z$1,'Copy of PY1 Data(H)'!$A$1:$CZ$1,_xlfn.XLOOKUP($A91,'Copy of PY1 Data(H)'!$A$1:$A$288,'Copy of PY1 Data(H)'!$A$1:$CZ$288))</f>
        <v>0</v>
      </c>
      <c r="AA91" s="180" cm="1">
        <f t="array" ref="AA91">_xlfn.XLOOKUP(AA$1,'Copy of PY1 Data(H)'!$A$1:$CZ$1,_xlfn.XLOOKUP($A91,'Copy of PY1 Data(H)'!$A$1:$A$288,'Copy of PY1 Data(H)'!$A$1:$CZ$288))</f>
        <v>0</v>
      </c>
      <c r="AB91" s="180" cm="1">
        <f t="array" ref="AB91">_xlfn.XLOOKUP(AB$1,'Copy of PY1 Data(H)'!$A$1:$CZ$1,_xlfn.XLOOKUP($A91,'Copy of PY1 Data(H)'!$A$1:$A$288,'Copy of PY1 Data(H)'!$A$1:$CZ$288))</f>
        <v>0</v>
      </c>
      <c r="AC91" s="180" cm="1">
        <f t="array" ref="AC91">_xlfn.XLOOKUP(AC$1,'Copy of PY1 Data(H)'!$A$1:$CZ$1,_xlfn.XLOOKUP($A91,'Copy of PY1 Data(H)'!$A$1:$A$288,'Copy of PY1 Data(H)'!$A$1:$CZ$288))</f>
        <v>0</v>
      </c>
      <c r="AD91" s="180" cm="1">
        <f t="array" ref="AD91">_xlfn.XLOOKUP(AD$1,'Copy of PY1 Data(H)'!$A$1:$CZ$1,_xlfn.XLOOKUP($A91,'Copy of PY1 Data(H)'!$A$1:$A$288,'Copy of PY1 Data(H)'!$A$1:$CZ$288))</f>
        <v>0</v>
      </c>
      <c r="AE91" s="180" cm="1">
        <f t="array" ref="AE91">_xlfn.XLOOKUP(AE$1,'Copy of PY1 Data(H)'!$A$1:$CZ$1,_xlfn.XLOOKUP($A91,'Copy of PY1 Data(H)'!$A$1:$A$288,'Copy of PY1 Data(H)'!$A$1:$CZ$288))</f>
        <v>0</v>
      </c>
      <c r="AF91" s="180" cm="1">
        <f t="array" ref="AF91">_xlfn.XLOOKUP(AF$1,'Copy of PY1 Data(H)'!$A$1:$CZ$1,_xlfn.XLOOKUP($A91,'Copy of PY1 Data(H)'!$A$1:$A$288,'Copy of PY1 Data(H)'!$A$1:$CZ$288))</f>
        <v>0</v>
      </c>
      <c r="AG91" s="180" cm="1">
        <f t="array" ref="AG91">_xlfn.XLOOKUP(AG$1,'Copy of PY1 Data(H)'!$A$1:$CZ$1,_xlfn.XLOOKUP($A91,'Copy of PY1 Data(H)'!$A$1:$A$288,'Copy of PY1 Data(H)'!$A$1:$CZ$288))</f>
        <v>0</v>
      </c>
      <c r="AH91" s="180" cm="1">
        <f t="array" ref="AH91">_xlfn.XLOOKUP(AH$1,'Copy of PY1 Data(H)'!$A$1:$CZ$1,_xlfn.XLOOKUP($A91,'Copy of PY1 Data(H)'!$A$1:$A$288,'Copy of PY1 Data(H)'!$A$1:$CZ$288))</f>
        <v>2248</v>
      </c>
      <c r="AI91" s="180" cm="1">
        <f t="array" ref="AI91">_xlfn.XLOOKUP(AI$1,'Copy of PY1 Data(H)'!$A$1:$CZ$1,_xlfn.XLOOKUP($A91,'Copy of PY1 Data(H)'!$A$1:$A$288,'Copy of PY1 Data(H)'!$A$1:$CZ$288))</f>
        <v>0</v>
      </c>
      <c r="AJ91" s="180" cm="1">
        <f t="array" ref="AJ91">_xlfn.XLOOKUP(AJ$1,'Copy of PY1 Data(H)'!$A$1:$CZ$1,_xlfn.XLOOKUP($A91,'Copy of PY1 Data(H)'!$A$1:$A$288,'Copy of PY1 Data(H)'!$A$1:$CZ$288))</f>
        <v>0</v>
      </c>
      <c r="AK91" s="180" cm="1">
        <f t="array" ref="AK91">_xlfn.XLOOKUP(AK$1,'Copy of PY1 Data(H)'!$A$1:$CZ$1,_xlfn.XLOOKUP($A91,'Copy of PY1 Data(H)'!$A$1:$A$288,'Copy of PY1 Data(H)'!$A$1:$CZ$288))</f>
        <v>0</v>
      </c>
      <c r="AL91" s="180" cm="1">
        <f t="array" ref="AL91">_xlfn.XLOOKUP(AL$1,'Copy of PY1 Data(H)'!$A$1:$CZ$1,_xlfn.XLOOKUP($A91,'Copy of PY1 Data(H)'!$A$1:$A$288,'Copy of PY1 Data(H)'!$A$1:$CZ$288))</f>
        <v>0</v>
      </c>
      <c r="AM91" s="180" cm="1">
        <f t="array" ref="AM91">_xlfn.XLOOKUP(AM$1,'Copy of PY1 Data(H)'!$A$1:$CZ$1,_xlfn.XLOOKUP($A91,'Copy of PY1 Data(H)'!$A$1:$A$288,'Copy of PY1 Data(H)'!$A$1:$CZ$288))</f>
        <v>0</v>
      </c>
      <c r="AN91" s="180" cm="1">
        <f t="array" ref="AN91">_xlfn.XLOOKUP(AN$1,'Copy of PY1 Data(H)'!$A$1:$CZ$1,_xlfn.XLOOKUP($A91,'Copy of PY1 Data(H)'!$A$1:$A$288,'Copy of PY1 Data(H)'!$A$1:$CZ$288))</f>
        <v>0</v>
      </c>
      <c r="AO91" s="180" cm="1">
        <f t="array" ref="AO91">_xlfn.XLOOKUP(AO$1,'Copy of PY1 Data(H)'!$A$1:$CZ$1,_xlfn.XLOOKUP($A91,'Copy of PY1 Data(H)'!$A$1:$A$288,'Copy of PY1 Data(H)'!$A$1:$CZ$288))</f>
        <v>0</v>
      </c>
      <c r="AP91" s="180" cm="1">
        <f t="array" ref="AP91">_xlfn.XLOOKUP(AP$1,'Copy of PY1 Data(H)'!$A$1:$CZ$1,_xlfn.XLOOKUP($A91,'Copy of PY1 Data(H)'!$A$1:$A$288,'Copy of PY1 Data(H)'!$A$1:$CZ$288))</f>
        <v>0</v>
      </c>
      <c r="AQ91" s="180" cm="1">
        <f t="array" ref="AQ91">_xlfn.XLOOKUP(AQ$1,'Copy of PY1 Data(H)'!$A$1:$CZ$1,_xlfn.XLOOKUP($A91,'Copy of PY1 Data(H)'!$A$1:$A$288,'Copy of PY1 Data(H)'!$A$1:$CZ$288))</f>
        <v>0</v>
      </c>
      <c r="AR91" s="180" cm="1">
        <f t="array" ref="AR91">_xlfn.XLOOKUP(AR$1,'Copy of PY1 Data(H)'!$A$1:$CZ$1,_xlfn.XLOOKUP($A91,'Copy of PY1 Data(H)'!$A$1:$A$288,'Copy of PY1 Data(H)'!$A$1:$CZ$288))</f>
        <v>0</v>
      </c>
      <c r="AS91" s="180" cm="1">
        <f t="array" ref="AS91">_xlfn.XLOOKUP(AS$1,'Copy of PY1 Data(H)'!$A$1:$CZ$1,_xlfn.XLOOKUP($A91,'Copy of PY1 Data(H)'!$A$1:$A$288,'Copy of PY1 Data(H)'!$A$1:$CZ$288))</f>
        <v>0</v>
      </c>
      <c r="AT91" s="180" cm="1">
        <f t="array" ref="AT91">_xlfn.XLOOKUP(AT$1,'Copy of PY1 Data(H)'!$A$1:$CZ$1,_xlfn.XLOOKUP($A91,'Copy of PY1 Data(H)'!$A$1:$A$288,'Copy of PY1 Data(H)'!$A$1:$CZ$288))</f>
        <v>0</v>
      </c>
      <c r="AU91" s="180" cm="1">
        <f t="array" ref="AU91">_xlfn.XLOOKUP(AU$1,'Copy of PY1 Data(H)'!$A$1:$CZ$1,_xlfn.XLOOKUP($A91,'Copy of PY1 Data(H)'!$A$1:$A$288,'Copy of PY1 Data(H)'!$A$1:$CZ$288))</f>
        <v>0</v>
      </c>
      <c r="AV91" s="180" cm="1">
        <f t="array" ref="AV91">_xlfn.XLOOKUP(AV$1,'Copy of PY1 Data(H)'!$A$1:$CZ$1,_xlfn.XLOOKUP($A91,'Copy of PY1 Data(H)'!$A$1:$A$288,'Copy of PY1 Data(H)'!$A$1:$CZ$288))</f>
        <v>0</v>
      </c>
      <c r="AW91" s="180" cm="1">
        <f t="array" ref="AW91">_xlfn.XLOOKUP(AW$1,'Copy of PY1 Data(H)'!$A$1:$CZ$1,_xlfn.XLOOKUP($A91,'Copy of PY1 Data(H)'!$A$1:$A$288,'Copy of PY1 Data(H)'!$A$1:$CZ$288))</f>
        <v>0</v>
      </c>
      <c r="AX91" s="180" cm="1">
        <f t="array" ref="AX91">_xlfn.XLOOKUP(AX$1,'Copy of PY1 Data(H)'!$A$1:$CZ$1,_xlfn.XLOOKUP($A91,'Copy of PY1 Data(H)'!$A$1:$A$288,'Copy of PY1 Data(H)'!$A$1:$CZ$288))</f>
        <v>0</v>
      </c>
      <c r="AY91" s="180" cm="1">
        <f t="array" ref="AY91">_xlfn.XLOOKUP(AY$1,'Copy of PY1 Data(H)'!$A$1:$CZ$1,_xlfn.XLOOKUP($A91,'Copy of PY1 Data(H)'!$A$1:$A$288,'Copy of PY1 Data(H)'!$A$1:$CZ$288))</f>
        <v>0</v>
      </c>
      <c r="AZ91" s="180" cm="1">
        <f t="array" ref="AZ91">_xlfn.XLOOKUP(AZ$1,'Copy of PY1 Data(H)'!$A$1:$CZ$1,_xlfn.XLOOKUP($A91,'Copy of PY1 Data(H)'!$A$1:$A$288,'Copy of PY1 Data(H)'!$A$1:$CZ$288))</f>
        <v>0</v>
      </c>
      <c r="BA91" s="180" cm="1">
        <f t="array" ref="BA91">_xlfn.XLOOKUP(BA$1,'Copy of PY1 Data(H)'!$A$1:$CZ$1,_xlfn.XLOOKUP($A91,'Copy of PY1 Data(H)'!$A$1:$A$288,'Copy of PY1 Data(H)'!$A$1:$CZ$288))</f>
        <v>0</v>
      </c>
      <c r="BB91" s="180" cm="1">
        <f t="array" ref="BB91">_xlfn.XLOOKUP(BB$1,'Copy of PY1 Data(H)'!$A$1:$CZ$1,_xlfn.XLOOKUP($A91,'Copy of PY1 Data(H)'!$A$1:$A$288,'Copy of PY1 Data(H)'!$A$1:$CZ$288))</f>
        <v>0</v>
      </c>
      <c r="BC91" s="180" cm="1">
        <f t="array" ref="BC91">_xlfn.XLOOKUP(BC$1,'Copy of PY1 Data(H)'!$A$1:$CZ$1,_xlfn.XLOOKUP($A91,'Copy of PY1 Data(H)'!$A$1:$A$288,'Copy of PY1 Data(H)'!$A$1:$CZ$288))</f>
        <v>0</v>
      </c>
      <c r="BD91" s="180" cm="1">
        <f t="array" ref="BD91">_xlfn.XLOOKUP(BD$1,'Copy of PY1 Data(H)'!$A$1:$CZ$1,_xlfn.XLOOKUP($A91,'Copy of PY1 Data(H)'!$A$1:$A$288,'Copy of PY1 Data(H)'!$A$1:$CZ$288))</f>
        <v>0</v>
      </c>
      <c r="BE91" s="180" cm="1">
        <f t="array" ref="BE91">_xlfn.XLOOKUP(BE$1,'Copy of PY1 Data(H)'!$A$1:$CZ$1,_xlfn.XLOOKUP($A91,'Copy of PY1 Data(H)'!$A$1:$A$288,'Copy of PY1 Data(H)'!$A$1:$CZ$288))</f>
        <v>0</v>
      </c>
      <c r="BF91" s="180" cm="1">
        <f t="array" ref="BF91">_xlfn.XLOOKUP(BF$1,'Copy of PY1 Data(H)'!$A$1:$CZ$1,_xlfn.XLOOKUP($A91,'Copy of PY1 Data(H)'!$A$1:$A$288,'Copy of PY1 Data(H)'!$A$1:$CZ$288))</f>
        <v>0</v>
      </c>
      <c r="BG91" s="180" cm="1">
        <f t="array" ref="BG91">_xlfn.XLOOKUP(BG$1,'Copy of PY1 Data(H)'!$A$1:$CZ$1,_xlfn.XLOOKUP($A91,'Copy of PY1 Data(H)'!$A$1:$A$288,'Copy of PY1 Data(H)'!$A$1:$CZ$288))</f>
        <v>0</v>
      </c>
      <c r="BH91" s="180" cm="1">
        <f t="array" ref="BH91">_xlfn.XLOOKUP(BH$1,'Copy of PY1 Data(H)'!$A$1:$CZ$1,_xlfn.XLOOKUP($A91,'Copy of PY1 Data(H)'!$A$1:$A$288,'Copy of PY1 Data(H)'!$A$1:$CZ$288))</f>
        <v>0</v>
      </c>
      <c r="BI91" s="180" cm="1">
        <f t="array" ref="BI91">_xlfn.XLOOKUP(BI$1,'Copy of PY1 Data(H)'!$A$1:$CZ$1,_xlfn.XLOOKUP($A91,'Copy of PY1 Data(H)'!$A$1:$A$288,'Copy of PY1 Data(H)'!$A$1:$CZ$288))</f>
        <v>0</v>
      </c>
      <c r="BJ91" s="180" cm="1">
        <f t="array" ref="BJ91">_xlfn.XLOOKUP(BJ$1,'Copy of PY1 Data(H)'!$A$1:$CZ$1,_xlfn.XLOOKUP($A91,'Copy of PY1 Data(H)'!$A$1:$A$288,'Copy of PY1 Data(H)'!$A$1:$CZ$288))</f>
        <v>0</v>
      </c>
      <c r="BK91" s="180" cm="1">
        <f t="array" ref="BK91">_xlfn.XLOOKUP(BK$1,'Copy of PY1 Data(H)'!$A$1:$CZ$1,_xlfn.XLOOKUP($A91,'Copy of PY1 Data(H)'!$A$1:$A$288,'Copy of PY1 Data(H)'!$A$1:$CZ$288))</f>
        <v>0</v>
      </c>
      <c r="BL91" s="180" cm="1">
        <f t="array" ref="BL91">_xlfn.XLOOKUP(BL$1,'Copy of PY1 Data(H)'!$A$1:$CZ$1,_xlfn.XLOOKUP($A91,'Copy of PY1 Data(H)'!$A$1:$A$288,'Copy of PY1 Data(H)'!$A$1:$CZ$288))</f>
        <v>0</v>
      </c>
      <c r="BM91" s="180" cm="1">
        <f t="array" ref="BM91">_xlfn.XLOOKUP(BM$1,'Copy of PY1 Data(H)'!$A$1:$CZ$1,_xlfn.XLOOKUP($A91,'Copy of PY1 Data(H)'!$A$1:$A$288,'Copy of PY1 Data(H)'!$A$1:$CZ$288))</f>
        <v>0</v>
      </c>
      <c r="BN91" s="180" cm="1">
        <f t="array" ref="BN91">_xlfn.XLOOKUP(BN$1,'Copy of PY1 Data(H)'!$A$1:$CZ$1,_xlfn.XLOOKUP($A91,'Copy of PY1 Data(H)'!$A$1:$A$288,'Copy of PY1 Data(H)'!$A$1:$CZ$288))</f>
        <v>0</v>
      </c>
      <c r="BO91" s="180" cm="1">
        <f t="array" ref="BO91">_xlfn.XLOOKUP(BO$1,'Copy of PY1 Data(H)'!$A$1:$CZ$1,_xlfn.XLOOKUP($A91,'Copy of PY1 Data(H)'!$A$1:$A$288,'Copy of PY1 Data(H)'!$A$1:$CZ$288))</f>
        <v>0</v>
      </c>
      <c r="BP91" s="180" cm="1">
        <f t="array" ref="BP91">_xlfn.XLOOKUP(BP$1,'Copy of PY1 Data(H)'!$A$1:$CZ$1,_xlfn.XLOOKUP($A91,'Copy of PY1 Data(H)'!$A$1:$A$288,'Copy of PY1 Data(H)'!$A$1:$CZ$288))</f>
        <v>0</v>
      </c>
      <c r="BQ91" s="180" cm="1">
        <f t="array" ref="BQ91">_xlfn.XLOOKUP(BQ$1,'Copy of PY1 Data(H)'!$A$1:$CZ$1,_xlfn.XLOOKUP($A91,'Copy of PY1 Data(H)'!$A$1:$A$288,'Copy of PY1 Data(H)'!$A$1:$CZ$288))</f>
        <v>0</v>
      </c>
      <c r="BR91" s="180" cm="1">
        <f t="array" ref="BR91">_xlfn.XLOOKUP(BR$1,'Copy of PY1 Data(H)'!$A$1:$CZ$1,_xlfn.XLOOKUP($A91,'Copy of PY1 Data(H)'!$A$1:$A$288,'Copy of PY1 Data(H)'!$A$1:$CZ$288))</f>
        <v>0</v>
      </c>
      <c r="BS91" s="180" cm="1">
        <f t="array" ref="BS91">_xlfn.XLOOKUP(BS$1,'Copy of PY1 Data(H)'!$A$1:$CZ$1,_xlfn.XLOOKUP($A91,'Copy of PY1 Data(H)'!$A$1:$A$288,'Copy of PY1 Data(H)'!$A$1:$CZ$288))</f>
        <v>0</v>
      </c>
      <c r="BT91" s="180" cm="1">
        <f t="array" ref="BT91">_xlfn.XLOOKUP(BT$1,'Copy of PY1 Data(H)'!$A$1:$CZ$1,_xlfn.XLOOKUP($A91,'Copy of PY1 Data(H)'!$A$1:$A$288,'Copy of PY1 Data(H)'!$A$1:$CZ$288))</f>
        <v>0</v>
      </c>
      <c r="BU91" s="180" cm="1">
        <f t="array" ref="BU91">_xlfn.XLOOKUP(BU$1,'Copy of PY1 Data(H)'!$A$1:$CZ$1,_xlfn.XLOOKUP($A91,'Copy of PY1 Data(H)'!$A$1:$A$288,'Copy of PY1 Data(H)'!$A$1:$CZ$288))</f>
        <v>0</v>
      </c>
      <c r="BV91" s="180" cm="1">
        <f t="array" ref="BV91">_xlfn.XLOOKUP(BV$1,'Copy of PY1 Data(H)'!$A$1:$CZ$1,_xlfn.XLOOKUP($A91,'Copy of PY1 Data(H)'!$A$1:$A$288,'Copy of PY1 Data(H)'!$A$1:$CZ$288))</f>
        <v>0</v>
      </c>
      <c r="BW91" s="180" cm="1">
        <f t="array" ref="BW91">_xlfn.XLOOKUP(BW$1,'Copy of PY1 Data(H)'!$A$1:$CZ$1,_xlfn.XLOOKUP($A91,'Copy of PY1 Data(H)'!$A$1:$A$288,'Copy of PY1 Data(H)'!$A$1:$CZ$288))</f>
        <v>0</v>
      </c>
      <c r="BX91" s="180" cm="1">
        <f t="array" ref="BX91">_xlfn.XLOOKUP(BX$1,'Copy of PY1 Data(H)'!$A$1:$CZ$1,_xlfn.XLOOKUP($A91,'Copy of PY1 Data(H)'!$A$1:$A$288,'Copy of PY1 Data(H)'!$A$1:$CZ$288))</f>
        <v>0</v>
      </c>
      <c r="BY91" s="180" cm="1">
        <f t="array" ref="BY91">_xlfn.XLOOKUP(BY$1,'Copy of PY1 Data(H)'!$A$1:$CZ$1,_xlfn.XLOOKUP($A91,'Copy of PY1 Data(H)'!$A$1:$A$288,'Copy of PY1 Data(H)'!$A$1:$CZ$288))</f>
        <v>0</v>
      </c>
      <c r="BZ91" s="180" cm="1">
        <f t="array" ref="BZ91">_xlfn.XLOOKUP(BZ$1,'Copy of PY1 Data(H)'!$A$1:$CZ$1,_xlfn.XLOOKUP($A91,'Copy of PY1 Data(H)'!$A$1:$A$288,'Copy of PY1 Data(H)'!$A$1:$CZ$288))</f>
        <v>0</v>
      </c>
      <c r="CA91" s="180" cm="1">
        <f t="array" ref="CA91">_xlfn.XLOOKUP(CA$1,'Copy of PY1 Data(H)'!$A$1:$CZ$1,_xlfn.XLOOKUP($A91,'Copy of PY1 Data(H)'!$A$1:$A$288,'Copy of PY1 Data(H)'!$A$1:$CZ$288))</f>
        <v>0</v>
      </c>
      <c r="CB91" s="180" cm="1">
        <f t="array" ref="CB91">_xlfn.XLOOKUP(CB$1,'Copy of PY1 Data(H)'!$A$1:$CZ$1,_xlfn.XLOOKUP($A91,'Copy of PY1 Data(H)'!$A$1:$A$288,'Copy of PY1 Data(H)'!$A$1:$CZ$288))</f>
        <v>0</v>
      </c>
      <c r="CC91" s="180" cm="1">
        <f t="array" ref="CC91">_xlfn.XLOOKUP(CC$1,'Copy of PY1 Data(H)'!$A$1:$CZ$1,_xlfn.XLOOKUP($A91,'Copy of PY1 Data(H)'!$A$1:$A$288,'Copy of PY1 Data(H)'!$A$1:$CZ$288))</f>
        <v>0</v>
      </c>
      <c r="CD91" s="180" cm="1">
        <f t="array" ref="CD91">_xlfn.XLOOKUP(CD$1,'Copy of PY1 Data(H)'!$A$1:$CZ$1,_xlfn.XLOOKUP($A91,'Copy of PY1 Data(H)'!$A$1:$A$288,'Copy of PY1 Data(H)'!$A$1:$CZ$288))</f>
        <v>0</v>
      </c>
    </row>
    <row r="92" spans="1:82" x14ac:dyDescent="0.3">
      <c r="A92" s="180">
        <v>637</v>
      </c>
      <c r="C92" s="180"/>
      <c r="D92" s="180" cm="1">
        <f t="array" ref="D92">_xlfn.XLOOKUP(D$1,'Copy of PY1 Data(H)'!$A$1:$CZ$1,_xlfn.XLOOKUP($A92,'Copy of PY1 Data(H)'!$A$1:$A$288,'Copy of PY1 Data(H)'!$A$1:$CZ$288))</f>
        <v>0</v>
      </c>
      <c r="E92" s="180" cm="1">
        <f t="array" ref="E92">_xlfn.XLOOKUP(E$1,'Copy of PY1 Data(H)'!$A$1:$CZ$1,_xlfn.XLOOKUP($A92,'Copy of PY1 Data(H)'!$A$1:$A$288,'Copy of PY1 Data(H)'!$A$1:$CZ$288))</f>
        <v>0</v>
      </c>
      <c r="F92" s="180" cm="1">
        <f t="array" ref="F92">_xlfn.XLOOKUP(F$1,'Copy of PY1 Data(H)'!$A$1:$CZ$1,_xlfn.XLOOKUP($A92,'Copy of PY1 Data(H)'!$A$1:$A$288,'Copy of PY1 Data(H)'!$A$1:$CZ$288))</f>
        <v>0</v>
      </c>
      <c r="G92" s="180" cm="1">
        <f t="array" ref="G92">_xlfn.XLOOKUP(G$1,'Copy of PY1 Data(H)'!$A$1:$CZ$1,_xlfn.XLOOKUP($A92,'Copy of PY1 Data(H)'!$A$1:$A$288,'Copy of PY1 Data(H)'!$A$1:$CZ$288))</f>
        <v>0</v>
      </c>
      <c r="H92" s="180" cm="1">
        <f t="array" ref="H92">_xlfn.XLOOKUP(H$1,'Copy of PY1 Data(H)'!$A$1:$CZ$1,_xlfn.XLOOKUP($A92,'Copy of PY1 Data(H)'!$A$1:$A$288,'Copy of PY1 Data(H)'!$A$1:$CZ$288))</f>
        <v>0</v>
      </c>
      <c r="I92" s="180" cm="1">
        <f t="array" ref="I92">_xlfn.XLOOKUP(I$1,'Copy of PY1 Data(H)'!$A$1:$CZ$1,_xlfn.XLOOKUP($A92,'Copy of PY1 Data(H)'!$A$1:$A$288,'Copy of PY1 Data(H)'!$A$1:$CZ$288))</f>
        <v>0</v>
      </c>
      <c r="J92" s="180" cm="1">
        <f t="array" ref="J92">_xlfn.XLOOKUP(J$1,'Copy of PY1 Data(H)'!$A$1:$CZ$1,_xlfn.XLOOKUP($A92,'Copy of PY1 Data(H)'!$A$1:$A$288,'Copy of PY1 Data(H)'!$A$1:$CZ$288))</f>
        <v>0</v>
      </c>
      <c r="K92" s="180" cm="1">
        <f t="array" ref="K92">_xlfn.XLOOKUP(K$1,'Copy of PY1 Data(H)'!$A$1:$CZ$1,_xlfn.XLOOKUP($A92,'Copy of PY1 Data(H)'!$A$1:$A$288,'Copy of PY1 Data(H)'!$A$1:$CZ$288))</f>
        <v>0</v>
      </c>
      <c r="L92" s="180" cm="1">
        <f t="array" ref="L92">_xlfn.XLOOKUP(L$1,'Copy of PY1 Data(H)'!$A$1:$CZ$1,_xlfn.XLOOKUP($A92,'Copy of PY1 Data(H)'!$A$1:$A$288,'Copy of PY1 Data(H)'!$A$1:$CZ$288))</f>
        <v>471884</v>
      </c>
      <c r="M92" s="180" cm="1">
        <f t="array" ref="M92">_xlfn.XLOOKUP(M$1,'Copy of PY1 Data(H)'!$A$1:$CZ$1,_xlfn.XLOOKUP($A92,'Copy of PY1 Data(H)'!$A$1:$A$288,'Copy of PY1 Data(H)'!$A$1:$CZ$288))</f>
        <v>0</v>
      </c>
      <c r="N92" s="180" cm="1">
        <f t="array" ref="N92">_xlfn.XLOOKUP(N$1,'Copy of PY1 Data(H)'!$A$1:$CZ$1,_xlfn.XLOOKUP($A92,'Copy of PY1 Data(H)'!$A$1:$A$288,'Copy of PY1 Data(H)'!$A$1:$CZ$288))</f>
        <v>0</v>
      </c>
      <c r="O92" s="180" cm="1">
        <f t="array" ref="O92">_xlfn.XLOOKUP(O$1,'Copy of PY1 Data(H)'!$A$1:$CZ$1,_xlfn.XLOOKUP($A92,'Copy of PY1 Data(H)'!$A$1:$A$288,'Copy of PY1 Data(H)'!$A$1:$CZ$288))</f>
        <v>0</v>
      </c>
      <c r="P92" s="180" cm="1">
        <f t="array" ref="P92">_xlfn.XLOOKUP(P$1,'Copy of PY1 Data(H)'!$A$1:$CZ$1,_xlfn.XLOOKUP($A92,'Copy of PY1 Data(H)'!$A$1:$A$288,'Copy of PY1 Data(H)'!$A$1:$CZ$288))</f>
        <v>1150</v>
      </c>
      <c r="Q92" s="180" cm="1">
        <f t="array" ref="Q92">_xlfn.XLOOKUP(Q$1,'Copy of PY1 Data(H)'!$A$1:$CZ$1,_xlfn.XLOOKUP($A92,'Copy of PY1 Data(H)'!$A$1:$A$288,'Copy of PY1 Data(H)'!$A$1:$CZ$288))</f>
        <v>116347</v>
      </c>
      <c r="R92" s="180" cm="1">
        <f t="array" ref="R92">_xlfn.XLOOKUP(R$1,'Copy of PY1 Data(H)'!$A$1:$CZ$1,_xlfn.XLOOKUP($A92,'Copy of PY1 Data(H)'!$A$1:$A$288,'Copy of PY1 Data(H)'!$A$1:$CZ$288))</f>
        <v>0</v>
      </c>
      <c r="S92" s="180" cm="1">
        <f t="array" ref="S92">_xlfn.XLOOKUP(S$1,'Copy of PY1 Data(H)'!$A$1:$CZ$1,_xlfn.XLOOKUP($A92,'Copy of PY1 Data(H)'!$A$1:$A$288,'Copy of PY1 Data(H)'!$A$1:$CZ$288))</f>
        <v>20788</v>
      </c>
      <c r="T92" s="180" cm="1">
        <f t="array" ref="T92">_xlfn.XLOOKUP(T$1,'Copy of PY1 Data(H)'!$A$1:$CZ$1,_xlfn.XLOOKUP($A92,'Copy of PY1 Data(H)'!$A$1:$A$288,'Copy of PY1 Data(H)'!$A$1:$CZ$288))</f>
        <v>53807</v>
      </c>
      <c r="U92" s="180" cm="1">
        <f t="array" ref="U92">_xlfn.XLOOKUP(U$1,'Copy of PY1 Data(H)'!$A$1:$CZ$1,_xlfn.XLOOKUP($A92,'Copy of PY1 Data(H)'!$A$1:$A$288,'Copy of PY1 Data(H)'!$A$1:$CZ$288))</f>
        <v>0</v>
      </c>
      <c r="V92" s="180" cm="1">
        <f t="array" ref="V92">_xlfn.XLOOKUP(V$1,'Copy of PY1 Data(H)'!$A$1:$CZ$1,_xlfn.XLOOKUP($A92,'Copy of PY1 Data(H)'!$A$1:$A$288,'Copy of PY1 Data(H)'!$A$1:$CZ$288))</f>
        <v>42240</v>
      </c>
      <c r="W92" s="180" cm="1">
        <f t="array" ref="W92">_xlfn.XLOOKUP(W$1,'Copy of PY1 Data(H)'!$A$1:$CZ$1,_xlfn.XLOOKUP($A92,'Copy of PY1 Data(H)'!$A$1:$A$288,'Copy of PY1 Data(H)'!$A$1:$CZ$288))</f>
        <v>0</v>
      </c>
      <c r="X92" s="180" cm="1">
        <f t="array" ref="X92">_xlfn.XLOOKUP(X$1,'Copy of PY1 Data(H)'!$A$1:$CZ$1,_xlfn.XLOOKUP($A92,'Copy of PY1 Data(H)'!$A$1:$A$288,'Copy of PY1 Data(H)'!$A$1:$CZ$288))</f>
        <v>0</v>
      </c>
      <c r="Y92" s="180" cm="1">
        <f t="array" ref="Y92">_xlfn.XLOOKUP(Y$1,'Copy of PY1 Data(H)'!$A$1:$CZ$1,_xlfn.XLOOKUP($A92,'Copy of PY1 Data(H)'!$A$1:$A$288,'Copy of PY1 Data(H)'!$A$1:$CZ$288))</f>
        <v>16430</v>
      </c>
      <c r="Z92" s="180" cm="1">
        <f t="array" ref="Z92">_xlfn.XLOOKUP(Z$1,'Copy of PY1 Data(H)'!$A$1:$CZ$1,_xlfn.XLOOKUP($A92,'Copy of PY1 Data(H)'!$A$1:$A$288,'Copy of PY1 Data(H)'!$A$1:$CZ$288))</f>
        <v>93680</v>
      </c>
      <c r="AA92" s="180" cm="1">
        <f t="array" ref="AA92">_xlfn.XLOOKUP(AA$1,'Copy of PY1 Data(H)'!$A$1:$CZ$1,_xlfn.XLOOKUP($A92,'Copy of PY1 Data(H)'!$A$1:$A$288,'Copy of PY1 Data(H)'!$A$1:$CZ$288))</f>
        <v>0</v>
      </c>
      <c r="AB92" s="180" cm="1">
        <f t="array" ref="AB92">_xlfn.XLOOKUP(AB$1,'Copy of PY1 Data(H)'!$A$1:$CZ$1,_xlfn.XLOOKUP($A92,'Copy of PY1 Data(H)'!$A$1:$A$288,'Copy of PY1 Data(H)'!$A$1:$CZ$288))</f>
        <v>0</v>
      </c>
      <c r="AC92" s="180" cm="1">
        <f t="array" ref="AC92">_xlfn.XLOOKUP(AC$1,'Copy of PY1 Data(H)'!$A$1:$CZ$1,_xlfn.XLOOKUP($A92,'Copy of PY1 Data(H)'!$A$1:$A$288,'Copy of PY1 Data(H)'!$A$1:$CZ$288))</f>
        <v>0</v>
      </c>
      <c r="AD92" s="180" cm="1">
        <f t="array" ref="AD92">_xlfn.XLOOKUP(AD$1,'Copy of PY1 Data(H)'!$A$1:$CZ$1,_xlfn.XLOOKUP($A92,'Copy of PY1 Data(H)'!$A$1:$A$288,'Copy of PY1 Data(H)'!$A$1:$CZ$288))</f>
        <v>0</v>
      </c>
      <c r="AE92" s="180" cm="1">
        <f t="array" ref="AE92">_xlfn.XLOOKUP(AE$1,'Copy of PY1 Data(H)'!$A$1:$CZ$1,_xlfn.XLOOKUP($A92,'Copy of PY1 Data(H)'!$A$1:$A$288,'Copy of PY1 Data(H)'!$A$1:$CZ$288))</f>
        <v>0</v>
      </c>
      <c r="AF92" s="180" cm="1">
        <f t="array" ref="AF92">_xlfn.XLOOKUP(AF$1,'Copy of PY1 Data(H)'!$A$1:$CZ$1,_xlfn.XLOOKUP($A92,'Copy of PY1 Data(H)'!$A$1:$A$288,'Copy of PY1 Data(H)'!$A$1:$CZ$288))</f>
        <v>494410</v>
      </c>
      <c r="AG92" s="180" cm="1">
        <f t="array" ref="AG92">_xlfn.XLOOKUP(AG$1,'Copy of PY1 Data(H)'!$A$1:$CZ$1,_xlfn.XLOOKUP($A92,'Copy of PY1 Data(H)'!$A$1:$A$288,'Copy of PY1 Data(H)'!$A$1:$CZ$288))</f>
        <v>0</v>
      </c>
      <c r="AH92" s="180" cm="1">
        <f t="array" ref="AH92">_xlfn.XLOOKUP(AH$1,'Copy of PY1 Data(H)'!$A$1:$CZ$1,_xlfn.XLOOKUP($A92,'Copy of PY1 Data(H)'!$A$1:$A$288,'Copy of PY1 Data(H)'!$A$1:$CZ$288))</f>
        <v>17201</v>
      </c>
      <c r="AI92" s="180" cm="1">
        <f t="array" ref="AI92">_xlfn.XLOOKUP(AI$1,'Copy of PY1 Data(H)'!$A$1:$CZ$1,_xlfn.XLOOKUP($A92,'Copy of PY1 Data(H)'!$A$1:$A$288,'Copy of PY1 Data(H)'!$A$1:$CZ$288))</f>
        <v>64023</v>
      </c>
      <c r="AJ92" s="180" cm="1">
        <f t="array" ref="AJ92">_xlfn.XLOOKUP(AJ$1,'Copy of PY1 Data(H)'!$A$1:$CZ$1,_xlfn.XLOOKUP($A92,'Copy of PY1 Data(H)'!$A$1:$A$288,'Copy of PY1 Data(H)'!$A$1:$CZ$288))</f>
        <v>0</v>
      </c>
      <c r="AK92" s="180" cm="1">
        <f t="array" ref="AK92">_xlfn.XLOOKUP(AK$1,'Copy of PY1 Data(H)'!$A$1:$CZ$1,_xlfn.XLOOKUP($A92,'Copy of PY1 Data(H)'!$A$1:$A$288,'Copy of PY1 Data(H)'!$A$1:$CZ$288))</f>
        <v>6900</v>
      </c>
      <c r="AL92" s="180" cm="1">
        <f t="array" ref="AL92">_xlfn.XLOOKUP(AL$1,'Copy of PY1 Data(H)'!$A$1:$CZ$1,_xlfn.XLOOKUP($A92,'Copy of PY1 Data(H)'!$A$1:$A$288,'Copy of PY1 Data(H)'!$A$1:$CZ$288))</f>
        <v>0</v>
      </c>
      <c r="AM92" s="180" cm="1">
        <f t="array" ref="AM92">_xlfn.XLOOKUP(AM$1,'Copy of PY1 Data(H)'!$A$1:$CZ$1,_xlfn.XLOOKUP($A92,'Copy of PY1 Data(H)'!$A$1:$A$288,'Copy of PY1 Data(H)'!$A$1:$CZ$288))</f>
        <v>0</v>
      </c>
      <c r="AN92" s="180" cm="1">
        <f t="array" ref="AN92">_xlfn.XLOOKUP(AN$1,'Copy of PY1 Data(H)'!$A$1:$CZ$1,_xlfn.XLOOKUP($A92,'Copy of PY1 Data(H)'!$A$1:$A$288,'Copy of PY1 Data(H)'!$A$1:$CZ$288))</f>
        <v>0</v>
      </c>
      <c r="AO92" s="180" cm="1">
        <f t="array" ref="AO92">_xlfn.XLOOKUP(AO$1,'Copy of PY1 Data(H)'!$A$1:$CZ$1,_xlfn.XLOOKUP($A92,'Copy of PY1 Data(H)'!$A$1:$A$288,'Copy of PY1 Data(H)'!$A$1:$CZ$288))</f>
        <v>0</v>
      </c>
      <c r="AP92" s="180" cm="1">
        <f t="array" ref="AP92">_xlfn.XLOOKUP(AP$1,'Copy of PY1 Data(H)'!$A$1:$CZ$1,_xlfn.XLOOKUP($A92,'Copy of PY1 Data(H)'!$A$1:$A$288,'Copy of PY1 Data(H)'!$A$1:$CZ$288))</f>
        <v>117386</v>
      </c>
      <c r="AQ92" s="180" cm="1">
        <f t="array" ref="AQ92">_xlfn.XLOOKUP(AQ$1,'Copy of PY1 Data(H)'!$A$1:$CZ$1,_xlfn.XLOOKUP($A92,'Copy of PY1 Data(H)'!$A$1:$A$288,'Copy of PY1 Data(H)'!$A$1:$CZ$288))</f>
        <v>0</v>
      </c>
      <c r="AR92" s="180" cm="1">
        <f t="array" ref="AR92">_xlfn.XLOOKUP(AR$1,'Copy of PY1 Data(H)'!$A$1:$CZ$1,_xlfn.XLOOKUP($A92,'Copy of PY1 Data(H)'!$A$1:$A$288,'Copy of PY1 Data(H)'!$A$1:$CZ$288))</f>
        <v>0</v>
      </c>
      <c r="AS92" s="180" cm="1">
        <f t="array" ref="AS92">_xlfn.XLOOKUP(AS$1,'Copy of PY1 Data(H)'!$A$1:$CZ$1,_xlfn.XLOOKUP($A92,'Copy of PY1 Data(H)'!$A$1:$A$288,'Copy of PY1 Data(H)'!$A$1:$CZ$288))</f>
        <v>0</v>
      </c>
      <c r="AT92" s="180" cm="1">
        <f t="array" ref="AT92">_xlfn.XLOOKUP(AT$1,'Copy of PY1 Data(H)'!$A$1:$CZ$1,_xlfn.XLOOKUP($A92,'Copy of PY1 Data(H)'!$A$1:$A$288,'Copy of PY1 Data(H)'!$A$1:$CZ$288))</f>
        <v>22674</v>
      </c>
      <c r="AU92" s="180" cm="1">
        <f t="array" ref="AU92">_xlfn.XLOOKUP(AU$1,'Copy of PY1 Data(H)'!$A$1:$CZ$1,_xlfn.XLOOKUP($A92,'Copy of PY1 Data(H)'!$A$1:$A$288,'Copy of PY1 Data(H)'!$A$1:$CZ$288))</f>
        <v>0</v>
      </c>
      <c r="AV92" s="180" cm="1">
        <f t="array" ref="AV92">_xlfn.XLOOKUP(AV$1,'Copy of PY1 Data(H)'!$A$1:$CZ$1,_xlfn.XLOOKUP($A92,'Copy of PY1 Data(H)'!$A$1:$A$288,'Copy of PY1 Data(H)'!$A$1:$CZ$288))</f>
        <v>0</v>
      </c>
      <c r="AW92" s="180" cm="1">
        <f t="array" ref="AW92">_xlfn.XLOOKUP(AW$1,'Copy of PY1 Data(H)'!$A$1:$CZ$1,_xlfn.XLOOKUP($A92,'Copy of PY1 Data(H)'!$A$1:$A$288,'Copy of PY1 Data(H)'!$A$1:$CZ$288))</f>
        <v>0</v>
      </c>
      <c r="AX92" s="180" cm="1">
        <f t="array" ref="AX92">_xlfn.XLOOKUP(AX$1,'Copy of PY1 Data(H)'!$A$1:$CZ$1,_xlfn.XLOOKUP($A92,'Copy of PY1 Data(H)'!$A$1:$A$288,'Copy of PY1 Data(H)'!$A$1:$CZ$288))</f>
        <v>33202</v>
      </c>
      <c r="AY92" s="180" cm="1">
        <f t="array" ref="AY92">_xlfn.XLOOKUP(AY$1,'Copy of PY1 Data(H)'!$A$1:$CZ$1,_xlfn.XLOOKUP($A92,'Copy of PY1 Data(H)'!$A$1:$A$288,'Copy of PY1 Data(H)'!$A$1:$CZ$288))</f>
        <v>0</v>
      </c>
      <c r="AZ92" s="180" cm="1">
        <f t="array" ref="AZ92">_xlfn.XLOOKUP(AZ$1,'Copy of PY1 Data(H)'!$A$1:$CZ$1,_xlfn.XLOOKUP($A92,'Copy of PY1 Data(H)'!$A$1:$A$288,'Copy of PY1 Data(H)'!$A$1:$CZ$288))</f>
        <v>0</v>
      </c>
      <c r="BA92" s="180" cm="1">
        <f t="array" ref="BA92">_xlfn.XLOOKUP(BA$1,'Copy of PY1 Data(H)'!$A$1:$CZ$1,_xlfn.XLOOKUP($A92,'Copy of PY1 Data(H)'!$A$1:$A$288,'Copy of PY1 Data(H)'!$A$1:$CZ$288))</f>
        <v>0</v>
      </c>
      <c r="BB92" s="180" cm="1">
        <f t="array" ref="BB92">_xlfn.XLOOKUP(BB$1,'Copy of PY1 Data(H)'!$A$1:$CZ$1,_xlfn.XLOOKUP($A92,'Copy of PY1 Data(H)'!$A$1:$A$288,'Copy of PY1 Data(H)'!$A$1:$CZ$288))</f>
        <v>0</v>
      </c>
      <c r="BC92" s="180" cm="1">
        <f t="array" ref="BC92">_xlfn.XLOOKUP(BC$1,'Copy of PY1 Data(H)'!$A$1:$CZ$1,_xlfn.XLOOKUP($A92,'Copy of PY1 Data(H)'!$A$1:$A$288,'Copy of PY1 Data(H)'!$A$1:$CZ$288))</f>
        <v>6605</v>
      </c>
      <c r="BD92" s="180" cm="1">
        <f t="array" ref="BD92">_xlfn.XLOOKUP(BD$1,'Copy of PY1 Data(H)'!$A$1:$CZ$1,_xlfn.XLOOKUP($A92,'Copy of PY1 Data(H)'!$A$1:$A$288,'Copy of PY1 Data(H)'!$A$1:$CZ$288))</f>
        <v>0</v>
      </c>
      <c r="BE92" s="180" cm="1">
        <f t="array" ref="BE92">_xlfn.XLOOKUP(BE$1,'Copy of PY1 Data(H)'!$A$1:$CZ$1,_xlfn.XLOOKUP($A92,'Copy of PY1 Data(H)'!$A$1:$A$288,'Copy of PY1 Data(H)'!$A$1:$CZ$288))</f>
        <v>0</v>
      </c>
      <c r="BF92" s="180" cm="1">
        <f t="array" ref="BF92">_xlfn.XLOOKUP(BF$1,'Copy of PY1 Data(H)'!$A$1:$CZ$1,_xlfn.XLOOKUP($A92,'Copy of PY1 Data(H)'!$A$1:$A$288,'Copy of PY1 Data(H)'!$A$1:$CZ$288))</f>
        <v>303899</v>
      </c>
      <c r="BG92" s="180" cm="1">
        <f t="array" ref="BG92">_xlfn.XLOOKUP(BG$1,'Copy of PY1 Data(H)'!$A$1:$CZ$1,_xlfn.XLOOKUP($A92,'Copy of PY1 Data(H)'!$A$1:$A$288,'Copy of PY1 Data(H)'!$A$1:$CZ$288))</f>
        <v>0</v>
      </c>
      <c r="BH92" s="180" cm="1">
        <f t="array" ref="BH92">_xlfn.XLOOKUP(BH$1,'Copy of PY1 Data(H)'!$A$1:$CZ$1,_xlfn.XLOOKUP($A92,'Copy of PY1 Data(H)'!$A$1:$A$288,'Copy of PY1 Data(H)'!$A$1:$CZ$288))</f>
        <v>0</v>
      </c>
      <c r="BI92" s="180" cm="1">
        <f t="array" ref="BI92">_xlfn.XLOOKUP(BI$1,'Copy of PY1 Data(H)'!$A$1:$CZ$1,_xlfn.XLOOKUP($A92,'Copy of PY1 Data(H)'!$A$1:$A$288,'Copy of PY1 Data(H)'!$A$1:$CZ$288))</f>
        <v>0</v>
      </c>
      <c r="BJ92" s="180" cm="1">
        <f t="array" ref="BJ92">_xlfn.XLOOKUP(BJ$1,'Copy of PY1 Data(H)'!$A$1:$CZ$1,_xlfn.XLOOKUP($A92,'Copy of PY1 Data(H)'!$A$1:$A$288,'Copy of PY1 Data(H)'!$A$1:$CZ$288))</f>
        <v>0</v>
      </c>
      <c r="BK92" s="180" cm="1">
        <f t="array" ref="BK92">_xlfn.XLOOKUP(BK$1,'Copy of PY1 Data(H)'!$A$1:$CZ$1,_xlfn.XLOOKUP($A92,'Copy of PY1 Data(H)'!$A$1:$A$288,'Copy of PY1 Data(H)'!$A$1:$CZ$288))</f>
        <v>0</v>
      </c>
      <c r="BL92" s="180" cm="1">
        <f t="array" ref="BL92">_xlfn.XLOOKUP(BL$1,'Copy of PY1 Data(H)'!$A$1:$CZ$1,_xlfn.XLOOKUP($A92,'Copy of PY1 Data(H)'!$A$1:$A$288,'Copy of PY1 Data(H)'!$A$1:$CZ$288))</f>
        <v>0</v>
      </c>
      <c r="BM92" s="180" cm="1">
        <f t="array" ref="BM92">_xlfn.XLOOKUP(BM$1,'Copy of PY1 Data(H)'!$A$1:$CZ$1,_xlfn.XLOOKUP($A92,'Copy of PY1 Data(H)'!$A$1:$A$288,'Copy of PY1 Data(H)'!$A$1:$CZ$288))</f>
        <v>2958095</v>
      </c>
      <c r="BN92" s="180" cm="1">
        <f t="array" ref="BN92">_xlfn.XLOOKUP(BN$1,'Copy of PY1 Data(H)'!$A$1:$CZ$1,_xlfn.XLOOKUP($A92,'Copy of PY1 Data(H)'!$A$1:$A$288,'Copy of PY1 Data(H)'!$A$1:$CZ$288))</f>
        <v>0</v>
      </c>
      <c r="BO92" s="180" cm="1">
        <f t="array" ref="BO92">_xlfn.XLOOKUP(BO$1,'Copy of PY1 Data(H)'!$A$1:$CZ$1,_xlfn.XLOOKUP($A92,'Copy of PY1 Data(H)'!$A$1:$A$288,'Copy of PY1 Data(H)'!$A$1:$CZ$288))</f>
        <v>686730</v>
      </c>
      <c r="BP92" s="180" cm="1">
        <f t="array" ref="BP92">_xlfn.XLOOKUP(BP$1,'Copy of PY1 Data(H)'!$A$1:$CZ$1,_xlfn.XLOOKUP($A92,'Copy of PY1 Data(H)'!$A$1:$A$288,'Copy of PY1 Data(H)'!$A$1:$CZ$288))</f>
        <v>446100</v>
      </c>
      <c r="BQ92" s="180" cm="1">
        <f t="array" ref="BQ92">_xlfn.XLOOKUP(BQ$1,'Copy of PY1 Data(H)'!$A$1:$CZ$1,_xlfn.XLOOKUP($A92,'Copy of PY1 Data(H)'!$A$1:$A$288,'Copy of PY1 Data(H)'!$A$1:$CZ$288))</f>
        <v>19450</v>
      </c>
      <c r="BR92" s="180" cm="1">
        <f t="array" ref="BR92">_xlfn.XLOOKUP(BR$1,'Copy of PY1 Data(H)'!$A$1:$CZ$1,_xlfn.XLOOKUP($A92,'Copy of PY1 Data(H)'!$A$1:$A$288,'Copy of PY1 Data(H)'!$A$1:$CZ$288))</f>
        <v>4969</v>
      </c>
      <c r="BS92" s="180" cm="1">
        <f t="array" ref="BS92">_xlfn.XLOOKUP(BS$1,'Copy of PY1 Data(H)'!$A$1:$CZ$1,_xlfn.XLOOKUP($A92,'Copy of PY1 Data(H)'!$A$1:$A$288,'Copy of PY1 Data(H)'!$A$1:$CZ$288))</f>
        <v>0</v>
      </c>
      <c r="BT92" s="180" cm="1">
        <f t="array" ref="BT92">_xlfn.XLOOKUP(BT$1,'Copy of PY1 Data(H)'!$A$1:$CZ$1,_xlfn.XLOOKUP($A92,'Copy of PY1 Data(H)'!$A$1:$A$288,'Copy of PY1 Data(H)'!$A$1:$CZ$288))</f>
        <v>0</v>
      </c>
      <c r="BU92" s="180" cm="1">
        <f t="array" ref="BU92">_xlfn.XLOOKUP(BU$1,'Copy of PY1 Data(H)'!$A$1:$CZ$1,_xlfn.XLOOKUP($A92,'Copy of PY1 Data(H)'!$A$1:$A$288,'Copy of PY1 Data(H)'!$A$1:$CZ$288))</f>
        <v>0</v>
      </c>
      <c r="BV92" s="180" cm="1">
        <f t="array" ref="BV92">_xlfn.XLOOKUP(BV$1,'Copy of PY1 Data(H)'!$A$1:$CZ$1,_xlfn.XLOOKUP($A92,'Copy of PY1 Data(H)'!$A$1:$A$288,'Copy of PY1 Data(H)'!$A$1:$CZ$288))</f>
        <v>0</v>
      </c>
      <c r="BW92" s="180" cm="1">
        <f t="array" ref="BW92">_xlfn.XLOOKUP(BW$1,'Copy of PY1 Data(H)'!$A$1:$CZ$1,_xlfn.XLOOKUP($A92,'Copy of PY1 Data(H)'!$A$1:$A$288,'Copy of PY1 Data(H)'!$A$1:$CZ$288))</f>
        <v>0</v>
      </c>
      <c r="BX92" s="180" cm="1">
        <f t="array" ref="BX92">_xlfn.XLOOKUP(BX$1,'Copy of PY1 Data(H)'!$A$1:$CZ$1,_xlfn.XLOOKUP($A92,'Copy of PY1 Data(H)'!$A$1:$A$288,'Copy of PY1 Data(H)'!$A$1:$CZ$288))</f>
        <v>0</v>
      </c>
      <c r="BY92" s="180" cm="1">
        <f t="array" ref="BY92">_xlfn.XLOOKUP(BY$1,'Copy of PY1 Data(H)'!$A$1:$CZ$1,_xlfn.XLOOKUP($A92,'Copy of PY1 Data(H)'!$A$1:$A$288,'Copy of PY1 Data(H)'!$A$1:$CZ$288))</f>
        <v>0</v>
      </c>
      <c r="BZ92" s="180" cm="1">
        <f t="array" ref="BZ92">_xlfn.XLOOKUP(BZ$1,'Copy of PY1 Data(H)'!$A$1:$CZ$1,_xlfn.XLOOKUP($A92,'Copy of PY1 Data(H)'!$A$1:$A$288,'Copy of PY1 Data(H)'!$A$1:$CZ$288))</f>
        <v>675</v>
      </c>
      <c r="CA92" s="180" cm="1">
        <f t="array" ref="CA92">_xlfn.XLOOKUP(CA$1,'Copy of PY1 Data(H)'!$A$1:$CZ$1,_xlfn.XLOOKUP($A92,'Copy of PY1 Data(H)'!$A$1:$A$288,'Copy of PY1 Data(H)'!$A$1:$CZ$288))</f>
        <v>0</v>
      </c>
      <c r="CB92" s="180" cm="1">
        <f t="array" ref="CB92">_xlfn.XLOOKUP(CB$1,'Copy of PY1 Data(H)'!$A$1:$CZ$1,_xlfn.XLOOKUP($A92,'Copy of PY1 Data(H)'!$A$1:$A$288,'Copy of PY1 Data(H)'!$A$1:$CZ$288))</f>
        <v>10390</v>
      </c>
      <c r="CC92" s="180" cm="1">
        <f t="array" ref="CC92">_xlfn.XLOOKUP(CC$1,'Copy of PY1 Data(H)'!$A$1:$CZ$1,_xlfn.XLOOKUP($A92,'Copy of PY1 Data(H)'!$A$1:$A$288,'Copy of PY1 Data(H)'!$A$1:$CZ$288))</f>
        <v>0</v>
      </c>
      <c r="CD92" s="180" cm="1">
        <f t="array" ref="CD92">_xlfn.XLOOKUP(CD$1,'Copy of PY1 Data(H)'!$A$1:$CZ$1,_xlfn.XLOOKUP($A92,'Copy of PY1 Data(H)'!$A$1:$A$288,'Copy of PY1 Data(H)'!$A$1:$CZ$288))</f>
        <v>0</v>
      </c>
    </row>
    <row r="93" spans="1:82" x14ac:dyDescent="0.3">
      <c r="A93" s="180">
        <v>638</v>
      </c>
      <c r="C93" s="180"/>
      <c r="D93" s="180" cm="1">
        <f t="array" ref="D93">_xlfn.XLOOKUP(D$1,'Copy of PY1 Data(H)'!$A$1:$CZ$1,_xlfn.XLOOKUP($A93,'Copy of PY1 Data(H)'!$A$1:$A$288,'Copy of PY1 Data(H)'!$A$1:$CZ$288))</f>
        <v>0</v>
      </c>
      <c r="E93" s="180" cm="1">
        <f t="array" ref="E93">_xlfn.XLOOKUP(E$1,'Copy of PY1 Data(H)'!$A$1:$CZ$1,_xlfn.XLOOKUP($A93,'Copy of PY1 Data(H)'!$A$1:$A$288,'Copy of PY1 Data(H)'!$A$1:$CZ$288))</f>
        <v>0</v>
      </c>
      <c r="F93" s="180" cm="1">
        <f t="array" ref="F93">_xlfn.XLOOKUP(F$1,'Copy of PY1 Data(H)'!$A$1:$CZ$1,_xlfn.XLOOKUP($A93,'Copy of PY1 Data(H)'!$A$1:$A$288,'Copy of PY1 Data(H)'!$A$1:$CZ$288))</f>
        <v>0</v>
      </c>
      <c r="G93" s="180" cm="1">
        <f t="array" ref="G93">_xlfn.XLOOKUP(G$1,'Copy of PY1 Data(H)'!$A$1:$CZ$1,_xlfn.XLOOKUP($A93,'Copy of PY1 Data(H)'!$A$1:$A$288,'Copy of PY1 Data(H)'!$A$1:$CZ$288))</f>
        <v>0</v>
      </c>
      <c r="H93" s="180" cm="1">
        <f t="array" ref="H93">_xlfn.XLOOKUP(H$1,'Copy of PY1 Data(H)'!$A$1:$CZ$1,_xlfn.XLOOKUP($A93,'Copy of PY1 Data(H)'!$A$1:$A$288,'Copy of PY1 Data(H)'!$A$1:$CZ$288))</f>
        <v>0</v>
      </c>
      <c r="I93" s="180" cm="1">
        <f t="array" ref="I93">_xlfn.XLOOKUP(I$1,'Copy of PY1 Data(H)'!$A$1:$CZ$1,_xlfn.XLOOKUP($A93,'Copy of PY1 Data(H)'!$A$1:$A$288,'Copy of PY1 Data(H)'!$A$1:$CZ$288))</f>
        <v>0</v>
      </c>
      <c r="J93" s="180" cm="1">
        <f t="array" ref="J93">_xlfn.XLOOKUP(J$1,'Copy of PY1 Data(H)'!$A$1:$CZ$1,_xlfn.XLOOKUP($A93,'Copy of PY1 Data(H)'!$A$1:$A$288,'Copy of PY1 Data(H)'!$A$1:$CZ$288))</f>
        <v>0</v>
      </c>
      <c r="K93" s="180" cm="1">
        <f t="array" ref="K93">_xlfn.XLOOKUP(K$1,'Copy of PY1 Data(H)'!$A$1:$CZ$1,_xlfn.XLOOKUP($A93,'Copy of PY1 Data(H)'!$A$1:$A$288,'Copy of PY1 Data(H)'!$A$1:$CZ$288))</f>
        <v>0</v>
      </c>
      <c r="L93" s="180" cm="1">
        <f t="array" ref="L93">_xlfn.XLOOKUP(L$1,'Copy of PY1 Data(H)'!$A$1:$CZ$1,_xlfn.XLOOKUP($A93,'Copy of PY1 Data(H)'!$A$1:$A$288,'Copy of PY1 Data(H)'!$A$1:$CZ$288))</f>
        <v>0</v>
      </c>
      <c r="M93" s="180" cm="1">
        <f t="array" ref="M93">_xlfn.XLOOKUP(M$1,'Copy of PY1 Data(H)'!$A$1:$CZ$1,_xlfn.XLOOKUP($A93,'Copy of PY1 Data(H)'!$A$1:$A$288,'Copy of PY1 Data(H)'!$A$1:$CZ$288))</f>
        <v>0</v>
      </c>
      <c r="N93" s="180" cm="1">
        <f t="array" ref="N93">_xlfn.XLOOKUP(N$1,'Copy of PY1 Data(H)'!$A$1:$CZ$1,_xlfn.XLOOKUP($A93,'Copy of PY1 Data(H)'!$A$1:$A$288,'Copy of PY1 Data(H)'!$A$1:$CZ$288))</f>
        <v>0</v>
      </c>
      <c r="O93" s="180" cm="1">
        <f t="array" ref="O93">_xlfn.XLOOKUP(O$1,'Copy of PY1 Data(H)'!$A$1:$CZ$1,_xlfn.XLOOKUP($A93,'Copy of PY1 Data(H)'!$A$1:$A$288,'Copy of PY1 Data(H)'!$A$1:$CZ$288))</f>
        <v>0</v>
      </c>
      <c r="P93" s="180" cm="1">
        <f t="array" ref="P93">_xlfn.XLOOKUP(P$1,'Copy of PY1 Data(H)'!$A$1:$CZ$1,_xlfn.XLOOKUP($A93,'Copy of PY1 Data(H)'!$A$1:$A$288,'Copy of PY1 Data(H)'!$A$1:$CZ$288))</f>
        <v>0</v>
      </c>
      <c r="Q93" s="180" cm="1">
        <f t="array" ref="Q93">_xlfn.XLOOKUP(Q$1,'Copy of PY1 Data(H)'!$A$1:$CZ$1,_xlfn.XLOOKUP($A93,'Copy of PY1 Data(H)'!$A$1:$A$288,'Copy of PY1 Data(H)'!$A$1:$CZ$288))</f>
        <v>0</v>
      </c>
      <c r="R93" s="180" cm="1">
        <f t="array" ref="R93">_xlfn.XLOOKUP(R$1,'Copy of PY1 Data(H)'!$A$1:$CZ$1,_xlfn.XLOOKUP($A93,'Copy of PY1 Data(H)'!$A$1:$A$288,'Copy of PY1 Data(H)'!$A$1:$CZ$288))</f>
        <v>0</v>
      </c>
      <c r="S93" s="180" cm="1">
        <f t="array" ref="S93">_xlfn.XLOOKUP(S$1,'Copy of PY1 Data(H)'!$A$1:$CZ$1,_xlfn.XLOOKUP($A93,'Copy of PY1 Data(H)'!$A$1:$A$288,'Copy of PY1 Data(H)'!$A$1:$CZ$288))</f>
        <v>0</v>
      </c>
      <c r="T93" s="180" cm="1">
        <f t="array" ref="T93">_xlfn.XLOOKUP(T$1,'Copy of PY1 Data(H)'!$A$1:$CZ$1,_xlfn.XLOOKUP($A93,'Copy of PY1 Data(H)'!$A$1:$A$288,'Copy of PY1 Data(H)'!$A$1:$CZ$288))</f>
        <v>0</v>
      </c>
      <c r="U93" s="180" cm="1">
        <f t="array" ref="U93">_xlfn.XLOOKUP(U$1,'Copy of PY1 Data(H)'!$A$1:$CZ$1,_xlfn.XLOOKUP($A93,'Copy of PY1 Data(H)'!$A$1:$A$288,'Copy of PY1 Data(H)'!$A$1:$CZ$288))</f>
        <v>0</v>
      </c>
      <c r="V93" s="180" cm="1">
        <f t="array" ref="V93">_xlfn.XLOOKUP(V$1,'Copy of PY1 Data(H)'!$A$1:$CZ$1,_xlfn.XLOOKUP($A93,'Copy of PY1 Data(H)'!$A$1:$A$288,'Copy of PY1 Data(H)'!$A$1:$CZ$288))</f>
        <v>0</v>
      </c>
      <c r="W93" s="180" cm="1">
        <f t="array" ref="W93">_xlfn.XLOOKUP(W$1,'Copy of PY1 Data(H)'!$A$1:$CZ$1,_xlfn.XLOOKUP($A93,'Copy of PY1 Data(H)'!$A$1:$A$288,'Copy of PY1 Data(H)'!$A$1:$CZ$288))</f>
        <v>0</v>
      </c>
      <c r="X93" s="180" cm="1">
        <f t="array" ref="X93">_xlfn.XLOOKUP(X$1,'Copy of PY1 Data(H)'!$A$1:$CZ$1,_xlfn.XLOOKUP($A93,'Copy of PY1 Data(H)'!$A$1:$A$288,'Copy of PY1 Data(H)'!$A$1:$CZ$288))</f>
        <v>0</v>
      </c>
      <c r="Y93" s="180" cm="1">
        <f t="array" ref="Y93">_xlfn.XLOOKUP(Y$1,'Copy of PY1 Data(H)'!$A$1:$CZ$1,_xlfn.XLOOKUP($A93,'Copy of PY1 Data(H)'!$A$1:$A$288,'Copy of PY1 Data(H)'!$A$1:$CZ$288))</f>
        <v>0</v>
      </c>
      <c r="Z93" s="180" cm="1">
        <f t="array" ref="Z93">_xlfn.XLOOKUP(Z$1,'Copy of PY1 Data(H)'!$A$1:$CZ$1,_xlfn.XLOOKUP($A93,'Copy of PY1 Data(H)'!$A$1:$A$288,'Copy of PY1 Data(H)'!$A$1:$CZ$288))</f>
        <v>0</v>
      </c>
      <c r="AA93" s="180" cm="1">
        <f t="array" ref="AA93">_xlfn.XLOOKUP(AA$1,'Copy of PY1 Data(H)'!$A$1:$CZ$1,_xlfn.XLOOKUP($A93,'Copy of PY1 Data(H)'!$A$1:$A$288,'Copy of PY1 Data(H)'!$A$1:$CZ$288))</f>
        <v>0</v>
      </c>
      <c r="AB93" s="180" cm="1">
        <f t="array" ref="AB93">_xlfn.XLOOKUP(AB$1,'Copy of PY1 Data(H)'!$A$1:$CZ$1,_xlfn.XLOOKUP($A93,'Copy of PY1 Data(H)'!$A$1:$A$288,'Copy of PY1 Data(H)'!$A$1:$CZ$288))</f>
        <v>0</v>
      </c>
      <c r="AC93" s="180" cm="1">
        <f t="array" ref="AC93">_xlfn.XLOOKUP(AC$1,'Copy of PY1 Data(H)'!$A$1:$CZ$1,_xlfn.XLOOKUP($A93,'Copy of PY1 Data(H)'!$A$1:$A$288,'Copy of PY1 Data(H)'!$A$1:$CZ$288))</f>
        <v>0</v>
      </c>
      <c r="AD93" s="180" cm="1">
        <f t="array" ref="AD93">_xlfn.XLOOKUP(AD$1,'Copy of PY1 Data(H)'!$A$1:$CZ$1,_xlfn.XLOOKUP($A93,'Copy of PY1 Data(H)'!$A$1:$A$288,'Copy of PY1 Data(H)'!$A$1:$CZ$288))</f>
        <v>0</v>
      </c>
      <c r="AE93" s="180" cm="1">
        <f t="array" ref="AE93">_xlfn.XLOOKUP(AE$1,'Copy of PY1 Data(H)'!$A$1:$CZ$1,_xlfn.XLOOKUP($A93,'Copy of PY1 Data(H)'!$A$1:$A$288,'Copy of PY1 Data(H)'!$A$1:$CZ$288))</f>
        <v>0</v>
      </c>
      <c r="AF93" s="180" cm="1">
        <f t="array" ref="AF93">_xlfn.XLOOKUP(AF$1,'Copy of PY1 Data(H)'!$A$1:$CZ$1,_xlfn.XLOOKUP($A93,'Copy of PY1 Data(H)'!$A$1:$A$288,'Copy of PY1 Data(H)'!$A$1:$CZ$288))</f>
        <v>0</v>
      </c>
      <c r="AG93" s="180" cm="1">
        <f t="array" ref="AG93">_xlfn.XLOOKUP(AG$1,'Copy of PY1 Data(H)'!$A$1:$CZ$1,_xlfn.XLOOKUP($A93,'Copy of PY1 Data(H)'!$A$1:$A$288,'Copy of PY1 Data(H)'!$A$1:$CZ$288))</f>
        <v>0</v>
      </c>
      <c r="AH93" s="180" cm="1">
        <f t="array" ref="AH93">_xlfn.XLOOKUP(AH$1,'Copy of PY1 Data(H)'!$A$1:$CZ$1,_xlfn.XLOOKUP($A93,'Copy of PY1 Data(H)'!$A$1:$A$288,'Copy of PY1 Data(H)'!$A$1:$CZ$288))</f>
        <v>0</v>
      </c>
      <c r="AI93" s="180" cm="1">
        <f t="array" ref="AI93">_xlfn.XLOOKUP(AI$1,'Copy of PY1 Data(H)'!$A$1:$CZ$1,_xlfn.XLOOKUP($A93,'Copy of PY1 Data(H)'!$A$1:$A$288,'Copy of PY1 Data(H)'!$A$1:$CZ$288))</f>
        <v>0</v>
      </c>
      <c r="AJ93" s="180" cm="1">
        <f t="array" ref="AJ93">_xlfn.XLOOKUP(AJ$1,'Copy of PY1 Data(H)'!$A$1:$CZ$1,_xlfn.XLOOKUP($A93,'Copy of PY1 Data(H)'!$A$1:$A$288,'Copy of PY1 Data(H)'!$A$1:$CZ$288))</f>
        <v>0</v>
      </c>
      <c r="AK93" s="180" cm="1">
        <f t="array" ref="AK93">_xlfn.XLOOKUP(AK$1,'Copy of PY1 Data(H)'!$A$1:$CZ$1,_xlfn.XLOOKUP($A93,'Copy of PY1 Data(H)'!$A$1:$A$288,'Copy of PY1 Data(H)'!$A$1:$CZ$288))</f>
        <v>0</v>
      </c>
      <c r="AL93" s="180" cm="1">
        <f t="array" ref="AL93">_xlfn.XLOOKUP(AL$1,'Copy of PY1 Data(H)'!$A$1:$CZ$1,_xlfn.XLOOKUP($A93,'Copy of PY1 Data(H)'!$A$1:$A$288,'Copy of PY1 Data(H)'!$A$1:$CZ$288))</f>
        <v>0</v>
      </c>
      <c r="AM93" s="180" cm="1">
        <f t="array" ref="AM93">_xlfn.XLOOKUP(AM$1,'Copy of PY1 Data(H)'!$A$1:$CZ$1,_xlfn.XLOOKUP($A93,'Copy of PY1 Data(H)'!$A$1:$A$288,'Copy of PY1 Data(H)'!$A$1:$CZ$288))</f>
        <v>0</v>
      </c>
      <c r="AN93" s="180" cm="1">
        <f t="array" ref="AN93">_xlfn.XLOOKUP(AN$1,'Copy of PY1 Data(H)'!$A$1:$CZ$1,_xlfn.XLOOKUP($A93,'Copy of PY1 Data(H)'!$A$1:$A$288,'Copy of PY1 Data(H)'!$A$1:$CZ$288))</f>
        <v>0</v>
      </c>
      <c r="AO93" s="180" cm="1">
        <f t="array" ref="AO93">_xlfn.XLOOKUP(AO$1,'Copy of PY1 Data(H)'!$A$1:$CZ$1,_xlfn.XLOOKUP($A93,'Copy of PY1 Data(H)'!$A$1:$A$288,'Copy of PY1 Data(H)'!$A$1:$CZ$288))</f>
        <v>0</v>
      </c>
      <c r="AP93" s="180" cm="1">
        <f t="array" ref="AP93">_xlfn.XLOOKUP(AP$1,'Copy of PY1 Data(H)'!$A$1:$CZ$1,_xlfn.XLOOKUP($A93,'Copy of PY1 Data(H)'!$A$1:$A$288,'Copy of PY1 Data(H)'!$A$1:$CZ$288))</f>
        <v>0</v>
      </c>
      <c r="AQ93" s="180" cm="1">
        <f t="array" ref="AQ93">_xlfn.XLOOKUP(AQ$1,'Copy of PY1 Data(H)'!$A$1:$CZ$1,_xlfn.XLOOKUP($A93,'Copy of PY1 Data(H)'!$A$1:$A$288,'Copy of PY1 Data(H)'!$A$1:$CZ$288))</f>
        <v>0</v>
      </c>
      <c r="AR93" s="180" cm="1">
        <f t="array" ref="AR93">_xlfn.XLOOKUP(AR$1,'Copy of PY1 Data(H)'!$A$1:$CZ$1,_xlfn.XLOOKUP($A93,'Copy of PY1 Data(H)'!$A$1:$A$288,'Copy of PY1 Data(H)'!$A$1:$CZ$288))</f>
        <v>0</v>
      </c>
      <c r="AS93" s="180" cm="1">
        <f t="array" ref="AS93">_xlfn.XLOOKUP(AS$1,'Copy of PY1 Data(H)'!$A$1:$CZ$1,_xlfn.XLOOKUP($A93,'Copy of PY1 Data(H)'!$A$1:$A$288,'Copy of PY1 Data(H)'!$A$1:$CZ$288))</f>
        <v>0</v>
      </c>
      <c r="AT93" s="180" cm="1">
        <f t="array" ref="AT93">_xlfn.XLOOKUP(AT$1,'Copy of PY1 Data(H)'!$A$1:$CZ$1,_xlfn.XLOOKUP($A93,'Copy of PY1 Data(H)'!$A$1:$A$288,'Copy of PY1 Data(H)'!$A$1:$CZ$288))</f>
        <v>0</v>
      </c>
      <c r="AU93" s="180" cm="1">
        <f t="array" ref="AU93">_xlfn.XLOOKUP(AU$1,'Copy of PY1 Data(H)'!$A$1:$CZ$1,_xlfn.XLOOKUP($A93,'Copy of PY1 Data(H)'!$A$1:$A$288,'Copy of PY1 Data(H)'!$A$1:$CZ$288))</f>
        <v>0</v>
      </c>
      <c r="AV93" s="180" cm="1">
        <f t="array" ref="AV93">_xlfn.XLOOKUP(AV$1,'Copy of PY1 Data(H)'!$A$1:$CZ$1,_xlfn.XLOOKUP($A93,'Copy of PY1 Data(H)'!$A$1:$A$288,'Copy of PY1 Data(H)'!$A$1:$CZ$288))</f>
        <v>0</v>
      </c>
      <c r="AW93" s="180" cm="1">
        <f t="array" ref="AW93">_xlfn.XLOOKUP(AW$1,'Copy of PY1 Data(H)'!$A$1:$CZ$1,_xlfn.XLOOKUP($A93,'Copy of PY1 Data(H)'!$A$1:$A$288,'Copy of PY1 Data(H)'!$A$1:$CZ$288))</f>
        <v>0</v>
      </c>
      <c r="AX93" s="180" cm="1">
        <f t="array" ref="AX93">_xlfn.XLOOKUP(AX$1,'Copy of PY1 Data(H)'!$A$1:$CZ$1,_xlfn.XLOOKUP($A93,'Copy of PY1 Data(H)'!$A$1:$A$288,'Copy of PY1 Data(H)'!$A$1:$CZ$288))</f>
        <v>0</v>
      </c>
      <c r="AY93" s="180" cm="1">
        <f t="array" ref="AY93">_xlfn.XLOOKUP(AY$1,'Copy of PY1 Data(H)'!$A$1:$CZ$1,_xlfn.XLOOKUP($A93,'Copy of PY1 Data(H)'!$A$1:$A$288,'Copy of PY1 Data(H)'!$A$1:$CZ$288))</f>
        <v>0</v>
      </c>
      <c r="AZ93" s="180" cm="1">
        <f t="array" ref="AZ93">_xlfn.XLOOKUP(AZ$1,'Copy of PY1 Data(H)'!$A$1:$CZ$1,_xlfn.XLOOKUP($A93,'Copy of PY1 Data(H)'!$A$1:$A$288,'Copy of PY1 Data(H)'!$A$1:$CZ$288))</f>
        <v>0</v>
      </c>
      <c r="BA93" s="180" cm="1">
        <f t="array" ref="BA93">_xlfn.XLOOKUP(BA$1,'Copy of PY1 Data(H)'!$A$1:$CZ$1,_xlfn.XLOOKUP($A93,'Copy of PY1 Data(H)'!$A$1:$A$288,'Copy of PY1 Data(H)'!$A$1:$CZ$288))</f>
        <v>0</v>
      </c>
      <c r="BB93" s="180" cm="1">
        <f t="array" ref="BB93">_xlfn.XLOOKUP(BB$1,'Copy of PY1 Data(H)'!$A$1:$CZ$1,_xlfn.XLOOKUP($A93,'Copy of PY1 Data(H)'!$A$1:$A$288,'Copy of PY1 Data(H)'!$A$1:$CZ$288))</f>
        <v>0</v>
      </c>
      <c r="BC93" s="180" cm="1">
        <f t="array" ref="BC93">_xlfn.XLOOKUP(BC$1,'Copy of PY1 Data(H)'!$A$1:$CZ$1,_xlfn.XLOOKUP($A93,'Copy of PY1 Data(H)'!$A$1:$A$288,'Copy of PY1 Data(H)'!$A$1:$CZ$288))</f>
        <v>0</v>
      </c>
      <c r="BD93" s="180" cm="1">
        <f t="array" ref="BD93">_xlfn.XLOOKUP(BD$1,'Copy of PY1 Data(H)'!$A$1:$CZ$1,_xlfn.XLOOKUP($A93,'Copy of PY1 Data(H)'!$A$1:$A$288,'Copy of PY1 Data(H)'!$A$1:$CZ$288))</f>
        <v>0</v>
      </c>
      <c r="BE93" s="180" cm="1">
        <f t="array" ref="BE93">_xlfn.XLOOKUP(BE$1,'Copy of PY1 Data(H)'!$A$1:$CZ$1,_xlfn.XLOOKUP($A93,'Copy of PY1 Data(H)'!$A$1:$A$288,'Copy of PY1 Data(H)'!$A$1:$CZ$288))</f>
        <v>0</v>
      </c>
      <c r="BF93" s="180" cm="1">
        <f t="array" ref="BF93">_xlfn.XLOOKUP(BF$1,'Copy of PY1 Data(H)'!$A$1:$CZ$1,_xlfn.XLOOKUP($A93,'Copy of PY1 Data(H)'!$A$1:$A$288,'Copy of PY1 Data(H)'!$A$1:$CZ$288))</f>
        <v>0</v>
      </c>
      <c r="BG93" s="180" cm="1">
        <f t="array" ref="BG93">_xlfn.XLOOKUP(BG$1,'Copy of PY1 Data(H)'!$A$1:$CZ$1,_xlfn.XLOOKUP($A93,'Copy of PY1 Data(H)'!$A$1:$A$288,'Copy of PY1 Data(H)'!$A$1:$CZ$288))</f>
        <v>0</v>
      </c>
      <c r="BH93" s="180" cm="1">
        <f t="array" ref="BH93">_xlfn.XLOOKUP(BH$1,'Copy of PY1 Data(H)'!$A$1:$CZ$1,_xlfn.XLOOKUP($A93,'Copy of PY1 Data(H)'!$A$1:$A$288,'Copy of PY1 Data(H)'!$A$1:$CZ$288))</f>
        <v>0</v>
      </c>
      <c r="BI93" s="180" cm="1">
        <f t="array" ref="BI93">_xlfn.XLOOKUP(BI$1,'Copy of PY1 Data(H)'!$A$1:$CZ$1,_xlfn.XLOOKUP($A93,'Copy of PY1 Data(H)'!$A$1:$A$288,'Copy of PY1 Data(H)'!$A$1:$CZ$288))</f>
        <v>0</v>
      </c>
      <c r="BJ93" s="180" cm="1">
        <f t="array" ref="BJ93">_xlfn.XLOOKUP(BJ$1,'Copy of PY1 Data(H)'!$A$1:$CZ$1,_xlfn.XLOOKUP($A93,'Copy of PY1 Data(H)'!$A$1:$A$288,'Copy of PY1 Data(H)'!$A$1:$CZ$288))</f>
        <v>0</v>
      </c>
      <c r="BK93" s="180" cm="1">
        <f t="array" ref="BK93">_xlfn.XLOOKUP(BK$1,'Copy of PY1 Data(H)'!$A$1:$CZ$1,_xlfn.XLOOKUP($A93,'Copy of PY1 Data(H)'!$A$1:$A$288,'Copy of PY1 Data(H)'!$A$1:$CZ$288))</f>
        <v>0</v>
      </c>
      <c r="BL93" s="180" cm="1">
        <f t="array" ref="BL93">_xlfn.XLOOKUP(BL$1,'Copy of PY1 Data(H)'!$A$1:$CZ$1,_xlfn.XLOOKUP($A93,'Copy of PY1 Data(H)'!$A$1:$A$288,'Copy of PY1 Data(H)'!$A$1:$CZ$288))</f>
        <v>0</v>
      </c>
      <c r="BM93" s="180" cm="1">
        <f t="array" ref="BM93">_xlfn.XLOOKUP(BM$1,'Copy of PY1 Data(H)'!$A$1:$CZ$1,_xlfn.XLOOKUP($A93,'Copy of PY1 Data(H)'!$A$1:$A$288,'Copy of PY1 Data(H)'!$A$1:$CZ$288))</f>
        <v>0</v>
      </c>
      <c r="BN93" s="180" cm="1">
        <f t="array" ref="BN93">_xlfn.XLOOKUP(BN$1,'Copy of PY1 Data(H)'!$A$1:$CZ$1,_xlfn.XLOOKUP($A93,'Copy of PY1 Data(H)'!$A$1:$A$288,'Copy of PY1 Data(H)'!$A$1:$CZ$288))</f>
        <v>0</v>
      </c>
      <c r="BO93" s="180" cm="1">
        <f t="array" ref="BO93">_xlfn.XLOOKUP(BO$1,'Copy of PY1 Data(H)'!$A$1:$CZ$1,_xlfn.XLOOKUP($A93,'Copy of PY1 Data(H)'!$A$1:$A$288,'Copy of PY1 Data(H)'!$A$1:$CZ$288))</f>
        <v>0</v>
      </c>
      <c r="BP93" s="180" cm="1">
        <f t="array" ref="BP93">_xlfn.XLOOKUP(BP$1,'Copy of PY1 Data(H)'!$A$1:$CZ$1,_xlfn.XLOOKUP($A93,'Copy of PY1 Data(H)'!$A$1:$A$288,'Copy of PY1 Data(H)'!$A$1:$CZ$288))</f>
        <v>0</v>
      </c>
      <c r="BQ93" s="180" cm="1">
        <f t="array" ref="BQ93">_xlfn.XLOOKUP(BQ$1,'Copy of PY1 Data(H)'!$A$1:$CZ$1,_xlfn.XLOOKUP($A93,'Copy of PY1 Data(H)'!$A$1:$A$288,'Copy of PY1 Data(H)'!$A$1:$CZ$288))</f>
        <v>0</v>
      </c>
      <c r="BR93" s="180" cm="1">
        <f t="array" ref="BR93">_xlfn.XLOOKUP(BR$1,'Copy of PY1 Data(H)'!$A$1:$CZ$1,_xlfn.XLOOKUP($A93,'Copy of PY1 Data(H)'!$A$1:$A$288,'Copy of PY1 Data(H)'!$A$1:$CZ$288))</f>
        <v>0</v>
      </c>
      <c r="BS93" s="180" cm="1">
        <f t="array" ref="BS93">_xlfn.XLOOKUP(BS$1,'Copy of PY1 Data(H)'!$A$1:$CZ$1,_xlfn.XLOOKUP($A93,'Copy of PY1 Data(H)'!$A$1:$A$288,'Copy of PY1 Data(H)'!$A$1:$CZ$288))</f>
        <v>0</v>
      </c>
      <c r="BT93" s="180" cm="1">
        <f t="array" ref="BT93">_xlfn.XLOOKUP(BT$1,'Copy of PY1 Data(H)'!$A$1:$CZ$1,_xlfn.XLOOKUP($A93,'Copy of PY1 Data(H)'!$A$1:$A$288,'Copy of PY1 Data(H)'!$A$1:$CZ$288))</f>
        <v>0</v>
      </c>
      <c r="BU93" s="180" cm="1">
        <f t="array" ref="BU93">_xlfn.XLOOKUP(BU$1,'Copy of PY1 Data(H)'!$A$1:$CZ$1,_xlfn.XLOOKUP($A93,'Copy of PY1 Data(H)'!$A$1:$A$288,'Copy of PY1 Data(H)'!$A$1:$CZ$288))</f>
        <v>0</v>
      </c>
      <c r="BV93" s="180" cm="1">
        <f t="array" ref="BV93">_xlfn.XLOOKUP(BV$1,'Copy of PY1 Data(H)'!$A$1:$CZ$1,_xlfn.XLOOKUP($A93,'Copy of PY1 Data(H)'!$A$1:$A$288,'Copy of PY1 Data(H)'!$A$1:$CZ$288))</f>
        <v>0</v>
      </c>
      <c r="BW93" s="180" cm="1">
        <f t="array" ref="BW93">_xlfn.XLOOKUP(BW$1,'Copy of PY1 Data(H)'!$A$1:$CZ$1,_xlfn.XLOOKUP($A93,'Copy of PY1 Data(H)'!$A$1:$A$288,'Copy of PY1 Data(H)'!$A$1:$CZ$288))</f>
        <v>0</v>
      </c>
      <c r="BX93" s="180" cm="1">
        <f t="array" ref="BX93">_xlfn.XLOOKUP(BX$1,'Copy of PY1 Data(H)'!$A$1:$CZ$1,_xlfn.XLOOKUP($A93,'Copy of PY1 Data(H)'!$A$1:$A$288,'Copy of PY1 Data(H)'!$A$1:$CZ$288))</f>
        <v>0</v>
      </c>
      <c r="BY93" s="180" cm="1">
        <f t="array" ref="BY93">_xlfn.XLOOKUP(BY$1,'Copy of PY1 Data(H)'!$A$1:$CZ$1,_xlfn.XLOOKUP($A93,'Copy of PY1 Data(H)'!$A$1:$A$288,'Copy of PY1 Data(H)'!$A$1:$CZ$288))</f>
        <v>0</v>
      </c>
      <c r="BZ93" s="180" cm="1">
        <f t="array" ref="BZ93">_xlfn.XLOOKUP(BZ$1,'Copy of PY1 Data(H)'!$A$1:$CZ$1,_xlfn.XLOOKUP($A93,'Copy of PY1 Data(H)'!$A$1:$A$288,'Copy of PY1 Data(H)'!$A$1:$CZ$288))</f>
        <v>0</v>
      </c>
      <c r="CA93" s="180" cm="1">
        <f t="array" ref="CA93">_xlfn.XLOOKUP(CA$1,'Copy of PY1 Data(H)'!$A$1:$CZ$1,_xlfn.XLOOKUP($A93,'Copy of PY1 Data(H)'!$A$1:$A$288,'Copy of PY1 Data(H)'!$A$1:$CZ$288))</f>
        <v>0</v>
      </c>
      <c r="CB93" s="180" cm="1">
        <f t="array" ref="CB93">_xlfn.XLOOKUP(CB$1,'Copy of PY1 Data(H)'!$A$1:$CZ$1,_xlfn.XLOOKUP($A93,'Copy of PY1 Data(H)'!$A$1:$A$288,'Copy of PY1 Data(H)'!$A$1:$CZ$288))</f>
        <v>0</v>
      </c>
      <c r="CC93" s="180" cm="1">
        <f t="array" ref="CC93">_xlfn.XLOOKUP(CC$1,'Copy of PY1 Data(H)'!$A$1:$CZ$1,_xlfn.XLOOKUP($A93,'Copy of PY1 Data(H)'!$A$1:$A$288,'Copy of PY1 Data(H)'!$A$1:$CZ$288))</f>
        <v>0</v>
      </c>
      <c r="CD93" s="180" cm="1">
        <f t="array" ref="CD93">_xlfn.XLOOKUP(CD$1,'Copy of PY1 Data(H)'!$A$1:$CZ$1,_xlfn.XLOOKUP($A93,'Copy of PY1 Data(H)'!$A$1:$A$288,'Copy of PY1 Data(H)'!$A$1:$CZ$288))</f>
        <v>0</v>
      </c>
    </row>
    <row r="94" spans="1:82" x14ac:dyDescent="0.3">
      <c r="A94" s="180">
        <v>383</v>
      </c>
      <c r="C94" s="180"/>
      <c r="D94" s="180" cm="1">
        <f t="array" ref="D94">_xlfn.XLOOKUP(D$1,'Copy of PY1 Data(H)'!$A$1:$CZ$1,_xlfn.XLOOKUP($A94,'Copy of PY1 Data(H)'!$A$1:$A$288,'Copy of PY1 Data(H)'!$A$1:$CZ$288))</f>
        <v>0</v>
      </c>
      <c r="E94" s="180" cm="1">
        <f t="array" ref="E94">_xlfn.XLOOKUP(E$1,'Copy of PY1 Data(H)'!$A$1:$CZ$1,_xlfn.XLOOKUP($A94,'Copy of PY1 Data(H)'!$A$1:$A$288,'Copy of PY1 Data(H)'!$A$1:$CZ$288))</f>
        <v>0</v>
      </c>
      <c r="F94" s="180" cm="1">
        <f t="array" ref="F94">_xlfn.XLOOKUP(F$1,'Copy of PY1 Data(H)'!$A$1:$CZ$1,_xlfn.XLOOKUP($A94,'Copy of PY1 Data(H)'!$A$1:$A$288,'Copy of PY1 Data(H)'!$A$1:$CZ$288))</f>
        <v>0</v>
      </c>
      <c r="G94" s="180" cm="1">
        <f t="array" ref="G94">_xlfn.XLOOKUP(G$1,'Copy of PY1 Data(H)'!$A$1:$CZ$1,_xlfn.XLOOKUP($A94,'Copy of PY1 Data(H)'!$A$1:$A$288,'Copy of PY1 Data(H)'!$A$1:$CZ$288))</f>
        <v>0</v>
      </c>
      <c r="H94" s="180" cm="1">
        <f t="array" ref="H94">_xlfn.XLOOKUP(H$1,'Copy of PY1 Data(H)'!$A$1:$CZ$1,_xlfn.XLOOKUP($A94,'Copy of PY1 Data(H)'!$A$1:$A$288,'Copy of PY1 Data(H)'!$A$1:$CZ$288))</f>
        <v>0</v>
      </c>
      <c r="I94" s="180" cm="1">
        <f t="array" ref="I94">_xlfn.XLOOKUP(I$1,'Copy of PY1 Data(H)'!$A$1:$CZ$1,_xlfn.XLOOKUP($A94,'Copy of PY1 Data(H)'!$A$1:$A$288,'Copy of PY1 Data(H)'!$A$1:$CZ$288))</f>
        <v>0</v>
      </c>
      <c r="J94" s="180" cm="1">
        <f t="array" ref="J94">_xlfn.XLOOKUP(J$1,'Copy of PY1 Data(H)'!$A$1:$CZ$1,_xlfn.XLOOKUP($A94,'Copy of PY1 Data(H)'!$A$1:$A$288,'Copy of PY1 Data(H)'!$A$1:$CZ$288))</f>
        <v>0</v>
      </c>
      <c r="K94" s="180" cm="1">
        <f t="array" ref="K94">_xlfn.XLOOKUP(K$1,'Copy of PY1 Data(H)'!$A$1:$CZ$1,_xlfn.XLOOKUP($A94,'Copy of PY1 Data(H)'!$A$1:$A$288,'Copy of PY1 Data(H)'!$A$1:$CZ$288))</f>
        <v>0</v>
      </c>
      <c r="L94" s="180" cm="1">
        <f t="array" ref="L94">_xlfn.XLOOKUP(L$1,'Copy of PY1 Data(H)'!$A$1:$CZ$1,_xlfn.XLOOKUP($A94,'Copy of PY1 Data(H)'!$A$1:$A$288,'Copy of PY1 Data(H)'!$A$1:$CZ$288))</f>
        <v>0</v>
      </c>
      <c r="M94" s="180" cm="1">
        <f t="array" ref="M94">_xlfn.XLOOKUP(M$1,'Copy of PY1 Data(H)'!$A$1:$CZ$1,_xlfn.XLOOKUP($A94,'Copy of PY1 Data(H)'!$A$1:$A$288,'Copy of PY1 Data(H)'!$A$1:$CZ$288))</f>
        <v>0</v>
      </c>
      <c r="N94" s="180" cm="1">
        <f t="array" ref="N94">_xlfn.XLOOKUP(N$1,'Copy of PY1 Data(H)'!$A$1:$CZ$1,_xlfn.XLOOKUP($A94,'Copy of PY1 Data(H)'!$A$1:$A$288,'Copy of PY1 Data(H)'!$A$1:$CZ$288))</f>
        <v>0</v>
      </c>
      <c r="O94" s="180" cm="1">
        <f t="array" ref="O94">_xlfn.XLOOKUP(O$1,'Copy of PY1 Data(H)'!$A$1:$CZ$1,_xlfn.XLOOKUP($A94,'Copy of PY1 Data(H)'!$A$1:$A$288,'Copy of PY1 Data(H)'!$A$1:$CZ$288))</f>
        <v>0</v>
      </c>
      <c r="P94" s="180" cm="1">
        <f t="array" ref="P94">_xlfn.XLOOKUP(P$1,'Copy of PY1 Data(H)'!$A$1:$CZ$1,_xlfn.XLOOKUP($A94,'Copy of PY1 Data(H)'!$A$1:$A$288,'Copy of PY1 Data(H)'!$A$1:$CZ$288))</f>
        <v>0</v>
      </c>
      <c r="Q94" s="180" cm="1">
        <f t="array" ref="Q94">_xlfn.XLOOKUP(Q$1,'Copy of PY1 Data(H)'!$A$1:$CZ$1,_xlfn.XLOOKUP($A94,'Copy of PY1 Data(H)'!$A$1:$A$288,'Copy of PY1 Data(H)'!$A$1:$CZ$288))</f>
        <v>0</v>
      </c>
      <c r="R94" s="180" cm="1">
        <f t="array" ref="R94">_xlfn.XLOOKUP(R$1,'Copy of PY1 Data(H)'!$A$1:$CZ$1,_xlfn.XLOOKUP($A94,'Copy of PY1 Data(H)'!$A$1:$A$288,'Copy of PY1 Data(H)'!$A$1:$CZ$288))</f>
        <v>0</v>
      </c>
      <c r="S94" s="180" cm="1">
        <f t="array" ref="S94">_xlfn.XLOOKUP(S$1,'Copy of PY1 Data(H)'!$A$1:$CZ$1,_xlfn.XLOOKUP($A94,'Copy of PY1 Data(H)'!$A$1:$A$288,'Copy of PY1 Data(H)'!$A$1:$CZ$288))</f>
        <v>0</v>
      </c>
      <c r="T94" s="180" cm="1">
        <f t="array" ref="T94">_xlfn.XLOOKUP(T$1,'Copy of PY1 Data(H)'!$A$1:$CZ$1,_xlfn.XLOOKUP($A94,'Copy of PY1 Data(H)'!$A$1:$A$288,'Copy of PY1 Data(H)'!$A$1:$CZ$288))</f>
        <v>0</v>
      </c>
      <c r="U94" s="180" cm="1">
        <f t="array" ref="U94">_xlfn.XLOOKUP(U$1,'Copy of PY1 Data(H)'!$A$1:$CZ$1,_xlfn.XLOOKUP($A94,'Copy of PY1 Data(H)'!$A$1:$A$288,'Copy of PY1 Data(H)'!$A$1:$CZ$288))</f>
        <v>0</v>
      </c>
      <c r="V94" s="180" cm="1">
        <f t="array" ref="V94">_xlfn.XLOOKUP(V$1,'Copy of PY1 Data(H)'!$A$1:$CZ$1,_xlfn.XLOOKUP($A94,'Copy of PY1 Data(H)'!$A$1:$A$288,'Copy of PY1 Data(H)'!$A$1:$CZ$288))</f>
        <v>0</v>
      </c>
      <c r="W94" s="180" cm="1">
        <f t="array" ref="W94">_xlfn.XLOOKUP(W$1,'Copy of PY1 Data(H)'!$A$1:$CZ$1,_xlfn.XLOOKUP($A94,'Copy of PY1 Data(H)'!$A$1:$A$288,'Copy of PY1 Data(H)'!$A$1:$CZ$288))</f>
        <v>0</v>
      </c>
      <c r="X94" s="180" cm="1">
        <f t="array" ref="X94">_xlfn.XLOOKUP(X$1,'Copy of PY1 Data(H)'!$A$1:$CZ$1,_xlfn.XLOOKUP($A94,'Copy of PY1 Data(H)'!$A$1:$A$288,'Copy of PY1 Data(H)'!$A$1:$CZ$288))</f>
        <v>0</v>
      </c>
      <c r="Y94" s="180" cm="1">
        <f t="array" ref="Y94">_xlfn.XLOOKUP(Y$1,'Copy of PY1 Data(H)'!$A$1:$CZ$1,_xlfn.XLOOKUP($A94,'Copy of PY1 Data(H)'!$A$1:$A$288,'Copy of PY1 Data(H)'!$A$1:$CZ$288))</f>
        <v>0</v>
      </c>
      <c r="Z94" s="180" cm="1">
        <f t="array" ref="Z94">_xlfn.XLOOKUP(Z$1,'Copy of PY1 Data(H)'!$A$1:$CZ$1,_xlfn.XLOOKUP($A94,'Copy of PY1 Data(H)'!$A$1:$A$288,'Copy of PY1 Data(H)'!$A$1:$CZ$288))</f>
        <v>0</v>
      </c>
      <c r="AA94" s="180" cm="1">
        <f t="array" ref="AA94">_xlfn.XLOOKUP(AA$1,'Copy of PY1 Data(H)'!$A$1:$CZ$1,_xlfn.XLOOKUP($A94,'Copy of PY1 Data(H)'!$A$1:$A$288,'Copy of PY1 Data(H)'!$A$1:$CZ$288))</f>
        <v>0</v>
      </c>
      <c r="AB94" s="180" cm="1">
        <f t="array" ref="AB94">_xlfn.XLOOKUP(AB$1,'Copy of PY1 Data(H)'!$A$1:$CZ$1,_xlfn.XLOOKUP($A94,'Copy of PY1 Data(H)'!$A$1:$A$288,'Copy of PY1 Data(H)'!$A$1:$CZ$288))</f>
        <v>0</v>
      </c>
      <c r="AC94" s="180" cm="1">
        <f t="array" ref="AC94">_xlfn.XLOOKUP(AC$1,'Copy of PY1 Data(H)'!$A$1:$CZ$1,_xlfn.XLOOKUP($A94,'Copy of PY1 Data(H)'!$A$1:$A$288,'Copy of PY1 Data(H)'!$A$1:$CZ$288))</f>
        <v>0</v>
      </c>
      <c r="AD94" s="180" cm="1">
        <f t="array" ref="AD94">_xlfn.XLOOKUP(AD$1,'Copy of PY1 Data(H)'!$A$1:$CZ$1,_xlfn.XLOOKUP($A94,'Copy of PY1 Data(H)'!$A$1:$A$288,'Copy of PY1 Data(H)'!$A$1:$CZ$288))</f>
        <v>0</v>
      </c>
      <c r="AE94" s="180" cm="1">
        <f t="array" ref="AE94">_xlfn.XLOOKUP(AE$1,'Copy of PY1 Data(H)'!$A$1:$CZ$1,_xlfn.XLOOKUP($A94,'Copy of PY1 Data(H)'!$A$1:$A$288,'Copy of PY1 Data(H)'!$A$1:$CZ$288))</f>
        <v>0</v>
      </c>
      <c r="AF94" s="180" cm="1">
        <f t="array" ref="AF94">_xlfn.XLOOKUP(AF$1,'Copy of PY1 Data(H)'!$A$1:$CZ$1,_xlfn.XLOOKUP($A94,'Copy of PY1 Data(H)'!$A$1:$A$288,'Copy of PY1 Data(H)'!$A$1:$CZ$288))</f>
        <v>86248</v>
      </c>
      <c r="AG94" s="180" cm="1">
        <f t="array" ref="AG94">_xlfn.XLOOKUP(AG$1,'Copy of PY1 Data(H)'!$A$1:$CZ$1,_xlfn.XLOOKUP($A94,'Copy of PY1 Data(H)'!$A$1:$A$288,'Copy of PY1 Data(H)'!$A$1:$CZ$288))</f>
        <v>0</v>
      </c>
      <c r="AH94" s="180" cm="1">
        <f t="array" ref="AH94">_xlfn.XLOOKUP(AH$1,'Copy of PY1 Data(H)'!$A$1:$CZ$1,_xlfn.XLOOKUP($A94,'Copy of PY1 Data(H)'!$A$1:$A$288,'Copy of PY1 Data(H)'!$A$1:$CZ$288))</f>
        <v>0</v>
      </c>
      <c r="AI94" s="180" cm="1">
        <f t="array" ref="AI94">_xlfn.XLOOKUP(AI$1,'Copy of PY1 Data(H)'!$A$1:$CZ$1,_xlfn.XLOOKUP($A94,'Copy of PY1 Data(H)'!$A$1:$A$288,'Copy of PY1 Data(H)'!$A$1:$CZ$288))</f>
        <v>0</v>
      </c>
      <c r="AJ94" s="180" cm="1">
        <f t="array" ref="AJ94">_xlfn.XLOOKUP(AJ$1,'Copy of PY1 Data(H)'!$A$1:$CZ$1,_xlfn.XLOOKUP($A94,'Copy of PY1 Data(H)'!$A$1:$A$288,'Copy of PY1 Data(H)'!$A$1:$CZ$288))</f>
        <v>0</v>
      </c>
      <c r="AK94" s="180" cm="1">
        <f t="array" ref="AK94">_xlfn.XLOOKUP(AK$1,'Copy of PY1 Data(H)'!$A$1:$CZ$1,_xlfn.XLOOKUP($A94,'Copy of PY1 Data(H)'!$A$1:$A$288,'Copy of PY1 Data(H)'!$A$1:$CZ$288))</f>
        <v>0</v>
      </c>
      <c r="AL94" s="180" cm="1">
        <f t="array" ref="AL94">_xlfn.XLOOKUP(AL$1,'Copy of PY1 Data(H)'!$A$1:$CZ$1,_xlfn.XLOOKUP($A94,'Copy of PY1 Data(H)'!$A$1:$A$288,'Copy of PY1 Data(H)'!$A$1:$CZ$288))</f>
        <v>0</v>
      </c>
      <c r="AM94" s="180" cm="1">
        <f t="array" ref="AM94">_xlfn.XLOOKUP(AM$1,'Copy of PY1 Data(H)'!$A$1:$CZ$1,_xlfn.XLOOKUP($A94,'Copy of PY1 Data(H)'!$A$1:$A$288,'Copy of PY1 Data(H)'!$A$1:$CZ$288))</f>
        <v>0</v>
      </c>
      <c r="AN94" s="180" cm="1">
        <f t="array" ref="AN94">_xlfn.XLOOKUP(AN$1,'Copy of PY1 Data(H)'!$A$1:$CZ$1,_xlfn.XLOOKUP($A94,'Copy of PY1 Data(H)'!$A$1:$A$288,'Copy of PY1 Data(H)'!$A$1:$CZ$288))</f>
        <v>0</v>
      </c>
      <c r="AO94" s="180" cm="1">
        <f t="array" ref="AO94">_xlfn.XLOOKUP(AO$1,'Copy of PY1 Data(H)'!$A$1:$CZ$1,_xlfn.XLOOKUP($A94,'Copy of PY1 Data(H)'!$A$1:$A$288,'Copy of PY1 Data(H)'!$A$1:$CZ$288))</f>
        <v>0</v>
      </c>
      <c r="AP94" s="180" cm="1">
        <f t="array" ref="AP94">_xlfn.XLOOKUP(AP$1,'Copy of PY1 Data(H)'!$A$1:$CZ$1,_xlfn.XLOOKUP($A94,'Copy of PY1 Data(H)'!$A$1:$A$288,'Copy of PY1 Data(H)'!$A$1:$CZ$288))</f>
        <v>0</v>
      </c>
      <c r="AQ94" s="180" cm="1">
        <f t="array" ref="AQ94">_xlfn.XLOOKUP(AQ$1,'Copy of PY1 Data(H)'!$A$1:$CZ$1,_xlfn.XLOOKUP($A94,'Copy of PY1 Data(H)'!$A$1:$A$288,'Copy of PY1 Data(H)'!$A$1:$CZ$288))</f>
        <v>0</v>
      </c>
      <c r="AR94" s="180" cm="1">
        <f t="array" ref="AR94">_xlfn.XLOOKUP(AR$1,'Copy of PY1 Data(H)'!$A$1:$CZ$1,_xlfn.XLOOKUP($A94,'Copy of PY1 Data(H)'!$A$1:$A$288,'Copy of PY1 Data(H)'!$A$1:$CZ$288))</f>
        <v>0</v>
      </c>
      <c r="AS94" s="180" cm="1">
        <f t="array" ref="AS94">_xlfn.XLOOKUP(AS$1,'Copy of PY1 Data(H)'!$A$1:$CZ$1,_xlfn.XLOOKUP($A94,'Copy of PY1 Data(H)'!$A$1:$A$288,'Copy of PY1 Data(H)'!$A$1:$CZ$288))</f>
        <v>0</v>
      </c>
      <c r="AT94" s="180" cm="1">
        <f t="array" ref="AT94">_xlfn.XLOOKUP(AT$1,'Copy of PY1 Data(H)'!$A$1:$CZ$1,_xlfn.XLOOKUP($A94,'Copy of PY1 Data(H)'!$A$1:$A$288,'Copy of PY1 Data(H)'!$A$1:$CZ$288))</f>
        <v>0</v>
      </c>
      <c r="AU94" s="180" cm="1">
        <f t="array" ref="AU94">_xlfn.XLOOKUP(AU$1,'Copy of PY1 Data(H)'!$A$1:$CZ$1,_xlfn.XLOOKUP($A94,'Copy of PY1 Data(H)'!$A$1:$A$288,'Copy of PY1 Data(H)'!$A$1:$CZ$288))</f>
        <v>0</v>
      </c>
      <c r="AV94" s="180" cm="1">
        <f t="array" ref="AV94">_xlfn.XLOOKUP(AV$1,'Copy of PY1 Data(H)'!$A$1:$CZ$1,_xlfn.XLOOKUP($A94,'Copy of PY1 Data(H)'!$A$1:$A$288,'Copy of PY1 Data(H)'!$A$1:$CZ$288))</f>
        <v>28680</v>
      </c>
      <c r="AW94" s="180" cm="1">
        <f t="array" ref="AW94">_xlfn.XLOOKUP(AW$1,'Copy of PY1 Data(H)'!$A$1:$CZ$1,_xlfn.XLOOKUP($A94,'Copy of PY1 Data(H)'!$A$1:$A$288,'Copy of PY1 Data(H)'!$A$1:$CZ$288))</f>
        <v>0</v>
      </c>
      <c r="AX94" s="180" cm="1">
        <f t="array" ref="AX94">_xlfn.XLOOKUP(AX$1,'Copy of PY1 Data(H)'!$A$1:$CZ$1,_xlfn.XLOOKUP($A94,'Copy of PY1 Data(H)'!$A$1:$A$288,'Copy of PY1 Data(H)'!$A$1:$CZ$288))</f>
        <v>0</v>
      </c>
      <c r="AY94" s="180" cm="1">
        <f t="array" ref="AY94">_xlfn.XLOOKUP(AY$1,'Copy of PY1 Data(H)'!$A$1:$CZ$1,_xlfn.XLOOKUP($A94,'Copy of PY1 Data(H)'!$A$1:$A$288,'Copy of PY1 Data(H)'!$A$1:$CZ$288))</f>
        <v>0</v>
      </c>
      <c r="AZ94" s="180" cm="1">
        <f t="array" ref="AZ94">_xlfn.XLOOKUP(AZ$1,'Copy of PY1 Data(H)'!$A$1:$CZ$1,_xlfn.XLOOKUP($A94,'Copy of PY1 Data(H)'!$A$1:$A$288,'Copy of PY1 Data(H)'!$A$1:$CZ$288))</f>
        <v>0</v>
      </c>
      <c r="BA94" s="180" cm="1">
        <f t="array" ref="BA94">_xlfn.XLOOKUP(BA$1,'Copy of PY1 Data(H)'!$A$1:$CZ$1,_xlfn.XLOOKUP($A94,'Copy of PY1 Data(H)'!$A$1:$A$288,'Copy of PY1 Data(H)'!$A$1:$CZ$288))</f>
        <v>0</v>
      </c>
      <c r="BB94" s="180" cm="1">
        <f t="array" ref="BB94">_xlfn.XLOOKUP(BB$1,'Copy of PY1 Data(H)'!$A$1:$CZ$1,_xlfn.XLOOKUP($A94,'Copy of PY1 Data(H)'!$A$1:$A$288,'Copy of PY1 Data(H)'!$A$1:$CZ$288))</f>
        <v>0</v>
      </c>
      <c r="BC94" s="180" cm="1">
        <f t="array" ref="BC94">_xlfn.XLOOKUP(BC$1,'Copy of PY1 Data(H)'!$A$1:$CZ$1,_xlfn.XLOOKUP($A94,'Copy of PY1 Data(H)'!$A$1:$A$288,'Copy of PY1 Data(H)'!$A$1:$CZ$288))</f>
        <v>0</v>
      </c>
      <c r="BD94" s="180" cm="1">
        <f t="array" ref="BD94">_xlfn.XLOOKUP(BD$1,'Copy of PY1 Data(H)'!$A$1:$CZ$1,_xlfn.XLOOKUP($A94,'Copy of PY1 Data(H)'!$A$1:$A$288,'Copy of PY1 Data(H)'!$A$1:$CZ$288))</f>
        <v>0</v>
      </c>
      <c r="BE94" s="180" cm="1">
        <f t="array" ref="BE94">_xlfn.XLOOKUP(BE$1,'Copy of PY1 Data(H)'!$A$1:$CZ$1,_xlfn.XLOOKUP($A94,'Copy of PY1 Data(H)'!$A$1:$A$288,'Copy of PY1 Data(H)'!$A$1:$CZ$288))</f>
        <v>0</v>
      </c>
      <c r="BF94" s="180" cm="1">
        <f t="array" ref="BF94">_xlfn.XLOOKUP(BF$1,'Copy of PY1 Data(H)'!$A$1:$CZ$1,_xlfn.XLOOKUP($A94,'Copy of PY1 Data(H)'!$A$1:$A$288,'Copy of PY1 Data(H)'!$A$1:$CZ$288))</f>
        <v>0</v>
      </c>
      <c r="BG94" s="180" cm="1">
        <f t="array" ref="BG94">_xlfn.XLOOKUP(BG$1,'Copy of PY1 Data(H)'!$A$1:$CZ$1,_xlfn.XLOOKUP($A94,'Copy of PY1 Data(H)'!$A$1:$A$288,'Copy of PY1 Data(H)'!$A$1:$CZ$288))</f>
        <v>0</v>
      </c>
      <c r="BH94" s="180" cm="1">
        <f t="array" ref="BH94">_xlfn.XLOOKUP(BH$1,'Copy of PY1 Data(H)'!$A$1:$CZ$1,_xlfn.XLOOKUP($A94,'Copy of PY1 Data(H)'!$A$1:$A$288,'Copy of PY1 Data(H)'!$A$1:$CZ$288))</f>
        <v>0</v>
      </c>
      <c r="BI94" s="180" cm="1">
        <f t="array" ref="BI94">_xlfn.XLOOKUP(BI$1,'Copy of PY1 Data(H)'!$A$1:$CZ$1,_xlfn.XLOOKUP($A94,'Copy of PY1 Data(H)'!$A$1:$A$288,'Copy of PY1 Data(H)'!$A$1:$CZ$288))</f>
        <v>0</v>
      </c>
      <c r="BJ94" s="180" cm="1">
        <f t="array" ref="BJ94">_xlfn.XLOOKUP(BJ$1,'Copy of PY1 Data(H)'!$A$1:$CZ$1,_xlfn.XLOOKUP($A94,'Copy of PY1 Data(H)'!$A$1:$A$288,'Copy of PY1 Data(H)'!$A$1:$CZ$288))</f>
        <v>0</v>
      </c>
      <c r="BK94" s="180" cm="1">
        <f t="array" ref="BK94">_xlfn.XLOOKUP(BK$1,'Copy of PY1 Data(H)'!$A$1:$CZ$1,_xlfn.XLOOKUP($A94,'Copy of PY1 Data(H)'!$A$1:$A$288,'Copy of PY1 Data(H)'!$A$1:$CZ$288))</f>
        <v>0</v>
      </c>
      <c r="BL94" s="180" cm="1">
        <f t="array" ref="BL94">_xlfn.XLOOKUP(BL$1,'Copy of PY1 Data(H)'!$A$1:$CZ$1,_xlfn.XLOOKUP($A94,'Copy of PY1 Data(H)'!$A$1:$A$288,'Copy of PY1 Data(H)'!$A$1:$CZ$288))</f>
        <v>0</v>
      </c>
      <c r="BM94" s="180" cm="1">
        <f t="array" ref="BM94">_xlfn.XLOOKUP(BM$1,'Copy of PY1 Data(H)'!$A$1:$CZ$1,_xlfn.XLOOKUP($A94,'Copy of PY1 Data(H)'!$A$1:$A$288,'Copy of PY1 Data(H)'!$A$1:$CZ$288))</f>
        <v>0</v>
      </c>
      <c r="BN94" s="180" cm="1">
        <f t="array" ref="BN94">_xlfn.XLOOKUP(BN$1,'Copy of PY1 Data(H)'!$A$1:$CZ$1,_xlfn.XLOOKUP($A94,'Copy of PY1 Data(H)'!$A$1:$A$288,'Copy of PY1 Data(H)'!$A$1:$CZ$288))</f>
        <v>0</v>
      </c>
      <c r="BO94" s="180" cm="1">
        <f t="array" ref="BO94">_xlfn.XLOOKUP(BO$1,'Copy of PY1 Data(H)'!$A$1:$CZ$1,_xlfn.XLOOKUP($A94,'Copy of PY1 Data(H)'!$A$1:$A$288,'Copy of PY1 Data(H)'!$A$1:$CZ$288))</f>
        <v>110027</v>
      </c>
      <c r="BP94" s="180" cm="1">
        <f t="array" ref="BP94">_xlfn.XLOOKUP(BP$1,'Copy of PY1 Data(H)'!$A$1:$CZ$1,_xlfn.XLOOKUP($A94,'Copy of PY1 Data(H)'!$A$1:$A$288,'Copy of PY1 Data(H)'!$A$1:$CZ$288))</f>
        <v>0</v>
      </c>
      <c r="BQ94" s="180" cm="1">
        <f t="array" ref="BQ94">_xlfn.XLOOKUP(BQ$1,'Copy of PY1 Data(H)'!$A$1:$CZ$1,_xlfn.XLOOKUP($A94,'Copy of PY1 Data(H)'!$A$1:$A$288,'Copy of PY1 Data(H)'!$A$1:$CZ$288))</f>
        <v>0</v>
      </c>
      <c r="BR94" s="180" cm="1">
        <f t="array" ref="BR94">_xlfn.XLOOKUP(BR$1,'Copy of PY1 Data(H)'!$A$1:$CZ$1,_xlfn.XLOOKUP($A94,'Copy of PY1 Data(H)'!$A$1:$A$288,'Copy of PY1 Data(H)'!$A$1:$CZ$288))</f>
        <v>0</v>
      </c>
      <c r="BS94" s="180" cm="1">
        <f t="array" ref="BS94">_xlfn.XLOOKUP(BS$1,'Copy of PY1 Data(H)'!$A$1:$CZ$1,_xlfn.XLOOKUP($A94,'Copy of PY1 Data(H)'!$A$1:$A$288,'Copy of PY1 Data(H)'!$A$1:$CZ$288))</f>
        <v>0</v>
      </c>
      <c r="BT94" s="180" cm="1">
        <f t="array" ref="BT94">_xlfn.XLOOKUP(BT$1,'Copy of PY1 Data(H)'!$A$1:$CZ$1,_xlfn.XLOOKUP($A94,'Copy of PY1 Data(H)'!$A$1:$A$288,'Copy of PY1 Data(H)'!$A$1:$CZ$288))</f>
        <v>0</v>
      </c>
      <c r="BU94" s="180" cm="1">
        <f t="array" ref="BU94">_xlfn.XLOOKUP(BU$1,'Copy of PY1 Data(H)'!$A$1:$CZ$1,_xlfn.XLOOKUP($A94,'Copy of PY1 Data(H)'!$A$1:$A$288,'Copy of PY1 Data(H)'!$A$1:$CZ$288))</f>
        <v>0</v>
      </c>
      <c r="BV94" s="180" cm="1">
        <f t="array" ref="BV94">_xlfn.XLOOKUP(BV$1,'Copy of PY1 Data(H)'!$A$1:$CZ$1,_xlfn.XLOOKUP($A94,'Copy of PY1 Data(H)'!$A$1:$A$288,'Copy of PY1 Data(H)'!$A$1:$CZ$288))</f>
        <v>0</v>
      </c>
      <c r="BW94" s="180" cm="1">
        <f t="array" ref="BW94">_xlfn.XLOOKUP(BW$1,'Copy of PY1 Data(H)'!$A$1:$CZ$1,_xlfn.XLOOKUP($A94,'Copy of PY1 Data(H)'!$A$1:$A$288,'Copy of PY1 Data(H)'!$A$1:$CZ$288))</f>
        <v>0</v>
      </c>
      <c r="BX94" s="180" cm="1">
        <f t="array" ref="BX94">_xlfn.XLOOKUP(BX$1,'Copy of PY1 Data(H)'!$A$1:$CZ$1,_xlfn.XLOOKUP($A94,'Copy of PY1 Data(H)'!$A$1:$A$288,'Copy of PY1 Data(H)'!$A$1:$CZ$288))</f>
        <v>0</v>
      </c>
      <c r="BY94" s="180" cm="1">
        <f t="array" ref="BY94">_xlfn.XLOOKUP(BY$1,'Copy of PY1 Data(H)'!$A$1:$CZ$1,_xlfn.XLOOKUP($A94,'Copy of PY1 Data(H)'!$A$1:$A$288,'Copy of PY1 Data(H)'!$A$1:$CZ$288))</f>
        <v>0</v>
      </c>
      <c r="BZ94" s="180" cm="1">
        <f t="array" ref="BZ94">_xlfn.XLOOKUP(BZ$1,'Copy of PY1 Data(H)'!$A$1:$CZ$1,_xlfn.XLOOKUP($A94,'Copy of PY1 Data(H)'!$A$1:$A$288,'Copy of PY1 Data(H)'!$A$1:$CZ$288))</f>
        <v>0</v>
      </c>
      <c r="CA94" s="180" cm="1">
        <f t="array" ref="CA94">_xlfn.XLOOKUP(CA$1,'Copy of PY1 Data(H)'!$A$1:$CZ$1,_xlfn.XLOOKUP($A94,'Copy of PY1 Data(H)'!$A$1:$A$288,'Copy of PY1 Data(H)'!$A$1:$CZ$288))</f>
        <v>0</v>
      </c>
      <c r="CB94" s="180" cm="1">
        <f t="array" ref="CB94">_xlfn.XLOOKUP(CB$1,'Copy of PY1 Data(H)'!$A$1:$CZ$1,_xlfn.XLOOKUP($A94,'Copy of PY1 Data(H)'!$A$1:$A$288,'Copy of PY1 Data(H)'!$A$1:$CZ$288))</f>
        <v>0</v>
      </c>
      <c r="CC94" s="180" cm="1">
        <f t="array" ref="CC94">_xlfn.XLOOKUP(CC$1,'Copy of PY1 Data(H)'!$A$1:$CZ$1,_xlfn.XLOOKUP($A94,'Copy of PY1 Data(H)'!$A$1:$A$288,'Copy of PY1 Data(H)'!$A$1:$CZ$288))</f>
        <v>0</v>
      </c>
      <c r="CD94" s="180" cm="1">
        <f t="array" ref="CD94">_xlfn.XLOOKUP(CD$1,'Copy of PY1 Data(H)'!$A$1:$CZ$1,_xlfn.XLOOKUP($A94,'Copy of PY1 Data(H)'!$A$1:$A$288,'Copy of PY1 Data(H)'!$A$1:$CZ$288))</f>
        <v>0</v>
      </c>
    </row>
    <row r="95" spans="1:82" x14ac:dyDescent="0.3">
      <c r="A95" s="180">
        <v>349</v>
      </c>
      <c r="C95" s="180"/>
      <c r="D95" s="180" cm="1">
        <f t="array" ref="D95">_xlfn.XLOOKUP(D$1,'Copy of PY1 Data(H)'!$A$1:$CZ$1,_xlfn.XLOOKUP($A95,'Copy of PY1 Data(H)'!$A$1:$A$288,'Copy of PY1 Data(H)'!$A$1:$CZ$288))</f>
        <v>118455</v>
      </c>
      <c r="E95" s="180" cm="1">
        <f t="array" ref="E95">_xlfn.XLOOKUP(E$1,'Copy of PY1 Data(H)'!$A$1:$CZ$1,_xlfn.XLOOKUP($A95,'Copy of PY1 Data(H)'!$A$1:$A$288,'Copy of PY1 Data(H)'!$A$1:$CZ$288))</f>
        <v>3507212</v>
      </c>
      <c r="F95" s="180" cm="1">
        <f t="array" ref="F95">_xlfn.XLOOKUP(F$1,'Copy of PY1 Data(H)'!$A$1:$CZ$1,_xlfn.XLOOKUP($A95,'Copy of PY1 Data(H)'!$A$1:$A$288,'Copy of PY1 Data(H)'!$A$1:$CZ$288))</f>
        <v>0</v>
      </c>
      <c r="G95" s="180" cm="1">
        <f t="array" ref="G95">_xlfn.XLOOKUP(G$1,'Copy of PY1 Data(H)'!$A$1:$CZ$1,_xlfn.XLOOKUP($A95,'Copy of PY1 Data(H)'!$A$1:$A$288,'Copy of PY1 Data(H)'!$A$1:$CZ$288))</f>
        <v>846996</v>
      </c>
      <c r="H95" s="180" cm="1">
        <f t="array" ref="H95">_xlfn.XLOOKUP(H$1,'Copy of PY1 Data(H)'!$A$1:$CZ$1,_xlfn.XLOOKUP($A95,'Copy of PY1 Data(H)'!$A$1:$A$288,'Copy of PY1 Data(H)'!$A$1:$CZ$288))</f>
        <v>1397166</v>
      </c>
      <c r="I95" s="180" cm="1">
        <f t="array" ref="I95">_xlfn.XLOOKUP(I$1,'Copy of PY1 Data(H)'!$A$1:$CZ$1,_xlfn.XLOOKUP($A95,'Copy of PY1 Data(H)'!$A$1:$A$288,'Copy of PY1 Data(H)'!$A$1:$CZ$288))</f>
        <v>35631</v>
      </c>
      <c r="J95" s="180" cm="1">
        <f t="array" ref="J95">_xlfn.XLOOKUP(J$1,'Copy of PY1 Data(H)'!$A$1:$CZ$1,_xlfn.XLOOKUP($A95,'Copy of PY1 Data(H)'!$A$1:$A$288,'Copy of PY1 Data(H)'!$A$1:$CZ$288))</f>
        <v>0</v>
      </c>
      <c r="K95" s="180" cm="1">
        <f t="array" ref="K95">_xlfn.XLOOKUP(K$1,'Copy of PY1 Data(H)'!$A$1:$CZ$1,_xlfn.XLOOKUP($A95,'Copy of PY1 Data(H)'!$A$1:$A$288,'Copy of PY1 Data(H)'!$A$1:$CZ$288))</f>
        <v>1965858</v>
      </c>
      <c r="L95" s="180" cm="1">
        <f t="array" ref="L95">_xlfn.XLOOKUP(L$1,'Copy of PY1 Data(H)'!$A$1:$CZ$1,_xlfn.XLOOKUP($A95,'Copy of PY1 Data(H)'!$A$1:$A$288,'Copy of PY1 Data(H)'!$A$1:$CZ$288))</f>
        <v>12173097</v>
      </c>
      <c r="M95" s="180" cm="1">
        <f t="array" ref="M95">_xlfn.XLOOKUP(M$1,'Copy of PY1 Data(H)'!$A$1:$CZ$1,_xlfn.XLOOKUP($A95,'Copy of PY1 Data(H)'!$A$1:$A$288,'Copy of PY1 Data(H)'!$A$1:$CZ$288))</f>
        <v>0</v>
      </c>
      <c r="N95" s="180" cm="1">
        <f t="array" ref="N95">_xlfn.XLOOKUP(N$1,'Copy of PY1 Data(H)'!$A$1:$CZ$1,_xlfn.XLOOKUP($A95,'Copy of PY1 Data(H)'!$A$1:$A$288,'Copy of PY1 Data(H)'!$A$1:$CZ$288))</f>
        <v>0</v>
      </c>
      <c r="O95" s="180" cm="1">
        <f t="array" ref="O95">_xlfn.XLOOKUP(O$1,'Copy of PY1 Data(H)'!$A$1:$CZ$1,_xlfn.XLOOKUP($A95,'Copy of PY1 Data(H)'!$A$1:$A$288,'Copy of PY1 Data(H)'!$A$1:$CZ$288))</f>
        <v>0</v>
      </c>
      <c r="P95" s="180" cm="1">
        <f t="array" ref="P95">_xlfn.XLOOKUP(P$1,'Copy of PY1 Data(H)'!$A$1:$CZ$1,_xlfn.XLOOKUP($A95,'Copy of PY1 Data(H)'!$A$1:$A$288,'Copy of PY1 Data(H)'!$A$1:$CZ$288))</f>
        <v>9910</v>
      </c>
      <c r="Q95" s="180" cm="1">
        <f t="array" ref="Q95">_xlfn.XLOOKUP(Q$1,'Copy of PY1 Data(H)'!$A$1:$CZ$1,_xlfn.XLOOKUP($A95,'Copy of PY1 Data(H)'!$A$1:$A$288,'Copy of PY1 Data(H)'!$A$1:$CZ$288))</f>
        <v>4864841</v>
      </c>
      <c r="R95" s="180" cm="1">
        <f t="array" ref="R95">_xlfn.XLOOKUP(R$1,'Copy of PY1 Data(H)'!$A$1:$CZ$1,_xlfn.XLOOKUP($A95,'Copy of PY1 Data(H)'!$A$1:$A$288,'Copy of PY1 Data(H)'!$A$1:$CZ$288))</f>
        <v>0</v>
      </c>
      <c r="S95" s="180" cm="1">
        <f t="array" ref="S95">_xlfn.XLOOKUP(S$1,'Copy of PY1 Data(H)'!$A$1:$CZ$1,_xlfn.XLOOKUP($A95,'Copy of PY1 Data(H)'!$A$1:$A$288,'Copy of PY1 Data(H)'!$A$1:$CZ$288))</f>
        <v>294679</v>
      </c>
      <c r="T95" s="180" cm="1">
        <f t="array" ref="T95">_xlfn.XLOOKUP(T$1,'Copy of PY1 Data(H)'!$A$1:$CZ$1,_xlfn.XLOOKUP($A95,'Copy of PY1 Data(H)'!$A$1:$A$288,'Copy of PY1 Data(H)'!$A$1:$CZ$288))</f>
        <v>769936</v>
      </c>
      <c r="U95" s="180" cm="1">
        <f t="array" ref="U95">_xlfn.XLOOKUP(U$1,'Copy of PY1 Data(H)'!$A$1:$CZ$1,_xlfn.XLOOKUP($A95,'Copy of PY1 Data(H)'!$A$1:$A$288,'Copy of PY1 Data(H)'!$A$1:$CZ$288))</f>
        <v>100362</v>
      </c>
      <c r="V95" s="180" cm="1">
        <f t="array" ref="V95">_xlfn.XLOOKUP(V$1,'Copy of PY1 Data(H)'!$A$1:$CZ$1,_xlfn.XLOOKUP($A95,'Copy of PY1 Data(H)'!$A$1:$A$288,'Copy of PY1 Data(H)'!$A$1:$CZ$288))</f>
        <v>8826671</v>
      </c>
      <c r="W95" s="180" cm="1">
        <f t="array" ref="W95">_xlfn.XLOOKUP(W$1,'Copy of PY1 Data(H)'!$A$1:$CZ$1,_xlfn.XLOOKUP($A95,'Copy of PY1 Data(H)'!$A$1:$A$288,'Copy of PY1 Data(H)'!$A$1:$CZ$288))</f>
        <v>0</v>
      </c>
      <c r="X95" s="180" cm="1">
        <f t="array" ref="X95">_xlfn.XLOOKUP(X$1,'Copy of PY1 Data(H)'!$A$1:$CZ$1,_xlfn.XLOOKUP($A95,'Copy of PY1 Data(H)'!$A$1:$A$288,'Copy of PY1 Data(H)'!$A$1:$CZ$288))</f>
        <v>0</v>
      </c>
      <c r="Y95" s="180" cm="1">
        <f t="array" ref="Y95">_xlfn.XLOOKUP(Y$1,'Copy of PY1 Data(H)'!$A$1:$CZ$1,_xlfn.XLOOKUP($A95,'Copy of PY1 Data(H)'!$A$1:$A$288,'Copy of PY1 Data(H)'!$A$1:$CZ$288))</f>
        <v>1194054</v>
      </c>
      <c r="Z95" s="180" cm="1">
        <f t="array" ref="Z95">_xlfn.XLOOKUP(Z$1,'Copy of PY1 Data(H)'!$A$1:$CZ$1,_xlfn.XLOOKUP($A95,'Copy of PY1 Data(H)'!$A$1:$A$288,'Copy of PY1 Data(H)'!$A$1:$CZ$288))</f>
        <v>41449027</v>
      </c>
      <c r="AA95" s="180" cm="1">
        <f t="array" ref="AA95">_xlfn.XLOOKUP(AA$1,'Copy of PY1 Data(H)'!$A$1:$CZ$1,_xlfn.XLOOKUP($A95,'Copy of PY1 Data(H)'!$A$1:$A$288,'Copy of PY1 Data(H)'!$A$1:$CZ$288))</f>
        <v>0</v>
      </c>
      <c r="AB95" s="180" cm="1">
        <f t="array" ref="AB95">_xlfn.XLOOKUP(AB$1,'Copy of PY1 Data(H)'!$A$1:$CZ$1,_xlfn.XLOOKUP($A95,'Copy of PY1 Data(H)'!$A$1:$A$288,'Copy of PY1 Data(H)'!$A$1:$CZ$288))</f>
        <v>234683</v>
      </c>
      <c r="AC95" s="180" cm="1">
        <f t="array" ref="AC95">_xlfn.XLOOKUP(AC$1,'Copy of PY1 Data(H)'!$A$1:$CZ$1,_xlfn.XLOOKUP($A95,'Copy of PY1 Data(H)'!$A$1:$A$288,'Copy of PY1 Data(H)'!$A$1:$CZ$288))</f>
        <v>0</v>
      </c>
      <c r="AD95" s="180" cm="1">
        <f t="array" ref="AD95">_xlfn.XLOOKUP(AD$1,'Copy of PY1 Data(H)'!$A$1:$CZ$1,_xlfn.XLOOKUP($A95,'Copy of PY1 Data(H)'!$A$1:$A$288,'Copy of PY1 Data(H)'!$A$1:$CZ$288))</f>
        <v>0</v>
      </c>
      <c r="AE95" s="180" cm="1">
        <f t="array" ref="AE95">_xlfn.XLOOKUP(AE$1,'Copy of PY1 Data(H)'!$A$1:$CZ$1,_xlfn.XLOOKUP($A95,'Copy of PY1 Data(H)'!$A$1:$A$288,'Copy of PY1 Data(H)'!$A$1:$CZ$288))</f>
        <v>0</v>
      </c>
      <c r="AF95" s="180" cm="1">
        <f t="array" ref="AF95">_xlfn.XLOOKUP(AF$1,'Copy of PY1 Data(H)'!$A$1:$CZ$1,_xlfn.XLOOKUP($A95,'Copy of PY1 Data(H)'!$A$1:$A$288,'Copy of PY1 Data(H)'!$A$1:$CZ$288))</f>
        <v>73455616</v>
      </c>
      <c r="AG95" s="180" cm="1">
        <f t="array" ref="AG95">_xlfn.XLOOKUP(AG$1,'Copy of PY1 Data(H)'!$A$1:$CZ$1,_xlfn.XLOOKUP($A95,'Copy of PY1 Data(H)'!$A$1:$A$288,'Copy of PY1 Data(H)'!$A$1:$CZ$288))</f>
        <v>1959</v>
      </c>
      <c r="AH95" s="180" cm="1">
        <f t="array" ref="AH95">_xlfn.XLOOKUP(AH$1,'Copy of PY1 Data(H)'!$A$1:$CZ$1,_xlfn.XLOOKUP($A95,'Copy of PY1 Data(H)'!$A$1:$A$288,'Copy of PY1 Data(H)'!$A$1:$CZ$288))</f>
        <v>25529</v>
      </c>
      <c r="AI95" s="180" cm="1">
        <f t="array" ref="AI95">_xlfn.XLOOKUP(AI$1,'Copy of PY1 Data(H)'!$A$1:$CZ$1,_xlfn.XLOOKUP($A95,'Copy of PY1 Data(H)'!$A$1:$A$288,'Copy of PY1 Data(H)'!$A$1:$CZ$288))</f>
        <v>4289222</v>
      </c>
      <c r="AJ95" s="180" cm="1">
        <f t="array" ref="AJ95">_xlfn.XLOOKUP(AJ$1,'Copy of PY1 Data(H)'!$A$1:$CZ$1,_xlfn.XLOOKUP($A95,'Copy of PY1 Data(H)'!$A$1:$A$288,'Copy of PY1 Data(H)'!$A$1:$CZ$288))</f>
        <v>0</v>
      </c>
      <c r="AK95" s="180" cm="1">
        <f t="array" ref="AK95">_xlfn.XLOOKUP(AK$1,'Copy of PY1 Data(H)'!$A$1:$CZ$1,_xlfn.XLOOKUP($A95,'Copy of PY1 Data(H)'!$A$1:$A$288,'Copy of PY1 Data(H)'!$A$1:$CZ$288))</f>
        <v>14918</v>
      </c>
      <c r="AL95" s="180" cm="1">
        <f t="array" ref="AL95">_xlfn.XLOOKUP(AL$1,'Copy of PY1 Data(H)'!$A$1:$CZ$1,_xlfn.XLOOKUP($A95,'Copy of PY1 Data(H)'!$A$1:$A$288,'Copy of PY1 Data(H)'!$A$1:$CZ$288))</f>
        <v>0</v>
      </c>
      <c r="AM95" s="180" cm="1">
        <f t="array" ref="AM95">_xlfn.XLOOKUP(AM$1,'Copy of PY1 Data(H)'!$A$1:$CZ$1,_xlfn.XLOOKUP($A95,'Copy of PY1 Data(H)'!$A$1:$A$288,'Copy of PY1 Data(H)'!$A$1:$CZ$288))</f>
        <v>2651031</v>
      </c>
      <c r="AN95" s="180" cm="1">
        <f t="array" ref="AN95">_xlfn.XLOOKUP(AN$1,'Copy of PY1 Data(H)'!$A$1:$CZ$1,_xlfn.XLOOKUP($A95,'Copy of PY1 Data(H)'!$A$1:$A$288,'Copy of PY1 Data(H)'!$A$1:$CZ$288))</f>
        <v>11385219</v>
      </c>
      <c r="AO95" s="180" cm="1">
        <f t="array" ref="AO95">_xlfn.XLOOKUP(AO$1,'Copy of PY1 Data(H)'!$A$1:$CZ$1,_xlfn.XLOOKUP($A95,'Copy of PY1 Data(H)'!$A$1:$A$288,'Copy of PY1 Data(H)'!$A$1:$CZ$288))</f>
        <v>0</v>
      </c>
      <c r="AP95" s="180" cm="1">
        <f t="array" ref="AP95">_xlfn.XLOOKUP(AP$1,'Copy of PY1 Data(H)'!$A$1:$CZ$1,_xlfn.XLOOKUP($A95,'Copy of PY1 Data(H)'!$A$1:$A$288,'Copy of PY1 Data(H)'!$A$1:$CZ$288))</f>
        <v>2936258</v>
      </c>
      <c r="AQ95" s="180" cm="1">
        <f t="array" ref="AQ95">_xlfn.XLOOKUP(AQ$1,'Copy of PY1 Data(H)'!$A$1:$CZ$1,_xlfn.XLOOKUP($A95,'Copy of PY1 Data(H)'!$A$1:$A$288,'Copy of PY1 Data(H)'!$A$1:$CZ$288))</f>
        <v>0</v>
      </c>
      <c r="AR95" s="180" cm="1">
        <f t="array" ref="AR95">_xlfn.XLOOKUP(AR$1,'Copy of PY1 Data(H)'!$A$1:$CZ$1,_xlfn.XLOOKUP($A95,'Copy of PY1 Data(H)'!$A$1:$A$288,'Copy of PY1 Data(H)'!$A$1:$CZ$288))</f>
        <v>0</v>
      </c>
      <c r="AS95" s="180" cm="1">
        <f t="array" ref="AS95">_xlfn.XLOOKUP(AS$1,'Copy of PY1 Data(H)'!$A$1:$CZ$1,_xlfn.XLOOKUP($A95,'Copy of PY1 Data(H)'!$A$1:$A$288,'Copy of PY1 Data(H)'!$A$1:$CZ$288))</f>
        <v>0</v>
      </c>
      <c r="AT95" s="180" cm="1">
        <f t="array" ref="AT95">_xlfn.XLOOKUP(AT$1,'Copy of PY1 Data(H)'!$A$1:$CZ$1,_xlfn.XLOOKUP($A95,'Copy of PY1 Data(H)'!$A$1:$A$288,'Copy of PY1 Data(H)'!$A$1:$CZ$288))</f>
        <v>330838</v>
      </c>
      <c r="AU95" s="180" cm="1">
        <f t="array" ref="AU95">_xlfn.XLOOKUP(AU$1,'Copy of PY1 Data(H)'!$A$1:$CZ$1,_xlfn.XLOOKUP($A95,'Copy of PY1 Data(H)'!$A$1:$A$288,'Copy of PY1 Data(H)'!$A$1:$CZ$288))</f>
        <v>369437921</v>
      </c>
      <c r="AV95" s="180" cm="1">
        <f t="array" ref="AV95">_xlfn.XLOOKUP(AV$1,'Copy of PY1 Data(H)'!$A$1:$CZ$1,_xlfn.XLOOKUP($A95,'Copy of PY1 Data(H)'!$A$1:$A$288,'Copy of PY1 Data(H)'!$A$1:$CZ$288))</f>
        <v>132181057</v>
      </c>
      <c r="AW95" s="180" cm="1">
        <f t="array" ref="AW95">_xlfn.XLOOKUP(AW$1,'Copy of PY1 Data(H)'!$A$1:$CZ$1,_xlfn.XLOOKUP($A95,'Copy of PY1 Data(H)'!$A$1:$A$288,'Copy of PY1 Data(H)'!$A$1:$CZ$288))</f>
        <v>1008462</v>
      </c>
      <c r="AX95" s="180" cm="1">
        <f t="array" ref="AX95">_xlfn.XLOOKUP(AX$1,'Copy of PY1 Data(H)'!$A$1:$CZ$1,_xlfn.XLOOKUP($A95,'Copy of PY1 Data(H)'!$A$1:$A$288,'Copy of PY1 Data(H)'!$A$1:$CZ$288))</f>
        <v>477466</v>
      </c>
      <c r="AY95" s="180" cm="1">
        <f t="array" ref="AY95">_xlfn.XLOOKUP(AY$1,'Copy of PY1 Data(H)'!$A$1:$CZ$1,_xlfn.XLOOKUP($A95,'Copy of PY1 Data(H)'!$A$1:$A$288,'Copy of PY1 Data(H)'!$A$1:$CZ$288))</f>
        <v>171607</v>
      </c>
      <c r="AZ95" s="180" cm="1">
        <f t="array" ref="AZ95">_xlfn.XLOOKUP(AZ$1,'Copy of PY1 Data(H)'!$A$1:$CZ$1,_xlfn.XLOOKUP($A95,'Copy of PY1 Data(H)'!$A$1:$A$288,'Copy of PY1 Data(H)'!$A$1:$CZ$288))</f>
        <v>140593</v>
      </c>
      <c r="BA95" s="180" cm="1">
        <f t="array" ref="BA95">_xlfn.XLOOKUP(BA$1,'Copy of PY1 Data(H)'!$A$1:$CZ$1,_xlfn.XLOOKUP($A95,'Copy of PY1 Data(H)'!$A$1:$A$288,'Copy of PY1 Data(H)'!$A$1:$CZ$288))</f>
        <v>0</v>
      </c>
      <c r="BB95" s="180" cm="1">
        <f t="array" ref="BB95">_xlfn.XLOOKUP(BB$1,'Copy of PY1 Data(H)'!$A$1:$CZ$1,_xlfn.XLOOKUP($A95,'Copy of PY1 Data(H)'!$A$1:$A$288,'Copy of PY1 Data(H)'!$A$1:$CZ$288))</f>
        <v>3828064</v>
      </c>
      <c r="BC95" s="180" cm="1">
        <f t="array" ref="BC95">_xlfn.XLOOKUP(BC$1,'Copy of PY1 Data(H)'!$A$1:$CZ$1,_xlfn.XLOOKUP($A95,'Copy of PY1 Data(H)'!$A$1:$A$288,'Copy of PY1 Data(H)'!$A$1:$CZ$288))</f>
        <v>220035</v>
      </c>
      <c r="BD95" s="180" cm="1">
        <f t="array" ref="BD95">_xlfn.XLOOKUP(BD$1,'Copy of PY1 Data(H)'!$A$1:$CZ$1,_xlfn.XLOOKUP($A95,'Copy of PY1 Data(H)'!$A$1:$A$288,'Copy of PY1 Data(H)'!$A$1:$CZ$288))</f>
        <v>0</v>
      </c>
      <c r="BE95" s="180" cm="1">
        <f t="array" ref="BE95">_xlfn.XLOOKUP(BE$1,'Copy of PY1 Data(H)'!$A$1:$CZ$1,_xlfn.XLOOKUP($A95,'Copy of PY1 Data(H)'!$A$1:$A$288,'Copy of PY1 Data(H)'!$A$1:$CZ$288))</f>
        <v>298181</v>
      </c>
      <c r="BF95" s="180" cm="1">
        <f t="array" ref="BF95">_xlfn.XLOOKUP(BF$1,'Copy of PY1 Data(H)'!$A$1:$CZ$1,_xlfn.XLOOKUP($A95,'Copy of PY1 Data(H)'!$A$1:$A$288,'Copy of PY1 Data(H)'!$A$1:$CZ$288))</f>
        <v>17511095</v>
      </c>
      <c r="BG95" s="180" cm="1">
        <f t="array" ref="BG95">_xlfn.XLOOKUP(BG$1,'Copy of PY1 Data(H)'!$A$1:$CZ$1,_xlfn.XLOOKUP($A95,'Copy of PY1 Data(H)'!$A$1:$A$288,'Copy of PY1 Data(H)'!$A$1:$CZ$288))</f>
        <v>0</v>
      </c>
      <c r="BH95" s="180" cm="1">
        <f t="array" ref="BH95">_xlfn.XLOOKUP(BH$1,'Copy of PY1 Data(H)'!$A$1:$CZ$1,_xlfn.XLOOKUP($A95,'Copy of PY1 Data(H)'!$A$1:$A$288,'Copy of PY1 Data(H)'!$A$1:$CZ$288))</f>
        <v>15043181</v>
      </c>
      <c r="BI95" s="180" cm="1">
        <f t="array" ref="BI95">_xlfn.XLOOKUP(BI$1,'Copy of PY1 Data(H)'!$A$1:$CZ$1,_xlfn.XLOOKUP($A95,'Copy of PY1 Data(H)'!$A$1:$A$288,'Copy of PY1 Data(H)'!$A$1:$CZ$288))</f>
        <v>1560605</v>
      </c>
      <c r="BJ95" s="180" cm="1">
        <f t="array" ref="BJ95">_xlfn.XLOOKUP(BJ$1,'Copy of PY1 Data(H)'!$A$1:$CZ$1,_xlfn.XLOOKUP($A95,'Copy of PY1 Data(H)'!$A$1:$A$288,'Copy of PY1 Data(H)'!$A$1:$CZ$288))</f>
        <v>0</v>
      </c>
      <c r="BK95" s="180" cm="1">
        <f t="array" ref="BK95">_xlfn.XLOOKUP(BK$1,'Copy of PY1 Data(H)'!$A$1:$CZ$1,_xlfn.XLOOKUP($A95,'Copy of PY1 Data(H)'!$A$1:$A$288,'Copy of PY1 Data(H)'!$A$1:$CZ$288))</f>
        <v>0</v>
      </c>
      <c r="BL95" s="180" cm="1">
        <f t="array" ref="BL95">_xlfn.XLOOKUP(BL$1,'Copy of PY1 Data(H)'!$A$1:$CZ$1,_xlfn.XLOOKUP($A95,'Copy of PY1 Data(H)'!$A$1:$A$288,'Copy of PY1 Data(H)'!$A$1:$CZ$288))</f>
        <v>25013164</v>
      </c>
      <c r="BM95" s="180" cm="1">
        <f t="array" ref="BM95">_xlfn.XLOOKUP(BM$1,'Copy of PY1 Data(H)'!$A$1:$CZ$1,_xlfn.XLOOKUP($A95,'Copy of PY1 Data(H)'!$A$1:$A$288,'Copy of PY1 Data(H)'!$A$1:$CZ$288))</f>
        <v>33691634</v>
      </c>
      <c r="BN95" s="180" cm="1">
        <f t="array" ref="BN95">_xlfn.XLOOKUP(BN$1,'Copy of PY1 Data(H)'!$A$1:$CZ$1,_xlfn.XLOOKUP($A95,'Copy of PY1 Data(H)'!$A$1:$A$288,'Copy of PY1 Data(H)'!$A$1:$CZ$288))</f>
        <v>6939153</v>
      </c>
      <c r="BO95" s="180" cm="1">
        <f t="array" ref="BO95">_xlfn.XLOOKUP(BO$1,'Copy of PY1 Data(H)'!$A$1:$CZ$1,_xlfn.XLOOKUP($A95,'Copy of PY1 Data(H)'!$A$1:$A$288,'Copy of PY1 Data(H)'!$A$1:$CZ$288))</f>
        <v>31775810</v>
      </c>
      <c r="BP95" s="180" cm="1">
        <f t="array" ref="BP95">_xlfn.XLOOKUP(BP$1,'Copy of PY1 Data(H)'!$A$1:$CZ$1,_xlfn.XLOOKUP($A95,'Copy of PY1 Data(H)'!$A$1:$A$288,'Copy of PY1 Data(H)'!$A$1:$CZ$288))</f>
        <v>172977918</v>
      </c>
      <c r="BQ95" s="180" cm="1">
        <f t="array" ref="BQ95">_xlfn.XLOOKUP(BQ$1,'Copy of PY1 Data(H)'!$A$1:$CZ$1,_xlfn.XLOOKUP($A95,'Copy of PY1 Data(H)'!$A$1:$A$288,'Copy of PY1 Data(H)'!$A$1:$CZ$288))</f>
        <v>30418</v>
      </c>
      <c r="BR95" s="180" cm="1">
        <f t="array" ref="BR95">_xlfn.XLOOKUP(BR$1,'Copy of PY1 Data(H)'!$A$1:$CZ$1,_xlfn.XLOOKUP($A95,'Copy of PY1 Data(H)'!$A$1:$A$288,'Copy of PY1 Data(H)'!$A$1:$CZ$288))</f>
        <v>1425903</v>
      </c>
      <c r="BS95" s="180" cm="1">
        <f t="array" ref="BS95">_xlfn.XLOOKUP(BS$1,'Copy of PY1 Data(H)'!$A$1:$CZ$1,_xlfn.XLOOKUP($A95,'Copy of PY1 Data(H)'!$A$1:$A$288,'Copy of PY1 Data(H)'!$A$1:$CZ$288))</f>
        <v>0</v>
      </c>
      <c r="BT95" s="180" cm="1">
        <f t="array" ref="BT95">_xlfn.XLOOKUP(BT$1,'Copy of PY1 Data(H)'!$A$1:$CZ$1,_xlfn.XLOOKUP($A95,'Copy of PY1 Data(H)'!$A$1:$A$288,'Copy of PY1 Data(H)'!$A$1:$CZ$288))</f>
        <v>0</v>
      </c>
      <c r="BU95" s="180" cm="1">
        <f t="array" ref="BU95">_xlfn.XLOOKUP(BU$1,'Copy of PY1 Data(H)'!$A$1:$CZ$1,_xlfn.XLOOKUP($A95,'Copy of PY1 Data(H)'!$A$1:$A$288,'Copy of PY1 Data(H)'!$A$1:$CZ$288))</f>
        <v>44580</v>
      </c>
      <c r="BV95" s="180" cm="1">
        <f t="array" ref="BV95">_xlfn.XLOOKUP(BV$1,'Copy of PY1 Data(H)'!$A$1:$CZ$1,_xlfn.XLOOKUP($A95,'Copy of PY1 Data(H)'!$A$1:$A$288,'Copy of PY1 Data(H)'!$A$1:$CZ$288))</f>
        <v>33108</v>
      </c>
      <c r="BW95" s="180" cm="1">
        <f t="array" ref="BW95">_xlfn.XLOOKUP(BW$1,'Copy of PY1 Data(H)'!$A$1:$CZ$1,_xlfn.XLOOKUP($A95,'Copy of PY1 Data(H)'!$A$1:$A$288,'Copy of PY1 Data(H)'!$A$1:$CZ$288))</f>
        <v>737259</v>
      </c>
      <c r="BX95" s="180" cm="1">
        <f t="array" ref="BX95">_xlfn.XLOOKUP(BX$1,'Copy of PY1 Data(H)'!$A$1:$CZ$1,_xlfn.XLOOKUP($A95,'Copy of PY1 Data(H)'!$A$1:$A$288,'Copy of PY1 Data(H)'!$A$1:$CZ$288))</f>
        <v>0</v>
      </c>
      <c r="BY95" s="180" cm="1">
        <f t="array" ref="BY95">_xlfn.XLOOKUP(BY$1,'Copy of PY1 Data(H)'!$A$1:$CZ$1,_xlfn.XLOOKUP($A95,'Copy of PY1 Data(H)'!$A$1:$A$288,'Copy of PY1 Data(H)'!$A$1:$CZ$288))</f>
        <v>40629252</v>
      </c>
      <c r="BZ95" s="180" cm="1">
        <f t="array" ref="BZ95">_xlfn.XLOOKUP(BZ$1,'Copy of PY1 Data(H)'!$A$1:$CZ$1,_xlfn.XLOOKUP($A95,'Copy of PY1 Data(H)'!$A$1:$A$288,'Copy of PY1 Data(H)'!$A$1:$CZ$288))</f>
        <v>515841</v>
      </c>
      <c r="CA95" s="180" cm="1">
        <f t="array" ref="CA95">_xlfn.XLOOKUP(CA$1,'Copy of PY1 Data(H)'!$A$1:$CZ$1,_xlfn.XLOOKUP($A95,'Copy of PY1 Data(H)'!$A$1:$A$288,'Copy of PY1 Data(H)'!$A$1:$CZ$288))</f>
        <v>0</v>
      </c>
      <c r="CB95" s="180" cm="1">
        <f t="array" ref="CB95">_xlfn.XLOOKUP(CB$1,'Copy of PY1 Data(H)'!$A$1:$CZ$1,_xlfn.XLOOKUP($A95,'Copy of PY1 Data(H)'!$A$1:$A$288,'Copy of PY1 Data(H)'!$A$1:$CZ$288))</f>
        <v>316169</v>
      </c>
      <c r="CC95" s="180" cm="1">
        <f t="array" ref="CC95">_xlfn.XLOOKUP(CC$1,'Copy of PY1 Data(H)'!$A$1:$CZ$1,_xlfn.XLOOKUP($A95,'Copy of PY1 Data(H)'!$A$1:$A$288,'Copy of PY1 Data(H)'!$A$1:$CZ$288))</f>
        <v>0</v>
      </c>
      <c r="CD95" s="180" cm="1">
        <f t="array" ref="CD95">_xlfn.XLOOKUP(CD$1,'Copy of PY1 Data(H)'!$A$1:$CZ$1,_xlfn.XLOOKUP($A95,'Copy of PY1 Data(H)'!$A$1:$A$288,'Copy of PY1 Data(H)'!$A$1:$CZ$288))</f>
        <v>0</v>
      </c>
    </row>
    <row r="96" spans="1:82" x14ac:dyDescent="0.3">
      <c r="A96" s="180">
        <v>375</v>
      </c>
      <c r="C96" s="180"/>
      <c r="D96" s="180" cm="1">
        <f t="array" ref="D96">_xlfn.XLOOKUP(D$1,'Copy of PY1 Data(H)'!$A$1:$CZ$1,_xlfn.XLOOKUP($A96,'Copy of PY1 Data(H)'!$A$1:$A$288,'Copy of PY1 Data(H)'!$A$1:$CZ$288))</f>
        <v>177203</v>
      </c>
      <c r="E96" s="180" cm="1">
        <f t="array" ref="E96">_xlfn.XLOOKUP(E$1,'Copy of PY1 Data(H)'!$A$1:$CZ$1,_xlfn.XLOOKUP($A96,'Copy of PY1 Data(H)'!$A$1:$A$288,'Copy of PY1 Data(H)'!$A$1:$CZ$288))</f>
        <v>-375557</v>
      </c>
      <c r="F96" s="180" cm="1">
        <f t="array" ref="F96">_xlfn.XLOOKUP(F$1,'Copy of PY1 Data(H)'!$A$1:$CZ$1,_xlfn.XLOOKUP($A96,'Copy of PY1 Data(H)'!$A$1:$A$288,'Copy of PY1 Data(H)'!$A$1:$CZ$288))</f>
        <v>0</v>
      </c>
      <c r="G96" s="180" cm="1">
        <f t="array" ref="G96">_xlfn.XLOOKUP(G$1,'Copy of PY1 Data(H)'!$A$1:$CZ$1,_xlfn.XLOOKUP($A96,'Copy of PY1 Data(H)'!$A$1:$A$288,'Copy of PY1 Data(H)'!$A$1:$CZ$288))</f>
        <v>645232</v>
      </c>
      <c r="H96" s="180" cm="1">
        <f t="array" ref="H96">_xlfn.XLOOKUP(H$1,'Copy of PY1 Data(H)'!$A$1:$CZ$1,_xlfn.XLOOKUP($A96,'Copy of PY1 Data(H)'!$A$1:$A$288,'Copy of PY1 Data(H)'!$A$1:$CZ$288))</f>
        <v>660920</v>
      </c>
      <c r="I96" s="180" cm="1">
        <f t="array" ref="I96">_xlfn.XLOOKUP(I$1,'Copy of PY1 Data(H)'!$A$1:$CZ$1,_xlfn.XLOOKUP($A96,'Copy of PY1 Data(H)'!$A$1:$A$288,'Copy of PY1 Data(H)'!$A$1:$CZ$288))</f>
        <v>131981</v>
      </c>
      <c r="J96" s="180" cm="1">
        <f t="array" ref="J96">_xlfn.XLOOKUP(J$1,'Copy of PY1 Data(H)'!$A$1:$CZ$1,_xlfn.XLOOKUP($A96,'Copy of PY1 Data(H)'!$A$1:$A$288,'Copy of PY1 Data(H)'!$A$1:$CZ$288))</f>
        <v>0</v>
      </c>
      <c r="K96" s="180" cm="1">
        <f t="array" ref="K96">_xlfn.XLOOKUP(K$1,'Copy of PY1 Data(H)'!$A$1:$CZ$1,_xlfn.XLOOKUP($A96,'Copy of PY1 Data(H)'!$A$1:$A$288,'Copy of PY1 Data(H)'!$A$1:$CZ$288))</f>
        <v>57554</v>
      </c>
      <c r="L96" s="180" cm="1">
        <f t="array" ref="L96">_xlfn.XLOOKUP(L$1,'Copy of PY1 Data(H)'!$A$1:$CZ$1,_xlfn.XLOOKUP($A96,'Copy of PY1 Data(H)'!$A$1:$A$288,'Copy of PY1 Data(H)'!$A$1:$CZ$288))</f>
        <v>3253634</v>
      </c>
      <c r="M96" s="180" cm="1">
        <f t="array" ref="M96">_xlfn.XLOOKUP(M$1,'Copy of PY1 Data(H)'!$A$1:$CZ$1,_xlfn.XLOOKUP($A96,'Copy of PY1 Data(H)'!$A$1:$A$288,'Copy of PY1 Data(H)'!$A$1:$CZ$288))</f>
        <v>0</v>
      </c>
      <c r="N96" s="180" cm="1">
        <f t="array" ref="N96">_xlfn.XLOOKUP(N$1,'Copy of PY1 Data(H)'!$A$1:$CZ$1,_xlfn.XLOOKUP($A96,'Copy of PY1 Data(H)'!$A$1:$A$288,'Copy of PY1 Data(H)'!$A$1:$CZ$288))</f>
        <v>0</v>
      </c>
      <c r="O96" s="180" cm="1">
        <f t="array" ref="O96">_xlfn.XLOOKUP(O$1,'Copy of PY1 Data(H)'!$A$1:$CZ$1,_xlfn.XLOOKUP($A96,'Copy of PY1 Data(H)'!$A$1:$A$288,'Copy of PY1 Data(H)'!$A$1:$CZ$288))</f>
        <v>0</v>
      </c>
      <c r="P96" s="180" cm="1">
        <f t="array" ref="P96">_xlfn.XLOOKUP(P$1,'Copy of PY1 Data(H)'!$A$1:$CZ$1,_xlfn.XLOOKUP($A96,'Copy of PY1 Data(H)'!$A$1:$A$288,'Copy of PY1 Data(H)'!$A$1:$CZ$288))</f>
        <v>7974</v>
      </c>
      <c r="Q96" s="180" cm="1">
        <f t="array" ref="Q96">_xlfn.XLOOKUP(Q$1,'Copy of PY1 Data(H)'!$A$1:$CZ$1,_xlfn.XLOOKUP($A96,'Copy of PY1 Data(H)'!$A$1:$A$288,'Copy of PY1 Data(H)'!$A$1:$CZ$288))</f>
        <v>3612510</v>
      </c>
      <c r="R96" s="180" cm="1">
        <f t="array" ref="R96">_xlfn.XLOOKUP(R$1,'Copy of PY1 Data(H)'!$A$1:$CZ$1,_xlfn.XLOOKUP($A96,'Copy of PY1 Data(H)'!$A$1:$A$288,'Copy of PY1 Data(H)'!$A$1:$CZ$288))</f>
        <v>0</v>
      </c>
      <c r="S96" s="180" cm="1">
        <f t="array" ref="S96">_xlfn.XLOOKUP(S$1,'Copy of PY1 Data(H)'!$A$1:$CZ$1,_xlfn.XLOOKUP($A96,'Copy of PY1 Data(H)'!$A$1:$A$288,'Copy of PY1 Data(H)'!$A$1:$CZ$288))</f>
        <v>332448</v>
      </c>
      <c r="T96" s="180" cm="1">
        <f t="array" ref="T96">_xlfn.XLOOKUP(T$1,'Copy of PY1 Data(H)'!$A$1:$CZ$1,_xlfn.XLOOKUP($A96,'Copy of PY1 Data(H)'!$A$1:$A$288,'Copy of PY1 Data(H)'!$A$1:$CZ$288))</f>
        <v>1116895</v>
      </c>
      <c r="U96" s="180" cm="1">
        <f t="array" ref="U96">_xlfn.XLOOKUP(U$1,'Copy of PY1 Data(H)'!$A$1:$CZ$1,_xlfn.XLOOKUP($A96,'Copy of PY1 Data(H)'!$A$1:$A$288,'Copy of PY1 Data(H)'!$A$1:$CZ$288))</f>
        <v>751165</v>
      </c>
      <c r="V96" s="180" cm="1">
        <f t="array" ref="V96">_xlfn.XLOOKUP(V$1,'Copy of PY1 Data(H)'!$A$1:$CZ$1,_xlfn.XLOOKUP($A96,'Copy of PY1 Data(H)'!$A$1:$A$288,'Copy of PY1 Data(H)'!$A$1:$CZ$288))</f>
        <v>6308124</v>
      </c>
      <c r="W96" s="180" cm="1">
        <f t="array" ref="W96">_xlfn.XLOOKUP(W$1,'Copy of PY1 Data(H)'!$A$1:$CZ$1,_xlfn.XLOOKUP($A96,'Copy of PY1 Data(H)'!$A$1:$A$288,'Copy of PY1 Data(H)'!$A$1:$CZ$288))</f>
        <v>0</v>
      </c>
      <c r="X96" s="180" cm="1">
        <f t="array" ref="X96">_xlfn.XLOOKUP(X$1,'Copy of PY1 Data(H)'!$A$1:$CZ$1,_xlfn.XLOOKUP($A96,'Copy of PY1 Data(H)'!$A$1:$A$288,'Copy of PY1 Data(H)'!$A$1:$CZ$288))</f>
        <v>0</v>
      </c>
      <c r="Y96" s="180" cm="1">
        <f t="array" ref="Y96">_xlfn.XLOOKUP(Y$1,'Copy of PY1 Data(H)'!$A$1:$CZ$1,_xlfn.XLOOKUP($A96,'Copy of PY1 Data(H)'!$A$1:$A$288,'Copy of PY1 Data(H)'!$A$1:$CZ$288))</f>
        <v>20266</v>
      </c>
      <c r="Z96" s="180" cm="1">
        <f t="array" ref="Z96">_xlfn.XLOOKUP(Z$1,'Copy of PY1 Data(H)'!$A$1:$CZ$1,_xlfn.XLOOKUP($A96,'Copy of PY1 Data(H)'!$A$1:$A$288,'Copy of PY1 Data(H)'!$A$1:$CZ$288))</f>
        <v>23232760</v>
      </c>
      <c r="AA96" s="180" cm="1">
        <f t="array" ref="AA96">_xlfn.XLOOKUP(AA$1,'Copy of PY1 Data(H)'!$A$1:$CZ$1,_xlfn.XLOOKUP($A96,'Copy of PY1 Data(H)'!$A$1:$A$288,'Copy of PY1 Data(H)'!$A$1:$CZ$288))</f>
        <v>28398</v>
      </c>
      <c r="AB96" s="180" cm="1">
        <f t="array" ref="AB96">_xlfn.XLOOKUP(AB$1,'Copy of PY1 Data(H)'!$A$1:$CZ$1,_xlfn.XLOOKUP($A96,'Copy of PY1 Data(H)'!$A$1:$A$288,'Copy of PY1 Data(H)'!$A$1:$CZ$288))</f>
        <v>623314</v>
      </c>
      <c r="AC96" s="180" cm="1">
        <f t="array" ref="AC96">_xlfn.XLOOKUP(AC$1,'Copy of PY1 Data(H)'!$A$1:$CZ$1,_xlfn.XLOOKUP($A96,'Copy of PY1 Data(H)'!$A$1:$A$288,'Copy of PY1 Data(H)'!$A$1:$CZ$288))</f>
        <v>0</v>
      </c>
      <c r="AD96" s="180" cm="1">
        <f t="array" ref="AD96">_xlfn.XLOOKUP(AD$1,'Copy of PY1 Data(H)'!$A$1:$CZ$1,_xlfn.XLOOKUP($A96,'Copy of PY1 Data(H)'!$A$1:$A$288,'Copy of PY1 Data(H)'!$A$1:$CZ$288))</f>
        <v>0</v>
      </c>
      <c r="AE96" s="180" cm="1">
        <f t="array" ref="AE96">_xlfn.XLOOKUP(AE$1,'Copy of PY1 Data(H)'!$A$1:$CZ$1,_xlfn.XLOOKUP($A96,'Copy of PY1 Data(H)'!$A$1:$A$288,'Copy of PY1 Data(H)'!$A$1:$CZ$288))</f>
        <v>0</v>
      </c>
      <c r="AF96" s="180" cm="1">
        <f t="array" ref="AF96">_xlfn.XLOOKUP(AF$1,'Copy of PY1 Data(H)'!$A$1:$CZ$1,_xlfn.XLOOKUP($A96,'Copy of PY1 Data(H)'!$A$1:$A$288,'Copy of PY1 Data(H)'!$A$1:$CZ$288))</f>
        <v>19300448</v>
      </c>
      <c r="AG96" s="180" cm="1">
        <f t="array" ref="AG96">_xlfn.XLOOKUP(AG$1,'Copy of PY1 Data(H)'!$A$1:$CZ$1,_xlfn.XLOOKUP($A96,'Copy of PY1 Data(H)'!$A$1:$A$288,'Copy of PY1 Data(H)'!$A$1:$CZ$288))</f>
        <v>160</v>
      </c>
      <c r="AH96" s="180" cm="1">
        <f t="array" ref="AH96">_xlfn.XLOOKUP(AH$1,'Copy of PY1 Data(H)'!$A$1:$CZ$1,_xlfn.XLOOKUP($A96,'Copy of PY1 Data(H)'!$A$1:$A$288,'Copy of PY1 Data(H)'!$A$1:$CZ$288))</f>
        <v>124519</v>
      </c>
      <c r="AI96" s="180" cm="1">
        <f t="array" ref="AI96">_xlfn.XLOOKUP(AI$1,'Copy of PY1 Data(H)'!$A$1:$CZ$1,_xlfn.XLOOKUP($A96,'Copy of PY1 Data(H)'!$A$1:$A$288,'Copy of PY1 Data(H)'!$A$1:$CZ$288))</f>
        <v>1778974</v>
      </c>
      <c r="AJ96" s="180" cm="1">
        <f t="array" ref="AJ96">_xlfn.XLOOKUP(AJ$1,'Copy of PY1 Data(H)'!$A$1:$CZ$1,_xlfn.XLOOKUP($A96,'Copy of PY1 Data(H)'!$A$1:$A$288,'Copy of PY1 Data(H)'!$A$1:$CZ$288))</f>
        <v>94809</v>
      </c>
      <c r="AK96" s="180" cm="1">
        <f t="array" ref="AK96">_xlfn.XLOOKUP(AK$1,'Copy of PY1 Data(H)'!$A$1:$CZ$1,_xlfn.XLOOKUP($A96,'Copy of PY1 Data(H)'!$A$1:$A$288,'Copy of PY1 Data(H)'!$A$1:$CZ$288))</f>
        <v>47713</v>
      </c>
      <c r="AL96" s="180" cm="1">
        <f t="array" ref="AL96">_xlfn.XLOOKUP(AL$1,'Copy of PY1 Data(H)'!$A$1:$CZ$1,_xlfn.XLOOKUP($A96,'Copy of PY1 Data(H)'!$A$1:$A$288,'Copy of PY1 Data(H)'!$A$1:$CZ$288))</f>
        <v>0</v>
      </c>
      <c r="AM96" s="180" cm="1">
        <f t="array" ref="AM96">_xlfn.XLOOKUP(AM$1,'Copy of PY1 Data(H)'!$A$1:$CZ$1,_xlfn.XLOOKUP($A96,'Copy of PY1 Data(H)'!$A$1:$A$288,'Copy of PY1 Data(H)'!$A$1:$CZ$288))</f>
        <v>3764231</v>
      </c>
      <c r="AN96" s="180" cm="1">
        <f t="array" ref="AN96">_xlfn.XLOOKUP(AN$1,'Copy of PY1 Data(H)'!$A$1:$CZ$1,_xlfn.XLOOKUP($A96,'Copy of PY1 Data(H)'!$A$1:$A$288,'Copy of PY1 Data(H)'!$A$1:$CZ$288))</f>
        <v>11247079</v>
      </c>
      <c r="AO96" s="180" cm="1">
        <f t="array" ref="AO96">_xlfn.XLOOKUP(AO$1,'Copy of PY1 Data(H)'!$A$1:$CZ$1,_xlfn.XLOOKUP($A96,'Copy of PY1 Data(H)'!$A$1:$A$288,'Copy of PY1 Data(H)'!$A$1:$CZ$288))</f>
        <v>0</v>
      </c>
      <c r="AP96" s="180" cm="1">
        <f t="array" ref="AP96">_xlfn.XLOOKUP(AP$1,'Copy of PY1 Data(H)'!$A$1:$CZ$1,_xlfn.XLOOKUP($A96,'Copy of PY1 Data(H)'!$A$1:$A$288,'Copy of PY1 Data(H)'!$A$1:$CZ$288))</f>
        <v>2590262</v>
      </c>
      <c r="AQ96" s="180" cm="1">
        <f t="array" ref="AQ96">_xlfn.XLOOKUP(AQ$1,'Copy of PY1 Data(H)'!$A$1:$CZ$1,_xlfn.XLOOKUP($A96,'Copy of PY1 Data(H)'!$A$1:$A$288,'Copy of PY1 Data(H)'!$A$1:$CZ$288))</f>
        <v>0</v>
      </c>
      <c r="AR96" s="180" cm="1">
        <f t="array" ref="AR96">_xlfn.XLOOKUP(AR$1,'Copy of PY1 Data(H)'!$A$1:$CZ$1,_xlfn.XLOOKUP($A96,'Copy of PY1 Data(H)'!$A$1:$A$288,'Copy of PY1 Data(H)'!$A$1:$CZ$288))</f>
        <v>0</v>
      </c>
      <c r="AS96" s="180" cm="1">
        <f t="array" ref="AS96">_xlfn.XLOOKUP(AS$1,'Copy of PY1 Data(H)'!$A$1:$CZ$1,_xlfn.XLOOKUP($A96,'Copy of PY1 Data(H)'!$A$1:$A$288,'Copy of PY1 Data(H)'!$A$1:$CZ$288))</f>
        <v>0</v>
      </c>
      <c r="AT96" s="180" cm="1">
        <f t="array" ref="AT96">_xlfn.XLOOKUP(AT$1,'Copy of PY1 Data(H)'!$A$1:$CZ$1,_xlfn.XLOOKUP($A96,'Copy of PY1 Data(H)'!$A$1:$A$288,'Copy of PY1 Data(H)'!$A$1:$CZ$288))</f>
        <v>136406</v>
      </c>
      <c r="AU96" s="180" cm="1">
        <f t="array" ref="AU96">_xlfn.XLOOKUP(AU$1,'Copy of PY1 Data(H)'!$A$1:$CZ$1,_xlfn.XLOOKUP($A96,'Copy of PY1 Data(H)'!$A$1:$A$288,'Copy of PY1 Data(H)'!$A$1:$CZ$288))</f>
        <v>33048550</v>
      </c>
      <c r="AV96" s="180" cm="1">
        <f t="array" ref="AV96">_xlfn.XLOOKUP(AV$1,'Copy of PY1 Data(H)'!$A$1:$CZ$1,_xlfn.XLOOKUP($A96,'Copy of PY1 Data(H)'!$A$1:$A$288,'Copy of PY1 Data(H)'!$A$1:$CZ$288))</f>
        <v>20003777</v>
      </c>
      <c r="AW96" s="180" cm="1">
        <f t="array" ref="AW96">_xlfn.XLOOKUP(AW$1,'Copy of PY1 Data(H)'!$A$1:$CZ$1,_xlfn.XLOOKUP($A96,'Copy of PY1 Data(H)'!$A$1:$A$288,'Copy of PY1 Data(H)'!$A$1:$CZ$288))</f>
        <v>632089</v>
      </c>
      <c r="AX96" s="180" cm="1">
        <f t="array" ref="AX96">_xlfn.XLOOKUP(AX$1,'Copy of PY1 Data(H)'!$A$1:$CZ$1,_xlfn.XLOOKUP($A96,'Copy of PY1 Data(H)'!$A$1:$A$288,'Copy of PY1 Data(H)'!$A$1:$CZ$288))</f>
        <v>72474</v>
      </c>
      <c r="AY96" s="180" cm="1">
        <f t="array" ref="AY96">_xlfn.XLOOKUP(AY$1,'Copy of PY1 Data(H)'!$A$1:$CZ$1,_xlfn.XLOOKUP($A96,'Copy of PY1 Data(H)'!$A$1:$A$288,'Copy of PY1 Data(H)'!$A$1:$CZ$288))</f>
        <v>68516</v>
      </c>
      <c r="AZ96" s="180" cm="1">
        <f t="array" ref="AZ96">_xlfn.XLOOKUP(AZ$1,'Copy of PY1 Data(H)'!$A$1:$CZ$1,_xlfn.XLOOKUP($A96,'Copy of PY1 Data(H)'!$A$1:$A$288,'Copy of PY1 Data(H)'!$A$1:$CZ$288))</f>
        <v>-96231</v>
      </c>
      <c r="BA96" s="180" cm="1">
        <f t="array" ref="BA96">_xlfn.XLOOKUP(BA$1,'Copy of PY1 Data(H)'!$A$1:$CZ$1,_xlfn.XLOOKUP($A96,'Copy of PY1 Data(H)'!$A$1:$A$288,'Copy of PY1 Data(H)'!$A$1:$CZ$288))</f>
        <v>0</v>
      </c>
      <c r="BB96" s="180" cm="1">
        <f t="array" ref="BB96">_xlfn.XLOOKUP(BB$1,'Copy of PY1 Data(H)'!$A$1:$CZ$1,_xlfn.XLOOKUP($A96,'Copy of PY1 Data(H)'!$A$1:$A$288,'Copy of PY1 Data(H)'!$A$1:$CZ$288))</f>
        <v>1533798</v>
      </c>
      <c r="BC96" s="180" cm="1">
        <f t="array" ref="BC96">_xlfn.XLOOKUP(BC$1,'Copy of PY1 Data(H)'!$A$1:$CZ$1,_xlfn.XLOOKUP($A96,'Copy of PY1 Data(H)'!$A$1:$A$288,'Copy of PY1 Data(H)'!$A$1:$CZ$288))</f>
        <v>453822</v>
      </c>
      <c r="BD96" s="180" cm="1">
        <f t="array" ref="BD96">_xlfn.XLOOKUP(BD$1,'Copy of PY1 Data(H)'!$A$1:$CZ$1,_xlfn.XLOOKUP($A96,'Copy of PY1 Data(H)'!$A$1:$A$288,'Copy of PY1 Data(H)'!$A$1:$CZ$288))</f>
        <v>0</v>
      </c>
      <c r="BE96" s="180" cm="1">
        <f t="array" ref="BE96">_xlfn.XLOOKUP(BE$1,'Copy of PY1 Data(H)'!$A$1:$CZ$1,_xlfn.XLOOKUP($A96,'Copy of PY1 Data(H)'!$A$1:$A$288,'Copy of PY1 Data(H)'!$A$1:$CZ$288))</f>
        <v>118789</v>
      </c>
      <c r="BF96" s="180" cm="1">
        <f t="array" ref="BF96">_xlfn.XLOOKUP(BF$1,'Copy of PY1 Data(H)'!$A$1:$CZ$1,_xlfn.XLOOKUP($A96,'Copy of PY1 Data(H)'!$A$1:$A$288,'Copy of PY1 Data(H)'!$A$1:$CZ$288))</f>
        <v>8260304</v>
      </c>
      <c r="BG96" s="180" cm="1">
        <f t="array" ref="BG96">_xlfn.XLOOKUP(BG$1,'Copy of PY1 Data(H)'!$A$1:$CZ$1,_xlfn.XLOOKUP($A96,'Copy of PY1 Data(H)'!$A$1:$A$288,'Copy of PY1 Data(H)'!$A$1:$CZ$288))</f>
        <v>0</v>
      </c>
      <c r="BH96" s="180" cm="1">
        <f t="array" ref="BH96">_xlfn.XLOOKUP(BH$1,'Copy of PY1 Data(H)'!$A$1:$CZ$1,_xlfn.XLOOKUP($A96,'Copy of PY1 Data(H)'!$A$1:$A$288,'Copy of PY1 Data(H)'!$A$1:$CZ$288))</f>
        <v>9279505</v>
      </c>
      <c r="BI96" s="180" cm="1">
        <f t="array" ref="BI96">_xlfn.XLOOKUP(BI$1,'Copy of PY1 Data(H)'!$A$1:$CZ$1,_xlfn.XLOOKUP($A96,'Copy of PY1 Data(H)'!$A$1:$A$288,'Copy of PY1 Data(H)'!$A$1:$CZ$288))</f>
        <v>489701</v>
      </c>
      <c r="BJ96" s="180" cm="1">
        <f t="array" ref="BJ96">_xlfn.XLOOKUP(BJ$1,'Copy of PY1 Data(H)'!$A$1:$CZ$1,_xlfn.XLOOKUP($A96,'Copy of PY1 Data(H)'!$A$1:$A$288,'Copy of PY1 Data(H)'!$A$1:$CZ$288))</f>
        <v>0</v>
      </c>
      <c r="BK96" s="180" cm="1">
        <f t="array" ref="BK96">_xlfn.XLOOKUP(BK$1,'Copy of PY1 Data(H)'!$A$1:$CZ$1,_xlfn.XLOOKUP($A96,'Copy of PY1 Data(H)'!$A$1:$A$288,'Copy of PY1 Data(H)'!$A$1:$CZ$288))</f>
        <v>0</v>
      </c>
      <c r="BL96" s="180" cm="1">
        <f t="array" ref="BL96">_xlfn.XLOOKUP(BL$1,'Copy of PY1 Data(H)'!$A$1:$CZ$1,_xlfn.XLOOKUP($A96,'Copy of PY1 Data(H)'!$A$1:$A$288,'Copy of PY1 Data(H)'!$A$1:$CZ$288))</f>
        <v>31052052</v>
      </c>
      <c r="BM96" s="180" cm="1">
        <f t="array" ref="BM96">_xlfn.XLOOKUP(BM$1,'Copy of PY1 Data(H)'!$A$1:$CZ$1,_xlfn.XLOOKUP($A96,'Copy of PY1 Data(H)'!$A$1:$A$288,'Copy of PY1 Data(H)'!$A$1:$CZ$288))</f>
        <v>12261564</v>
      </c>
      <c r="BN96" s="180" cm="1">
        <f t="array" ref="BN96">_xlfn.XLOOKUP(BN$1,'Copy of PY1 Data(H)'!$A$1:$CZ$1,_xlfn.XLOOKUP($A96,'Copy of PY1 Data(H)'!$A$1:$A$288,'Copy of PY1 Data(H)'!$A$1:$CZ$288))</f>
        <v>840663</v>
      </c>
      <c r="BO96" s="180" cm="1">
        <f t="array" ref="BO96">_xlfn.XLOOKUP(BO$1,'Copy of PY1 Data(H)'!$A$1:$CZ$1,_xlfn.XLOOKUP($A96,'Copy of PY1 Data(H)'!$A$1:$A$288,'Copy of PY1 Data(H)'!$A$1:$CZ$288))</f>
        <v>30927251</v>
      </c>
      <c r="BP96" s="180" cm="1">
        <f t="array" ref="BP96">_xlfn.XLOOKUP(BP$1,'Copy of PY1 Data(H)'!$A$1:$CZ$1,_xlfn.XLOOKUP($A96,'Copy of PY1 Data(H)'!$A$1:$A$288,'Copy of PY1 Data(H)'!$A$1:$CZ$288))</f>
        <v>40189584</v>
      </c>
      <c r="BQ96" s="180" cm="1">
        <f t="array" ref="BQ96">_xlfn.XLOOKUP(BQ$1,'Copy of PY1 Data(H)'!$A$1:$CZ$1,_xlfn.XLOOKUP($A96,'Copy of PY1 Data(H)'!$A$1:$A$288,'Copy of PY1 Data(H)'!$A$1:$CZ$288))</f>
        <v>252337</v>
      </c>
      <c r="BR96" s="180" cm="1">
        <f t="array" ref="BR96">_xlfn.XLOOKUP(BR$1,'Copy of PY1 Data(H)'!$A$1:$CZ$1,_xlfn.XLOOKUP($A96,'Copy of PY1 Data(H)'!$A$1:$A$288,'Copy of PY1 Data(H)'!$A$1:$CZ$288))</f>
        <v>2298744</v>
      </c>
      <c r="BS96" s="180" cm="1">
        <f t="array" ref="BS96">_xlfn.XLOOKUP(BS$1,'Copy of PY1 Data(H)'!$A$1:$CZ$1,_xlfn.XLOOKUP($A96,'Copy of PY1 Data(H)'!$A$1:$A$288,'Copy of PY1 Data(H)'!$A$1:$CZ$288))</f>
        <v>0</v>
      </c>
      <c r="BT96" s="180" cm="1">
        <f t="array" ref="BT96">_xlfn.XLOOKUP(BT$1,'Copy of PY1 Data(H)'!$A$1:$CZ$1,_xlfn.XLOOKUP($A96,'Copy of PY1 Data(H)'!$A$1:$A$288,'Copy of PY1 Data(H)'!$A$1:$CZ$288))</f>
        <v>0</v>
      </c>
      <c r="BU96" s="180" cm="1">
        <f t="array" ref="BU96">_xlfn.XLOOKUP(BU$1,'Copy of PY1 Data(H)'!$A$1:$CZ$1,_xlfn.XLOOKUP($A96,'Copy of PY1 Data(H)'!$A$1:$A$288,'Copy of PY1 Data(H)'!$A$1:$CZ$288))</f>
        <v>295151</v>
      </c>
      <c r="BV96" s="180" cm="1">
        <f t="array" ref="BV96">_xlfn.XLOOKUP(BV$1,'Copy of PY1 Data(H)'!$A$1:$CZ$1,_xlfn.XLOOKUP($A96,'Copy of PY1 Data(H)'!$A$1:$A$288,'Copy of PY1 Data(H)'!$A$1:$CZ$288))</f>
        <v>6929</v>
      </c>
      <c r="BW96" s="180" cm="1">
        <f t="array" ref="BW96">_xlfn.XLOOKUP(BW$1,'Copy of PY1 Data(H)'!$A$1:$CZ$1,_xlfn.XLOOKUP($A96,'Copy of PY1 Data(H)'!$A$1:$A$288,'Copy of PY1 Data(H)'!$A$1:$CZ$288))</f>
        <v>1824617</v>
      </c>
      <c r="BX96" s="180" cm="1">
        <f t="array" ref="BX96">_xlfn.XLOOKUP(BX$1,'Copy of PY1 Data(H)'!$A$1:$CZ$1,_xlfn.XLOOKUP($A96,'Copy of PY1 Data(H)'!$A$1:$A$288,'Copy of PY1 Data(H)'!$A$1:$CZ$288))</f>
        <v>0</v>
      </c>
      <c r="BY96" s="180" cm="1">
        <f t="array" ref="BY96">_xlfn.XLOOKUP(BY$1,'Copy of PY1 Data(H)'!$A$1:$CZ$1,_xlfn.XLOOKUP($A96,'Copy of PY1 Data(H)'!$A$1:$A$288,'Copy of PY1 Data(H)'!$A$1:$CZ$288))</f>
        <v>41446752</v>
      </c>
      <c r="BZ96" s="180" cm="1">
        <f t="array" ref="BZ96">_xlfn.XLOOKUP(BZ$1,'Copy of PY1 Data(H)'!$A$1:$CZ$1,_xlfn.XLOOKUP($A96,'Copy of PY1 Data(H)'!$A$1:$A$288,'Copy of PY1 Data(H)'!$A$1:$CZ$288))</f>
        <v>523100</v>
      </c>
      <c r="CA96" s="180" cm="1">
        <f t="array" ref="CA96">_xlfn.XLOOKUP(CA$1,'Copy of PY1 Data(H)'!$A$1:$CZ$1,_xlfn.XLOOKUP($A96,'Copy of PY1 Data(H)'!$A$1:$A$288,'Copy of PY1 Data(H)'!$A$1:$CZ$288))</f>
        <v>0</v>
      </c>
      <c r="CB96" s="180" cm="1">
        <f t="array" ref="CB96">_xlfn.XLOOKUP(CB$1,'Copy of PY1 Data(H)'!$A$1:$CZ$1,_xlfn.XLOOKUP($A96,'Copy of PY1 Data(H)'!$A$1:$A$288,'Copy of PY1 Data(H)'!$A$1:$CZ$288))</f>
        <v>213731</v>
      </c>
      <c r="CC96" s="180" cm="1">
        <f t="array" ref="CC96">_xlfn.XLOOKUP(CC$1,'Copy of PY1 Data(H)'!$A$1:$CZ$1,_xlfn.XLOOKUP($A96,'Copy of PY1 Data(H)'!$A$1:$A$288,'Copy of PY1 Data(H)'!$A$1:$CZ$288))</f>
        <v>0</v>
      </c>
      <c r="CD96" s="180" cm="1">
        <f t="array" ref="CD96">_xlfn.XLOOKUP(CD$1,'Copy of PY1 Data(H)'!$A$1:$CZ$1,_xlfn.XLOOKUP($A96,'Copy of PY1 Data(H)'!$A$1:$A$288,'Copy of PY1 Data(H)'!$A$1:$CZ$288))</f>
        <v>0</v>
      </c>
    </row>
    <row r="97" spans="1:82" x14ac:dyDescent="0.3">
      <c r="A97" s="180">
        <v>83</v>
      </c>
      <c r="C97" s="180"/>
      <c r="D97" s="180" cm="1">
        <f t="array" ref="D97">_xlfn.XLOOKUP(D$1,'Copy of PY1 Data(H)'!$A$1:$CZ$1,_xlfn.XLOOKUP($A97,'Copy of PY1 Data(H)'!$A$1:$A$288,'Copy of PY1 Data(H)'!$A$1:$CZ$288))</f>
        <v>10194660</v>
      </c>
      <c r="E97" s="180" cm="1">
        <f t="array" ref="E97">_xlfn.XLOOKUP(E$1,'Copy of PY1 Data(H)'!$A$1:$CZ$1,_xlfn.XLOOKUP($A97,'Copy of PY1 Data(H)'!$A$1:$A$288,'Copy of PY1 Data(H)'!$A$1:$CZ$288))</f>
        <v>6521409</v>
      </c>
      <c r="F97" s="180" cm="1">
        <f t="array" ref="F97">_xlfn.XLOOKUP(F$1,'Copy of PY1 Data(H)'!$A$1:$CZ$1,_xlfn.XLOOKUP($A97,'Copy of PY1 Data(H)'!$A$1:$A$288,'Copy of PY1 Data(H)'!$A$1:$CZ$288))</f>
        <v>0</v>
      </c>
      <c r="G97" s="180" cm="1">
        <f t="array" ref="G97">_xlfn.XLOOKUP(G$1,'Copy of PY1 Data(H)'!$A$1:$CZ$1,_xlfn.XLOOKUP($A97,'Copy of PY1 Data(H)'!$A$1:$A$288,'Copy of PY1 Data(H)'!$A$1:$CZ$288))</f>
        <v>8848807</v>
      </c>
      <c r="H97" s="180" cm="1">
        <f t="array" ref="H97">_xlfn.XLOOKUP(H$1,'Copy of PY1 Data(H)'!$A$1:$CZ$1,_xlfn.XLOOKUP($A97,'Copy of PY1 Data(H)'!$A$1:$A$288,'Copy of PY1 Data(H)'!$A$1:$CZ$288))</f>
        <v>4019125</v>
      </c>
      <c r="I97" s="180" cm="1">
        <f t="array" ref="I97">_xlfn.XLOOKUP(I$1,'Copy of PY1 Data(H)'!$A$1:$CZ$1,_xlfn.XLOOKUP($A97,'Copy of PY1 Data(H)'!$A$1:$A$288,'Copy of PY1 Data(H)'!$A$1:$CZ$288))</f>
        <v>444190</v>
      </c>
      <c r="J97" s="180" cm="1">
        <f t="array" ref="J97">_xlfn.XLOOKUP(J$1,'Copy of PY1 Data(H)'!$A$1:$CZ$1,_xlfn.XLOOKUP($A97,'Copy of PY1 Data(H)'!$A$1:$A$288,'Copy of PY1 Data(H)'!$A$1:$CZ$288))</f>
        <v>0</v>
      </c>
      <c r="K97" s="180" cm="1">
        <f t="array" ref="K97">_xlfn.XLOOKUP(K$1,'Copy of PY1 Data(H)'!$A$1:$CZ$1,_xlfn.XLOOKUP($A97,'Copy of PY1 Data(H)'!$A$1:$A$288,'Copy of PY1 Data(H)'!$A$1:$CZ$288))</f>
        <v>2896606</v>
      </c>
      <c r="L97" s="180" cm="1">
        <f t="array" ref="L97">_xlfn.XLOOKUP(L$1,'Copy of PY1 Data(H)'!$A$1:$CZ$1,_xlfn.XLOOKUP($A97,'Copy of PY1 Data(H)'!$A$1:$A$288,'Copy of PY1 Data(H)'!$A$1:$CZ$288))</f>
        <v>32579051</v>
      </c>
      <c r="M97" s="180" cm="1">
        <f t="array" ref="M97">_xlfn.XLOOKUP(M$1,'Copy of PY1 Data(H)'!$A$1:$CZ$1,_xlfn.XLOOKUP($A97,'Copy of PY1 Data(H)'!$A$1:$A$288,'Copy of PY1 Data(H)'!$A$1:$CZ$288))</f>
        <v>0</v>
      </c>
      <c r="N97" s="180" cm="1">
        <f t="array" ref="N97">_xlfn.XLOOKUP(N$1,'Copy of PY1 Data(H)'!$A$1:$CZ$1,_xlfn.XLOOKUP($A97,'Copy of PY1 Data(H)'!$A$1:$A$288,'Copy of PY1 Data(H)'!$A$1:$CZ$288))</f>
        <v>0</v>
      </c>
      <c r="O97" s="180" cm="1">
        <f t="array" ref="O97">_xlfn.XLOOKUP(O$1,'Copy of PY1 Data(H)'!$A$1:$CZ$1,_xlfn.XLOOKUP($A97,'Copy of PY1 Data(H)'!$A$1:$A$288,'Copy of PY1 Data(H)'!$A$1:$CZ$288))</f>
        <v>0</v>
      </c>
      <c r="P97" s="180" cm="1">
        <f t="array" ref="P97">_xlfn.XLOOKUP(P$1,'Copy of PY1 Data(H)'!$A$1:$CZ$1,_xlfn.XLOOKUP($A97,'Copy of PY1 Data(H)'!$A$1:$A$288,'Copy of PY1 Data(H)'!$A$1:$CZ$288))</f>
        <v>3195881</v>
      </c>
      <c r="Q97" s="180" cm="1">
        <f t="array" ref="Q97">_xlfn.XLOOKUP(Q$1,'Copy of PY1 Data(H)'!$A$1:$CZ$1,_xlfn.XLOOKUP($A97,'Copy of PY1 Data(H)'!$A$1:$A$288,'Copy of PY1 Data(H)'!$A$1:$CZ$288))</f>
        <v>41472049</v>
      </c>
      <c r="R97" s="180" cm="1">
        <f t="array" ref="R97">_xlfn.XLOOKUP(R$1,'Copy of PY1 Data(H)'!$A$1:$CZ$1,_xlfn.XLOOKUP($A97,'Copy of PY1 Data(H)'!$A$1:$A$288,'Copy of PY1 Data(H)'!$A$1:$CZ$288))</f>
        <v>0</v>
      </c>
      <c r="S97" s="180" cm="1">
        <f t="array" ref="S97">_xlfn.XLOOKUP(S$1,'Copy of PY1 Data(H)'!$A$1:$CZ$1,_xlfn.XLOOKUP($A97,'Copy of PY1 Data(H)'!$A$1:$A$288,'Copy of PY1 Data(H)'!$A$1:$CZ$288))</f>
        <v>3778859</v>
      </c>
      <c r="T97" s="180" cm="1">
        <f t="array" ref="T97">_xlfn.XLOOKUP(T$1,'Copy of PY1 Data(H)'!$A$1:$CZ$1,_xlfn.XLOOKUP($A97,'Copy of PY1 Data(H)'!$A$1:$A$288,'Copy of PY1 Data(H)'!$A$1:$CZ$288))</f>
        <v>3067323</v>
      </c>
      <c r="U97" s="180" cm="1">
        <f t="array" ref="U97">_xlfn.XLOOKUP(U$1,'Copy of PY1 Data(H)'!$A$1:$CZ$1,_xlfn.XLOOKUP($A97,'Copy of PY1 Data(H)'!$A$1:$A$288,'Copy of PY1 Data(H)'!$A$1:$CZ$288))</f>
        <v>1842687</v>
      </c>
      <c r="V97" s="180" cm="1">
        <f t="array" ref="V97">_xlfn.XLOOKUP(V$1,'Copy of PY1 Data(H)'!$A$1:$CZ$1,_xlfn.XLOOKUP($A97,'Copy of PY1 Data(H)'!$A$1:$A$288,'Copy of PY1 Data(H)'!$A$1:$CZ$288))</f>
        <v>23504372</v>
      </c>
      <c r="W97" s="180" cm="1">
        <f t="array" ref="W97">_xlfn.XLOOKUP(W$1,'Copy of PY1 Data(H)'!$A$1:$CZ$1,_xlfn.XLOOKUP($A97,'Copy of PY1 Data(H)'!$A$1:$A$288,'Copy of PY1 Data(H)'!$A$1:$CZ$288))</f>
        <v>0</v>
      </c>
      <c r="X97" s="180" cm="1">
        <f t="array" ref="X97">_xlfn.XLOOKUP(X$1,'Copy of PY1 Data(H)'!$A$1:$CZ$1,_xlfn.XLOOKUP($A97,'Copy of PY1 Data(H)'!$A$1:$A$288,'Copy of PY1 Data(H)'!$A$1:$CZ$288))</f>
        <v>0</v>
      </c>
      <c r="Y97" s="180" cm="1">
        <f t="array" ref="Y97">_xlfn.XLOOKUP(Y$1,'Copy of PY1 Data(H)'!$A$1:$CZ$1,_xlfn.XLOOKUP($A97,'Copy of PY1 Data(H)'!$A$1:$A$288,'Copy of PY1 Data(H)'!$A$1:$CZ$288))</f>
        <v>9354264</v>
      </c>
      <c r="Z97" s="180" cm="1">
        <f t="array" ref="Z97">_xlfn.XLOOKUP(Z$1,'Copy of PY1 Data(H)'!$A$1:$CZ$1,_xlfn.XLOOKUP($A97,'Copy of PY1 Data(H)'!$A$1:$A$288,'Copy of PY1 Data(H)'!$A$1:$CZ$288))</f>
        <v>113314543</v>
      </c>
      <c r="AA97" s="180" cm="1">
        <f t="array" ref="AA97">_xlfn.XLOOKUP(AA$1,'Copy of PY1 Data(H)'!$A$1:$CZ$1,_xlfn.XLOOKUP($A97,'Copy of PY1 Data(H)'!$A$1:$A$288,'Copy of PY1 Data(H)'!$A$1:$CZ$288))</f>
        <v>1574664</v>
      </c>
      <c r="AB97" s="180" cm="1">
        <f t="array" ref="AB97">_xlfn.XLOOKUP(AB$1,'Copy of PY1 Data(H)'!$A$1:$CZ$1,_xlfn.XLOOKUP($A97,'Copy of PY1 Data(H)'!$A$1:$A$288,'Copy of PY1 Data(H)'!$A$1:$CZ$288))</f>
        <v>3942394</v>
      </c>
      <c r="AC97" s="180" cm="1">
        <f t="array" ref="AC97">_xlfn.XLOOKUP(AC$1,'Copy of PY1 Data(H)'!$A$1:$CZ$1,_xlfn.XLOOKUP($A97,'Copy of PY1 Data(H)'!$A$1:$A$288,'Copy of PY1 Data(H)'!$A$1:$CZ$288))</f>
        <v>0</v>
      </c>
      <c r="AD97" s="180" cm="1">
        <f t="array" ref="AD97">_xlfn.XLOOKUP(AD$1,'Copy of PY1 Data(H)'!$A$1:$CZ$1,_xlfn.XLOOKUP($A97,'Copy of PY1 Data(H)'!$A$1:$A$288,'Copy of PY1 Data(H)'!$A$1:$CZ$288))</f>
        <v>0</v>
      </c>
      <c r="AE97" s="180" cm="1">
        <f t="array" ref="AE97">_xlfn.XLOOKUP(AE$1,'Copy of PY1 Data(H)'!$A$1:$CZ$1,_xlfn.XLOOKUP($A97,'Copy of PY1 Data(H)'!$A$1:$A$288,'Copy of PY1 Data(H)'!$A$1:$CZ$288))</f>
        <v>0</v>
      </c>
      <c r="AF97" s="180" cm="1">
        <f t="array" ref="AF97">_xlfn.XLOOKUP(AF$1,'Copy of PY1 Data(H)'!$A$1:$CZ$1,_xlfn.XLOOKUP($A97,'Copy of PY1 Data(H)'!$A$1:$A$288,'Copy of PY1 Data(H)'!$A$1:$CZ$288))</f>
        <v>217030679</v>
      </c>
      <c r="AG97" s="180" cm="1">
        <f t="array" ref="AG97">_xlfn.XLOOKUP(AG$1,'Copy of PY1 Data(H)'!$A$1:$CZ$1,_xlfn.XLOOKUP($A97,'Copy of PY1 Data(H)'!$A$1:$A$288,'Copy of PY1 Data(H)'!$A$1:$CZ$288))</f>
        <v>160</v>
      </c>
      <c r="AH97" s="180" cm="1">
        <f t="array" ref="AH97">_xlfn.XLOOKUP(AH$1,'Copy of PY1 Data(H)'!$A$1:$CZ$1,_xlfn.XLOOKUP($A97,'Copy of PY1 Data(H)'!$A$1:$A$288,'Copy of PY1 Data(H)'!$A$1:$CZ$288))</f>
        <v>920735</v>
      </c>
      <c r="AI97" s="180" cm="1">
        <f t="array" ref="AI97">_xlfn.XLOOKUP(AI$1,'Copy of PY1 Data(H)'!$A$1:$CZ$1,_xlfn.XLOOKUP($A97,'Copy of PY1 Data(H)'!$A$1:$A$288,'Copy of PY1 Data(H)'!$A$1:$CZ$288))</f>
        <v>3402610</v>
      </c>
      <c r="AJ97" s="180" cm="1">
        <f t="array" ref="AJ97">_xlfn.XLOOKUP(AJ$1,'Copy of PY1 Data(H)'!$A$1:$CZ$1,_xlfn.XLOOKUP($A97,'Copy of PY1 Data(H)'!$A$1:$A$288,'Copy of PY1 Data(H)'!$A$1:$CZ$288))</f>
        <v>1476037</v>
      </c>
      <c r="AK97" s="180" cm="1">
        <f t="array" ref="AK97">_xlfn.XLOOKUP(AK$1,'Copy of PY1 Data(H)'!$A$1:$CZ$1,_xlfn.XLOOKUP($A97,'Copy of PY1 Data(H)'!$A$1:$A$288,'Copy of PY1 Data(H)'!$A$1:$CZ$288))</f>
        <v>272102</v>
      </c>
      <c r="AL97" s="180" cm="1">
        <f t="array" ref="AL97">_xlfn.XLOOKUP(AL$1,'Copy of PY1 Data(H)'!$A$1:$CZ$1,_xlfn.XLOOKUP($A97,'Copy of PY1 Data(H)'!$A$1:$A$288,'Copy of PY1 Data(H)'!$A$1:$CZ$288))</f>
        <v>0</v>
      </c>
      <c r="AM97" s="180" cm="1">
        <f t="array" ref="AM97">_xlfn.XLOOKUP(AM$1,'Copy of PY1 Data(H)'!$A$1:$CZ$1,_xlfn.XLOOKUP($A97,'Copy of PY1 Data(H)'!$A$1:$A$288,'Copy of PY1 Data(H)'!$A$1:$CZ$288))</f>
        <v>4560582</v>
      </c>
      <c r="AN97" s="180" cm="1">
        <f t="array" ref="AN97">_xlfn.XLOOKUP(AN$1,'Copy of PY1 Data(H)'!$A$1:$CZ$1,_xlfn.XLOOKUP($A97,'Copy of PY1 Data(H)'!$A$1:$A$288,'Copy of PY1 Data(H)'!$A$1:$CZ$288))</f>
        <v>51650960</v>
      </c>
      <c r="AO97" s="180" cm="1">
        <f t="array" ref="AO97">_xlfn.XLOOKUP(AO$1,'Copy of PY1 Data(H)'!$A$1:$CZ$1,_xlfn.XLOOKUP($A97,'Copy of PY1 Data(H)'!$A$1:$A$288,'Copy of PY1 Data(H)'!$A$1:$CZ$288))</f>
        <v>0</v>
      </c>
      <c r="AP97" s="180" cm="1">
        <f t="array" ref="AP97">_xlfn.XLOOKUP(AP$1,'Copy of PY1 Data(H)'!$A$1:$CZ$1,_xlfn.XLOOKUP($A97,'Copy of PY1 Data(H)'!$A$1:$A$288,'Copy of PY1 Data(H)'!$A$1:$CZ$288))</f>
        <v>13264219</v>
      </c>
      <c r="AQ97" s="180" cm="1">
        <f t="array" ref="AQ97">_xlfn.XLOOKUP(AQ$1,'Copy of PY1 Data(H)'!$A$1:$CZ$1,_xlfn.XLOOKUP($A97,'Copy of PY1 Data(H)'!$A$1:$A$288,'Copy of PY1 Data(H)'!$A$1:$CZ$288))</f>
        <v>0</v>
      </c>
      <c r="AR97" s="180" cm="1">
        <f t="array" ref="AR97">_xlfn.XLOOKUP(AR$1,'Copy of PY1 Data(H)'!$A$1:$CZ$1,_xlfn.XLOOKUP($A97,'Copy of PY1 Data(H)'!$A$1:$A$288,'Copy of PY1 Data(H)'!$A$1:$CZ$288))</f>
        <v>0</v>
      </c>
      <c r="AS97" s="180" cm="1">
        <f t="array" ref="AS97">_xlfn.XLOOKUP(AS$1,'Copy of PY1 Data(H)'!$A$1:$CZ$1,_xlfn.XLOOKUP($A97,'Copy of PY1 Data(H)'!$A$1:$A$288,'Copy of PY1 Data(H)'!$A$1:$CZ$288))</f>
        <v>0</v>
      </c>
      <c r="AT97" s="180" cm="1">
        <f t="array" ref="AT97">_xlfn.XLOOKUP(AT$1,'Copy of PY1 Data(H)'!$A$1:$CZ$1,_xlfn.XLOOKUP($A97,'Copy of PY1 Data(H)'!$A$1:$A$288,'Copy of PY1 Data(H)'!$A$1:$CZ$288))</f>
        <v>3903294</v>
      </c>
      <c r="AU97" s="180" cm="1">
        <f t="array" ref="AU97">_xlfn.XLOOKUP(AU$1,'Copy of PY1 Data(H)'!$A$1:$CZ$1,_xlfn.XLOOKUP($A97,'Copy of PY1 Data(H)'!$A$1:$A$288,'Copy of PY1 Data(H)'!$A$1:$CZ$288))</f>
        <v>626456792</v>
      </c>
      <c r="AV97" s="180" cm="1">
        <f t="array" ref="AV97">_xlfn.XLOOKUP(AV$1,'Copy of PY1 Data(H)'!$A$1:$CZ$1,_xlfn.XLOOKUP($A97,'Copy of PY1 Data(H)'!$A$1:$A$288,'Copy of PY1 Data(H)'!$A$1:$CZ$288))</f>
        <v>203766456</v>
      </c>
      <c r="AW97" s="180" cm="1">
        <f t="array" ref="AW97">_xlfn.XLOOKUP(AW$1,'Copy of PY1 Data(H)'!$A$1:$CZ$1,_xlfn.XLOOKUP($A97,'Copy of PY1 Data(H)'!$A$1:$A$288,'Copy of PY1 Data(H)'!$A$1:$CZ$288))</f>
        <v>3402474</v>
      </c>
      <c r="AX97" s="180" cm="1">
        <f t="array" ref="AX97">_xlfn.XLOOKUP(AX$1,'Copy of PY1 Data(H)'!$A$1:$CZ$1,_xlfn.XLOOKUP($A97,'Copy of PY1 Data(H)'!$A$1:$A$288,'Copy of PY1 Data(H)'!$A$1:$CZ$288))</f>
        <v>2198554</v>
      </c>
      <c r="AY97" s="180" cm="1">
        <f t="array" ref="AY97">_xlfn.XLOOKUP(AY$1,'Copy of PY1 Data(H)'!$A$1:$CZ$1,_xlfn.XLOOKUP($A97,'Copy of PY1 Data(H)'!$A$1:$A$288,'Copy of PY1 Data(H)'!$A$1:$CZ$288))</f>
        <v>1705296</v>
      </c>
      <c r="AZ97" s="180" cm="1">
        <f t="array" ref="AZ97">_xlfn.XLOOKUP(AZ$1,'Copy of PY1 Data(H)'!$A$1:$CZ$1,_xlfn.XLOOKUP($A97,'Copy of PY1 Data(H)'!$A$1:$A$288,'Copy of PY1 Data(H)'!$A$1:$CZ$288))</f>
        <v>3068035</v>
      </c>
      <c r="BA97" s="180" cm="1">
        <f t="array" ref="BA97">_xlfn.XLOOKUP(BA$1,'Copy of PY1 Data(H)'!$A$1:$CZ$1,_xlfn.XLOOKUP($A97,'Copy of PY1 Data(H)'!$A$1:$A$288,'Copy of PY1 Data(H)'!$A$1:$CZ$288))</f>
        <v>0</v>
      </c>
      <c r="BB97" s="180" cm="1">
        <f t="array" ref="BB97">_xlfn.XLOOKUP(BB$1,'Copy of PY1 Data(H)'!$A$1:$CZ$1,_xlfn.XLOOKUP($A97,'Copy of PY1 Data(H)'!$A$1:$A$288,'Copy of PY1 Data(H)'!$A$1:$CZ$288))</f>
        <v>5743784</v>
      </c>
      <c r="BC97" s="180" cm="1">
        <f t="array" ref="BC97">_xlfn.XLOOKUP(BC$1,'Copy of PY1 Data(H)'!$A$1:$CZ$1,_xlfn.XLOOKUP($A97,'Copy of PY1 Data(H)'!$A$1:$A$288,'Copy of PY1 Data(H)'!$A$1:$CZ$288))</f>
        <v>3201683</v>
      </c>
      <c r="BD97" s="180" cm="1">
        <f t="array" ref="BD97">_xlfn.XLOOKUP(BD$1,'Copy of PY1 Data(H)'!$A$1:$CZ$1,_xlfn.XLOOKUP($A97,'Copy of PY1 Data(H)'!$A$1:$A$288,'Copy of PY1 Data(H)'!$A$1:$CZ$288))</f>
        <v>0</v>
      </c>
      <c r="BE97" s="180" cm="1">
        <f t="array" ref="BE97">_xlfn.XLOOKUP(BE$1,'Copy of PY1 Data(H)'!$A$1:$CZ$1,_xlfn.XLOOKUP($A97,'Copy of PY1 Data(H)'!$A$1:$A$288,'Copy of PY1 Data(H)'!$A$1:$CZ$288))</f>
        <v>431689</v>
      </c>
      <c r="BF97" s="180" cm="1">
        <f t="array" ref="BF97">_xlfn.XLOOKUP(BF$1,'Copy of PY1 Data(H)'!$A$1:$CZ$1,_xlfn.XLOOKUP($A97,'Copy of PY1 Data(H)'!$A$1:$A$288,'Copy of PY1 Data(H)'!$A$1:$CZ$288))</f>
        <v>32462567</v>
      </c>
      <c r="BG97" s="180" cm="1">
        <f t="array" ref="BG97">_xlfn.XLOOKUP(BG$1,'Copy of PY1 Data(H)'!$A$1:$CZ$1,_xlfn.XLOOKUP($A97,'Copy of PY1 Data(H)'!$A$1:$A$288,'Copy of PY1 Data(H)'!$A$1:$CZ$288))</f>
        <v>0</v>
      </c>
      <c r="BH97" s="180" cm="1">
        <f t="array" ref="BH97">_xlfn.XLOOKUP(BH$1,'Copy of PY1 Data(H)'!$A$1:$CZ$1,_xlfn.XLOOKUP($A97,'Copy of PY1 Data(H)'!$A$1:$A$288,'Copy of PY1 Data(H)'!$A$1:$CZ$288))</f>
        <v>20193467</v>
      </c>
      <c r="BI97" s="180" cm="1">
        <f t="array" ref="BI97">_xlfn.XLOOKUP(BI$1,'Copy of PY1 Data(H)'!$A$1:$CZ$1,_xlfn.XLOOKUP($A97,'Copy of PY1 Data(H)'!$A$1:$A$288,'Copy of PY1 Data(H)'!$A$1:$CZ$288))</f>
        <v>3663387</v>
      </c>
      <c r="BJ97" s="180" cm="1">
        <f t="array" ref="BJ97">_xlfn.XLOOKUP(BJ$1,'Copy of PY1 Data(H)'!$A$1:$CZ$1,_xlfn.XLOOKUP($A97,'Copy of PY1 Data(H)'!$A$1:$A$288,'Copy of PY1 Data(H)'!$A$1:$CZ$288))</f>
        <v>0</v>
      </c>
      <c r="BK97" s="180" cm="1">
        <f t="array" ref="BK97">_xlfn.XLOOKUP(BK$1,'Copy of PY1 Data(H)'!$A$1:$CZ$1,_xlfn.XLOOKUP($A97,'Copy of PY1 Data(H)'!$A$1:$A$288,'Copy of PY1 Data(H)'!$A$1:$CZ$288))</f>
        <v>0</v>
      </c>
      <c r="BL97" s="180" cm="1">
        <f t="array" ref="BL97">_xlfn.XLOOKUP(BL$1,'Copy of PY1 Data(H)'!$A$1:$CZ$1,_xlfn.XLOOKUP($A97,'Copy of PY1 Data(H)'!$A$1:$A$288,'Copy of PY1 Data(H)'!$A$1:$CZ$288))</f>
        <v>102519969</v>
      </c>
      <c r="BM97" s="180" cm="1">
        <f t="array" ref="BM97">_xlfn.XLOOKUP(BM$1,'Copy of PY1 Data(H)'!$A$1:$CZ$1,_xlfn.XLOOKUP($A97,'Copy of PY1 Data(H)'!$A$1:$A$288,'Copy of PY1 Data(H)'!$A$1:$CZ$288))</f>
        <v>78422508</v>
      </c>
      <c r="BN97" s="180" cm="1">
        <f t="array" ref="BN97">_xlfn.XLOOKUP(BN$1,'Copy of PY1 Data(H)'!$A$1:$CZ$1,_xlfn.XLOOKUP($A97,'Copy of PY1 Data(H)'!$A$1:$A$288,'Copy of PY1 Data(H)'!$A$1:$CZ$288))</f>
        <v>5722051</v>
      </c>
      <c r="BO97" s="180" cm="1">
        <f t="array" ref="BO97">_xlfn.XLOOKUP(BO$1,'Copy of PY1 Data(H)'!$A$1:$CZ$1,_xlfn.XLOOKUP($A97,'Copy of PY1 Data(H)'!$A$1:$A$288,'Copy of PY1 Data(H)'!$A$1:$CZ$288))</f>
        <v>136392900</v>
      </c>
      <c r="BP97" s="180" cm="1">
        <f t="array" ref="BP97">_xlfn.XLOOKUP(BP$1,'Copy of PY1 Data(H)'!$A$1:$CZ$1,_xlfn.XLOOKUP($A97,'Copy of PY1 Data(H)'!$A$1:$A$288,'Copy of PY1 Data(H)'!$A$1:$CZ$288))</f>
        <v>222405888</v>
      </c>
      <c r="BQ97" s="180" cm="1">
        <f t="array" ref="BQ97">_xlfn.XLOOKUP(BQ$1,'Copy of PY1 Data(H)'!$A$1:$CZ$1,_xlfn.XLOOKUP($A97,'Copy of PY1 Data(H)'!$A$1:$A$288,'Copy of PY1 Data(H)'!$A$1:$CZ$288))</f>
        <v>5681415</v>
      </c>
      <c r="BR97" s="180" cm="1">
        <f t="array" ref="BR97">_xlfn.XLOOKUP(BR$1,'Copy of PY1 Data(H)'!$A$1:$CZ$1,_xlfn.XLOOKUP($A97,'Copy of PY1 Data(H)'!$A$1:$A$288,'Copy of PY1 Data(H)'!$A$1:$CZ$288))</f>
        <v>27637399</v>
      </c>
      <c r="BS97" s="180" cm="1">
        <f t="array" ref="BS97">_xlfn.XLOOKUP(BS$1,'Copy of PY1 Data(H)'!$A$1:$CZ$1,_xlfn.XLOOKUP($A97,'Copy of PY1 Data(H)'!$A$1:$A$288,'Copy of PY1 Data(H)'!$A$1:$CZ$288))</f>
        <v>0</v>
      </c>
      <c r="BT97" s="180" cm="1">
        <f t="array" ref="BT97">_xlfn.XLOOKUP(BT$1,'Copy of PY1 Data(H)'!$A$1:$CZ$1,_xlfn.XLOOKUP($A97,'Copy of PY1 Data(H)'!$A$1:$A$288,'Copy of PY1 Data(H)'!$A$1:$CZ$288))</f>
        <v>0</v>
      </c>
      <c r="BU97" s="180" cm="1">
        <f t="array" ref="BU97">_xlfn.XLOOKUP(BU$1,'Copy of PY1 Data(H)'!$A$1:$CZ$1,_xlfn.XLOOKUP($A97,'Copy of PY1 Data(H)'!$A$1:$A$288,'Copy of PY1 Data(H)'!$A$1:$CZ$288))</f>
        <v>2570164</v>
      </c>
      <c r="BV97" s="180" cm="1">
        <f t="array" ref="BV97">_xlfn.XLOOKUP(BV$1,'Copy of PY1 Data(H)'!$A$1:$CZ$1,_xlfn.XLOOKUP($A97,'Copy of PY1 Data(H)'!$A$1:$A$288,'Copy of PY1 Data(H)'!$A$1:$CZ$288))</f>
        <v>3148942</v>
      </c>
      <c r="BW97" s="180" cm="1">
        <f t="array" ref="BW97">_xlfn.XLOOKUP(BW$1,'Copy of PY1 Data(H)'!$A$1:$CZ$1,_xlfn.XLOOKUP($A97,'Copy of PY1 Data(H)'!$A$1:$A$288,'Copy of PY1 Data(H)'!$A$1:$CZ$288))</f>
        <v>20751591</v>
      </c>
      <c r="BX97" s="180" cm="1">
        <f t="array" ref="BX97">_xlfn.XLOOKUP(BX$1,'Copy of PY1 Data(H)'!$A$1:$CZ$1,_xlfn.XLOOKUP($A97,'Copy of PY1 Data(H)'!$A$1:$A$288,'Copy of PY1 Data(H)'!$A$1:$CZ$288))</f>
        <v>0</v>
      </c>
      <c r="BY97" s="180" cm="1">
        <f t="array" ref="BY97">_xlfn.XLOOKUP(BY$1,'Copy of PY1 Data(H)'!$A$1:$CZ$1,_xlfn.XLOOKUP($A97,'Copy of PY1 Data(H)'!$A$1:$A$288,'Copy of PY1 Data(H)'!$A$1:$CZ$288))</f>
        <v>130377905</v>
      </c>
      <c r="BZ97" s="180" cm="1">
        <f t="array" ref="BZ97">_xlfn.XLOOKUP(BZ$1,'Copy of PY1 Data(H)'!$A$1:$CZ$1,_xlfn.XLOOKUP($A97,'Copy of PY1 Data(H)'!$A$1:$A$288,'Copy of PY1 Data(H)'!$A$1:$CZ$288))</f>
        <v>1076109</v>
      </c>
      <c r="CA97" s="180" cm="1">
        <f t="array" ref="CA97">_xlfn.XLOOKUP(CA$1,'Copy of PY1 Data(H)'!$A$1:$CZ$1,_xlfn.XLOOKUP($A97,'Copy of PY1 Data(H)'!$A$1:$A$288,'Copy of PY1 Data(H)'!$A$1:$CZ$288))</f>
        <v>0</v>
      </c>
      <c r="CB97" s="180" cm="1">
        <f t="array" ref="CB97">_xlfn.XLOOKUP(CB$1,'Copy of PY1 Data(H)'!$A$1:$CZ$1,_xlfn.XLOOKUP($A97,'Copy of PY1 Data(H)'!$A$1:$A$288,'Copy of PY1 Data(H)'!$A$1:$CZ$288))</f>
        <v>1499915</v>
      </c>
      <c r="CC97" s="180" cm="1">
        <f t="array" ref="CC97">_xlfn.XLOOKUP(CC$1,'Copy of PY1 Data(H)'!$A$1:$CZ$1,_xlfn.XLOOKUP($A97,'Copy of PY1 Data(H)'!$A$1:$A$288,'Copy of PY1 Data(H)'!$A$1:$CZ$288))</f>
        <v>0</v>
      </c>
      <c r="CD97" s="180" cm="1">
        <f t="array" ref="CD97">_xlfn.XLOOKUP(CD$1,'Copy of PY1 Data(H)'!$A$1:$CZ$1,_xlfn.XLOOKUP($A97,'Copy of PY1 Data(H)'!$A$1:$A$288,'Copy of PY1 Data(H)'!$A$1:$CZ$288))</f>
        <v>0</v>
      </c>
    </row>
    <row r="98" spans="1:82" s="968" customFormat="1" x14ac:dyDescent="0.3">
      <c r="B98" s="968" t="s">
        <v>2969</v>
      </c>
      <c r="D98" s="968" t="e" cm="1">
        <f t="array" ref="D98">_xlfn.XLOOKUP(D$1,'Copy of PY1 Data(H)'!$A$1:$CZ$1,_xlfn.XLOOKUP($B98,'Copy of PY1 Data(H)'!$A$1:$A$288,'Copy of PY1 Data(H)'!$A$1:$CZ$288))</f>
        <v>#N/A</v>
      </c>
      <c r="E98" s="968" t="e" cm="1">
        <f t="array" ref="E98">_xlfn.XLOOKUP(E$1,'Copy of PY1 Data(H)'!$A$1:$CZ$1,_xlfn.XLOOKUP($B98,'Copy of PY1 Data(H)'!$A$1:$A$288,'Copy of PY1 Data(H)'!$A$1:$CZ$288))</f>
        <v>#N/A</v>
      </c>
      <c r="F98" s="968" t="e" cm="1">
        <f t="array" ref="F98">_xlfn.XLOOKUP(F$1,'Copy of PY1 Data(H)'!$A$1:$CZ$1,_xlfn.XLOOKUP($B98,'Copy of PY1 Data(H)'!$A$1:$A$288,'Copy of PY1 Data(H)'!$A$1:$CZ$288))</f>
        <v>#N/A</v>
      </c>
      <c r="G98" s="968" t="e" cm="1">
        <f t="array" ref="G98">_xlfn.XLOOKUP(G$1,'Copy of PY1 Data(H)'!$A$1:$CZ$1,_xlfn.XLOOKUP($B98,'Copy of PY1 Data(H)'!$A$1:$A$288,'Copy of PY1 Data(H)'!$A$1:$CZ$288))</f>
        <v>#N/A</v>
      </c>
      <c r="H98" s="968" t="e" cm="1">
        <f t="array" ref="H98">_xlfn.XLOOKUP(H$1,'Copy of PY1 Data(H)'!$A$1:$CZ$1,_xlfn.XLOOKUP($B98,'Copy of PY1 Data(H)'!$A$1:$A$288,'Copy of PY1 Data(H)'!$A$1:$CZ$288))</f>
        <v>#N/A</v>
      </c>
      <c r="I98" s="968" t="e" cm="1">
        <f t="array" ref="I98">_xlfn.XLOOKUP(I$1,'Copy of PY1 Data(H)'!$A$1:$CZ$1,_xlfn.XLOOKUP($B98,'Copy of PY1 Data(H)'!$A$1:$A$288,'Copy of PY1 Data(H)'!$A$1:$CZ$288))</f>
        <v>#N/A</v>
      </c>
      <c r="J98" s="968" t="e" cm="1">
        <f t="array" ref="J98">_xlfn.XLOOKUP(J$1,'Copy of PY1 Data(H)'!$A$1:$CZ$1,_xlfn.XLOOKUP($B98,'Copy of PY1 Data(H)'!$A$1:$A$288,'Copy of PY1 Data(H)'!$A$1:$CZ$288))</f>
        <v>#N/A</v>
      </c>
      <c r="K98" s="968" t="e" cm="1">
        <f t="array" ref="K98">_xlfn.XLOOKUP(K$1,'Copy of PY1 Data(H)'!$A$1:$CZ$1,_xlfn.XLOOKUP($B98,'Copy of PY1 Data(H)'!$A$1:$A$288,'Copy of PY1 Data(H)'!$A$1:$CZ$288))</f>
        <v>#N/A</v>
      </c>
      <c r="L98" s="968" t="e" cm="1">
        <f t="array" ref="L98">_xlfn.XLOOKUP(L$1,'Copy of PY1 Data(H)'!$A$1:$CZ$1,_xlfn.XLOOKUP($B98,'Copy of PY1 Data(H)'!$A$1:$A$288,'Copy of PY1 Data(H)'!$A$1:$CZ$288))</f>
        <v>#N/A</v>
      </c>
      <c r="M98" s="968" t="e" cm="1">
        <f t="array" ref="M98">_xlfn.XLOOKUP(M$1,'Copy of PY1 Data(H)'!$A$1:$CZ$1,_xlfn.XLOOKUP($B98,'Copy of PY1 Data(H)'!$A$1:$A$288,'Copy of PY1 Data(H)'!$A$1:$CZ$288))</f>
        <v>#N/A</v>
      </c>
      <c r="N98" s="968" t="e" cm="1">
        <f t="array" ref="N98">_xlfn.XLOOKUP(N$1,'Copy of PY1 Data(H)'!$A$1:$CZ$1,_xlfn.XLOOKUP($B98,'Copy of PY1 Data(H)'!$A$1:$A$288,'Copy of PY1 Data(H)'!$A$1:$CZ$288))</f>
        <v>#N/A</v>
      </c>
      <c r="O98" s="968" t="e" cm="1">
        <f t="array" ref="O98">_xlfn.XLOOKUP(O$1,'Copy of PY1 Data(H)'!$A$1:$CZ$1,_xlfn.XLOOKUP($B98,'Copy of PY1 Data(H)'!$A$1:$A$288,'Copy of PY1 Data(H)'!$A$1:$CZ$288))</f>
        <v>#N/A</v>
      </c>
      <c r="P98" s="968" t="e" cm="1">
        <f t="array" ref="P98">_xlfn.XLOOKUP(P$1,'Copy of PY1 Data(H)'!$A$1:$CZ$1,_xlfn.XLOOKUP($B98,'Copy of PY1 Data(H)'!$A$1:$A$288,'Copy of PY1 Data(H)'!$A$1:$CZ$288))</f>
        <v>#N/A</v>
      </c>
      <c r="Q98" s="968" t="e" cm="1">
        <f t="array" ref="Q98">_xlfn.XLOOKUP(Q$1,'Copy of PY1 Data(H)'!$A$1:$CZ$1,_xlfn.XLOOKUP($B98,'Copy of PY1 Data(H)'!$A$1:$A$288,'Copy of PY1 Data(H)'!$A$1:$CZ$288))</f>
        <v>#N/A</v>
      </c>
      <c r="R98" s="968" t="e" cm="1">
        <f t="array" ref="R98">_xlfn.XLOOKUP(R$1,'Copy of PY1 Data(H)'!$A$1:$CZ$1,_xlfn.XLOOKUP($B98,'Copy of PY1 Data(H)'!$A$1:$A$288,'Copy of PY1 Data(H)'!$A$1:$CZ$288))</f>
        <v>#N/A</v>
      </c>
      <c r="S98" s="968" t="e" cm="1">
        <f t="array" ref="S98">_xlfn.XLOOKUP(S$1,'Copy of PY1 Data(H)'!$A$1:$CZ$1,_xlfn.XLOOKUP($B98,'Copy of PY1 Data(H)'!$A$1:$A$288,'Copy of PY1 Data(H)'!$A$1:$CZ$288))</f>
        <v>#N/A</v>
      </c>
      <c r="T98" s="968" t="e" cm="1">
        <f t="array" ref="T98">_xlfn.XLOOKUP(T$1,'Copy of PY1 Data(H)'!$A$1:$CZ$1,_xlfn.XLOOKUP($B98,'Copy of PY1 Data(H)'!$A$1:$A$288,'Copy of PY1 Data(H)'!$A$1:$CZ$288))</f>
        <v>#N/A</v>
      </c>
      <c r="U98" s="968" t="e" cm="1">
        <f t="array" ref="U98">_xlfn.XLOOKUP(U$1,'Copy of PY1 Data(H)'!$A$1:$CZ$1,_xlfn.XLOOKUP($B98,'Copy of PY1 Data(H)'!$A$1:$A$288,'Copy of PY1 Data(H)'!$A$1:$CZ$288))</f>
        <v>#N/A</v>
      </c>
      <c r="V98" s="968" t="e" cm="1">
        <f t="array" ref="V98">_xlfn.XLOOKUP(V$1,'Copy of PY1 Data(H)'!$A$1:$CZ$1,_xlfn.XLOOKUP($B98,'Copy of PY1 Data(H)'!$A$1:$A$288,'Copy of PY1 Data(H)'!$A$1:$CZ$288))</f>
        <v>#N/A</v>
      </c>
      <c r="W98" s="968" t="e" cm="1">
        <f t="array" ref="W98">_xlfn.XLOOKUP(W$1,'Copy of PY1 Data(H)'!$A$1:$CZ$1,_xlfn.XLOOKUP($B98,'Copy of PY1 Data(H)'!$A$1:$A$288,'Copy of PY1 Data(H)'!$A$1:$CZ$288))</f>
        <v>#N/A</v>
      </c>
      <c r="X98" s="968" t="e" cm="1">
        <f t="array" ref="X98">_xlfn.XLOOKUP(X$1,'Copy of PY1 Data(H)'!$A$1:$CZ$1,_xlfn.XLOOKUP($B98,'Copy of PY1 Data(H)'!$A$1:$A$288,'Copy of PY1 Data(H)'!$A$1:$CZ$288))</f>
        <v>#N/A</v>
      </c>
      <c r="Y98" s="968" t="e" cm="1">
        <f t="array" ref="Y98">_xlfn.XLOOKUP(Y$1,'Copy of PY1 Data(H)'!$A$1:$CZ$1,_xlfn.XLOOKUP($B98,'Copy of PY1 Data(H)'!$A$1:$A$288,'Copy of PY1 Data(H)'!$A$1:$CZ$288))</f>
        <v>#N/A</v>
      </c>
      <c r="Z98" s="968" t="e" cm="1">
        <f t="array" ref="Z98">_xlfn.XLOOKUP(Z$1,'Copy of PY1 Data(H)'!$A$1:$CZ$1,_xlfn.XLOOKUP($B98,'Copy of PY1 Data(H)'!$A$1:$A$288,'Copy of PY1 Data(H)'!$A$1:$CZ$288))</f>
        <v>#N/A</v>
      </c>
      <c r="AA98" s="968" t="e" cm="1">
        <f t="array" ref="AA98">_xlfn.XLOOKUP(AA$1,'Copy of PY1 Data(H)'!$A$1:$CZ$1,_xlfn.XLOOKUP($B98,'Copy of PY1 Data(H)'!$A$1:$A$288,'Copy of PY1 Data(H)'!$A$1:$CZ$288))</f>
        <v>#N/A</v>
      </c>
      <c r="AB98" s="968" t="e" cm="1">
        <f t="array" ref="AB98">_xlfn.XLOOKUP(AB$1,'Copy of PY1 Data(H)'!$A$1:$CZ$1,_xlfn.XLOOKUP($B98,'Copy of PY1 Data(H)'!$A$1:$A$288,'Copy of PY1 Data(H)'!$A$1:$CZ$288))</f>
        <v>#N/A</v>
      </c>
      <c r="AC98" s="968" t="e" cm="1">
        <f t="array" ref="AC98">_xlfn.XLOOKUP(AC$1,'Copy of PY1 Data(H)'!$A$1:$CZ$1,_xlfn.XLOOKUP($B98,'Copy of PY1 Data(H)'!$A$1:$A$288,'Copy of PY1 Data(H)'!$A$1:$CZ$288))</f>
        <v>#N/A</v>
      </c>
      <c r="AD98" s="968" t="e" cm="1">
        <f t="array" ref="AD98">_xlfn.XLOOKUP(AD$1,'Copy of PY1 Data(H)'!$A$1:$CZ$1,_xlfn.XLOOKUP($B98,'Copy of PY1 Data(H)'!$A$1:$A$288,'Copy of PY1 Data(H)'!$A$1:$CZ$288))</f>
        <v>#N/A</v>
      </c>
      <c r="AE98" s="968" t="e" cm="1">
        <f t="array" ref="AE98">_xlfn.XLOOKUP(AE$1,'Copy of PY1 Data(H)'!$A$1:$CZ$1,_xlfn.XLOOKUP($B98,'Copy of PY1 Data(H)'!$A$1:$A$288,'Copy of PY1 Data(H)'!$A$1:$CZ$288))</f>
        <v>#N/A</v>
      </c>
      <c r="AF98" s="968" t="e" cm="1">
        <f t="array" ref="AF98">_xlfn.XLOOKUP(AF$1,'Copy of PY1 Data(H)'!$A$1:$CZ$1,_xlfn.XLOOKUP($B98,'Copy of PY1 Data(H)'!$A$1:$A$288,'Copy of PY1 Data(H)'!$A$1:$CZ$288))</f>
        <v>#N/A</v>
      </c>
      <c r="AG98" s="968" t="e" cm="1">
        <f t="array" ref="AG98">_xlfn.XLOOKUP(AG$1,'Copy of PY1 Data(H)'!$A$1:$CZ$1,_xlfn.XLOOKUP($B98,'Copy of PY1 Data(H)'!$A$1:$A$288,'Copy of PY1 Data(H)'!$A$1:$CZ$288))</f>
        <v>#N/A</v>
      </c>
      <c r="AH98" s="968" t="e" cm="1">
        <f t="array" ref="AH98">_xlfn.XLOOKUP(AH$1,'Copy of PY1 Data(H)'!$A$1:$CZ$1,_xlfn.XLOOKUP($B98,'Copy of PY1 Data(H)'!$A$1:$A$288,'Copy of PY1 Data(H)'!$A$1:$CZ$288))</f>
        <v>#N/A</v>
      </c>
      <c r="AI98" s="968" t="e" cm="1">
        <f t="array" ref="AI98">_xlfn.XLOOKUP(AI$1,'Copy of PY1 Data(H)'!$A$1:$CZ$1,_xlfn.XLOOKUP($B98,'Copy of PY1 Data(H)'!$A$1:$A$288,'Copy of PY1 Data(H)'!$A$1:$CZ$288))</f>
        <v>#N/A</v>
      </c>
      <c r="AJ98" s="968" t="e" cm="1">
        <f t="array" ref="AJ98">_xlfn.XLOOKUP(AJ$1,'Copy of PY1 Data(H)'!$A$1:$CZ$1,_xlfn.XLOOKUP($B98,'Copy of PY1 Data(H)'!$A$1:$A$288,'Copy of PY1 Data(H)'!$A$1:$CZ$288))</f>
        <v>#N/A</v>
      </c>
      <c r="AK98" s="968" t="e" cm="1">
        <f t="array" ref="AK98">_xlfn.XLOOKUP(AK$1,'Copy of PY1 Data(H)'!$A$1:$CZ$1,_xlfn.XLOOKUP($B98,'Copy of PY1 Data(H)'!$A$1:$A$288,'Copy of PY1 Data(H)'!$A$1:$CZ$288))</f>
        <v>#N/A</v>
      </c>
      <c r="AL98" s="968" t="e" cm="1">
        <f t="array" ref="AL98">_xlfn.XLOOKUP(AL$1,'Copy of PY1 Data(H)'!$A$1:$CZ$1,_xlfn.XLOOKUP($B98,'Copy of PY1 Data(H)'!$A$1:$A$288,'Copy of PY1 Data(H)'!$A$1:$CZ$288))</f>
        <v>#N/A</v>
      </c>
      <c r="AM98" s="968" t="e" cm="1">
        <f t="array" ref="AM98">_xlfn.XLOOKUP(AM$1,'Copy of PY1 Data(H)'!$A$1:$CZ$1,_xlfn.XLOOKUP($B98,'Copy of PY1 Data(H)'!$A$1:$A$288,'Copy of PY1 Data(H)'!$A$1:$CZ$288))</f>
        <v>#N/A</v>
      </c>
      <c r="AN98" s="968" t="e" cm="1">
        <f t="array" ref="AN98">_xlfn.XLOOKUP(AN$1,'Copy of PY1 Data(H)'!$A$1:$CZ$1,_xlfn.XLOOKUP($B98,'Copy of PY1 Data(H)'!$A$1:$A$288,'Copy of PY1 Data(H)'!$A$1:$CZ$288))</f>
        <v>#N/A</v>
      </c>
      <c r="AO98" s="968" t="e" cm="1">
        <f t="array" ref="AO98">_xlfn.XLOOKUP(AO$1,'Copy of PY1 Data(H)'!$A$1:$CZ$1,_xlfn.XLOOKUP($B98,'Copy of PY1 Data(H)'!$A$1:$A$288,'Copy of PY1 Data(H)'!$A$1:$CZ$288))</f>
        <v>#N/A</v>
      </c>
      <c r="AP98" s="968" t="e" cm="1">
        <f t="array" ref="AP98">_xlfn.XLOOKUP(AP$1,'Copy of PY1 Data(H)'!$A$1:$CZ$1,_xlfn.XLOOKUP($B98,'Copy of PY1 Data(H)'!$A$1:$A$288,'Copy of PY1 Data(H)'!$A$1:$CZ$288))</f>
        <v>#N/A</v>
      </c>
      <c r="AQ98" s="968" t="e" cm="1">
        <f t="array" ref="AQ98">_xlfn.XLOOKUP(AQ$1,'Copy of PY1 Data(H)'!$A$1:$CZ$1,_xlfn.XLOOKUP($B98,'Copy of PY1 Data(H)'!$A$1:$A$288,'Copy of PY1 Data(H)'!$A$1:$CZ$288))</f>
        <v>#N/A</v>
      </c>
      <c r="AR98" s="968" t="e" cm="1">
        <f t="array" ref="AR98">_xlfn.XLOOKUP(AR$1,'Copy of PY1 Data(H)'!$A$1:$CZ$1,_xlfn.XLOOKUP($B98,'Copy of PY1 Data(H)'!$A$1:$A$288,'Copy of PY1 Data(H)'!$A$1:$CZ$288))</f>
        <v>#N/A</v>
      </c>
      <c r="AS98" s="968" t="e" cm="1">
        <f t="array" ref="AS98">_xlfn.XLOOKUP(AS$1,'Copy of PY1 Data(H)'!$A$1:$CZ$1,_xlfn.XLOOKUP($B98,'Copy of PY1 Data(H)'!$A$1:$A$288,'Copy of PY1 Data(H)'!$A$1:$CZ$288))</f>
        <v>#N/A</v>
      </c>
      <c r="AT98" s="968" t="e" cm="1">
        <f t="array" ref="AT98">_xlfn.XLOOKUP(AT$1,'Copy of PY1 Data(H)'!$A$1:$CZ$1,_xlfn.XLOOKUP($B98,'Copy of PY1 Data(H)'!$A$1:$A$288,'Copy of PY1 Data(H)'!$A$1:$CZ$288))</f>
        <v>#N/A</v>
      </c>
      <c r="AU98" s="968" t="e" cm="1">
        <f t="array" ref="AU98">_xlfn.XLOOKUP(AU$1,'Copy of PY1 Data(H)'!$A$1:$CZ$1,_xlfn.XLOOKUP($B98,'Copy of PY1 Data(H)'!$A$1:$A$288,'Copy of PY1 Data(H)'!$A$1:$CZ$288))</f>
        <v>#N/A</v>
      </c>
      <c r="AV98" s="968" t="e" cm="1">
        <f t="array" ref="AV98">_xlfn.XLOOKUP(AV$1,'Copy of PY1 Data(H)'!$A$1:$CZ$1,_xlfn.XLOOKUP($B98,'Copy of PY1 Data(H)'!$A$1:$A$288,'Copy of PY1 Data(H)'!$A$1:$CZ$288))</f>
        <v>#N/A</v>
      </c>
      <c r="AW98" s="968" t="e" cm="1">
        <f t="array" ref="AW98">_xlfn.XLOOKUP(AW$1,'Copy of PY1 Data(H)'!$A$1:$CZ$1,_xlfn.XLOOKUP($B98,'Copy of PY1 Data(H)'!$A$1:$A$288,'Copy of PY1 Data(H)'!$A$1:$CZ$288))</f>
        <v>#N/A</v>
      </c>
      <c r="AX98" s="968" t="e" cm="1">
        <f t="array" ref="AX98">_xlfn.XLOOKUP(AX$1,'Copy of PY1 Data(H)'!$A$1:$CZ$1,_xlfn.XLOOKUP($B98,'Copy of PY1 Data(H)'!$A$1:$A$288,'Copy of PY1 Data(H)'!$A$1:$CZ$288))</f>
        <v>#N/A</v>
      </c>
      <c r="AY98" s="968" t="e" cm="1">
        <f t="array" ref="AY98">_xlfn.XLOOKUP(AY$1,'Copy of PY1 Data(H)'!$A$1:$CZ$1,_xlfn.XLOOKUP($B98,'Copy of PY1 Data(H)'!$A$1:$A$288,'Copy of PY1 Data(H)'!$A$1:$CZ$288))</f>
        <v>#N/A</v>
      </c>
      <c r="AZ98" s="968" t="e" cm="1">
        <f t="array" ref="AZ98">_xlfn.XLOOKUP(AZ$1,'Copy of PY1 Data(H)'!$A$1:$CZ$1,_xlfn.XLOOKUP($B98,'Copy of PY1 Data(H)'!$A$1:$A$288,'Copy of PY1 Data(H)'!$A$1:$CZ$288))</f>
        <v>#N/A</v>
      </c>
      <c r="BA98" s="968" t="e" cm="1">
        <f t="array" ref="BA98">_xlfn.XLOOKUP(BA$1,'Copy of PY1 Data(H)'!$A$1:$CZ$1,_xlfn.XLOOKUP($B98,'Copy of PY1 Data(H)'!$A$1:$A$288,'Copy of PY1 Data(H)'!$A$1:$CZ$288))</f>
        <v>#N/A</v>
      </c>
      <c r="BB98" s="968" t="e" cm="1">
        <f t="array" ref="BB98">_xlfn.XLOOKUP(BB$1,'Copy of PY1 Data(H)'!$A$1:$CZ$1,_xlfn.XLOOKUP($B98,'Copy of PY1 Data(H)'!$A$1:$A$288,'Copy of PY1 Data(H)'!$A$1:$CZ$288))</f>
        <v>#N/A</v>
      </c>
      <c r="BC98" s="968" t="e" cm="1">
        <f t="array" ref="BC98">_xlfn.XLOOKUP(BC$1,'Copy of PY1 Data(H)'!$A$1:$CZ$1,_xlfn.XLOOKUP($B98,'Copy of PY1 Data(H)'!$A$1:$A$288,'Copy of PY1 Data(H)'!$A$1:$CZ$288))</f>
        <v>#N/A</v>
      </c>
      <c r="BD98" s="968" t="e" cm="1">
        <f t="array" ref="BD98">_xlfn.XLOOKUP(BD$1,'Copy of PY1 Data(H)'!$A$1:$CZ$1,_xlfn.XLOOKUP($B98,'Copy of PY1 Data(H)'!$A$1:$A$288,'Copy of PY1 Data(H)'!$A$1:$CZ$288))</f>
        <v>#N/A</v>
      </c>
      <c r="BE98" s="968" t="e" cm="1">
        <f t="array" ref="BE98">_xlfn.XLOOKUP(BE$1,'Copy of PY1 Data(H)'!$A$1:$CZ$1,_xlfn.XLOOKUP($B98,'Copy of PY1 Data(H)'!$A$1:$A$288,'Copy of PY1 Data(H)'!$A$1:$CZ$288))</f>
        <v>#N/A</v>
      </c>
      <c r="BF98" s="968" t="e" cm="1">
        <f t="array" ref="BF98">_xlfn.XLOOKUP(BF$1,'Copy of PY1 Data(H)'!$A$1:$CZ$1,_xlfn.XLOOKUP($B98,'Copy of PY1 Data(H)'!$A$1:$A$288,'Copy of PY1 Data(H)'!$A$1:$CZ$288))</f>
        <v>#N/A</v>
      </c>
      <c r="BG98" s="968" t="e" cm="1">
        <f t="array" ref="BG98">_xlfn.XLOOKUP(BG$1,'Copy of PY1 Data(H)'!$A$1:$CZ$1,_xlfn.XLOOKUP($B98,'Copy of PY1 Data(H)'!$A$1:$A$288,'Copy of PY1 Data(H)'!$A$1:$CZ$288))</f>
        <v>#N/A</v>
      </c>
      <c r="BH98" s="968" t="e" cm="1">
        <f t="array" ref="BH98">_xlfn.XLOOKUP(BH$1,'Copy of PY1 Data(H)'!$A$1:$CZ$1,_xlfn.XLOOKUP($B98,'Copy of PY1 Data(H)'!$A$1:$A$288,'Copy of PY1 Data(H)'!$A$1:$CZ$288))</f>
        <v>#N/A</v>
      </c>
      <c r="BI98" s="968" t="e" cm="1">
        <f t="array" ref="BI98">_xlfn.XLOOKUP(BI$1,'Copy of PY1 Data(H)'!$A$1:$CZ$1,_xlfn.XLOOKUP($B98,'Copy of PY1 Data(H)'!$A$1:$A$288,'Copy of PY1 Data(H)'!$A$1:$CZ$288))</f>
        <v>#N/A</v>
      </c>
      <c r="BJ98" s="968" t="e" cm="1">
        <f t="array" ref="BJ98">_xlfn.XLOOKUP(BJ$1,'Copy of PY1 Data(H)'!$A$1:$CZ$1,_xlfn.XLOOKUP($B98,'Copy of PY1 Data(H)'!$A$1:$A$288,'Copy of PY1 Data(H)'!$A$1:$CZ$288))</f>
        <v>#N/A</v>
      </c>
      <c r="BK98" s="968" t="e" cm="1">
        <f t="array" ref="BK98">_xlfn.XLOOKUP(BK$1,'Copy of PY1 Data(H)'!$A$1:$CZ$1,_xlfn.XLOOKUP($B98,'Copy of PY1 Data(H)'!$A$1:$A$288,'Copy of PY1 Data(H)'!$A$1:$CZ$288))</f>
        <v>#N/A</v>
      </c>
      <c r="BL98" s="968" t="e" cm="1">
        <f t="array" ref="BL98">_xlfn.XLOOKUP(BL$1,'Copy of PY1 Data(H)'!$A$1:$CZ$1,_xlfn.XLOOKUP($B98,'Copy of PY1 Data(H)'!$A$1:$A$288,'Copy of PY1 Data(H)'!$A$1:$CZ$288))</f>
        <v>#N/A</v>
      </c>
      <c r="BM98" s="968" t="e" cm="1">
        <f t="array" ref="BM98">_xlfn.XLOOKUP(BM$1,'Copy of PY1 Data(H)'!$A$1:$CZ$1,_xlfn.XLOOKUP($B98,'Copy of PY1 Data(H)'!$A$1:$A$288,'Copy of PY1 Data(H)'!$A$1:$CZ$288))</f>
        <v>#N/A</v>
      </c>
      <c r="BN98" s="968" t="e" cm="1">
        <f t="array" ref="BN98">_xlfn.XLOOKUP(BN$1,'Copy of PY1 Data(H)'!$A$1:$CZ$1,_xlfn.XLOOKUP($B98,'Copy of PY1 Data(H)'!$A$1:$A$288,'Copy of PY1 Data(H)'!$A$1:$CZ$288))</f>
        <v>#N/A</v>
      </c>
      <c r="BO98" s="968" t="e" cm="1">
        <f t="array" ref="BO98">_xlfn.XLOOKUP(BO$1,'Copy of PY1 Data(H)'!$A$1:$CZ$1,_xlfn.XLOOKUP($B98,'Copy of PY1 Data(H)'!$A$1:$A$288,'Copy of PY1 Data(H)'!$A$1:$CZ$288))</f>
        <v>#N/A</v>
      </c>
      <c r="BP98" s="968" t="e" cm="1">
        <f t="array" ref="BP98">_xlfn.XLOOKUP(BP$1,'Copy of PY1 Data(H)'!$A$1:$CZ$1,_xlfn.XLOOKUP($B98,'Copy of PY1 Data(H)'!$A$1:$A$288,'Copy of PY1 Data(H)'!$A$1:$CZ$288))</f>
        <v>#N/A</v>
      </c>
      <c r="BQ98" s="968" t="e" cm="1">
        <f t="array" ref="BQ98">_xlfn.XLOOKUP(BQ$1,'Copy of PY1 Data(H)'!$A$1:$CZ$1,_xlfn.XLOOKUP($B98,'Copy of PY1 Data(H)'!$A$1:$A$288,'Copy of PY1 Data(H)'!$A$1:$CZ$288))</f>
        <v>#N/A</v>
      </c>
      <c r="BR98" s="968" t="e" cm="1">
        <f t="array" ref="BR98">_xlfn.XLOOKUP(BR$1,'Copy of PY1 Data(H)'!$A$1:$CZ$1,_xlfn.XLOOKUP($B98,'Copy of PY1 Data(H)'!$A$1:$A$288,'Copy of PY1 Data(H)'!$A$1:$CZ$288))</f>
        <v>#N/A</v>
      </c>
      <c r="BS98" s="968" t="e" cm="1">
        <f t="array" ref="BS98">_xlfn.XLOOKUP(BS$1,'Copy of PY1 Data(H)'!$A$1:$CZ$1,_xlfn.XLOOKUP($B98,'Copy of PY1 Data(H)'!$A$1:$A$288,'Copy of PY1 Data(H)'!$A$1:$CZ$288))</f>
        <v>#N/A</v>
      </c>
      <c r="BT98" s="968" t="e" cm="1">
        <f t="array" ref="BT98">_xlfn.XLOOKUP(BT$1,'Copy of PY1 Data(H)'!$A$1:$CZ$1,_xlfn.XLOOKUP($B98,'Copy of PY1 Data(H)'!$A$1:$A$288,'Copy of PY1 Data(H)'!$A$1:$CZ$288))</f>
        <v>#N/A</v>
      </c>
      <c r="BU98" s="968" t="e" cm="1">
        <f t="array" ref="BU98">_xlfn.XLOOKUP(BU$1,'Copy of PY1 Data(H)'!$A$1:$CZ$1,_xlfn.XLOOKUP($B98,'Copy of PY1 Data(H)'!$A$1:$A$288,'Copy of PY1 Data(H)'!$A$1:$CZ$288))</f>
        <v>#N/A</v>
      </c>
      <c r="BV98" s="968" t="e" cm="1">
        <f t="array" ref="BV98">_xlfn.XLOOKUP(BV$1,'Copy of PY1 Data(H)'!$A$1:$CZ$1,_xlfn.XLOOKUP($B98,'Copy of PY1 Data(H)'!$A$1:$A$288,'Copy of PY1 Data(H)'!$A$1:$CZ$288))</f>
        <v>#N/A</v>
      </c>
      <c r="BW98" s="968" t="e" cm="1">
        <f t="array" ref="BW98">_xlfn.XLOOKUP(BW$1,'Copy of PY1 Data(H)'!$A$1:$CZ$1,_xlfn.XLOOKUP($B98,'Copy of PY1 Data(H)'!$A$1:$A$288,'Copy of PY1 Data(H)'!$A$1:$CZ$288))</f>
        <v>#N/A</v>
      </c>
      <c r="BX98" s="968" t="e" cm="1">
        <f t="array" ref="BX98">_xlfn.XLOOKUP(BX$1,'Copy of PY1 Data(H)'!$A$1:$CZ$1,_xlfn.XLOOKUP($B98,'Copy of PY1 Data(H)'!$A$1:$A$288,'Copy of PY1 Data(H)'!$A$1:$CZ$288))</f>
        <v>#N/A</v>
      </c>
      <c r="BY98" s="968" t="e" cm="1">
        <f t="array" ref="BY98">_xlfn.XLOOKUP(BY$1,'Copy of PY1 Data(H)'!$A$1:$CZ$1,_xlfn.XLOOKUP($B98,'Copy of PY1 Data(H)'!$A$1:$A$288,'Copy of PY1 Data(H)'!$A$1:$CZ$288))</f>
        <v>#N/A</v>
      </c>
      <c r="BZ98" s="968" t="e" cm="1">
        <f t="array" ref="BZ98">_xlfn.XLOOKUP(BZ$1,'Copy of PY1 Data(H)'!$A$1:$CZ$1,_xlfn.XLOOKUP($B98,'Copy of PY1 Data(H)'!$A$1:$A$288,'Copy of PY1 Data(H)'!$A$1:$CZ$288))</f>
        <v>#N/A</v>
      </c>
      <c r="CA98" s="968" t="e" cm="1">
        <f t="array" ref="CA98">_xlfn.XLOOKUP(CA$1,'Copy of PY1 Data(H)'!$A$1:$CZ$1,_xlfn.XLOOKUP($B98,'Copy of PY1 Data(H)'!$A$1:$A$288,'Copy of PY1 Data(H)'!$A$1:$CZ$288))</f>
        <v>#N/A</v>
      </c>
      <c r="CB98" s="968" t="e" cm="1">
        <f t="array" ref="CB98">_xlfn.XLOOKUP(CB$1,'Copy of PY1 Data(H)'!$A$1:$CZ$1,_xlfn.XLOOKUP($B98,'Copy of PY1 Data(H)'!$A$1:$A$288,'Copy of PY1 Data(H)'!$A$1:$CZ$288))</f>
        <v>#N/A</v>
      </c>
      <c r="CC98" s="968" t="e" cm="1">
        <f t="array" ref="CC98">_xlfn.XLOOKUP(CC$1,'Copy of PY1 Data(H)'!$A$1:$CZ$1,_xlfn.XLOOKUP($B98,'Copy of PY1 Data(H)'!$A$1:$A$288,'Copy of PY1 Data(H)'!$A$1:$CZ$288))</f>
        <v>#N/A</v>
      </c>
      <c r="CD98" s="968" t="e" cm="1">
        <f t="array" ref="CD98">_xlfn.XLOOKUP(CD$1,'Copy of PY1 Data(H)'!$A$1:$CZ$1,_xlfn.XLOOKUP($B98,'Copy of PY1 Data(H)'!$A$1:$A$288,'Copy of PY1 Data(H)'!$A$1:$CZ$288))</f>
        <v>#N/A</v>
      </c>
    </row>
    <row r="99" spans="1:82" x14ac:dyDescent="0.3">
      <c r="A99" s="180">
        <v>90</v>
      </c>
      <c r="C99" s="180"/>
      <c r="D99" s="180" cm="1">
        <f t="array" ref="D99">_xlfn.XLOOKUP(D$1,'Copy of PY1 Data(H)'!$A$1:$CZ$1,_xlfn.XLOOKUP($A99,'Copy of PY1 Data(H)'!$A$1:$A$288,'Copy of PY1 Data(H)'!$A$1:$CZ$288))</f>
        <v>0</v>
      </c>
      <c r="E99" s="180" cm="1">
        <f t="array" ref="E99">_xlfn.XLOOKUP(E$1,'Copy of PY1 Data(H)'!$A$1:$CZ$1,_xlfn.XLOOKUP($A99,'Copy of PY1 Data(H)'!$A$1:$A$288,'Copy of PY1 Data(H)'!$A$1:$CZ$288))</f>
        <v>0</v>
      </c>
      <c r="F99" s="180" cm="1">
        <f t="array" ref="F99">_xlfn.XLOOKUP(F$1,'Copy of PY1 Data(H)'!$A$1:$CZ$1,_xlfn.XLOOKUP($A99,'Copy of PY1 Data(H)'!$A$1:$A$288,'Copy of PY1 Data(H)'!$A$1:$CZ$288))</f>
        <v>0</v>
      </c>
      <c r="G99" s="180" cm="1">
        <f t="array" ref="G99">_xlfn.XLOOKUP(G$1,'Copy of PY1 Data(H)'!$A$1:$CZ$1,_xlfn.XLOOKUP($A99,'Copy of PY1 Data(H)'!$A$1:$A$288,'Copy of PY1 Data(H)'!$A$1:$CZ$288))</f>
        <v>0</v>
      </c>
      <c r="H99" s="180" cm="1">
        <f t="array" ref="H99">_xlfn.XLOOKUP(H$1,'Copy of PY1 Data(H)'!$A$1:$CZ$1,_xlfn.XLOOKUP($A99,'Copy of PY1 Data(H)'!$A$1:$A$288,'Copy of PY1 Data(H)'!$A$1:$CZ$288))</f>
        <v>0</v>
      </c>
      <c r="I99" s="180" cm="1">
        <f t="array" ref="I99">_xlfn.XLOOKUP(I$1,'Copy of PY1 Data(H)'!$A$1:$CZ$1,_xlfn.XLOOKUP($A99,'Copy of PY1 Data(H)'!$A$1:$A$288,'Copy of PY1 Data(H)'!$A$1:$CZ$288))</f>
        <v>0</v>
      </c>
      <c r="J99" s="180" cm="1">
        <f t="array" ref="J99">_xlfn.XLOOKUP(J$1,'Copy of PY1 Data(H)'!$A$1:$CZ$1,_xlfn.XLOOKUP($A99,'Copy of PY1 Data(H)'!$A$1:$A$288,'Copy of PY1 Data(H)'!$A$1:$CZ$288))</f>
        <v>0</v>
      </c>
      <c r="K99" s="180" cm="1">
        <f t="array" ref="K99">_xlfn.XLOOKUP(K$1,'Copy of PY1 Data(H)'!$A$1:$CZ$1,_xlfn.XLOOKUP($A99,'Copy of PY1 Data(H)'!$A$1:$A$288,'Copy of PY1 Data(H)'!$A$1:$CZ$288))</f>
        <v>0</v>
      </c>
      <c r="L99" s="180" cm="1">
        <f t="array" ref="L99">_xlfn.XLOOKUP(L$1,'Copy of PY1 Data(H)'!$A$1:$CZ$1,_xlfn.XLOOKUP($A99,'Copy of PY1 Data(H)'!$A$1:$A$288,'Copy of PY1 Data(H)'!$A$1:$CZ$288))</f>
        <v>208340</v>
      </c>
      <c r="M99" s="180" cm="1">
        <f t="array" ref="M99">_xlfn.XLOOKUP(M$1,'Copy of PY1 Data(H)'!$A$1:$CZ$1,_xlfn.XLOOKUP($A99,'Copy of PY1 Data(H)'!$A$1:$A$288,'Copy of PY1 Data(H)'!$A$1:$CZ$288))</f>
        <v>0</v>
      </c>
      <c r="N99" s="180" cm="1">
        <f t="array" ref="N99">_xlfn.XLOOKUP(N$1,'Copy of PY1 Data(H)'!$A$1:$CZ$1,_xlfn.XLOOKUP($A99,'Copy of PY1 Data(H)'!$A$1:$A$288,'Copy of PY1 Data(H)'!$A$1:$CZ$288))</f>
        <v>0</v>
      </c>
      <c r="O99" s="180" cm="1">
        <f t="array" ref="O99">_xlfn.XLOOKUP(O$1,'Copy of PY1 Data(H)'!$A$1:$CZ$1,_xlfn.XLOOKUP($A99,'Copy of PY1 Data(H)'!$A$1:$A$288,'Copy of PY1 Data(H)'!$A$1:$CZ$288))</f>
        <v>0</v>
      </c>
      <c r="P99" s="180" cm="1">
        <f t="array" ref="P99">_xlfn.XLOOKUP(P$1,'Copy of PY1 Data(H)'!$A$1:$CZ$1,_xlfn.XLOOKUP($A99,'Copy of PY1 Data(H)'!$A$1:$A$288,'Copy of PY1 Data(H)'!$A$1:$CZ$288))</f>
        <v>0</v>
      </c>
      <c r="Q99" s="180" cm="1">
        <f t="array" ref="Q99">_xlfn.XLOOKUP(Q$1,'Copy of PY1 Data(H)'!$A$1:$CZ$1,_xlfn.XLOOKUP($A99,'Copy of PY1 Data(H)'!$A$1:$A$288,'Copy of PY1 Data(H)'!$A$1:$CZ$288))</f>
        <v>5320031</v>
      </c>
      <c r="R99" s="180" cm="1">
        <f t="array" ref="R99">_xlfn.XLOOKUP(R$1,'Copy of PY1 Data(H)'!$A$1:$CZ$1,_xlfn.XLOOKUP($A99,'Copy of PY1 Data(H)'!$A$1:$A$288,'Copy of PY1 Data(H)'!$A$1:$CZ$288))</f>
        <v>0</v>
      </c>
      <c r="S99" s="180" cm="1">
        <f t="array" ref="S99">_xlfn.XLOOKUP(S$1,'Copy of PY1 Data(H)'!$A$1:$CZ$1,_xlfn.XLOOKUP($A99,'Copy of PY1 Data(H)'!$A$1:$A$288,'Copy of PY1 Data(H)'!$A$1:$CZ$288))</f>
        <v>1027564</v>
      </c>
      <c r="T99" s="180" cm="1">
        <f t="array" ref="T99">_xlfn.XLOOKUP(T$1,'Copy of PY1 Data(H)'!$A$1:$CZ$1,_xlfn.XLOOKUP($A99,'Copy of PY1 Data(H)'!$A$1:$A$288,'Copy of PY1 Data(H)'!$A$1:$CZ$288))</f>
        <v>0</v>
      </c>
      <c r="U99" s="180" cm="1">
        <f t="array" ref="U99">_xlfn.XLOOKUP(U$1,'Copy of PY1 Data(H)'!$A$1:$CZ$1,_xlfn.XLOOKUP($A99,'Copy of PY1 Data(H)'!$A$1:$A$288,'Copy of PY1 Data(H)'!$A$1:$CZ$288))</f>
        <v>0</v>
      </c>
      <c r="V99" s="180" cm="1">
        <f t="array" ref="V99">_xlfn.XLOOKUP(V$1,'Copy of PY1 Data(H)'!$A$1:$CZ$1,_xlfn.XLOOKUP($A99,'Copy of PY1 Data(H)'!$A$1:$A$288,'Copy of PY1 Data(H)'!$A$1:$CZ$288))</f>
        <v>0</v>
      </c>
      <c r="W99" s="180" cm="1">
        <f t="array" ref="W99">_xlfn.XLOOKUP(W$1,'Copy of PY1 Data(H)'!$A$1:$CZ$1,_xlfn.XLOOKUP($A99,'Copy of PY1 Data(H)'!$A$1:$A$288,'Copy of PY1 Data(H)'!$A$1:$CZ$288))</f>
        <v>0</v>
      </c>
      <c r="X99" s="180" cm="1">
        <f t="array" ref="X99">_xlfn.XLOOKUP(X$1,'Copy of PY1 Data(H)'!$A$1:$CZ$1,_xlfn.XLOOKUP($A99,'Copy of PY1 Data(H)'!$A$1:$A$288,'Copy of PY1 Data(H)'!$A$1:$CZ$288))</f>
        <v>0</v>
      </c>
      <c r="Y99" s="180" cm="1">
        <f t="array" ref="Y99">_xlfn.XLOOKUP(Y$1,'Copy of PY1 Data(H)'!$A$1:$CZ$1,_xlfn.XLOOKUP($A99,'Copy of PY1 Data(H)'!$A$1:$A$288,'Copy of PY1 Data(H)'!$A$1:$CZ$288))</f>
        <v>172711</v>
      </c>
      <c r="Z99" s="180" cm="1">
        <f t="array" ref="Z99">_xlfn.XLOOKUP(Z$1,'Copy of PY1 Data(H)'!$A$1:$CZ$1,_xlfn.XLOOKUP($A99,'Copy of PY1 Data(H)'!$A$1:$A$288,'Copy of PY1 Data(H)'!$A$1:$CZ$288))</f>
        <v>0</v>
      </c>
      <c r="AA99" s="180" cm="1">
        <f t="array" ref="AA99">_xlfn.XLOOKUP(AA$1,'Copy of PY1 Data(H)'!$A$1:$CZ$1,_xlfn.XLOOKUP($A99,'Copy of PY1 Data(H)'!$A$1:$A$288,'Copy of PY1 Data(H)'!$A$1:$CZ$288))</f>
        <v>0</v>
      </c>
      <c r="AB99" s="180" cm="1">
        <f t="array" ref="AB99">_xlfn.XLOOKUP(AB$1,'Copy of PY1 Data(H)'!$A$1:$CZ$1,_xlfn.XLOOKUP($A99,'Copy of PY1 Data(H)'!$A$1:$A$288,'Copy of PY1 Data(H)'!$A$1:$CZ$288))</f>
        <v>0</v>
      </c>
      <c r="AC99" s="180" cm="1">
        <f t="array" ref="AC99">_xlfn.XLOOKUP(AC$1,'Copy of PY1 Data(H)'!$A$1:$CZ$1,_xlfn.XLOOKUP($A99,'Copy of PY1 Data(H)'!$A$1:$A$288,'Copy of PY1 Data(H)'!$A$1:$CZ$288))</f>
        <v>0</v>
      </c>
      <c r="AD99" s="180" cm="1">
        <f t="array" ref="AD99">_xlfn.XLOOKUP(AD$1,'Copy of PY1 Data(H)'!$A$1:$CZ$1,_xlfn.XLOOKUP($A99,'Copy of PY1 Data(H)'!$A$1:$A$288,'Copy of PY1 Data(H)'!$A$1:$CZ$288))</f>
        <v>0</v>
      </c>
      <c r="AE99" s="180" cm="1">
        <f t="array" ref="AE99">_xlfn.XLOOKUP(AE$1,'Copy of PY1 Data(H)'!$A$1:$CZ$1,_xlfn.XLOOKUP($A99,'Copy of PY1 Data(H)'!$A$1:$A$288,'Copy of PY1 Data(H)'!$A$1:$CZ$288))</f>
        <v>0</v>
      </c>
      <c r="AF99" s="180" cm="1">
        <f t="array" ref="AF99">_xlfn.XLOOKUP(AF$1,'Copy of PY1 Data(H)'!$A$1:$CZ$1,_xlfn.XLOOKUP($A99,'Copy of PY1 Data(H)'!$A$1:$A$288,'Copy of PY1 Data(H)'!$A$1:$CZ$288))</f>
        <v>48114072</v>
      </c>
      <c r="AG99" s="180" cm="1">
        <f t="array" ref="AG99">_xlfn.XLOOKUP(AG$1,'Copy of PY1 Data(H)'!$A$1:$CZ$1,_xlfn.XLOOKUP($A99,'Copy of PY1 Data(H)'!$A$1:$A$288,'Copy of PY1 Data(H)'!$A$1:$CZ$288))</f>
        <v>0</v>
      </c>
      <c r="AH99" s="180" cm="1">
        <f t="array" ref="AH99">_xlfn.XLOOKUP(AH$1,'Copy of PY1 Data(H)'!$A$1:$CZ$1,_xlfn.XLOOKUP($A99,'Copy of PY1 Data(H)'!$A$1:$A$288,'Copy of PY1 Data(H)'!$A$1:$CZ$288))</f>
        <v>0</v>
      </c>
      <c r="AI99" s="180" cm="1">
        <f t="array" ref="AI99">_xlfn.XLOOKUP(AI$1,'Copy of PY1 Data(H)'!$A$1:$CZ$1,_xlfn.XLOOKUP($A99,'Copy of PY1 Data(H)'!$A$1:$A$288,'Copy of PY1 Data(H)'!$A$1:$CZ$288))</f>
        <v>0</v>
      </c>
      <c r="AJ99" s="180" cm="1">
        <f t="array" ref="AJ99">_xlfn.XLOOKUP(AJ$1,'Copy of PY1 Data(H)'!$A$1:$CZ$1,_xlfn.XLOOKUP($A99,'Copy of PY1 Data(H)'!$A$1:$A$288,'Copy of PY1 Data(H)'!$A$1:$CZ$288))</f>
        <v>0</v>
      </c>
      <c r="AK99" s="180" cm="1">
        <f t="array" ref="AK99">_xlfn.XLOOKUP(AK$1,'Copy of PY1 Data(H)'!$A$1:$CZ$1,_xlfn.XLOOKUP($A99,'Copy of PY1 Data(H)'!$A$1:$A$288,'Copy of PY1 Data(H)'!$A$1:$CZ$288))</f>
        <v>0</v>
      </c>
      <c r="AL99" s="180" cm="1">
        <f t="array" ref="AL99">_xlfn.XLOOKUP(AL$1,'Copy of PY1 Data(H)'!$A$1:$CZ$1,_xlfn.XLOOKUP($A99,'Copy of PY1 Data(H)'!$A$1:$A$288,'Copy of PY1 Data(H)'!$A$1:$CZ$288))</f>
        <v>0</v>
      </c>
      <c r="AM99" s="180" cm="1">
        <f t="array" ref="AM99">_xlfn.XLOOKUP(AM$1,'Copy of PY1 Data(H)'!$A$1:$CZ$1,_xlfn.XLOOKUP($A99,'Copy of PY1 Data(H)'!$A$1:$A$288,'Copy of PY1 Data(H)'!$A$1:$CZ$288))</f>
        <v>0</v>
      </c>
      <c r="AN99" s="180" cm="1">
        <f t="array" ref="AN99">_xlfn.XLOOKUP(AN$1,'Copy of PY1 Data(H)'!$A$1:$CZ$1,_xlfn.XLOOKUP($A99,'Copy of PY1 Data(H)'!$A$1:$A$288,'Copy of PY1 Data(H)'!$A$1:$CZ$288))</f>
        <v>0</v>
      </c>
      <c r="AO99" s="180" cm="1">
        <f t="array" ref="AO99">_xlfn.XLOOKUP(AO$1,'Copy of PY1 Data(H)'!$A$1:$CZ$1,_xlfn.XLOOKUP($A99,'Copy of PY1 Data(H)'!$A$1:$A$288,'Copy of PY1 Data(H)'!$A$1:$CZ$288))</f>
        <v>0</v>
      </c>
      <c r="AP99" s="180" cm="1">
        <f t="array" ref="AP99">_xlfn.XLOOKUP(AP$1,'Copy of PY1 Data(H)'!$A$1:$CZ$1,_xlfn.XLOOKUP($A99,'Copy of PY1 Data(H)'!$A$1:$A$288,'Copy of PY1 Data(H)'!$A$1:$CZ$288))</f>
        <v>5781718</v>
      </c>
      <c r="AQ99" s="180" cm="1">
        <f t="array" ref="AQ99">_xlfn.XLOOKUP(AQ$1,'Copy of PY1 Data(H)'!$A$1:$CZ$1,_xlfn.XLOOKUP($A99,'Copy of PY1 Data(H)'!$A$1:$A$288,'Copy of PY1 Data(H)'!$A$1:$CZ$288))</f>
        <v>0</v>
      </c>
      <c r="AR99" s="180" cm="1">
        <f t="array" ref="AR99">_xlfn.XLOOKUP(AR$1,'Copy of PY1 Data(H)'!$A$1:$CZ$1,_xlfn.XLOOKUP($A99,'Copy of PY1 Data(H)'!$A$1:$A$288,'Copy of PY1 Data(H)'!$A$1:$CZ$288))</f>
        <v>0</v>
      </c>
      <c r="AS99" s="180" cm="1">
        <f t="array" ref="AS99">_xlfn.XLOOKUP(AS$1,'Copy of PY1 Data(H)'!$A$1:$CZ$1,_xlfn.XLOOKUP($A99,'Copy of PY1 Data(H)'!$A$1:$A$288,'Copy of PY1 Data(H)'!$A$1:$CZ$288))</f>
        <v>0</v>
      </c>
      <c r="AT99" s="180" cm="1">
        <f t="array" ref="AT99">_xlfn.XLOOKUP(AT$1,'Copy of PY1 Data(H)'!$A$1:$CZ$1,_xlfn.XLOOKUP($A99,'Copy of PY1 Data(H)'!$A$1:$A$288,'Copy of PY1 Data(H)'!$A$1:$CZ$288))</f>
        <v>0</v>
      </c>
      <c r="AU99" s="180" cm="1">
        <f t="array" ref="AU99">_xlfn.XLOOKUP(AU$1,'Copy of PY1 Data(H)'!$A$1:$CZ$1,_xlfn.XLOOKUP($A99,'Copy of PY1 Data(H)'!$A$1:$A$288,'Copy of PY1 Data(H)'!$A$1:$CZ$288))</f>
        <v>0</v>
      </c>
      <c r="AV99" s="180" cm="1">
        <f t="array" ref="AV99">_xlfn.XLOOKUP(AV$1,'Copy of PY1 Data(H)'!$A$1:$CZ$1,_xlfn.XLOOKUP($A99,'Copy of PY1 Data(H)'!$A$1:$A$288,'Copy of PY1 Data(H)'!$A$1:$CZ$288))</f>
        <v>50641660</v>
      </c>
      <c r="AW99" s="180" cm="1">
        <f t="array" ref="AW99">_xlfn.XLOOKUP(AW$1,'Copy of PY1 Data(H)'!$A$1:$CZ$1,_xlfn.XLOOKUP($A99,'Copy of PY1 Data(H)'!$A$1:$A$288,'Copy of PY1 Data(H)'!$A$1:$CZ$288))</f>
        <v>0</v>
      </c>
      <c r="AX99" s="180" cm="1">
        <f t="array" ref="AX99">_xlfn.XLOOKUP(AX$1,'Copy of PY1 Data(H)'!$A$1:$CZ$1,_xlfn.XLOOKUP($A99,'Copy of PY1 Data(H)'!$A$1:$A$288,'Copy of PY1 Data(H)'!$A$1:$CZ$288))</f>
        <v>0</v>
      </c>
      <c r="AY99" s="180" cm="1">
        <f t="array" ref="AY99">_xlfn.XLOOKUP(AY$1,'Copy of PY1 Data(H)'!$A$1:$CZ$1,_xlfn.XLOOKUP($A99,'Copy of PY1 Data(H)'!$A$1:$A$288,'Copy of PY1 Data(H)'!$A$1:$CZ$288))</f>
        <v>0</v>
      </c>
      <c r="AZ99" s="180" cm="1">
        <f t="array" ref="AZ99">_xlfn.XLOOKUP(AZ$1,'Copy of PY1 Data(H)'!$A$1:$CZ$1,_xlfn.XLOOKUP($A99,'Copy of PY1 Data(H)'!$A$1:$A$288,'Copy of PY1 Data(H)'!$A$1:$CZ$288))</f>
        <v>0</v>
      </c>
      <c r="BA99" s="180" cm="1">
        <f t="array" ref="BA99">_xlfn.XLOOKUP(BA$1,'Copy of PY1 Data(H)'!$A$1:$CZ$1,_xlfn.XLOOKUP($A99,'Copy of PY1 Data(H)'!$A$1:$A$288,'Copy of PY1 Data(H)'!$A$1:$CZ$288))</f>
        <v>0</v>
      </c>
      <c r="BB99" s="180" cm="1">
        <f t="array" ref="BB99">_xlfn.XLOOKUP(BB$1,'Copy of PY1 Data(H)'!$A$1:$CZ$1,_xlfn.XLOOKUP($A99,'Copy of PY1 Data(H)'!$A$1:$A$288,'Copy of PY1 Data(H)'!$A$1:$CZ$288))</f>
        <v>0</v>
      </c>
      <c r="BC99" s="180" cm="1">
        <f t="array" ref="BC99">_xlfn.XLOOKUP(BC$1,'Copy of PY1 Data(H)'!$A$1:$CZ$1,_xlfn.XLOOKUP($A99,'Copy of PY1 Data(H)'!$A$1:$A$288,'Copy of PY1 Data(H)'!$A$1:$CZ$288))</f>
        <v>0</v>
      </c>
      <c r="BD99" s="180" cm="1">
        <f t="array" ref="BD99">_xlfn.XLOOKUP(BD$1,'Copy of PY1 Data(H)'!$A$1:$CZ$1,_xlfn.XLOOKUP($A99,'Copy of PY1 Data(H)'!$A$1:$A$288,'Copy of PY1 Data(H)'!$A$1:$CZ$288))</f>
        <v>0</v>
      </c>
      <c r="BE99" s="180" cm="1">
        <f t="array" ref="BE99">_xlfn.XLOOKUP(BE$1,'Copy of PY1 Data(H)'!$A$1:$CZ$1,_xlfn.XLOOKUP($A99,'Copy of PY1 Data(H)'!$A$1:$A$288,'Copy of PY1 Data(H)'!$A$1:$CZ$288))</f>
        <v>0</v>
      </c>
      <c r="BF99" s="180" cm="1">
        <f t="array" ref="BF99">_xlfn.XLOOKUP(BF$1,'Copy of PY1 Data(H)'!$A$1:$CZ$1,_xlfn.XLOOKUP($A99,'Copy of PY1 Data(H)'!$A$1:$A$288,'Copy of PY1 Data(H)'!$A$1:$CZ$288))</f>
        <v>0</v>
      </c>
      <c r="BG99" s="180" cm="1">
        <f t="array" ref="BG99">_xlfn.XLOOKUP(BG$1,'Copy of PY1 Data(H)'!$A$1:$CZ$1,_xlfn.XLOOKUP($A99,'Copy of PY1 Data(H)'!$A$1:$A$288,'Copy of PY1 Data(H)'!$A$1:$CZ$288))</f>
        <v>0</v>
      </c>
      <c r="BH99" s="180" cm="1">
        <f t="array" ref="BH99">_xlfn.XLOOKUP(BH$1,'Copy of PY1 Data(H)'!$A$1:$CZ$1,_xlfn.XLOOKUP($A99,'Copy of PY1 Data(H)'!$A$1:$A$288,'Copy of PY1 Data(H)'!$A$1:$CZ$288))</f>
        <v>0</v>
      </c>
      <c r="BI99" s="180" cm="1">
        <f t="array" ref="BI99">_xlfn.XLOOKUP(BI$1,'Copy of PY1 Data(H)'!$A$1:$CZ$1,_xlfn.XLOOKUP($A99,'Copy of PY1 Data(H)'!$A$1:$A$288,'Copy of PY1 Data(H)'!$A$1:$CZ$288))</f>
        <v>0</v>
      </c>
      <c r="BJ99" s="180" cm="1">
        <f t="array" ref="BJ99">_xlfn.XLOOKUP(BJ$1,'Copy of PY1 Data(H)'!$A$1:$CZ$1,_xlfn.XLOOKUP($A99,'Copy of PY1 Data(H)'!$A$1:$A$288,'Copy of PY1 Data(H)'!$A$1:$CZ$288))</f>
        <v>0</v>
      </c>
      <c r="BK99" s="180" cm="1">
        <f t="array" ref="BK99">_xlfn.XLOOKUP(BK$1,'Copy of PY1 Data(H)'!$A$1:$CZ$1,_xlfn.XLOOKUP($A99,'Copy of PY1 Data(H)'!$A$1:$A$288,'Copy of PY1 Data(H)'!$A$1:$CZ$288))</f>
        <v>0</v>
      </c>
      <c r="BL99" s="180" cm="1">
        <f t="array" ref="BL99">_xlfn.XLOOKUP(BL$1,'Copy of PY1 Data(H)'!$A$1:$CZ$1,_xlfn.XLOOKUP($A99,'Copy of PY1 Data(H)'!$A$1:$A$288,'Copy of PY1 Data(H)'!$A$1:$CZ$288))</f>
        <v>0</v>
      </c>
      <c r="BM99" s="180" cm="1">
        <f t="array" ref="BM99">_xlfn.XLOOKUP(BM$1,'Copy of PY1 Data(H)'!$A$1:$CZ$1,_xlfn.XLOOKUP($A99,'Copy of PY1 Data(H)'!$A$1:$A$288,'Copy of PY1 Data(H)'!$A$1:$CZ$288))</f>
        <v>0</v>
      </c>
      <c r="BN99" s="180" cm="1">
        <f t="array" ref="BN99">_xlfn.XLOOKUP(BN$1,'Copy of PY1 Data(H)'!$A$1:$CZ$1,_xlfn.XLOOKUP($A99,'Copy of PY1 Data(H)'!$A$1:$A$288,'Copy of PY1 Data(H)'!$A$1:$CZ$288))</f>
        <v>910821</v>
      </c>
      <c r="BO99" s="180" cm="1">
        <f t="array" ref="BO99">_xlfn.XLOOKUP(BO$1,'Copy of PY1 Data(H)'!$A$1:$CZ$1,_xlfn.XLOOKUP($A99,'Copy of PY1 Data(H)'!$A$1:$A$288,'Copy of PY1 Data(H)'!$A$1:$CZ$288))</f>
        <v>0</v>
      </c>
      <c r="BP99" s="180" cm="1">
        <f t="array" ref="BP99">_xlfn.XLOOKUP(BP$1,'Copy of PY1 Data(H)'!$A$1:$CZ$1,_xlfn.XLOOKUP($A99,'Copy of PY1 Data(H)'!$A$1:$A$288,'Copy of PY1 Data(H)'!$A$1:$CZ$288))</f>
        <v>58629076</v>
      </c>
      <c r="BQ99" s="180" cm="1">
        <f t="array" ref="BQ99">_xlfn.XLOOKUP(BQ$1,'Copy of PY1 Data(H)'!$A$1:$CZ$1,_xlfn.XLOOKUP($A99,'Copy of PY1 Data(H)'!$A$1:$A$288,'Copy of PY1 Data(H)'!$A$1:$CZ$288))</f>
        <v>0</v>
      </c>
      <c r="BR99" s="180" cm="1">
        <f t="array" ref="BR99">_xlfn.XLOOKUP(BR$1,'Copy of PY1 Data(H)'!$A$1:$CZ$1,_xlfn.XLOOKUP($A99,'Copy of PY1 Data(H)'!$A$1:$A$288,'Copy of PY1 Data(H)'!$A$1:$CZ$288))</f>
        <v>6340850</v>
      </c>
      <c r="BS99" s="180" cm="1">
        <f t="array" ref="BS99">_xlfn.XLOOKUP(BS$1,'Copy of PY1 Data(H)'!$A$1:$CZ$1,_xlfn.XLOOKUP($A99,'Copy of PY1 Data(H)'!$A$1:$A$288,'Copy of PY1 Data(H)'!$A$1:$CZ$288))</f>
        <v>0</v>
      </c>
      <c r="BT99" s="180" cm="1">
        <f t="array" ref="BT99">_xlfn.XLOOKUP(BT$1,'Copy of PY1 Data(H)'!$A$1:$CZ$1,_xlfn.XLOOKUP($A99,'Copy of PY1 Data(H)'!$A$1:$A$288,'Copy of PY1 Data(H)'!$A$1:$CZ$288))</f>
        <v>0</v>
      </c>
      <c r="BU99" s="180" cm="1">
        <f t="array" ref="BU99">_xlfn.XLOOKUP(BU$1,'Copy of PY1 Data(H)'!$A$1:$CZ$1,_xlfn.XLOOKUP($A99,'Copy of PY1 Data(H)'!$A$1:$A$288,'Copy of PY1 Data(H)'!$A$1:$CZ$288))</f>
        <v>368572</v>
      </c>
      <c r="BV99" s="180" cm="1">
        <f t="array" ref="BV99">_xlfn.XLOOKUP(BV$1,'Copy of PY1 Data(H)'!$A$1:$CZ$1,_xlfn.XLOOKUP($A99,'Copy of PY1 Data(H)'!$A$1:$A$288,'Copy of PY1 Data(H)'!$A$1:$CZ$288))</f>
        <v>0</v>
      </c>
      <c r="BW99" s="180" cm="1">
        <f t="array" ref="BW99">_xlfn.XLOOKUP(BW$1,'Copy of PY1 Data(H)'!$A$1:$CZ$1,_xlfn.XLOOKUP($A99,'Copy of PY1 Data(H)'!$A$1:$A$288,'Copy of PY1 Data(H)'!$A$1:$CZ$288))</f>
        <v>0</v>
      </c>
      <c r="BX99" s="180" cm="1">
        <f t="array" ref="BX99">_xlfn.XLOOKUP(BX$1,'Copy of PY1 Data(H)'!$A$1:$CZ$1,_xlfn.XLOOKUP($A99,'Copy of PY1 Data(H)'!$A$1:$A$288,'Copy of PY1 Data(H)'!$A$1:$CZ$288))</f>
        <v>0</v>
      </c>
      <c r="BY99" s="180" cm="1">
        <f t="array" ref="BY99">_xlfn.XLOOKUP(BY$1,'Copy of PY1 Data(H)'!$A$1:$CZ$1,_xlfn.XLOOKUP($A99,'Copy of PY1 Data(H)'!$A$1:$A$288,'Copy of PY1 Data(H)'!$A$1:$CZ$288))</f>
        <v>0</v>
      </c>
      <c r="BZ99" s="180" cm="1">
        <f t="array" ref="BZ99">_xlfn.XLOOKUP(BZ$1,'Copy of PY1 Data(H)'!$A$1:$CZ$1,_xlfn.XLOOKUP($A99,'Copy of PY1 Data(H)'!$A$1:$A$288,'Copy of PY1 Data(H)'!$A$1:$CZ$288))</f>
        <v>274196</v>
      </c>
      <c r="CA99" s="180" cm="1">
        <f t="array" ref="CA99">_xlfn.XLOOKUP(CA$1,'Copy of PY1 Data(H)'!$A$1:$CZ$1,_xlfn.XLOOKUP($A99,'Copy of PY1 Data(H)'!$A$1:$A$288,'Copy of PY1 Data(H)'!$A$1:$CZ$288))</f>
        <v>0</v>
      </c>
      <c r="CB99" s="180" cm="1">
        <f t="array" ref="CB99">_xlfn.XLOOKUP(CB$1,'Copy of PY1 Data(H)'!$A$1:$CZ$1,_xlfn.XLOOKUP($A99,'Copy of PY1 Data(H)'!$A$1:$A$288,'Copy of PY1 Data(H)'!$A$1:$CZ$288))</f>
        <v>0</v>
      </c>
      <c r="CC99" s="180" cm="1">
        <f t="array" ref="CC99">_xlfn.XLOOKUP(CC$1,'Copy of PY1 Data(H)'!$A$1:$CZ$1,_xlfn.XLOOKUP($A99,'Copy of PY1 Data(H)'!$A$1:$A$288,'Copy of PY1 Data(H)'!$A$1:$CZ$288))</f>
        <v>0</v>
      </c>
      <c r="CD99" s="180" cm="1">
        <f t="array" ref="CD99">_xlfn.XLOOKUP(CD$1,'Copy of PY1 Data(H)'!$A$1:$CZ$1,_xlfn.XLOOKUP($A99,'Copy of PY1 Data(H)'!$A$1:$A$288,'Copy of PY1 Data(H)'!$A$1:$CZ$288))</f>
        <v>7477500</v>
      </c>
    </row>
    <row r="100" spans="1:82" x14ac:dyDescent="0.3">
      <c r="A100" s="180">
        <v>91</v>
      </c>
      <c r="C100" s="180"/>
      <c r="D100" s="180" cm="1">
        <f t="array" ref="D100">_xlfn.XLOOKUP(D$1,'Copy of PY1 Data(H)'!$A$1:$CZ$1,_xlfn.XLOOKUP($A100,'Copy of PY1 Data(H)'!$A$1:$A$288,'Copy of PY1 Data(H)'!$A$1:$CZ$288))</f>
        <v>0</v>
      </c>
      <c r="E100" s="180" cm="1">
        <f t="array" ref="E100">_xlfn.XLOOKUP(E$1,'Copy of PY1 Data(H)'!$A$1:$CZ$1,_xlfn.XLOOKUP($A100,'Copy of PY1 Data(H)'!$A$1:$A$288,'Copy of PY1 Data(H)'!$A$1:$CZ$288))</f>
        <v>0</v>
      </c>
      <c r="F100" s="180" cm="1">
        <f t="array" ref="F100">_xlfn.XLOOKUP(F$1,'Copy of PY1 Data(H)'!$A$1:$CZ$1,_xlfn.XLOOKUP($A100,'Copy of PY1 Data(H)'!$A$1:$A$288,'Copy of PY1 Data(H)'!$A$1:$CZ$288))</f>
        <v>0</v>
      </c>
      <c r="G100" s="180" cm="1">
        <f t="array" ref="G100">_xlfn.XLOOKUP(G$1,'Copy of PY1 Data(H)'!$A$1:$CZ$1,_xlfn.XLOOKUP($A100,'Copy of PY1 Data(H)'!$A$1:$A$288,'Copy of PY1 Data(H)'!$A$1:$CZ$288))</f>
        <v>0</v>
      </c>
      <c r="H100" s="180" cm="1">
        <f t="array" ref="H100">_xlfn.XLOOKUP(H$1,'Copy of PY1 Data(H)'!$A$1:$CZ$1,_xlfn.XLOOKUP($A100,'Copy of PY1 Data(H)'!$A$1:$A$288,'Copy of PY1 Data(H)'!$A$1:$CZ$288))</f>
        <v>0</v>
      </c>
      <c r="I100" s="180" cm="1">
        <f t="array" ref="I100">_xlfn.XLOOKUP(I$1,'Copy of PY1 Data(H)'!$A$1:$CZ$1,_xlfn.XLOOKUP($A100,'Copy of PY1 Data(H)'!$A$1:$A$288,'Copy of PY1 Data(H)'!$A$1:$CZ$288))</f>
        <v>0</v>
      </c>
      <c r="J100" s="180" cm="1">
        <f t="array" ref="J100">_xlfn.XLOOKUP(J$1,'Copy of PY1 Data(H)'!$A$1:$CZ$1,_xlfn.XLOOKUP($A100,'Copy of PY1 Data(H)'!$A$1:$A$288,'Copy of PY1 Data(H)'!$A$1:$CZ$288))</f>
        <v>0</v>
      </c>
      <c r="K100" s="180" cm="1">
        <f t="array" ref="K100">_xlfn.XLOOKUP(K$1,'Copy of PY1 Data(H)'!$A$1:$CZ$1,_xlfn.XLOOKUP($A100,'Copy of PY1 Data(H)'!$A$1:$A$288,'Copy of PY1 Data(H)'!$A$1:$CZ$288))</f>
        <v>0</v>
      </c>
      <c r="L100" s="180" cm="1">
        <f t="array" ref="L100">_xlfn.XLOOKUP(L$1,'Copy of PY1 Data(H)'!$A$1:$CZ$1,_xlfn.XLOOKUP($A100,'Copy of PY1 Data(H)'!$A$1:$A$288,'Copy of PY1 Data(H)'!$A$1:$CZ$288))</f>
        <v>860757</v>
      </c>
      <c r="M100" s="180" cm="1">
        <f t="array" ref="M100">_xlfn.XLOOKUP(M$1,'Copy of PY1 Data(H)'!$A$1:$CZ$1,_xlfn.XLOOKUP($A100,'Copy of PY1 Data(H)'!$A$1:$A$288,'Copy of PY1 Data(H)'!$A$1:$CZ$288))</f>
        <v>0</v>
      </c>
      <c r="N100" s="180" cm="1">
        <f t="array" ref="N100">_xlfn.XLOOKUP(N$1,'Copy of PY1 Data(H)'!$A$1:$CZ$1,_xlfn.XLOOKUP($A100,'Copy of PY1 Data(H)'!$A$1:$A$288,'Copy of PY1 Data(H)'!$A$1:$CZ$288))</f>
        <v>0</v>
      </c>
      <c r="O100" s="180" cm="1">
        <f t="array" ref="O100">_xlfn.XLOOKUP(O$1,'Copy of PY1 Data(H)'!$A$1:$CZ$1,_xlfn.XLOOKUP($A100,'Copy of PY1 Data(H)'!$A$1:$A$288,'Copy of PY1 Data(H)'!$A$1:$CZ$288))</f>
        <v>0</v>
      </c>
      <c r="P100" s="180" cm="1">
        <f t="array" ref="P100">_xlfn.XLOOKUP(P$1,'Copy of PY1 Data(H)'!$A$1:$CZ$1,_xlfn.XLOOKUP($A100,'Copy of PY1 Data(H)'!$A$1:$A$288,'Copy of PY1 Data(H)'!$A$1:$CZ$288))</f>
        <v>0</v>
      </c>
      <c r="Q100" s="180" cm="1">
        <f t="array" ref="Q100">_xlfn.XLOOKUP(Q$1,'Copy of PY1 Data(H)'!$A$1:$CZ$1,_xlfn.XLOOKUP($A100,'Copy of PY1 Data(H)'!$A$1:$A$288,'Copy of PY1 Data(H)'!$A$1:$CZ$288))</f>
        <v>1606334</v>
      </c>
      <c r="R100" s="180" cm="1">
        <f t="array" ref="R100">_xlfn.XLOOKUP(R$1,'Copy of PY1 Data(H)'!$A$1:$CZ$1,_xlfn.XLOOKUP($A100,'Copy of PY1 Data(H)'!$A$1:$A$288,'Copy of PY1 Data(H)'!$A$1:$CZ$288))</f>
        <v>0</v>
      </c>
      <c r="S100" s="180" cm="1">
        <f t="array" ref="S100">_xlfn.XLOOKUP(S$1,'Copy of PY1 Data(H)'!$A$1:$CZ$1,_xlfn.XLOOKUP($A100,'Copy of PY1 Data(H)'!$A$1:$A$288,'Copy of PY1 Data(H)'!$A$1:$CZ$288))</f>
        <v>42990</v>
      </c>
      <c r="T100" s="180" cm="1">
        <f t="array" ref="T100">_xlfn.XLOOKUP(T$1,'Copy of PY1 Data(H)'!$A$1:$CZ$1,_xlfn.XLOOKUP($A100,'Copy of PY1 Data(H)'!$A$1:$A$288,'Copy of PY1 Data(H)'!$A$1:$CZ$288))</f>
        <v>0</v>
      </c>
      <c r="U100" s="180" cm="1">
        <f t="array" ref="U100">_xlfn.XLOOKUP(U$1,'Copy of PY1 Data(H)'!$A$1:$CZ$1,_xlfn.XLOOKUP($A100,'Copy of PY1 Data(H)'!$A$1:$A$288,'Copy of PY1 Data(H)'!$A$1:$CZ$288))</f>
        <v>0</v>
      </c>
      <c r="V100" s="180" cm="1">
        <f t="array" ref="V100">_xlfn.XLOOKUP(V$1,'Copy of PY1 Data(H)'!$A$1:$CZ$1,_xlfn.XLOOKUP($A100,'Copy of PY1 Data(H)'!$A$1:$A$288,'Copy of PY1 Data(H)'!$A$1:$CZ$288))</f>
        <v>0</v>
      </c>
      <c r="W100" s="180" cm="1">
        <f t="array" ref="W100">_xlfn.XLOOKUP(W$1,'Copy of PY1 Data(H)'!$A$1:$CZ$1,_xlfn.XLOOKUP($A100,'Copy of PY1 Data(H)'!$A$1:$A$288,'Copy of PY1 Data(H)'!$A$1:$CZ$288))</f>
        <v>0</v>
      </c>
      <c r="X100" s="180" cm="1">
        <f t="array" ref="X100">_xlfn.XLOOKUP(X$1,'Copy of PY1 Data(H)'!$A$1:$CZ$1,_xlfn.XLOOKUP($A100,'Copy of PY1 Data(H)'!$A$1:$A$288,'Copy of PY1 Data(H)'!$A$1:$CZ$288))</f>
        <v>0</v>
      </c>
      <c r="Y100" s="180" cm="1">
        <f t="array" ref="Y100">_xlfn.XLOOKUP(Y$1,'Copy of PY1 Data(H)'!$A$1:$CZ$1,_xlfn.XLOOKUP($A100,'Copy of PY1 Data(H)'!$A$1:$A$288,'Copy of PY1 Data(H)'!$A$1:$CZ$288))</f>
        <v>129334</v>
      </c>
      <c r="Z100" s="180" cm="1">
        <f t="array" ref="Z100">_xlfn.XLOOKUP(Z$1,'Copy of PY1 Data(H)'!$A$1:$CZ$1,_xlfn.XLOOKUP($A100,'Copy of PY1 Data(H)'!$A$1:$A$288,'Copy of PY1 Data(H)'!$A$1:$CZ$288))</f>
        <v>0</v>
      </c>
      <c r="AA100" s="180" cm="1">
        <f t="array" ref="AA100">_xlfn.XLOOKUP(AA$1,'Copy of PY1 Data(H)'!$A$1:$CZ$1,_xlfn.XLOOKUP($A100,'Copy of PY1 Data(H)'!$A$1:$A$288,'Copy of PY1 Data(H)'!$A$1:$CZ$288))</f>
        <v>0</v>
      </c>
      <c r="AB100" s="180" cm="1">
        <f t="array" ref="AB100">_xlfn.XLOOKUP(AB$1,'Copy of PY1 Data(H)'!$A$1:$CZ$1,_xlfn.XLOOKUP($A100,'Copy of PY1 Data(H)'!$A$1:$A$288,'Copy of PY1 Data(H)'!$A$1:$CZ$288))</f>
        <v>0</v>
      </c>
      <c r="AC100" s="180" cm="1">
        <f t="array" ref="AC100">_xlfn.XLOOKUP(AC$1,'Copy of PY1 Data(H)'!$A$1:$CZ$1,_xlfn.XLOOKUP($A100,'Copy of PY1 Data(H)'!$A$1:$A$288,'Copy of PY1 Data(H)'!$A$1:$CZ$288))</f>
        <v>0</v>
      </c>
      <c r="AD100" s="180" cm="1">
        <f t="array" ref="AD100">_xlfn.XLOOKUP(AD$1,'Copy of PY1 Data(H)'!$A$1:$CZ$1,_xlfn.XLOOKUP($A100,'Copy of PY1 Data(H)'!$A$1:$A$288,'Copy of PY1 Data(H)'!$A$1:$CZ$288))</f>
        <v>0</v>
      </c>
      <c r="AE100" s="180" cm="1">
        <f t="array" ref="AE100">_xlfn.XLOOKUP(AE$1,'Copy of PY1 Data(H)'!$A$1:$CZ$1,_xlfn.XLOOKUP($A100,'Copy of PY1 Data(H)'!$A$1:$A$288,'Copy of PY1 Data(H)'!$A$1:$CZ$288))</f>
        <v>0</v>
      </c>
      <c r="AF100" s="180" cm="1">
        <f t="array" ref="AF100">_xlfn.XLOOKUP(AF$1,'Copy of PY1 Data(H)'!$A$1:$CZ$1,_xlfn.XLOOKUP($A100,'Copy of PY1 Data(H)'!$A$1:$A$288,'Copy of PY1 Data(H)'!$A$1:$CZ$288))</f>
        <v>8596226</v>
      </c>
      <c r="AG100" s="180" cm="1">
        <f t="array" ref="AG100">_xlfn.XLOOKUP(AG$1,'Copy of PY1 Data(H)'!$A$1:$CZ$1,_xlfn.XLOOKUP($A100,'Copy of PY1 Data(H)'!$A$1:$A$288,'Copy of PY1 Data(H)'!$A$1:$CZ$288))</f>
        <v>0</v>
      </c>
      <c r="AH100" s="180" cm="1">
        <f t="array" ref="AH100">_xlfn.XLOOKUP(AH$1,'Copy of PY1 Data(H)'!$A$1:$CZ$1,_xlfn.XLOOKUP($A100,'Copy of PY1 Data(H)'!$A$1:$A$288,'Copy of PY1 Data(H)'!$A$1:$CZ$288))</f>
        <v>0</v>
      </c>
      <c r="AI100" s="180" cm="1">
        <f t="array" ref="AI100">_xlfn.XLOOKUP(AI$1,'Copy of PY1 Data(H)'!$A$1:$CZ$1,_xlfn.XLOOKUP($A100,'Copy of PY1 Data(H)'!$A$1:$A$288,'Copy of PY1 Data(H)'!$A$1:$CZ$288))</f>
        <v>0</v>
      </c>
      <c r="AJ100" s="180" cm="1">
        <f t="array" ref="AJ100">_xlfn.XLOOKUP(AJ$1,'Copy of PY1 Data(H)'!$A$1:$CZ$1,_xlfn.XLOOKUP($A100,'Copy of PY1 Data(H)'!$A$1:$A$288,'Copy of PY1 Data(H)'!$A$1:$CZ$288))</f>
        <v>0</v>
      </c>
      <c r="AK100" s="180" cm="1">
        <f t="array" ref="AK100">_xlfn.XLOOKUP(AK$1,'Copy of PY1 Data(H)'!$A$1:$CZ$1,_xlfn.XLOOKUP($A100,'Copy of PY1 Data(H)'!$A$1:$A$288,'Copy of PY1 Data(H)'!$A$1:$CZ$288))</f>
        <v>0</v>
      </c>
      <c r="AL100" s="180" cm="1">
        <f t="array" ref="AL100">_xlfn.XLOOKUP(AL$1,'Copy of PY1 Data(H)'!$A$1:$CZ$1,_xlfn.XLOOKUP($A100,'Copy of PY1 Data(H)'!$A$1:$A$288,'Copy of PY1 Data(H)'!$A$1:$CZ$288))</f>
        <v>0</v>
      </c>
      <c r="AM100" s="180" cm="1">
        <f t="array" ref="AM100">_xlfn.XLOOKUP(AM$1,'Copy of PY1 Data(H)'!$A$1:$CZ$1,_xlfn.XLOOKUP($A100,'Copy of PY1 Data(H)'!$A$1:$A$288,'Copy of PY1 Data(H)'!$A$1:$CZ$288))</f>
        <v>0</v>
      </c>
      <c r="AN100" s="180" cm="1">
        <f t="array" ref="AN100">_xlfn.XLOOKUP(AN$1,'Copy of PY1 Data(H)'!$A$1:$CZ$1,_xlfn.XLOOKUP($A100,'Copy of PY1 Data(H)'!$A$1:$A$288,'Copy of PY1 Data(H)'!$A$1:$CZ$288))</f>
        <v>0</v>
      </c>
      <c r="AO100" s="180" cm="1">
        <f t="array" ref="AO100">_xlfn.XLOOKUP(AO$1,'Copy of PY1 Data(H)'!$A$1:$CZ$1,_xlfn.XLOOKUP($A100,'Copy of PY1 Data(H)'!$A$1:$A$288,'Copy of PY1 Data(H)'!$A$1:$CZ$288))</f>
        <v>0</v>
      </c>
      <c r="AP100" s="180" cm="1">
        <f t="array" ref="AP100">_xlfn.XLOOKUP(AP$1,'Copy of PY1 Data(H)'!$A$1:$CZ$1,_xlfn.XLOOKUP($A100,'Copy of PY1 Data(H)'!$A$1:$A$288,'Copy of PY1 Data(H)'!$A$1:$CZ$288))</f>
        <v>854762</v>
      </c>
      <c r="AQ100" s="180" cm="1">
        <f t="array" ref="AQ100">_xlfn.XLOOKUP(AQ$1,'Copy of PY1 Data(H)'!$A$1:$CZ$1,_xlfn.XLOOKUP($A100,'Copy of PY1 Data(H)'!$A$1:$A$288,'Copy of PY1 Data(H)'!$A$1:$CZ$288))</f>
        <v>0</v>
      </c>
      <c r="AR100" s="180" cm="1">
        <f t="array" ref="AR100">_xlfn.XLOOKUP(AR$1,'Copy of PY1 Data(H)'!$A$1:$CZ$1,_xlfn.XLOOKUP($A100,'Copy of PY1 Data(H)'!$A$1:$A$288,'Copy of PY1 Data(H)'!$A$1:$CZ$288))</f>
        <v>0</v>
      </c>
      <c r="AS100" s="180" cm="1">
        <f t="array" ref="AS100">_xlfn.XLOOKUP(AS$1,'Copy of PY1 Data(H)'!$A$1:$CZ$1,_xlfn.XLOOKUP($A100,'Copy of PY1 Data(H)'!$A$1:$A$288,'Copy of PY1 Data(H)'!$A$1:$CZ$288))</f>
        <v>0</v>
      </c>
      <c r="AT100" s="180" cm="1">
        <f t="array" ref="AT100">_xlfn.XLOOKUP(AT$1,'Copy of PY1 Data(H)'!$A$1:$CZ$1,_xlfn.XLOOKUP($A100,'Copy of PY1 Data(H)'!$A$1:$A$288,'Copy of PY1 Data(H)'!$A$1:$CZ$288))</f>
        <v>0</v>
      </c>
      <c r="AU100" s="180" cm="1">
        <f t="array" ref="AU100">_xlfn.XLOOKUP(AU$1,'Copy of PY1 Data(H)'!$A$1:$CZ$1,_xlfn.XLOOKUP($A100,'Copy of PY1 Data(H)'!$A$1:$A$288,'Copy of PY1 Data(H)'!$A$1:$CZ$288))</f>
        <v>0</v>
      </c>
      <c r="AV100" s="180" cm="1">
        <f t="array" ref="AV100">_xlfn.XLOOKUP(AV$1,'Copy of PY1 Data(H)'!$A$1:$CZ$1,_xlfn.XLOOKUP($A100,'Copy of PY1 Data(H)'!$A$1:$A$288,'Copy of PY1 Data(H)'!$A$1:$CZ$288))</f>
        <v>17523224</v>
      </c>
      <c r="AW100" s="180" cm="1">
        <f t="array" ref="AW100">_xlfn.XLOOKUP(AW$1,'Copy of PY1 Data(H)'!$A$1:$CZ$1,_xlfn.XLOOKUP($A100,'Copy of PY1 Data(H)'!$A$1:$A$288,'Copy of PY1 Data(H)'!$A$1:$CZ$288))</f>
        <v>0</v>
      </c>
      <c r="AX100" s="180" cm="1">
        <f t="array" ref="AX100">_xlfn.XLOOKUP(AX$1,'Copy of PY1 Data(H)'!$A$1:$CZ$1,_xlfn.XLOOKUP($A100,'Copy of PY1 Data(H)'!$A$1:$A$288,'Copy of PY1 Data(H)'!$A$1:$CZ$288))</f>
        <v>0</v>
      </c>
      <c r="AY100" s="180" cm="1">
        <f t="array" ref="AY100">_xlfn.XLOOKUP(AY$1,'Copy of PY1 Data(H)'!$A$1:$CZ$1,_xlfn.XLOOKUP($A100,'Copy of PY1 Data(H)'!$A$1:$A$288,'Copy of PY1 Data(H)'!$A$1:$CZ$288))</f>
        <v>0</v>
      </c>
      <c r="AZ100" s="180" cm="1">
        <f t="array" ref="AZ100">_xlfn.XLOOKUP(AZ$1,'Copy of PY1 Data(H)'!$A$1:$CZ$1,_xlfn.XLOOKUP($A100,'Copy of PY1 Data(H)'!$A$1:$A$288,'Copy of PY1 Data(H)'!$A$1:$CZ$288))</f>
        <v>0</v>
      </c>
      <c r="BA100" s="180" cm="1">
        <f t="array" ref="BA100">_xlfn.XLOOKUP(BA$1,'Copy of PY1 Data(H)'!$A$1:$CZ$1,_xlfn.XLOOKUP($A100,'Copy of PY1 Data(H)'!$A$1:$A$288,'Copy of PY1 Data(H)'!$A$1:$CZ$288))</f>
        <v>0</v>
      </c>
      <c r="BB100" s="180" cm="1">
        <f t="array" ref="BB100">_xlfn.XLOOKUP(BB$1,'Copy of PY1 Data(H)'!$A$1:$CZ$1,_xlfn.XLOOKUP($A100,'Copy of PY1 Data(H)'!$A$1:$A$288,'Copy of PY1 Data(H)'!$A$1:$CZ$288))</f>
        <v>0</v>
      </c>
      <c r="BC100" s="180" cm="1">
        <f t="array" ref="BC100">_xlfn.XLOOKUP(BC$1,'Copy of PY1 Data(H)'!$A$1:$CZ$1,_xlfn.XLOOKUP($A100,'Copy of PY1 Data(H)'!$A$1:$A$288,'Copy of PY1 Data(H)'!$A$1:$CZ$288))</f>
        <v>0</v>
      </c>
      <c r="BD100" s="180" cm="1">
        <f t="array" ref="BD100">_xlfn.XLOOKUP(BD$1,'Copy of PY1 Data(H)'!$A$1:$CZ$1,_xlfn.XLOOKUP($A100,'Copy of PY1 Data(H)'!$A$1:$A$288,'Copy of PY1 Data(H)'!$A$1:$CZ$288))</f>
        <v>0</v>
      </c>
      <c r="BE100" s="180" cm="1">
        <f t="array" ref="BE100">_xlfn.XLOOKUP(BE$1,'Copy of PY1 Data(H)'!$A$1:$CZ$1,_xlfn.XLOOKUP($A100,'Copy of PY1 Data(H)'!$A$1:$A$288,'Copy of PY1 Data(H)'!$A$1:$CZ$288))</f>
        <v>0</v>
      </c>
      <c r="BF100" s="180" cm="1">
        <f t="array" ref="BF100">_xlfn.XLOOKUP(BF$1,'Copy of PY1 Data(H)'!$A$1:$CZ$1,_xlfn.XLOOKUP($A100,'Copy of PY1 Data(H)'!$A$1:$A$288,'Copy of PY1 Data(H)'!$A$1:$CZ$288))</f>
        <v>0</v>
      </c>
      <c r="BG100" s="180" cm="1">
        <f t="array" ref="BG100">_xlfn.XLOOKUP(BG$1,'Copy of PY1 Data(H)'!$A$1:$CZ$1,_xlfn.XLOOKUP($A100,'Copy of PY1 Data(H)'!$A$1:$A$288,'Copy of PY1 Data(H)'!$A$1:$CZ$288))</f>
        <v>0</v>
      </c>
      <c r="BH100" s="180" cm="1">
        <f t="array" ref="BH100">_xlfn.XLOOKUP(BH$1,'Copy of PY1 Data(H)'!$A$1:$CZ$1,_xlfn.XLOOKUP($A100,'Copy of PY1 Data(H)'!$A$1:$A$288,'Copy of PY1 Data(H)'!$A$1:$CZ$288))</f>
        <v>0</v>
      </c>
      <c r="BI100" s="180" cm="1">
        <f t="array" ref="BI100">_xlfn.XLOOKUP(BI$1,'Copy of PY1 Data(H)'!$A$1:$CZ$1,_xlfn.XLOOKUP($A100,'Copy of PY1 Data(H)'!$A$1:$A$288,'Copy of PY1 Data(H)'!$A$1:$CZ$288))</f>
        <v>0</v>
      </c>
      <c r="BJ100" s="180" cm="1">
        <f t="array" ref="BJ100">_xlfn.XLOOKUP(BJ$1,'Copy of PY1 Data(H)'!$A$1:$CZ$1,_xlfn.XLOOKUP($A100,'Copy of PY1 Data(H)'!$A$1:$A$288,'Copy of PY1 Data(H)'!$A$1:$CZ$288))</f>
        <v>0</v>
      </c>
      <c r="BK100" s="180" cm="1">
        <f t="array" ref="BK100">_xlfn.XLOOKUP(BK$1,'Copy of PY1 Data(H)'!$A$1:$CZ$1,_xlfn.XLOOKUP($A100,'Copy of PY1 Data(H)'!$A$1:$A$288,'Copy of PY1 Data(H)'!$A$1:$CZ$288))</f>
        <v>0</v>
      </c>
      <c r="BL100" s="180" cm="1">
        <f t="array" ref="BL100">_xlfn.XLOOKUP(BL$1,'Copy of PY1 Data(H)'!$A$1:$CZ$1,_xlfn.XLOOKUP($A100,'Copy of PY1 Data(H)'!$A$1:$A$288,'Copy of PY1 Data(H)'!$A$1:$CZ$288))</f>
        <v>0</v>
      </c>
      <c r="BM100" s="180" cm="1">
        <f t="array" ref="BM100">_xlfn.XLOOKUP(BM$1,'Copy of PY1 Data(H)'!$A$1:$CZ$1,_xlfn.XLOOKUP($A100,'Copy of PY1 Data(H)'!$A$1:$A$288,'Copy of PY1 Data(H)'!$A$1:$CZ$288))</f>
        <v>0</v>
      </c>
      <c r="BN100" s="180" cm="1">
        <f t="array" ref="BN100">_xlfn.XLOOKUP(BN$1,'Copy of PY1 Data(H)'!$A$1:$CZ$1,_xlfn.XLOOKUP($A100,'Copy of PY1 Data(H)'!$A$1:$A$288,'Copy of PY1 Data(H)'!$A$1:$CZ$288))</f>
        <v>622259</v>
      </c>
      <c r="BO100" s="180" cm="1">
        <f t="array" ref="BO100">_xlfn.XLOOKUP(BO$1,'Copy of PY1 Data(H)'!$A$1:$CZ$1,_xlfn.XLOOKUP($A100,'Copy of PY1 Data(H)'!$A$1:$A$288,'Copy of PY1 Data(H)'!$A$1:$CZ$288))</f>
        <v>0</v>
      </c>
      <c r="BP100" s="180" cm="1">
        <f t="array" ref="BP100">_xlfn.XLOOKUP(BP$1,'Copy of PY1 Data(H)'!$A$1:$CZ$1,_xlfn.XLOOKUP($A100,'Copy of PY1 Data(H)'!$A$1:$A$288,'Copy of PY1 Data(H)'!$A$1:$CZ$288))</f>
        <v>13529047</v>
      </c>
      <c r="BQ100" s="180" cm="1">
        <f t="array" ref="BQ100">_xlfn.XLOOKUP(BQ$1,'Copy of PY1 Data(H)'!$A$1:$CZ$1,_xlfn.XLOOKUP($A100,'Copy of PY1 Data(H)'!$A$1:$A$288,'Copy of PY1 Data(H)'!$A$1:$CZ$288))</f>
        <v>0</v>
      </c>
      <c r="BR100" s="180" cm="1">
        <f t="array" ref="BR100">_xlfn.XLOOKUP(BR$1,'Copy of PY1 Data(H)'!$A$1:$CZ$1,_xlfn.XLOOKUP($A100,'Copy of PY1 Data(H)'!$A$1:$A$288,'Copy of PY1 Data(H)'!$A$1:$CZ$288))</f>
        <v>736017</v>
      </c>
      <c r="BS100" s="180" cm="1">
        <f t="array" ref="BS100">_xlfn.XLOOKUP(BS$1,'Copy of PY1 Data(H)'!$A$1:$CZ$1,_xlfn.XLOOKUP($A100,'Copy of PY1 Data(H)'!$A$1:$A$288,'Copy of PY1 Data(H)'!$A$1:$CZ$288))</f>
        <v>0</v>
      </c>
      <c r="BT100" s="180" cm="1">
        <f t="array" ref="BT100">_xlfn.XLOOKUP(BT$1,'Copy of PY1 Data(H)'!$A$1:$CZ$1,_xlfn.XLOOKUP($A100,'Copy of PY1 Data(H)'!$A$1:$A$288,'Copy of PY1 Data(H)'!$A$1:$CZ$288))</f>
        <v>0</v>
      </c>
      <c r="BU100" s="180" cm="1">
        <f t="array" ref="BU100">_xlfn.XLOOKUP(BU$1,'Copy of PY1 Data(H)'!$A$1:$CZ$1,_xlfn.XLOOKUP($A100,'Copy of PY1 Data(H)'!$A$1:$A$288,'Copy of PY1 Data(H)'!$A$1:$CZ$288))</f>
        <v>53442</v>
      </c>
      <c r="BV100" s="180" cm="1">
        <f t="array" ref="BV100">_xlfn.XLOOKUP(BV$1,'Copy of PY1 Data(H)'!$A$1:$CZ$1,_xlfn.XLOOKUP($A100,'Copy of PY1 Data(H)'!$A$1:$A$288,'Copy of PY1 Data(H)'!$A$1:$CZ$288))</f>
        <v>0</v>
      </c>
      <c r="BW100" s="180" cm="1">
        <f t="array" ref="BW100">_xlfn.XLOOKUP(BW$1,'Copy of PY1 Data(H)'!$A$1:$CZ$1,_xlfn.XLOOKUP($A100,'Copy of PY1 Data(H)'!$A$1:$A$288,'Copy of PY1 Data(H)'!$A$1:$CZ$288))</f>
        <v>0</v>
      </c>
      <c r="BX100" s="180" cm="1">
        <f t="array" ref="BX100">_xlfn.XLOOKUP(BX$1,'Copy of PY1 Data(H)'!$A$1:$CZ$1,_xlfn.XLOOKUP($A100,'Copy of PY1 Data(H)'!$A$1:$A$288,'Copy of PY1 Data(H)'!$A$1:$CZ$288))</f>
        <v>0</v>
      </c>
      <c r="BY100" s="180" cm="1">
        <f t="array" ref="BY100">_xlfn.XLOOKUP(BY$1,'Copy of PY1 Data(H)'!$A$1:$CZ$1,_xlfn.XLOOKUP($A100,'Copy of PY1 Data(H)'!$A$1:$A$288,'Copy of PY1 Data(H)'!$A$1:$CZ$288))</f>
        <v>0</v>
      </c>
      <c r="BZ100" s="180" cm="1">
        <f t="array" ref="BZ100">_xlfn.XLOOKUP(BZ$1,'Copy of PY1 Data(H)'!$A$1:$CZ$1,_xlfn.XLOOKUP($A100,'Copy of PY1 Data(H)'!$A$1:$A$288,'Copy of PY1 Data(H)'!$A$1:$CZ$288))</f>
        <v>82865</v>
      </c>
      <c r="CA100" s="180" cm="1">
        <f t="array" ref="CA100">_xlfn.XLOOKUP(CA$1,'Copy of PY1 Data(H)'!$A$1:$CZ$1,_xlfn.XLOOKUP($A100,'Copy of PY1 Data(H)'!$A$1:$A$288,'Copy of PY1 Data(H)'!$A$1:$CZ$288))</f>
        <v>0</v>
      </c>
      <c r="CB100" s="180" cm="1">
        <f t="array" ref="CB100">_xlfn.XLOOKUP(CB$1,'Copy of PY1 Data(H)'!$A$1:$CZ$1,_xlfn.XLOOKUP($A100,'Copy of PY1 Data(H)'!$A$1:$A$288,'Copy of PY1 Data(H)'!$A$1:$CZ$288))</f>
        <v>0</v>
      </c>
      <c r="CC100" s="180" cm="1">
        <f t="array" ref="CC100">_xlfn.XLOOKUP(CC$1,'Copy of PY1 Data(H)'!$A$1:$CZ$1,_xlfn.XLOOKUP($A100,'Copy of PY1 Data(H)'!$A$1:$A$288,'Copy of PY1 Data(H)'!$A$1:$CZ$288))</f>
        <v>0</v>
      </c>
      <c r="CD100" s="180" cm="1">
        <f t="array" ref="CD100">_xlfn.XLOOKUP(CD$1,'Copy of PY1 Data(H)'!$A$1:$CZ$1,_xlfn.XLOOKUP($A100,'Copy of PY1 Data(H)'!$A$1:$A$288,'Copy of PY1 Data(H)'!$A$1:$CZ$288))</f>
        <v>2449273</v>
      </c>
    </row>
    <row r="101" spans="1:82" x14ac:dyDescent="0.3">
      <c r="A101" s="180">
        <v>581</v>
      </c>
      <c r="C101" s="180"/>
      <c r="D101" s="180" cm="1">
        <f t="array" ref="D101">_xlfn.XLOOKUP(D$1,'Copy of PY1 Data(H)'!$A$1:$CZ$1,_xlfn.XLOOKUP($A101,'Copy of PY1 Data(H)'!$A$1:$A$288,'Copy of PY1 Data(H)'!$A$1:$CZ$288))</f>
        <v>0</v>
      </c>
      <c r="E101" s="180" cm="1">
        <f t="array" ref="E101">_xlfn.XLOOKUP(E$1,'Copy of PY1 Data(H)'!$A$1:$CZ$1,_xlfn.XLOOKUP($A101,'Copy of PY1 Data(H)'!$A$1:$A$288,'Copy of PY1 Data(H)'!$A$1:$CZ$288))</f>
        <v>0</v>
      </c>
      <c r="F101" s="180" cm="1">
        <f t="array" ref="F101">_xlfn.XLOOKUP(F$1,'Copy of PY1 Data(H)'!$A$1:$CZ$1,_xlfn.XLOOKUP($A101,'Copy of PY1 Data(H)'!$A$1:$A$288,'Copy of PY1 Data(H)'!$A$1:$CZ$288))</f>
        <v>0</v>
      </c>
      <c r="G101" s="180" cm="1">
        <f t="array" ref="G101">_xlfn.XLOOKUP(G$1,'Copy of PY1 Data(H)'!$A$1:$CZ$1,_xlfn.XLOOKUP($A101,'Copy of PY1 Data(H)'!$A$1:$A$288,'Copy of PY1 Data(H)'!$A$1:$CZ$288))</f>
        <v>0</v>
      </c>
      <c r="H101" s="180" cm="1">
        <f t="array" ref="H101">_xlfn.XLOOKUP(H$1,'Copy of PY1 Data(H)'!$A$1:$CZ$1,_xlfn.XLOOKUP($A101,'Copy of PY1 Data(H)'!$A$1:$A$288,'Copy of PY1 Data(H)'!$A$1:$CZ$288))</f>
        <v>0</v>
      </c>
      <c r="I101" s="180" cm="1">
        <f t="array" ref="I101">_xlfn.XLOOKUP(I$1,'Copy of PY1 Data(H)'!$A$1:$CZ$1,_xlfn.XLOOKUP($A101,'Copy of PY1 Data(H)'!$A$1:$A$288,'Copy of PY1 Data(H)'!$A$1:$CZ$288))</f>
        <v>0</v>
      </c>
      <c r="J101" s="180" cm="1">
        <f t="array" ref="J101">_xlfn.XLOOKUP(J$1,'Copy of PY1 Data(H)'!$A$1:$CZ$1,_xlfn.XLOOKUP($A101,'Copy of PY1 Data(H)'!$A$1:$A$288,'Copy of PY1 Data(H)'!$A$1:$CZ$288))</f>
        <v>0</v>
      </c>
      <c r="K101" s="180" cm="1">
        <f t="array" ref="K101">_xlfn.XLOOKUP(K$1,'Copy of PY1 Data(H)'!$A$1:$CZ$1,_xlfn.XLOOKUP($A101,'Copy of PY1 Data(H)'!$A$1:$A$288,'Copy of PY1 Data(H)'!$A$1:$CZ$288))</f>
        <v>0</v>
      </c>
      <c r="L101" s="180" cm="1">
        <f t="array" ref="L101">_xlfn.XLOOKUP(L$1,'Copy of PY1 Data(H)'!$A$1:$CZ$1,_xlfn.XLOOKUP($A101,'Copy of PY1 Data(H)'!$A$1:$A$288,'Copy of PY1 Data(H)'!$A$1:$CZ$288))</f>
        <v>0</v>
      </c>
      <c r="M101" s="180" cm="1">
        <f t="array" ref="M101">_xlfn.XLOOKUP(M$1,'Copy of PY1 Data(H)'!$A$1:$CZ$1,_xlfn.XLOOKUP($A101,'Copy of PY1 Data(H)'!$A$1:$A$288,'Copy of PY1 Data(H)'!$A$1:$CZ$288))</f>
        <v>0</v>
      </c>
      <c r="N101" s="180" cm="1">
        <f t="array" ref="N101">_xlfn.XLOOKUP(N$1,'Copy of PY1 Data(H)'!$A$1:$CZ$1,_xlfn.XLOOKUP($A101,'Copy of PY1 Data(H)'!$A$1:$A$288,'Copy of PY1 Data(H)'!$A$1:$CZ$288))</f>
        <v>0</v>
      </c>
      <c r="O101" s="180" cm="1">
        <f t="array" ref="O101">_xlfn.XLOOKUP(O$1,'Copy of PY1 Data(H)'!$A$1:$CZ$1,_xlfn.XLOOKUP($A101,'Copy of PY1 Data(H)'!$A$1:$A$288,'Copy of PY1 Data(H)'!$A$1:$CZ$288))</f>
        <v>0</v>
      </c>
      <c r="P101" s="180" cm="1">
        <f t="array" ref="P101">_xlfn.XLOOKUP(P$1,'Copy of PY1 Data(H)'!$A$1:$CZ$1,_xlfn.XLOOKUP($A101,'Copy of PY1 Data(H)'!$A$1:$A$288,'Copy of PY1 Data(H)'!$A$1:$CZ$288))</f>
        <v>0</v>
      </c>
      <c r="Q101" s="180" cm="1">
        <f t="array" ref="Q101">_xlfn.XLOOKUP(Q$1,'Copy of PY1 Data(H)'!$A$1:$CZ$1,_xlfn.XLOOKUP($A101,'Copy of PY1 Data(H)'!$A$1:$A$288,'Copy of PY1 Data(H)'!$A$1:$CZ$288))</f>
        <v>0</v>
      </c>
      <c r="R101" s="180" cm="1">
        <f t="array" ref="R101">_xlfn.XLOOKUP(R$1,'Copy of PY1 Data(H)'!$A$1:$CZ$1,_xlfn.XLOOKUP($A101,'Copy of PY1 Data(H)'!$A$1:$A$288,'Copy of PY1 Data(H)'!$A$1:$CZ$288))</f>
        <v>0</v>
      </c>
      <c r="S101" s="180" cm="1">
        <f t="array" ref="S101">_xlfn.XLOOKUP(S$1,'Copy of PY1 Data(H)'!$A$1:$CZ$1,_xlfn.XLOOKUP($A101,'Copy of PY1 Data(H)'!$A$1:$A$288,'Copy of PY1 Data(H)'!$A$1:$CZ$288))</f>
        <v>0</v>
      </c>
      <c r="T101" s="180" cm="1">
        <f t="array" ref="T101">_xlfn.XLOOKUP(T$1,'Copy of PY1 Data(H)'!$A$1:$CZ$1,_xlfn.XLOOKUP($A101,'Copy of PY1 Data(H)'!$A$1:$A$288,'Copy of PY1 Data(H)'!$A$1:$CZ$288))</f>
        <v>0</v>
      </c>
      <c r="U101" s="180" cm="1">
        <f t="array" ref="U101">_xlfn.XLOOKUP(U$1,'Copy of PY1 Data(H)'!$A$1:$CZ$1,_xlfn.XLOOKUP($A101,'Copy of PY1 Data(H)'!$A$1:$A$288,'Copy of PY1 Data(H)'!$A$1:$CZ$288))</f>
        <v>0</v>
      </c>
      <c r="V101" s="180" cm="1">
        <f t="array" ref="V101">_xlfn.XLOOKUP(V$1,'Copy of PY1 Data(H)'!$A$1:$CZ$1,_xlfn.XLOOKUP($A101,'Copy of PY1 Data(H)'!$A$1:$A$288,'Copy of PY1 Data(H)'!$A$1:$CZ$288))</f>
        <v>0</v>
      </c>
      <c r="W101" s="180" cm="1">
        <f t="array" ref="W101">_xlfn.XLOOKUP(W$1,'Copy of PY1 Data(H)'!$A$1:$CZ$1,_xlfn.XLOOKUP($A101,'Copy of PY1 Data(H)'!$A$1:$A$288,'Copy of PY1 Data(H)'!$A$1:$CZ$288))</f>
        <v>0</v>
      </c>
      <c r="X101" s="180" cm="1">
        <f t="array" ref="X101">_xlfn.XLOOKUP(X$1,'Copy of PY1 Data(H)'!$A$1:$CZ$1,_xlfn.XLOOKUP($A101,'Copy of PY1 Data(H)'!$A$1:$A$288,'Copy of PY1 Data(H)'!$A$1:$CZ$288))</f>
        <v>0</v>
      </c>
      <c r="Y101" s="180" cm="1">
        <f t="array" ref="Y101">_xlfn.XLOOKUP(Y$1,'Copy of PY1 Data(H)'!$A$1:$CZ$1,_xlfn.XLOOKUP($A101,'Copy of PY1 Data(H)'!$A$1:$A$288,'Copy of PY1 Data(H)'!$A$1:$CZ$288))</f>
        <v>0</v>
      </c>
      <c r="Z101" s="180" cm="1">
        <f t="array" ref="Z101">_xlfn.XLOOKUP(Z$1,'Copy of PY1 Data(H)'!$A$1:$CZ$1,_xlfn.XLOOKUP($A101,'Copy of PY1 Data(H)'!$A$1:$A$288,'Copy of PY1 Data(H)'!$A$1:$CZ$288))</f>
        <v>0</v>
      </c>
      <c r="AA101" s="180" cm="1">
        <f t="array" ref="AA101">_xlfn.XLOOKUP(AA$1,'Copy of PY1 Data(H)'!$A$1:$CZ$1,_xlfn.XLOOKUP($A101,'Copy of PY1 Data(H)'!$A$1:$A$288,'Copy of PY1 Data(H)'!$A$1:$CZ$288))</f>
        <v>0</v>
      </c>
      <c r="AB101" s="180" cm="1">
        <f t="array" ref="AB101">_xlfn.XLOOKUP(AB$1,'Copy of PY1 Data(H)'!$A$1:$CZ$1,_xlfn.XLOOKUP($A101,'Copy of PY1 Data(H)'!$A$1:$A$288,'Copy of PY1 Data(H)'!$A$1:$CZ$288))</f>
        <v>0</v>
      </c>
      <c r="AC101" s="180" cm="1">
        <f t="array" ref="AC101">_xlfn.XLOOKUP(AC$1,'Copy of PY1 Data(H)'!$A$1:$CZ$1,_xlfn.XLOOKUP($A101,'Copy of PY1 Data(H)'!$A$1:$A$288,'Copy of PY1 Data(H)'!$A$1:$CZ$288))</f>
        <v>0</v>
      </c>
      <c r="AD101" s="180" cm="1">
        <f t="array" ref="AD101">_xlfn.XLOOKUP(AD$1,'Copy of PY1 Data(H)'!$A$1:$CZ$1,_xlfn.XLOOKUP($A101,'Copy of PY1 Data(H)'!$A$1:$A$288,'Copy of PY1 Data(H)'!$A$1:$CZ$288))</f>
        <v>0</v>
      </c>
      <c r="AE101" s="180" cm="1">
        <f t="array" ref="AE101">_xlfn.XLOOKUP(AE$1,'Copy of PY1 Data(H)'!$A$1:$CZ$1,_xlfn.XLOOKUP($A101,'Copy of PY1 Data(H)'!$A$1:$A$288,'Copy of PY1 Data(H)'!$A$1:$CZ$288))</f>
        <v>0</v>
      </c>
      <c r="AF101" s="180" cm="1">
        <f t="array" ref="AF101">_xlfn.XLOOKUP(AF$1,'Copy of PY1 Data(H)'!$A$1:$CZ$1,_xlfn.XLOOKUP($A101,'Copy of PY1 Data(H)'!$A$1:$A$288,'Copy of PY1 Data(H)'!$A$1:$CZ$288))</f>
        <v>0</v>
      </c>
      <c r="AG101" s="180" cm="1">
        <f t="array" ref="AG101">_xlfn.XLOOKUP(AG$1,'Copy of PY1 Data(H)'!$A$1:$CZ$1,_xlfn.XLOOKUP($A101,'Copy of PY1 Data(H)'!$A$1:$A$288,'Copy of PY1 Data(H)'!$A$1:$CZ$288))</f>
        <v>0</v>
      </c>
      <c r="AH101" s="180" cm="1">
        <f t="array" ref="AH101">_xlfn.XLOOKUP(AH$1,'Copy of PY1 Data(H)'!$A$1:$CZ$1,_xlfn.XLOOKUP($A101,'Copy of PY1 Data(H)'!$A$1:$A$288,'Copy of PY1 Data(H)'!$A$1:$CZ$288))</f>
        <v>0</v>
      </c>
      <c r="AI101" s="180" cm="1">
        <f t="array" ref="AI101">_xlfn.XLOOKUP(AI$1,'Copy of PY1 Data(H)'!$A$1:$CZ$1,_xlfn.XLOOKUP($A101,'Copy of PY1 Data(H)'!$A$1:$A$288,'Copy of PY1 Data(H)'!$A$1:$CZ$288))</f>
        <v>0</v>
      </c>
      <c r="AJ101" s="180" cm="1">
        <f t="array" ref="AJ101">_xlfn.XLOOKUP(AJ$1,'Copy of PY1 Data(H)'!$A$1:$CZ$1,_xlfn.XLOOKUP($A101,'Copy of PY1 Data(H)'!$A$1:$A$288,'Copy of PY1 Data(H)'!$A$1:$CZ$288))</f>
        <v>0</v>
      </c>
      <c r="AK101" s="180" cm="1">
        <f t="array" ref="AK101">_xlfn.XLOOKUP(AK$1,'Copy of PY1 Data(H)'!$A$1:$CZ$1,_xlfn.XLOOKUP($A101,'Copy of PY1 Data(H)'!$A$1:$A$288,'Copy of PY1 Data(H)'!$A$1:$CZ$288))</f>
        <v>0</v>
      </c>
      <c r="AL101" s="180" cm="1">
        <f t="array" ref="AL101">_xlfn.XLOOKUP(AL$1,'Copy of PY1 Data(H)'!$A$1:$CZ$1,_xlfn.XLOOKUP($A101,'Copy of PY1 Data(H)'!$A$1:$A$288,'Copy of PY1 Data(H)'!$A$1:$CZ$288))</f>
        <v>0</v>
      </c>
      <c r="AM101" s="180" cm="1">
        <f t="array" ref="AM101">_xlfn.XLOOKUP(AM$1,'Copy of PY1 Data(H)'!$A$1:$CZ$1,_xlfn.XLOOKUP($A101,'Copy of PY1 Data(H)'!$A$1:$A$288,'Copy of PY1 Data(H)'!$A$1:$CZ$288))</f>
        <v>0</v>
      </c>
      <c r="AN101" s="180" cm="1">
        <f t="array" ref="AN101">_xlfn.XLOOKUP(AN$1,'Copy of PY1 Data(H)'!$A$1:$CZ$1,_xlfn.XLOOKUP($A101,'Copy of PY1 Data(H)'!$A$1:$A$288,'Copy of PY1 Data(H)'!$A$1:$CZ$288))</f>
        <v>0</v>
      </c>
      <c r="AO101" s="180" cm="1">
        <f t="array" ref="AO101">_xlfn.XLOOKUP(AO$1,'Copy of PY1 Data(H)'!$A$1:$CZ$1,_xlfn.XLOOKUP($A101,'Copy of PY1 Data(H)'!$A$1:$A$288,'Copy of PY1 Data(H)'!$A$1:$CZ$288))</f>
        <v>0</v>
      </c>
      <c r="AP101" s="180" cm="1">
        <f t="array" ref="AP101">_xlfn.XLOOKUP(AP$1,'Copy of PY1 Data(H)'!$A$1:$CZ$1,_xlfn.XLOOKUP($A101,'Copy of PY1 Data(H)'!$A$1:$A$288,'Copy of PY1 Data(H)'!$A$1:$CZ$288))</f>
        <v>0</v>
      </c>
      <c r="AQ101" s="180" cm="1">
        <f t="array" ref="AQ101">_xlfn.XLOOKUP(AQ$1,'Copy of PY1 Data(H)'!$A$1:$CZ$1,_xlfn.XLOOKUP($A101,'Copy of PY1 Data(H)'!$A$1:$A$288,'Copy of PY1 Data(H)'!$A$1:$CZ$288))</f>
        <v>0</v>
      </c>
      <c r="AR101" s="180" cm="1">
        <f t="array" ref="AR101">_xlfn.XLOOKUP(AR$1,'Copy of PY1 Data(H)'!$A$1:$CZ$1,_xlfn.XLOOKUP($A101,'Copy of PY1 Data(H)'!$A$1:$A$288,'Copy of PY1 Data(H)'!$A$1:$CZ$288))</f>
        <v>0</v>
      </c>
      <c r="AS101" s="180" cm="1">
        <f t="array" ref="AS101">_xlfn.XLOOKUP(AS$1,'Copy of PY1 Data(H)'!$A$1:$CZ$1,_xlfn.XLOOKUP($A101,'Copy of PY1 Data(H)'!$A$1:$A$288,'Copy of PY1 Data(H)'!$A$1:$CZ$288))</f>
        <v>0</v>
      </c>
      <c r="AT101" s="180" cm="1">
        <f t="array" ref="AT101">_xlfn.XLOOKUP(AT$1,'Copy of PY1 Data(H)'!$A$1:$CZ$1,_xlfn.XLOOKUP($A101,'Copy of PY1 Data(H)'!$A$1:$A$288,'Copy of PY1 Data(H)'!$A$1:$CZ$288))</f>
        <v>0</v>
      </c>
      <c r="AU101" s="180" cm="1">
        <f t="array" ref="AU101">_xlfn.XLOOKUP(AU$1,'Copy of PY1 Data(H)'!$A$1:$CZ$1,_xlfn.XLOOKUP($A101,'Copy of PY1 Data(H)'!$A$1:$A$288,'Copy of PY1 Data(H)'!$A$1:$CZ$288))</f>
        <v>0</v>
      </c>
      <c r="AV101" s="180" cm="1">
        <f t="array" ref="AV101">_xlfn.XLOOKUP(AV$1,'Copy of PY1 Data(H)'!$A$1:$CZ$1,_xlfn.XLOOKUP($A101,'Copy of PY1 Data(H)'!$A$1:$A$288,'Copy of PY1 Data(H)'!$A$1:$CZ$288))</f>
        <v>0</v>
      </c>
      <c r="AW101" s="180" cm="1">
        <f t="array" ref="AW101">_xlfn.XLOOKUP(AW$1,'Copy of PY1 Data(H)'!$A$1:$CZ$1,_xlfn.XLOOKUP($A101,'Copy of PY1 Data(H)'!$A$1:$A$288,'Copy of PY1 Data(H)'!$A$1:$CZ$288))</f>
        <v>0</v>
      </c>
      <c r="AX101" s="180" cm="1">
        <f t="array" ref="AX101">_xlfn.XLOOKUP(AX$1,'Copy of PY1 Data(H)'!$A$1:$CZ$1,_xlfn.XLOOKUP($A101,'Copy of PY1 Data(H)'!$A$1:$A$288,'Copy of PY1 Data(H)'!$A$1:$CZ$288))</f>
        <v>0</v>
      </c>
      <c r="AY101" s="180" cm="1">
        <f t="array" ref="AY101">_xlfn.XLOOKUP(AY$1,'Copy of PY1 Data(H)'!$A$1:$CZ$1,_xlfn.XLOOKUP($A101,'Copy of PY1 Data(H)'!$A$1:$A$288,'Copy of PY1 Data(H)'!$A$1:$CZ$288))</f>
        <v>0</v>
      </c>
      <c r="AZ101" s="180" cm="1">
        <f t="array" ref="AZ101">_xlfn.XLOOKUP(AZ$1,'Copy of PY1 Data(H)'!$A$1:$CZ$1,_xlfn.XLOOKUP($A101,'Copy of PY1 Data(H)'!$A$1:$A$288,'Copy of PY1 Data(H)'!$A$1:$CZ$288))</f>
        <v>0</v>
      </c>
      <c r="BA101" s="180" cm="1">
        <f t="array" ref="BA101">_xlfn.XLOOKUP(BA$1,'Copy of PY1 Data(H)'!$A$1:$CZ$1,_xlfn.XLOOKUP($A101,'Copy of PY1 Data(H)'!$A$1:$A$288,'Copy of PY1 Data(H)'!$A$1:$CZ$288))</f>
        <v>0</v>
      </c>
      <c r="BB101" s="180" cm="1">
        <f t="array" ref="BB101">_xlfn.XLOOKUP(BB$1,'Copy of PY1 Data(H)'!$A$1:$CZ$1,_xlfn.XLOOKUP($A101,'Copy of PY1 Data(H)'!$A$1:$A$288,'Copy of PY1 Data(H)'!$A$1:$CZ$288))</f>
        <v>0</v>
      </c>
      <c r="BC101" s="180" cm="1">
        <f t="array" ref="BC101">_xlfn.XLOOKUP(BC$1,'Copy of PY1 Data(H)'!$A$1:$CZ$1,_xlfn.XLOOKUP($A101,'Copy of PY1 Data(H)'!$A$1:$A$288,'Copy of PY1 Data(H)'!$A$1:$CZ$288))</f>
        <v>0</v>
      </c>
      <c r="BD101" s="180" cm="1">
        <f t="array" ref="BD101">_xlfn.XLOOKUP(BD$1,'Copy of PY1 Data(H)'!$A$1:$CZ$1,_xlfn.XLOOKUP($A101,'Copy of PY1 Data(H)'!$A$1:$A$288,'Copy of PY1 Data(H)'!$A$1:$CZ$288))</f>
        <v>0</v>
      </c>
      <c r="BE101" s="180" cm="1">
        <f t="array" ref="BE101">_xlfn.XLOOKUP(BE$1,'Copy of PY1 Data(H)'!$A$1:$CZ$1,_xlfn.XLOOKUP($A101,'Copy of PY1 Data(H)'!$A$1:$A$288,'Copy of PY1 Data(H)'!$A$1:$CZ$288))</f>
        <v>0</v>
      </c>
      <c r="BF101" s="180" cm="1">
        <f t="array" ref="BF101">_xlfn.XLOOKUP(BF$1,'Copy of PY1 Data(H)'!$A$1:$CZ$1,_xlfn.XLOOKUP($A101,'Copy of PY1 Data(H)'!$A$1:$A$288,'Copy of PY1 Data(H)'!$A$1:$CZ$288))</f>
        <v>0</v>
      </c>
      <c r="BG101" s="180" cm="1">
        <f t="array" ref="BG101">_xlfn.XLOOKUP(BG$1,'Copy of PY1 Data(H)'!$A$1:$CZ$1,_xlfn.XLOOKUP($A101,'Copy of PY1 Data(H)'!$A$1:$A$288,'Copy of PY1 Data(H)'!$A$1:$CZ$288))</f>
        <v>0</v>
      </c>
      <c r="BH101" s="180" cm="1">
        <f t="array" ref="BH101">_xlfn.XLOOKUP(BH$1,'Copy of PY1 Data(H)'!$A$1:$CZ$1,_xlfn.XLOOKUP($A101,'Copy of PY1 Data(H)'!$A$1:$A$288,'Copy of PY1 Data(H)'!$A$1:$CZ$288))</f>
        <v>0</v>
      </c>
      <c r="BI101" s="180" cm="1">
        <f t="array" ref="BI101">_xlfn.XLOOKUP(BI$1,'Copy of PY1 Data(H)'!$A$1:$CZ$1,_xlfn.XLOOKUP($A101,'Copy of PY1 Data(H)'!$A$1:$A$288,'Copy of PY1 Data(H)'!$A$1:$CZ$288))</f>
        <v>0</v>
      </c>
      <c r="BJ101" s="180" cm="1">
        <f t="array" ref="BJ101">_xlfn.XLOOKUP(BJ$1,'Copy of PY1 Data(H)'!$A$1:$CZ$1,_xlfn.XLOOKUP($A101,'Copy of PY1 Data(H)'!$A$1:$A$288,'Copy of PY1 Data(H)'!$A$1:$CZ$288))</f>
        <v>0</v>
      </c>
      <c r="BK101" s="180" cm="1">
        <f t="array" ref="BK101">_xlfn.XLOOKUP(BK$1,'Copy of PY1 Data(H)'!$A$1:$CZ$1,_xlfn.XLOOKUP($A101,'Copy of PY1 Data(H)'!$A$1:$A$288,'Copy of PY1 Data(H)'!$A$1:$CZ$288))</f>
        <v>0</v>
      </c>
      <c r="BL101" s="180" cm="1">
        <f t="array" ref="BL101">_xlfn.XLOOKUP(BL$1,'Copy of PY1 Data(H)'!$A$1:$CZ$1,_xlfn.XLOOKUP($A101,'Copy of PY1 Data(H)'!$A$1:$A$288,'Copy of PY1 Data(H)'!$A$1:$CZ$288))</f>
        <v>0</v>
      </c>
      <c r="BM101" s="180" cm="1">
        <f t="array" ref="BM101">_xlfn.XLOOKUP(BM$1,'Copy of PY1 Data(H)'!$A$1:$CZ$1,_xlfn.XLOOKUP($A101,'Copy of PY1 Data(H)'!$A$1:$A$288,'Copy of PY1 Data(H)'!$A$1:$CZ$288))</f>
        <v>0</v>
      </c>
      <c r="BN101" s="180" cm="1">
        <f t="array" ref="BN101">_xlfn.XLOOKUP(BN$1,'Copy of PY1 Data(H)'!$A$1:$CZ$1,_xlfn.XLOOKUP($A101,'Copy of PY1 Data(H)'!$A$1:$A$288,'Copy of PY1 Data(H)'!$A$1:$CZ$288))</f>
        <v>0</v>
      </c>
      <c r="BO101" s="180" cm="1">
        <f t="array" ref="BO101">_xlfn.XLOOKUP(BO$1,'Copy of PY1 Data(H)'!$A$1:$CZ$1,_xlfn.XLOOKUP($A101,'Copy of PY1 Data(H)'!$A$1:$A$288,'Copy of PY1 Data(H)'!$A$1:$CZ$288))</f>
        <v>0</v>
      </c>
      <c r="BP101" s="180" cm="1">
        <f t="array" ref="BP101">_xlfn.XLOOKUP(BP$1,'Copy of PY1 Data(H)'!$A$1:$CZ$1,_xlfn.XLOOKUP($A101,'Copy of PY1 Data(H)'!$A$1:$A$288,'Copy of PY1 Data(H)'!$A$1:$CZ$288))</f>
        <v>0</v>
      </c>
      <c r="BQ101" s="180" cm="1">
        <f t="array" ref="BQ101">_xlfn.XLOOKUP(BQ$1,'Copy of PY1 Data(H)'!$A$1:$CZ$1,_xlfn.XLOOKUP($A101,'Copy of PY1 Data(H)'!$A$1:$A$288,'Copy of PY1 Data(H)'!$A$1:$CZ$288))</f>
        <v>0</v>
      </c>
      <c r="BR101" s="180" cm="1">
        <f t="array" ref="BR101">_xlfn.XLOOKUP(BR$1,'Copy of PY1 Data(H)'!$A$1:$CZ$1,_xlfn.XLOOKUP($A101,'Copy of PY1 Data(H)'!$A$1:$A$288,'Copy of PY1 Data(H)'!$A$1:$CZ$288))</f>
        <v>0</v>
      </c>
      <c r="BS101" s="180" cm="1">
        <f t="array" ref="BS101">_xlfn.XLOOKUP(BS$1,'Copy of PY1 Data(H)'!$A$1:$CZ$1,_xlfn.XLOOKUP($A101,'Copy of PY1 Data(H)'!$A$1:$A$288,'Copy of PY1 Data(H)'!$A$1:$CZ$288))</f>
        <v>0</v>
      </c>
      <c r="BT101" s="180" cm="1">
        <f t="array" ref="BT101">_xlfn.XLOOKUP(BT$1,'Copy of PY1 Data(H)'!$A$1:$CZ$1,_xlfn.XLOOKUP($A101,'Copy of PY1 Data(H)'!$A$1:$A$288,'Copy of PY1 Data(H)'!$A$1:$CZ$288))</f>
        <v>0</v>
      </c>
      <c r="BU101" s="180" cm="1">
        <f t="array" ref="BU101">_xlfn.XLOOKUP(BU$1,'Copy of PY1 Data(H)'!$A$1:$CZ$1,_xlfn.XLOOKUP($A101,'Copy of PY1 Data(H)'!$A$1:$A$288,'Copy of PY1 Data(H)'!$A$1:$CZ$288))</f>
        <v>0</v>
      </c>
      <c r="BV101" s="180" cm="1">
        <f t="array" ref="BV101">_xlfn.XLOOKUP(BV$1,'Copy of PY1 Data(H)'!$A$1:$CZ$1,_xlfn.XLOOKUP($A101,'Copy of PY1 Data(H)'!$A$1:$A$288,'Copy of PY1 Data(H)'!$A$1:$CZ$288))</f>
        <v>0</v>
      </c>
      <c r="BW101" s="180" cm="1">
        <f t="array" ref="BW101">_xlfn.XLOOKUP(BW$1,'Copy of PY1 Data(H)'!$A$1:$CZ$1,_xlfn.XLOOKUP($A101,'Copy of PY1 Data(H)'!$A$1:$A$288,'Copy of PY1 Data(H)'!$A$1:$CZ$288))</f>
        <v>0</v>
      </c>
      <c r="BX101" s="180" cm="1">
        <f t="array" ref="BX101">_xlfn.XLOOKUP(BX$1,'Copy of PY1 Data(H)'!$A$1:$CZ$1,_xlfn.XLOOKUP($A101,'Copy of PY1 Data(H)'!$A$1:$A$288,'Copy of PY1 Data(H)'!$A$1:$CZ$288))</f>
        <v>0</v>
      </c>
      <c r="BY101" s="180" cm="1">
        <f t="array" ref="BY101">_xlfn.XLOOKUP(BY$1,'Copy of PY1 Data(H)'!$A$1:$CZ$1,_xlfn.XLOOKUP($A101,'Copy of PY1 Data(H)'!$A$1:$A$288,'Copy of PY1 Data(H)'!$A$1:$CZ$288))</f>
        <v>0</v>
      </c>
      <c r="BZ101" s="180" cm="1">
        <f t="array" ref="BZ101">_xlfn.XLOOKUP(BZ$1,'Copy of PY1 Data(H)'!$A$1:$CZ$1,_xlfn.XLOOKUP($A101,'Copy of PY1 Data(H)'!$A$1:$A$288,'Copy of PY1 Data(H)'!$A$1:$CZ$288))</f>
        <v>134196</v>
      </c>
      <c r="CA101" s="180" cm="1">
        <f t="array" ref="CA101">_xlfn.XLOOKUP(CA$1,'Copy of PY1 Data(H)'!$A$1:$CZ$1,_xlfn.XLOOKUP($A101,'Copy of PY1 Data(H)'!$A$1:$A$288,'Copy of PY1 Data(H)'!$A$1:$CZ$288))</f>
        <v>0</v>
      </c>
      <c r="CB101" s="180" cm="1">
        <f t="array" ref="CB101">_xlfn.XLOOKUP(CB$1,'Copy of PY1 Data(H)'!$A$1:$CZ$1,_xlfn.XLOOKUP($A101,'Copy of PY1 Data(H)'!$A$1:$A$288,'Copy of PY1 Data(H)'!$A$1:$CZ$288))</f>
        <v>0</v>
      </c>
      <c r="CC101" s="180" cm="1">
        <f t="array" ref="CC101">_xlfn.XLOOKUP(CC$1,'Copy of PY1 Data(H)'!$A$1:$CZ$1,_xlfn.XLOOKUP($A101,'Copy of PY1 Data(H)'!$A$1:$A$288,'Copy of PY1 Data(H)'!$A$1:$CZ$288))</f>
        <v>0</v>
      </c>
      <c r="CD101" s="180" cm="1">
        <f t="array" ref="CD101">_xlfn.XLOOKUP(CD$1,'Copy of PY1 Data(H)'!$A$1:$CZ$1,_xlfn.XLOOKUP($A101,'Copy of PY1 Data(H)'!$A$1:$A$288,'Copy of PY1 Data(H)'!$A$1:$CZ$288))</f>
        <v>0</v>
      </c>
    </row>
    <row r="102" spans="1:82" x14ac:dyDescent="0.3">
      <c r="A102" s="180">
        <v>511</v>
      </c>
      <c r="C102" s="180"/>
      <c r="D102" s="180" cm="1">
        <f t="array" ref="D102">_xlfn.XLOOKUP(D$1,'Copy of PY1 Data(H)'!$A$1:$CZ$1,_xlfn.XLOOKUP($A102,'Copy of PY1 Data(H)'!$A$1:$A$288,'Copy of PY1 Data(H)'!$A$1:$CZ$288))</f>
        <v>0</v>
      </c>
      <c r="E102" s="180" cm="1">
        <f t="array" ref="E102">_xlfn.XLOOKUP(E$1,'Copy of PY1 Data(H)'!$A$1:$CZ$1,_xlfn.XLOOKUP($A102,'Copy of PY1 Data(H)'!$A$1:$A$288,'Copy of PY1 Data(H)'!$A$1:$CZ$288))</f>
        <v>0</v>
      </c>
      <c r="F102" s="180" cm="1">
        <f t="array" ref="F102">_xlfn.XLOOKUP(F$1,'Copy of PY1 Data(H)'!$A$1:$CZ$1,_xlfn.XLOOKUP($A102,'Copy of PY1 Data(H)'!$A$1:$A$288,'Copy of PY1 Data(H)'!$A$1:$CZ$288))</f>
        <v>0</v>
      </c>
      <c r="G102" s="180" cm="1">
        <f t="array" ref="G102">_xlfn.XLOOKUP(G$1,'Copy of PY1 Data(H)'!$A$1:$CZ$1,_xlfn.XLOOKUP($A102,'Copy of PY1 Data(H)'!$A$1:$A$288,'Copy of PY1 Data(H)'!$A$1:$CZ$288))</f>
        <v>0</v>
      </c>
      <c r="H102" s="180" cm="1">
        <f t="array" ref="H102">_xlfn.XLOOKUP(H$1,'Copy of PY1 Data(H)'!$A$1:$CZ$1,_xlfn.XLOOKUP($A102,'Copy of PY1 Data(H)'!$A$1:$A$288,'Copy of PY1 Data(H)'!$A$1:$CZ$288))</f>
        <v>0</v>
      </c>
      <c r="I102" s="180" cm="1">
        <f t="array" ref="I102">_xlfn.XLOOKUP(I$1,'Copy of PY1 Data(H)'!$A$1:$CZ$1,_xlfn.XLOOKUP($A102,'Copy of PY1 Data(H)'!$A$1:$A$288,'Copy of PY1 Data(H)'!$A$1:$CZ$288))</f>
        <v>0</v>
      </c>
      <c r="J102" s="180" cm="1">
        <f t="array" ref="J102">_xlfn.XLOOKUP(J$1,'Copy of PY1 Data(H)'!$A$1:$CZ$1,_xlfn.XLOOKUP($A102,'Copy of PY1 Data(H)'!$A$1:$A$288,'Copy of PY1 Data(H)'!$A$1:$CZ$288))</f>
        <v>0</v>
      </c>
      <c r="K102" s="180" cm="1">
        <f t="array" ref="K102">_xlfn.XLOOKUP(K$1,'Copy of PY1 Data(H)'!$A$1:$CZ$1,_xlfn.XLOOKUP($A102,'Copy of PY1 Data(H)'!$A$1:$A$288,'Copy of PY1 Data(H)'!$A$1:$CZ$288))</f>
        <v>0</v>
      </c>
      <c r="L102" s="180" cm="1">
        <f t="array" ref="L102">_xlfn.XLOOKUP(L$1,'Copy of PY1 Data(H)'!$A$1:$CZ$1,_xlfn.XLOOKUP($A102,'Copy of PY1 Data(H)'!$A$1:$A$288,'Copy of PY1 Data(H)'!$A$1:$CZ$288))</f>
        <v>189215</v>
      </c>
      <c r="M102" s="180" cm="1">
        <f t="array" ref="M102">_xlfn.XLOOKUP(M$1,'Copy of PY1 Data(H)'!$A$1:$CZ$1,_xlfn.XLOOKUP($A102,'Copy of PY1 Data(H)'!$A$1:$A$288,'Copy of PY1 Data(H)'!$A$1:$CZ$288))</f>
        <v>0</v>
      </c>
      <c r="N102" s="180" cm="1">
        <f t="array" ref="N102">_xlfn.XLOOKUP(N$1,'Copy of PY1 Data(H)'!$A$1:$CZ$1,_xlfn.XLOOKUP($A102,'Copy of PY1 Data(H)'!$A$1:$A$288,'Copy of PY1 Data(H)'!$A$1:$CZ$288))</f>
        <v>0</v>
      </c>
      <c r="O102" s="180" cm="1">
        <f t="array" ref="O102">_xlfn.XLOOKUP(O$1,'Copy of PY1 Data(H)'!$A$1:$CZ$1,_xlfn.XLOOKUP($A102,'Copy of PY1 Data(H)'!$A$1:$A$288,'Copy of PY1 Data(H)'!$A$1:$CZ$288))</f>
        <v>0</v>
      </c>
      <c r="P102" s="180" cm="1">
        <f t="array" ref="P102">_xlfn.XLOOKUP(P$1,'Copy of PY1 Data(H)'!$A$1:$CZ$1,_xlfn.XLOOKUP($A102,'Copy of PY1 Data(H)'!$A$1:$A$288,'Copy of PY1 Data(H)'!$A$1:$CZ$288))</f>
        <v>0</v>
      </c>
      <c r="Q102" s="180" cm="1">
        <f t="array" ref="Q102">_xlfn.XLOOKUP(Q$1,'Copy of PY1 Data(H)'!$A$1:$CZ$1,_xlfn.XLOOKUP($A102,'Copy of PY1 Data(H)'!$A$1:$A$288,'Copy of PY1 Data(H)'!$A$1:$CZ$288))</f>
        <v>7742</v>
      </c>
      <c r="R102" s="180" cm="1">
        <f t="array" ref="R102">_xlfn.XLOOKUP(R$1,'Copy of PY1 Data(H)'!$A$1:$CZ$1,_xlfn.XLOOKUP($A102,'Copy of PY1 Data(H)'!$A$1:$A$288,'Copy of PY1 Data(H)'!$A$1:$CZ$288))</f>
        <v>0</v>
      </c>
      <c r="S102" s="180" cm="1">
        <f t="array" ref="S102">_xlfn.XLOOKUP(S$1,'Copy of PY1 Data(H)'!$A$1:$CZ$1,_xlfn.XLOOKUP($A102,'Copy of PY1 Data(H)'!$A$1:$A$288,'Copy of PY1 Data(H)'!$A$1:$CZ$288))</f>
        <v>20101</v>
      </c>
      <c r="T102" s="180" cm="1">
        <f t="array" ref="T102">_xlfn.XLOOKUP(T$1,'Copy of PY1 Data(H)'!$A$1:$CZ$1,_xlfn.XLOOKUP($A102,'Copy of PY1 Data(H)'!$A$1:$A$288,'Copy of PY1 Data(H)'!$A$1:$CZ$288))</f>
        <v>0</v>
      </c>
      <c r="U102" s="180" cm="1">
        <f t="array" ref="U102">_xlfn.XLOOKUP(U$1,'Copy of PY1 Data(H)'!$A$1:$CZ$1,_xlfn.XLOOKUP($A102,'Copy of PY1 Data(H)'!$A$1:$A$288,'Copy of PY1 Data(H)'!$A$1:$CZ$288))</f>
        <v>0</v>
      </c>
      <c r="V102" s="180" cm="1">
        <f t="array" ref="V102">_xlfn.XLOOKUP(V$1,'Copy of PY1 Data(H)'!$A$1:$CZ$1,_xlfn.XLOOKUP($A102,'Copy of PY1 Data(H)'!$A$1:$A$288,'Copy of PY1 Data(H)'!$A$1:$CZ$288))</f>
        <v>0</v>
      </c>
      <c r="W102" s="180" cm="1">
        <f t="array" ref="W102">_xlfn.XLOOKUP(W$1,'Copy of PY1 Data(H)'!$A$1:$CZ$1,_xlfn.XLOOKUP($A102,'Copy of PY1 Data(H)'!$A$1:$A$288,'Copy of PY1 Data(H)'!$A$1:$CZ$288))</f>
        <v>0</v>
      </c>
      <c r="X102" s="180" cm="1">
        <f t="array" ref="X102">_xlfn.XLOOKUP(X$1,'Copy of PY1 Data(H)'!$A$1:$CZ$1,_xlfn.XLOOKUP($A102,'Copy of PY1 Data(H)'!$A$1:$A$288,'Copy of PY1 Data(H)'!$A$1:$CZ$288))</f>
        <v>0</v>
      </c>
      <c r="Y102" s="180" cm="1">
        <f t="array" ref="Y102">_xlfn.XLOOKUP(Y$1,'Copy of PY1 Data(H)'!$A$1:$CZ$1,_xlfn.XLOOKUP($A102,'Copy of PY1 Data(H)'!$A$1:$A$288,'Copy of PY1 Data(H)'!$A$1:$CZ$288))</f>
        <v>0</v>
      </c>
      <c r="Z102" s="180" cm="1">
        <f t="array" ref="Z102">_xlfn.XLOOKUP(Z$1,'Copy of PY1 Data(H)'!$A$1:$CZ$1,_xlfn.XLOOKUP($A102,'Copy of PY1 Data(H)'!$A$1:$A$288,'Copy of PY1 Data(H)'!$A$1:$CZ$288))</f>
        <v>0</v>
      </c>
      <c r="AA102" s="180" cm="1">
        <f t="array" ref="AA102">_xlfn.XLOOKUP(AA$1,'Copy of PY1 Data(H)'!$A$1:$CZ$1,_xlfn.XLOOKUP($A102,'Copy of PY1 Data(H)'!$A$1:$A$288,'Copy of PY1 Data(H)'!$A$1:$CZ$288))</f>
        <v>0</v>
      </c>
      <c r="AB102" s="180" cm="1">
        <f t="array" ref="AB102">_xlfn.XLOOKUP(AB$1,'Copy of PY1 Data(H)'!$A$1:$CZ$1,_xlfn.XLOOKUP($A102,'Copy of PY1 Data(H)'!$A$1:$A$288,'Copy of PY1 Data(H)'!$A$1:$CZ$288))</f>
        <v>0</v>
      </c>
      <c r="AC102" s="180" cm="1">
        <f t="array" ref="AC102">_xlfn.XLOOKUP(AC$1,'Copy of PY1 Data(H)'!$A$1:$CZ$1,_xlfn.XLOOKUP($A102,'Copy of PY1 Data(H)'!$A$1:$A$288,'Copy of PY1 Data(H)'!$A$1:$CZ$288))</f>
        <v>0</v>
      </c>
      <c r="AD102" s="180" cm="1">
        <f t="array" ref="AD102">_xlfn.XLOOKUP(AD$1,'Copy of PY1 Data(H)'!$A$1:$CZ$1,_xlfn.XLOOKUP($A102,'Copy of PY1 Data(H)'!$A$1:$A$288,'Copy of PY1 Data(H)'!$A$1:$CZ$288))</f>
        <v>0</v>
      </c>
      <c r="AE102" s="180" cm="1">
        <f t="array" ref="AE102">_xlfn.XLOOKUP(AE$1,'Copy of PY1 Data(H)'!$A$1:$CZ$1,_xlfn.XLOOKUP($A102,'Copy of PY1 Data(H)'!$A$1:$A$288,'Copy of PY1 Data(H)'!$A$1:$CZ$288))</f>
        <v>0</v>
      </c>
      <c r="AF102" s="180" cm="1">
        <f t="array" ref="AF102">_xlfn.XLOOKUP(AF$1,'Copy of PY1 Data(H)'!$A$1:$CZ$1,_xlfn.XLOOKUP($A102,'Copy of PY1 Data(H)'!$A$1:$A$288,'Copy of PY1 Data(H)'!$A$1:$CZ$288))</f>
        <v>1395003</v>
      </c>
      <c r="AG102" s="180" cm="1">
        <f t="array" ref="AG102">_xlfn.XLOOKUP(AG$1,'Copy of PY1 Data(H)'!$A$1:$CZ$1,_xlfn.XLOOKUP($A102,'Copy of PY1 Data(H)'!$A$1:$A$288,'Copy of PY1 Data(H)'!$A$1:$CZ$288))</f>
        <v>0</v>
      </c>
      <c r="AH102" s="180" cm="1">
        <f t="array" ref="AH102">_xlfn.XLOOKUP(AH$1,'Copy of PY1 Data(H)'!$A$1:$CZ$1,_xlfn.XLOOKUP($A102,'Copy of PY1 Data(H)'!$A$1:$A$288,'Copy of PY1 Data(H)'!$A$1:$CZ$288))</f>
        <v>0</v>
      </c>
      <c r="AI102" s="180" cm="1">
        <f t="array" ref="AI102">_xlfn.XLOOKUP(AI$1,'Copy of PY1 Data(H)'!$A$1:$CZ$1,_xlfn.XLOOKUP($A102,'Copy of PY1 Data(H)'!$A$1:$A$288,'Copy of PY1 Data(H)'!$A$1:$CZ$288))</f>
        <v>0</v>
      </c>
      <c r="AJ102" s="180" cm="1">
        <f t="array" ref="AJ102">_xlfn.XLOOKUP(AJ$1,'Copy of PY1 Data(H)'!$A$1:$CZ$1,_xlfn.XLOOKUP($A102,'Copy of PY1 Data(H)'!$A$1:$A$288,'Copy of PY1 Data(H)'!$A$1:$CZ$288))</f>
        <v>0</v>
      </c>
      <c r="AK102" s="180" cm="1">
        <f t="array" ref="AK102">_xlfn.XLOOKUP(AK$1,'Copy of PY1 Data(H)'!$A$1:$CZ$1,_xlfn.XLOOKUP($A102,'Copy of PY1 Data(H)'!$A$1:$A$288,'Copy of PY1 Data(H)'!$A$1:$CZ$288))</f>
        <v>0</v>
      </c>
      <c r="AL102" s="180" cm="1">
        <f t="array" ref="AL102">_xlfn.XLOOKUP(AL$1,'Copy of PY1 Data(H)'!$A$1:$CZ$1,_xlfn.XLOOKUP($A102,'Copy of PY1 Data(H)'!$A$1:$A$288,'Copy of PY1 Data(H)'!$A$1:$CZ$288))</f>
        <v>0</v>
      </c>
      <c r="AM102" s="180" cm="1">
        <f t="array" ref="AM102">_xlfn.XLOOKUP(AM$1,'Copy of PY1 Data(H)'!$A$1:$CZ$1,_xlfn.XLOOKUP($A102,'Copy of PY1 Data(H)'!$A$1:$A$288,'Copy of PY1 Data(H)'!$A$1:$CZ$288))</f>
        <v>0</v>
      </c>
      <c r="AN102" s="180" cm="1">
        <f t="array" ref="AN102">_xlfn.XLOOKUP(AN$1,'Copy of PY1 Data(H)'!$A$1:$CZ$1,_xlfn.XLOOKUP($A102,'Copy of PY1 Data(H)'!$A$1:$A$288,'Copy of PY1 Data(H)'!$A$1:$CZ$288))</f>
        <v>0</v>
      </c>
      <c r="AO102" s="180" cm="1">
        <f t="array" ref="AO102">_xlfn.XLOOKUP(AO$1,'Copy of PY1 Data(H)'!$A$1:$CZ$1,_xlfn.XLOOKUP($A102,'Copy of PY1 Data(H)'!$A$1:$A$288,'Copy of PY1 Data(H)'!$A$1:$CZ$288))</f>
        <v>0</v>
      </c>
      <c r="AP102" s="180" cm="1">
        <f t="array" ref="AP102">_xlfn.XLOOKUP(AP$1,'Copy of PY1 Data(H)'!$A$1:$CZ$1,_xlfn.XLOOKUP($A102,'Copy of PY1 Data(H)'!$A$1:$A$288,'Copy of PY1 Data(H)'!$A$1:$CZ$288))</f>
        <v>572842</v>
      </c>
      <c r="AQ102" s="180" cm="1">
        <f t="array" ref="AQ102">_xlfn.XLOOKUP(AQ$1,'Copy of PY1 Data(H)'!$A$1:$CZ$1,_xlfn.XLOOKUP($A102,'Copy of PY1 Data(H)'!$A$1:$A$288,'Copy of PY1 Data(H)'!$A$1:$CZ$288))</f>
        <v>0</v>
      </c>
      <c r="AR102" s="180" cm="1">
        <f t="array" ref="AR102">_xlfn.XLOOKUP(AR$1,'Copy of PY1 Data(H)'!$A$1:$CZ$1,_xlfn.XLOOKUP($A102,'Copy of PY1 Data(H)'!$A$1:$A$288,'Copy of PY1 Data(H)'!$A$1:$CZ$288))</f>
        <v>0</v>
      </c>
      <c r="AS102" s="180" cm="1">
        <f t="array" ref="AS102">_xlfn.XLOOKUP(AS$1,'Copy of PY1 Data(H)'!$A$1:$CZ$1,_xlfn.XLOOKUP($A102,'Copy of PY1 Data(H)'!$A$1:$A$288,'Copy of PY1 Data(H)'!$A$1:$CZ$288))</f>
        <v>0</v>
      </c>
      <c r="AT102" s="180" cm="1">
        <f t="array" ref="AT102">_xlfn.XLOOKUP(AT$1,'Copy of PY1 Data(H)'!$A$1:$CZ$1,_xlfn.XLOOKUP($A102,'Copy of PY1 Data(H)'!$A$1:$A$288,'Copy of PY1 Data(H)'!$A$1:$CZ$288))</f>
        <v>0</v>
      </c>
      <c r="AU102" s="180" cm="1">
        <f t="array" ref="AU102">_xlfn.XLOOKUP(AU$1,'Copy of PY1 Data(H)'!$A$1:$CZ$1,_xlfn.XLOOKUP($A102,'Copy of PY1 Data(H)'!$A$1:$A$288,'Copy of PY1 Data(H)'!$A$1:$CZ$288))</f>
        <v>0</v>
      </c>
      <c r="AV102" s="180" cm="1">
        <f t="array" ref="AV102">_xlfn.XLOOKUP(AV$1,'Copy of PY1 Data(H)'!$A$1:$CZ$1,_xlfn.XLOOKUP($A102,'Copy of PY1 Data(H)'!$A$1:$A$288,'Copy of PY1 Data(H)'!$A$1:$CZ$288))</f>
        <v>11105250</v>
      </c>
      <c r="AW102" s="180" cm="1">
        <f t="array" ref="AW102">_xlfn.XLOOKUP(AW$1,'Copy of PY1 Data(H)'!$A$1:$CZ$1,_xlfn.XLOOKUP($A102,'Copy of PY1 Data(H)'!$A$1:$A$288,'Copy of PY1 Data(H)'!$A$1:$CZ$288))</f>
        <v>0</v>
      </c>
      <c r="AX102" s="180" cm="1">
        <f t="array" ref="AX102">_xlfn.XLOOKUP(AX$1,'Copy of PY1 Data(H)'!$A$1:$CZ$1,_xlfn.XLOOKUP($A102,'Copy of PY1 Data(H)'!$A$1:$A$288,'Copy of PY1 Data(H)'!$A$1:$CZ$288))</f>
        <v>0</v>
      </c>
      <c r="AY102" s="180" cm="1">
        <f t="array" ref="AY102">_xlfn.XLOOKUP(AY$1,'Copy of PY1 Data(H)'!$A$1:$CZ$1,_xlfn.XLOOKUP($A102,'Copy of PY1 Data(H)'!$A$1:$A$288,'Copy of PY1 Data(H)'!$A$1:$CZ$288))</f>
        <v>0</v>
      </c>
      <c r="AZ102" s="180" cm="1">
        <f t="array" ref="AZ102">_xlfn.XLOOKUP(AZ$1,'Copy of PY1 Data(H)'!$A$1:$CZ$1,_xlfn.XLOOKUP($A102,'Copy of PY1 Data(H)'!$A$1:$A$288,'Copy of PY1 Data(H)'!$A$1:$CZ$288))</f>
        <v>0</v>
      </c>
      <c r="BA102" s="180" cm="1">
        <f t="array" ref="BA102">_xlfn.XLOOKUP(BA$1,'Copy of PY1 Data(H)'!$A$1:$CZ$1,_xlfn.XLOOKUP($A102,'Copy of PY1 Data(H)'!$A$1:$A$288,'Copy of PY1 Data(H)'!$A$1:$CZ$288))</f>
        <v>0</v>
      </c>
      <c r="BB102" s="180" cm="1">
        <f t="array" ref="BB102">_xlfn.XLOOKUP(BB$1,'Copy of PY1 Data(H)'!$A$1:$CZ$1,_xlfn.XLOOKUP($A102,'Copy of PY1 Data(H)'!$A$1:$A$288,'Copy of PY1 Data(H)'!$A$1:$CZ$288))</f>
        <v>0</v>
      </c>
      <c r="BC102" s="180" cm="1">
        <f t="array" ref="BC102">_xlfn.XLOOKUP(BC$1,'Copy of PY1 Data(H)'!$A$1:$CZ$1,_xlfn.XLOOKUP($A102,'Copy of PY1 Data(H)'!$A$1:$A$288,'Copy of PY1 Data(H)'!$A$1:$CZ$288))</f>
        <v>0</v>
      </c>
      <c r="BD102" s="180" cm="1">
        <f t="array" ref="BD102">_xlfn.XLOOKUP(BD$1,'Copy of PY1 Data(H)'!$A$1:$CZ$1,_xlfn.XLOOKUP($A102,'Copy of PY1 Data(H)'!$A$1:$A$288,'Copy of PY1 Data(H)'!$A$1:$CZ$288))</f>
        <v>0</v>
      </c>
      <c r="BE102" s="180" cm="1">
        <f t="array" ref="BE102">_xlfn.XLOOKUP(BE$1,'Copy of PY1 Data(H)'!$A$1:$CZ$1,_xlfn.XLOOKUP($A102,'Copy of PY1 Data(H)'!$A$1:$A$288,'Copy of PY1 Data(H)'!$A$1:$CZ$288))</f>
        <v>0</v>
      </c>
      <c r="BF102" s="180" cm="1">
        <f t="array" ref="BF102">_xlfn.XLOOKUP(BF$1,'Copy of PY1 Data(H)'!$A$1:$CZ$1,_xlfn.XLOOKUP($A102,'Copy of PY1 Data(H)'!$A$1:$A$288,'Copy of PY1 Data(H)'!$A$1:$CZ$288))</f>
        <v>0</v>
      </c>
      <c r="BG102" s="180" cm="1">
        <f t="array" ref="BG102">_xlfn.XLOOKUP(BG$1,'Copy of PY1 Data(H)'!$A$1:$CZ$1,_xlfn.XLOOKUP($A102,'Copy of PY1 Data(H)'!$A$1:$A$288,'Copy of PY1 Data(H)'!$A$1:$CZ$288))</f>
        <v>0</v>
      </c>
      <c r="BH102" s="180" cm="1">
        <f t="array" ref="BH102">_xlfn.XLOOKUP(BH$1,'Copy of PY1 Data(H)'!$A$1:$CZ$1,_xlfn.XLOOKUP($A102,'Copy of PY1 Data(H)'!$A$1:$A$288,'Copy of PY1 Data(H)'!$A$1:$CZ$288))</f>
        <v>0</v>
      </c>
      <c r="BI102" s="180" cm="1">
        <f t="array" ref="BI102">_xlfn.XLOOKUP(BI$1,'Copy of PY1 Data(H)'!$A$1:$CZ$1,_xlfn.XLOOKUP($A102,'Copy of PY1 Data(H)'!$A$1:$A$288,'Copy of PY1 Data(H)'!$A$1:$CZ$288))</f>
        <v>0</v>
      </c>
      <c r="BJ102" s="180" cm="1">
        <f t="array" ref="BJ102">_xlfn.XLOOKUP(BJ$1,'Copy of PY1 Data(H)'!$A$1:$CZ$1,_xlfn.XLOOKUP($A102,'Copy of PY1 Data(H)'!$A$1:$A$288,'Copy of PY1 Data(H)'!$A$1:$CZ$288))</f>
        <v>0</v>
      </c>
      <c r="BK102" s="180" cm="1">
        <f t="array" ref="BK102">_xlfn.XLOOKUP(BK$1,'Copy of PY1 Data(H)'!$A$1:$CZ$1,_xlfn.XLOOKUP($A102,'Copy of PY1 Data(H)'!$A$1:$A$288,'Copy of PY1 Data(H)'!$A$1:$CZ$288))</f>
        <v>0</v>
      </c>
      <c r="BL102" s="180" cm="1">
        <f t="array" ref="BL102">_xlfn.XLOOKUP(BL$1,'Copy of PY1 Data(H)'!$A$1:$CZ$1,_xlfn.XLOOKUP($A102,'Copy of PY1 Data(H)'!$A$1:$A$288,'Copy of PY1 Data(H)'!$A$1:$CZ$288))</f>
        <v>0</v>
      </c>
      <c r="BM102" s="180" cm="1">
        <f t="array" ref="BM102">_xlfn.XLOOKUP(BM$1,'Copy of PY1 Data(H)'!$A$1:$CZ$1,_xlfn.XLOOKUP($A102,'Copy of PY1 Data(H)'!$A$1:$A$288,'Copy of PY1 Data(H)'!$A$1:$CZ$288))</f>
        <v>0</v>
      </c>
      <c r="BN102" s="180" cm="1">
        <f t="array" ref="BN102">_xlfn.XLOOKUP(BN$1,'Copy of PY1 Data(H)'!$A$1:$CZ$1,_xlfn.XLOOKUP($A102,'Copy of PY1 Data(H)'!$A$1:$A$288,'Copy of PY1 Data(H)'!$A$1:$CZ$288))</f>
        <v>0</v>
      </c>
      <c r="BO102" s="180" cm="1">
        <f t="array" ref="BO102">_xlfn.XLOOKUP(BO$1,'Copy of PY1 Data(H)'!$A$1:$CZ$1,_xlfn.XLOOKUP($A102,'Copy of PY1 Data(H)'!$A$1:$A$288,'Copy of PY1 Data(H)'!$A$1:$CZ$288))</f>
        <v>0</v>
      </c>
      <c r="BP102" s="180" cm="1">
        <f t="array" ref="BP102">_xlfn.XLOOKUP(BP$1,'Copy of PY1 Data(H)'!$A$1:$CZ$1,_xlfn.XLOOKUP($A102,'Copy of PY1 Data(H)'!$A$1:$A$288,'Copy of PY1 Data(H)'!$A$1:$CZ$288))</f>
        <v>8621969</v>
      </c>
      <c r="BQ102" s="180" cm="1">
        <f t="array" ref="BQ102">_xlfn.XLOOKUP(BQ$1,'Copy of PY1 Data(H)'!$A$1:$CZ$1,_xlfn.XLOOKUP($A102,'Copy of PY1 Data(H)'!$A$1:$A$288,'Copy of PY1 Data(H)'!$A$1:$CZ$288))</f>
        <v>0</v>
      </c>
      <c r="BR102" s="180" cm="1">
        <f t="array" ref="BR102">_xlfn.XLOOKUP(BR$1,'Copy of PY1 Data(H)'!$A$1:$CZ$1,_xlfn.XLOOKUP($A102,'Copy of PY1 Data(H)'!$A$1:$A$288,'Copy of PY1 Data(H)'!$A$1:$CZ$288))</f>
        <v>399259</v>
      </c>
      <c r="BS102" s="180" cm="1">
        <f t="array" ref="BS102">_xlfn.XLOOKUP(BS$1,'Copy of PY1 Data(H)'!$A$1:$CZ$1,_xlfn.XLOOKUP($A102,'Copy of PY1 Data(H)'!$A$1:$A$288,'Copy of PY1 Data(H)'!$A$1:$CZ$288))</f>
        <v>0</v>
      </c>
      <c r="BT102" s="180" cm="1">
        <f t="array" ref="BT102">_xlfn.XLOOKUP(BT$1,'Copy of PY1 Data(H)'!$A$1:$CZ$1,_xlfn.XLOOKUP($A102,'Copy of PY1 Data(H)'!$A$1:$A$288,'Copy of PY1 Data(H)'!$A$1:$CZ$288))</f>
        <v>0</v>
      </c>
      <c r="BU102" s="180" cm="1">
        <f t="array" ref="BU102">_xlfn.XLOOKUP(BU$1,'Copy of PY1 Data(H)'!$A$1:$CZ$1,_xlfn.XLOOKUP($A102,'Copy of PY1 Data(H)'!$A$1:$A$288,'Copy of PY1 Data(H)'!$A$1:$CZ$288))</f>
        <v>0</v>
      </c>
      <c r="BV102" s="180" cm="1">
        <f t="array" ref="BV102">_xlfn.XLOOKUP(BV$1,'Copy of PY1 Data(H)'!$A$1:$CZ$1,_xlfn.XLOOKUP($A102,'Copy of PY1 Data(H)'!$A$1:$A$288,'Copy of PY1 Data(H)'!$A$1:$CZ$288))</f>
        <v>0</v>
      </c>
      <c r="BW102" s="180" cm="1">
        <f t="array" ref="BW102">_xlfn.XLOOKUP(BW$1,'Copy of PY1 Data(H)'!$A$1:$CZ$1,_xlfn.XLOOKUP($A102,'Copy of PY1 Data(H)'!$A$1:$A$288,'Copy of PY1 Data(H)'!$A$1:$CZ$288))</f>
        <v>0</v>
      </c>
      <c r="BX102" s="180" cm="1">
        <f t="array" ref="BX102">_xlfn.XLOOKUP(BX$1,'Copy of PY1 Data(H)'!$A$1:$CZ$1,_xlfn.XLOOKUP($A102,'Copy of PY1 Data(H)'!$A$1:$A$288,'Copy of PY1 Data(H)'!$A$1:$CZ$288))</f>
        <v>0</v>
      </c>
      <c r="BY102" s="180" cm="1">
        <f t="array" ref="BY102">_xlfn.XLOOKUP(BY$1,'Copy of PY1 Data(H)'!$A$1:$CZ$1,_xlfn.XLOOKUP($A102,'Copy of PY1 Data(H)'!$A$1:$A$288,'Copy of PY1 Data(H)'!$A$1:$CZ$288))</f>
        <v>0</v>
      </c>
      <c r="BZ102" s="180" cm="1">
        <f t="array" ref="BZ102">_xlfn.XLOOKUP(BZ$1,'Copy of PY1 Data(H)'!$A$1:$CZ$1,_xlfn.XLOOKUP($A102,'Copy of PY1 Data(H)'!$A$1:$A$288,'Copy of PY1 Data(H)'!$A$1:$CZ$288))</f>
        <v>0</v>
      </c>
      <c r="CA102" s="180" cm="1">
        <f t="array" ref="CA102">_xlfn.XLOOKUP(CA$1,'Copy of PY1 Data(H)'!$A$1:$CZ$1,_xlfn.XLOOKUP($A102,'Copy of PY1 Data(H)'!$A$1:$A$288,'Copy of PY1 Data(H)'!$A$1:$CZ$288))</f>
        <v>0</v>
      </c>
      <c r="CB102" s="180" cm="1">
        <f t="array" ref="CB102">_xlfn.XLOOKUP(CB$1,'Copy of PY1 Data(H)'!$A$1:$CZ$1,_xlfn.XLOOKUP($A102,'Copy of PY1 Data(H)'!$A$1:$A$288,'Copy of PY1 Data(H)'!$A$1:$CZ$288))</f>
        <v>0</v>
      </c>
      <c r="CC102" s="180" cm="1">
        <f t="array" ref="CC102">_xlfn.XLOOKUP(CC$1,'Copy of PY1 Data(H)'!$A$1:$CZ$1,_xlfn.XLOOKUP($A102,'Copy of PY1 Data(H)'!$A$1:$A$288,'Copy of PY1 Data(H)'!$A$1:$CZ$288))</f>
        <v>0</v>
      </c>
      <c r="CD102" s="180" cm="1">
        <f t="array" ref="CD102">_xlfn.XLOOKUP(CD$1,'Copy of PY1 Data(H)'!$A$1:$CZ$1,_xlfn.XLOOKUP($A102,'Copy of PY1 Data(H)'!$A$1:$A$288,'Copy of PY1 Data(H)'!$A$1:$CZ$288))</f>
        <v>180075</v>
      </c>
    </row>
    <row r="103" spans="1:82" x14ac:dyDescent="0.3">
      <c r="A103" s="180">
        <v>657</v>
      </c>
      <c r="C103" s="180"/>
      <c r="D103" s="180" cm="1">
        <f t="array" ref="D103">_xlfn.XLOOKUP(D$1,'Copy of PY1 Data(H)'!$A$1:$CZ$1,_xlfn.XLOOKUP($A103,'Copy of PY1 Data(H)'!$A$1:$A$288,'Copy of PY1 Data(H)'!$A$1:$CZ$288))</f>
        <v>0</v>
      </c>
      <c r="E103" s="180" cm="1">
        <f t="array" ref="E103">_xlfn.XLOOKUP(E$1,'Copy of PY1 Data(H)'!$A$1:$CZ$1,_xlfn.XLOOKUP($A103,'Copy of PY1 Data(H)'!$A$1:$A$288,'Copy of PY1 Data(H)'!$A$1:$CZ$288))</f>
        <v>0</v>
      </c>
      <c r="F103" s="180" cm="1">
        <f t="array" ref="F103">_xlfn.XLOOKUP(F$1,'Copy of PY1 Data(H)'!$A$1:$CZ$1,_xlfn.XLOOKUP($A103,'Copy of PY1 Data(H)'!$A$1:$A$288,'Copy of PY1 Data(H)'!$A$1:$CZ$288))</f>
        <v>0</v>
      </c>
      <c r="G103" s="180" cm="1">
        <f t="array" ref="G103">_xlfn.XLOOKUP(G$1,'Copy of PY1 Data(H)'!$A$1:$CZ$1,_xlfn.XLOOKUP($A103,'Copy of PY1 Data(H)'!$A$1:$A$288,'Copy of PY1 Data(H)'!$A$1:$CZ$288))</f>
        <v>0</v>
      </c>
      <c r="H103" s="180" cm="1">
        <f t="array" ref="H103">_xlfn.XLOOKUP(H$1,'Copy of PY1 Data(H)'!$A$1:$CZ$1,_xlfn.XLOOKUP($A103,'Copy of PY1 Data(H)'!$A$1:$A$288,'Copy of PY1 Data(H)'!$A$1:$CZ$288))</f>
        <v>0</v>
      </c>
      <c r="I103" s="180" cm="1">
        <f t="array" ref="I103">_xlfn.XLOOKUP(I$1,'Copy of PY1 Data(H)'!$A$1:$CZ$1,_xlfn.XLOOKUP($A103,'Copy of PY1 Data(H)'!$A$1:$A$288,'Copy of PY1 Data(H)'!$A$1:$CZ$288))</f>
        <v>0</v>
      </c>
      <c r="J103" s="180" cm="1">
        <f t="array" ref="J103">_xlfn.XLOOKUP(J$1,'Copy of PY1 Data(H)'!$A$1:$CZ$1,_xlfn.XLOOKUP($A103,'Copy of PY1 Data(H)'!$A$1:$A$288,'Copy of PY1 Data(H)'!$A$1:$CZ$288))</f>
        <v>0</v>
      </c>
      <c r="K103" s="180" cm="1">
        <f t="array" ref="K103">_xlfn.XLOOKUP(K$1,'Copy of PY1 Data(H)'!$A$1:$CZ$1,_xlfn.XLOOKUP($A103,'Copy of PY1 Data(H)'!$A$1:$A$288,'Copy of PY1 Data(H)'!$A$1:$CZ$288))</f>
        <v>0</v>
      </c>
      <c r="L103" s="180" cm="1">
        <f t="array" ref="L103">_xlfn.XLOOKUP(L$1,'Copy of PY1 Data(H)'!$A$1:$CZ$1,_xlfn.XLOOKUP($A103,'Copy of PY1 Data(H)'!$A$1:$A$288,'Copy of PY1 Data(H)'!$A$1:$CZ$288))</f>
        <v>1747809</v>
      </c>
      <c r="M103" s="180" cm="1">
        <f t="array" ref="M103">_xlfn.XLOOKUP(M$1,'Copy of PY1 Data(H)'!$A$1:$CZ$1,_xlfn.XLOOKUP($A103,'Copy of PY1 Data(H)'!$A$1:$A$288,'Copy of PY1 Data(H)'!$A$1:$CZ$288))</f>
        <v>0</v>
      </c>
      <c r="N103" s="180" cm="1">
        <f t="array" ref="N103">_xlfn.XLOOKUP(N$1,'Copy of PY1 Data(H)'!$A$1:$CZ$1,_xlfn.XLOOKUP($A103,'Copy of PY1 Data(H)'!$A$1:$A$288,'Copy of PY1 Data(H)'!$A$1:$CZ$288))</f>
        <v>0</v>
      </c>
      <c r="O103" s="180" cm="1">
        <f t="array" ref="O103">_xlfn.XLOOKUP(O$1,'Copy of PY1 Data(H)'!$A$1:$CZ$1,_xlfn.XLOOKUP($A103,'Copy of PY1 Data(H)'!$A$1:$A$288,'Copy of PY1 Data(H)'!$A$1:$CZ$288))</f>
        <v>0</v>
      </c>
      <c r="P103" s="180" cm="1">
        <f t="array" ref="P103">_xlfn.XLOOKUP(P$1,'Copy of PY1 Data(H)'!$A$1:$CZ$1,_xlfn.XLOOKUP($A103,'Copy of PY1 Data(H)'!$A$1:$A$288,'Copy of PY1 Data(H)'!$A$1:$CZ$288))</f>
        <v>0</v>
      </c>
      <c r="Q103" s="180" cm="1">
        <f t="array" ref="Q103">_xlfn.XLOOKUP(Q$1,'Copy of PY1 Data(H)'!$A$1:$CZ$1,_xlfn.XLOOKUP($A103,'Copy of PY1 Data(H)'!$A$1:$A$288,'Copy of PY1 Data(H)'!$A$1:$CZ$288))</f>
        <v>7207434</v>
      </c>
      <c r="R103" s="180" cm="1">
        <f t="array" ref="R103">_xlfn.XLOOKUP(R$1,'Copy of PY1 Data(H)'!$A$1:$CZ$1,_xlfn.XLOOKUP($A103,'Copy of PY1 Data(H)'!$A$1:$A$288,'Copy of PY1 Data(H)'!$A$1:$CZ$288))</f>
        <v>0</v>
      </c>
      <c r="S103" s="180" cm="1">
        <f t="array" ref="S103">_xlfn.XLOOKUP(S$1,'Copy of PY1 Data(H)'!$A$1:$CZ$1,_xlfn.XLOOKUP($A103,'Copy of PY1 Data(H)'!$A$1:$A$288,'Copy of PY1 Data(H)'!$A$1:$CZ$288))</f>
        <v>1126683</v>
      </c>
      <c r="T103" s="180" cm="1">
        <f t="array" ref="T103">_xlfn.XLOOKUP(T$1,'Copy of PY1 Data(H)'!$A$1:$CZ$1,_xlfn.XLOOKUP($A103,'Copy of PY1 Data(H)'!$A$1:$A$288,'Copy of PY1 Data(H)'!$A$1:$CZ$288))</f>
        <v>0</v>
      </c>
      <c r="U103" s="180" cm="1">
        <f t="array" ref="U103">_xlfn.XLOOKUP(U$1,'Copy of PY1 Data(H)'!$A$1:$CZ$1,_xlfn.XLOOKUP($A103,'Copy of PY1 Data(H)'!$A$1:$A$288,'Copy of PY1 Data(H)'!$A$1:$CZ$288))</f>
        <v>0</v>
      </c>
      <c r="V103" s="180" cm="1">
        <f t="array" ref="V103">_xlfn.XLOOKUP(V$1,'Copy of PY1 Data(H)'!$A$1:$CZ$1,_xlfn.XLOOKUP($A103,'Copy of PY1 Data(H)'!$A$1:$A$288,'Copy of PY1 Data(H)'!$A$1:$CZ$288))</f>
        <v>0</v>
      </c>
      <c r="W103" s="180" cm="1">
        <f t="array" ref="W103">_xlfn.XLOOKUP(W$1,'Copy of PY1 Data(H)'!$A$1:$CZ$1,_xlfn.XLOOKUP($A103,'Copy of PY1 Data(H)'!$A$1:$A$288,'Copy of PY1 Data(H)'!$A$1:$CZ$288))</f>
        <v>0</v>
      </c>
      <c r="X103" s="180" cm="1">
        <f t="array" ref="X103">_xlfn.XLOOKUP(X$1,'Copy of PY1 Data(H)'!$A$1:$CZ$1,_xlfn.XLOOKUP($A103,'Copy of PY1 Data(H)'!$A$1:$A$288,'Copy of PY1 Data(H)'!$A$1:$CZ$288))</f>
        <v>0</v>
      </c>
      <c r="Y103" s="180" cm="1">
        <f t="array" ref="Y103">_xlfn.XLOOKUP(Y$1,'Copy of PY1 Data(H)'!$A$1:$CZ$1,_xlfn.XLOOKUP($A103,'Copy of PY1 Data(H)'!$A$1:$A$288,'Copy of PY1 Data(H)'!$A$1:$CZ$288))</f>
        <v>612106</v>
      </c>
      <c r="Z103" s="180" cm="1">
        <f t="array" ref="Z103">_xlfn.XLOOKUP(Z$1,'Copy of PY1 Data(H)'!$A$1:$CZ$1,_xlfn.XLOOKUP($A103,'Copy of PY1 Data(H)'!$A$1:$A$288,'Copy of PY1 Data(H)'!$A$1:$CZ$288))</f>
        <v>0</v>
      </c>
      <c r="AA103" s="180" cm="1">
        <f t="array" ref="AA103">_xlfn.XLOOKUP(AA$1,'Copy of PY1 Data(H)'!$A$1:$CZ$1,_xlfn.XLOOKUP($A103,'Copy of PY1 Data(H)'!$A$1:$A$288,'Copy of PY1 Data(H)'!$A$1:$CZ$288))</f>
        <v>0</v>
      </c>
      <c r="AB103" s="180" cm="1">
        <f t="array" ref="AB103">_xlfn.XLOOKUP(AB$1,'Copy of PY1 Data(H)'!$A$1:$CZ$1,_xlfn.XLOOKUP($A103,'Copy of PY1 Data(H)'!$A$1:$A$288,'Copy of PY1 Data(H)'!$A$1:$CZ$288))</f>
        <v>0</v>
      </c>
      <c r="AC103" s="180" cm="1">
        <f t="array" ref="AC103">_xlfn.XLOOKUP(AC$1,'Copy of PY1 Data(H)'!$A$1:$CZ$1,_xlfn.XLOOKUP($A103,'Copy of PY1 Data(H)'!$A$1:$A$288,'Copy of PY1 Data(H)'!$A$1:$CZ$288))</f>
        <v>0</v>
      </c>
      <c r="AD103" s="180" cm="1">
        <f t="array" ref="AD103">_xlfn.XLOOKUP(AD$1,'Copy of PY1 Data(H)'!$A$1:$CZ$1,_xlfn.XLOOKUP($A103,'Copy of PY1 Data(H)'!$A$1:$A$288,'Copy of PY1 Data(H)'!$A$1:$CZ$288))</f>
        <v>0</v>
      </c>
      <c r="AE103" s="180" cm="1">
        <f t="array" ref="AE103">_xlfn.XLOOKUP(AE$1,'Copy of PY1 Data(H)'!$A$1:$CZ$1,_xlfn.XLOOKUP($A103,'Copy of PY1 Data(H)'!$A$1:$A$288,'Copy of PY1 Data(H)'!$A$1:$CZ$288))</f>
        <v>0</v>
      </c>
      <c r="AF103" s="180" cm="1">
        <f t="array" ref="AF103">_xlfn.XLOOKUP(AF$1,'Copy of PY1 Data(H)'!$A$1:$CZ$1,_xlfn.XLOOKUP($A103,'Copy of PY1 Data(H)'!$A$1:$A$288,'Copy of PY1 Data(H)'!$A$1:$CZ$288))</f>
        <v>59447822</v>
      </c>
      <c r="AG103" s="180" cm="1">
        <f t="array" ref="AG103">_xlfn.XLOOKUP(AG$1,'Copy of PY1 Data(H)'!$A$1:$CZ$1,_xlfn.XLOOKUP($A103,'Copy of PY1 Data(H)'!$A$1:$A$288,'Copy of PY1 Data(H)'!$A$1:$CZ$288))</f>
        <v>0</v>
      </c>
      <c r="AH103" s="180" cm="1">
        <f t="array" ref="AH103">_xlfn.XLOOKUP(AH$1,'Copy of PY1 Data(H)'!$A$1:$CZ$1,_xlfn.XLOOKUP($A103,'Copy of PY1 Data(H)'!$A$1:$A$288,'Copy of PY1 Data(H)'!$A$1:$CZ$288))</f>
        <v>0</v>
      </c>
      <c r="AI103" s="180" cm="1">
        <f t="array" ref="AI103">_xlfn.XLOOKUP(AI$1,'Copy of PY1 Data(H)'!$A$1:$CZ$1,_xlfn.XLOOKUP($A103,'Copy of PY1 Data(H)'!$A$1:$A$288,'Copy of PY1 Data(H)'!$A$1:$CZ$288))</f>
        <v>0</v>
      </c>
      <c r="AJ103" s="180" cm="1">
        <f t="array" ref="AJ103">_xlfn.XLOOKUP(AJ$1,'Copy of PY1 Data(H)'!$A$1:$CZ$1,_xlfn.XLOOKUP($A103,'Copy of PY1 Data(H)'!$A$1:$A$288,'Copy of PY1 Data(H)'!$A$1:$CZ$288))</f>
        <v>0</v>
      </c>
      <c r="AK103" s="180" cm="1">
        <f t="array" ref="AK103">_xlfn.XLOOKUP(AK$1,'Copy of PY1 Data(H)'!$A$1:$CZ$1,_xlfn.XLOOKUP($A103,'Copy of PY1 Data(H)'!$A$1:$A$288,'Copy of PY1 Data(H)'!$A$1:$CZ$288))</f>
        <v>0</v>
      </c>
      <c r="AL103" s="180" cm="1">
        <f t="array" ref="AL103">_xlfn.XLOOKUP(AL$1,'Copy of PY1 Data(H)'!$A$1:$CZ$1,_xlfn.XLOOKUP($A103,'Copy of PY1 Data(H)'!$A$1:$A$288,'Copy of PY1 Data(H)'!$A$1:$CZ$288))</f>
        <v>0</v>
      </c>
      <c r="AM103" s="180" cm="1">
        <f t="array" ref="AM103">_xlfn.XLOOKUP(AM$1,'Copy of PY1 Data(H)'!$A$1:$CZ$1,_xlfn.XLOOKUP($A103,'Copy of PY1 Data(H)'!$A$1:$A$288,'Copy of PY1 Data(H)'!$A$1:$CZ$288))</f>
        <v>0</v>
      </c>
      <c r="AN103" s="180" cm="1">
        <f t="array" ref="AN103">_xlfn.XLOOKUP(AN$1,'Copy of PY1 Data(H)'!$A$1:$CZ$1,_xlfn.XLOOKUP($A103,'Copy of PY1 Data(H)'!$A$1:$A$288,'Copy of PY1 Data(H)'!$A$1:$CZ$288))</f>
        <v>0</v>
      </c>
      <c r="AO103" s="180" cm="1">
        <f t="array" ref="AO103">_xlfn.XLOOKUP(AO$1,'Copy of PY1 Data(H)'!$A$1:$CZ$1,_xlfn.XLOOKUP($A103,'Copy of PY1 Data(H)'!$A$1:$A$288,'Copy of PY1 Data(H)'!$A$1:$CZ$288))</f>
        <v>0</v>
      </c>
      <c r="AP103" s="180" cm="1">
        <f t="array" ref="AP103">_xlfn.XLOOKUP(AP$1,'Copy of PY1 Data(H)'!$A$1:$CZ$1,_xlfn.XLOOKUP($A103,'Copy of PY1 Data(H)'!$A$1:$A$288,'Copy of PY1 Data(H)'!$A$1:$CZ$288))</f>
        <v>7764377</v>
      </c>
      <c r="AQ103" s="180" cm="1">
        <f t="array" ref="AQ103">_xlfn.XLOOKUP(AQ$1,'Copy of PY1 Data(H)'!$A$1:$CZ$1,_xlfn.XLOOKUP($A103,'Copy of PY1 Data(H)'!$A$1:$A$288,'Copy of PY1 Data(H)'!$A$1:$CZ$288))</f>
        <v>0</v>
      </c>
      <c r="AR103" s="180" cm="1">
        <f t="array" ref="AR103">_xlfn.XLOOKUP(AR$1,'Copy of PY1 Data(H)'!$A$1:$CZ$1,_xlfn.XLOOKUP($A103,'Copy of PY1 Data(H)'!$A$1:$A$288,'Copy of PY1 Data(H)'!$A$1:$CZ$288))</f>
        <v>0</v>
      </c>
      <c r="AS103" s="180" cm="1">
        <f t="array" ref="AS103">_xlfn.XLOOKUP(AS$1,'Copy of PY1 Data(H)'!$A$1:$CZ$1,_xlfn.XLOOKUP($A103,'Copy of PY1 Data(H)'!$A$1:$A$288,'Copy of PY1 Data(H)'!$A$1:$CZ$288))</f>
        <v>0</v>
      </c>
      <c r="AT103" s="180" cm="1">
        <f t="array" ref="AT103">_xlfn.XLOOKUP(AT$1,'Copy of PY1 Data(H)'!$A$1:$CZ$1,_xlfn.XLOOKUP($A103,'Copy of PY1 Data(H)'!$A$1:$A$288,'Copy of PY1 Data(H)'!$A$1:$CZ$288))</f>
        <v>0</v>
      </c>
      <c r="AU103" s="180" cm="1">
        <f t="array" ref="AU103">_xlfn.XLOOKUP(AU$1,'Copy of PY1 Data(H)'!$A$1:$CZ$1,_xlfn.XLOOKUP($A103,'Copy of PY1 Data(H)'!$A$1:$A$288,'Copy of PY1 Data(H)'!$A$1:$CZ$288))</f>
        <v>0</v>
      </c>
      <c r="AV103" s="180" cm="1">
        <f t="array" ref="AV103">_xlfn.XLOOKUP(AV$1,'Copy of PY1 Data(H)'!$A$1:$CZ$1,_xlfn.XLOOKUP($A103,'Copy of PY1 Data(H)'!$A$1:$A$288,'Copy of PY1 Data(H)'!$A$1:$CZ$288))</f>
        <v>80770486</v>
      </c>
      <c r="AW103" s="180" cm="1">
        <f t="array" ref="AW103">_xlfn.XLOOKUP(AW$1,'Copy of PY1 Data(H)'!$A$1:$CZ$1,_xlfn.XLOOKUP($A103,'Copy of PY1 Data(H)'!$A$1:$A$288,'Copy of PY1 Data(H)'!$A$1:$CZ$288))</f>
        <v>0</v>
      </c>
      <c r="AX103" s="180" cm="1">
        <f t="array" ref="AX103">_xlfn.XLOOKUP(AX$1,'Copy of PY1 Data(H)'!$A$1:$CZ$1,_xlfn.XLOOKUP($A103,'Copy of PY1 Data(H)'!$A$1:$A$288,'Copy of PY1 Data(H)'!$A$1:$CZ$288))</f>
        <v>0</v>
      </c>
      <c r="AY103" s="180" cm="1">
        <f t="array" ref="AY103">_xlfn.XLOOKUP(AY$1,'Copy of PY1 Data(H)'!$A$1:$CZ$1,_xlfn.XLOOKUP($A103,'Copy of PY1 Data(H)'!$A$1:$A$288,'Copy of PY1 Data(H)'!$A$1:$CZ$288))</f>
        <v>0</v>
      </c>
      <c r="AZ103" s="180" cm="1">
        <f t="array" ref="AZ103">_xlfn.XLOOKUP(AZ$1,'Copy of PY1 Data(H)'!$A$1:$CZ$1,_xlfn.XLOOKUP($A103,'Copy of PY1 Data(H)'!$A$1:$A$288,'Copy of PY1 Data(H)'!$A$1:$CZ$288))</f>
        <v>0</v>
      </c>
      <c r="BA103" s="180" cm="1">
        <f t="array" ref="BA103">_xlfn.XLOOKUP(BA$1,'Copy of PY1 Data(H)'!$A$1:$CZ$1,_xlfn.XLOOKUP($A103,'Copy of PY1 Data(H)'!$A$1:$A$288,'Copy of PY1 Data(H)'!$A$1:$CZ$288))</f>
        <v>0</v>
      </c>
      <c r="BB103" s="180" cm="1">
        <f t="array" ref="BB103">_xlfn.XLOOKUP(BB$1,'Copy of PY1 Data(H)'!$A$1:$CZ$1,_xlfn.XLOOKUP($A103,'Copy of PY1 Data(H)'!$A$1:$A$288,'Copy of PY1 Data(H)'!$A$1:$CZ$288))</f>
        <v>0</v>
      </c>
      <c r="BC103" s="180" cm="1">
        <f t="array" ref="BC103">_xlfn.XLOOKUP(BC$1,'Copy of PY1 Data(H)'!$A$1:$CZ$1,_xlfn.XLOOKUP($A103,'Copy of PY1 Data(H)'!$A$1:$A$288,'Copy of PY1 Data(H)'!$A$1:$CZ$288))</f>
        <v>0</v>
      </c>
      <c r="BD103" s="180" cm="1">
        <f t="array" ref="BD103">_xlfn.XLOOKUP(BD$1,'Copy of PY1 Data(H)'!$A$1:$CZ$1,_xlfn.XLOOKUP($A103,'Copy of PY1 Data(H)'!$A$1:$A$288,'Copy of PY1 Data(H)'!$A$1:$CZ$288))</f>
        <v>0</v>
      </c>
      <c r="BE103" s="180" cm="1">
        <f t="array" ref="BE103">_xlfn.XLOOKUP(BE$1,'Copy of PY1 Data(H)'!$A$1:$CZ$1,_xlfn.XLOOKUP($A103,'Copy of PY1 Data(H)'!$A$1:$A$288,'Copy of PY1 Data(H)'!$A$1:$CZ$288))</f>
        <v>0</v>
      </c>
      <c r="BF103" s="180" cm="1">
        <f t="array" ref="BF103">_xlfn.XLOOKUP(BF$1,'Copy of PY1 Data(H)'!$A$1:$CZ$1,_xlfn.XLOOKUP($A103,'Copy of PY1 Data(H)'!$A$1:$A$288,'Copy of PY1 Data(H)'!$A$1:$CZ$288))</f>
        <v>0</v>
      </c>
      <c r="BG103" s="180" cm="1">
        <f t="array" ref="BG103">_xlfn.XLOOKUP(BG$1,'Copy of PY1 Data(H)'!$A$1:$CZ$1,_xlfn.XLOOKUP($A103,'Copy of PY1 Data(H)'!$A$1:$A$288,'Copy of PY1 Data(H)'!$A$1:$CZ$288))</f>
        <v>0</v>
      </c>
      <c r="BH103" s="180" cm="1">
        <f t="array" ref="BH103">_xlfn.XLOOKUP(BH$1,'Copy of PY1 Data(H)'!$A$1:$CZ$1,_xlfn.XLOOKUP($A103,'Copy of PY1 Data(H)'!$A$1:$A$288,'Copy of PY1 Data(H)'!$A$1:$CZ$288))</f>
        <v>0</v>
      </c>
      <c r="BI103" s="180" cm="1">
        <f t="array" ref="BI103">_xlfn.XLOOKUP(BI$1,'Copy of PY1 Data(H)'!$A$1:$CZ$1,_xlfn.XLOOKUP($A103,'Copy of PY1 Data(H)'!$A$1:$A$288,'Copy of PY1 Data(H)'!$A$1:$CZ$288))</f>
        <v>0</v>
      </c>
      <c r="BJ103" s="180" cm="1">
        <f t="array" ref="BJ103">_xlfn.XLOOKUP(BJ$1,'Copy of PY1 Data(H)'!$A$1:$CZ$1,_xlfn.XLOOKUP($A103,'Copy of PY1 Data(H)'!$A$1:$A$288,'Copy of PY1 Data(H)'!$A$1:$CZ$288))</f>
        <v>0</v>
      </c>
      <c r="BK103" s="180" cm="1">
        <f t="array" ref="BK103">_xlfn.XLOOKUP(BK$1,'Copy of PY1 Data(H)'!$A$1:$CZ$1,_xlfn.XLOOKUP($A103,'Copy of PY1 Data(H)'!$A$1:$A$288,'Copy of PY1 Data(H)'!$A$1:$CZ$288))</f>
        <v>0</v>
      </c>
      <c r="BL103" s="180" cm="1">
        <f t="array" ref="BL103">_xlfn.XLOOKUP(BL$1,'Copy of PY1 Data(H)'!$A$1:$CZ$1,_xlfn.XLOOKUP($A103,'Copy of PY1 Data(H)'!$A$1:$A$288,'Copy of PY1 Data(H)'!$A$1:$CZ$288))</f>
        <v>0</v>
      </c>
      <c r="BM103" s="180" cm="1">
        <f t="array" ref="BM103">_xlfn.XLOOKUP(BM$1,'Copy of PY1 Data(H)'!$A$1:$CZ$1,_xlfn.XLOOKUP($A103,'Copy of PY1 Data(H)'!$A$1:$A$288,'Copy of PY1 Data(H)'!$A$1:$CZ$288))</f>
        <v>0</v>
      </c>
      <c r="BN103" s="180" cm="1">
        <f t="array" ref="BN103">_xlfn.XLOOKUP(BN$1,'Copy of PY1 Data(H)'!$A$1:$CZ$1,_xlfn.XLOOKUP($A103,'Copy of PY1 Data(H)'!$A$1:$A$288,'Copy of PY1 Data(H)'!$A$1:$CZ$288))</f>
        <v>1813804</v>
      </c>
      <c r="BO103" s="180" cm="1">
        <f t="array" ref="BO103">_xlfn.XLOOKUP(BO$1,'Copy of PY1 Data(H)'!$A$1:$CZ$1,_xlfn.XLOOKUP($A103,'Copy of PY1 Data(H)'!$A$1:$A$288,'Copy of PY1 Data(H)'!$A$1:$CZ$288))</f>
        <v>0</v>
      </c>
      <c r="BP103" s="180" cm="1">
        <f t="array" ref="BP103">_xlfn.XLOOKUP(BP$1,'Copy of PY1 Data(H)'!$A$1:$CZ$1,_xlfn.XLOOKUP($A103,'Copy of PY1 Data(H)'!$A$1:$A$288,'Copy of PY1 Data(H)'!$A$1:$CZ$288))</f>
        <v>80844607</v>
      </c>
      <c r="BQ103" s="180" cm="1">
        <f t="array" ref="BQ103">_xlfn.XLOOKUP(BQ$1,'Copy of PY1 Data(H)'!$A$1:$CZ$1,_xlfn.XLOOKUP($A103,'Copy of PY1 Data(H)'!$A$1:$A$288,'Copy of PY1 Data(H)'!$A$1:$CZ$288))</f>
        <v>0</v>
      </c>
      <c r="BR103" s="180" cm="1">
        <f t="array" ref="BR103">_xlfn.XLOOKUP(BR$1,'Copy of PY1 Data(H)'!$A$1:$CZ$1,_xlfn.XLOOKUP($A103,'Copy of PY1 Data(H)'!$A$1:$A$288,'Copy of PY1 Data(H)'!$A$1:$CZ$288))</f>
        <v>7527116</v>
      </c>
      <c r="BS103" s="180" cm="1">
        <f t="array" ref="BS103">_xlfn.XLOOKUP(BS$1,'Copy of PY1 Data(H)'!$A$1:$CZ$1,_xlfn.XLOOKUP($A103,'Copy of PY1 Data(H)'!$A$1:$A$288,'Copy of PY1 Data(H)'!$A$1:$CZ$288))</f>
        <v>0</v>
      </c>
      <c r="BT103" s="180" cm="1">
        <f t="array" ref="BT103">_xlfn.XLOOKUP(BT$1,'Copy of PY1 Data(H)'!$A$1:$CZ$1,_xlfn.XLOOKUP($A103,'Copy of PY1 Data(H)'!$A$1:$A$288,'Copy of PY1 Data(H)'!$A$1:$CZ$288))</f>
        <v>0</v>
      </c>
      <c r="BU103" s="180" cm="1">
        <f t="array" ref="BU103">_xlfn.XLOOKUP(BU$1,'Copy of PY1 Data(H)'!$A$1:$CZ$1,_xlfn.XLOOKUP($A103,'Copy of PY1 Data(H)'!$A$1:$A$288,'Copy of PY1 Data(H)'!$A$1:$CZ$288))</f>
        <v>474889</v>
      </c>
      <c r="BV103" s="180" cm="1">
        <f t="array" ref="BV103">_xlfn.XLOOKUP(BV$1,'Copy of PY1 Data(H)'!$A$1:$CZ$1,_xlfn.XLOOKUP($A103,'Copy of PY1 Data(H)'!$A$1:$A$288,'Copy of PY1 Data(H)'!$A$1:$CZ$288))</f>
        <v>0</v>
      </c>
      <c r="BW103" s="180" cm="1">
        <f t="array" ref="BW103">_xlfn.XLOOKUP(BW$1,'Copy of PY1 Data(H)'!$A$1:$CZ$1,_xlfn.XLOOKUP($A103,'Copy of PY1 Data(H)'!$A$1:$A$288,'Copy of PY1 Data(H)'!$A$1:$CZ$288))</f>
        <v>0</v>
      </c>
      <c r="BX103" s="180" cm="1">
        <f t="array" ref="BX103">_xlfn.XLOOKUP(BX$1,'Copy of PY1 Data(H)'!$A$1:$CZ$1,_xlfn.XLOOKUP($A103,'Copy of PY1 Data(H)'!$A$1:$A$288,'Copy of PY1 Data(H)'!$A$1:$CZ$288))</f>
        <v>0</v>
      </c>
      <c r="BY103" s="180" cm="1">
        <f t="array" ref="BY103">_xlfn.XLOOKUP(BY$1,'Copy of PY1 Data(H)'!$A$1:$CZ$1,_xlfn.XLOOKUP($A103,'Copy of PY1 Data(H)'!$A$1:$A$288,'Copy of PY1 Data(H)'!$A$1:$CZ$288))</f>
        <v>0</v>
      </c>
      <c r="BZ103" s="180" cm="1">
        <f t="array" ref="BZ103">_xlfn.XLOOKUP(BZ$1,'Copy of PY1 Data(H)'!$A$1:$CZ$1,_xlfn.XLOOKUP($A103,'Copy of PY1 Data(H)'!$A$1:$A$288,'Copy of PY1 Data(H)'!$A$1:$CZ$288))</f>
        <v>537876</v>
      </c>
      <c r="CA103" s="180" cm="1">
        <f t="array" ref="CA103">_xlfn.XLOOKUP(CA$1,'Copy of PY1 Data(H)'!$A$1:$CZ$1,_xlfn.XLOOKUP($A103,'Copy of PY1 Data(H)'!$A$1:$A$288,'Copy of PY1 Data(H)'!$A$1:$CZ$288))</f>
        <v>0</v>
      </c>
      <c r="CB103" s="180" cm="1">
        <f t="array" ref="CB103">_xlfn.XLOOKUP(CB$1,'Copy of PY1 Data(H)'!$A$1:$CZ$1,_xlfn.XLOOKUP($A103,'Copy of PY1 Data(H)'!$A$1:$A$288,'Copy of PY1 Data(H)'!$A$1:$CZ$288))</f>
        <v>0</v>
      </c>
      <c r="CC103" s="180" cm="1">
        <f t="array" ref="CC103">_xlfn.XLOOKUP(CC$1,'Copy of PY1 Data(H)'!$A$1:$CZ$1,_xlfn.XLOOKUP($A103,'Copy of PY1 Data(H)'!$A$1:$A$288,'Copy of PY1 Data(H)'!$A$1:$CZ$288))</f>
        <v>0</v>
      </c>
      <c r="CD103" s="180" cm="1">
        <f t="array" ref="CD103">_xlfn.XLOOKUP(CD$1,'Copy of PY1 Data(H)'!$A$1:$CZ$1,_xlfn.XLOOKUP($A103,'Copy of PY1 Data(H)'!$A$1:$A$288,'Copy of PY1 Data(H)'!$A$1:$CZ$288))</f>
        <v>10522129</v>
      </c>
    </row>
    <row r="104" spans="1:82" x14ac:dyDescent="0.3">
      <c r="A104" s="180">
        <v>658</v>
      </c>
      <c r="C104" s="180"/>
      <c r="D104" s="180" cm="1">
        <f t="array" ref="D104">_xlfn.XLOOKUP(D$1,'Copy of PY1 Data(H)'!$A$1:$CZ$1,_xlfn.XLOOKUP($A104,'Copy of PY1 Data(H)'!$A$1:$A$288,'Copy of PY1 Data(H)'!$A$1:$CZ$288))</f>
        <v>0</v>
      </c>
      <c r="E104" s="180" cm="1">
        <f t="array" ref="E104">_xlfn.XLOOKUP(E$1,'Copy of PY1 Data(H)'!$A$1:$CZ$1,_xlfn.XLOOKUP($A104,'Copy of PY1 Data(H)'!$A$1:$A$288,'Copy of PY1 Data(H)'!$A$1:$CZ$288))</f>
        <v>0</v>
      </c>
      <c r="F104" s="180" cm="1">
        <f t="array" ref="F104">_xlfn.XLOOKUP(F$1,'Copy of PY1 Data(H)'!$A$1:$CZ$1,_xlfn.XLOOKUP($A104,'Copy of PY1 Data(H)'!$A$1:$A$288,'Copy of PY1 Data(H)'!$A$1:$CZ$288))</f>
        <v>0</v>
      </c>
      <c r="G104" s="180" cm="1">
        <f t="array" ref="G104">_xlfn.XLOOKUP(G$1,'Copy of PY1 Data(H)'!$A$1:$CZ$1,_xlfn.XLOOKUP($A104,'Copy of PY1 Data(H)'!$A$1:$A$288,'Copy of PY1 Data(H)'!$A$1:$CZ$288))</f>
        <v>0</v>
      </c>
      <c r="H104" s="180" cm="1">
        <f t="array" ref="H104">_xlfn.XLOOKUP(H$1,'Copy of PY1 Data(H)'!$A$1:$CZ$1,_xlfn.XLOOKUP($A104,'Copy of PY1 Data(H)'!$A$1:$A$288,'Copy of PY1 Data(H)'!$A$1:$CZ$288))</f>
        <v>0</v>
      </c>
      <c r="I104" s="180" cm="1">
        <f t="array" ref="I104">_xlfn.XLOOKUP(I$1,'Copy of PY1 Data(H)'!$A$1:$CZ$1,_xlfn.XLOOKUP($A104,'Copy of PY1 Data(H)'!$A$1:$A$288,'Copy of PY1 Data(H)'!$A$1:$CZ$288))</f>
        <v>0</v>
      </c>
      <c r="J104" s="180" cm="1">
        <f t="array" ref="J104">_xlfn.XLOOKUP(J$1,'Copy of PY1 Data(H)'!$A$1:$CZ$1,_xlfn.XLOOKUP($A104,'Copy of PY1 Data(H)'!$A$1:$A$288,'Copy of PY1 Data(H)'!$A$1:$CZ$288))</f>
        <v>0</v>
      </c>
      <c r="K104" s="180" cm="1">
        <f t="array" ref="K104">_xlfn.XLOOKUP(K$1,'Copy of PY1 Data(H)'!$A$1:$CZ$1,_xlfn.XLOOKUP($A104,'Copy of PY1 Data(H)'!$A$1:$A$288,'Copy of PY1 Data(H)'!$A$1:$CZ$288))</f>
        <v>0</v>
      </c>
      <c r="L104" s="180" cm="1">
        <f t="array" ref="L104">_xlfn.XLOOKUP(L$1,'Copy of PY1 Data(H)'!$A$1:$CZ$1,_xlfn.XLOOKUP($A104,'Copy of PY1 Data(H)'!$A$1:$A$288,'Copy of PY1 Data(H)'!$A$1:$CZ$288))</f>
        <v>199482</v>
      </c>
      <c r="M104" s="180" cm="1">
        <f t="array" ref="M104">_xlfn.XLOOKUP(M$1,'Copy of PY1 Data(H)'!$A$1:$CZ$1,_xlfn.XLOOKUP($A104,'Copy of PY1 Data(H)'!$A$1:$A$288,'Copy of PY1 Data(H)'!$A$1:$CZ$288))</f>
        <v>0</v>
      </c>
      <c r="N104" s="180" cm="1">
        <f t="array" ref="N104">_xlfn.XLOOKUP(N$1,'Copy of PY1 Data(H)'!$A$1:$CZ$1,_xlfn.XLOOKUP($A104,'Copy of PY1 Data(H)'!$A$1:$A$288,'Copy of PY1 Data(H)'!$A$1:$CZ$288))</f>
        <v>0</v>
      </c>
      <c r="O104" s="180" cm="1">
        <f t="array" ref="O104">_xlfn.XLOOKUP(O$1,'Copy of PY1 Data(H)'!$A$1:$CZ$1,_xlfn.XLOOKUP($A104,'Copy of PY1 Data(H)'!$A$1:$A$288,'Copy of PY1 Data(H)'!$A$1:$CZ$288))</f>
        <v>0</v>
      </c>
      <c r="P104" s="180" cm="1">
        <f t="array" ref="P104">_xlfn.XLOOKUP(P$1,'Copy of PY1 Data(H)'!$A$1:$CZ$1,_xlfn.XLOOKUP($A104,'Copy of PY1 Data(H)'!$A$1:$A$288,'Copy of PY1 Data(H)'!$A$1:$CZ$288))</f>
        <v>0</v>
      </c>
      <c r="Q104" s="180" cm="1">
        <f t="array" ref="Q104">_xlfn.XLOOKUP(Q$1,'Copy of PY1 Data(H)'!$A$1:$CZ$1,_xlfn.XLOOKUP($A104,'Copy of PY1 Data(H)'!$A$1:$A$288,'Copy of PY1 Data(H)'!$A$1:$CZ$288))</f>
        <v>273327</v>
      </c>
      <c r="R104" s="180" cm="1">
        <f t="array" ref="R104">_xlfn.XLOOKUP(R$1,'Copy of PY1 Data(H)'!$A$1:$CZ$1,_xlfn.XLOOKUP($A104,'Copy of PY1 Data(H)'!$A$1:$A$288,'Copy of PY1 Data(H)'!$A$1:$CZ$288))</f>
        <v>0</v>
      </c>
      <c r="S104" s="180" cm="1">
        <f t="array" ref="S104">_xlfn.XLOOKUP(S$1,'Copy of PY1 Data(H)'!$A$1:$CZ$1,_xlfn.XLOOKUP($A104,'Copy of PY1 Data(H)'!$A$1:$A$288,'Copy of PY1 Data(H)'!$A$1:$CZ$288))</f>
        <v>36028</v>
      </c>
      <c r="T104" s="180" cm="1">
        <f t="array" ref="T104">_xlfn.XLOOKUP(T$1,'Copy of PY1 Data(H)'!$A$1:$CZ$1,_xlfn.XLOOKUP($A104,'Copy of PY1 Data(H)'!$A$1:$A$288,'Copy of PY1 Data(H)'!$A$1:$CZ$288))</f>
        <v>0</v>
      </c>
      <c r="U104" s="180" cm="1">
        <f t="array" ref="U104">_xlfn.XLOOKUP(U$1,'Copy of PY1 Data(H)'!$A$1:$CZ$1,_xlfn.XLOOKUP($A104,'Copy of PY1 Data(H)'!$A$1:$A$288,'Copy of PY1 Data(H)'!$A$1:$CZ$288))</f>
        <v>0</v>
      </c>
      <c r="V104" s="180" cm="1">
        <f t="array" ref="V104">_xlfn.XLOOKUP(V$1,'Copy of PY1 Data(H)'!$A$1:$CZ$1,_xlfn.XLOOKUP($A104,'Copy of PY1 Data(H)'!$A$1:$A$288,'Copy of PY1 Data(H)'!$A$1:$CZ$288))</f>
        <v>0</v>
      </c>
      <c r="W104" s="180" cm="1">
        <f t="array" ref="W104">_xlfn.XLOOKUP(W$1,'Copy of PY1 Data(H)'!$A$1:$CZ$1,_xlfn.XLOOKUP($A104,'Copy of PY1 Data(H)'!$A$1:$A$288,'Copy of PY1 Data(H)'!$A$1:$CZ$288))</f>
        <v>0</v>
      </c>
      <c r="X104" s="180" cm="1">
        <f t="array" ref="X104">_xlfn.XLOOKUP(X$1,'Copy of PY1 Data(H)'!$A$1:$CZ$1,_xlfn.XLOOKUP($A104,'Copy of PY1 Data(H)'!$A$1:$A$288,'Copy of PY1 Data(H)'!$A$1:$CZ$288))</f>
        <v>0</v>
      </c>
      <c r="Y104" s="180" cm="1">
        <f t="array" ref="Y104">_xlfn.XLOOKUP(Y$1,'Copy of PY1 Data(H)'!$A$1:$CZ$1,_xlfn.XLOOKUP($A104,'Copy of PY1 Data(H)'!$A$1:$A$288,'Copy of PY1 Data(H)'!$A$1:$CZ$288))</f>
        <v>75980</v>
      </c>
      <c r="Z104" s="180" cm="1">
        <f t="array" ref="Z104">_xlfn.XLOOKUP(Z$1,'Copy of PY1 Data(H)'!$A$1:$CZ$1,_xlfn.XLOOKUP($A104,'Copy of PY1 Data(H)'!$A$1:$A$288,'Copy of PY1 Data(H)'!$A$1:$CZ$288))</f>
        <v>0</v>
      </c>
      <c r="AA104" s="180" cm="1">
        <f t="array" ref="AA104">_xlfn.XLOOKUP(AA$1,'Copy of PY1 Data(H)'!$A$1:$CZ$1,_xlfn.XLOOKUP($A104,'Copy of PY1 Data(H)'!$A$1:$A$288,'Copy of PY1 Data(H)'!$A$1:$CZ$288))</f>
        <v>0</v>
      </c>
      <c r="AB104" s="180" cm="1">
        <f t="array" ref="AB104">_xlfn.XLOOKUP(AB$1,'Copy of PY1 Data(H)'!$A$1:$CZ$1,_xlfn.XLOOKUP($A104,'Copy of PY1 Data(H)'!$A$1:$A$288,'Copy of PY1 Data(H)'!$A$1:$CZ$288))</f>
        <v>0</v>
      </c>
      <c r="AC104" s="180" cm="1">
        <f t="array" ref="AC104">_xlfn.XLOOKUP(AC$1,'Copy of PY1 Data(H)'!$A$1:$CZ$1,_xlfn.XLOOKUP($A104,'Copy of PY1 Data(H)'!$A$1:$A$288,'Copy of PY1 Data(H)'!$A$1:$CZ$288))</f>
        <v>0</v>
      </c>
      <c r="AD104" s="180" cm="1">
        <f t="array" ref="AD104">_xlfn.XLOOKUP(AD$1,'Copy of PY1 Data(H)'!$A$1:$CZ$1,_xlfn.XLOOKUP($A104,'Copy of PY1 Data(H)'!$A$1:$A$288,'Copy of PY1 Data(H)'!$A$1:$CZ$288))</f>
        <v>0</v>
      </c>
      <c r="AE104" s="180" cm="1">
        <f t="array" ref="AE104">_xlfn.XLOOKUP(AE$1,'Copy of PY1 Data(H)'!$A$1:$CZ$1,_xlfn.XLOOKUP($A104,'Copy of PY1 Data(H)'!$A$1:$A$288,'Copy of PY1 Data(H)'!$A$1:$CZ$288))</f>
        <v>0</v>
      </c>
      <c r="AF104" s="180" cm="1">
        <f t="array" ref="AF104">_xlfn.XLOOKUP(AF$1,'Copy of PY1 Data(H)'!$A$1:$CZ$1,_xlfn.XLOOKUP($A104,'Copy of PY1 Data(H)'!$A$1:$A$288,'Copy of PY1 Data(H)'!$A$1:$CZ$288))</f>
        <v>1342521</v>
      </c>
      <c r="AG104" s="180" cm="1">
        <f t="array" ref="AG104">_xlfn.XLOOKUP(AG$1,'Copy of PY1 Data(H)'!$A$1:$CZ$1,_xlfn.XLOOKUP($A104,'Copy of PY1 Data(H)'!$A$1:$A$288,'Copy of PY1 Data(H)'!$A$1:$CZ$288))</f>
        <v>0</v>
      </c>
      <c r="AH104" s="180" cm="1">
        <f t="array" ref="AH104">_xlfn.XLOOKUP(AH$1,'Copy of PY1 Data(H)'!$A$1:$CZ$1,_xlfn.XLOOKUP($A104,'Copy of PY1 Data(H)'!$A$1:$A$288,'Copy of PY1 Data(H)'!$A$1:$CZ$288))</f>
        <v>0</v>
      </c>
      <c r="AI104" s="180" cm="1">
        <f t="array" ref="AI104">_xlfn.XLOOKUP(AI$1,'Copy of PY1 Data(H)'!$A$1:$CZ$1,_xlfn.XLOOKUP($A104,'Copy of PY1 Data(H)'!$A$1:$A$288,'Copy of PY1 Data(H)'!$A$1:$CZ$288))</f>
        <v>0</v>
      </c>
      <c r="AJ104" s="180" cm="1">
        <f t="array" ref="AJ104">_xlfn.XLOOKUP(AJ$1,'Copy of PY1 Data(H)'!$A$1:$CZ$1,_xlfn.XLOOKUP($A104,'Copy of PY1 Data(H)'!$A$1:$A$288,'Copy of PY1 Data(H)'!$A$1:$CZ$288))</f>
        <v>0</v>
      </c>
      <c r="AK104" s="180" cm="1">
        <f t="array" ref="AK104">_xlfn.XLOOKUP(AK$1,'Copy of PY1 Data(H)'!$A$1:$CZ$1,_xlfn.XLOOKUP($A104,'Copy of PY1 Data(H)'!$A$1:$A$288,'Copy of PY1 Data(H)'!$A$1:$CZ$288))</f>
        <v>0</v>
      </c>
      <c r="AL104" s="180" cm="1">
        <f t="array" ref="AL104">_xlfn.XLOOKUP(AL$1,'Copy of PY1 Data(H)'!$A$1:$CZ$1,_xlfn.XLOOKUP($A104,'Copy of PY1 Data(H)'!$A$1:$A$288,'Copy of PY1 Data(H)'!$A$1:$CZ$288))</f>
        <v>0</v>
      </c>
      <c r="AM104" s="180" cm="1">
        <f t="array" ref="AM104">_xlfn.XLOOKUP(AM$1,'Copy of PY1 Data(H)'!$A$1:$CZ$1,_xlfn.XLOOKUP($A104,'Copy of PY1 Data(H)'!$A$1:$A$288,'Copy of PY1 Data(H)'!$A$1:$CZ$288))</f>
        <v>0</v>
      </c>
      <c r="AN104" s="180" cm="1">
        <f t="array" ref="AN104">_xlfn.XLOOKUP(AN$1,'Copy of PY1 Data(H)'!$A$1:$CZ$1,_xlfn.XLOOKUP($A104,'Copy of PY1 Data(H)'!$A$1:$A$288,'Copy of PY1 Data(H)'!$A$1:$CZ$288))</f>
        <v>0</v>
      </c>
      <c r="AO104" s="180" cm="1">
        <f t="array" ref="AO104">_xlfn.XLOOKUP(AO$1,'Copy of PY1 Data(H)'!$A$1:$CZ$1,_xlfn.XLOOKUP($A104,'Copy of PY1 Data(H)'!$A$1:$A$288,'Copy of PY1 Data(H)'!$A$1:$CZ$288))</f>
        <v>0</v>
      </c>
      <c r="AP104" s="180" cm="1">
        <f t="array" ref="AP104">_xlfn.XLOOKUP(AP$1,'Copy of PY1 Data(H)'!$A$1:$CZ$1,_xlfn.XLOOKUP($A104,'Copy of PY1 Data(H)'!$A$1:$A$288,'Copy of PY1 Data(H)'!$A$1:$CZ$288))</f>
        <v>328826</v>
      </c>
      <c r="AQ104" s="180" cm="1">
        <f t="array" ref="AQ104">_xlfn.XLOOKUP(AQ$1,'Copy of PY1 Data(H)'!$A$1:$CZ$1,_xlfn.XLOOKUP($A104,'Copy of PY1 Data(H)'!$A$1:$A$288,'Copy of PY1 Data(H)'!$A$1:$CZ$288))</f>
        <v>0</v>
      </c>
      <c r="AR104" s="180" cm="1">
        <f t="array" ref="AR104">_xlfn.XLOOKUP(AR$1,'Copy of PY1 Data(H)'!$A$1:$CZ$1,_xlfn.XLOOKUP($A104,'Copy of PY1 Data(H)'!$A$1:$A$288,'Copy of PY1 Data(H)'!$A$1:$CZ$288))</f>
        <v>0</v>
      </c>
      <c r="AS104" s="180" cm="1">
        <f t="array" ref="AS104">_xlfn.XLOOKUP(AS$1,'Copy of PY1 Data(H)'!$A$1:$CZ$1,_xlfn.XLOOKUP($A104,'Copy of PY1 Data(H)'!$A$1:$A$288,'Copy of PY1 Data(H)'!$A$1:$CZ$288))</f>
        <v>0</v>
      </c>
      <c r="AT104" s="180" cm="1">
        <f t="array" ref="AT104">_xlfn.XLOOKUP(AT$1,'Copy of PY1 Data(H)'!$A$1:$CZ$1,_xlfn.XLOOKUP($A104,'Copy of PY1 Data(H)'!$A$1:$A$288,'Copy of PY1 Data(H)'!$A$1:$CZ$288))</f>
        <v>0</v>
      </c>
      <c r="AU104" s="180" cm="1">
        <f t="array" ref="AU104">_xlfn.XLOOKUP(AU$1,'Copy of PY1 Data(H)'!$A$1:$CZ$1,_xlfn.XLOOKUP($A104,'Copy of PY1 Data(H)'!$A$1:$A$288,'Copy of PY1 Data(H)'!$A$1:$CZ$288))</f>
        <v>0</v>
      </c>
      <c r="AV104" s="180" cm="1">
        <f t="array" ref="AV104">_xlfn.XLOOKUP(AV$1,'Copy of PY1 Data(H)'!$A$1:$CZ$1,_xlfn.XLOOKUP($A104,'Copy of PY1 Data(H)'!$A$1:$A$288,'Copy of PY1 Data(H)'!$A$1:$CZ$288))</f>
        <v>3576347</v>
      </c>
      <c r="AW104" s="180" cm="1">
        <f t="array" ref="AW104">_xlfn.XLOOKUP(AW$1,'Copy of PY1 Data(H)'!$A$1:$CZ$1,_xlfn.XLOOKUP($A104,'Copy of PY1 Data(H)'!$A$1:$A$288,'Copy of PY1 Data(H)'!$A$1:$CZ$288))</f>
        <v>0</v>
      </c>
      <c r="AX104" s="180" cm="1">
        <f t="array" ref="AX104">_xlfn.XLOOKUP(AX$1,'Copy of PY1 Data(H)'!$A$1:$CZ$1,_xlfn.XLOOKUP($A104,'Copy of PY1 Data(H)'!$A$1:$A$288,'Copy of PY1 Data(H)'!$A$1:$CZ$288))</f>
        <v>0</v>
      </c>
      <c r="AY104" s="180" cm="1">
        <f t="array" ref="AY104">_xlfn.XLOOKUP(AY$1,'Copy of PY1 Data(H)'!$A$1:$CZ$1,_xlfn.XLOOKUP($A104,'Copy of PY1 Data(H)'!$A$1:$A$288,'Copy of PY1 Data(H)'!$A$1:$CZ$288))</f>
        <v>0</v>
      </c>
      <c r="AZ104" s="180" cm="1">
        <f t="array" ref="AZ104">_xlfn.XLOOKUP(AZ$1,'Copy of PY1 Data(H)'!$A$1:$CZ$1,_xlfn.XLOOKUP($A104,'Copy of PY1 Data(H)'!$A$1:$A$288,'Copy of PY1 Data(H)'!$A$1:$CZ$288))</f>
        <v>0</v>
      </c>
      <c r="BA104" s="180" cm="1">
        <f t="array" ref="BA104">_xlfn.XLOOKUP(BA$1,'Copy of PY1 Data(H)'!$A$1:$CZ$1,_xlfn.XLOOKUP($A104,'Copy of PY1 Data(H)'!$A$1:$A$288,'Copy of PY1 Data(H)'!$A$1:$CZ$288))</f>
        <v>0</v>
      </c>
      <c r="BB104" s="180" cm="1">
        <f t="array" ref="BB104">_xlfn.XLOOKUP(BB$1,'Copy of PY1 Data(H)'!$A$1:$CZ$1,_xlfn.XLOOKUP($A104,'Copy of PY1 Data(H)'!$A$1:$A$288,'Copy of PY1 Data(H)'!$A$1:$CZ$288))</f>
        <v>0</v>
      </c>
      <c r="BC104" s="180" cm="1">
        <f t="array" ref="BC104">_xlfn.XLOOKUP(BC$1,'Copy of PY1 Data(H)'!$A$1:$CZ$1,_xlfn.XLOOKUP($A104,'Copy of PY1 Data(H)'!$A$1:$A$288,'Copy of PY1 Data(H)'!$A$1:$CZ$288))</f>
        <v>0</v>
      </c>
      <c r="BD104" s="180" cm="1">
        <f t="array" ref="BD104">_xlfn.XLOOKUP(BD$1,'Copy of PY1 Data(H)'!$A$1:$CZ$1,_xlfn.XLOOKUP($A104,'Copy of PY1 Data(H)'!$A$1:$A$288,'Copy of PY1 Data(H)'!$A$1:$CZ$288))</f>
        <v>0</v>
      </c>
      <c r="BE104" s="180" cm="1">
        <f t="array" ref="BE104">_xlfn.XLOOKUP(BE$1,'Copy of PY1 Data(H)'!$A$1:$CZ$1,_xlfn.XLOOKUP($A104,'Copy of PY1 Data(H)'!$A$1:$A$288,'Copy of PY1 Data(H)'!$A$1:$CZ$288))</f>
        <v>0</v>
      </c>
      <c r="BF104" s="180" cm="1">
        <f t="array" ref="BF104">_xlfn.XLOOKUP(BF$1,'Copy of PY1 Data(H)'!$A$1:$CZ$1,_xlfn.XLOOKUP($A104,'Copy of PY1 Data(H)'!$A$1:$A$288,'Copy of PY1 Data(H)'!$A$1:$CZ$288))</f>
        <v>0</v>
      </c>
      <c r="BG104" s="180" cm="1">
        <f t="array" ref="BG104">_xlfn.XLOOKUP(BG$1,'Copy of PY1 Data(H)'!$A$1:$CZ$1,_xlfn.XLOOKUP($A104,'Copy of PY1 Data(H)'!$A$1:$A$288,'Copy of PY1 Data(H)'!$A$1:$CZ$288))</f>
        <v>0</v>
      </c>
      <c r="BH104" s="180" cm="1">
        <f t="array" ref="BH104">_xlfn.XLOOKUP(BH$1,'Copy of PY1 Data(H)'!$A$1:$CZ$1,_xlfn.XLOOKUP($A104,'Copy of PY1 Data(H)'!$A$1:$A$288,'Copy of PY1 Data(H)'!$A$1:$CZ$288))</f>
        <v>0</v>
      </c>
      <c r="BI104" s="180" cm="1">
        <f t="array" ref="BI104">_xlfn.XLOOKUP(BI$1,'Copy of PY1 Data(H)'!$A$1:$CZ$1,_xlfn.XLOOKUP($A104,'Copy of PY1 Data(H)'!$A$1:$A$288,'Copy of PY1 Data(H)'!$A$1:$CZ$288))</f>
        <v>0</v>
      </c>
      <c r="BJ104" s="180" cm="1">
        <f t="array" ref="BJ104">_xlfn.XLOOKUP(BJ$1,'Copy of PY1 Data(H)'!$A$1:$CZ$1,_xlfn.XLOOKUP($A104,'Copy of PY1 Data(H)'!$A$1:$A$288,'Copy of PY1 Data(H)'!$A$1:$CZ$288))</f>
        <v>0</v>
      </c>
      <c r="BK104" s="180" cm="1">
        <f t="array" ref="BK104">_xlfn.XLOOKUP(BK$1,'Copy of PY1 Data(H)'!$A$1:$CZ$1,_xlfn.XLOOKUP($A104,'Copy of PY1 Data(H)'!$A$1:$A$288,'Copy of PY1 Data(H)'!$A$1:$CZ$288))</f>
        <v>0</v>
      </c>
      <c r="BL104" s="180" cm="1">
        <f t="array" ref="BL104">_xlfn.XLOOKUP(BL$1,'Copy of PY1 Data(H)'!$A$1:$CZ$1,_xlfn.XLOOKUP($A104,'Copy of PY1 Data(H)'!$A$1:$A$288,'Copy of PY1 Data(H)'!$A$1:$CZ$288))</f>
        <v>0</v>
      </c>
      <c r="BM104" s="180" cm="1">
        <f t="array" ref="BM104">_xlfn.XLOOKUP(BM$1,'Copy of PY1 Data(H)'!$A$1:$CZ$1,_xlfn.XLOOKUP($A104,'Copy of PY1 Data(H)'!$A$1:$A$288,'Copy of PY1 Data(H)'!$A$1:$CZ$288))</f>
        <v>0</v>
      </c>
      <c r="BN104" s="180" cm="1">
        <f t="array" ref="BN104">_xlfn.XLOOKUP(BN$1,'Copy of PY1 Data(H)'!$A$1:$CZ$1,_xlfn.XLOOKUP($A104,'Copy of PY1 Data(H)'!$A$1:$A$288,'Copy of PY1 Data(H)'!$A$1:$CZ$288))</f>
        <v>129456</v>
      </c>
      <c r="BO104" s="180" cm="1">
        <f t="array" ref="BO104">_xlfn.XLOOKUP(BO$1,'Copy of PY1 Data(H)'!$A$1:$CZ$1,_xlfn.XLOOKUP($A104,'Copy of PY1 Data(H)'!$A$1:$A$288,'Copy of PY1 Data(H)'!$A$1:$CZ$288))</f>
        <v>0</v>
      </c>
      <c r="BP104" s="180" cm="1">
        <f t="array" ref="BP104">_xlfn.XLOOKUP(BP$1,'Copy of PY1 Data(H)'!$A$1:$CZ$1,_xlfn.XLOOKUP($A104,'Copy of PY1 Data(H)'!$A$1:$A$288,'Copy of PY1 Data(H)'!$A$1:$CZ$288))</f>
        <v>0</v>
      </c>
      <c r="BQ104" s="180" cm="1">
        <f t="array" ref="BQ104">_xlfn.XLOOKUP(BQ$1,'Copy of PY1 Data(H)'!$A$1:$CZ$1,_xlfn.XLOOKUP($A104,'Copy of PY1 Data(H)'!$A$1:$A$288,'Copy of PY1 Data(H)'!$A$1:$CZ$288))</f>
        <v>0</v>
      </c>
      <c r="BR104" s="180" cm="1">
        <f t="array" ref="BR104">_xlfn.XLOOKUP(BR$1,'Copy of PY1 Data(H)'!$A$1:$CZ$1,_xlfn.XLOOKUP($A104,'Copy of PY1 Data(H)'!$A$1:$A$288,'Copy of PY1 Data(H)'!$A$1:$CZ$288))</f>
        <v>50990</v>
      </c>
      <c r="BS104" s="180" cm="1">
        <f t="array" ref="BS104">_xlfn.XLOOKUP(BS$1,'Copy of PY1 Data(H)'!$A$1:$CZ$1,_xlfn.XLOOKUP($A104,'Copy of PY1 Data(H)'!$A$1:$A$288,'Copy of PY1 Data(H)'!$A$1:$CZ$288))</f>
        <v>0</v>
      </c>
      <c r="BT104" s="180" cm="1">
        <f t="array" ref="BT104">_xlfn.XLOOKUP(BT$1,'Copy of PY1 Data(H)'!$A$1:$CZ$1,_xlfn.XLOOKUP($A104,'Copy of PY1 Data(H)'!$A$1:$A$288,'Copy of PY1 Data(H)'!$A$1:$CZ$288))</f>
        <v>0</v>
      </c>
      <c r="BU104" s="180" cm="1">
        <f t="array" ref="BU104">_xlfn.XLOOKUP(BU$1,'Copy of PY1 Data(H)'!$A$1:$CZ$1,_xlfn.XLOOKUP($A104,'Copy of PY1 Data(H)'!$A$1:$A$288,'Copy of PY1 Data(H)'!$A$1:$CZ$288))</f>
        <v>52875</v>
      </c>
      <c r="BV104" s="180" cm="1">
        <f t="array" ref="BV104">_xlfn.XLOOKUP(BV$1,'Copy of PY1 Data(H)'!$A$1:$CZ$1,_xlfn.XLOOKUP($A104,'Copy of PY1 Data(H)'!$A$1:$A$288,'Copy of PY1 Data(H)'!$A$1:$CZ$288))</f>
        <v>0</v>
      </c>
      <c r="BW104" s="180" cm="1">
        <f t="array" ref="BW104">_xlfn.XLOOKUP(BW$1,'Copy of PY1 Data(H)'!$A$1:$CZ$1,_xlfn.XLOOKUP($A104,'Copy of PY1 Data(H)'!$A$1:$A$288,'Copy of PY1 Data(H)'!$A$1:$CZ$288))</f>
        <v>0</v>
      </c>
      <c r="BX104" s="180" cm="1">
        <f t="array" ref="BX104">_xlfn.XLOOKUP(BX$1,'Copy of PY1 Data(H)'!$A$1:$CZ$1,_xlfn.XLOOKUP($A104,'Copy of PY1 Data(H)'!$A$1:$A$288,'Copy of PY1 Data(H)'!$A$1:$CZ$288))</f>
        <v>0</v>
      </c>
      <c r="BY104" s="180" cm="1">
        <f t="array" ref="BY104">_xlfn.XLOOKUP(BY$1,'Copy of PY1 Data(H)'!$A$1:$CZ$1,_xlfn.XLOOKUP($A104,'Copy of PY1 Data(H)'!$A$1:$A$288,'Copy of PY1 Data(H)'!$A$1:$CZ$288))</f>
        <v>0</v>
      </c>
      <c r="BZ104" s="180" cm="1">
        <f t="array" ref="BZ104">_xlfn.XLOOKUP(BZ$1,'Copy of PY1 Data(H)'!$A$1:$CZ$1,_xlfn.XLOOKUP($A104,'Copy of PY1 Data(H)'!$A$1:$A$288,'Copy of PY1 Data(H)'!$A$1:$CZ$288))</f>
        <v>43565</v>
      </c>
      <c r="CA104" s="180" cm="1">
        <f t="array" ref="CA104">_xlfn.XLOOKUP(CA$1,'Copy of PY1 Data(H)'!$A$1:$CZ$1,_xlfn.XLOOKUP($A104,'Copy of PY1 Data(H)'!$A$1:$A$288,'Copy of PY1 Data(H)'!$A$1:$CZ$288))</f>
        <v>0</v>
      </c>
      <c r="CB104" s="180" cm="1">
        <f t="array" ref="CB104">_xlfn.XLOOKUP(CB$1,'Copy of PY1 Data(H)'!$A$1:$CZ$1,_xlfn.XLOOKUP($A104,'Copy of PY1 Data(H)'!$A$1:$A$288,'Copy of PY1 Data(H)'!$A$1:$CZ$288))</f>
        <v>0</v>
      </c>
      <c r="CC104" s="180" cm="1">
        <f t="array" ref="CC104">_xlfn.XLOOKUP(CC$1,'Copy of PY1 Data(H)'!$A$1:$CZ$1,_xlfn.XLOOKUP($A104,'Copy of PY1 Data(H)'!$A$1:$A$288,'Copy of PY1 Data(H)'!$A$1:$CZ$288))</f>
        <v>0</v>
      </c>
      <c r="CD104" s="180" cm="1">
        <f t="array" ref="CD104">_xlfn.XLOOKUP(CD$1,'Copy of PY1 Data(H)'!$A$1:$CZ$1,_xlfn.XLOOKUP($A104,'Copy of PY1 Data(H)'!$A$1:$A$288,'Copy of PY1 Data(H)'!$A$1:$CZ$288))</f>
        <v>335743</v>
      </c>
    </row>
    <row r="105" spans="1:82" x14ac:dyDescent="0.3">
      <c r="A105" s="180">
        <v>382</v>
      </c>
      <c r="C105" s="180"/>
      <c r="D105" s="180" cm="1">
        <f t="array" ref="D105">_xlfn.XLOOKUP(D$1,'Copy of PY1 Data(H)'!$A$1:$CZ$1,_xlfn.XLOOKUP($A105,'Copy of PY1 Data(H)'!$A$1:$A$288,'Copy of PY1 Data(H)'!$A$1:$CZ$288))</f>
        <v>0</v>
      </c>
      <c r="E105" s="180" cm="1">
        <f t="array" ref="E105">_xlfn.XLOOKUP(E$1,'Copy of PY1 Data(H)'!$A$1:$CZ$1,_xlfn.XLOOKUP($A105,'Copy of PY1 Data(H)'!$A$1:$A$288,'Copy of PY1 Data(H)'!$A$1:$CZ$288))</f>
        <v>0</v>
      </c>
      <c r="F105" s="180" cm="1">
        <f t="array" ref="F105">_xlfn.XLOOKUP(F$1,'Copy of PY1 Data(H)'!$A$1:$CZ$1,_xlfn.XLOOKUP($A105,'Copy of PY1 Data(H)'!$A$1:$A$288,'Copy of PY1 Data(H)'!$A$1:$CZ$288))</f>
        <v>0</v>
      </c>
      <c r="G105" s="180" cm="1">
        <f t="array" ref="G105">_xlfn.XLOOKUP(G$1,'Copy of PY1 Data(H)'!$A$1:$CZ$1,_xlfn.XLOOKUP($A105,'Copy of PY1 Data(H)'!$A$1:$A$288,'Copy of PY1 Data(H)'!$A$1:$CZ$288))</f>
        <v>0</v>
      </c>
      <c r="H105" s="180" cm="1">
        <f t="array" ref="H105">_xlfn.XLOOKUP(H$1,'Copy of PY1 Data(H)'!$A$1:$CZ$1,_xlfn.XLOOKUP($A105,'Copy of PY1 Data(H)'!$A$1:$A$288,'Copy of PY1 Data(H)'!$A$1:$CZ$288))</f>
        <v>0</v>
      </c>
      <c r="I105" s="180" cm="1">
        <f t="array" ref="I105">_xlfn.XLOOKUP(I$1,'Copy of PY1 Data(H)'!$A$1:$CZ$1,_xlfn.XLOOKUP($A105,'Copy of PY1 Data(H)'!$A$1:$A$288,'Copy of PY1 Data(H)'!$A$1:$CZ$288))</f>
        <v>0</v>
      </c>
      <c r="J105" s="180" cm="1">
        <f t="array" ref="J105">_xlfn.XLOOKUP(J$1,'Copy of PY1 Data(H)'!$A$1:$CZ$1,_xlfn.XLOOKUP($A105,'Copy of PY1 Data(H)'!$A$1:$A$288,'Copy of PY1 Data(H)'!$A$1:$CZ$288))</f>
        <v>0</v>
      </c>
      <c r="K105" s="180" cm="1">
        <f t="array" ref="K105">_xlfn.XLOOKUP(K$1,'Copy of PY1 Data(H)'!$A$1:$CZ$1,_xlfn.XLOOKUP($A105,'Copy of PY1 Data(H)'!$A$1:$A$288,'Copy of PY1 Data(H)'!$A$1:$CZ$288))</f>
        <v>0</v>
      </c>
      <c r="L105" s="180" cm="1">
        <f t="array" ref="L105">_xlfn.XLOOKUP(L$1,'Copy of PY1 Data(H)'!$A$1:$CZ$1,_xlfn.XLOOKUP($A105,'Copy of PY1 Data(H)'!$A$1:$A$288,'Copy of PY1 Data(H)'!$A$1:$CZ$288))</f>
        <v>5737677</v>
      </c>
      <c r="M105" s="180" cm="1">
        <f t="array" ref="M105">_xlfn.XLOOKUP(M$1,'Copy of PY1 Data(H)'!$A$1:$CZ$1,_xlfn.XLOOKUP($A105,'Copy of PY1 Data(H)'!$A$1:$A$288,'Copy of PY1 Data(H)'!$A$1:$CZ$288))</f>
        <v>0</v>
      </c>
      <c r="N105" s="180" cm="1">
        <f t="array" ref="N105">_xlfn.XLOOKUP(N$1,'Copy of PY1 Data(H)'!$A$1:$CZ$1,_xlfn.XLOOKUP($A105,'Copy of PY1 Data(H)'!$A$1:$A$288,'Copy of PY1 Data(H)'!$A$1:$CZ$288))</f>
        <v>0</v>
      </c>
      <c r="O105" s="180" cm="1">
        <f t="array" ref="O105">_xlfn.XLOOKUP(O$1,'Copy of PY1 Data(H)'!$A$1:$CZ$1,_xlfn.XLOOKUP($A105,'Copy of PY1 Data(H)'!$A$1:$A$288,'Copy of PY1 Data(H)'!$A$1:$CZ$288))</f>
        <v>0</v>
      </c>
      <c r="P105" s="180" cm="1">
        <f t="array" ref="P105">_xlfn.XLOOKUP(P$1,'Copy of PY1 Data(H)'!$A$1:$CZ$1,_xlfn.XLOOKUP($A105,'Copy of PY1 Data(H)'!$A$1:$A$288,'Copy of PY1 Data(H)'!$A$1:$CZ$288))</f>
        <v>0</v>
      </c>
      <c r="Q105" s="180" cm="1">
        <f t="array" ref="Q105">_xlfn.XLOOKUP(Q$1,'Copy of PY1 Data(H)'!$A$1:$CZ$1,_xlfn.XLOOKUP($A105,'Copy of PY1 Data(H)'!$A$1:$A$288,'Copy of PY1 Data(H)'!$A$1:$CZ$288))</f>
        <v>11187736</v>
      </c>
      <c r="R105" s="180" cm="1">
        <f t="array" ref="R105">_xlfn.XLOOKUP(R$1,'Copy of PY1 Data(H)'!$A$1:$CZ$1,_xlfn.XLOOKUP($A105,'Copy of PY1 Data(H)'!$A$1:$A$288,'Copy of PY1 Data(H)'!$A$1:$CZ$288))</f>
        <v>0</v>
      </c>
      <c r="S105" s="180" cm="1">
        <f t="array" ref="S105">_xlfn.XLOOKUP(S$1,'Copy of PY1 Data(H)'!$A$1:$CZ$1,_xlfn.XLOOKUP($A105,'Copy of PY1 Data(H)'!$A$1:$A$288,'Copy of PY1 Data(H)'!$A$1:$CZ$288))</f>
        <v>1277993</v>
      </c>
      <c r="T105" s="180" cm="1">
        <f t="array" ref="T105">_xlfn.XLOOKUP(T$1,'Copy of PY1 Data(H)'!$A$1:$CZ$1,_xlfn.XLOOKUP($A105,'Copy of PY1 Data(H)'!$A$1:$A$288,'Copy of PY1 Data(H)'!$A$1:$CZ$288))</f>
        <v>0</v>
      </c>
      <c r="U105" s="180" cm="1">
        <f t="array" ref="U105">_xlfn.XLOOKUP(U$1,'Copy of PY1 Data(H)'!$A$1:$CZ$1,_xlfn.XLOOKUP($A105,'Copy of PY1 Data(H)'!$A$1:$A$288,'Copy of PY1 Data(H)'!$A$1:$CZ$288))</f>
        <v>0</v>
      </c>
      <c r="V105" s="180" cm="1">
        <f t="array" ref="V105">_xlfn.XLOOKUP(V$1,'Copy of PY1 Data(H)'!$A$1:$CZ$1,_xlfn.XLOOKUP($A105,'Copy of PY1 Data(H)'!$A$1:$A$288,'Copy of PY1 Data(H)'!$A$1:$CZ$288))</f>
        <v>0</v>
      </c>
      <c r="W105" s="180" cm="1">
        <f t="array" ref="W105">_xlfn.XLOOKUP(W$1,'Copy of PY1 Data(H)'!$A$1:$CZ$1,_xlfn.XLOOKUP($A105,'Copy of PY1 Data(H)'!$A$1:$A$288,'Copy of PY1 Data(H)'!$A$1:$CZ$288))</f>
        <v>0</v>
      </c>
      <c r="X105" s="180" cm="1">
        <f t="array" ref="X105">_xlfn.XLOOKUP(X$1,'Copy of PY1 Data(H)'!$A$1:$CZ$1,_xlfn.XLOOKUP($A105,'Copy of PY1 Data(H)'!$A$1:$A$288,'Copy of PY1 Data(H)'!$A$1:$CZ$288))</f>
        <v>0</v>
      </c>
      <c r="Y105" s="180" cm="1">
        <f t="array" ref="Y105">_xlfn.XLOOKUP(Y$1,'Copy of PY1 Data(H)'!$A$1:$CZ$1,_xlfn.XLOOKUP($A105,'Copy of PY1 Data(H)'!$A$1:$A$288,'Copy of PY1 Data(H)'!$A$1:$CZ$288))</f>
        <v>919692</v>
      </c>
      <c r="Z105" s="180" cm="1">
        <f t="array" ref="Z105">_xlfn.XLOOKUP(Z$1,'Copy of PY1 Data(H)'!$A$1:$CZ$1,_xlfn.XLOOKUP($A105,'Copy of PY1 Data(H)'!$A$1:$A$288,'Copy of PY1 Data(H)'!$A$1:$CZ$288))</f>
        <v>0</v>
      </c>
      <c r="AA105" s="180" cm="1">
        <f t="array" ref="AA105">_xlfn.XLOOKUP(AA$1,'Copy of PY1 Data(H)'!$A$1:$CZ$1,_xlfn.XLOOKUP($A105,'Copy of PY1 Data(H)'!$A$1:$A$288,'Copy of PY1 Data(H)'!$A$1:$CZ$288))</f>
        <v>0</v>
      </c>
      <c r="AB105" s="180" cm="1">
        <f t="array" ref="AB105">_xlfn.XLOOKUP(AB$1,'Copy of PY1 Data(H)'!$A$1:$CZ$1,_xlfn.XLOOKUP($A105,'Copy of PY1 Data(H)'!$A$1:$A$288,'Copy of PY1 Data(H)'!$A$1:$CZ$288))</f>
        <v>0</v>
      </c>
      <c r="AC105" s="180" cm="1">
        <f t="array" ref="AC105">_xlfn.XLOOKUP(AC$1,'Copy of PY1 Data(H)'!$A$1:$CZ$1,_xlfn.XLOOKUP($A105,'Copy of PY1 Data(H)'!$A$1:$A$288,'Copy of PY1 Data(H)'!$A$1:$CZ$288))</f>
        <v>0</v>
      </c>
      <c r="AD105" s="180" cm="1">
        <f t="array" ref="AD105">_xlfn.XLOOKUP(AD$1,'Copy of PY1 Data(H)'!$A$1:$CZ$1,_xlfn.XLOOKUP($A105,'Copy of PY1 Data(H)'!$A$1:$A$288,'Copy of PY1 Data(H)'!$A$1:$CZ$288))</f>
        <v>0</v>
      </c>
      <c r="AE105" s="180" cm="1">
        <f t="array" ref="AE105">_xlfn.XLOOKUP(AE$1,'Copy of PY1 Data(H)'!$A$1:$CZ$1,_xlfn.XLOOKUP($A105,'Copy of PY1 Data(H)'!$A$1:$A$288,'Copy of PY1 Data(H)'!$A$1:$CZ$288))</f>
        <v>0</v>
      </c>
      <c r="AF105" s="180" cm="1">
        <f t="array" ref="AF105">_xlfn.XLOOKUP(AF$1,'Copy of PY1 Data(H)'!$A$1:$CZ$1,_xlfn.XLOOKUP($A105,'Copy of PY1 Data(H)'!$A$1:$A$288,'Copy of PY1 Data(H)'!$A$1:$CZ$288))</f>
        <v>115669589</v>
      </c>
      <c r="AG105" s="180" cm="1">
        <f t="array" ref="AG105">_xlfn.XLOOKUP(AG$1,'Copy of PY1 Data(H)'!$A$1:$CZ$1,_xlfn.XLOOKUP($A105,'Copy of PY1 Data(H)'!$A$1:$A$288,'Copy of PY1 Data(H)'!$A$1:$CZ$288))</f>
        <v>0</v>
      </c>
      <c r="AH105" s="180" cm="1">
        <f t="array" ref="AH105">_xlfn.XLOOKUP(AH$1,'Copy of PY1 Data(H)'!$A$1:$CZ$1,_xlfn.XLOOKUP($A105,'Copy of PY1 Data(H)'!$A$1:$A$288,'Copy of PY1 Data(H)'!$A$1:$CZ$288))</f>
        <v>0</v>
      </c>
      <c r="AI105" s="180" cm="1">
        <f t="array" ref="AI105">_xlfn.XLOOKUP(AI$1,'Copy of PY1 Data(H)'!$A$1:$CZ$1,_xlfn.XLOOKUP($A105,'Copy of PY1 Data(H)'!$A$1:$A$288,'Copy of PY1 Data(H)'!$A$1:$CZ$288))</f>
        <v>0</v>
      </c>
      <c r="AJ105" s="180" cm="1">
        <f t="array" ref="AJ105">_xlfn.XLOOKUP(AJ$1,'Copy of PY1 Data(H)'!$A$1:$CZ$1,_xlfn.XLOOKUP($A105,'Copy of PY1 Data(H)'!$A$1:$A$288,'Copy of PY1 Data(H)'!$A$1:$CZ$288))</f>
        <v>0</v>
      </c>
      <c r="AK105" s="180" cm="1">
        <f t="array" ref="AK105">_xlfn.XLOOKUP(AK$1,'Copy of PY1 Data(H)'!$A$1:$CZ$1,_xlfn.XLOOKUP($A105,'Copy of PY1 Data(H)'!$A$1:$A$288,'Copy of PY1 Data(H)'!$A$1:$CZ$288))</f>
        <v>0</v>
      </c>
      <c r="AL105" s="180" cm="1">
        <f t="array" ref="AL105">_xlfn.XLOOKUP(AL$1,'Copy of PY1 Data(H)'!$A$1:$CZ$1,_xlfn.XLOOKUP($A105,'Copy of PY1 Data(H)'!$A$1:$A$288,'Copy of PY1 Data(H)'!$A$1:$CZ$288))</f>
        <v>0</v>
      </c>
      <c r="AM105" s="180" cm="1">
        <f t="array" ref="AM105">_xlfn.XLOOKUP(AM$1,'Copy of PY1 Data(H)'!$A$1:$CZ$1,_xlfn.XLOOKUP($A105,'Copy of PY1 Data(H)'!$A$1:$A$288,'Copy of PY1 Data(H)'!$A$1:$CZ$288))</f>
        <v>0</v>
      </c>
      <c r="AN105" s="180" cm="1">
        <f t="array" ref="AN105">_xlfn.XLOOKUP(AN$1,'Copy of PY1 Data(H)'!$A$1:$CZ$1,_xlfn.XLOOKUP($A105,'Copy of PY1 Data(H)'!$A$1:$A$288,'Copy of PY1 Data(H)'!$A$1:$CZ$288))</f>
        <v>0</v>
      </c>
      <c r="AO105" s="180" cm="1">
        <f t="array" ref="AO105">_xlfn.XLOOKUP(AO$1,'Copy of PY1 Data(H)'!$A$1:$CZ$1,_xlfn.XLOOKUP($A105,'Copy of PY1 Data(H)'!$A$1:$A$288,'Copy of PY1 Data(H)'!$A$1:$CZ$288))</f>
        <v>0</v>
      </c>
      <c r="AP105" s="180" cm="1">
        <f t="array" ref="AP105">_xlfn.XLOOKUP(AP$1,'Copy of PY1 Data(H)'!$A$1:$CZ$1,_xlfn.XLOOKUP($A105,'Copy of PY1 Data(H)'!$A$1:$A$288,'Copy of PY1 Data(H)'!$A$1:$CZ$288))</f>
        <v>11214991</v>
      </c>
      <c r="AQ105" s="180" cm="1">
        <f t="array" ref="AQ105">_xlfn.XLOOKUP(AQ$1,'Copy of PY1 Data(H)'!$A$1:$CZ$1,_xlfn.XLOOKUP($A105,'Copy of PY1 Data(H)'!$A$1:$A$288,'Copy of PY1 Data(H)'!$A$1:$CZ$288))</f>
        <v>0</v>
      </c>
      <c r="AR105" s="180" cm="1">
        <f t="array" ref="AR105">_xlfn.XLOOKUP(AR$1,'Copy of PY1 Data(H)'!$A$1:$CZ$1,_xlfn.XLOOKUP($A105,'Copy of PY1 Data(H)'!$A$1:$A$288,'Copy of PY1 Data(H)'!$A$1:$CZ$288))</f>
        <v>0</v>
      </c>
      <c r="AS105" s="180" cm="1">
        <f t="array" ref="AS105">_xlfn.XLOOKUP(AS$1,'Copy of PY1 Data(H)'!$A$1:$CZ$1,_xlfn.XLOOKUP($A105,'Copy of PY1 Data(H)'!$A$1:$A$288,'Copy of PY1 Data(H)'!$A$1:$CZ$288))</f>
        <v>0</v>
      </c>
      <c r="AT105" s="180" cm="1">
        <f t="array" ref="AT105">_xlfn.XLOOKUP(AT$1,'Copy of PY1 Data(H)'!$A$1:$CZ$1,_xlfn.XLOOKUP($A105,'Copy of PY1 Data(H)'!$A$1:$A$288,'Copy of PY1 Data(H)'!$A$1:$CZ$288))</f>
        <v>0</v>
      </c>
      <c r="AU105" s="180" cm="1">
        <f t="array" ref="AU105">_xlfn.XLOOKUP(AU$1,'Copy of PY1 Data(H)'!$A$1:$CZ$1,_xlfn.XLOOKUP($A105,'Copy of PY1 Data(H)'!$A$1:$A$288,'Copy of PY1 Data(H)'!$A$1:$CZ$288))</f>
        <v>0</v>
      </c>
      <c r="AV105" s="180" cm="1">
        <f t="array" ref="AV105">_xlfn.XLOOKUP(AV$1,'Copy of PY1 Data(H)'!$A$1:$CZ$1,_xlfn.XLOOKUP($A105,'Copy of PY1 Data(H)'!$A$1:$A$288,'Copy of PY1 Data(H)'!$A$1:$CZ$288))</f>
        <v>271431309</v>
      </c>
      <c r="AW105" s="180" cm="1">
        <f t="array" ref="AW105">_xlfn.XLOOKUP(AW$1,'Copy of PY1 Data(H)'!$A$1:$CZ$1,_xlfn.XLOOKUP($A105,'Copy of PY1 Data(H)'!$A$1:$A$288,'Copy of PY1 Data(H)'!$A$1:$CZ$288))</f>
        <v>0</v>
      </c>
      <c r="AX105" s="180" cm="1">
        <f t="array" ref="AX105">_xlfn.XLOOKUP(AX$1,'Copy of PY1 Data(H)'!$A$1:$CZ$1,_xlfn.XLOOKUP($A105,'Copy of PY1 Data(H)'!$A$1:$A$288,'Copy of PY1 Data(H)'!$A$1:$CZ$288))</f>
        <v>0</v>
      </c>
      <c r="AY105" s="180" cm="1">
        <f t="array" ref="AY105">_xlfn.XLOOKUP(AY$1,'Copy of PY1 Data(H)'!$A$1:$CZ$1,_xlfn.XLOOKUP($A105,'Copy of PY1 Data(H)'!$A$1:$A$288,'Copy of PY1 Data(H)'!$A$1:$CZ$288))</f>
        <v>0</v>
      </c>
      <c r="AZ105" s="180" cm="1">
        <f t="array" ref="AZ105">_xlfn.XLOOKUP(AZ$1,'Copy of PY1 Data(H)'!$A$1:$CZ$1,_xlfn.XLOOKUP($A105,'Copy of PY1 Data(H)'!$A$1:$A$288,'Copy of PY1 Data(H)'!$A$1:$CZ$288))</f>
        <v>0</v>
      </c>
      <c r="BA105" s="180" cm="1">
        <f t="array" ref="BA105">_xlfn.XLOOKUP(BA$1,'Copy of PY1 Data(H)'!$A$1:$CZ$1,_xlfn.XLOOKUP($A105,'Copy of PY1 Data(H)'!$A$1:$A$288,'Copy of PY1 Data(H)'!$A$1:$CZ$288))</f>
        <v>0</v>
      </c>
      <c r="BB105" s="180" cm="1">
        <f t="array" ref="BB105">_xlfn.XLOOKUP(BB$1,'Copy of PY1 Data(H)'!$A$1:$CZ$1,_xlfn.XLOOKUP($A105,'Copy of PY1 Data(H)'!$A$1:$A$288,'Copy of PY1 Data(H)'!$A$1:$CZ$288))</f>
        <v>0</v>
      </c>
      <c r="BC105" s="180" cm="1">
        <f t="array" ref="BC105">_xlfn.XLOOKUP(BC$1,'Copy of PY1 Data(H)'!$A$1:$CZ$1,_xlfn.XLOOKUP($A105,'Copy of PY1 Data(H)'!$A$1:$A$288,'Copy of PY1 Data(H)'!$A$1:$CZ$288))</f>
        <v>0</v>
      </c>
      <c r="BD105" s="180" cm="1">
        <f t="array" ref="BD105">_xlfn.XLOOKUP(BD$1,'Copy of PY1 Data(H)'!$A$1:$CZ$1,_xlfn.XLOOKUP($A105,'Copy of PY1 Data(H)'!$A$1:$A$288,'Copy of PY1 Data(H)'!$A$1:$CZ$288))</f>
        <v>0</v>
      </c>
      <c r="BE105" s="180" cm="1">
        <f t="array" ref="BE105">_xlfn.XLOOKUP(BE$1,'Copy of PY1 Data(H)'!$A$1:$CZ$1,_xlfn.XLOOKUP($A105,'Copy of PY1 Data(H)'!$A$1:$A$288,'Copy of PY1 Data(H)'!$A$1:$CZ$288))</f>
        <v>0</v>
      </c>
      <c r="BF105" s="180" cm="1">
        <f t="array" ref="BF105">_xlfn.XLOOKUP(BF$1,'Copy of PY1 Data(H)'!$A$1:$CZ$1,_xlfn.XLOOKUP($A105,'Copy of PY1 Data(H)'!$A$1:$A$288,'Copy of PY1 Data(H)'!$A$1:$CZ$288))</f>
        <v>0</v>
      </c>
      <c r="BG105" s="180" cm="1">
        <f t="array" ref="BG105">_xlfn.XLOOKUP(BG$1,'Copy of PY1 Data(H)'!$A$1:$CZ$1,_xlfn.XLOOKUP($A105,'Copy of PY1 Data(H)'!$A$1:$A$288,'Copy of PY1 Data(H)'!$A$1:$CZ$288))</f>
        <v>0</v>
      </c>
      <c r="BH105" s="180" cm="1">
        <f t="array" ref="BH105">_xlfn.XLOOKUP(BH$1,'Copy of PY1 Data(H)'!$A$1:$CZ$1,_xlfn.XLOOKUP($A105,'Copy of PY1 Data(H)'!$A$1:$A$288,'Copy of PY1 Data(H)'!$A$1:$CZ$288))</f>
        <v>0</v>
      </c>
      <c r="BI105" s="180" cm="1">
        <f t="array" ref="BI105">_xlfn.XLOOKUP(BI$1,'Copy of PY1 Data(H)'!$A$1:$CZ$1,_xlfn.XLOOKUP($A105,'Copy of PY1 Data(H)'!$A$1:$A$288,'Copy of PY1 Data(H)'!$A$1:$CZ$288))</f>
        <v>0</v>
      </c>
      <c r="BJ105" s="180" cm="1">
        <f t="array" ref="BJ105">_xlfn.XLOOKUP(BJ$1,'Copy of PY1 Data(H)'!$A$1:$CZ$1,_xlfn.XLOOKUP($A105,'Copy of PY1 Data(H)'!$A$1:$A$288,'Copy of PY1 Data(H)'!$A$1:$CZ$288))</f>
        <v>0</v>
      </c>
      <c r="BK105" s="180" cm="1">
        <f t="array" ref="BK105">_xlfn.XLOOKUP(BK$1,'Copy of PY1 Data(H)'!$A$1:$CZ$1,_xlfn.XLOOKUP($A105,'Copy of PY1 Data(H)'!$A$1:$A$288,'Copy of PY1 Data(H)'!$A$1:$CZ$288))</f>
        <v>0</v>
      </c>
      <c r="BL105" s="180" cm="1">
        <f t="array" ref="BL105">_xlfn.XLOOKUP(BL$1,'Copy of PY1 Data(H)'!$A$1:$CZ$1,_xlfn.XLOOKUP($A105,'Copy of PY1 Data(H)'!$A$1:$A$288,'Copy of PY1 Data(H)'!$A$1:$CZ$288))</f>
        <v>0</v>
      </c>
      <c r="BM105" s="180" cm="1">
        <f t="array" ref="BM105">_xlfn.XLOOKUP(BM$1,'Copy of PY1 Data(H)'!$A$1:$CZ$1,_xlfn.XLOOKUP($A105,'Copy of PY1 Data(H)'!$A$1:$A$288,'Copy of PY1 Data(H)'!$A$1:$CZ$288))</f>
        <v>0</v>
      </c>
      <c r="BN105" s="180" cm="1">
        <f t="array" ref="BN105">_xlfn.XLOOKUP(BN$1,'Copy of PY1 Data(H)'!$A$1:$CZ$1,_xlfn.XLOOKUP($A105,'Copy of PY1 Data(H)'!$A$1:$A$288,'Copy of PY1 Data(H)'!$A$1:$CZ$288))</f>
        <v>2411443</v>
      </c>
      <c r="BO105" s="180" cm="1">
        <f t="array" ref="BO105">_xlfn.XLOOKUP(BO$1,'Copy of PY1 Data(H)'!$A$1:$CZ$1,_xlfn.XLOOKUP($A105,'Copy of PY1 Data(H)'!$A$1:$A$288,'Copy of PY1 Data(H)'!$A$1:$CZ$288))</f>
        <v>0</v>
      </c>
      <c r="BP105" s="180" cm="1">
        <f t="array" ref="BP105">_xlfn.XLOOKUP(BP$1,'Copy of PY1 Data(H)'!$A$1:$CZ$1,_xlfn.XLOOKUP($A105,'Copy of PY1 Data(H)'!$A$1:$A$288,'Copy of PY1 Data(H)'!$A$1:$CZ$288))</f>
        <v>196147270</v>
      </c>
      <c r="BQ105" s="180" cm="1">
        <f t="array" ref="BQ105">_xlfn.XLOOKUP(BQ$1,'Copy of PY1 Data(H)'!$A$1:$CZ$1,_xlfn.XLOOKUP($A105,'Copy of PY1 Data(H)'!$A$1:$A$288,'Copy of PY1 Data(H)'!$A$1:$CZ$288))</f>
        <v>0</v>
      </c>
      <c r="BR105" s="180" cm="1">
        <f t="array" ref="BR105">_xlfn.XLOOKUP(BR$1,'Copy of PY1 Data(H)'!$A$1:$CZ$1,_xlfn.XLOOKUP($A105,'Copy of PY1 Data(H)'!$A$1:$A$288,'Copy of PY1 Data(H)'!$A$1:$CZ$288))</f>
        <v>8903479</v>
      </c>
      <c r="BS105" s="180" cm="1">
        <f t="array" ref="BS105">_xlfn.XLOOKUP(BS$1,'Copy of PY1 Data(H)'!$A$1:$CZ$1,_xlfn.XLOOKUP($A105,'Copy of PY1 Data(H)'!$A$1:$A$288,'Copy of PY1 Data(H)'!$A$1:$CZ$288))</f>
        <v>0</v>
      </c>
      <c r="BT105" s="180" cm="1">
        <f t="array" ref="BT105">_xlfn.XLOOKUP(BT$1,'Copy of PY1 Data(H)'!$A$1:$CZ$1,_xlfn.XLOOKUP($A105,'Copy of PY1 Data(H)'!$A$1:$A$288,'Copy of PY1 Data(H)'!$A$1:$CZ$288))</f>
        <v>0</v>
      </c>
      <c r="BU105" s="180" cm="1">
        <f t="array" ref="BU105">_xlfn.XLOOKUP(BU$1,'Copy of PY1 Data(H)'!$A$1:$CZ$1,_xlfn.XLOOKUP($A105,'Copy of PY1 Data(H)'!$A$1:$A$288,'Copy of PY1 Data(H)'!$A$1:$CZ$288))</f>
        <v>546628</v>
      </c>
      <c r="BV105" s="180" cm="1">
        <f t="array" ref="BV105">_xlfn.XLOOKUP(BV$1,'Copy of PY1 Data(H)'!$A$1:$CZ$1,_xlfn.XLOOKUP($A105,'Copy of PY1 Data(H)'!$A$1:$A$288,'Copy of PY1 Data(H)'!$A$1:$CZ$288))</f>
        <v>0</v>
      </c>
      <c r="BW105" s="180" cm="1">
        <f t="array" ref="BW105">_xlfn.XLOOKUP(BW$1,'Copy of PY1 Data(H)'!$A$1:$CZ$1,_xlfn.XLOOKUP($A105,'Copy of PY1 Data(H)'!$A$1:$A$288,'Copy of PY1 Data(H)'!$A$1:$CZ$288))</f>
        <v>0</v>
      </c>
      <c r="BX105" s="180" cm="1">
        <f t="array" ref="BX105">_xlfn.XLOOKUP(BX$1,'Copy of PY1 Data(H)'!$A$1:$CZ$1,_xlfn.XLOOKUP($A105,'Copy of PY1 Data(H)'!$A$1:$A$288,'Copy of PY1 Data(H)'!$A$1:$CZ$288))</f>
        <v>0</v>
      </c>
      <c r="BY105" s="180" cm="1">
        <f t="array" ref="BY105">_xlfn.XLOOKUP(BY$1,'Copy of PY1 Data(H)'!$A$1:$CZ$1,_xlfn.XLOOKUP($A105,'Copy of PY1 Data(H)'!$A$1:$A$288,'Copy of PY1 Data(H)'!$A$1:$CZ$288))</f>
        <v>0</v>
      </c>
      <c r="BZ105" s="180" cm="1">
        <f t="array" ref="BZ105">_xlfn.XLOOKUP(BZ$1,'Copy of PY1 Data(H)'!$A$1:$CZ$1,_xlfn.XLOOKUP($A105,'Copy of PY1 Data(H)'!$A$1:$A$288,'Copy of PY1 Data(H)'!$A$1:$CZ$288))</f>
        <v>1017693</v>
      </c>
      <c r="CA105" s="180" cm="1">
        <f t="array" ref="CA105">_xlfn.XLOOKUP(CA$1,'Copy of PY1 Data(H)'!$A$1:$CZ$1,_xlfn.XLOOKUP($A105,'Copy of PY1 Data(H)'!$A$1:$A$288,'Copy of PY1 Data(H)'!$A$1:$CZ$288))</f>
        <v>0</v>
      </c>
      <c r="CB105" s="180" cm="1">
        <f t="array" ref="CB105">_xlfn.XLOOKUP(CB$1,'Copy of PY1 Data(H)'!$A$1:$CZ$1,_xlfn.XLOOKUP($A105,'Copy of PY1 Data(H)'!$A$1:$A$288,'Copy of PY1 Data(H)'!$A$1:$CZ$288))</f>
        <v>0</v>
      </c>
      <c r="CC105" s="180" cm="1">
        <f t="array" ref="CC105">_xlfn.XLOOKUP(CC$1,'Copy of PY1 Data(H)'!$A$1:$CZ$1,_xlfn.XLOOKUP($A105,'Copy of PY1 Data(H)'!$A$1:$A$288,'Copy of PY1 Data(H)'!$A$1:$CZ$288))</f>
        <v>0</v>
      </c>
      <c r="CD105" s="180" cm="1">
        <f t="array" ref="CD105">_xlfn.XLOOKUP(CD$1,'Copy of PY1 Data(H)'!$A$1:$CZ$1,_xlfn.XLOOKUP($A105,'Copy of PY1 Data(H)'!$A$1:$A$288,'Copy of PY1 Data(H)'!$A$1:$CZ$288))</f>
        <v>33653402</v>
      </c>
    </row>
    <row r="106" spans="1:82" x14ac:dyDescent="0.3">
      <c r="A106" s="180">
        <v>360</v>
      </c>
      <c r="C106" s="180"/>
      <c r="D106" s="180" cm="1">
        <f t="array" ref="D106">_xlfn.XLOOKUP(D$1,'Copy of PY1 Data(H)'!$A$1:$CZ$1,_xlfn.XLOOKUP($A106,'Copy of PY1 Data(H)'!$A$1:$A$288,'Copy of PY1 Data(H)'!$A$1:$CZ$288))</f>
        <v>0</v>
      </c>
      <c r="E106" s="180" cm="1">
        <f t="array" ref="E106">_xlfn.XLOOKUP(E$1,'Copy of PY1 Data(H)'!$A$1:$CZ$1,_xlfn.XLOOKUP($A106,'Copy of PY1 Data(H)'!$A$1:$A$288,'Copy of PY1 Data(H)'!$A$1:$CZ$288))</f>
        <v>0</v>
      </c>
      <c r="F106" s="180" cm="1">
        <f t="array" ref="F106">_xlfn.XLOOKUP(F$1,'Copy of PY1 Data(H)'!$A$1:$CZ$1,_xlfn.XLOOKUP($A106,'Copy of PY1 Data(H)'!$A$1:$A$288,'Copy of PY1 Data(H)'!$A$1:$CZ$288))</f>
        <v>0</v>
      </c>
      <c r="G106" s="180" cm="1">
        <f t="array" ref="G106">_xlfn.XLOOKUP(G$1,'Copy of PY1 Data(H)'!$A$1:$CZ$1,_xlfn.XLOOKUP($A106,'Copy of PY1 Data(H)'!$A$1:$A$288,'Copy of PY1 Data(H)'!$A$1:$CZ$288))</f>
        <v>0</v>
      </c>
      <c r="H106" s="180" cm="1">
        <f t="array" ref="H106">_xlfn.XLOOKUP(H$1,'Copy of PY1 Data(H)'!$A$1:$CZ$1,_xlfn.XLOOKUP($A106,'Copy of PY1 Data(H)'!$A$1:$A$288,'Copy of PY1 Data(H)'!$A$1:$CZ$288))</f>
        <v>0</v>
      </c>
      <c r="I106" s="180" cm="1">
        <f t="array" ref="I106">_xlfn.XLOOKUP(I$1,'Copy of PY1 Data(H)'!$A$1:$CZ$1,_xlfn.XLOOKUP($A106,'Copy of PY1 Data(H)'!$A$1:$A$288,'Copy of PY1 Data(H)'!$A$1:$CZ$288))</f>
        <v>0</v>
      </c>
      <c r="J106" s="180" cm="1">
        <f t="array" ref="J106">_xlfn.XLOOKUP(J$1,'Copy of PY1 Data(H)'!$A$1:$CZ$1,_xlfn.XLOOKUP($A106,'Copy of PY1 Data(H)'!$A$1:$A$288,'Copy of PY1 Data(H)'!$A$1:$CZ$288))</f>
        <v>0</v>
      </c>
      <c r="K106" s="180" cm="1">
        <f t="array" ref="K106">_xlfn.XLOOKUP(K$1,'Copy of PY1 Data(H)'!$A$1:$CZ$1,_xlfn.XLOOKUP($A106,'Copy of PY1 Data(H)'!$A$1:$A$288,'Copy of PY1 Data(H)'!$A$1:$CZ$288))</f>
        <v>0</v>
      </c>
      <c r="L106" s="180" cm="1">
        <f t="array" ref="L106">_xlfn.XLOOKUP(L$1,'Copy of PY1 Data(H)'!$A$1:$CZ$1,_xlfn.XLOOKUP($A106,'Copy of PY1 Data(H)'!$A$1:$A$288,'Copy of PY1 Data(H)'!$A$1:$CZ$288))</f>
        <v>1346668</v>
      </c>
      <c r="M106" s="180" cm="1">
        <f t="array" ref="M106">_xlfn.XLOOKUP(M$1,'Copy of PY1 Data(H)'!$A$1:$CZ$1,_xlfn.XLOOKUP($A106,'Copy of PY1 Data(H)'!$A$1:$A$288,'Copy of PY1 Data(H)'!$A$1:$CZ$288))</f>
        <v>0</v>
      </c>
      <c r="N106" s="180" cm="1">
        <f t="array" ref="N106">_xlfn.XLOOKUP(N$1,'Copy of PY1 Data(H)'!$A$1:$CZ$1,_xlfn.XLOOKUP($A106,'Copy of PY1 Data(H)'!$A$1:$A$288,'Copy of PY1 Data(H)'!$A$1:$CZ$288))</f>
        <v>0</v>
      </c>
      <c r="O106" s="180" cm="1">
        <f t="array" ref="O106">_xlfn.XLOOKUP(O$1,'Copy of PY1 Data(H)'!$A$1:$CZ$1,_xlfn.XLOOKUP($A106,'Copy of PY1 Data(H)'!$A$1:$A$288,'Copy of PY1 Data(H)'!$A$1:$CZ$288))</f>
        <v>0</v>
      </c>
      <c r="P106" s="180" cm="1">
        <f t="array" ref="P106">_xlfn.XLOOKUP(P$1,'Copy of PY1 Data(H)'!$A$1:$CZ$1,_xlfn.XLOOKUP($A106,'Copy of PY1 Data(H)'!$A$1:$A$288,'Copy of PY1 Data(H)'!$A$1:$CZ$288))</f>
        <v>0</v>
      </c>
      <c r="Q106" s="180" cm="1">
        <f t="array" ref="Q106">_xlfn.XLOOKUP(Q$1,'Copy of PY1 Data(H)'!$A$1:$CZ$1,_xlfn.XLOOKUP($A106,'Copy of PY1 Data(H)'!$A$1:$A$288,'Copy of PY1 Data(H)'!$A$1:$CZ$288))</f>
        <v>2030473</v>
      </c>
      <c r="R106" s="180" cm="1">
        <f t="array" ref="R106">_xlfn.XLOOKUP(R$1,'Copy of PY1 Data(H)'!$A$1:$CZ$1,_xlfn.XLOOKUP($A106,'Copy of PY1 Data(H)'!$A$1:$A$288,'Copy of PY1 Data(H)'!$A$1:$CZ$288))</f>
        <v>0</v>
      </c>
      <c r="S106" s="180" cm="1">
        <f t="array" ref="S106">_xlfn.XLOOKUP(S$1,'Copy of PY1 Data(H)'!$A$1:$CZ$1,_xlfn.XLOOKUP($A106,'Copy of PY1 Data(H)'!$A$1:$A$288,'Copy of PY1 Data(H)'!$A$1:$CZ$288))</f>
        <v>138042</v>
      </c>
      <c r="T106" s="180" cm="1">
        <f t="array" ref="T106">_xlfn.XLOOKUP(T$1,'Copy of PY1 Data(H)'!$A$1:$CZ$1,_xlfn.XLOOKUP($A106,'Copy of PY1 Data(H)'!$A$1:$A$288,'Copy of PY1 Data(H)'!$A$1:$CZ$288))</f>
        <v>0</v>
      </c>
      <c r="U106" s="180" cm="1">
        <f t="array" ref="U106">_xlfn.XLOOKUP(U$1,'Copy of PY1 Data(H)'!$A$1:$CZ$1,_xlfn.XLOOKUP($A106,'Copy of PY1 Data(H)'!$A$1:$A$288,'Copy of PY1 Data(H)'!$A$1:$CZ$288))</f>
        <v>0</v>
      </c>
      <c r="V106" s="180" cm="1">
        <f t="array" ref="V106">_xlfn.XLOOKUP(V$1,'Copy of PY1 Data(H)'!$A$1:$CZ$1,_xlfn.XLOOKUP($A106,'Copy of PY1 Data(H)'!$A$1:$A$288,'Copy of PY1 Data(H)'!$A$1:$CZ$288))</f>
        <v>0</v>
      </c>
      <c r="W106" s="180" cm="1">
        <f t="array" ref="W106">_xlfn.XLOOKUP(W$1,'Copy of PY1 Data(H)'!$A$1:$CZ$1,_xlfn.XLOOKUP($A106,'Copy of PY1 Data(H)'!$A$1:$A$288,'Copy of PY1 Data(H)'!$A$1:$CZ$288))</f>
        <v>0</v>
      </c>
      <c r="X106" s="180" cm="1">
        <f t="array" ref="X106">_xlfn.XLOOKUP(X$1,'Copy of PY1 Data(H)'!$A$1:$CZ$1,_xlfn.XLOOKUP($A106,'Copy of PY1 Data(H)'!$A$1:$A$288,'Copy of PY1 Data(H)'!$A$1:$CZ$288))</f>
        <v>0</v>
      </c>
      <c r="Y106" s="180" cm="1">
        <f t="array" ref="Y106">_xlfn.XLOOKUP(Y$1,'Copy of PY1 Data(H)'!$A$1:$CZ$1,_xlfn.XLOOKUP($A106,'Copy of PY1 Data(H)'!$A$1:$A$288,'Copy of PY1 Data(H)'!$A$1:$CZ$288))</f>
        <v>630324</v>
      </c>
      <c r="Z106" s="180" cm="1">
        <f t="array" ref="Z106">_xlfn.XLOOKUP(Z$1,'Copy of PY1 Data(H)'!$A$1:$CZ$1,_xlfn.XLOOKUP($A106,'Copy of PY1 Data(H)'!$A$1:$A$288,'Copy of PY1 Data(H)'!$A$1:$CZ$288))</f>
        <v>0</v>
      </c>
      <c r="AA106" s="180" cm="1">
        <f t="array" ref="AA106">_xlfn.XLOOKUP(AA$1,'Copy of PY1 Data(H)'!$A$1:$CZ$1,_xlfn.XLOOKUP($A106,'Copy of PY1 Data(H)'!$A$1:$A$288,'Copy of PY1 Data(H)'!$A$1:$CZ$288))</f>
        <v>0</v>
      </c>
      <c r="AB106" s="180" cm="1">
        <f t="array" ref="AB106">_xlfn.XLOOKUP(AB$1,'Copy of PY1 Data(H)'!$A$1:$CZ$1,_xlfn.XLOOKUP($A106,'Copy of PY1 Data(H)'!$A$1:$A$288,'Copy of PY1 Data(H)'!$A$1:$CZ$288))</f>
        <v>0</v>
      </c>
      <c r="AC106" s="180" cm="1">
        <f t="array" ref="AC106">_xlfn.XLOOKUP(AC$1,'Copy of PY1 Data(H)'!$A$1:$CZ$1,_xlfn.XLOOKUP($A106,'Copy of PY1 Data(H)'!$A$1:$A$288,'Copy of PY1 Data(H)'!$A$1:$CZ$288))</f>
        <v>0</v>
      </c>
      <c r="AD106" s="180" cm="1">
        <f t="array" ref="AD106">_xlfn.XLOOKUP(AD$1,'Copy of PY1 Data(H)'!$A$1:$CZ$1,_xlfn.XLOOKUP($A106,'Copy of PY1 Data(H)'!$A$1:$A$288,'Copy of PY1 Data(H)'!$A$1:$CZ$288))</f>
        <v>0</v>
      </c>
      <c r="AE106" s="180" cm="1">
        <f t="array" ref="AE106">_xlfn.XLOOKUP(AE$1,'Copy of PY1 Data(H)'!$A$1:$CZ$1,_xlfn.XLOOKUP($A106,'Copy of PY1 Data(H)'!$A$1:$A$288,'Copy of PY1 Data(H)'!$A$1:$CZ$288))</f>
        <v>0</v>
      </c>
      <c r="AF106" s="180" cm="1">
        <f t="array" ref="AF106">_xlfn.XLOOKUP(AF$1,'Copy of PY1 Data(H)'!$A$1:$CZ$1,_xlfn.XLOOKUP($A106,'Copy of PY1 Data(H)'!$A$1:$A$288,'Copy of PY1 Data(H)'!$A$1:$CZ$288))</f>
        <v>14939263</v>
      </c>
      <c r="AG106" s="180" cm="1">
        <f t="array" ref="AG106">_xlfn.XLOOKUP(AG$1,'Copy of PY1 Data(H)'!$A$1:$CZ$1,_xlfn.XLOOKUP($A106,'Copy of PY1 Data(H)'!$A$1:$A$288,'Copy of PY1 Data(H)'!$A$1:$CZ$288))</f>
        <v>0</v>
      </c>
      <c r="AH106" s="180" cm="1">
        <f t="array" ref="AH106">_xlfn.XLOOKUP(AH$1,'Copy of PY1 Data(H)'!$A$1:$CZ$1,_xlfn.XLOOKUP($A106,'Copy of PY1 Data(H)'!$A$1:$A$288,'Copy of PY1 Data(H)'!$A$1:$CZ$288))</f>
        <v>0</v>
      </c>
      <c r="AI106" s="180" cm="1">
        <f t="array" ref="AI106">_xlfn.XLOOKUP(AI$1,'Copy of PY1 Data(H)'!$A$1:$CZ$1,_xlfn.XLOOKUP($A106,'Copy of PY1 Data(H)'!$A$1:$A$288,'Copy of PY1 Data(H)'!$A$1:$CZ$288))</f>
        <v>0</v>
      </c>
      <c r="AJ106" s="180" cm="1">
        <f t="array" ref="AJ106">_xlfn.XLOOKUP(AJ$1,'Copy of PY1 Data(H)'!$A$1:$CZ$1,_xlfn.XLOOKUP($A106,'Copy of PY1 Data(H)'!$A$1:$A$288,'Copy of PY1 Data(H)'!$A$1:$CZ$288))</f>
        <v>0</v>
      </c>
      <c r="AK106" s="180" cm="1">
        <f t="array" ref="AK106">_xlfn.XLOOKUP(AK$1,'Copy of PY1 Data(H)'!$A$1:$CZ$1,_xlfn.XLOOKUP($A106,'Copy of PY1 Data(H)'!$A$1:$A$288,'Copy of PY1 Data(H)'!$A$1:$CZ$288))</f>
        <v>0</v>
      </c>
      <c r="AL106" s="180" cm="1">
        <f t="array" ref="AL106">_xlfn.XLOOKUP(AL$1,'Copy of PY1 Data(H)'!$A$1:$CZ$1,_xlfn.XLOOKUP($A106,'Copy of PY1 Data(H)'!$A$1:$A$288,'Copy of PY1 Data(H)'!$A$1:$CZ$288))</f>
        <v>0</v>
      </c>
      <c r="AM106" s="180" cm="1">
        <f t="array" ref="AM106">_xlfn.XLOOKUP(AM$1,'Copy of PY1 Data(H)'!$A$1:$CZ$1,_xlfn.XLOOKUP($A106,'Copy of PY1 Data(H)'!$A$1:$A$288,'Copy of PY1 Data(H)'!$A$1:$CZ$288))</f>
        <v>0</v>
      </c>
      <c r="AN106" s="180" cm="1">
        <f t="array" ref="AN106">_xlfn.XLOOKUP(AN$1,'Copy of PY1 Data(H)'!$A$1:$CZ$1,_xlfn.XLOOKUP($A106,'Copy of PY1 Data(H)'!$A$1:$A$288,'Copy of PY1 Data(H)'!$A$1:$CZ$288))</f>
        <v>0</v>
      </c>
      <c r="AO106" s="180" cm="1">
        <f t="array" ref="AO106">_xlfn.XLOOKUP(AO$1,'Copy of PY1 Data(H)'!$A$1:$CZ$1,_xlfn.XLOOKUP($A106,'Copy of PY1 Data(H)'!$A$1:$A$288,'Copy of PY1 Data(H)'!$A$1:$CZ$288))</f>
        <v>0</v>
      </c>
      <c r="AP106" s="180" cm="1">
        <f t="array" ref="AP106">_xlfn.XLOOKUP(AP$1,'Copy of PY1 Data(H)'!$A$1:$CZ$1,_xlfn.XLOOKUP($A106,'Copy of PY1 Data(H)'!$A$1:$A$288,'Copy of PY1 Data(H)'!$A$1:$CZ$288))</f>
        <v>1217581</v>
      </c>
      <c r="AQ106" s="180" cm="1">
        <f t="array" ref="AQ106">_xlfn.XLOOKUP(AQ$1,'Copy of PY1 Data(H)'!$A$1:$CZ$1,_xlfn.XLOOKUP($A106,'Copy of PY1 Data(H)'!$A$1:$A$288,'Copy of PY1 Data(H)'!$A$1:$CZ$288))</f>
        <v>0</v>
      </c>
      <c r="AR106" s="180" cm="1">
        <f t="array" ref="AR106">_xlfn.XLOOKUP(AR$1,'Copy of PY1 Data(H)'!$A$1:$CZ$1,_xlfn.XLOOKUP($A106,'Copy of PY1 Data(H)'!$A$1:$A$288,'Copy of PY1 Data(H)'!$A$1:$CZ$288))</f>
        <v>0</v>
      </c>
      <c r="AS106" s="180" cm="1">
        <f t="array" ref="AS106">_xlfn.XLOOKUP(AS$1,'Copy of PY1 Data(H)'!$A$1:$CZ$1,_xlfn.XLOOKUP($A106,'Copy of PY1 Data(H)'!$A$1:$A$288,'Copy of PY1 Data(H)'!$A$1:$CZ$288))</f>
        <v>0</v>
      </c>
      <c r="AT106" s="180" cm="1">
        <f t="array" ref="AT106">_xlfn.XLOOKUP(AT$1,'Copy of PY1 Data(H)'!$A$1:$CZ$1,_xlfn.XLOOKUP($A106,'Copy of PY1 Data(H)'!$A$1:$A$288,'Copy of PY1 Data(H)'!$A$1:$CZ$288))</f>
        <v>0</v>
      </c>
      <c r="AU106" s="180" cm="1">
        <f t="array" ref="AU106">_xlfn.XLOOKUP(AU$1,'Copy of PY1 Data(H)'!$A$1:$CZ$1,_xlfn.XLOOKUP($A106,'Copy of PY1 Data(H)'!$A$1:$A$288,'Copy of PY1 Data(H)'!$A$1:$CZ$288))</f>
        <v>0</v>
      </c>
      <c r="AV106" s="180" cm="1">
        <f t="array" ref="AV106">_xlfn.XLOOKUP(AV$1,'Copy of PY1 Data(H)'!$A$1:$CZ$1,_xlfn.XLOOKUP($A106,'Copy of PY1 Data(H)'!$A$1:$A$288,'Copy of PY1 Data(H)'!$A$1:$CZ$288))</f>
        <v>112400172</v>
      </c>
      <c r="AW106" s="180" cm="1">
        <f t="array" ref="AW106">_xlfn.XLOOKUP(AW$1,'Copy of PY1 Data(H)'!$A$1:$CZ$1,_xlfn.XLOOKUP($A106,'Copy of PY1 Data(H)'!$A$1:$A$288,'Copy of PY1 Data(H)'!$A$1:$CZ$288))</f>
        <v>0</v>
      </c>
      <c r="AX106" s="180" cm="1">
        <f t="array" ref="AX106">_xlfn.XLOOKUP(AX$1,'Copy of PY1 Data(H)'!$A$1:$CZ$1,_xlfn.XLOOKUP($A106,'Copy of PY1 Data(H)'!$A$1:$A$288,'Copy of PY1 Data(H)'!$A$1:$CZ$288))</f>
        <v>0</v>
      </c>
      <c r="AY106" s="180" cm="1">
        <f t="array" ref="AY106">_xlfn.XLOOKUP(AY$1,'Copy of PY1 Data(H)'!$A$1:$CZ$1,_xlfn.XLOOKUP($A106,'Copy of PY1 Data(H)'!$A$1:$A$288,'Copy of PY1 Data(H)'!$A$1:$CZ$288))</f>
        <v>0</v>
      </c>
      <c r="AZ106" s="180" cm="1">
        <f t="array" ref="AZ106">_xlfn.XLOOKUP(AZ$1,'Copy of PY1 Data(H)'!$A$1:$CZ$1,_xlfn.XLOOKUP($A106,'Copy of PY1 Data(H)'!$A$1:$A$288,'Copy of PY1 Data(H)'!$A$1:$CZ$288))</f>
        <v>0</v>
      </c>
      <c r="BA106" s="180" cm="1">
        <f t="array" ref="BA106">_xlfn.XLOOKUP(BA$1,'Copy of PY1 Data(H)'!$A$1:$CZ$1,_xlfn.XLOOKUP($A106,'Copy of PY1 Data(H)'!$A$1:$A$288,'Copy of PY1 Data(H)'!$A$1:$CZ$288))</f>
        <v>0</v>
      </c>
      <c r="BB106" s="180" cm="1">
        <f t="array" ref="BB106">_xlfn.XLOOKUP(BB$1,'Copy of PY1 Data(H)'!$A$1:$CZ$1,_xlfn.XLOOKUP($A106,'Copy of PY1 Data(H)'!$A$1:$A$288,'Copy of PY1 Data(H)'!$A$1:$CZ$288))</f>
        <v>0</v>
      </c>
      <c r="BC106" s="180" cm="1">
        <f t="array" ref="BC106">_xlfn.XLOOKUP(BC$1,'Copy of PY1 Data(H)'!$A$1:$CZ$1,_xlfn.XLOOKUP($A106,'Copy of PY1 Data(H)'!$A$1:$A$288,'Copy of PY1 Data(H)'!$A$1:$CZ$288))</f>
        <v>0</v>
      </c>
      <c r="BD106" s="180" cm="1">
        <f t="array" ref="BD106">_xlfn.XLOOKUP(BD$1,'Copy of PY1 Data(H)'!$A$1:$CZ$1,_xlfn.XLOOKUP($A106,'Copy of PY1 Data(H)'!$A$1:$A$288,'Copy of PY1 Data(H)'!$A$1:$CZ$288))</f>
        <v>0</v>
      </c>
      <c r="BE106" s="180" cm="1">
        <f t="array" ref="BE106">_xlfn.XLOOKUP(BE$1,'Copy of PY1 Data(H)'!$A$1:$CZ$1,_xlfn.XLOOKUP($A106,'Copy of PY1 Data(H)'!$A$1:$A$288,'Copy of PY1 Data(H)'!$A$1:$CZ$288))</f>
        <v>0</v>
      </c>
      <c r="BF106" s="180" cm="1">
        <f t="array" ref="BF106">_xlfn.XLOOKUP(BF$1,'Copy of PY1 Data(H)'!$A$1:$CZ$1,_xlfn.XLOOKUP($A106,'Copy of PY1 Data(H)'!$A$1:$A$288,'Copy of PY1 Data(H)'!$A$1:$CZ$288))</f>
        <v>0</v>
      </c>
      <c r="BG106" s="180" cm="1">
        <f t="array" ref="BG106">_xlfn.XLOOKUP(BG$1,'Copy of PY1 Data(H)'!$A$1:$CZ$1,_xlfn.XLOOKUP($A106,'Copy of PY1 Data(H)'!$A$1:$A$288,'Copy of PY1 Data(H)'!$A$1:$CZ$288))</f>
        <v>0</v>
      </c>
      <c r="BH106" s="180" cm="1">
        <f t="array" ref="BH106">_xlfn.XLOOKUP(BH$1,'Copy of PY1 Data(H)'!$A$1:$CZ$1,_xlfn.XLOOKUP($A106,'Copy of PY1 Data(H)'!$A$1:$A$288,'Copy of PY1 Data(H)'!$A$1:$CZ$288))</f>
        <v>0</v>
      </c>
      <c r="BI106" s="180" cm="1">
        <f t="array" ref="BI106">_xlfn.XLOOKUP(BI$1,'Copy of PY1 Data(H)'!$A$1:$CZ$1,_xlfn.XLOOKUP($A106,'Copy of PY1 Data(H)'!$A$1:$A$288,'Copy of PY1 Data(H)'!$A$1:$CZ$288))</f>
        <v>0</v>
      </c>
      <c r="BJ106" s="180" cm="1">
        <f t="array" ref="BJ106">_xlfn.XLOOKUP(BJ$1,'Copy of PY1 Data(H)'!$A$1:$CZ$1,_xlfn.XLOOKUP($A106,'Copy of PY1 Data(H)'!$A$1:$A$288,'Copy of PY1 Data(H)'!$A$1:$CZ$288))</f>
        <v>0</v>
      </c>
      <c r="BK106" s="180" cm="1">
        <f t="array" ref="BK106">_xlfn.XLOOKUP(BK$1,'Copy of PY1 Data(H)'!$A$1:$CZ$1,_xlfn.XLOOKUP($A106,'Copy of PY1 Data(H)'!$A$1:$A$288,'Copy of PY1 Data(H)'!$A$1:$CZ$288))</f>
        <v>0</v>
      </c>
      <c r="BL106" s="180" cm="1">
        <f t="array" ref="BL106">_xlfn.XLOOKUP(BL$1,'Copy of PY1 Data(H)'!$A$1:$CZ$1,_xlfn.XLOOKUP($A106,'Copy of PY1 Data(H)'!$A$1:$A$288,'Copy of PY1 Data(H)'!$A$1:$CZ$288))</f>
        <v>0</v>
      </c>
      <c r="BM106" s="180" cm="1">
        <f t="array" ref="BM106">_xlfn.XLOOKUP(BM$1,'Copy of PY1 Data(H)'!$A$1:$CZ$1,_xlfn.XLOOKUP($A106,'Copy of PY1 Data(H)'!$A$1:$A$288,'Copy of PY1 Data(H)'!$A$1:$CZ$288))</f>
        <v>0</v>
      </c>
      <c r="BN106" s="180" cm="1">
        <f t="array" ref="BN106">_xlfn.XLOOKUP(BN$1,'Copy of PY1 Data(H)'!$A$1:$CZ$1,_xlfn.XLOOKUP($A106,'Copy of PY1 Data(H)'!$A$1:$A$288,'Copy of PY1 Data(H)'!$A$1:$CZ$288))</f>
        <v>863144</v>
      </c>
      <c r="BO106" s="180" cm="1">
        <f t="array" ref="BO106">_xlfn.XLOOKUP(BO$1,'Copy of PY1 Data(H)'!$A$1:$CZ$1,_xlfn.XLOOKUP($A106,'Copy of PY1 Data(H)'!$A$1:$A$288,'Copy of PY1 Data(H)'!$A$1:$CZ$288))</f>
        <v>0</v>
      </c>
      <c r="BP106" s="180" cm="1">
        <f t="array" ref="BP106">_xlfn.XLOOKUP(BP$1,'Copy of PY1 Data(H)'!$A$1:$CZ$1,_xlfn.XLOOKUP($A106,'Copy of PY1 Data(H)'!$A$1:$A$288,'Copy of PY1 Data(H)'!$A$1:$CZ$288))</f>
        <v>18323010</v>
      </c>
      <c r="BQ106" s="180" cm="1">
        <f t="array" ref="BQ106">_xlfn.XLOOKUP(BQ$1,'Copy of PY1 Data(H)'!$A$1:$CZ$1,_xlfn.XLOOKUP($A106,'Copy of PY1 Data(H)'!$A$1:$A$288,'Copy of PY1 Data(H)'!$A$1:$CZ$288))</f>
        <v>0</v>
      </c>
      <c r="BR106" s="180" cm="1">
        <f t="array" ref="BR106">_xlfn.XLOOKUP(BR$1,'Copy of PY1 Data(H)'!$A$1:$CZ$1,_xlfn.XLOOKUP($A106,'Copy of PY1 Data(H)'!$A$1:$A$288,'Copy of PY1 Data(H)'!$A$1:$CZ$288))</f>
        <v>1816973</v>
      </c>
      <c r="BS106" s="180" cm="1">
        <f t="array" ref="BS106">_xlfn.XLOOKUP(BS$1,'Copy of PY1 Data(H)'!$A$1:$CZ$1,_xlfn.XLOOKUP($A106,'Copy of PY1 Data(H)'!$A$1:$A$288,'Copy of PY1 Data(H)'!$A$1:$CZ$288))</f>
        <v>0</v>
      </c>
      <c r="BT106" s="180" cm="1">
        <f t="array" ref="BT106">_xlfn.XLOOKUP(BT$1,'Copy of PY1 Data(H)'!$A$1:$CZ$1,_xlfn.XLOOKUP($A106,'Copy of PY1 Data(H)'!$A$1:$A$288,'Copy of PY1 Data(H)'!$A$1:$CZ$288))</f>
        <v>0</v>
      </c>
      <c r="BU106" s="180" cm="1">
        <f t="array" ref="BU106">_xlfn.XLOOKUP(BU$1,'Copy of PY1 Data(H)'!$A$1:$CZ$1,_xlfn.XLOOKUP($A106,'Copy of PY1 Data(H)'!$A$1:$A$288,'Copy of PY1 Data(H)'!$A$1:$CZ$288))</f>
        <v>119987</v>
      </c>
      <c r="BV106" s="180" cm="1">
        <f t="array" ref="BV106">_xlfn.XLOOKUP(BV$1,'Copy of PY1 Data(H)'!$A$1:$CZ$1,_xlfn.XLOOKUP($A106,'Copy of PY1 Data(H)'!$A$1:$A$288,'Copy of PY1 Data(H)'!$A$1:$CZ$288))</f>
        <v>0</v>
      </c>
      <c r="BW106" s="180" cm="1">
        <f t="array" ref="BW106">_xlfn.XLOOKUP(BW$1,'Copy of PY1 Data(H)'!$A$1:$CZ$1,_xlfn.XLOOKUP($A106,'Copy of PY1 Data(H)'!$A$1:$A$288,'Copy of PY1 Data(H)'!$A$1:$CZ$288))</f>
        <v>0</v>
      </c>
      <c r="BX106" s="180" cm="1">
        <f t="array" ref="BX106">_xlfn.XLOOKUP(BX$1,'Copy of PY1 Data(H)'!$A$1:$CZ$1,_xlfn.XLOOKUP($A106,'Copy of PY1 Data(H)'!$A$1:$A$288,'Copy of PY1 Data(H)'!$A$1:$CZ$288))</f>
        <v>0</v>
      </c>
      <c r="BY106" s="180" cm="1">
        <f t="array" ref="BY106">_xlfn.XLOOKUP(BY$1,'Copy of PY1 Data(H)'!$A$1:$CZ$1,_xlfn.XLOOKUP($A106,'Copy of PY1 Data(H)'!$A$1:$A$288,'Copy of PY1 Data(H)'!$A$1:$CZ$288))</f>
        <v>0</v>
      </c>
      <c r="BZ106" s="180" cm="1">
        <f t="array" ref="BZ106">_xlfn.XLOOKUP(BZ$1,'Copy of PY1 Data(H)'!$A$1:$CZ$1,_xlfn.XLOOKUP($A106,'Copy of PY1 Data(H)'!$A$1:$A$288,'Copy of PY1 Data(H)'!$A$1:$CZ$288))</f>
        <v>163505</v>
      </c>
      <c r="CA106" s="180" cm="1">
        <f t="array" ref="CA106">_xlfn.XLOOKUP(CA$1,'Copy of PY1 Data(H)'!$A$1:$CZ$1,_xlfn.XLOOKUP($A106,'Copy of PY1 Data(H)'!$A$1:$A$288,'Copy of PY1 Data(H)'!$A$1:$CZ$288))</f>
        <v>0</v>
      </c>
      <c r="CB106" s="180" cm="1">
        <f t="array" ref="CB106">_xlfn.XLOOKUP(CB$1,'Copy of PY1 Data(H)'!$A$1:$CZ$1,_xlfn.XLOOKUP($A106,'Copy of PY1 Data(H)'!$A$1:$A$288,'Copy of PY1 Data(H)'!$A$1:$CZ$288))</f>
        <v>0</v>
      </c>
      <c r="CC106" s="180" cm="1">
        <f t="array" ref="CC106">_xlfn.XLOOKUP(CC$1,'Copy of PY1 Data(H)'!$A$1:$CZ$1,_xlfn.XLOOKUP($A106,'Copy of PY1 Data(H)'!$A$1:$A$288,'Copy of PY1 Data(H)'!$A$1:$CZ$288))</f>
        <v>0</v>
      </c>
      <c r="CD106" s="180" cm="1">
        <f t="array" ref="CD106">_xlfn.XLOOKUP(CD$1,'Copy of PY1 Data(H)'!$A$1:$CZ$1,_xlfn.XLOOKUP($A106,'Copy of PY1 Data(H)'!$A$1:$A$288,'Copy of PY1 Data(H)'!$A$1:$CZ$288))</f>
        <v>2839388</v>
      </c>
    </row>
    <row r="107" spans="1:82" x14ac:dyDescent="0.3">
      <c r="A107" s="180">
        <v>580</v>
      </c>
      <c r="C107" s="180"/>
      <c r="D107" s="180" cm="1">
        <f t="array" ref="D107">_xlfn.XLOOKUP(D$1,'Copy of PY1 Data(H)'!$A$1:$CZ$1,_xlfn.XLOOKUP($A107,'Copy of PY1 Data(H)'!$A$1:$A$288,'Copy of PY1 Data(H)'!$A$1:$CZ$288))</f>
        <v>0</v>
      </c>
      <c r="E107" s="180" cm="1">
        <f t="array" ref="E107">_xlfn.XLOOKUP(E$1,'Copy of PY1 Data(H)'!$A$1:$CZ$1,_xlfn.XLOOKUP($A107,'Copy of PY1 Data(H)'!$A$1:$A$288,'Copy of PY1 Data(H)'!$A$1:$CZ$288))</f>
        <v>0</v>
      </c>
      <c r="F107" s="180" cm="1">
        <f t="array" ref="F107">_xlfn.XLOOKUP(F$1,'Copy of PY1 Data(H)'!$A$1:$CZ$1,_xlfn.XLOOKUP($A107,'Copy of PY1 Data(H)'!$A$1:$A$288,'Copy of PY1 Data(H)'!$A$1:$CZ$288))</f>
        <v>0</v>
      </c>
      <c r="G107" s="180" cm="1">
        <f t="array" ref="G107">_xlfn.XLOOKUP(G$1,'Copy of PY1 Data(H)'!$A$1:$CZ$1,_xlfn.XLOOKUP($A107,'Copy of PY1 Data(H)'!$A$1:$A$288,'Copy of PY1 Data(H)'!$A$1:$CZ$288))</f>
        <v>0</v>
      </c>
      <c r="H107" s="180" cm="1">
        <f t="array" ref="H107">_xlfn.XLOOKUP(H$1,'Copy of PY1 Data(H)'!$A$1:$CZ$1,_xlfn.XLOOKUP($A107,'Copy of PY1 Data(H)'!$A$1:$A$288,'Copy of PY1 Data(H)'!$A$1:$CZ$288))</f>
        <v>0</v>
      </c>
      <c r="I107" s="180" cm="1">
        <f t="array" ref="I107">_xlfn.XLOOKUP(I$1,'Copy of PY1 Data(H)'!$A$1:$CZ$1,_xlfn.XLOOKUP($A107,'Copy of PY1 Data(H)'!$A$1:$A$288,'Copy of PY1 Data(H)'!$A$1:$CZ$288))</f>
        <v>0</v>
      </c>
      <c r="J107" s="180" cm="1">
        <f t="array" ref="J107">_xlfn.XLOOKUP(J$1,'Copy of PY1 Data(H)'!$A$1:$CZ$1,_xlfn.XLOOKUP($A107,'Copy of PY1 Data(H)'!$A$1:$A$288,'Copy of PY1 Data(H)'!$A$1:$CZ$288))</f>
        <v>0</v>
      </c>
      <c r="K107" s="180" cm="1">
        <f t="array" ref="K107">_xlfn.XLOOKUP(K$1,'Copy of PY1 Data(H)'!$A$1:$CZ$1,_xlfn.XLOOKUP($A107,'Copy of PY1 Data(H)'!$A$1:$A$288,'Copy of PY1 Data(H)'!$A$1:$CZ$288))</f>
        <v>0</v>
      </c>
      <c r="L107" s="180" cm="1">
        <f t="array" ref="L107">_xlfn.XLOOKUP(L$1,'Copy of PY1 Data(H)'!$A$1:$CZ$1,_xlfn.XLOOKUP($A107,'Copy of PY1 Data(H)'!$A$1:$A$288,'Copy of PY1 Data(H)'!$A$1:$CZ$288))</f>
        <v>0</v>
      </c>
      <c r="M107" s="180" cm="1">
        <f t="array" ref="M107">_xlfn.XLOOKUP(M$1,'Copy of PY1 Data(H)'!$A$1:$CZ$1,_xlfn.XLOOKUP($A107,'Copy of PY1 Data(H)'!$A$1:$A$288,'Copy of PY1 Data(H)'!$A$1:$CZ$288))</f>
        <v>0</v>
      </c>
      <c r="N107" s="180" cm="1">
        <f t="array" ref="N107">_xlfn.XLOOKUP(N$1,'Copy of PY1 Data(H)'!$A$1:$CZ$1,_xlfn.XLOOKUP($A107,'Copy of PY1 Data(H)'!$A$1:$A$288,'Copy of PY1 Data(H)'!$A$1:$CZ$288))</f>
        <v>0</v>
      </c>
      <c r="O107" s="180" cm="1">
        <f t="array" ref="O107">_xlfn.XLOOKUP(O$1,'Copy of PY1 Data(H)'!$A$1:$CZ$1,_xlfn.XLOOKUP($A107,'Copy of PY1 Data(H)'!$A$1:$A$288,'Copy of PY1 Data(H)'!$A$1:$CZ$288))</f>
        <v>0</v>
      </c>
      <c r="P107" s="180" cm="1">
        <f t="array" ref="P107">_xlfn.XLOOKUP(P$1,'Copy of PY1 Data(H)'!$A$1:$CZ$1,_xlfn.XLOOKUP($A107,'Copy of PY1 Data(H)'!$A$1:$A$288,'Copy of PY1 Data(H)'!$A$1:$CZ$288))</f>
        <v>0</v>
      </c>
      <c r="Q107" s="180" cm="1">
        <f t="array" ref="Q107">_xlfn.XLOOKUP(Q$1,'Copy of PY1 Data(H)'!$A$1:$CZ$1,_xlfn.XLOOKUP($A107,'Copy of PY1 Data(H)'!$A$1:$A$288,'Copy of PY1 Data(H)'!$A$1:$CZ$288))</f>
        <v>0</v>
      </c>
      <c r="R107" s="180" cm="1">
        <f t="array" ref="R107">_xlfn.XLOOKUP(R$1,'Copy of PY1 Data(H)'!$A$1:$CZ$1,_xlfn.XLOOKUP($A107,'Copy of PY1 Data(H)'!$A$1:$A$288,'Copy of PY1 Data(H)'!$A$1:$CZ$288))</f>
        <v>0</v>
      </c>
      <c r="S107" s="180" cm="1">
        <f t="array" ref="S107">_xlfn.XLOOKUP(S$1,'Copy of PY1 Data(H)'!$A$1:$CZ$1,_xlfn.XLOOKUP($A107,'Copy of PY1 Data(H)'!$A$1:$A$288,'Copy of PY1 Data(H)'!$A$1:$CZ$288))</f>
        <v>0</v>
      </c>
      <c r="T107" s="180" cm="1">
        <f t="array" ref="T107">_xlfn.XLOOKUP(T$1,'Copy of PY1 Data(H)'!$A$1:$CZ$1,_xlfn.XLOOKUP($A107,'Copy of PY1 Data(H)'!$A$1:$A$288,'Copy of PY1 Data(H)'!$A$1:$CZ$288))</f>
        <v>0</v>
      </c>
      <c r="U107" s="180" cm="1">
        <f t="array" ref="U107">_xlfn.XLOOKUP(U$1,'Copy of PY1 Data(H)'!$A$1:$CZ$1,_xlfn.XLOOKUP($A107,'Copy of PY1 Data(H)'!$A$1:$A$288,'Copy of PY1 Data(H)'!$A$1:$CZ$288))</f>
        <v>0</v>
      </c>
      <c r="V107" s="180" cm="1">
        <f t="array" ref="V107">_xlfn.XLOOKUP(V$1,'Copy of PY1 Data(H)'!$A$1:$CZ$1,_xlfn.XLOOKUP($A107,'Copy of PY1 Data(H)'!$A$1:$A$288,'Copy of PY1 Data(H)'!$A$1:$CZ$288))</f>
        <v>0</v>
      </c>
      <c r="W107" s="180" cm="1">
        <f t="array" ref="W107">_xlfn.XLOOKUP(W$1,'Copy of PY1 Data(H)'!$A$1:$CZ$1,_xlfn.XLOOKUP($A107,'Copy of PY1 Data(H)'!$A$1:$A$288,'Copy of PY1 Data(H)'!$A$1:$CZ$288))</f>
        <v>0</v>
      </c>
      <c r="X107" s="180" cm="1">
        <f t="array" ref="X107">_xlfn.XLOOKUP(X$1,'Copy of PY1 Data(H)'!$A$1:$CZ$1,_xlfn.XLOOKUP($A107,'Copy of PY1 Data(H)'!$A$1:$A$288,'Copy of PY1 Data(H)'!$A$1:$CZ$288))</f>
        <v>0</v>
      </c>
      <c r="Y107" s="180" cm="1">
        <f t="array" ref="Y107">_xlfn.XLOOKUP(Y$1,'Copy of PY1 Data(H)'!$A$1:$CZ$1,_xlfn.XLOOKUP($A107,'Copy of PY1 Data(H)'!$A$1:$A$288,'Copy of PY1 Data(H)'!$A$1:$CZ$288))</f>
        <v>0</v>
      </c>
      <c r="Z107" s="180" cm="1">
        <f t="array" ref="Z107">_xlfn.XLOOKUP(Z$1,'Copy of PY1 Data(H)'!$A$1:$CZ$1,_xlfn.XLOOKUP($A107,'Copy of PY1 Data(H)'!$A$1:$A$288,'Copy of PY1 Data(H)'!$A$1:$CZ$288))</f>
        <v>0</v>
      </c>
      <c r="AA107" s="180" cm="1">
        <f t="array" ref="AA107">_xlfn.XLOOKUP(AA$1,'Copy of PY1 Data(H)'!$A$1:$CZ$1,_xlfn.XLOOKUP($A107,'Copy of PY1 Data(H)'!$A$1:$A$288,'Copy of PY1 Data(H)'!$A$1:$CZ$288))</f>
        <v>0</v>
      </c>
      <c r="AB107" s="180" cm="1">
        <f t="array" ref="AB107">_xlfn.XLOOKUP(AB$1,'Copy of PY1 Data(H)'!$A$1:$CZ$1,_xlfn.XLOOKUP($A107,'Copy of PY1 Data(H)'!$A$1:$A$288,'Copy of PY1 Data(H)'!$A$1:$CZ$288))</f>
        <v>0</v>
      </c>
      <c r="AC107" s="180" cm="1">
        <f t="array" ref="AC107">_xlfn.XLOOKUP(AC$1,'Copy of PY1 Data(H)'!$A$1:$CZ$1,_xlfn.XLOOKUP($A107,'Copy of PY1 Data(H)'!$A$1:$A$288,'Copy of PY1 Data(H)'!$A$1:$CZ$288))</f>
        <v>0</v>
      </c>
      <c r="AD107" s="180" cm="1">
        <f t="array" ref="AD107">_xlfn.XLOOKUP(AD$1,'Copy of PY1 Data(H)'!$A$1:$CZ$1,_xlfn.XLOOKUP($A107,'Copy of PY1 Data(H)'!$A$1:$A$288,'Copy of PY1 Data(H)'!$A$1:$CZ$288))</f>
        <v>0</v>
      </c>
      <c r="AE107" s="180" cm="1">
        <f t="array" ref="AE107">_xlfn.XLOOKUP(AE$1,'Copy of PY1 Data(H)'!$A$1:$CZ$1,_xlfn.XLOOKUP($A107,'Copy of PY1 Data(H)'!$A$1:$A$288,'Copy of PY1 Data(H)'!$A$1:$CZ$288))</f>
        <v>0</v>
      </c>
      <c r="AF107" s="180" cm="1">
        <f t="array" ref="AF107">_xlfn.XLOOKUP(AF$1,'Copy of PY1 Data(H)'!$A$1:$CZ$1,_xlfn.XLOOKUP($A107,'Copy of PY1 Data(H)'!$A$1:$A$288,'Copy of PY1 Data(H)'!$A$1:$CZ$288))</f>
        <v>0</v>
      </c>
      <c r="AG107" s="180" cm="1">
        <f t="array" ref="AG107">_xlfn.XLOOKUP(AG$1,'Copy of PY1 Data(H)'!$A$1:$CZ$1,_xlfn.XLOOKUP($A107,'Copy of PY1 Data(H)'!$A$1:$A$288,'Copy of PY1 Data(H)'!$A$1:$CZ$288))</f>
        <v>0</v>
      </c>
      <c r="AH107" s="180" cm="1">
        <f t="array" ref="AH107">_xlfn.XLOOKUP(AH$1,'Copy of PY1 Data(H)'!$A$1:$CZ$1,_xlfn.XLOOKUP($A107,'Copy of PY1 Data(H)'!$A$1:$A$288,'Copy of PY1 Data(H)'!$A$1:$CZ$288))</f>
        <v>0</v>
      </c>
      <c r="AI107" s="180" cm="1">
        <f t="array" ref="AI107">_xlfn.XLOOKUP(AI$1,'Copy of PY1 Data(H)'!$A$1:$CZ$1,_xlfn.XLOOKUP($A107,'Copy of PY1 Data(H)'!$A$1:$A$288,'Copy of PY1 Data(H)'!$A$1:$CZ$288))</f>
        <v>0</v>
      </c>
      <c r="AJ107" s="180" cm="1">
        <f t="array" ref="AJ107">_xlfn.XLOOKUP(AJ$1,'Copy of PY1 Data(H)'!$A$1:$CZ$1,_xlfn.XLOOKUP($A107,'Copy of PY1 Data(H)'!$A$1:$A$288,'Copy of PY1 Data(H)'!$A$1:$CZ$288))</f>
        <v>0</v>
      </c>
      <c r="AK107" s="180" cm="1">
        <f t="array" ref="AK107">_xlfn.XLOOKUP(AK$1,'Copy of PY1 Data(H)'!$A$1:$CZ$1,_xlfn.XLOOKUP($A107,'Copy of PY1 Data(H)'!$A$1:$A$288,'Copy of PY1 Data(H)'!$A$1:$CZ$288))</f>
        <v>0</v>
      </c>
      <c r="AL107" s="180" cm="1">
        <f t="array" ref="AL107">_xlfn.XLOOKUP(AL$1,'Copy of PY1 Data(H)'!$A$1:$CZ$1,_xlfn.XLOOKUP($A107,'Copy of PY1 Data(H)'!$A$1:$A$288,'Copy of PY1 Data(H)'!$A$1:$CZ$288))</f>
        <v>0</v>
      </c>
      <c r="AM107" s="180" cm="1">
        <f t="array" ref="AM107">_xlfn.XLOOKUP(AM$1,'Copy of PY1 Data(H)'!$A$1:$CZ$1,_xlfn.XLOOKUP($A107,'Copy of PY1 Data(H)'!$A$1:$A$288,'Copy of PY1 Data(H)'!$A$1:$CZ$288))</f>
        <v>0</v>
      </c>
      <c r="AN107" s="180" cm="1">
        <f t="array" ref="AN107">_xlfn.XLOOKUP(AN$1,'Copy of PY1 Data(H)'!$A$1:$CZ$1,_xlfn.XLOOKUP($A107,'Copy of PY1 Data(H)'!$A$1:$A$288,'Copy of PY1 Data(H)'!$A$1:$CZ$288))</f>
        <v>0</v>
      </c>
      <c r="AO107" s="180" cm="1">
        <f t="array" ref="AO107">_xlfn.XLOOKUP(AO$1,'Copy of PY1 Data(H)'!$A$1:$CZ$1,_xlfn.XLOOKUP($A107,'Copy of PY1 Data(H)'!$A$1:$A$288,'Copy of PY1 Data(H)'!$A$1:$CZ$288))</f>
        <v>0</v>
      </c>
      <c r="AP107" s="180" cm="1">
        <f t="array" ref="AP107">_xlfn.XLOOKUP(AP$1,'Copy of PY1 Data(H)'!$A$1:$CZ$1,_xlfn.XLOOKUP($A107,'Copy of PY1 Data(H)'!$A$1:$A$288,'Copy of PY1 Data(H)'!$A$1:$CZ$288))</f>
        <v>0</v>
      </c>
      <c r="AQ107" s="180" cm="1">
        <f t="array" ref="AQ107">_xlfn.XLOOKUP(AQ$1,'Copy of PY1 Data(H)'!$A$1:$CZ$1,_xlfn.XLOOKUP($A107,'Copy of PY1 Data(H)'!$A$1:$A$288,'Copy of PY1 Data(H)'!$A$1:$CZ$288))</f>
        <v>0</v>
      </c>
      <c r="AR107" s="180" cm="1">
        <f t="array" ref="AR107">_xlfn.XLOOKUP(AR$1,'Copy of PY1 Data(H)'!$A$1:$CZ$1,_xlfn.XLOOKUP($A107,'Copy of PY1 Data(H)'!$A$1:$A$288,'Copy of PY1 Data(H)'!$A$1:$CZ$288))</f>
        <v>0</v>
      </c>
      <c r="AS107" s="180" cm="1">
        <f t="array" ref="AS107">_xlfn.XLOOKUP(AS$1,'Copy of PY1 Data(H)'!$A$1:$CZ$1,_xlfn.XLOOKUP($A107,'Copy of PY1 Data(H)'!$A$1:$A$288,'Copy of PY1 Data(H)'!$A$1:$CZ$288))</f>
        <v>0</v>
      </c>
      <c r="AT107" s="180" cm="1">
        <f t="array" ref="AT107">_xlfn.XLOOKUP(AT$1,'Copy of PY1 Data(H)'!$A$1:$CZ$1,_xlfn.XLOOKUP($A107,'Copy of PY1 Data(H)'!$A$1:$A$288,'Copy of PY1 Data(H)'!$A$1:$CZ$288))</f>
        <v>0</v>
      </c>
      <c r="AU107" s="180" cm="1">
        <f t="array" ref="AU107">_xlfn.XLOOKUP(AU$1,'Copy of PY1 Data(H)'!$A$1:$CZ$1,_xlfn.XLOOKUP($A107,'Copy of PY1 Data(H)'!$A$1:$A$288,'Copy of PY1 Data(H)'!$A$1:$CZ$288))</f>
        <v>0</v>
      </c>
      <c r="AV107" s="180" cm="1">
        <f t="array" ref="AV107">_xlfn.XLOOKUP(AV$1,'Copy of PY1 Data(H)'!$A$1:$CZ$1,_xlfn.XLOOKUP($A107,'Copy of PY1 Data(H)'!$A$1:$A$288,'Copy of PY1 Data(H)'!$A$1:$CZ$288))</f>
        <v>0</v>
      </c>
      <c r="AW107" s="180" cm="1">
        <f t="array" ref="AW107">_xlfn.XLOOKUP(AW$1,'Copy of PY1 Data(H)'!$A$1:$CZ$1,_xlfn.XLOOKUP($A107,'Copy of PY1 Data(H)'!$A$1:$A$288,'Copy of PY1 Data(H)'!$A$1:$CZ$288))</f>
        <v>0</v>
      </c>
      <c r="AX107" s="180" cm="1">
        <f t="array" ref="AX107">_xlfn.XLOOKUP(AX$1,'Copy of PY1 Data(H)'!$A$1:$CZ$1,_xlfn.XLOOKUP($A107,'Copy of PY1 Data(H)'!$A$1:$A$288,'Copy of PY1 Data(H)'!$A$1:$CZ$288))</f>
        <v>0</v>
      </c>
      <c r="AY107" s="180" cm="1">
        <f t="array" ref="AY107">_xlfn.XLOOKUP(AY$1,'Copy of PY1 Data(H)'!$A$1:$CZ$1,_xlfn.XLOOKUP($A107,'Copy of PY1 Data(H)'!$A$1:$A$288,'Copy of PY1 Data(H)'!$A$1:$CZ$288))</f>
        <v>0</v>
      </c>
      <c r="AZ107" s="180" cm="1">
        <f t="array" ref="AZ107">_xlfn.XLOOKUP(AZ$1,'Copy of PY1 Data(H)'!$A$1:$CZ$1,_xlfn.XLOOKUP($A107,'Copy of PY1 Data(H)'!$A$1:$A$288,'Copy of PY1 Data(H)'!$A$1:$CZ$288))</f>
        <v>0</v>
      </c>
      <c r="BA107" s="180" cm="1">
        <f t="array" ref="BA107">_xlfn.XLOOKUP(BA$1,'Copy of PY1 Data(H)'!$A$1:$CZ$1,_xlfn.XLOOKUP($A107,'Copy of PY1 Data(H)'!$A$1:$A$288,'Copy of PY1 Data(H)'!$A$1:$CZ$288))</f>
        <v>0</v>
      </c>
      <c r="BB107" s="180" cm="1">
        <f t="array" ref="BB107">_xlfn.XLOOKUP(BB$1,'Copy of PY1 Data(H)'!$A$1:$CZ$1,_xlfn.XLOOKUP($A107,'Copy of PY1 Data(H)'!$A$1:$A$288,'Copy of PY1 Data(H)'!$A$1:$CZ$288))</f>
        <v>0</v>
      </c>
      <c r="BC107" s="180" cm="1">
        <f t="array" ref="BC107">_xlfn.XLOOKUP(BC$1,'Copy of PY1 Data(H)'!$A$1:$CZ$1,_xlfn.XLOOKUP($A107,'Copy of PY1 Data(H)'!$A$1:$A$288,'Copy of PY1 Data(H)'!$A$1:$CZ$288))</f>
        <v>0</v>
      </c>
      <c r="BD107" s="180" cm="1">
        <f t="array" ref="BD107">_xlfn.XLOOKUP(BD$1,'Copy of PY1 Data(H)'!$A$1:$CZ$1,_xlfn.XLOOKUP($A107,'Copy of PY1 Data(H)'!$A$1:$A$288,'Copy of PY1 Data(H)'!$A$1:$CZ$288))</f>
        <v>0</v>
      </c>
      <c r="BE107" s="180" cm="1">
        <f t="array" ref="BE107">_xlfn.XLOOKUP(BE$1,'Copy of PY1 Data(H)'!$A$1:$CZ$1,_xlfn.XLOOKUP($A107,'Copy of PY1 Data(H)'!$A$1:$A$288,'Copy of PY1 Data(H)'!$A$1:$CZ$288))</f>
        <v>0</v>
      </c>
      <c r="BF107" s="180" cm="1">
        <f t="array" ref="BF107">_xlfn.XLOOKUP(BF$1,'Copy of PY1 Data(H)'!$A$1:$CZ$1,_xlfn.XLOOKUP($A107,'Copy of PY1 Data(H)'!$A$1:$A$288,'Copy of PY1 Data(H)'!$A$1:$CZ$288))</f>
        <v>0</v>
      </c>
      <c r="BG107" s="180" cm="1">
        <f t="array" ref="BG107">_xlfn.XLOOKUP(BG$1,'Copy of PY1 Data(H)'!$A$1:$CZ$1,_xlfn.XLOOKUP($A107,'Copy of PY1 Data(H)'!$A$1:$A$288,'Copy of PY1 Data(H)'!$A$1:$CZ$288))</f>
        <v>0</v>
      </c>
      <c r="BH107" s="180" cm="1">
        <f t="array" ref="BH107">_xlfn.XLOOKUP(BH$1,'Copy of PY1 Data(H)'!$A$1:$CZ$1,_xlfn.XLOOKUP($A107,'Copy of PY1 Data(H)'!$A$1:$A$288,'Copy of PY1 Data(H)'!$A$1:$CZ$288))</f>
        <v>0</v>
      </c>
      <c r="BI107" s="180" cm="1">
        <f t="array" ref="BI107">_xlfn.XLOOKUP(BI$1,'Copy of PY1 Data(H)'!$A$1:$CZ$1,_xlfn.XLOOKUP($A107,'Copy of PY1 Data(H)'!$A$1:$A$288,'Copy of PY1 Data(H)'!$A$1:$CZ$288))</f>
        <v>0</v>
      </c>
      <c r="BJ107" s="180" cm="1">
        <f t="array" ref="BJ107">_xlfn.XLOOKUP(BJ$1,'Copy of PY1 Data(H)'!$A$1:$CZ$1,_xlfn.XLOOKUP($A107,'Copy of PY1 Data(H)'!$A$1:$A$288,'Copy of PY1 Data(H)'!$A$1:$CZ$288))</f>
        <v>0</v>
      </c>
      <c r="BK107" s="180" cm="1">
        <f t="array" ref="BK107">_xlfn.XLOOKUP(BK$1,'Copy of PY1 Data(H)'!$A$1:$CZ$1,_xlfn.XLOOKUP($A107,'Copy of PY1 Data(H)'!$A$1:$A$288,'Copy of PY1 Data(H)'!$A$1:$CZ$288))</f>
        <v>0</v>
      </c>
      <c r="BL107" s="180" cm="1">
        <f t="array" ref="BL107">_xlfn.XLOOKUP(BL$1,'Copy of PY1 Data(H)'!$A$1:$CZ$1,_xlfn.XLOOKUP($A107,'Copy of PY1 Data(H)'!$A$1:$A$288,'Copy of PY1 Data(H)'!$A$1:$CZ$288))</f>
        <v>0</v>
      </c>
      <c r="BM107" s="180" cm="1">
        <f t="array" ref="BM107">_xlfn.XLOOKUP(BM$1,'Copy of PY1 Data(H)'!$A$1:$CZ$1,_xlfn.XLOOKUP($A107,'Copy of PY1 Data(H)'!$A$1:$A$288,'Copy of PY1 Data(H)'!$A$1:$CZ$288))</f>
        <v>0</v>
      </c>
      <c r="BN107" s="180" cm="1">
        <f t="array" ref="BN107">_xlfn.XLOOKUP(BN$1,'Copy of PY1 Data(H)'!$A$1:$CZ$1,_xlfn.XLOOKUP($A107,'Copy of PY1 Data(H)'!$A$1:$A$288,'Copy of PY1 Data(H)'!$A$1:$CZ$288))</f>
        <v>0</v>
      </c>
      <c r="BO107" s="180" cm="1">
        <f t="array" ref="BO107">_xlfn.XLOOKUP(BO$1,'Copy of PY1 Data(H)'!$A$1:$CZ$1,_xlfn.XLOOKUP($A107,'Copy of PY1 Data(H)'!$A$1:$A$288,'Copy of PY1 Data(H)'!$A$1:$CZ$288))</f>
        <v>0</v>
      </c>
      <c r="BP107" s="180" cm="1">
        <f t="array" ref="BP107">_xlfn.XLOOKUP(BP$1,'Copy of PY1 Data(H)'!$A$1:$CZ$1,_xlfn.XLOOKUP($A107,'Copy of PY1 Data(H)'!$A$1:$A$288,'Copy of PY1 Data(H)'!$A$1:$CZ$288))</f>
        <v>0</v>
      </c>
      <c r="BQ107" s="180" cm="1">
        <f t="array" ref="BQ107">_xlfn.XLOOKUP(BQ$1,'Copy of PY1 Data(H)'!$A$1:$CZ$1,_xlfn.XLOOKUP($A107,'Copy of PY1 Data(H)'!$A$1:$A$288,'Copy of PY1 Data(H)'!$A$1:$CZ$288))</f>
        <v>0</v>
      </c>
      <c r="BR107" s="180" cm="1">
        <f t="array" ref="BR107">_xlfn.XLOOKUP(BR$1,'Copy of PY1 Data(H)'!$A$1:$CZ$1,_xlfn.XLOOKUP($A107,'Copy of PY1 Data(H)'!$A$1:$A$288,'Copy of PY1 Data(H)'!$A$1:$CZ$288))</f>
        <v>0</v>
      </c>
      <c r="BS107" s="180" cm="1">
        <f t="array" ref="BS107">_xlfn.XLOOKUP(BS$1,'Copy of PY1 Data(H)'!$A$1:$CZ$1,_xlfn.XLOOKUP($A107,'Copy of PY1 Data(H)'!$A$1:$A$288,'Copy of PY1 Data(H)'!$A$1:$CZ$288))</f>
        <v>0</v>
      </c>
      <c r="BT107" s="180" cm="1">
        <f t="array" ref="BT107">_xlfn.XLOOKUP(BT$1,'Copy of PY1 Data(H)'!$A$1:$CZ$1,_xlfn.XLOOKUP($A107,'Copy of PY1 Data(H)'!$A$1:$A$288,'Copy of PY1 Data(H)'!$A$1:$CZ$288))</f>
        <v>0</v>
      </c>
      <c r="BU107" s="180" cm="1">
        <f t="array" ref="BU107">_xlfn.XLOOKUP(BU$1,'Copy of PY1 Data(H)'!$A$1:$CZ$1,_xlfn.XLOOKUP($A107,'Copy of PY1 Data(H)'!$A$1:$A$288,'Copy of PY1 Data(H)'!$A$1:$CZ$288))</f>
        <v>0</v>
      </c>
      <c r="BV107" s="180" cm="1">
        <f t="array" ref="BV107">_xlfn.XLOOKUP(BV$1,'Copy of PY1 Data(H)'!$A$1:$CZ$1,_xlfn.XLOOKUP($A107,'Copy of PY1 Data(H)'!$A$1:$A$288,'Copy of PY1 Data(H)'!$A$1:$CZ$288))</f>
        <v>0</v>
      </c>
      <c r="BW107" s="180" cm="1">
        <f t="array" ref="BW107">_xlfn.XLOOKUP(BW$1,'Copy of PY1 Data(H)'!$A$1:$CZ$1,_xlfn.XLOOKUP($A107,'Copy of PY1 Data(H)'!$A$1:$A$288,'Copy of PY1 Data(H)'!$A$1:$CZ$288))</f>
        <v>0</v>
      </c>
      <c r="BX107" s="180" cm="1">
        <f t="array" ref="BX107">_xlfn.XLOOKUP(BX$1,'Copy of PY1 Data(H)'!$A$1:$CZ$1,_xlfn.XLOOKUP($A107,'Copy of PY1 Data(H)'!$A$1:$A$288,'Copy of PY1 Data(H)'!$A$1:$CZ$288))</f>
        <v>0</v>
      </c>
      <c r="BY107" s="180" cm="1">
        <f t="array" ref="BY107">_xlfn.XLOOKUP(BY$1,'Copy of PY1 Data(H)'!$A$1:$CZ$1,_xlfn.XLOOKUP($A107,'Copy of PY1 Data(H)'!$A$1:$A$288,'Copy of PY1 Data(H)'!$A$1:$CZ$288))</f>
        <v>0</v>
      </c>
      <c r="BZ107" s="180" cm="1">
        <f t="array" ref="BZ107">_xlfn.XLOOKUP(BZ$1,'Copy of PY1 Data(H)'!$A$1:$CZ$1,_xlfn.XLOOKUP($A107,'Copy of PY1 Data(H)'!$A$1:$A$288,'Copy of PY1 Data(H)'!$A$1:$CZ$288))</f>
        <v>0</v>
      </c>
      <c r="CA107" s="180" cm="1">
        <f t="array" ref="CA107">_xlfn.XLOOKUP(CA$1,'Copy of PY1 Data(H)'!$A$1:$CZ$1,_xlfn.XLOOKUP($A107,'Copy of PY1 Data(H)'!$A$1:$A$288,'Copy of PY1 Data(H)'!$A$1:$CZ$288))</f>
        <v>0</v>
      </c>
      <c r="CB107" s="180" cm="1">
        <f t="array" ref="CB107">_xlfn.XLOOKUP(CB$1,'Copy of PY1 Data(H)'!$A$1:$CZ$1,_xlfn.XLOOKUP($A107,'Copy of PY1 Data(H)'!$A$1:$A$288,'Copy of PY1 Data(H)'!$A$1:$CZ$288))</f>
        <v>0</v>
      </c>
      <c r="CC107" s="180" cm="1">
        <f t="array" ref="CC107">_xlfn.XLOOKUP(CC$1,'Copy of PY1 Data(H)'!$A$1:$CZ$1,_xlfn.XLOOKUP($A107,'Copy of PY1 Data(H)'!$A$1:$A$288,'Copy of PY1 Data(H)'!$A$1:$CZ$288))</f>
        <v>0</v>
      </c>
      <c r="CD107" s="180" cm="1">
        <f t="array" ref="CD107">_xlfn.XLOOKUP(CD$1,'Copy of PY1 Data(H)'!$A$1:$CZ$1,_xlfn.XLOOKUP($A107,'Copy of PY1 Data(H)'!$A$1:$A$288,'Copy of PY1 Data(H)'!$A$1:$CZ$288))</f>
        <v>0</v>
      </c>
    </row>
    <row r="108" spans="1:82" x14ac:dyDescent="0.3">
      <c r="A108" s="180">
        <v>639</v>
      </c>
      <c r="C108" s="180"/>
      <c r="D108" s="180" cm="1">
        <f t="array" ref="D108">_xlfn.XLOOKUP(D$1,'Copy of PY1 Data(H)'!$A$1:$CZ$1,_xlfn.XLOOKUP($A108,'Copy of PY1 Data(H)'!$A$1:$A$288,'Copy of PY1 Data(H)'!$A$1:$CZ$288))</f>
        <v>0</v>
      </c>
      <c r="E108" s="180" cm="1">
        <f t="array" ref="E108">_xlfn.XLOOKUP(E$1,'Copy of PY1 Data(H)'!$A$1:$CZ$1,_xlfn.XLOOKUP($A108,'Copy of PY1 Data(H)'!$A$1:$A$288,'Copy of PY1 Data(H)'!$A$1:$CZ$288))</f>
        <v>0</v>
      </c>
      <c r="F108" s="180" cm="1">
        <f t="array" ref="F108">_xlfn.XLOOKUP(F$1,'Copy of PY1 Data(H)'!$A$1:$CZ$1,_xlfn.XLOOKUP($A108,'Copy of PY1 Data(H)'!$A$1:$A$288,'Copy of PY1 Data(H)'!$A$1:$CZ$288))</f>
        <v>0</v>
      </c>
      <c r="G108" s="180" cm="1">
        <f t="array" ref="G108">_xlfn.XLOOKUP(G$1,'Copy of PY1 Data(H)'!$A$1:$CZ$1,_xlfn.XLOOKUP($A108,'Copy of PY1 Data(H)'!$A$1:$A$288,'Copy of PY1 Data(H)'!$A$1:$CZ$288))</f>
        <v>0</v>
      </c>
      <c r="H108" s="180" cm="1">
        <f t="array" ref="H108">_xlfn.XLOOKUP(H$1,'Copy of PY1 Data(H)'!$A$1:$CZ$1,_xlfn.XLOOKUP($A108,'Copy of PY1 Data(H)'!$A$1:$A$288,'Copy of PY1 Data(H)'!$A$1:$CZ$288))</f>
        <v>0</v>
      </c>
      <c r="I108" s="180" cm="1">
        <f t="array" ref="I108">_xlfn.XLOOKUP(I$1,'Copy of PY1 Data(H)'!$A$1:$CZ$1,_xlfn.XLOOKUP($A108,'Copy of PY1 Data(H)'!$A$1:$A$288,'Copy of PY1 Data(H)'!$A$1:$CZ$288))</f>
        <v>0</v>
      </c>
      <c r="J108" s="180" cm="1">
        <f t="array" ref="J108">_xlfn.XLOOKUP(J$1,'Copy of PY1 Data(H)'!$A$1:$CZ$1,_xlfn.XLOOKUP($A108,'Copy of PY1 Data(H)'!$A$1:$A$288,'Copy of PY1 Data(H)'!$A$1:$CZ$288))</f>
        <v>0</v>
      </c>
      <c r="K108" s="180" cm="1">
        <f t="array" ref="K108">_xlfn.XLOOKUP(K$1,'Copy of PY1 Data(H)'!$A$1:$CZ$1,_xlfn.XLOOKUP($A108,'Copy of PY1 Data(H)'!$A$1:$A$288,'Copy of PY1 Data(H)'!$A$1:$CZ$288))</f>
        <v>0</v>
      </c>
      <c r="L108" s="180" cm="1">
        <f t="array" ref="L108">_xlfn.XLOOKUP(L$1,'Copy of PY1 Data(H)'!$A$1:$CZ$1,_xlfn.XLOOKUP($A108,'Copy of PY1 Data(H)'!$A$1:$A$288,'Copy of PY1 Data(H)'!$A$1:$CZ$288))</f>
        <v>882830</v>
      </c>
      <c r="M108" s="180" cm="1">
        <f t="array" ref="M108">_xlfn.XLOOKUP(M$1,'Copy of PY1 Data(H)'!$A$1:$CZ$1,_xlfn.XLOOKUP($A108,'Copy of PY1 Data(H)'!$A$1:$A$288,'Copy of PY1 Data(H)'!$A$1:$CZ$288))</f>
        <v>0</v>
      </c>
      <c r="N108" s="180" cm="1">
        <f t="array" ref="N108">_xlfn.XLOOKUP(N$1,'Copy of PY1 Data(H)'!$A$1:$CZ$1,_xlfn.XLOOKUP($A108,'Copy of PY1 Data(H)'!$A$1:$A$288,'Copy of PY1 Data(H)'!$A$1:$CZ$288))</f>
        <v>0</v>
      </c>
      <c r="O108" s="180" cm="1">
        <f t="array" ref="O108">_xlfn.XLOOKUP(O$1,'Copy of PY1 Data(H)'!$A$1:$CZ$1,_xlfn.XLOOKUP($A108,'Copy of PY1 Data(H)'!$A$1:$A$288,'Copy of PY1 Data(H)'!$A$1:$CZ$288))</f>
        <v>0</v>
      </c>
      <c r="P108" s="180" cm="1">
        <f t="array" ref="P108">_xlfn.XLOOKUP(P$1,'Copy of PY1 Data(H)'!$A$1:$CZ$1,_xlfn.XLOOKUP($A108,'Copy of PY1 Data(H)'!$A$1:$A$288,'Copy of PY1 Data(H)'!$A$1:$CZ$288))</f>
        <v>0</v>
      </c>
      <c r="Q108" s="180" cm="1">
        <f t="array" ref="Q108">_xlfn.XLOOKUP(Q$1,'Copy of PY1 Data(H)'!$A$1:$CZ$1,_xlfn.XLOOKUP($A108,'Copy of PY1 Data(H)'!$A$1:$A$288,'Copy of PY1 Data(H)'!$A$1:$CZ$288))</f>
        <v>407553</v>
      </c>
      <c r="R108" s="180" cm="1">
        <f t="array" ref="R108">_xlfn.XLOOKUP(R$1,'Copy of PY1 Data(H)'!$A$1:$CZ$1,_xlfn.XLOOKUP($A108,'Copy of PY1 Data(H)'!$A$1:$A$288,'Copy of PY1 Data(H)'!$A$1:$CZ$288))</f>
        <v>0</v>
      </c>
      <c r="S108" s="180" cm="1">
        <f t="array" ref="S108">_xlfn.XLOOKUP(S$1,'Copy of PY1 Data(H)'!$A$1:$CZ$1,_xlfn.XLOOKUP($A108,'Copy of PY1 Data(H)'!$A$1:$A$288,'Copy of PY1 Data(H)'!$A$1:$CZ$288))</f>
        <v>138042</v>
      </c>
      <c r="T108" s="180" cm="1">
        <f t="array" ref="T108">_xlfn.XLOOKUP(T$1,'Copy of PY1 Data(H)'!$A$1:$CZ$1,_xlfn.XLOOKUP($A108,'Copy of PY1 Data(H)'!$A$1:$A$288,'Copy of PY1 Data(H)'!$A$1:$CZ$288))</f>
        <v>0</v>
      </c>
      <c r="U108" s="180" cm="1">
        <f t="array" ref="U108">_xlfn.XLOOKUP(U$1,'Copy of PY1 Data(H)'!$A$1:$CZ$1,_xlfn.XLOOKUP($A108,'Copy of PY1 Data(H)'!$A$1:$A$288,'Copy of PY1 Data(H)'!$A$1:$CZ$288))</f>
        <v>0</v>
      </c>
      <c r="V108" s="180" cm="1">
        <f t="array" ref="V108">_xlfn.XLOOKUP(V$1,'Copy of PY1 Data(H)'!$A$1:$CZ$1,_xlfn.XLOOKUP($A108,'Copy of PY1 Data(H)'!$A$1:$A$288,'Copy of PY1 Data(H)'!$A$1:$CZ$288))</f>
        <v>0</v>
      </c>
      <c r="W108" s="180" cm="1">
        <f t="array" ref="W108">_xlfn.XLOOKUP(W$1,'Copy of PY1 Data(H)'!$A$1:$CZ$1,_xlfn.XLOOKUP($A108,'Copy of PY1 Data(H)'!$A$1:$A$288,'Copy of PY1 Data(H)'!$A$1:$CZ$288))</f>
        <v>0</v>
      </c>
      <c r="X108" s="180" cm="1">
        <f t="array" ref="X108">_xlfn.XLOOKUP(X$1,'Copy of PY1 Data(H)'!$A$1:$CZ$1,_xlfn.XLOOKUP($A108,'Copy of PY1 Data(H)'!$A$1:$A$288,'Copy of PY1 Data(H)'!$A$1:$CZ$288))</f>
        <v>0</v>
      </c>
      <c r="Y108" s="180" cm="1">
        <f t="array" ref="Y108">_xlfn.XLOOKUP(Y$1,'Copy of PY1 Data(H)'!$A$1:$CZ$1,_xlfn.XLOOKUP($A108,'Copy of PY1 Data(H)'!$A$1:$A$288,'Copy of PY1 Data(H)'!$A$1:$CZ$288))</f>
        <v>172177</v>
      </c>
      <c r="Z108" s="180" cm="1">
        <f t="array" ref="Z108">_xlfn.XLOOKUP(Z$1,'Copy of PY1 Data(H)'!$A$1:$CZ$1,_xlfn.XLOOKUP($A108,'Copy of PY1 Data(H)'!$A$1:$A$288,'Copy of PY1 Data(H)'!$A$1:$CZ$288))</f>
        <v>0</v>
      </c>
      <c r="AA108" s="180" cm="1">
        <f t="array" ref="AA108">_xlfn.XLOOKUP(AA$1,'Copy of PY1 Data(H)'!$A$1:$CZ$1,_xlfn.XLOOKUP($A108,'Copy of PY1 Data(H)'!$A$1:$A$288,'Copy of PY1 Data(H)'!$A$1:$CZ$288))</f>
        <v>0</v>
      </c>
      <c r="AB108" s="180" cm="1">
        <f t="array" ref="AB108">_xlfn.XLOOKUP(AB$1,'Copy of PY1 Data(H)'!$A$1:$CZ$1,_xlfn.XLOOKUP($A108,'Copy of PY1 Data(H)'!$A$1:$A$288,'Copy of PY1 Data(H)'!$A$1:$CZ$288))</f>
        <v>0</v>
      </c>
      <c r="AC108" s="180" cm="1">
        <f t="array" ref="AC108">_xlfn.XLOOKUP(AC$1,'Copy of PY1 Data(H)'!$A$1:$CZ$1,_xlfn.XLOOKUP($A108,'Copy of PY1 Data(H)'!$A$1:$A$288,'Copy of PY1 Data(H)'!$A$1:$CZ$288))</f>
        <v>0</v>
      </c>
      <c r="AD108" s="180" cm="1">
        <f t="array" ref="AD108">_xlfn.XLOOKUP(AD$1,'Copy of PY1 Data(H)'!$A$1:$CZ$1,_xlfn.XLOOKUP($A108,'Copy of PY1 Data(H)'!$A$1:$A$288,'Copy of PY1 Data(H)'!$A$1:$CZ$288))</f>
        <v>0</v>
      </c>
      <c r="AE108" s="180" cm="1">
        <f t="array" ref="AE108">_xlfn.XLOOKUP(AE$1,'Copy of PY1 Data(H)'!$A$1:$CZ$1,_xlfn.XLOOKUP($A108,'Copy of PY1 Data(H)'!$A$1:$A$288,'Copy of PY1 Data(H)'!$A$1:$CZ$288))</f>
        <v>0</v>
      </c>
      <c r="AF108" s="180" cm="1">
        <f t="array" ref="AF108">_xlfn.XLOOKUP(AF$1,'Copy of PY1 Data(H)'!$A$1:$CZ$1,_xlfn.XLOOKUP($A108,'Copy of PY1 Data(H)'!$A$1:$A$288,'Copy of PY1 Data(H)'!$A$1:$CZ$288))</f>
        <v>8616099</v>
      </c>
      <c r="AG108" s="180" cm="1">
        <f t="array" ref="AG108">_xlfn.XLOOKUP(AG$1,'Copy of PY1 Data(H)'!$A$1:$CZ$1,_xlfn.XLOOKUP($A108,'Copy of PY1 Data(H)'!$A$1:$A$288,'Copy of PY1 Data(H)'!$A$1:$CZ$288))</f>
        <v>0</v>
      </c>
      <c r="AH108" s="180" cm="1">
        <f t="array" ref="AH108">_xlfn.XLOOKUP(AH$1,'Copy of PY1 Data(H)'!$A$1:$CZ$1,_xlfn.XLOOKUP($A108,'Copy of PY1 Data(H)'!$A$1:$A$288,'Copy of PY1 Data(H)'!$A$1:$CZ$288))</f>
        <v>0</v>
      </c>
      <c r="AI108" s="180" cm="1">
        <f t="array" ref="AI108">_xlfn.XLOOKUP(AI$1,'Copy of PY1 Data(H)'!$A$1:$CZ$1,_xlfn.XLOOKUP($A108,'Copy of PY1 Data(H)'!$A$1:$A$288,'Copy of PY1 Data(H)'!$A$1:$CZ$288))</f>
        <v>0</v>
      </c>
      <c r="AJ108" s="180" cm="1">
        <f t="array" ref="AJ108">_xlfn.XLOOKUP(AJ$1,'Copy of PY1 Data(H)'!$A$1:$CZ$1,_xlfn.XLOOKUP($A108,'Copy of PY1 Data(H)'!$A$1:$A$288,'Copy of PY1 Data(H)'!$A$1:$CZ$288))</f>
        <v>0</v>
      </c>
      <c r="AK108" s="180" cm="1">
        <f t="array" ref="AK108">_xlfn.XLOOKUP(AK$1,'Copy of PY1 Data(H)'!$A$1:$CZ$1,_xlfn.XLOOKUP($A108,'Copy of PY1 Data(H)'!$A$1:$A$288,'Copy of PY1 Data(H)'!$A$1:$CZ$288))</f>
        <v>0</v>
      </c>
      <c r="AL108" s="180" cm="1">
        <f t="array" ref="AL108">_xlfn.XLOOKUP(AL$1,'Copy of PY1 Data(H)'!$A$1:$CZ$1,_xlfn.XLOOKUP($A108,'Copy of PY1 Data(H)'!$A$1:$A$288,'Copy of PY1 Data(H)'!$A$1:$CZ$288))</f>
        <v>0</v>
      </c>
      <c r="AM108" s="180" cm="1">
        <f t="array" ref="AM108">_xlfn.XLOOKUP(AM$1,'Copy of PY1 Data(H)'!$A$1:$CZ$1,_xlfn.XLOOKUP($A108,'Copy of PY1 Data(H)'!$A$1:$A$288,'Copy of PY1 Data(H)'!$A$1:$CZ$288))</f>
        <v>0</v>
      </c>
      <c r="AN108" s="180" cm="1">
        <f t="array" ref="AN108">_xlfn.XLOOKUP(AN$1,'Copy of PY1 Data(H)'!$A$1:$CZ$1,_xlfn.XLOOKUP($A108,'Copy of PY1 Data(H)'!$A$1:$A$288,'Copy of PY1 Data(H)'!$A$1:$CZ$288))</f>
        <v>0</v>
      </c>
      <c r="AO108" s="180" cm="1">
        <f t="array" ref="AO108">_xlfn.XLOOKUP(AO$1,'Copy of PY1 Data(H)'!$A$1:$CZ$1,_xlfn.XLOOKUP($A108,'Copy of PY1 Data(H)'!$A$1:$A$288,'Copy of PY1 Data(H)'!$A$1:$CZ$288))</f>
        <v>0</v>
      </c>
      <c r="AP108" s="180" cm="1">
        <f t="array" ref="AP108">_xlfn.XLOOKUP(AP$1,'Copy of PY1 Data(H)'!$A$1:$CZ$1,_xlfn.XLOOKUP($A108,'Copy of PY1 Data(H)'!$A$1:$A$288,'Copy of PY1 Data(H)'!$A$1:$CZ$288))</f>
        <v>844216</v>
      </c>
      <c r="AQ108" s="180" cm="1">
        <f t="array" ref="AQ108">_xlfn.XLOOKUP(AQ$1,'Copy of PY1 Data(H)'!$A$1:$CZ$1,_xlfn.XLOOKUP($A108,'Copy of PY1 Data(H)'!$A$1:$A$288,'Copy of PY1 Data(H)'!$A$1:$CZ$288))</f>
        <v>0</v>
      </c>
      <c r="AR108" s="180" cm="1">
        <f t="array" ref="AR108">_xlfn.XLOOKUP(AR$1,'Copy of PY1 Data(H)'!$A$1:$CZ$1,_xlfn.XLOOKUP($A108,'Copy of PY1 Data(H)'!$A$1:$A$288,'Copy of PY1 Data(H)'!$A$1:$CZ$288))</f>
        <v>0</v>
      </c>
      <c r="AS108" s="180" cm="1">
        <f t="array" ref="AS108">_xlfn.XLOOKUP(AS$1,'Copy of PY1 Data(H)'!$A$1:$CZ$1,_xlfn.XLOOKUP($A108,'Copy of PY1 Data(H)'!$A$1:$A$288,'Copy of PY1 Data(H)'!$A$1:$CZ$288))</f>
        <v>0</v>
      </c>
      <c r="AT108" s="180" cm="1">
        <f t="array" ref="AT108">_xlfn.XLOOKUP(AT$1,'Copy of PY1 Data(H)'!$A$1:$CZ$1,_xlfn.XLOOKUP($A108,'Copy of PY1 Data(H)'!$A$1:$A$288,'Copy of PY1 Data(H)'!$A$1:$CZ$288))</f>
        <v>0</v>
      </c>
      <c r="AU108" s="180" cm="1">
        <f t="array" ref="AU108">_xlfn.XLOOKUP(AU$1,'Copy of PY1 Data(H)'!$A$1:$CZ$1,_xlfn.XLOOKUP($A108,'Copy of PY1 Data(H)'!$A$1:$A$288,'Copy of PY1 Data(H)'!$A$1:$CZ$288))</f>
        <v>0</v>
      </c>
      <c r="AV108" s="180" cm="1">
        <f t="array" ref="AV108">_xlfn.XLOOKUP(AV$1,'Copy of PY1 Data(H)'!$A$1:$CZ$1,_xlfn.XLOOKUP($A108,'Copy of PY1 Data(H)'!$A$1:$A$288,'Copy of PY1 Data(H)'!$A$1:$CZ$288))</f>
        <v>22154045</v>
      </c>
      <c r="AW108" s="180" cm="1">
        <f t="array" ref="AW108">_xlfn.XLOOKUP(AW$1,'Copy of PY1 Data(H)'!$A$1:$CZ$1,_xlfn.XLOOKUP($A108,'Copy of PY1 Data(H)'!$A$1:$A$288,'Copy of PY1 Data(H)'!$A$1:$CZ$288))</f>
        <v>0</v>
      </c>
      <c r="AX108" s="180" cm="1">
        <f t="array" ref="AX108">_xlfn.XLOOKUP(AX$1,'Copy of PY1 Data(H)'!$A$1:$CZ$1,_xlfn.XLOOKUP($A108,'Copy of PY1 Data(H)'!$A$1:$A$288,'Copy of PY1 Data(H)'!$A$1:$CZ$288))</f>
        <v>0</v>
      </c>
      <c r="AY108" s="180" cm="1">
        <f t="array" ref="AY108">_xlfn.XLOOKUP(AY$1,'Copy of PY1 Data(H)'!$A$1:$CZ$1,_xlfn.XLOOKUP($A108,'Copy of PY1 Data(H)'!$A$1:$A$288,'Copy of PY1 Data(H)'!$A$1:$CZ$288))</f>
        <v>0</v>
      </c>
      <c r="AZ108" s="180" cm="1">
        <f t="array" ref="AZ108">_xlfn.XLOOKUP(AZ$1,'Copy of PY1 Data(H)'!$A$1:$CZ$1,_xlfn.XLOOKUP($A108,'Copy of PY1 Data(H)'!$A$1:$A$288,'Copy of PY1 Data(H)'!$A$1:$CZ$288))</f>
        <v>0</v>
      </c>
      <c r="BA108" s="180" cm="1">
        <f t="array" ref="BA108">_xlfn.XLOOKUP(BA$1,'Copy of PY1 Data(H)'!$A$1:$CZ$1,_xlfn.XLOOKUP($A108,'Copy of PY1 Data(H)'!$A$1:$A$288,'Copy of PY1 Data(H)'!$A$1:$CZ$288))</f>
        <v>0</v>
      </c>
      <c r="BB108" s="180" cm="1">
        <f t="array" ref="BB108">_xlfn.XLOOKUP(BB$1,'Copy of PY1 Data(H)'!$A$1:$CZ$1,_xlfn.XLOOKUP($A108,'Copy of PY1 Data(H)'!$A$1:$A$288,'Copy of PY1 Data(H)'!$A$1:$CZ$288))</f>
        <v>0</v>
      </c>
      <c r="BC108" s="180" cm="1">
        <f t="array" ref="BC108">_xlfn.XLOOKUP(BC$1,'Copy of PY1 Data(H)'!$A$1:$CZ$1,_xlfn.XLOOKUP($A108,'Copy of PY1 Data(H)'!$A$1:$A$288,'Copy of PY1 Data(H)'!$A$1:$CZ$288))</f>
        <v>0</v>
      </c>
      <c r="BD108" s="180" cm="1">
        <f t="array" ref="BD108">_xlfn.XLOOKUP(BD$1,'Copy of PY1 Data(H)'!$A$1:$CZ$1,_xlfn.XLOOKUP($A108,'Copy of PY1 Data(H)'!$A$1:$A$288,'Copy of PY1 Data(H)'!$A$1:$CZ$288))</f>
        <v>0</v>
      </c>
      <c r="BE108" s="180" cm="1">
        <f t="array" ref="BE108">_xlfn.XLOOKUP(BE$1,'Copy of PY1 Data(H)'!$A$1:$CZ$1,_xlfn.XLOOKUP($A108,'Copy of PY1 Data(H)'!$A$1:$A$288,'Copy of PY1 Data(H)'!$A$1:$CZ$288))</f>
        <v>0</v>
      </c>
      <c r="BF108" s="180" cm="1">
        <f t="array" ref="BF108">_xlfn.XLOOKUP(BF$1,'Copy of PY1 Data(H)'!$A$1:$CZ$1,_xlfn.XLOOKUP($A108,'Copy of PY1 Data(H)'!$A$1:$A$288,'Copy of PY1 Data(H)'!$A$1:$CZ$288))</f>
        <v>0</v>
      </c>
      <c r="BG108" s="180" cm="1">
        <f t="array" ref="BG108">_xlfn.XLOOKUP(BG$1,'Copy of PY1 Data(H)'!$A$1:$CZ$1,_xlfn.XLOOKUP($A108,'Copy of PY1 Data(H)'!$A$1:$A$288,'Copy of PY1 Data(H)'!$A$1:$CZ$288))</f>
        <v>0</v>
      </c>
      <c r="BH108" s="180" cm="1">
        <f t="array" ref="BH108">_xlfn.XLOOKUP(BH$1,'Copy of PY1 Data(H)'!$A$1:$CZ$1,_xlfn.XLOOKUP($A108,'Copy of PY1 Data(H)'!$A$1:$A$288,'Copy of PY1 Data(H)'!$A$1:$CZ$288))</f>
        <v>0</v>
      </c>
      <c r="BI108" s="180" cm="1">
        <f t="array" ref="BI108">_xlfn.XLOOKUP(BI$1,'Copy of PY1 Data(H)'!$A$1:$CZ$1,_xlfn.XLOOKUP($A108,'Copy of PY1 Data(H)'!$A$1:$A$288,'Copy of PY1 Data(H)'!$A$1:$CZ$288))</f>
        <v>0</v>
      </c>
      <c r="BJ108" s="180" cm="1">
        <f t="array" ref="BJ108">_xlfn.XLOOKUP(BJ$1,'Copy of PY1 Data(H)'!$A$1:$CZ$1,_xlfn.XLOOKUP($A108,'Copy of PY1 Data(H)'!$A$1:$A$288,'Copy of PY1 Data(H)'!$A$1:$CZ$288))</f>
        <v>0</v>
      </c>
      <c r="BK108" s="180" cm="1">
        <f t="array" ref="BK108">_xlfn.XLOOKUP(BK$1,'Copy of PY1 Data(H)'!$A$1:$CZ$1,_xlfn.XLOOKUP($A108,'Copy of PY1 Data(H)'!$A$1:$A$288,'Copy of PY1 Data(H)'!$A$1:$CZ$288))</f>
        <v>0</v>
      </c>
      <c r="BL108" s="180" cm="1">
        <f t="array" ref="BL108">_xlfn.XLOOKUP(BL$1,'Copy of PY1 Data(H)'!$A$1:$CZ$1,_xlfn.XLOOKUP($A108,'Copy of PY1 Data(H)'!$A$1:$A$288,'Copy of PY1 Data(H)'!$A$1:$CZ$288))</f>
        <v>0</v>
      </c>
      <c r="BM108" s="180" cm="1">
        <f t="array" ref="BM108">_xlfn.XLOOKUP(BM$1,'Copy of PY1 Data(H)'!$A$1:$CZ$1,_xlfn.XLOOKUP($A108,'Copy of PY1 Data(H)'!$A$1:$A$288,'Copy of PY1 Data(H)'!$A$1:$CZ$288))</f>
        <v>0</v>
      </c>
      <c r="BN108" s="180" cm="1">
        <f t="array" ref="BN108">_xlfn.XLOOKUP(BN$1,'Copy of PY1 Data(H)'!$A$1:$CZ$1,_xlfn.XLOOKUP($A108,'Copy of PY1 Data(H)'!$A$1:$A$288,'Copy of PY1 Data(H)'!$A$1:$CZ$288))</f>
        <v>556178</v>
      </c>
      <c r="BO108" s="180" cm="1">
        <f t="array" ref="BO108">_xlfn.XLOOKUP(BO$1,'Copy of PY1 Data(H)'!$A$1:$CZ$1,_xlfn.XLOOKUP($A108,'Copy of PY1 Data(H)'!$A$1:$A$288,'Copy of PY1 Data(H)'!$A$1:$CZ$288))</f>
        <v>0</v>
      </c>
      <c r="BP108" s="180" cm="1">
        <f t="array" ref="BP108">_xlfn.XLOOKUP(BP$1,'Copy of PY1 Data(H)'!$A$1:$CZ$1,_xlfn.XLOOKUP($A108,'Copy of PY1 Data(H)'!$A$1:$A$288,'Copy of PY1 Data(H)'!$A$1:$CZ$288))</f>
        <v>12492209</v>
      </c>
      <c r="BQ108" s="180" cm="1">
        <f t="array" ref="BQ108">_xlfn.XLOOKUP(BQ$1,'Copy of PY1 Data(H)'!$A$1:$CZ$1,_xlfn.XLOOKUP($A108,'Copy of PY1 Data(H)'!$A$1:$A$288,'Copy of PY1 Data(H)'!$A$1:$CZ$288))</f>
        <v>0</v>
      </c>
      <c r="BR108" s="180" cm="1">
        <f t="array" ref="BR108">_xlfn.XLOOKUP(BR$1,'Copy of PY1 Data(H)'!$A$1:$CZ$1,_xlfn.XLOOKUP($A108,'Copy of PY1 Data(H)'!$A$1:$A$288,'Copy of PY1 Data(H)'!$A$1:$CZ$288))</f>
        <v>377472</v>
      </c>
      <c r="BS108" s="180" cm="1">
        <f t="array" ref="BS108">_xlfn.XLOOKUP(BS$1,'Copy of PY1 Data(H)'!$A$1:$CZ$1,_xlfn.XLOOKUP($A108,'Copy of PY1 Data(H)'!$A$1:$A$288,'Copy of PY1 Data(H)'!$A$1:$CZ$288))</f>
        <v>0</v>
      </c>
      <c r="BT108" s="180" cm="1">
        <f t="array" ref="BT108">_xlfn.XLOOKUP(BT$1,'Copy of PY1 Data(H)'!$A$1:$CZ$1,_xlfn.XLOOKUP($A108,'Copy of PY1 Data(H)'!$A$1:$A$288,'Copy of PY1 Data(H)'!$A$1:$CZ$288))</f>
        <v>0</v>
      </c>
      <c r="BU108" s="180" cm="1">
        <f t="array" ref="BU108">_xlfn.XLOOKUP(BU$1,'Copy of PY1 Data(H)'!$A$1:$CZ$1,_xlfn.XLOOKUP($A108,'Copy of PY1 Data(H)'!$A$1:$A$288,'Copy of PY1 Data(H)'!$A$1:$CZ$288))</f>
        <v>98607</v>
      </c>
      <c r="BV108" s="180" cm="1">
        <f t="array" ref="BV108">_xlfn.XLOOKUP(BV$1,'Copy of PY1 Data(H)'!$A$1:$CZ$1,_xlfn.XLOOKUP($A108,'Copy of PY1 Data(H)'!$A$1:$A$288,'Copy of PY1 Data(H)'!$A$1:$CZ$288))</f>
        <v>0</v>
      </c>
      <c r="BW108" s="180" cm="1">
        <f t="array" ref="BW108">_xlfn.XLOOKUP(BW$1,'Copy of PY1 Data(H)'!$A$1:$CZ$1,_xlfn.XLOOKUP($A108,'Copy of PY1 Data(H)'!$A$1:$A$288,'Copy of PY1 Data(H)'!$A$1:$CZ$288))</f>
        <v>0</v>
      </c>
      <c r="BX108" s="180" cm="1">
        <f t="array" ref="BX108">_xlfn.XLOOKUP(BX$1,'Copy of PY1 Data(H)'!$A$1:$CZ$1,_xlfn.XLOOKUP($A108,'Copy of PY1 Data(H)'!$A$1:$A$288,'Copy of PY1 Data(H)'!$A$1:$CZ$288))</f>
        <v>0</v>
      </c>
      <c r="BY108" s="180" cm="1">
        <f t="array" ref="BY108">_xlfn.XLOOKUP(BY$1,'Copy of PY1 Data(H)'!$A$1:$CZ$1,_xlfn.XLOOKUP($A108,'Copy of PY1 Data(H)'!$A$1:$A$288,'Copy of PY1 Data(H)'!$A$1:$CZ$288))</f>
        <v>0</v>
      </c>
      <c r="BZ108" s="180" cm="1">
        <f t="array" ref="BZ108">_xlfn.XLOOKUP(BZ$1,'Copy of PY1 Data(H)'!$A$1:$CZ$1,_xlfn.XLOOKUP($A108,'Copy of PY1 Data(H)'!$A$1:$A$288,'Copy of PY1 Data(H)'!$A$1:$CZ$288))</f>
        <v>101020</v>
      </c>
      <c r="CA108" s="180" cm="1">
        <f t="array" ref="CA108">_xlfn.XLOOKUP(CA$1,'Copy of PY1 Data(H)'!$A$1:$CZ$1,_xlfn.XLOOKUP($A108,'Copy of PY1 Data(H)'!$A$1:$A$288,'Copy of PY1 Data(H)'!$A$1:$CZ$288))</f>
        <v>0</v>
      </c>
      <c r="CB108" s="180" cm="1">
        <f t="array" ref="CB108">_xlfn.XLOOKUP(CB$1,'Copy of PY1 Data(H)'!$A$1:$CZ$1,_xlfn.XLOOKUP($A108,'Copy of PY1 Data(H)'!$A$1:$A$288,'Copy of PY1 Data(H)'!$A$1:$CZ$288))</f>
        <v>0</v>
      </c>
      <c r="CC108" s="180" cm="1">
        <f t="array" ref="CC108">_xlfn.XLOOKUP(CC$1,'Copy of PY1 Data(H)'!$A$1:$CZ$1,_xlfn.XLOOKUP($A108,'Copy of PY1 Data(H)'!$A$1:$A$288,'Copy of PY1 Data(H)'!$A$1:$CZ$288))</f>
        <v>0</v>
      </c>
      <c r="CD108" s="180" cm="1">
        <f t="array" ref="CD108">_xlfn.XLOOKUP(CD$1,'Copy of PY1 Data(H)'!$A$1:$CZ$1,_xlfn.XLOOKUP($A108,'Copy of PY1 Data(H)'!$A$1:$A$288,'Copy of PY1 Data(H)'!$A$1:$CZ$288))</f>
        <v>2839388</v>
      </c>
    </row>
    <row r="109" spans="1:82" x14ac:dyDescent="0.3">
      <c r="A109" s="180">
        <v>640</v>
      </c>
      <c r="C109" s="180"/>
      <c r="D109" s="180" cm="1">
        <f t="array" ref="D109">_xlfn.XLOOKUP(D$1,'Copy of PY1 Data(H)'!$A$1:$CZ$1,_xlfn.XLOOKUP($A109,'Copy of PY1 Data(H)'!$A$1:$A$288,'Copy of PY1 Data(H)'!$A$1:$CZ$288))</f>
        <v>0</v>
      </c>
      <c r="E109" s="180" cm="1">
        <f t="array" ref="E109">_xlfn.XLOOKUP(E$1,'Copy of PY1 Data(H)'!$A$1:$CZ$1,_xlfn.XLOOKUP($A109,'Copy of PY1 Data(H)'!$A$1:$A$288,'Copy of PY1 Data(H)'!$A$1:$CZ$288))</f>
        <v>0</v>
      </c>
      <c r="F109" s="180" cm="1">
        <f t="array" ref="F109">_xlfn.XLOOKUP(F$1,'Copy of PY1 Data(H)'!$A$1:$CZ$1,_xlfn.XLOOKUP($A109,'Copy of PY1 Data(H)'!$A$1:$A$288,'Copy of PY1 Data(H)'!$A$1:$CZ$288))</f>
        <v>0</v>
      </c>
      <c r="G109" s="180" cm="1">
        <f t="array" ref="G109">_xlfn.XLOOKUP(G$1,'Copy of PY1 Data(H)'!$A$1:$CZ$1,_xlfn.XLOOKUP($A109,'Copy of PY1 Data(H)'!$A$1:$A$288,'Copy of PY1 Data(H)'!$A$1:$CZ$288))</f>
        <v>0</v>
      </c>
      <c r="H109" s="180" cm="1">
        <f t="array" ref="H109">_xlfn.XLOOKUP(H$1,'Copy of PY1 Data(H)'!$A$1:$CZ$1,_xlfn.XLOOKUP($A109,'Copy of PY1 Data(H)'!$A$1:$A$288,'Copy of PY1 Data(H)'!$A$1:$CZ$288))</f>
        <v>0</v>
      </c>
      <c r="I109" s="180" cm="1">
        <f t="array" ref="I109">_xlfn.XLOOKUP(I$1,'Copy of PY1 Data(H)'!$A$1:$CZ$1,_xlfn.XLOOKUP($A109,'Copy of PY1 Data(H)'!$A$1:$A$288,'Copy of PY1 Data(H)'!$A$1:$CZ$288))</f>
        <v>0</v>
      </c>
      <c r="J109" s="180" cm="1">
        <f t="array" ref="J109">_xlfn.XLOOKUP(J$1,'Copy of PY1 Data(H)'!$A$1:$CZ$1,_xlfn.XLOOKUP($A109,'Copy of PY1 Data(H)'!$A$1:$A$288,'Copy of PY1 Data(H)'!$A$1:$CZ$288))</f>
        <v>0</v>
      </c>
      <c r="K109" s="180" cm="1">
        <f t="array" ref="K109">_xlfn.XLOOKUP(K$1,'Copy of PY1 Data(H)'!$A$1:$CZ$1,_xlfn.XLOOKUP($A109,'Copy of PY1 Data(H)'!$A$1:$A$288,'Copy of PY1 Data(H)'!$A$1:$CZ$288))</f>
        <v>0</v>
      </c>
      <c r="L109" s="180" cm="1">
        <f t="array" ref="L109">_xlfn.XLOOKUP(L$1,'Copy of PY1 Data(H)'!$A$1:$CZ$1,_xlfn.XLOOKUP($A109,'Copy of PY1 Data(H)'!$A$1:$A$288,'Copy of PY1 Data(H)'!$A$1:$CZ$288))</f>
        <v>0</v>
      </c>
      <c r="M109" s="180" cm="1">
        <f t="array" ref="M109">_xlfn.XLOOKUP(M$1,'Copy of PY1 Data(H)'!$A$1:$CZ$1,_xlfn.XLOOKUP($A109,'Copy of PY1 Data(H)'!$A$1:$A$288,'Copy of PY1 Data(H)'!$A$1:$CZ$288))</f>
        <v>0</v>
      </c>
      <c r="N109" s="180" cm="1">
        <f t="array" ref="N109">_xlfn.XLOOKUP(N$1,'Copy of PY1 Data(H)'!$A$1:$CZ$1,_xlfn.XLOOKUP($A109,'Copy of PY1 Data(H)'!$A$1:$A$288,'Copy of PY1 Data(H)'!$A$1:$CZ$288))</f>
        <v>0</v>
      </c>
      <c r="O109" s="180" cm="1">
        <f t="array" ref="O109">_xlfn.XLOOKUP(O$1,'Copy of PY1 Data(H)'!$A$1:$CZ$1,_xlfn.XLOOKUP($A109,'Copy of PY1 Data(H)'!$A$1:$A$288,'Copy of PY1 Data(H)'!$A$1:$CZ$288))</f>
        <v>0</v>
      </c>
      <c r="P109" s="180" cm="1">
        <f t="array" ref="P109">_xlfn.XLOOKUP(P$1,'Copy of PY1 Data(H)'!$A$1:$CZ$1,_xlfn.XLOOKUP($A109,'Copy of PY1 Data(H)'!$A$1:$A$288,'Copy of PY1 Data(H)'!$A$1:$CZ$288))</f>
        <v>0</v>
      </c>
      <c r="Q109" s="180" cm="1">
        <f t="array" ref="Q109">_xlfn.XLOOKUP(Q$1,'Copy of PY1 Data(H)'!$A$1:$CZ$1,_xlfn.XLOOKUP($A109,'Copy of PY1 Data(H)'!$A$1:$A$288,'Copy of PY1 Data(H)'!$A$1:$CZ$288))</f>
        <v>0</v>
      </c>
      <c r="R109" s="180" cm="1">
        <f t="array" ref="R109">_xlfn.XLOOKUP(R$1,'Copy of PY1 Data(H)'!$A$1:$CZ$1,_xlfn.XLOOKUP($A109,'Copy of PY1 Data(H)'!$A$1:$A$288,'Copy of PY1 Data(H)'!$A$1:$CZ$288))</f>
        <v>0</v>
      </c>
      <c r="S109" s="180" cm="1">
        <f t="array" ref="S109">_xlfn.XLOOKUP(S$1,'Copy of PY1 Data(H)'!$A$1:$CZ$1,_xlfn.XLOOKUP($A109,'Copy of PY1 Data(H)'!$A$1:$A$288,'Copy of PY1 Data(H)'!$A$1:$CZ$288))</f>
        <v>0</v>
      </c>
      <c r="T109" s="180" cm="1">
        <f t="array" ref="T109">_xlfn.XLOOKUP(T$1,'Copy of PY1 Data(H)'!$A$1:$CZ$1,_xlfn.XLOOKUP($A109,'Copy of PY1 Data(H)'!$A$1:$A$288,'Copy of PY1 Data(H)'!$A$1:$CZ$288))</f>
        <v>0</v>
      </c>
      <c r="U109" s="180" cm="1">
        <f t="array" ref="U109">_xlfn.XLOOKUP(U$1,'Copy of PY1 Data(H)'!$A$1:$CZ$1,_xlfn.XLOOKUP($A109,'Copy of PY1 Data(H)'!$A$1:$A$288,'Copy of PY1 Data(H)'!$A$1:$CZ$288))</f>
        <v>0</v>
      </c>
      <c r="V109" s="180" cm="1">
        <f t="array" ref="V109">_xlfn.XLOOKUP(V$1,'Copy of PY1 Data(H)'!$A$1:$CZ$1,_xlfn.XLOOKUP($A109,'Copy of PY1 Data(H)'!$A$1:$A$288,'Copy of PY1 Data(H)'!$A$1:$CZ$288))</f>
        <v>0</v>
      </c>
      <c r="W109" s="180" cm="1">
        <f t="array" ref="W109">_xlfn.XLOOKUP(W$1,'Copy of PY1 Data(H)'!$A$1:$CZ$1,_xlfn.XLOOKUP($A109,'Copy of PY1 Data(H)'!$A$1:$A$288,'Copy of PY1 Data(H)'!$A$1:$CZ$288))</f>
        <v>0</v>
      </c>
      <c r="X109" s="180" cm="1">
        <f t="array" ref="X109">_xlfn.XLOOKUP(X$1,'Copy of PY1 Data(H)'!$A$1:$CZ$1,_xlfn.XLOOKUP($A109,'Copy of PY1 Data(H)'!$A$1:$A$288,'Copy of PY1 Data(H)'!$A$1:$CZ$288))</f>
        <v>0</v>
      </c>
      <c r="Y109" s="180" cm="1">
        <f t="array" ref="Y109">_xlfn.XLOOKUP(Y$1,'Copy of PY1 Data(H)'!$A$1:$CZ$1,_xlfn.XLOOKUP($A109,'Copy of PY1 Data(H)'!$A$1:$A$288,'Copy of PY1 Data(H)'!$A$1:$CZ$288))</f>
        <v>0</v>
      </c>
      <c r="Z109" s="180" cm="1">
        <f t="array" ref="Z109">_xlfn.XLOOKUP(Z$1,'Copy of PY1 Data(H)'!$A$1:$CZ$1,_xlfn.XLOOKUP($A109,'Copy of PY1 Data(H)'!$A$1:$A$288,'Copy of PY1 Data(H)'!$A$1:$CZ$288))</f>
        <v>0</v>
      </c>
      <c r="AA109" s="180" cm="1">
        <f t="array" ref="AA109">_xlfn.XLOOKUP(AA$1,'Copy of PY1 Data(H)'!$A$1:$CZ$1,_xlfn.XLOOKUP($A109,'Copy of PY1 Data(H)'!$A$1:$A$288,'Copy of PY1 Data(H)'!$A$1:$CZ$288))</f>
        <v>0</v>
      </c>
      <c r="AB109" s="180" cm="1">
        <f t="array" ref="AB109">_xlfn.XLOOKUP(AB$1,'Copy of PY1 Data(H)'!$A$1:$CZ$1,_xlfn.XLOOKUP($A109,'Copy of PY1 Data(H)'!$A$1:$A$288,'Copy of PY1 Data(H)'!$A$1:$CZ$288))</f>
        <v>0</v>
      </c>
      <c r="AC109" s="180" cm="1">
        <f t="array" ref="AC109">_xlfn.XLOOKUP(AC$1,'Copy of PY1 Data(H)'!$A$1:$CZ$1,_xlfn.XLOOKUP($A109,'Copy of PY1 Data(H)'!$A$1:$A$288,'Copy of PY1 Data(H)'!$A$1:$CZ$288))</f>
        <v>0</v>
      </c>
      <c r="AD109" s="180" cm="1">
        <f t="array" ref="AD109">_xlfn.XLOOKUP(AD$1,'Copy of PY1 Data(H)'!$A$1:$CZ$1,_xlfn.XLOOKUP($A109,'Copy of PY1 Data(H)'!$A$1:$A$288,'Copy of PY1 Data(H)'!$A$1:$CZ$288))</f>
        <v>0</v>
      </c>
      <c r="AE109" s="180" cm="1">
        <f t="array" ref="AE109">_xlfn.XLOOKUP(AE$1,'Copy of PY1 Data(H)'!$A$1:$CZ$1,_xlfn.XLOOKUP($A109,'Copy of PY1 Data(H)'!$A$1:$A$288,'Copy of PY1 Data(H)'!$A$1:$CZ$288))</f>
        <v>0</v>
      </c>
      <c r="AF109" s="180" cm="1">
        <f t="array" ref="AF109">_xlfn.XLOOKUP(AF$1,'Copy of PY1 Data(H)'!$A$1:$CZ$1,_xlfn.XLOOKUP($A109,'Copy of PY1 Data(H)'!$A$1:$A$288,'Copy of PY1 Data(H)'!$A$1:$CZ$288))</f>
        <v>0</v>
      </c>
      <c r="AG109" s="180" cm="1">
        <f t="array" ref="AG109">_xlfn.XLOOKUP(AG$1,'Copy of PY1 Data(H)'!$A$1:$CZ$1,_xlfn.XLOOKUP($A109,'Copy of PY1 Data(H)'!$A$1:$A$288,'Copy of PY1 Data(H)'!$A$1:$CZ$288))</f>
        <v>0</v>
      </c>
      <c r="AH109" s="180" cm="1">
        <f t="array" ref="AH109">_xlfn.XLOOKUP(AH$1,'Copy of PY1 Data(H)'!$A$1:$CZ$1,_xlfn.XLOOKUP($A109,'Copy of PY1 Data(H)'!$A$1:$A$288,'Copy of PY1 Data(H)'!$A$1:$CZ$288))</f>
        <v>0</v>
      </c>
      <c r="AI109" s="180" cm="1">
        <f t="array" ref="AI109">_xlfn.XLOOKUP(AI$1,'Copy of PY1 Data(H)'!$A$1:$CZ$1,_xlfn.XLOOKUP($A109,'Copy of PY1 Data(H)'!$A$1:$A$288,'Copy of PY1 Data(H)'!$A$1:$CZ$288))</f>
        <v>0</v>
      </c>
      <c r="AJ109" s="180" cm="1">
        <f t="array" ref="AJ109">_xlfn.XLOOKUP(AJ$1,'Copy of PY1 Data(H)'!$A$1:$CZ$1,_xlfn.XLOOKUP($A109,'Copy of PY1 Data(H)'!$A$1:$A$288,'Copy of PY1 Data(H)'!$A$1:$CZ$288))</f>
        <v>0</v>
      </c>
      <c r="AK109" s="180" cm="1">
        <f t="array" ref="AK109">_xlfn.XLOOKUP(AK$1,'Copy of PY1 Data(H)'!$A$1:$CZ$1,_xlfn.XLOOKUP($A109,'Copy of PY1 Data(H)'!$A$1:$A$288,'Copy of PY1 Data(H)'!$A$1:$CZ$288))</f>
        <v>0</v>
      </c>
      <c r="AL109" s="180" cm="1">
        <f t="array" ref="AL109">_xlfn.XLOOKUP(AL$1,'Copy of PY1 Data(H)'!$A$1:$CZ$1,_xlfn.XLOOKUP($A109,'Copy of PY1 Data(H)'!$A$1:$A$288,'Copy of PY1 Data(H)'!$A$1:$CZ$288))</f>
        <v>0</v>
      </c>
      <c r="AM109" s="180" cm="1">
        <f t="array" ref="AM109">_xlfn.XLOOKUP(AM$1,'Copy of PY1 Data(H)'!$A$1:$CZ$1,_xlfn.XLOOKUP($A109,'Copy of PY1 Data(H)'!$A$1:$A$288,'Copy of PY1 Data(H)'!$A$1:$CZ$288))</f>
        <v>0</v>
      </c>
      <c r="AN109" s="180" cm="1">
        <f t="array" ref="AN109">_xlfn.XLOOKUP(AN$1,'Copy of PY1 Data(H)'!$A$1:$CZ$1,_xlfn.XLOOKUP($A109,'Copy of PY1 Data(H)'!$A$1:$A$288,'Copy of PY1 Data(H)'!$A$1:$CZ$288))</f>
        <v>0</v>
      </c>
      <c r="AO109" s="180" cm="1">
        <f t="array" ref="AO109">_xlfn.XLOOKUP(AO$1,'Copy of PY1 Data(H)'!$A$1:$CZ$1,_xlfn.XLOOKUP($A109,'Copy of PY1 Data(H)'!$A$1:$A$288,'Copy of PY1 Data(H)'!$A$1:$CZ$288))</f>
        <v>0</v>
      </c>
      <c r="AP109" s="180" cm="1">
        <f t="array" ref="AP109">_xlfn.XLOOKUP(AP$1,'Copy of PY1 Data(H)'!$A$1:$CZ$1,_xlfn.XLOOKUP($A109,'Copy of PY1 Data(H)'!$A$1:$A$288,'Copy of PY1 Data(H)'!$A$1:$CZ$288))</f>
        <v>0</v>
      </c>
      <c r="AQ109" s="180" cm="1">
        <f t="array" ref="AQ109">_xlfn.XLOOKUP(AQ$1,'Copy of PY1 Data(H)'!$A$1:$CZ$1,_xlfn.XLOOKUP($A109,'Copy of PY1 Data(H)'!$A$1:$A$288,'Copy of PY1 Data(H)'!$A$1:$CZ$288))</f>
        <v>0</v>
      </c>
      <c r="AR109" s="180" cm="1">
        <f t="array" ref="AR109">_xlfn.XLOOKUP(AR$1,'Copy of PY1 Data(H)'!$A$1:$CZ$1,_xlfn.XLOOKUP($A109,'Copy of PY1 Data(H)'!$A$1:$A$288,'Copy of PY1 Data(H)'!$A$1:$CZ$288))</f>
        <v>0</v>
      </c>
      <c r="AS109" s="180" cm="1">
        <f t="array" ref="AS109">_xlfn.XLOOKUP(AS$1,'Copy of PY1 Data(H)'!$A$1:$CZ$1,_xlfn.XLOOKUP($A109,'Copy of PY1 Data(H)'!$A$1:$A$288,'Copy of PY1 Data(H)'!$A$1:$CZ$288))</f>
        <v>0</v>
      </c>
      <c r="AT109" s="180" cm="1">
        <f t="array" ref="AT109">_xlfn.XLOOKUP(AT$1,'Copy of PY1 Data(H)'!$A$1:$CZ$1,_xlfn.XLOOKUP($A109,'Copy of PY1 Data(H)'!$A$1:$A$288,'Copy of PY1 Data(H)'!$A$1:$CZ$288))</f>
        <v>0</v>
      </c>
      <c r="AU109" s="180" cm="1">
        <f t="array" ref="AU109">_xlfn.XLOOKUP(AU$1,'Copy of PY1 Data(H)'!$A$1:$CZ$1,_xlfn.XLOOKUP($A109,'Copy of PY1 Data(H)'!$A$1:$A$288,'Copy of PY1 Data(H)'!$A$1:$CZ$288))</f>
        <v>0</v>
      </c>
      <c r="AV109" s="180" cm="1">
        <f t="array" ref="AV109">_xlfn.XLOOKUP(AV$1,'Copy of PY1 Data(H)'!$A$1:$CZ$1,_xlfn.XLOOKUP($A109,'Copy of PY1 Data(H)'!$A$1:$A$288,'Copy of PY1 Data(H)'!$A$1:$CZ$288))</f>
        <v>0</v>
      </c>
      <c r="AW109" s="180" cm="1">
        <f t="array" ref="AW109">_xlfn.XLOOKUP(AW$1,'Copy of PY1 Data(H)'!$A$1:$CZ$1,_xlfn.XLOOKUP($A109,'Copy of PY1 Data(H)'!$A$1:$A$288,'Copy of PY1 Data(H)'!$A$1:$CZ$288))</f>
        <v>0</v>
      </c>
      <c r="AX109" s="180" cm="1">
        <f t="array" ref="AX109">_xlfn.XLOOKUP(AX$1,'Copy of PY1 Data(H)'!$A$1:$CZ$1,_xlfn.XLOOKUP($A109,'Copy of PY1 Data(H)'!$A$1:$A$288,'Copy of PY1 Data(H)'!$A$1:$CZ$288))</f>
        <v>0</v>
      </c>
      <c r="AY109" s="180" cm="1">
        <f t="array" ref="AY109">_xlfn.XLOOKUP(AY$1,'Copy of PY1 Data(H)'!$A$1:$CZ$1,_xlfn.XLOOKUP($A109,'Copy of PY1 Data(H)'!$A$1:$A$288,'Copy of PY1 Data(H)'!$A$1:$CZ$288))</f>
        <v>0</v>
      </c>
      <c r="AZ109" s="180" cm="1">
        <f t="array" ref="AZ109">_xlfn.XLOOKUP(AZ$1,'Copy of PY1 Data(H)'!$A$1:$CZ$1,_xlfn.XLOOKUP($A109,'Copy of PY1 Data(H)'!$A$1:$A$288,'Copy of PY1 Data(H)'!$A$1:$CZ$288))</f>
        <v>0</v>
      </c>
      <c r="BA109" s="180" cm="1">
        <f t="array" ref="BA109">_xlfn.XLOOKUP(BA$1,'Copy of PY1 Data(H)'!$A$1:$CZ$1,_xlfn.XLOOKUP($A109,'Copy of PY1 Data(H)'!$A$1:$A$288,'Copy of PY1 Data(H)'!$A$1:$CZ$288))</f>
        <v>0</v>
      </c>
      <c r="BB109" s="180" cm="1">
        <f t="array" ref="BB109">_xlfn.XLOOKUP(BB$1,'Copy of PY1 Data(H)'!$A$1:$CZ$1,_xlfn.XLOOKUP($A109,'Copy of PY1 Data(H)'!$A$1:$A$288,'Copy of PY1 Data(H)'!$A$1:$CZ$288))</f>
        <v>0</v>
      </c>
      <c r="BC109" s="180" cm="1">
        <f t="array" ref="BC109">_xlfn.XLOOKUP(BC$1,'Copy of PY1 Data(H)'!$A$1:$CZ$1,_xlfn.XLOOKUP($A109,'Copy of PY1 Data(H)'!$A$1:$A$288,'Copy of PY1 Data(H)'!$A$1:$CZ$288))</f>
        <v>0</v>
      </c>
      <c r="BD109" s="180" cm="1">
        <f t="array" ref="BD109">_xlfn.XLOOKUP(BD$1,'Copy of PY1 Data(H)'!$A$1:$CZ$1,_xlfn.XLOOKUP($A109,'Copy of PY1 Data(H)'!$A$1:$A$288,'Copy of PY1 Data(H)'!$A$1:$CZ$288))</f>
        <v>0</v>
      </c>
      <c r="BE109" s="180" cm="1">
        <f t="array" ref="BE109">_xlfn.XLOOKUP(BE$1,'Copy of PY1 Data(H)'!$A$1:$CZ$1,_xlfn.XLOOKUP($A109,'Copy of PY1 Data(H)'!$A$1:$A$288,'Copy of PY1 Data(H)'!$A$1:$CZ$288))</f>
        <v>0</v>
      </c>
      <c r="BF109" s="180" cm="1">
        <f t="array" ref="BF109">_xlfn.XLOOKUP(BF$1,'Copy of PY1 Data(H)'!$A$1:$CZ$1,_xlfn.XLOOKUP($A109,'Copy of PY1 Data(H)'!$A$1:$A$288,'Copy of PY1 Data(H)'!$A$1:$CZ$288))</f>
        <v>0</v>
      </c>
      <c r="BG109" s="180" cm="1">
        <f t="array" ref="BG109">_xlfn.XLOOKUP(BG$1,'Copy of PY1 Data(H)'!$A$1:$CZ$1,_xlfn.XLOOKUP($A109,'Copy of PY1 Data(H)'!$A$1:$A$288,'Copy of PY1 Data(H)'!$A$1:$CZ$288))</f>
        <v>0</v>
      </c>
      <c r="BH109" s="180" cm="1">
        <f t="array" ref="BH109">_xlfn.XLOOKUP(BH$1,'Copy of PY1 Data(H)'!$A$1:$CZ$1,_xlfn.XLOOKUP($A109,'Copy of PY1 Data(H)'!$A$1:$A$288,'Copy of PY1 Data(H)'!$A$1:$CZ$288))</f>
        <v>0</v>
      </c>
      <c r="BI109" s="180" cm="1">
        <f t="array" ref="BI109">_xlfn.XLOOKUP(BI$1,'Copy of PY1 Data(H)'!$A$1:$CZ$1,_xlfn.XLOOKUP($A109,'Copy of PY1 Data(H)'!$A$1:$A$288,'Copy of PY1 Data(H)'!$A$1:$CZ$288))</f>
        <v>0</v>
      </c>
      <c r="BJ109" s="180" cm="1">
        <f t="array" ref="BJ109">_xlfn.XLOOKUP(BJ$1,'Copy of PY1 Data(H)'!$A$1:$CZ$1,_xlfn.XLOOKUP($A109,'Copy of PY1 Data(H)'!$A$1:$A$288,'Copy of PY1 Data(H)'!$A$1:$CZ$288))</f>
        <v>0</v>
      </c>
      <c r="BK109" s="180" cm="1">
        <f t="array" ref="BK109">_xlfn.XLOOKUP(BK$1,'Copy of PY1 Data(H)'!$A$1:$CZ$1,_xlfn.XLOOKUP($A109,'Copy of PY1 Data(H)'!$A$1:$A$288,'Copy of PY1 Data(H)'!$A$1:$CZ$288))</f>
        <v>0</v>
      </c>
      <c r="BL109" s="180" cm="1">
        <f t="array" ref="BL109">_xlfn.XLOOKUP(BL$1,'Copy of PY1 Data(H)'!$A$1:$CZ$1,_xlfn.XLOOKUP($A109,'Copy of PY1 Data(H)'!$A$1:$A$288,'Copy of PY1 Data(H)'!$A$1:$CZ$288))</f>
        <v>0</v>
      </c>
      <c r="BM109" s="180" cm="1">
        <f t="array" ref="BM109">_xlfn.XLOOKUP(BM$1,'Copy of PY1 Data(H)'!$A$1:$CZ$1,_xlfn.XLOOKUP($A109,'Copy of PY1 Data(H)'!$A$1:$A$288,'Copy of PY1 Data(H)'!$A$1:$CZ$288))</f>
        <v>0</v>
      </c>
      <c r="BN109" s="180" cm="1">
        <f t="array" ref="BN109">_xlfn.XLOOKUP(BN$1,'Copy of PY1 Data(H)'!$A$1:$CZ$1,_xlfn.XLOOKUP($A109,'Copy of PY1 Data(H)'!$A$1:$A$288,'Copy of PY1 Data(H)'!$A$1:$CZ$288))</f>
        <v>0</v>
      </c>
      <c r="BO109" s="180" cm="1">
        <f t="array" ref="BO109">_xlfn.XLOOKUP(BO$1,'Copy of PY1 Data(H)'!$A$1:$CZ$1,_xlfn.XLOOKUP($A109,'Copy of PY1 Data(H)'!$A$1:$A$288,'Copy of PY1 Data(H)'!$A$1:$CZ$288))</f>
        <v>0</v>
      </c>
      <c r="BP109" s="180" cm="1">
        <f t="array" ref="BP109">_xlfn.XLOOKUP(BP$1,'Copy of PY1 Data(H)'!$A$1:$CZ$1,_xlfn.XLOOKUP($A109,'Copy of PY1 Data(H)'!$A$1:$A$288,'Copy of PY1 Data(H)'!$A$1:$CZ$288))</f>
        <v>0</v>
      </c>
      <c r="BQ109" s="180" cm="1">
        <f t="array" ref="BQ109">_xlfn.XLOOKUP(BQ$1,'Copy of PY1 Data(H)'!$A$1:$CZ$1,_xlfn.XLOOKUP($A109,'Copy of PY1 Data(H)'!$A$1:$A$288,'Copy of PY1 Data(H)'!$A$1:$CZ$288))</f>
        <v>0</v>
      </c>
      <c r="BR109" s="180" cm="1">
        <f t="array" ref="BR109">_xlfn.XLOOKUP(BR$1,'Copy of PY1 Data(H)'!$A$1:$CZ$1,_xlfn.XLOOKUP($A109,'Copy of PY1 Data(H)'!$A$1:$A$288,'Copy of PY1 Data(H)'!$A$1:$CZ$288))</f>
        <v>0</v>
      </c>
      <c r="BS109" s="180" cm="1">
        <f t="array" ref="BS109">_xlfn.XLOOKUP(BS$1,'Copy of PY1 Data(H)'!$A$1:$CZ$1,_xlfn.XLOOKUP($A109,'Copy of PY1 Data(H)'!$A$1:$A$288,'Copy of PY1 Data(H)'!$A$1:$CZ$288))</f>
        <v>0</v>
      </c>
      <c r="BT109" s="180" cm="1">
        <f t="array" ref="BT109">_xlfn.XLOOKUP(BT$1,'Copy of PY1 Data(H)'!$A$1:$CZ$1,_xlfn.XLOOKUP($A109,'Copy of PY1 Data(H)'!$A$1:$A$288,'Copy of PY1 Data(H)'!$A$1:$CZ$288))</f>
        <v>0</v>
      </c>
      <c r="BU109" s="180" cm="1">
        <f t="array" ref="BU109">_xlfn.XLOOKUP(BU$1,'Copy of PY1 Data(H)'!$A$1:$CZ$1,_xlfn.XLOOKUP($A109,'Copy of PY1 Data(H)'!$A$1:$A$288,'Copy of PY1 Data(H)'!$A$1:$CZ$288))</f>
        <v>0</v>
      </c>
      <c r="BV109" s="180" cm="1">
        <f t="array" ref="BV109">_xlfn.XLOOKUP(BV$1,'Copy of PY1 Data(H)'!$A$1:$CZ$1,_xlfn.XLOOKUP($A109,'Copy of PY1 Data(H)'!$A$1:$A$288,'Copy of PY1 Data(H)'!$A$1:$CZ$288))</f>
        <v>0</v>
      </c>
      <c r="BW109" s="180" cm="1">
        <f t="array" ref="BW109">_xlfn.XLOOKUP(BW$1,'Copy of PY1 Data(H)'!$A$1:$CZ$1,_xlfn.XLOOKUP($A109,'Copy of PY1 Data(H)'!$A$1:$A$288,'Copy of PY1 Data(H)'!$A$1:$CZ$288))</f>
        <v>0</v>
      </c>
      <c r="BX109" s="180" cm="1">
        <f t="array" ref="BX109">_xlfn.XLOOKUP(BX$1,'Copy of PY1 Data(H)'!$A$1:$CZ$1,_xlfn.XLOOKUP($A109,'Copy of PY1 Data(H)'!$A$1:$A$288,'Copy of PY1 Data(H)'!$A$1:$CZ$288))</f>
        <v>0</v>
      </c>
      <c r="BY109" s="180" cm="1">
        <f t="array" ref="BY109">_xlfn.XLOOKUP(BY$1,'Copy of PY1 Data(H)'!$A$1:$CZ$1,_xlfn.XLOOKUP($A109,'Copy of PY1 Data(H)'!$A$1:$A$288,'Copy of PY1 Data(H)'!$A$1:$CZ$288))</f>
        <v>0</v>
      </c>
      <c r="BZ109" s="180" cm="1">
        <f t="array" ref="BZ109">_xlfn.XLOOKUP(BZ$1,'Copy of PY1 Data(H)'!$A$1:$CZ$1,_xlfn.XLOOKUP($A109,'Copy of PY1 Data(H)'!$A$1:$A$288,'Copy of PY1 Data(H)'!$A$1:$CZ$288))</f>
        <v>0</v>
      </c>
      <c r="CA109" s="180" cm="1">
        <f t="array" ref="CA109">_xlfn.XLOOKUP(CA$1,'Copy of PY1 Data(H)'!$A$1:$CZ$1,_xlfn.XLOOKUP($A109,'Copy of PY1 Data(H)'!$A$1:$A$288,'Copy of PY1 Data(H)'!$A$1:$CZ$288))</f>
        <v>0</v>
      </c>
      <c r="CB109" s="180" cm="1">
        <f t="array" ref="CB109">_xlfn.XLOOKUP(CB$1,'Copy of PY1 Data(H)'!$A$1:$CZ$1,_xlfn.XLOOKUP($A109,'Copy of PY1 Data(H)'!$A$1:$A$288,'Copy of PY1 Data(H)'!$A$1:$CZ$288))</f>
        <v>0</v>
      </c>
      <c r="CC109" s="180" cm="1">
        <f t="array" ref="CC109">_xlfn.XLOOKUP(CC$1,'Copy of PY1 Data(H)'!$A$1:$CZ$1,_xlfn.XLOOKUP($A109,'Copy of PY1 Data(H)'!$A$1:$A$288,'Copy of PY1 Data(H)'!$A$1:$CZ$288))</f>
        <v>0</v>
      </c>
      <c r="CD109" s="180" cm="1">
        <f t="array" ref="CD109">_xlfn.XLOOKUP(CD$1,'Copy of PY1 Data(H)'!$A$1:$CZ$1,_xlfn.XLOOKUP($A109,'Copy of PY1 Data(H)'!$A$1:$A$288,'Copy of PY1 Data(H)'!$A$1:$CZ$288))</f>
        <v>0</v>
      </c>
    </row>
    <row r="110" spans="1:82" x14ac:dyDescent="0.3">
      <c r="A110" s="180">
        <v>641</v>
      </c>
      <c r="C110" s="180"/>
      <c r="D110" s="180" cm="1">
        <f t="array" ref="D110">_xlfn.XLOOKUP(D$1,'Copy of PY1 Data(H)'!$A$1:$CZ$1,_xlfn.XLOOKUP($A110,'Copy of PY1 Data(H)'!$A$1:$A$288,'Copy of PY1 Data(H)'!$A$1:$CZ$288))</f>
        <v>0</v>
      </c>
      <c r="E110" s="180" cm="1">
        <f t="array" ref="E110">_xlfn.XLOOKUP(E$1,'Copy of PY1 Data(H)'!$A$1:$CZ$1,_xlfn.XLOOKUP($A110,'Copy of PY1 Data(H)'!$A$1:$A$288,'Copy of PY1 Data(H)'!$A$1:$CZ$288))</f>
        <v>0</v>
      </c>
      <c r="F110" s="180" cm="1">
        <f t="array" ref="F110">_xlfn.XLOOKUP(F$1,'Copy of PY1 Data(H)'!$A$1:$CZ$1,_xlfn.XLOOKUP($A110,'Copy of PY1 Data(H)'!$A$1:$A$288,'Copy of PY1 Data(H)'!$A$1:$CZ$288))</f>
        <v>0</v>
      </c>
      <c r="G110" s="180" cm="1">
        <f t="array" ref="G110">_xlfn.XLOOKUP(G$1,'Copy of PY1 Data(H)'!$A$1:$CZ$1,_xlfn.XLOOKUP($A110,'Copy of PY1 Data(H)'!$A$1:$A$288,'Copy of PY1 Data(H)'!$A$1:$CZ$288))</f>
        <v>0</v>
      </c>
      <c r="H110" s="180" cm="1">
        <f t="array" ref="H110">_xlfn.XLOOKUP(H$1,'Copy of PY1 Data(H)'!$A$1:$CZ$1,_xlfn.XLOOKUP($A110,'Copy of PY1 Data(H)'!$A$1:$A$288,'Copy of PY1 Data(H)'!$A$1:$CZ$288))</f>
        <v>0</v>
      </c>
      <c r="I110" s="180" cm="1">
        <f t="array" ref="I110">_xlfn.XLOOKUP(I$1,'Copy of PY1 Data(H)'!$A$1:$CZ$1,_xlfn.XLOOKUP($A110,'Copy of PY1 Data(H)'!$A$1:$A$288,'Copy of PY1 Data(H)'!$A$1:$CZ$288))</f>
        <v>0</v>
      </c>
      <c r="J110" s="180" cm="1">
        <f t="array" ref="J110">_xlfn.XLOOKUP(J$1,'Copy of PY1 Data(H)'!$A$1:$CZ$1,_xlfn.XLOOKUP($A110,'Copy of PY1 Data(H)'!$A$1:$A$288,'Copy of PY1 Data(H)'!$A$1:$CZ$288))</f>
        <v>0</v>
      </c>
      <c r="K110" s="180" cm="1">
        <f t="array" ref="K110">_xlfn.XLOOKUP(K$1,'Copy of PY1 Data(H)'!$A$1:$CZ$1,_xlfn.XLOOKUP($A110,'Copy of PY1 Data(H)'!$A$1:$A$288,'Copy of PY1 Data(H)'!$A$1:$CZ$288))</f>
        <v>0</v>
      </c>
      <c r="L110" s="180" cm="1">
        <f t="array" ref="L110">_xlfn.XLOOKUP(L$1,'Copy of PY1 Data(H)'!$A$1:$CZ$1,_xlfn.XLOOKUP($A110,'Copy of PY1 Data(H)'!$A$1:$A$288,'Copy of PY1 Data(H)'!$A$1:$CZ$288))</f>
        <v>16000</v>
      </c>
      <c r="M110" s="180" cm="1">
        <f t="array" ref="M110">_xlfn.XLOOKUP(M$1,'Copy of PY1 Data(H)'!$A$1:$CZ$1,_xlfn.XLOOKUP($A110,'Copy of PY1 Data(H)'!$A$1:$A$288,'Copy of PY1 Data(H)'!$A$1:$CZ$288))</f>
        <v>0</v>
      </c>
      <c r="N110" s="180" cm="1">
        <f t="array" ref="N110">_xlfn.XLOOKUP(N$1,'Copy of PY1 Data(H)'!$A$1:$CZ$1,_xlfn.XLOOKUP($A110,'Copy of PY1 Data(H)'!$A$1:$A$288,'Copy of PY1 Data(H)'!$A$1:$CZ$288))</f>
        <v>0</v>
      </c>
      <c r="O110" s="180" cm="1">
        <f t="array" ref="O110">_xlfn.XLOOKUP(O$1,'Copy of PY1 Data(H)'!$A$1:$CZ$1,_xlfn.XLOOKUP($A110,'Copy of PY1 Data(H)'!$A$1:$A$288,'Copy of PY1 Data(H)'!$A$1:$CZ$288))</f>
        <v>0</v>
      </c>
      <c r="P110" s="180" cm="1">
        <f t="array" ref="P110">_xlfn.XLOOKUP(P$1,'Copy of PY1 Data(H)'!$A$1:$CZ$1,_xlfn.XLOOKUP($A110,'Copy of PY1 Data(H)'!$A$1:$A$288,'Copy of PY1 Data(H)'!$A$1:$CZ$288))</f>
        <v>0</v>
      </c>
      <c r="Q110" s="180" cm="1">
        <f t="array" ref="Q110">_xlfn.XLOOKUP(Q$1,'Copy of PY1 Data(H)'!$A$1:$CZ$1,_xlfn.XLOOKUP($A110,'Copy of PY1 Data(H)'!$A$1:$A$288,'Copy of PY1 Data(H)'!$A$1:$CZ$288))</f>
        <v>20000</v>
      </c>
      <c r="R110" s="180" cm="1">
        <f t="array" ref="R110">_xlfn.XLOOKUP(R$1,'Copy of PY1 Data(H)'!$A$1:$CZ$1,_xlfn.XLOOKUP($A110,'Copy of PY1 Data(H)'!$A$1:$A$288,'Copy of PY1 Data(H)'!$A$1:$CZ$288))</f>
        <v>0</v>
      </c>
      <c r="S110" s="180" cm="1">
        <f t="array" ref="S110">_xlfn.XLOOKUP(S$1,'Copy of PY1 Data(H)'!$A$1:$CZ$1,_xlfn.XLOOKUP($A110,'Copy of PY1 Data(H)'!$A$1:$A$288,'Copy of PY1 Data(H)'!$A$1:$CZ$288))</f>
        <v>4011</v>
      </c>
      <c r="T110" s="180" cm="1">
        <f t="array" ref="T110">_xlfn.XLOOKUP(T$1,'Copy of PY1 Data(H)'!$A$1:$CZ$1,_xlfn.XLOOKUP($A110,'Copy of PY1 Data(H)'!$A$1:$A$288,'Copy of PY1 Data(H)'!$A$1:$CZ$288))</f>
        <v>0</v>
      </c>
      <c r="U110" s="180" cm="1">
        <f t="array" ref="U110">_xlfn.XLOOKUP(U$1,'Copy of PY1 Data(H)'!$A$1:$CZ$1,_xlfn.XLOOKUP($A110,'Copy of PY1 Data(H)'!$A$1:$A$288,'Copy of PY1 Data(H)'!$A$1:$CZ$288))</f>
        <v>0</v>
      </c>
      <c r="V110" s="180" cm="1">
        <f t="array" ref="V110">_xlfn.XLOOKUP(V$1,'Copy of PY1 Data(H)'!$A$1:$CZ$1,_xlfn.XLOOKUP($A110,'Copy of PY1 Data(H)'!$A$1:$A$288,'Copy of PY1 Data(H)'!$A$1:$CZ$288))</f>
        <v>0</v>
      </c>
      <c r="W110" s="180" cm="1">
        <f t="array" ref="W110">_xlfn.XLOOKUP(W$1,'Copy of PY1 Data(H)'!$A$1:$CZ$1,_xlfn.XLOOKUP($A110,'Copy of PY1 Data(H)'!$A$1:$A$288,'Copy of PY1 Data(H)'!$A$1:$CZ$288))</f>
        <v>0</v>
      </c>
      <c r="X110" s="180" cm="1">
        <f t="array" ref="X110">_xlfn.XLOOKUP(X$1,'Copy of PY1 Data(H)'!$A$1:$CZ$1,_xlfn.XLOOKUP($A110,'Copy of PY1 Data(H)'!$A$1:$A$288,'Copy of PY1 Data(H)'!$A$1:$CZ$288))</f>
        <v>0</v>
      </c>
      <c r="Y110" s="180" cm="1">
        <f t="array" ref="Y110">_xlfn.XLOOKUP(Y$1,'Copy of PY1 Data(H)'!$A$1:$CZ$1,_xlfn.XLOOKUP($A110,'Copy of PY1 Data(H)'!$A$1:$A$288,'Copy of PY1 Data(H)'!$A$1:$CZ$288))</f>
        <v>0</v>
      </c>
      <c r="Z110" s="180" cm="1">
        <f t="array" ref="Z110">_xlfn.XLOOKUP(Z$1,'Copy of PY1 Data(H)'!$A$1:$CZ$1,_xlfn.XLOOKUP($A110,'Copy of PY1 Data(H)'!$A$1:$A$288,'Copy of PY1 Data(H)'!$A$1:$CZ$288))</f>
        <v>0</v>
      </c>
      <c r="AA110" s="180" cm="1">
        <f t="array" ref="AA110">_xlfn.XLOOKUP(AA$1,'Copy of PY1 Data(H)'!$A$1:$CZ$1,_xlfn.XLOOKUP($A110,'Copy of PY1 Data(H)'!$A$1:$A$288,'Copy of PY1 Data(H)'!$A$1:$CZ$288))</f>
        <v>0</v>
      </c>
      <c r="AB110" s="180" cm="1">
        <f t="array" ref="AB110">_xlfn.XLOOKUP(AB$1,'Copy of PY1 Data(H)'!$A$1:$CZ$1,_xlfn.XLOOKUP($A110,'Copy of PY1 Data(H)'!$A$1:$A$288,'Copy of PY1 Data(H)'!$A$1:$CZ$288))</f>
        <v>0</v>
      </c>
      <c r="AC110" s="180" cm="1">
        <f t="array" ref="AC110">_xlfn.XLOOKUP(AC$1,'Copy of PY1 Data(H)'!$A$1:$CZ$1,_xlfn.XLOOKUP($A110,'Copy of PY1 Data(H)'!$A$1:$A$288,'Copy of PY1 Data(H)'!$A$1:$CZ$288))</f>
        <v>0</v>
      </c>
      <c r="AD110" s="180" cm="1">
        <f t="array" ref="AD110">_xlfn.XLOOKUP(AD$1,'Copy of PY1 Data(H)'!$A$1:$CZ$1,_xlfn.XLOOKUP($A110,'Copy of PY1 Data(H)'!$A$1:$A$288,'Copy of PY1 Data(H)'!$A$1:$CZ$288))</f>
        <v>0</v>
      </c>
      <c r="AE110" s="180" cm="1">
        <f t="array" ref="AE110">_xlfn.XLOOKUP(AE$1,'Copy of PY1 Data(H)'!$A$1:$CZ$1,_xlfn.XLOOKUP($A110,'Copy of PY1 Data(H)'!$A$1:$A$288,'Copy of PY1 Data(H)'!$A$1:$CZ$288))</f>
        <v>0</v>
      </c>
      <c r="AF110" s="180" cm="1">
        <f t="array" ref="AF110">_xlfn.XLOOKUP(AF$1,'Copy of PY1 Data(H)'!$A$1:$CZ$1,_xlfn.XLOOKUP($A110,'Copy of PY1 Data(H)'!$A$1:$A$288,'Copy of PY1 Data(H)'!$A$1:$CZ$288))</f>
        <v>195424</v>
      </c>
      <c r="AG110" s="180" cm="1">
        <f t="array" ref="AG110">_xlfn.XLOOKUP(AG$1,'Copy of PY1 Data(H)'!$A$1:$CZ$1,_xlfn.XLOOKUP($A110,'Copy of PY1 Data(H)'!$A$1:$A$288,'Copy of PY1 Data(H)'!$A$1:$CZ$288))</f>
        <v>0</v>
      </c>
      <c r="AH110" s="180" cm="1">
        <f t="array" ref="AH110">_xlfn.XLOOKUP(AH$1,'Copy of PY1 Data(H)'!$A$1:$CZ$1,_xlfn.XLOOKUP($A110,'Copy of PY1 Data(H)'!$A$1:$A$288,'Copy of PY1 Data(H)'!$A$1:$CZ$288))</f>
        <v>0</v>
      </c>
      <c r="AI110" s="180" cm="1">
        <f t="array" ref="AI110">_xlfn.XLOOKUP(AI$1,'Copy of PY1 Data(H)'!$A$1:$CZ$1,_xlfn.XLOOKUP($A110,'Copy of PY1 Data(H)'!$A$1:$A$288,'Copy of PY1 Data(H)'!$A$1:$CZ$288))</f>
        <v>0</v>
      </c>
      <c r="AJ110" s="180" cm="1">
        <f t="array" ref="AJ110">_xlfn.XLOOKUP(AJ$1,'Copy of PY1 Data(H)'!$A$1:$CZ$1,_xlfn.XLOOKUP($A110,'Copy of PY1 Data(H)'!$A$1:$A$288,'Copy of PY1 Data(H)'!$A$1:$CZ$288))</f>
        <v>0</v>
      </c>
      <c r="AK110" s="180" cm="1">
        <f t="array" ref="AK110">_xlfn.XLOOKUP(AK$1,'Copy of PY1 Data(H)'!$A$1:$CZ$1,_xlfn.XLOOKUP($A110,'Copy of PY1 Data(H)'!$A$1:$A$288,'Copy of PY1 Data(H)'!$A$1:$CZ$288))</f>
        <v>0</v>
      </c>
      <c r="AL110" s="180" cm="1">
        <f t="array" ref="AL110">_xlfn.XLOOKUP(AL$1,'Copy of PY1 Data(H)'!$A$1:$CZ$1,_xlfn.XLOOKUP($A110,'Copy of PY1 Data(H)'!$A$1:$A$288,'Copy of PY1 Data(H)'!$A$1:$CZ$288))</f>
        <v>0</v>
      </c>
      <c r="AM110" s="180" cm="1">
        <f t="array" ref="AM110">_xlfn.XLOOKUP(AM$1,'Copy of PY1 Data(H)'!$A$1:$CZ$1,_xlfn.XLOOKUP($A110,'Copy of PY1 Data(H)'!$A$1:$A$288,'Copy of PY1 Data(H)'!$A$1:$CZ$288))</f>
        <v>0</v>
      </c>
      <c r="AN110" s="180" cm="1">
        <f t="array" ref="AN110">_xlfn.XLOOKUP(AN$1,'Copy of PY1 Data(H)'!$A$1:$CZ$1,_xlfn.XLOOKUP($A110,'Copy of PY1 Data(H)'!$A$1:$A$288,'Copy of PY1 Data(H)'!$A$1:$CZ$288))</f>
        <v>0</v>
      </c>
      <c r="AO110" s="180" cm="1">
        <f t="array" ref="AO110">_xlfn.XLOOKUP(AO$1,'Copy of PY1 Data(H)'!$A$1:$CZ$1,_xlfn.XLOOKUP($A110,'Copy of PY1 Data(H)'!$A$1:$A$288,'Copy of PY1 Data(H)'!$A$1:$CZ$288))</f>
        <v>0</v>
      </c>
      <c r="AP110" s="180" cm="1">
        <f t="array" ref="AP110">_xlfn.XLOOKUP(AP$1,'Copy of PY1 Data(H)'!$A$1:$CZ$1,_xlfn.XLOOKUP($A110,'Copy of PY1 Data(H)'!$A$1:$A$288,'Copy of PY1 Data(H)'!$A$1:$CZ$288))</f>
        <v>27775</v>
      </c>
      <c r="AQ110" s="180" cm="1">
        <f t="array" ref="AQ110">_xlfn.XLOOKUP(AQ$1,'Copy of PY1 Data(H)'!$A$1:$CZ$1,_xlfn.XLOOKUP($A110,'Copy of PY1 Data(H)'!$A$1:$A$288,'Copy of PY1 Data(H)'!$A$1:$CZ$288))</f>
        <v>0</v>
      </c>
      <c r="AR110" s="180" cm="1">
        <f t="array" ref="AR110">_xlfn.XLOOKUP(AR$1,'Copy of PY1 Data(H)'!$A$1:$CZ$1,_xlfn.XLOOKUP($A110,'Copy of PY1 Data(H)'!$A$1:$A$288,'Copy of PY1 Data(H)'!$A$1:$CZ$288))</f>
        <v>0</v>
      </c>
      <c r="AS110" s="180" cm="1">
        <f t="array" ref="AS110">_xlfn.XLOOKUP(AS$1,'Copy of PY1 Data(H)'!$A$1:$CZ$1,_xlfn.XLOOKUP($A110,'Copy of PY1 Data(H)'!$A$1:$A$288,'Copy of PY1 Data(H)'!$A$1:$CZ$288))</f>
        <v>0</v>
      </c>
      <c r="AT110" s="180" cm="1">
        <f t="array" ref="AT110">_xlfn.XLOOKUP(AT$1,'Copy of PY1 Data(H)'!$A$1:$CZ$1,_xlfn.XLOOKUP($A110,'Copy of PY1 Data(H)'!$A$1:$A$288,'Copy of PY1 Data(H)'!$A$1:$CZ$288))</f>
        <v>0</v>
      </c>
      <c r="AU110" s="180" cm="1">
        <f t="array" ref="AU110">_xlfn.XLOOKUP(AU$1,'Copy of PY1 Data(H)'!$A$1:$CZ$1,_xlfn.XLOOKUP($A110,'Copy of PY1 Data(H)'!$A$1:$A$288,'Copy of PY1 Data(H)'!$A$1:$CZ$288))</f>
        <v>0</v>
      </c>
      <c r="AV110" s="180" cm="1">
        <f t="array" ref="AV110">_xlfn.XLOOKUP(AV$1,'Copy of PY1 Data(H)'!$A$1:$CZ$1,_xlfn.XLOOKUP($A110,'Copy of PY1 Data(H)'!$A$1:$A$288,'Copy of PY1 Data(H)'!$A$1:$CZ$288))</f>
        <v>661979</v>
      </c>
      <c r="AW110" s="180" cm="1">
        <f t="array" ref="AW110">_xlfn.XLOOKUP(AW$1,'Copy of PY1 Data(H)'!$A$1:$CZ$1,_xlfn.XLOOKUP($A110,'Copy of PY1 Data(H)'!$A$1:$A$288,'Copy of PY1 Data(H)'!$A$1:$CZ$288))</f>
        <v>0</v>
      </c>
      <c r="AX110" s="180" cm="1">
        <f t="array" ref="AX110">_xlfn.XLOOKUP(AX$1,'Copy of PY1 Data(H)'!$A$1:$CZ$1,_xlfn.XLOOKUP($A110,'Copy of PY1 Data(H)'!$A$1:$A$288,'Copy of PY1 Data(H)'!$A$1:$CZ$288))</f>
        <v>0</v>
      </c>
      <c r="AY110" s="180" cm="1">
        <f t="array" ref="AY110">_xlfn.XLOOKUP(AY$1,'Copy of PY1 Data(H)'!$A$1:$CZ$1,_xlfn.XLOOKUP($A110,'Copy of PY1 Data(H)'!$A$1:$A$288,'Copy of PY1 Data(H)'!$A$1:$CZ$288))</f>
        <v>0</v>
      </c>
      <c r="AZ110" s="180" cm="1">
        <f t="array" ref="AZ110">_xlfn.XLOOKUP(AZ$1,'Copy of PY1 Data(H)'!$A$1:$CZ$1,_xlfn.XLOOKUP($A110,'Copy of PY1 Data(H)'!$A$1:$A$288,'Copy of PY1 Data(H)'!$A$1:$CZ$288))</f>
        <v>0</v>
      </c>
      <c r="BA110" s="180" cm="1">
        <f t="array" ref="BA110">_xlfn.XLOOKUP(BA$1,'Copy of PY1 Data(H)'!$A$1:$CZ$1,_xlfn.XLOOKUP($A110,'Copy of PY1 Data(H)'!$A$1:$A$288,'Copy of PY1 Data(H)'!$A$1:$CZ$288))</f>
        <v>0</v>
      </c>
      <c r="BB110" s="180" cm="1">
        <f t="array" ref="BB110">_xlfn.XLOOKUP(BB$1,'Copy of PY1 Data(H)'!$A$1:$CZ$1,_xlfn.XLOOKUP($A110,'Copy of PY1 Data(H)'!$A$1:$A$288,'Copy of PY1 Data(H)'!$A$1:$CZ$288))</f>
        <v>0</v>
      </c>
      <c r="BC110" s="180" cm="1">
        <f t="array" ref="BC110">_xlfn.XLOOKUP(BC$1,'Copy of PY1 Data(H)'!$A$1:$CZ$1,_xlfn.XLOOKUP($A110,'Copy of PY1 Data(H)'!$A$1:$A$288,'Copy of PY1 Data(H)'!$A$1:$CZ$288))</f>
        <v>0</v>
      </c>
      <c r="BD110" s="180" cm="1">
        <f t="array" ref="BD110">_xlfn.XLOOKUP(BD$1,'Copy of PY1 Data(H)'!$A$1:$CZ$1,_xlfn.XLOOKUP($A110,'Copy of PY1 Data(H)'!$A$1:$A$288,'Copy of PY1 Data(H)'!$A$1:$CZ$288))</f>
        <v>0</v>
      </c>
      <c r="BE110" s="180" cm="1">
        <f t="array" ref="BE110">_xlfn.XLOOKUP(BE$1,'Copy of PY1 Data(H)'!$A$1:$CZ$1,_xlfn.XLOOKUP($A110,'Copy of PY1 Data(H)'!$A$1:$A$288,'Copy of PY1 Data(H)'!$A$1:$CZ$288))</f>
        <v>0</v>
      </c>
      <c r="BF110" s="180" cm="1">
        <f t="array" ref="BF110">_xlfn.XLOOKUP(BF$1,'Copy of PY1 Data(H)'!$A$1:$CZ$1,_xlfn.XLOOKUP($A110,'Copy of PY1 Data(H)'!$A$1:$A$288,'Copy of PY1 Data(H)'!$A$1:$CZ$288))</f>
        <v>0</v>
      </c>
      <c r="BG110" s="180" cm="1">
        <f t="array" ref="BG110">_xlfn.XLOOKUP(BG$1,'Copy of PY1 Data(H)'!$A$1:$CZ$1,_xlfn.XLOOKUP($A110,'Copy of PY1 Data(H)'!$A$1:$A$288,'Copy of PY1 Data(H)'!$A$1:$CZ$288))</f>
        <v>0</v>
      </c>
      <c r="BH110" s="180" cm="1">
        <f t="array" ref="BH110">_xlfn.XLOOKUP(BH$1,'Copy of PY1 Data(H)'!$A$1:$CZ$1,_xlfn.XLOOKUP($A110,'Copy of PY1 Data(H)'!$A$1:$A$288,'Copy of PY1 Data(H)'!$A$1:$CZ$288))</f>
        <v>0</v>
      </c>
      <c r="BI110" s="180" cm="1">
        <f t="array" ref="BI110">_xlfn.XLOOKUP(BI$1,'Copy of PY1 Data(H)'!$A$1:$CZ$1,_xlfn.XLOOKUP($A110,'Copy of PY1 Data(H)'!$A$1:$A$288,'Copy of PY1 Data(H)'!$A$1:$CZ$288))</f>
        <v>0</v>
      </c>
      <c r="BJ110" s="180" cm="1">
        <f t="array" ref="BJ110">_xlfn.XLOOKUP(BJ$1,'Copy of PY1 Data(H)'!$A$1:$CZ$1,_xlfn.XLOOKUP($A110,'Copy of PY1 Data(H)'!$A$1:$A$288,'Copy of PY1 Data(H)'!$A$1:$CZ$288))</f>
        <v>0</v>
      </c>
      <c r="BK110" s="180" cm="1">
        <f t="array" ref="BK110">_xlfn.XLOOKUP(BK$1,'Copy of PY1 Data(H)'!$A$1:$CZ$1,_xlfn.XLOOKUP($A110,'Copy of PY1 Data(H)'!$A$1:$A$288,'Copy of PY1 Data(H)'!$A$1:$CZ$288))</f>
        <v>0</v>
      </c>
      <c r="BL110" s="180" cm="1">
        <f t="array" ref="BL110">_xlfn.XLOOKUP(BL$1,'Copy of PY1 Data(H)'!$A$1:$CZ$1,_xlfn.XLOOKUP($A110,'Copy of PY1 Data(H)'!$A$1:$A$288,'Copy of PY1 Data(H)'!$A$1:$CZ$288))</f>
        <v>0</v>
      </c>
      <c r="BM110" s="180" cm="1">
        <f t="array" ref="BM110">_xlfn.XLOOKUP(BM$1,'Copy of PY1 Data(H)'!$A$1:$CZ$1,_xlfn.XLOOKUP($A110,'Copy of PY1 Data(H)'!$A$1:$A$288,'Copy of PY1 Data(H)'!$A$1:$CZ$288))</f>
        <v>0</v>
      </c>
      <c r="BN110" s="180" cm="1">
        <f t="array" ref="BN110">_xlfn.XLOOKUP(BN$1,'Copy of PY1 Data(H)'!$A$1:$CZ$1,_xlfn.XLOOKUP($A110,'Copy of PY1 Data(H)'!$A$1:$A$288,'Copy of PY1 Data(H)'!$A$1:$CZ$288))</f>
        <v>5273</v>
      </c>
      <c r="BO110" s="180" cm="1">
        <f t="array" ref="BO110">_xlfn.XLOOKUP(BO$1,'Copy of PY1 Data(H)'!$A$1:$CZ$1,_xlfn.XLOOKUP($A110,'Copy of PY1 Data(H)'!$A$1:$A$288,'Copy of PY1 Data(H)'!$A$1:$CZ$288))</f>
        <v>0</v>
      </c>
      <c r="BP110" s="180" cm="1">
        <f t="array" ref="BP110">_xlfn.XLOOKUP(BP$1,'Copy of PY1 Data(H)'!$A$1:$CZ$1,_xlfn.XLOOKUP($A110,'Copy of PY1 Data(H)'!$A$1:$A$288,'Copy of PY1 Data(H)'!$A$1:$CZ$288))</f>
        <v>367488</v>
      </c>
      <c r="BQ110" s="180" cm="1">
        <f t="array" ref="BQ110">_xlfn.XLOOKUP(BQ$1,'Copy of PY1 Data(H)'!$A$1:$CZ$1,_xlfn.XLOOKUP($A110,'Copy of PY1 Data(H)'!$A$1:$A$288,'Copy of PY1 Data(H)'!$A$1:$CZ$288))</f>
        <v>0</v>
      </c>
      <c r="BR110" s="180" cm="1">
        <f t="array" ref="BR110">_xlfn.XLOOKUP(BR$1,'Copy of PY1 Data(H)'!$A$1:$CZ$1,_xlfn.XLOOKUP($A110,'Copy of PY1 Data(H)'!$A$1:$A$288,'Copy of PY1 Data(H)'!$A$1:$CZ$288))</f>
        <v>70667</v>
      </c>
      <c r="BS110" s="180" cm="1">
        <f t="array" ref="BS110">_xlfn.XLOOKUP(BS$1,'Copy of PY1 Data(H)'!$A$1:$CZ$1,_xlfn.XLOOKUP($A110,'Copy of PY1 Data(H)'!$A$1:$A$288,'Copy of PY1 Data(H)'!$A$1:$CZ$288))</f>
        <v>0</v>
      </c>
      <c r="BT110" s="180" cm="1">
        <f t="array" ref="BT110">_xlfn.XLOOKUP(BT$1,'Copy of PY1 Data(H)'!$A$1:$CZ$1,_xlfn.XLOOKUP($A110,'Copy of PY1 Data(H)'!$A$1:$A$288,'Copy of PY1 Data(H)'!$A$1:$CZ$288))</f>
        <v>0</v>
      </c>
      <c r="BU110" s="180" cm="1">
        <f t="array" ref="BU110">_xlfn.XLOOKUP(BU$1,'Copy of PY1 Data(H)'!$A$1:$CZ$1,_xlfn.XLOOKUP($A110,'Copy of PY1 Data(H)'!$A$1:$A$288,'Copy of PY1 Data(H)'!$A$1:$CZ$288))</f>
        <v>5998</v>
      </c>
      <c r="BV110" s="180" cm="1">
        <f t="array" ref="BV110">_xlfn.XLOOKUP(BV$1,'Copy of PY1 Data(H)'!$A$1:$CZ$1,_xlfn.XLOOKUP($A110,'Copy of PY1 Data(H)'!$A$1:$A$288,'Copy of PY1 Data(H)'!$A$1:$CZ$288))</f>
        <v>0</v>
      </c>
      <c r="BW110" s="180" cm="1">
        <f t="array" ref="BW110">_xlfn.XLOOKUP(BW$1,'Copy of PY1 Data(H)'!$A$1:$CZ$1,_xlfn.XLOOKUP($A110,'Copy of PY1 Data(H)'!$A$1:$A$288,'Copy of PY1 Data(H)'!$A$1:$CZ$288))</f>
        <v>0</v>
      </c>
      <c r="BX110" s="180" cm="1">
        <f t="array" ref="BX110">_xlfn.XLOOKUP(BX$1,'Copy of PY1 Data(H)'!$A$1:$CZ$1,_xlfn.XLOOKUP($A110,'Copy of PY1 Data(H)'!$A$1:$A$288,'Copy of PY1 Data(H)'!$A$1:$CZ$288))</f>
        <v>0</v>
      </c>
      <c r="BY110" s="180" cm="1">
        <f t="array" ref="BY110">_xlfn.XLOOKUP(BY$1,'Copy of PY1 Data(H)'!$A$1:$CZ$1,_xlfn.XLOOKUP($A110,'Copy of PY1 Data(H)'!$A$1:$A$288,'Copy of PY1 Data(H)'!$A$1:$CZ$288))</f>
        <v>0</v>
      </c>
      <c r="BZ110" s="180" cm="1">
        <f t="array" ref="BZ110">_xlfn.XLOOKUP(BZ$1,'Copy of PY1 Data(H)'!$A$1:$CZ$1,_xlfn.XLOOKUP($A110,'Copy of PY1 Data(H)'!$A$1:$A$288,'Copy of PY1 Data(H)'!$A$1:$CZ$288))</f>
        <v>0</v>
      </c>
      <c r="CA110" s="180" cm="1">
        <f t="array" ref="CA110">_xlfn.XLOOKUP(CA$1,'Copy of PY1 Data(H)'!$A$1:$CZ$1,_xlfn.XLOOKUP($A110,'Copy of PY1 Data(H)'!$A$1:$A$288,'Copy of PY1 Data(H)'!$A$1:$CZ$288))</f>
        <v>0</v>
      </c>
      <c r="CB110" s="180" cm="1">
        <f t="array" ref="CB110">_xlfn.XLOOKUP(CB$1,'Copy of PY1 Data(H)'!$A$1:$CZ$1,_xlfn.XLOOKUP($A110,'Copy of PY1 Data(H)'!$A$1:$A$288,'Copy of PY1 Data(H)'!$A$1:$CZ$288))</f>
        <v>0</v>
      </c>
      <c r="CC110" s="180" cm="1">
        <f t="array" ref="CC110">_xlfn.XLOOKUP(CC$1,'Copy of PY1 Data(H)'!$A$1:$CZ$1,_xlfn.XLOOKUP($A110,'Copy of PY1 Data(H)'!$A$1:$A$288,'Copy of PY1 Data(H)'!$A$1:$CZ$288))</f>
        <v>0</v>
      </c>
      <c r="CD110" s="180" cm="1">
        <f t="array" ref="CD110">_xlfn.XLOOKUP(CD$1,'Copy of PY1 Data(H)'!$A$1:$CZ$1,_xlfn.XLOOKUP($A110,'Copy of PY1 Data(H)'!$A$1:$A$288,'Copy of PY1 Data(H)'!$A$1:$CZ$288))</f>
        <v>0</v>
      </c>
    </row>
    <row r="111" spans="1:82" x14ac:dyDescent="0.3">
      <c r="A111" s="180">
        <v>642</v>
      </c>
      <c r="C111" s="180"/>
      <c r="D111" s="180" cm="1">
        <f t="array" ref="D111">_xlfn.XLOOKUP(D$1,'Copy of PY1 Data(H)'!$A$1:$CZ$1,_xlfn.XLOOKUP($A111,'Copy of PY1 Data(H)'!$A$1:$A$288,'Copy of PY1 Data(H)'!$A$1:$CZ$288))</f>
        <v>0</v>
      </c>
      <c r="E111" s="180" cm="1">
        <f t="array" ref="E111">_xlfn.XLOOKUP(E$1,'Copy of PY1 Data(H)'!$A$1:$CZ$1,_xlfn.XLOOKUP($A111,'Copy of PY1 Data(H)'!$A$1:$A$288,'Copy of PY1 Data(H)'!$A$1:$CZ$288))</f>
        <v>0</v>
      </c>
      <c r="F111" s="180" cm="1">
        <f t="array" ref="F111">_xlfn.XLOOKUP(F$1,'Copy of PY1 Data(H)'!$A$1:$CZ$1,_xlfn.XLOOKUP($A111,'Copy of PY1 Data(H)'!$A$1:$A$288,'Copy of PY1 Data(H)'!$A$1:$CZ$288))</f>
        <v>0</v>
      </c>
      <c r="G111" s="180" cm="1">
        <f t="array" ref="G111">_xlfn.XLOOKUP(G$1,'Copy of PY1 Data(H)'!$A$1:$CZ$1,_xlfn.XLOOKUP($A111,'Copy of PY1 Data(H)'!$A$1:$A$288,'Copy of PY1 Data(H)'!$A$1:$CZ$288))</f>
        <v>0</v>
      </c>
      <c r="H111" s="180" cm="1">
        <f t="array" ref="H111">_xlfn.XLOOKUP(H$1,'Copy of PY1 Data(H)'!$A$1:$CZ$1,_xlfn.XLOOKUP($A111,'Copy of PY1 Data(H)'!$A$1:$A$288,'Copy of PY1 Data(H)'!$A$1:$CZ$288))</f>
        <v>0</v>
      </c>
      <c r="I111" s="180" cm="1">
        <f t="array" ref="I111">_xlfn.XLOOKUP(I$1,'Copy of PY1 Data(H)'!$A$1:$CZ$1,_xlfn.XLOOKUP($A111,'Copy of PY1 Data(H)'!$A$1:$A$288,'Copy of PY1 Data(H)'!$A$1:$CZ$288))</f>
        <v>0</v>
      </c>
      <c r="J111" s="180" cm="1">
        <f t="array" ref="J111">_xlfn.XLOOKUP(J$1,'Copy of PY1 Data(H)'!$A$1:$CZ$1,_xlfn.XLOOKUP($A111,'Copy of PY1 Data(H)'!$A$1:$A$288,'Copy of PY1 Data(H)'!$A$1:$CZ$288))</f>
        <v>0</v>
      </c>
      <c r="K111" s="180" cm="1">
        <f t="array" ref="K111">_xlfn.XLOOKUP(K$1,'Copy of PY1 Data(H)'!$A$1:$CZ$1,_xlfn.XLOOKUP($A111,'Copy of PY1 Data(H)'!$A$1:$A$288,'Copy of PY1 Data(H)'!$A$1:$CZ$288))</f>
        <v>0</v>
      </c>
      <c r="L111" s="180" cm="1">
        <f t="array" ref="L111">_xlfn.XLOOKUP(L$1,'Copy of PY1 Data(H)'!$A$1:$CZ$1,_xlfn.XLOOKUP($A111,'Copy of PY1 Data(H)'!$A$1:$A$288,'Copy of PY1 Data(H)'!$A$1:$CZ$288))</f>
        <v>0</v>
      </c>
      <c r="M111" s="180" cm="1">
        <f t="array" ref="M111">_xlfn.XLOOKUP(M$1,'Copy of PY1 Data(H)'!$A$1:$CZ$1,_xlfn.XLOOKUP($A111,'Copy of PY1 Data(H)'!$A$1:$A$288,'Copy of PY1 Data(H)'!$A$1:$CZ$288))</f>
        <v>0</v>
      </c>
      <c r="N111" s="180" cm="1">
        <f t="array" ref="N111">_xlfn.XLOOKUP(N$1,'Copy of PY1 Data(H)'!$A$1:$CZ$1,_xlfn.XLOOKUP($A111,'Copy of PY1 Data(H)'!$A$1:$A$288,'Copy of PY1 Data(H)'!$A$1:$CZ$288))</f>
        <v>0</v>
      </c>
      <c r="O111" s="180" cm="1">
        <f t="array" ref="O111">_xlfn.XLOOKUP(O$1,'Copy of PY1 Data(H)'!$A$1:$CZ$1,_xlfn.XLOOKUP($A111,'Copy of PY1 Data(H)'!$A$1:$A$288,'Copy of PY1 Data(H)'!$A$1:$CZ$288))</f>
        <v>0</v>
      </c>
      <c r="P111" s="180" cm="1">
        <f t="array" ref="P111">_xlfn.XLOOKUP(P$1,'Copy of PY1 Data(H)'!$A$1:$CZ$1,_xlfn.XLOOKUP($A111,'Copy of PY1 Data(H)'!$A$1:$A$288,'Copy of PY1 Data(H)'!$A$1:$CZ$288))</f>
        <v>0</v>
      </c>
      <c r="Q111" s="180" cm="1">
        <f t="array" ref="Q111">_xlfn.XLOOKUP(Q$1,'Copy of PY1 Data(H)'!$A$1:$CZ$1,_xlfn.XLOOKUP($A111,'Copy of PY1 Data(H)'!$A$1:$A$288,'Copy of PY1 Data(H)'!$A$1:$CZ$288))</f>
        <v>0</v>
      </c>
      <c r="R111" s="180" cm="1">
        <f t="array" ref="R111">_xlfn.XLOOKUP(R$1,'Copy of PY1 Data(H)'!$A$1:$CZ$1,_xlfn.XLOOKUP($A111,'Copy of PY1 Data(H)'!$A$1:$A$288,'Copy of PY1 Data(H)'!$A$1:$CZ$288))</f>
        <v>0</v>
      </c>
      <c r="S111" s="180" cm="1">
        <f t="array" ref="S111">_xlfn.XLOOKUP(S$1,'Copy of PY1 Data(H)'!$A$1:$CZ$1,_xlfn.XLOOKUP($A111,'Copy of PY1 Data(H)'!$A$1:$A$288,'Copy of PY1 Data(H)'!$A$1:$CZ$288))</f>
        <v>0</v>
      </c>
      <c r="T111" s="180" cm="1">
        <f t="array" ref="T111">_xlfn.XLOOKUP(T$1,'Copy of PY1 Data(H)'!$A$1:$CZ$1,_xlfn.XLOOKUP($A111,'Copy of PY1 Data(H)'!$A$1:$A$288,'Copy of PY1 Data(H)'!$A$1:$CZ$288))</f>
        <v>0</v>
      </c>
      <c r="U111" s="180" cm="1">
        <f t="array" ref="U111">_xlfn.XLOOKUP(U$1,'Copy of PY1 Data(H)'!$A$1:$CZ$1,_xlfn.XLOOKUP($A111,'Copy of PY1 Data(H)'!$A$1:$A$288,'Copy of PY1 Data(H)'!$A$1:$CZ$288))</f>
        <v>0</v>
      </c>
      <c r="V111" s="180" cm="1">
        <f t="array" ref="V111">_xlfn.XLOOKUP(V$1,'Copy of PY1 Data(H)'!$A$1:$CZ$1,_xlfn.XLOOKUP($A111,'Copy of PY1 Data(H)'!$A$1:$A$288,'Copy of PY1 Data(H)'!$A$1:$CZ$288))</f>
        <v>0</v>
      </c>
      <c r="W111" s="180" cm="1">
        <f t="array" ref="W111">_xlfn.XLOOKUP(W$1,'Copy of PY1 Data(H)'!$A$1:$CZ$1,_xlfn.XLOOKUP($A111,'Copy of PY1 Data(H)'!$A$1:$A$288,'Copy of PY1 Data(H)'!$A$1:$CZ$288))</f>
        <v>0</v>
      </c>
      <c r="X111" s="180" cm="1">
        <f t="array" ref="X111">_xlfn.XLOOKUP(X$1,'Copy of PY1 Data(H)'!$A$1:$CZ$1,_xlfn.XLOOKUP($A111,'Copy of PY1 Data(H)'!$A$1:$A$288,'Copy of PY1 Data(H)'!$A$1:$CZ$288))</f>
        <v>0</v>
      </c>
      <c r="Y111" s="180" cm="1">
        <f t="array" ref="Y111">_xlfn.XLOOKUP(Y$1,'Copy of PY1 Data(H)'!$A$1:$CZ$1,_xlfn.XLOOKUP($A111,'Copy of PY1 Data(H)'!$A$1:$A$288,'Copy of PY1 Data(H)'!$A$1:$CZ$288))</f>
        <v>0</v>
      </c>
      <c r="Z111" s="180" cm="1">
        <f t="array" ref="Z111">_xlfn.XLOOKUP(Z$1,'Copy of PY1 Data(H)'!$A$1:$CZ$1,_xlfn.XLOOKUP($A111,'Copy of PY1 Data(H)'!$A$1:$A$288,'Copy of PY1 Data(H)'!$A$1:$CZ$288))</f>
        <v>0</v>
      </c>
      <c r="AA111" s="180" cm="1">
        <f t="array" ref="AA111">_xlfn.XLOOKUP(AA$1,'Copy of PY1 Data(H)'!$A$1:$CZ$1,_xlfn.XLOOKUP($A111,'Copy of PY1 Data(H)'!$A$1:$A$288,'Copy of PY1 Data(H)'!$A$1:$CZ$288))</f>
        <v>0</v>
      </c>
      <c r="AB111" s="180" cm="1">
        <f t="array" ref="AB111">_xlfn.XLOOKUP(AB$1,'Copy of PY1 Data(H)'!$A$1:$CZ$1,_xlfn.XLOOKUP($A111,'Copy of PY1 Data(H)'!$A$1:$A$288,'Copy of PY1 Data(H)'!$A$1:$CZ$288))</f>
        <v>0</v>
      </c>
      <c r="AC111" s="180" cm="1">
        <f t="array" ref="AC111">_xlfn.XLOOKUP(AC$1,'Copy of PY1 Data(H)'!$A$1:$CZ$1,_xlfn.XLOOKUP($A111,'Copy of PY1 Data(H)'!$A$1:$A$288,'Copy of PY1 Data(H)'!$A$1:$CZ$288))</f>
        <v>0</v>
      </c>
      <c r="AD111" s="180" cm="1">
        <f t="array" ref="AD111">_xlfn.XLOOKUP(AD$1,'Copy of PY1 Data(H)'!$A$1:$CZ$1,_xlfn.XLOOKUP($A111,'Copy of PY1 Data(H)'!$A$1:$A$288,'Copy of PY1 Data(H)'!$A$1:$CZ$288))</f>
        <v>0</v>
      </c>
      <c r="AE111" s="180" cm="1">
        <f t="array" ref="AE111">_xlfn.XLOOKUP(AE$1,'Copy of PY1 Data(H)'!$A$1:$CZ$1,_xlfn.XLOOKUP($A111,'Copy of PY1 Data(H)'!$A$1:$A$288,'Copy of PY1 Data(H)'!$A$1:$CZ$288))</f>
        <v>0</v>
      </c>
      <c r="AF111" s="180" cm="1">
        <f t="array" ref="AF111">_xlfn.XLOOKUP(AF$1,'Copy of PY1 Data(H)'!$A$1:$CZ$1,_xlfn.XLOOKUP($A111,'Copy of PY1 Data(H)'!$A$1:$A$288,'Copy of PY1 Data(H)'!$A$1:$CZ$288))</f>
        <v>0</v>
      </c>
      <c r="AG111" s="180" cm="1">
        <f t="array" ref="AG111">_xlfn.XLOOKUP(AG$1,'Copy of PY1 Data(H)'!$A$1:$CZ$1,_xlfn.XLOOKUP($A111,'Copy of PY1 Data(H)'!$A$1:$A$288,'Copy of PY1 Data(H)'!$A$1:$CZ$288))</f>
        <v>0</v>
      </c>
      <c r="AH111" s="180" cm="1">
        <f t="array" ref="AH111">_xlfn.XLOOKUP(AH$1,'Copy of PY1 Data(H)'!$A$1:$CZ$1,_xlfn.XLOOKUP($A111,'Copy of PY1 Data(H)'!$A$1:$A$288,'Copy of PY1 Data(H)'!$A$1:$CZ$288))</f>
        <v>0</v>
      </c>
      <c r="AI111" s="180" cm="1">
        <f t="array" ref="AI111">_xlfn.XLOOKUP(AI$1,'Copy of PY1 Data(H)'!$A$1:$CZ$1,_xlfn.XLOOKUP($A111,'Copy of PY1 Data(H)'!$A$1:$A$288,'Copy of PY1 Data(H)'!$A$1:$CZ$288))</f>
        <v>0</v>
      </c>
      <c r="AJ111" s="180" cm="1">
        <f t="array" ref="AJ111">_xlfn.XLOOKUP(AJ$1,'Copy of PY1 Data(H)'!$A$1:$CZ$1,_xlfn.XLOOKUP($A111,'Copy of PY1 Data(H)'!$A$1:$A$288,'Copy of PY1 Data(H)'!$A$1:$CZ$288))</f>
        <v>0</v>
      </c>
      <c r="AK111" s="180" cm="1">
        <f t="array" ref="AK111">_xlfn.XLOOKUP(AK$1,'Copy of PY1 Data(H)'!$A$1:$CZ$1,_xlfn.XLOOKUP($A111,'Copy of PY1 Data(H)'!$A$1:$A$288,'Copy of PY1 Data(H)'!$A$1:$CZ$288))</f>
        <v>0</v>
      </c>
      <c r="AL111" s="180" cm="1">
        <f t="array" ref="AL111">_xlfn.XLOOKUP(AL$1,'Copy of PY1 Data(H)'!$A$1:$CZ$1,_xlfn.XLOOKUP($A111,'Copy of PY1 Data(H)'!$A$1:$A$288,'Copy of PY1 Data(H)'!$A$1:$CZ$288))</f>
        <v>0</v>
      </c>
      <c r="AM111" s="180" cm="1">
        <f t="array" ref="AM111">_xlfn.XLOOKUP(AM$1,'Copy of PY1 Data(H)'!$A$1:$CZ$1,_xlfn.XLOOKUP($A111,'Copy of PY1 Data(H)'!$A$1:$A$288,'Copy of PY1 Data(H)'!$A$1:$CZ$288))</f>
        <v>0</v>
      </c>
      <c r="AN111" s="180" cm="1">
        <f t="array" ref="AN111">_xlfn.XLOOKUP(AN$1,'Copy of PY1 Data(H)'!$A$1:$CZ$1,_xlfn.XLOOKUP($A111,'Copy of PY1 Data(H)'!$A$1:$A$288,'Copy of PY1 Data(H)'!$A$1:$CZ$288))</f>
        <v>0</v>
      </c>
      <c r="AO111" s="180" cm="1">
        <f t="array" ref="AO111">_xlfn.XLOOKUP(AO$1,'Copy of PY1 Data(H)'!$A$1:$CZ$1,_xlfn.XLOOKUP($A111,'Copy of PY1 Data(H)'!$A$1:$A$288,'Copy of PY1 Data(H)'!$A$1:$CZ$288))</f>
        <v>0</v>
      </c>
      <c r="AP111" s="180" cm="1">
        <f t="array" ref="AP111">_xlfn.XLOOKUP(AP$1,'Copy of PY1 Data(H)'!$A$1:$CZ$1,_xlfn.XLOOKUP($A111,'Copy of PY1 Data(H)'!$A$1:$A$288,'Copy of PY1 Data(H)'!$A$1:$CZ$288))</f>
        <v>0</v>
      </c>
      <c r="AQ111" s="180" cm="1">
        <f t="array" ref="AQ111">_xlfn.XLOOKUP(AQ$1,'Copy of PY1 Data(H)'!$A$1:$CZ$1,_xlfn.XLOOKUP($A111,'Copy of PY1 Data(H)'!$A$1:$A$288,'Copy of PY1 Data(H)'!$A$1:$CZ$288))</f>
        <v>0</v>
      </c>
      <c r="AR111" s="180" cm="1">
        <f t="array" ref="AR111">_xlfn.XLOOKUP(AR$1,'Copy of PY1 Data(H)'!$A$1:$CZ$1,_xlfn.XLOOKUP($A111,'Copy of PY1 Data(H)'!$A$1:$A$288,'Copy of PY1 Data(H)'!$A$1:$CZ$288))</f>
        <v>0</v>
      </c>
      <c r="AS111" s="180" cm="1">
        <f t="array" ref="AS111">_xlfn.XLOOKUP(AS$1,'Copy of PY1 Data(H)'!$A$1:$CZ$1,_xlfn.XLOOKUP($A111,'Copy of PY1 Data(H)'!$A$1:$A$288,'Copy of PY1 Data(H)'!$A$1:$CZ$288))</f>
        <v>0</v>
      </c>
      <c r="AT111" s="180" cm="1">
        <f t="array" ref="AT111">_xlfn.XLOOKUP(AT$1,'Copy of PY1 Data(H)'!$A$1:$CZ$1,_xlfn.XLOOKUP($A111,'Copy of PY1 Data(H)'!$A$1:$A$288,'Copy of PY1 Data(H)'!$A$1:$CZ$288))</f>
        <v>0</v>
      </c>
      <c r="AU111" s="180" cm="1">
        <f t="array" ref="AU111">_xlfn.XLOOKUP(AU$1,'Copy of PY1 Data(H)'!$A$1:$CZ$1,_xlfn.XLOOKUP($A111,'Copy of PY1 Data(H)'!$A$1:$A$288,'Copy of PY1 Data(H)'!$A$1:$CZ$288))</f>
        <v>0</v>
      </c>
      <c r="AV111" s="180" cm="1">
        <f t="array" ref="AV111">_xlfn.XLOOKUP(AV$1,'Copy of PY1 Data(H)'!$A$1:$CZ$1,_xlfn.XLOOKUP($A111,'Copy of PY1 Data(H)'!$A$1:$A$288,'Copy of PY1 Data(H)'!$A$1:$CZ$288))</f>
        <v>0</v>
      </c>
      <c r="AW111" s="180" cm="1">
        <f t="array" ref="AW111">_xlfn.XLOOKUP(AW$1,'Copy of PY1 Data(H)'!$A$1:$CZ$1,_xlfn.XLOOKUP($A111,'Copy of PY1 Data(H)'!$A$1:$A$288,'Copy of PY1 Data(H)'!$A$1:$CZ$288))</f>
        <v>0</v>
      </c>
      <c r="AX111" s="180" cm="1">
        <f t="array" ref="AX111">_xlfn.XLOOKUP(AX$1,'Copy of PY1 Data(H)'!$A$1:$CZ$1,_xlfn.XLOOKUP($A111,'Copy of PY1 Data(H)'!$A$1:$A$288,'Copy of PY1 Data(H)'!$A$1:$CZ$288))</f>
        <v>0</v>
      </c>
      <c r="AY111" s="180" cm="1">
        <f t="array" ref="AY111">_xlfn.XLOOKUP(AY$1,'Copy of PY1 Data(H)'!$A$1:$CZ$1,_xlfn.XLOOKUP($A111,'Copy of PY1 Data(H)'!$A$1:$A$288,'Copy of PY1 Data(H)'!$A$1:$CZ$288))</f>
        <v>0</v>
      </c>
      <c r="AZ111" s="180" cm="1">
        <f t="array" ref="AZ111">_xlfn.XLOOKUP(AZ$1,'Copy of PY1 Data(H)'!$A$1:$CZ$1,_xlfn.XLOOKUP($A111,'Copy of PY1 Data(H)'!$A$1:$A$288,'Copy of PY1 Data(H)'!$A$1:$CZ$288))</f>
        <v>0</v>
      </c>
      <c r="BA111" s="180" cm="1">
        <f t="array" ref="BA111">_xlfn.XLOOKUP(BA$1,'Copy of PY1 Data(H)'!$A$1:$CZ$1,_xlfn.XLOOKUP($A111,'Copy of PY1 Data(H)'!$A$1:$A$288,'Copy of PY1 Data(H)'!$A$1:$CZ$288))</f>
        <v>0</v>
      </c>
      <c r="BB111" s="180" cm="1">
        <f t="array" ref="BB111">_xlfn.XLOOKUP(BB$1,'Copy of PY1 Data(H)'!$A$1:$CZ$1,_xlfn.XLOOKUP($A111,'Copy of PY1 Data(H)'!$A$1:$A$288,'Copy of PY1 Data(H)'!$A$1:$CZ$288))</f>
        <v>0</v>
      </c>
      <c r="BC111" s="180" cm="1">
        <f t="array" ref="BC111">_xlfn.XLOOKUP(BC$1,'Copy of PY1 Data(H)'!$A$1:$CZ$1,_xlfn.XLOOKUP($A111,'Copy of PY1 Data(H)'!$A$1:$A$288,'Copy of PY1 Data(H)'!$A$1:$CZ$288))</f>
        <v>0</v>
      </c>
      <c r="BD111" s="180" cm="1">
        <f t="array" ref="BD111">_xlfn.XLOOKUP(BD$1,'Copy of PY1 Data(H)'!$A$1:$CZ$1,_xlfn.XLOOKUP($A111,'Copy of PY1 Data(H)'!$A$1:$A$288,'Copy of PY1 Data(H)'!$A$1:$CZ$288))</f>
        <v>0</v>
      </c>
      <c r="BE111" s="180" cm="1">
        <f t="array" ref="BE111">_xlfn.XLOOKUP(BE$1,'Copy of PY1 Data(H)'!$A$1:$CZ$1,_xlfn.XLOOKUP($A111,'Copy of PY1 Data(H)'!$A$1:$A$288,'Copy of PY1 Data(H)'!$A$1:$CZ$288))</f>
        <v>0</v>
      </c>
      <c r="BF111" s="180" cm="1">
        <f t="array" ref="BF111">_xlfn.XLOOKUP(BF$1,'Copy of PY1 Data(H)'!$A$1:$CZ$1,_xlfn.XLOOKUP($A111,'Copy of PY1 Data(H)'!$A$1:$A$288,'Copy of PY1 Data(H)'!$A$1:$CZ$288))</f>
        <v>0</v>
      </c>
      <c r="BG111" s="180" cm="1">
        <f t="array" ref="BG111">_xlfn.XLOOKUP(BG$1,'Copy of PY1 Data(H)'!$A$1:$CZ$1,_xlfn.XLOOKUP($A111,'Copy of PY1 Data(H)'!$A$1:$A$288,'Copy of PY1 Data(H)'!$A$1:$CZ$288))</f>
        <v>0</v>
      </c>
      <c r="BH111" s="180" cm="1">
        <f t="array" ref="BH111">_xlfn.XLOOKUP(BH$1,'Copy of PY1 Data(H)'!$A$1:$CZ$1,_xlfn.XLOOKUP($A111,'Copy of PY1 Data(H)'!$A$1:$A$288,'Copy of PY1 Data(H)'!$A$1:$CZ$288))</f>
        <v>0</v>
      </c>
      <c r="BI111" s="180" cm="1">
        <f t="array" ref="BI111">_xlfn.XLOOKUP(BI$1,'Copy of PY1 Data(H)'!$A$1:$CZ$1,_xlfn.XLOOKUP($A111,'Copy of PY1 Data(H)'!$A$1:$A$288,'Copy of PY1 Data(H)'!$A$1:$CZ$288))</f>
        <v>0</v>
      </c>
      <c r="BJ111" s="180" cm="1">
        <f t="array" ref="BJ111">_xlfn.XLOOKUP(BJ$1,'Copy of PY1 Data(H)'!$A$1:$CZ$1,_xlfn.XLOOKUP($A111,'Copy of PY1 Data(H)'!$A$1:$A$288,'Copy of PY1 Data(H)'!$A$1:$CZ$288))</f>
        <v>0</v>
      </c>
      <c r="BK111" s="180" cm="1">
        <f t="array" ref="BK111">_xlfn.XLOOKUP(BK$1,'Copy of PY1 Data(H)'!$A$1:$CZ$1,_xlfn.XLOOKUP($A111,'Copy of PY1 Data(H)'!$A$1:$A$288,'Copy of PY1 Data(H)'!$A$1:$CZ$288))</f>
        <v>0</v>
      </c>
      <c r="BL111" s="180" cm="1">
        <f t="array" ref="BL111">_xlfn.XLOOKUP(BL$1,'Copy of PY1 Data(H)'!$A$1:$CZ$1,_xlfn.XLOOKUP($A111,'Copy of PY1 Data(H)'!$A$1:$A$288,'Copy of PY1 Data(H)'!$A$1:$CZ$288))</f>
        <v>0</v>
      </c>
      <c r="BM111" s="180" cm="1">
        <f t="array" ref="BM111">_xlfn.XLOOKUP(BM$1,'Copy of PY1 Data(H)'!$A$1:$CZ$1,_xlfn.XLOOKUP($A111,'Copy of PY1 Data(H)'!$A$1:$A$288,'Copy of PY1 Data(H)'!$A$1:$CZ$288))</f>
        <v>0</v>
      </c>
      <c r="BN111" s="180" cm="1">
        <f t="array" ref="BN111">_xlfn.XLOOKUP(BN$1,'Copy of PY1 Data(H)'!$A$1:$CZ$1,_xlfn.XLOOKUP($A111,'Copy of PY1 Data(H)'!$A$1:$A$288,'Copy of PY1 Data(H)'!$A$1:$CZ$288))</f>
        <v>0</v>
      </c>
      <c r="BO111" s="180" cm="1">
        <f t="array" ref="BO111">_xlfn.XLOOKUP(BO$1,'Copy of PY1 Data(H)'!$A$1:$CZ$1,_xlfn.XLOOKUP($A111,'Copy of PY1 Data(H)'!$A$1:$A$288,'Copy of PY1 Data(H)'!$A$1:$CZ$288))</f>
        <v>0</v>
      </c>
      <c r="BP111" s="180" cm="1">
        <f t="array" ref="BP111">_xlfn.XLOOKUP(BP$1,'Copy of PY1 Data(H)'!$A$1:$CZ$1,_xlfn.XLOOKUP($A111,'Copy of PY1 Data(H)'!$A$1:$A$288,'Copy of PY1 Data(H)'!$A$1:$CZ$288))</f>
        <v>0</v>
      </c>
      <c r="BQ111" s="180" cm="1">
        <f t="array" ref="BQ111">_xlfn.XLOOKUP(BQ$1,'Copy of PY1 Data(H)'!$A$1:$CZ$1,_xlfn.XLOOKUP($A111,'Copy of PY1 Data(H)'!$A$1:$A$288,'Copy of PY1 Data(H)'!$A$1:$CZ$288))</f>
        <v>0</v>
      </c>
      <c r="BR111" s="180" cm="1">
        <f t="array" ref="BR111">_xlfn.XLOOKUP(BR$1,'Copy of PY1 Data(H)'!$A$1:$CZ$1,_xlfn.XLOOKUP($A111,'Copy of PY1 Data(H)'!$A$1:$A$288,'Copy of PY1 Data(H)'!$A$1:$CZ$288))</f>
        <v>0</v>
      </c>
      <c r="BS111" s="180" cm="1">
        <f t="array" ref="BS111">_xlfn.XLOOKUP(BS$1,'Copy of PY1 Data(H)'!$A$1:$CZ$1,_xlfn.XLOOKUP($A111,'Copy of PY1 Data(H)'!$A$1:$A$288,'Copy of PY1 Data(H)'!$A$1:$CZ$288))</f>
        <v>0</v>
      </c>
      <c r="BT111" s="180" cm="1">
        <f t="array" ref="BT111">_xlfn.XLOOKUP(BT$1,'Copy of PY1 Data(H)'!$A$1:$CZ$1,_xlfn.XLOOKUP($A111,'Copy of PY1 Data(H)'!$A$1:$A$288,'Copy of PY1 Data(H)'!$A$1:$CZ$288))</f>
        <v>0</v>
      </c>
      <c r="BU111" s="180" cm="1">
        <f t="array" ref="BU111">_xlfn.XLOOKUP(BU$1,'Copy of PY1 Data(H)'!$A$1:$CZ$1,_xlfn.XLOOKUP($A111,'Copy of PY1 Data(H)'!$A$1:$A$288,'Copy of PY1 Data(H)'!$A$1:$CZ$288))</f>
        <v>0</v>
      </c>
      <c r="BV111" s="180" cm="1">
        <f t="array" ref="BV111">_xlfn.XLOOKUP(BV$1,'Copy of PY1 Data(H)'!$A$1:$CZ$1,_xlfn.XLOOKUP($A111,'Copy of PY1 Data(H)'!$A$1:$A$288,'Copy of PY1 Data(H)'!$A$1:$CZ$288))</f>
        <v>0</v>
      </c>
      <c r="BW111" s="180" cm="1">
        <f t="array" ref="BW111">_xlfn.XLOOKUP(BW$1,'Copy of PY1 Data(H)'!$A$1:$CZ$1,_xlfn.XLOOKUP($A111,'Copy of PY1 Data(H)'!$A$1:$A$288,'Copy of PY1 Data(H)'!$A$1:$CZ$288))</f>
        <v>0</v>
      </c>
      <c r="BX111" s="180" cm="1">
        <f t="array" ref="BX111">_xlfn.XLOOKUP(BX$1,'Copy of PY1 Data(H)'!$A$1:$CZ$1,_xlfn.XLOOKUP($A111,'Copy of PY1 Data(H)'!$A$1:$A$288,'Copy of PY1 Data(H)'!$A$1:$CZ$288))</f>
        <v>0</v>
      </c>
      <c r="BY111" s="180" cm="1">
        <f t="array" ref="BY111">_xlfn.XLOOKUP(BY$1,'Copy of PY1 Data(H)'!$A$1:$CZ$1,_xlfn.XLOOKUP($A111,'Copy of PY1 Data(H)'!$A$1:$A$288,'Copy of PY1 Data(H)'!$A$1:$CZ$288))</f>
        <v>0</v>
      </c>
      <c r="BZ111" s="180" cm="1">
        <f t="array" ref="BZ111">_xlfn.XLOOKUP(BZ$1,'Copy of PY1 Data(H)'!$A$1:$CZ$1,_xlfn.XLOOKUP($A111,'Copy of PY1 Data(H)'!$A$1:$A$288,'Copy of PY1 Data(H)'!$A$1:$CZ$288))</f>
        <v>0</v>
      </c>
      <c r="CA111" s="180" cm="1">
        <f t="array" ref="CA111">_xlfn.XLOOKUP(CA$1,'Copy of PY1 Data(H)'!$A$1:$CZ$1,_xlfn.XLOOKUP($A111,'Copy of PY1 Data(H)'!$A$1:$A$288,'Copy of PY1 Data(H)'!$A$1:$CZ$288))</f>
        <v>0</v>
      </c>
      <c r="CB111" s="180" cm="1">
        <f t="array" ref="CB111">_xlfn.XLOOKUP(CB$1,'Copy of PY1 Data(H)'!$A$1:$CZ$1,_xlfn.XLOOKUP($A111,'Copy of PY1 Data(H)'!$A$1:$A$288,'Copy of PY1 Data(H)'!$A$1:$CZ$288))</f>
        <v>0</v>
      </c>
      <c r="CC111" s="180" cm="1">
        <f t="array" ref="CC111">_xlfn.XLOOKUP(CC$1,'Copy of PY1 Data(H)'!$A$1:$CZ$1,_xlfn.XLOOKUP($A111,'Copy of PY1 Data(H)'!$A$1:$A$288,'Copy of PY1 Data(H)'!$A$1:$CZ$288))</f>
        <v>0</v>
      </c>
      <c r="CD111" s="180" cm="1">
        <f t="array" ref="CD111">_xlfn.XLOOKUP(CD$1,'Copy of PY1 Data(H)'!$A$1:$CZ$1,_xlfn.XLOOKUP($A111,'Copy of PY1 Data(H)'!$A$1:$A$288,'Copy of PY1 Data(H)'!$A$1:$CZ$288))</f>
        <v>0</v>
      </c>
    </row>
    <row r="112" spans="1:82" x14ac:dyDescent="0.3">
      <c r="A112" s="180">
        <v>643</v>
      </c>
      <c r="C112" s="180"/>
      <c r="D112" s="180" cm="1">
        <f t="array" ref="D112">_xlfn.XLOOKUP(D$1,'Copy of PY1 Data(H)'!$A$1:$CZ$1,_xlfn.XLOOKUP($A112,'Copy of PY1 Data(H)'!$A$1:$A$288,'Copy of PY1 Data(H)'!$A$1:$CZ$288))</f>
        <v>0</v>
      </c>
      <c r="E112" s="180" cm="1">
        <f t="array" ref="E112">_xlfn.XLOOKUP(E$1,'Copy of PY1 Data(H)'!$A$1:$CZ$1,_xlfn.XLOOKUP($A112,'Copy of PY1 Data(H)'!$A$1:$A$288,'Copy of PY1 Data(H)'!$A$1:$CZ$288))</f>
        <v>0</v>
      </c>
      <c r="F112" s="180" cm="1">
        <f t="array" ref="F112">_xlfn.XLOOKUP(F$1,'Copy of PY1 Data(H)'!$A$1:$CZ$1,_xlfn.XLOOKUP($A112,'Copy of PY1 Data(H)'!$A$1:$A$288,'Copy of PY1 Data(H)'!$A$1:$CZ$288))</f>
        <v>0</v>
      </c>
      <c r="G112" s="180" cm="1">
        <f t="array" ref="G112">_xlfn.XLOOKUP(G$1,'Copy of PY1 Data(H)'!$A$1:$CZ$1,_xlfn.XLOOKUP($A112,'Copy of PY1 Data(H)'!$A$1:$A$288,'Copy of PY1 Data(H)'!$A$1:$CZ$288))</f>
        <v>0</v>
      </c>
      <c r="H112" s="180" cm="1">
        <f t="array" ref="H112">_xlfn.XLOOKUP(H$1,'Copy of PY1 Data(H)'!$A$1:$CZ$1,_xlfn.XLOOKUP($A112,'Copy of PY1 Data(H)'!$A$1:$A$288,'Copy of PY1 Data(H)'!$A$1:$CZ$288))</f>
        <v>0</v>
      </c>
      <c r="I112" s="180" cm="1">
        <f t="array" ref="I112">_xlfn.XLOOKUP(I$1,'Copy of PY1 Data(H)'!$A$1:$CZ$1,_xlfn.XLOOKUP($A112,'Copy of PY1 Data(H)'!$A$1:$A$288,'Copy of PY1 Data(H)'!$A$1:$CZ$288))</f>
        <v>0</v>
      </c>
      <c r="J112" s="180" cm="1">
        <f t="array" ref="J112">_xlfn.XLOOKUP(J$1,'Copy of PY1 Data(H)'!$A$1:$CZ$1,_xlfn.XLOOKUP($A112,'Copy of PY1 Data(H)'!$A$1:$A$288,'Copy of PY1 Data(H)'!$A$1:$CZ$288))</f>
        <v>0</v>
      </c>
      <c r="K112" s="180" cm="1">
        <f t="array" ref="K112">_xlfn.XLOOKUP(K$1,'Copy of PY1 Data(H)'!$A$1:$CZ$1,_xlfn.XLOOKUP($A112,'Copy of PY1 Data(H)'!$A$1:$A$288,'Copy of PY1 Data(H)'!$A$1:$CZ$288))</f>
        <v>0</v>
      </c>
      <c r="L112" s="180" cm="1">
        <f t="array" ref="L112">_xlfn.XLOOKUP(L$1,'Copy of PY1 Data(H)'!$A$1:$CZ$1,_xlfn.XLOOKUP($A112,'Copy of PY1 Data(H)'!$A$1:$A$288,'Copy of PY1 Data(H)'!$A$1:$CZ$288))</f>
        <v>199482</v>
      </c>
      <c r="M112" s="180" cm="1">
        <f t="array" ref="M112">_xlfn.XLOOKUP(M$1,'Copy of PY1 Data(H)'!$A$1:$CZ$1,_xlfn.XLOOKUP($A112,'Copy of PY1 Data(H)'!$A$1:$A$288,'Copy of PY1 Data(H)'!$A$1:$CZ$288))</f>
        <v>0</v>
      </c>
      <c r="N112" s="180" cm="1">
        <f t="array" ref="N112">_xlfn.XLOOKUP(N$1,'Copy of PY1 Data(H)'!$A$1:$CZ$1,_xlfn.XLOOKUP($A112,'Copy of PY1 Data(H)'!$A$1:$A$288,'Copy of PY1 Data(H)'!$A$1:$CZ$288))</f>
        <v>0</v>
      </c>
      <c r="O112" s="180" cm="1">
        <f t="array" ref="O112">_xlfn.XLOOKUP(O$1,'Copy of PY1 Data(H)'!$A$1:$CZ$1,_xlfn.XLOOKUP($A112,'Copy of PY1 Data(H)'!$A$1:$A$288,'Copy of PY1 Data(H)'!$A$1:$CZ$288))</f>
        <v>0</v>
      </c>
      <c r="P112" s="180" cm="1">
        <f t="array" ref="P112">_xlfn.XLOOKUP(P$1,'Copy of PY1 Data(H)'!$A$1:$CZ$1,_xlfn.XLOOKUP($A112,'Copy of PY1 Data(H)'!$A$1:$A$288,'Copy of PY1 Data(H)'!$A$1:$CZ$288))</f>
        <v>0</v>
      </c>
      <c r="Q112" s="180" cm="1">
        <f t="array" ref="Q112">_xlfn.XLOOKUP(Q$1,'Copy of PY1 Data(H)'!$A$1:$CZ$1,_xlfn.XLOOKUP($A112,'Copy of PY1 Data(H)'!$A$1:$A$288,'Copy of PY1 Data(H)'!$A$1:$CZ$288))</f>
        <v>273327</v>
      </c>
      <c r="R112" s="180" cm="1">
        <f t="array" ref="R112">_xlfn.XLOOKUP(R$1,'Copy of PY1 Data(H)'!$A$1:$CZ$1,_xlfn.XLOOKUP($A112,'Copy of PY1 Data(H)'!$A$1:$A$288,'Copy of PY1 Data(H)'!$A$1:$CZ$288))</f>
        <v>0</v>
      </c>
      <c r="S112" s="180" cm="1">
        <f t="array" ref="S112">_xlfn.XLOOKUP(S$1,'Copy of PY1 Data(H)'!$A$1:$CZ$1,_xlfn.XLOOKUP($A112,'Copy of PY1 Data(H)'!$A$1:$A$288,'Copy of PY1 Data(H)'!$A$1:$CZ$288))</f>
        <v>36028</v>
      </c>
      <c r="T112" s="180" cm="1">
        <f t="array" ref="T112">_xlfn.XLOOKUP(T$1,'Copy of PY1 Data(H)'!$A$1:$CZ$1,_xlfn.XLOOKUP($A112,'Copy of PY1 Data(H)'!$A$1:$A$288,'Copy of PY1 Data(H)'!$A$1:$CZ$288))</f>
        <v>0</v>
      </c>
      <c r="U112" s="180" cm="1">
        <f t="array" ref="U112">_xlfn.XLOOKUP(U$1,'Copy of PY1 Data(H)'!$A$1:$CZ$1,_xlfn.XLOOKUP($A112,'Copy of PY1 Data(H)'!$A$1:$A$288,'Copy of PY1 Data(H)'!$A$1:$CZ$288))</f>
        <v>0</v>
      </c>
      <c r="V112" s="180" cm="1">
        <f t="array" ref="V112">_xlfn.XLOOKUP(V$1,'Copy of PY1 Data(H)'!$A$1:$CZ$1,_xlfn.XLOOKUP($A112,'Copy of PY1 Data(H)'!$A$1:$A$288,'Copy of PY1 Data(H)'!$A$1:$CZ$288))</f>
        <v>0</v>
      </c>
      <c r="W112" s="180" cm="1">
        <f t="array" ref="W112">_xlfn.XLOOKUP(W$1,'Copy of PY1 Data(H)'!$A$1:$CZ$1,_xlfn.XLOOKUP($A112,'Copy of PY1 Data(H)'!$A$1:$A$288,'Copy of PY1 Data(H)'!$A$1:$CZ$288))</f>
        <v>0</v>
      </c>
      <c r="X112" s="180" cm="1">
        <f t="array" ref="X112">_xlfn.XLOOKUP(X$1,'Copy of PY1 Data(H)'!$A$1:$CZ$1,_xlfn.XLOOKUP($A112,'Copy of PY1 Data(H)'!$A$1:$A$288,'Copy of PY1 Data(H)'!$A$1:$CZ$288))</f>
        <v>0</v>
      </c>
      <c r="Y112" s="180" cm="1">
        <f t="array" ref="Y112">_xlfn.XLOOKUP(Y$1,'Copy of PY1 Data(H)'!$A$1:$CZ$1,_xlfn.XLOOKUP($A112,'Copy of PY1 Data(H)'!$A$1:$A$288,'Copy of PY1 Data(H)'!$A$1:$CZ$288))</f>
        <v>75980</v>
      </c>
      <c r="Z112" s="180" cm="1">
        <f t="array" ref="Z112">_xlfn.XLOOKUP(Z$1,'Copy of PY1 Data(H)'!$A$1:$CZ$1,_xlfn.XLOOKUP($A112,'Copy of PY1 Data(H)'!$A$1:$A$288,'Copy of PY1 Data(H)'!$A$1:$CZ$288))</f>
        <v>0</v>
      </c>
      <c r="AA112" s="180" cm="1">
        <f t="array" ref="AA112">_xlfn.XLOOKUP(AA$1,'Copy of PY1 Data(H)'!$A$1:$CZ$1,_xlfn.XLOOKUP($A112,'Copy of PY1 Data(H)'!$A$1:$A$288,'Copy of PY1 Data(H)'!$A$1:$CZ$288))</f>
        <v>0</v>
      </c>
      <c r="AB112" s="180" cm="1">
        <f t="array" ref="AB112">_xlfn.XLOOKUP(AB$1,'Copy of PY1 Data(H)'!$A$1:$CZ$1,_xlfn.XLOOKUP($A112,'Copy of PY1 Data(H)'!$A$1:$A$288,'Copy of PY1 Data(H)'!$A$1:$CZ$288))</f>
        <v>0</v>
      </c>
      <c r="AC112" s="180" cm="1">
        <f t="array" ref="AC112">_xlfn.XLOOKUP(AC$1,'Copy of PY1 Data(H)'!$A$1:$CZ$1,_xlfn.XLOOKUP($A112,'Copy of PY1 Data(H)'!$A$1:$A$288,'Copy of PY1 Data(H)'!$A$1:$CZ$288))</f>
        <v>0</v>
      </c>
      <c r="AD112" s="180" cm="1">
        <f t="array" ref="AD112">_xlfn.XLOOKUP(AD$1,'Copy of PY1 Data(H)'!$A$1:$CZ$1,_xlfn.XLOOKUP($A112,'Copy of PY1 Data(H)'!$A$1:$A$288,'Copy of PY1 Data(H)'!$A$1:$CZ$288))</f>
        <v>0</v>
      </c>
      <c r="AE112" s="180" cm="1">
        <f t="array" ref="AE112">_xlfn.XLOOKUP(AE$1,'Copy of PY1 Data(H)'!$A$1:$CZ$1,_xlfn.XLOOKUP($A112,'Copy of PY1 Data(H)'!$A$1:$A$288,'Copy of PY1 Data(H)'!$A$1:$CZ$288))</f>
        <v>0</v>
      </c>
      <c r="AF112" s="180" cm="1">
        <f t="array" ref="AF112">_xlfn.XLOOKUP(AF$1,'Copy of PY1 Data(H)'!$A$1:$CZ$1,_xlfn.XLOOKUP($A112,'Copy of PY1 Data(H)'!$A$1:$A$288,'Copy of PY1 Data(H)'!$A$1:$CZ$288))</f>
        <v>1342521</v>
      </c>
      <c r="AG112" s="180" cm="1">
        <f t="array" ref="AG112">_xlfn.XLOOKUP(AG$1,'Copy of PY1 Data(H)'!$A$1:$CZ$1,_xlfn.XLOOKUP($A112,'Copy of PY1 Data(H)'!$A$1:$A$288,'Copy of PY1 Data(H)'!$A$1:$CZ$288))</f>
        <v>0</v>
      </c>
      <c r="AH112" s="180" cm="1">
        <f t="array" ref="AH112">_xlfn.XLOOKUP(AH$1,'Copy of PY1 Data(H)'!$A$1:$CZ$1,_xlfn.XLOOKUP($A112,'Copy of PY1 Data(H)'!$A$1:$A$288,'Copy of PY1 Data(H)'!$A$1:$CZ$288))</f>
        <v>0</v>
      </c>
      <c r="AI112" s="180" cm="1">
        <f t="array" ref="AI112">_xlfn.XLOOKUP(AI$1,'Copy of PY1 Data(H)'!$A$1:$CZ$1,_xlfn.XLOOKUP($A112,'Copy of PY1 Data(H)'!$A$1:$A$288,'Copy of PY1 Data(H)'!$A$1:$CZ$288))</f>
        <v>0</v>
      </c>
      <c r="AJ112" s="180" cm="1">
        <f t="array" ref="AJ112">_xlfn.XLOOKUP(AJ$1,'Copy of PY1 Data(H)'!$A$1:$CZ$1,_xlfn.XLOOKUP($A112,'Copy of PY1 Data(H)'!$A$1:$A$288,'Copy of PY1 Data(H)'!$A$1:$CZ$288))</f>
        <v>0</v>
      </c>
      <c r="AK112" s="180" cm="1">
        <f t="array" ref="AK112">_xlfn.XLOOKUP(AK$1,'Copy of PY1 Data(H)'!$A$1:$CZ$1,_xlfn.XLOOKUP($A112,'Copy of PY1 Data(H)'!$A$1:$A$288,'Copy of PY1 Data(H)'!$A$1:$CZ$288))</f>
        <v>0</v>
      </c>
      <c r="AL112" s="180" cm="1">
        <f t="array" ref="AL112">_xlfn.XLOOKUP(AL$1,'Copy of PY1 Data(H)'!$A$1:$CZ$1,_xlfn.XLOOKUP($A112,'Copy of PY1 Data(H)'!$A$1:$A$288,'Copy of PY1 Data(H)'!$A$1:$CZ$288))</f>
        <v>0</v>
      </c>
      <c r="AM112" s="180" cm="1">
        <f t="array" ref="AM112">_xlfn.XLOOKUP(AM$1,'Copy of PY1 Data(H)'!$A$1:$CZ$1,_xlfn.XLOOKUP($A112,'Copy of PY1 Data(H)'!$A$1:$A$288,'Copy of PY1 Data(H)'!$A$1:$CZ$288))</f>
        <v>0</v>
      </c>
      <c r="AN112" s="180" cm="1">
        <f t="array" ref="AN112">_xlfn.XLOOKUP(AN$1,'Copy of PY1 Data(H)'!$A$1:$CZ$1,_xlfn.XLOOKUP($A112,'Copy of PY1 Data(H)'!$A$1:$A$288,'Copy of PY1 Data(H)'!$A$1:$CZ$288))</f>
        <v>0</v>
      </c>
      <c r="AO112" s="180" cm="1">
        <f t="array" ref="AO112">_xlfn.XLOOKUP(AO$1,'Copy of PY1 Data(H)'!$A$1:$CZ$1,_xlfn.XLOOKUP($A112,'Copy of PY1 Data(H)'!$A$1:$A$288,'Copy of PY1 Data(H)'!$A$1:$CZ$288))</f>
        <v>0</v>
      </c>
      <c r="AP112" s="180" cm="1">
        <f t="array" ref="AP112">_xlfn.XLOOKUP(AP$1,'Copy of PY1 Data(H)'!$A$1:$CZ$1,_xlfn.XLOOKUP($A112,'Copy of PY1 Data(H)'!$A$1:$A$288,'Copy of PY1 Data(H)'!$A$1:$CZ$288))</f>
        <v>328826</v>
      </c>
      <c r="AQ112" s="180" cm="1">
        <f t="array" ref="AQ112">_xlfn.XLOOKUP(AQ$1,'Copy of PY1 Data(H)'!$A$1:$CZ$1,_xlfn.XLOOKUP($A112,'Copy of PY1 Data(H)'!$A$1:$A$288,'Copy of PY1 Data(H)'!$A$1:$CZ$288))</f>
        <v>0</v>
      </c>
      <c r="AR112" s="180" cm="1">
        <f t="array" ref="AR112">_xlfn.XLOOKUP(AR$1,'Copy of PY1 Data(H)'!$A$1:$CZ$1,_xlfn.XLOOKUP($A112,'Copy of PY1 Data(H)'!$A$1:$A$288,'Copy of PY1 Data(H)'!$A$1:$CZ$288))</f>
        <v>0</v>
      </c>
      <c r="AS112" s="180" cm="1">
        <f t="array" ref="AS112">_xlfn.XLOOKUP(AS$1,'Copy of PY1 Data(H)'!$A$1:$CZ$1,_xlfn.XLOOKUP($A112,'Copy of PY1 Data(H)'!$A$1:$A$288,'Copy of PY1 Data(H)'!$A$1:$CZ$288))</f>
        <v>0</v>
      </c>
      <c r="AT112" s="180" cm="1">
        <f t="array" ref="AT112">_xlfn.XLOOKUP(AT$1,'Copy of PY1 Data(H)'!$A$1:$CZ$1,_xlfn.XLOOKUP($A112,'Copy of PY1 Data(H)'!$A$1:$A$288,'Copy of PY1 Data(H)'!$A$1:$CZ$288))</f>
        <v>0</v>
      </c>
      <c r="AU112" s="180" cm="1">
        <f t="array" ref="AU112">_xlfn.XLOOKUP(AU$1,'Copy of PY1 Data(H)'!$A$1:$CZ$1,_xlfn.XLOOKUP($A112,'Copy of PY1 Data(H)'!$A$1:$A$288,'Copy of PY1 Data(H)'!$A$1:$CZ$288))</f>
        <v>0</v>
      </c>
      <c r="AV112" s="180" cm="1">
        <f t="array" ref="AV112">_xlfn.XLOOKUP(AV$1,'Copy of PY1 Data(H)'!$A$1:$CZ$1,_xlfn.XLOOKUP($A112,'Copy of PY1 Data(H)'!$A$1:$A$288,'Copy of PY1 Data(H)'!$A$1:$CZ$288))</f>
        <v>0</v>
      </c>
      <c r="AW112" s="180" cm="1">
        <f t="array" ref="AW112">_xlfn.XLOOKUP(AW$1,'Copy of PY1 Data(H)'!$A$1:$CZ$1,_xlfn.XLOOKUP($A112,'Copy of PY1 Data(H)'!$A$1:$A$288,'Copy of PY1 Data(H)'!$A$1:$CZ$288))</f>
        <v>0</v>
      </c>
      <c r="AX112" s="180" cm="1">
        <f t="array" ref="AX112">_xlfn.XLOOKUP(AX$1,'Copy of PY1 Data(H)'!$A$1:$CZ$1,_xlfn.XLOOKUP($A112,'Copy of PY1 Data(H)'!$A$1:$A$288,'Copy of PY1 Data(H)'!$A$1:$CZ$288))</f>
        <v>0</v>
      </c>
      <c r="AY112" s="180" cm="1">
        <f t="array" ref="AY112">_xlfn.XLOOKUP(AY$1,'Copy of PY1 Data(H)'!$A$1:$CZ$1,_xlfn.XLOOKUP($A112,'Copy of PY1 Data(H)'!$A$1:$A$288,'Copy of PY1 Data(H)'!$A$1:$CZ$288))</f>
        <v>0</v>
      </c>
      <c r="AZ112" s="180" cm="1">
        <f t="array" ref="AZ112">_xlfn.XLOOKUP(AZ$1,'Copy of PY1 Data(H)'!$A$1:$CZ$1,_xlfn.XLOOKUP($A112,'Copy of PY1 Data(H)'!$A$1:$A$288,'Copy of PY1 Data(H)'!$A$1:$CZ$288))</f>
        <v>0</v>
      </c>
      <c r="BA112" s="180" cm="1">
        <f t="array" ref="BA112">_xlfn.XLOOKUP(BA$1,'Copy of PY1 Data(H)'!$A$1:$CZ$1,_xlfn.XLOOKUP($A112,'Copy of PY1 Data(H)'!$A$1:$A$288,'Copy of PY1 Data(H)'!$A$1:$CZ$288))</f>
        <v>0</v>
      </c>
      <c r="BB112" s="180" cm="1">
        <f t="array" ref="BB112">_xlfn.XLOOKUP(BB$1,'Copy of PY1 Data(H)'!$A$1:$CZ$1,_xlfn.XLOOKUP($A112,'Copy of PY1 Data(H)'!$A$1:$A$288,'Copy of PY1 Data(H)'!$A$1:$CZ$288))</f>
        <v>0</v>
      </c>
      <c r="BC112" s="180" cm="1">
        <f t="array" ref="BC112">_xlfn.XLOOKUP(BC$1,'Copy of PY1 Data(H)'!$A$1:$CZ$1,_xlfn.XLOOKUP($A112,'Copy of PY1 Data(H)'!$A$1:$A$288,'Copy of PY1 Data(H)'!$A$1:$CZ$288))</f>
        <v>0</v>
      </c>
      <c r="BD112" s="180" cm="1">
        <f t="array" ref="BD112">_xlfn.XLOOKUP(BD$1,'Copy of PY1 Data(H)'!$A$1:$CZ$1,_xlfn.XLOOKUP($A112,'Copy of PY1 Data(H)'!$A$1:$A$288,'Copy of PY1 Data(H)'!$A$1:$CZ$288))</f>
        <v>0</v>
      </c>
      <c r="BE112" s="180" cm="1">
        <f t="array" ref="BE112">_xlfn.XLOOKUP(BE$1,'Copy of PY1 Data(H)'!$A$1:$CZ$1,_xlfn.XLOOKUP($A112,'Copy of PY1 Data(H)'!$A$1:$A$288,'Copy of PY1 Data(H)'!$A$1:$CZ$288))</f>
        <v>0</v>
      </c>
      <c r="BF112" s="180" cm="1">
        <f t="array" ref="BF112">_xlfn.XLOOKUP(BF$1,'Copy of PY1 Data(H)'!$A$1:$CZ$1,_xlfn.XLOOKUP($A112,'Copy of PY1 Data(H)'!$A$1:$A$288,'Copy of PY1 Data(H)'!$A$1:$CZ$288))</f>
        <v>0</v>
      </c>
      <c r="BG112" s="180" cm="1">
        <f t="array" ref="BG112">_xlfn.XLOOKUP(BG$1,'Copy of PY1 Data(H)'!$A$1:$CZ$1,_xlfn.XLOOKUP($A112,'Copy of PY1 Data(H)'!$A$1:$A$288,'Copy of PY1 Data(H)'!$A$1:$CZ$288))</f>
        <v>0</v>
      </c>
      <c r="BH112" s="180" cm="1">
        <f t="array" ref="BH112">_xlfn.XLOOKUP(BH$1,'Copy of PY1 Data(H)'!$A$1:$CZ$1,_xlfn.XLOOKUP($A112,'Copy of PY1 Data(H)'!$A$1:$A$288,'Copy of PY1 Data(H)'!$A$1:$CZ$288))</f>
        <v>0</v>
      </c>
      <c r="BI112" s="180" cm="1">
        <f t="array" ref="BI112">_xlfn.XLOOKUP(BI$1,'Copy of PY1 Data(H)'!$A$1:$CZ$1,_xlfn.XLOOKUP($A112,'Copy of PY1 Data(H)'!$A$1:$A$288,'Copy of PY1 Data(H)'!$A$1:$CZ$288))</f>
        <v>0</v>
      </c>
      <c r="BJ112" s="180" cm="1">
        <f t="array" ref="BJ112">_xlfn.XLOOKUP(BJ$1,'Copy of PY1 Data(H)'!$A$1:$CZ$1,_xlfn.XLOOKUP($A112,'Copy of PY1 Data(H)'!$A$1:$A$288,'Copy of PY1 Data(H)'!$A$1:$CZ$288))</f>
        <v>0</v>
      </c>
      <c r="BK112" s="180" cm="1">
        <f t="array" ref="BK112">_xlfn.XLOOKUP(BK$1,'Copy of PY1 Data(H)'!$A$1:$CZ$1,_xlfn.XLOOKUP($A112,'Copy of PY1 Data(H)'!$A$1:$A$288,'Copy of PY1 Data(H)'!$A$1:$CZ$288))</f>
        <v>0</v>
      </c>
      <c r="BL112" s="180" cm="1">
        <f t="array" ref="BL112">_xlfn.XLOOKUP(BL$1,'Copy of PY1 Data(H)'!$A$1:$CZ$1,_xlfn.XLOOKUP($A112,'Copy of PY1 Data(H)'!$A$1:$A$288,'Copy of PY1 Data(H)'!$A$1:$CZ$288))</f>
        <v>0</v>
      </c>
      <c r="BM112" s="180" cm="1">
        <f t="array" ref="BM112">_xlfn.XLOOKUP(BM$1,'Copy of PY1 Data(H)'!$A$1:$CZ$1,_xlfn.XLOOKUP($A112,'Copy of PY1 Data(H)'!$A$1:$A$288,'Copy of PY1 Data(H)'!$A$1:$CZ$288))</f>
        <v>0</v>
      </c>
      <c r="BN112" s="180" cm="1">
        <f t="array" ref="BN112">_xlfn.XLOOKUP(BN$1,'Copy of PY1 Data(H)'!$A$1:$CZ$1,_xlfn.XLOOKUP($A112,'Copy of PY1 Data(H)'!$A$1:$A$288,'Copy of PY1 Data(H)'!$A$1:$CZ$288))</f>
        <v>129456</v>
      </c>
      <c r="BO112" s="180" cm="1">
        <f t="array" ref="BO112">_xlfn.XLOOKUP(BO$1,'Copy of PY1 Data(H)'!$A$1:$CZ$1,_xlfn.XLOOKUP($A112,'Copy of PY1 Data(H)'!$A$1:$A$288,'Copy of PY1 Data(H)'!$A$1:$CZ$288))</f>
        <v>0</v>
      </c>
      <c r="BP112" s="180" cm="1">
        <f t="array" ref="BP112">_xlfn.XLOOKUP(BP$1,'Copy of PY1 Data(H)'!$A$1:$CZ$1,_xlfn.XLOOKUP($A112,'Copy of PY1 Data(H)'!$A$1:$A$288,'Copy of PY1 Data(H)'!$A$1:$CZ$288))</f>
        <v>1308664</v>
      </c>
      <c r="BQ112" s="180" cm="1">
        <f t="array" ref="BQ112">_xlfn.XLOOKUP(BQ$1,'Copy of PY1 Data(H)'!$A$1:$CZ$1,_xlfn.XLOOKUP($A112,'Copy of PY1 Data(H)'!$A$1:$A$288,'Copy of PY1 Data(H)'!$A$1:$CZ$288))</f>
        <v>0</v>
      </c>
      <c r="BR112" s="180" cm="1">
        <f t="array" ref="BR112">_xlfn.XLOOKUP(BR$1,'Copy of PY1 Data(H)'!$A$1:$CZ$1,_xlfn.XLOOKUP($A112,'Copy of PY1 Data(H)'!$A$1:$A$288,'Copy of PY1 Data(H)'!$A$1:$CZ$288))</f>
        <v>50990</v>
      </c>
      <c r="BS112" s="180" cm="1">
        <f t="array" ref="BS112">_xlfn.XLOOKUP(BS$1,'Copy of PY1 Data(H)'!$A$1:$CZ$1,_xlfn.XLOOKUP($A112,'Copy of PY1 Data(H)'!$A$1:$A$288,'Copy of PY1 Data(H)'!$A$1:$CZ$288))</f>
        <v>0</v>
      </c>
      <c r="BT112" s="180" cm="1">
        <f t="array" ref="BT112">_xlfn.XLOOKUP(BT$1,'Copy of PY1 Data(H)'!$A$1:$CZ$1,_xlfn.XLOOKUP($A112,'Copy of PY1 Data(H)'!$A$1:$A$288,'Copy of PY1 Data(H)'!$A$1:$CZ$288))</f>
        <v>0</v>
      </c>
      <c r="BU112" s="180" cm="1">
        <f t="array" ref="BU112">_xlfn.XLOOKUP(BU$1,'Copy of PY1 Data(H)'!$A$1:$CZ$1,_xlfn.XLOOKUP($A112,'Copy of PY1 Data(H)'!$A$1:$A$288,'Copy of PY1 Data(H)'!$A$1:$CZ$288))</f>
        <v>0</v>
      </c>
      <c r="BV112" s="180" cm="1">
        <f t="array" ref="BV112">_xlfn.XLOOKUP(BV$1,'Copy of PY1 Data(H)'!$A$1:$CZ$1,_xlfn.XLOOKUP($A112,'Copy of PY1 Data(H)'!$A$1:$A$288,'Copy of PY1 Data(H)'!$A$1:$CZ$288))</f>
        <v>0</v>
      </c>
      <c r="BW112" s="180" cm="1">
        <f t="array" ref="BW112">_xlfn.XLOOKUP(BW$1,'Copy of PY1 Data(H)'!$A$1:$CZ$1,_xlfn.XLOOKUP($A112,'Copy of PY1 Data(H)'!$A$1:$A$288,'Copy of PY1 Data(H)'!$A$1:$CZ$288))</f>
        <v>0</v>
      </c>
      <c r="BX112" s="180" cm="1">
        <f t="array" ref="BX112">_xlfn.XLOOKUP(BX$1,'Copy of PY1 Data(H)'!$A$1:$CZ$1,_xlfn.XLOOKUP($A112,'Copy of PY1 Data(H)'!$A$1:$A$288,'Copy of PY1 Data(H)'!$A$1:$CZ$288))</f>
        <v>0</v>
      </c>
      <c r="BY112" s="180" cm="1">
        <f t="array" ref="BY112">_xlfn.XLOOKUP(BY$1,'Copy of PY1 Data(H)'!$A$1:$CZ$1,_xlfn.XLOOKUP($A112,'Copy of PY1 Data(H)'!$A$1:$A$288,'Copy of PY1 Data(H)'!$A$1:$CZ$288))</f>
        <v>0</v>
      </c>
      <c r="BZ112" s="180" cm="1">
        <f t="array" ref="BZ112">_xlfn.XLOOKUP(BZ$1,'Copy of PY1 Data(H)'!$A$1:$CZ$1,_xlfn.XLOOKUP($A112,'Copy of PY1 Data(H)'!$A$1:$A$288,'Copy of PY1 Data(H)'!$A$1:$CZ$288))</f>
        <v>43565</v>
      </c>
      <c r="CA112" s="180" cm="1">
        <f t="array" ref="CA112">_xlfn.XLOOKUP(CA$1,'Copy of PY1 Data(H)'!$A$1:$CZ$1,_xlfn.XLOOKUP($A112,'Copy of PY1 Data(H)'!$A$1:$A$288,'Copy of PY1 Data(H)'!$A$1:$CZ$288))</f>
        <v>0</v>
      </c>
      <c r="CB112" s="180" cm="1">
        <f t="array" ref="CB112">_xlfn.XLOOKUP(CB$1,'Copy of PY1 Data(H)'!$A$1:$CZ$1,_xlfn.XLOOKUP($A112,'Copy of PY1 Data(H)'!$A$1:$A$288,'Copy of PY1 Data(H)'!$A$1:$CZ$288))</f>
        <v>0</v>
      </c>
      <c r="CC112" s="180" cm="1">
        <f t="array" ref="CC112">_xlfn.XLOOKUP(CC$1,'Copy of PY1 Data(H)'!$A$1:$CZ$1,_xlfn.XLOOKUP($A112,'Copy of PY1 Data(H)'!$A$1:$A$288,'Copy of PY1 Data(H)'!$A$1:$CZ$288))</f>
        <v>0</v>
      </c>
      <c r="CD112" s="180" cm="1">
        <f t="array" ref="CD112">_xlfn.XLOOKUP(CD$1,'Copy of PY1 Data(H)'!$A$1:$CZ$1,_xlfn.XLOOKUP($A112,'Copy of PY1 Data(H)'!$A$1:$A$288,'Copy of PY1 Data(H)'!$A$1:$CZ$288))</f>
        <v>335743</v>
      </c>
    </row>
    <row r="113" spans="1:82" x14ac:dyDescent="0.3">
      <c r="A113" s="180">
        <v>644</v>
      </c>
      <c r="C113" s="180"/>
      <c r="D113" s="180" cm="1">
        <f t="array" ref="D113">_xlfn.XLOOKUP(D$1,'Copy of PY1 Data(H)'!$A$1:$CZ$1,_xlfn.XLOOKUP($A113,'Copy of PY1 Data(H)'!$A$1:$A$288,'Copy of PY1 Data(H)'!$A$1:$CZ$288))</f>
        <v>0</v>
      </c>
      <c r="E113" s="180" cm="1">
        <f t="array" ref="E113">_xlfn.XLOOKUP(E$1,'Copy of PY1 Data(H)'!$A$1:$CZ$1,_xlfn.XLOOKUP($A113,'Copy of PY1 Data(H)'!$A$1:$A$288,'Copy of PY1 Data(H)'!$A$1:$CZ$288))</f>
        <v>0</v>
      </c>
      <c r="F113" s="180" cm="1">
        <f t="array" ref="F113">_xlfn.XLOOKUP(F$1,'Copy of PY1 Data(H)'!$A$1:$CZ$1,_xlfn.XLOOKUP($A113,'Copy of PY1 Data(H)'!$A$1:$A$288,'Copy of PY1 Data(H)'!$A$1:$CZ$288))</f>
        <v>0</v>
      </c>
      <c r="G113" s="180" cm="1">
        <f t="array" ref="G113">_xlfn.XLOOKUP(G$1,'Copy of PY1 Data(H)'!$A$1:$CZ$1,_xlfn.XLOOKUP($A113,'Copy of PY1 Data(H)'!$A$1:$A$288,'Copy of PY1 Data(H)'!$A$1:$CZ$288))</f>
        <v>0</v>
      </c>
      <c r="H113" s="180" cm="1">
        <f t="array" ref="H113">_xlfn.XLOOKUP(H$1,'Copy of PY1 Data(H)'!$A$1:$CZ$1,_xlfn.XLOOKUP($A113,'Copy of PY1 Data(H)'!$A$1:$A$288,'Copy of PY1 Data(H)'!$A$1:$CZ$288))</f>
        <v>0</v>
      </c>
      <c r="I113" s="180" cm="1">
        <f t="array" ref="I113">_xlfn.XLOOKUP(I$1,'Copy of PY1 Data(H)'!$A$1:$CZ$1,_xlfn.XLOOKUP($A113,'Copy of PY1 Data(H)'!$A$1:$A$288,'Copy of PY1 Data(H)'!$A$1:$CZ$288))</f>
        <v>0</v>
      </c>
      <c r="J113" s="180" cm="1">
        <f t="array" ref="J113">_xlfn.XLOOKUP(J$1,'Copy of PY1 Data(H)'!$A$1:$CZ$1,_xlfn.XLOOKUP($A113,'Copy of PY1 Data(H)'!$A$1:$A$288,'Copy of PY1 Data(H)'!$A$1:$CZ$288))</f>
        <v>0</v>
      </c>
      <c r="K113" s="180" cm="1">
        <f t="array" ref="K113">_xlfn.XLOOKUP(K$1,'Copy of PY1 Data(H)'!$A$1:$CZ$1,_xlfn.XLOOKUP($A113,'Copy of PY1 Data(H)'!$A$1:$A$288,'Copy of PY1 Data(H)'!$A$1:$CZ$288))</f>
        <v>0</v>
      </c>
      <c r="L113" s="180" cm="1">
        <f t="array" ref="L113">_xlfn.XLOOKUP(L$1,'Copy of PY1 Data(H)'!$A$1:$CZ$1,_xlfn.XLOOKUP($A113,'Copy of PY1 Data(H)'!$A$1:$A$288,'Copy of PY1 Data(H)'!$A$1:$CZ$288))</f>
        <v>0</v>
      </c>
      <c r="M113" s="180" cm="1">
        <f t="array" ref="M113">_xlfn.XLOOKUP(M$1,'Copy of PY1 Data(H)'!$A$1:$CZ$1,_xlfn.XLOOKUP($A113,'Copy of PY1 Data(H)'!$A$1:$A$288,'Copy of PY1 Data(H)'!$A$1:$CZ$288))</f>
        <v>0</v>
      </c>
      <c r="N113" s="180" cm="1">
        <f t="array" ref="N113">_xlfn.XLOOKUP(N$1,'Copy of PY1 Data(H)'!$A$1:$CZ$1,_xlfn.XLOOKUP($A113,'Copy of PY1 Data(H)'!$A$1:$A$288,'Copy of PY1 Data(H)'!$A$1:$CZ$288))</f>
        <v>0</v>
      </c>
      <c r="O113" s="180" cm="1">
        <f t="array" ref="O113">_xlfn.XLOOKUP(O$1,'Copy of PY1 Data(H)'!$A$1:$CZ$1,_xlfn.XLOOKUP($A113,'Copy of PY1 Data(H)'!$A$1:$A$288,'Copy of PY1 Data(H)'!$A$1:$CZ$288))</f>
        <v>0</v>
      </c>
      <c r="P113" s="180" cm="1">
        <f t="array" ref="P113">_xlfn.XLOOKUP(P$1,'Copy of PY1 Data(H)'!$A$1:$CZ$1,_xlfn.XLOOKUP($A113,'Copy of PY1 Data(H)'!$A$1:$A$288,'Copy of PY1 Data(H)'!$A$1:$CZ$288))</f>
        <v>0</v>
      </c>
      <c r="Q113" s="180" cm="1">
        <f t="array" ref="Q113">_xlfn.XLOOKUP(Q$1,'Copy of PY1 Data(H)'!$A$1:$CZ$1,_xlfn.XLOOKUP($A113,'Copy of PY1 Data(H)'!$A$1:$A$288,'Copy of PY1 Data(H)'!$A$1:$CZ$288))</f>
        <v>0</v>
      </c>
      <c r="R113" s="180" cm="1">
        <f t="array" ref="R113">_xlfn.XLOOKUP(R$1,'Copy of PY1 Data(H)'!$A$1:$CZ$1,_xlfn.XLOOKUP($A113,'Copy of PY1 Data(H)'!$A$1:$A$288,'Copy of PY1 Data(H)'!$A$1:$CZ$288))</f>
        <v>0</v>
      </c>
      <c r="S113" s="180" cm="1">
        <f t="array" ref="S113">_xlfn.XLOOKUP(S$1,'Copy of PY1 Data(H)'!$A$1:$CZ$1,_xlfn.XLOOKUP($A113,'Copy of PY1 Data(H)'!$A$1:$A$288,'Copy of PY1 Data(H)'!$A$1:$CZ$288))</f>
        <v>0</v>
      </c>
      <c r="T113" s="180" cm="1">
        <f t="array" ref="T113">_xlfn.XLOOKUP(T$1,'Copy of PY1 Data(H)'!$A$1:$CZ$1,_xlfn.XLOOKUP($A113,'Copy of PY1 Data(H)'!$A$1:$A$288,'Copy of PY1 Data(H)'!$A$1:$CZ$288))</f>
        <v>0</v>
      </c>
      <c r="U113" s="180" cm="1">
        <f t="array" ref="U113">_xlfn.XLOOKUP(U$1,'Copy of PY1 Data(H)'!$A$1:$CZ$1,_xlfn.XLOOKUP($A113,'Copy of PY1 Data(H)'!$A$1:$A$288,'Copy of PY1 Data(H)'!$A$1:$CZ$288))</f>
        <v>0</v>
      </c>
      <c r="V113" s="180" cm="1">
        <f t="array" ref="V113">_xlfn.XLOOKUP(V$1,'Copy of PY1 Data(H)'!$A$1:$CZ$1,_xlfn.XLOOKUP($A113,'Copy of PY1 Data(H)'!$A$1:$A$288,'Copy of PY1 Data(H)'!$A$1:$CZ$288))</f>
        <v>0</v>
      </c>
      <c r="W113" s="180" cm="1">
        <f t="array" ref="W113">_xlfn.XLOOKUP(W$1,'Copy of PY1 Data(H)'!$A$1:$CZ$1,_xlfn.XLOOKUP($A113,'Copy of PY1 Data(H)'!$A$1:$A$288,'Copy of PY1 Data(H)'!$A$1:$CZ$288))</f>
        <v>0</v>
      </c>
      <c r="X113" s="180" cm="1">
        <f t="array" ref="X113">_xlfn.XLOOKUP(X$1,'Copy of PY1 Data(H)'!$A$1:$CZ$1,_xlfn.XLOOKUP($A113,'Copy of PY1 Data(H)'!$A$1:$A$288,'Copy of PY1 Data(H)'!$A$1:$CZ$288))</f>
        <v>0</v>
      </c>
      <c r="Y113" s="180" cm="1">
        <f t="array" ref="Y113">_xlfn.XLOOKUP(Y$1,'Copy of PY1 Data(H)'!$A$1:$CZ$1,_xlfn.XLOOKUP($A113,'Copy of PY1 Data(H)'!$A$1:$A$288,'Copy of PY1 Data(H)'!$A$1:$CZ$288))</f>
        <v>0</v>
      </c>
      <c r="Z113" s="180" cm="1">
        <f t="array" ref="Z113">_xlfn.XLOOKUP(Z$1,'Copy of PY1 Data(H)'!$A$1:$CZ$1,_xlfn.XLOOKUP($A113,'Copy of PY1 Data(H)'!$A$1:$A$288,'Copy of PY1 Data(H)'!$A$1:$CZ$288))</f>
        <v>0</v>
      </c>
      <c r="AA113" s="180" cm="1">
        <f t="array" ref="AA113">_xlfn.XLOOKUP(AA$1,'Copy of PY1 Data(H)'!$A$1:$CZ$1,_xlfn.XLOOKUP($A113,'Copy of PY1 Data(H)'!$A$1:$A$288,'Copy of PY1 Data(H)'!$A$1:$CZ$288))</f>
        <v>0</v>
      </c>
      <c r="AB113" s="180" cm="1">
        <f t="array" ref="AB113">_xlfn.XLOOKUP(AB$1,'Copy of PY1 Data(H)'!$A$1:$CZ$1,_xlfn.XLOOKUP($A113,'Copy of PY1 Data(H)'!$A$1:$A$288,'Copy of PY1 Data(H)'!$A$1:$CZ$288))</f>
        <v>0</v>
      </c>
      <c r="AC113" s="180" cm="1">
        <f t="array" ref="AC113">_xlfn.XLOOKUP(AC$1,'Copy of PY1 Data(H)'!$A$1:$CZ$1,_xlfn.XLOOKUP($A113,'Copy of PY1 Data(H)'!$A$1:$A$288,'Copy of PY1 Data(H)'!$A$1:$CZ$288))</f>
        <v>0</v>
      </c>
      <c r="AD113" s="180" cm="1">
        <f t="array" ref="AD113">_xlfn.XLOOKUP(AD$1,'Copy of PY1 Data(H)'!$A$1:$CZ$1,_xlfn.XLOOKUP($A113,'Copy of PY1 Data(H)'!$A$1:$A$288,'Copy of PY1 Data(H)'!$A$1:$CZ$288))</f>
        <v>0</v>
      </c>
      <c r="AE113" s="180" cm="1">
        <f t="array" ref="AE113">_xlfn.XLOOKUP(AE$1,'Copy of PY1 Data(H)'!$A$1:$CZ$1,_xlfn.XLOOKUP($A113,'Copy of PY1 Data(H)'!$A$1:$A$288,'Copy of PY1 Data(H)'!$A$1:$CZ$288))</f>
        <v>0</v>
      </c>
      <c r="AF113" s="180" cm="1">
        <f t="array" ref="AF113">_xlfn.XLOOKUP(AF$1,'Copy of PY1 Data(H)'!$A$1:$CZ$1,_xlfn.XLOOKUP($A113,'Copy of PY1 Data(H)'!$A$1:$A$288,'Copy of PY1 Data(H)'!$A$1:$CZ$288))</f>
        <v>0</v>
      </c>
      <c r="AG113" s="180" cm="1">
        <f t="array" ref="AG113">_xlfn.XLOOKUP(AG$1,'Copy of PY1 Data(H)'!$A$1:$CZ$1,_xlfn.XLOOKUP($A113,'Copy of PY1 Data(H)'!$A$1:$A$288,'Copy of PY1 Data(H)'!$A$1:$CZ$288))</f>
        <v>0</v>
      </c>
      <c r="AH113" s="180" cm="1">
        <f t="array" ref="AH113">_xlfn.XLOOKUP(AH$1,'Copy of PY1 Data(H)'!$A$1:$CZ$1,_xlfn.XLOOKUP($A113,'Copy of PY1 Data(H)'!$A$1:$A$288,'Copy of PY1 Data(H)'!$A$1:$CZ$288))</f>
        <v>0</v>
      </c>
      <c r="AI113" s="180" cm="1">
        <f t="array" ref="AI113">_xlfn.XLOOKUP(AI$1,'Copy of PY1 Data(H)'!$A$1:$CZ$1,_xlfn.XLOOKUP($A113,'Copy of PY1 Data(H)'!$A$1:$A$288,'Copy of PY1 Data(H)'!$A$1:$CZ$288))</f>
        <v>0</v>
      </c>
      <c r="AJ113" s="180" cm="1">
        <f t="array" ref="AJ113">_xlfn.XLOOKUP(AJ$1,'Copy of PY1 Data(H)'!$A$1:$CZ$1,_xlfn.XLOOKUP($A113,'Copy of PY1 Data(H)'!$A$1:$A$288,'Copy of PY1 Data(H)'!$A$1:$CZ$288))</f>
        <v>0</v>
      </c>
      <c r="AK113" s="180" cm="1">
        <f t="array" ref="AK113">_xlfn.XLOOKUP(AK$1,'Copy of PY1 Data(H)'!$A$1:$CZ$1,_xlfn.XLOOKUP($A113,'Copy of PY1 Data(H)'!$A$1:$A$288,'Copy of PY1 Data(H)'!$A$1:$CZ$288))</f>
        <v>0</v>
      </c>
      <c r="AL113" s="180" cm="1">
        <f t="array" ref="AL113">_xlfn.XLOOKUP(AL$1,'Copy of PY1 Data(H)'!$A$1:$CZ$1,_xlfn.XLOOKUP($A113,'Copy of PY1 Data(H)'!$A$1:$A$288,'Copy of PY1 Data(H)'!$A$1:$CZ$288))</f>
        <v>0</v>
      </c>
      <c r="AM113" s="180" cm="1">
        <f t="array" ref="AM113">_xlfn.XLOOKUP(AM$1,'Copy of PY1 Data(H)'!$A$1:$CZ$1,_xlfn.XLOOKUP($A113,'Copy of PY1 Data(H)'!$A$1:$A$288,'Copy of PY1 Data(H)'!$A$1:$CZ$288))</f>
        <v>0</v>
      </c>
      <c r="AN113" s="180" cm="1">
        <f t="array" ref="AN113">_xlfn.XLOOKUP(AN$1,'Copy of PY1 Data(H)'!$A$1:$CZ$1,_xlfn.XLOOKUP($A113,'Copy of PY1 Data(H)'!$A$1:$A$288,'Copy of PY1 Data(H)'!$A$1:$CZ$288))</f>
        <v>0</v>
      </c>
      <c r="AO113" s="180" cm="1">
        <f t="array" ref="AO113">_xlfn.XLOOKUP(AO$1,'Copy of PY1 Data(H)'!$A$1:$CZ$1,_xlfn.XLOOKUP($A113,'Copy of PY1 Data(H)'!$A$1:$A$288,'Copy of PY1 Data(H)'!$A$1:$CZ$288))</f>
        <v>0</v>
      </c>
      <c r="AP113" s="180" cm="1">
        <f t="array" ref="AP113">_xlfn.XLOOKUP(AP$1,'Copy of PY1 Data(H)'!$A$1:$CZ$1,_xlfn.XLOOKUP($A113,'Copy of PY1 Data(H)'!$A$1:$A$288,'Copy of PY1 Data(H)'!$A$1:$CZ$288))</f>
        <v>0</v>
      </c>
      <c r="AQ113" s="180" cm="1">
        <f t="array" ref="AQ113">_xlfn.XLOOKUP(AQ$1,'Copy of PY1 Data(H)'!$A$1:$CZ$1,_xlfn.XLOOKUP($A113,'Copy of PY1 Data(H)'!$A$1:$A$288,'Copy of PY1 Data(H)'!$A$1:$CZ$288))</f>
        <v>0</v>
      </c>
      <c r="AR113" s="180" cm="1">
        <f t="array" ref="AR113">_xlfn.XLOOKUP(AR$1,'Copy of PY1 Data(H)'!$A$1:$CZ$1,_xlfn.XLOOKUP($A113,'Copy of PY1 Data(H)'!$A$1:$A$288,'Copy of PY1 Data(H)'!$A$1:$CZ$288))</f>
        <v>0</v>
      </c>
      <c r="AS113" s="180" cm="1">
        <f t="array" ref="AS113">_xlfn.XLOOKUP(AS$1,'Copy of PY1 Data(H)'!$A$1:$CZ$1,_xlfn.XLOOKUP($A113,'Copy of PY1 Data(H)'!$A$1:$A$288,'Copy of PY1 Data(H)'!$A$1:$CZ$288))</f>
        <v>0</v>
      </c>
      <c r="AT113" s="180" cm="1">
        <f t="array" ref="AT113">_xlfn.XLOOKUP(AT$1,'Copy of PY1 Data(H)'!$A$1:$CZ$1,_xlfn.XLOOKUP($A113,'Copy of PY1 Data(H)'!$A$1:$A$288,'Copy of PY1 Data(H)'!$A$1:$CZ$288))</f>
        <v>0</v>
      </c>
      <c r="AU113" s="180" cm="1">
        <f t="array" ref="AU113">_xlfn.XLOOKUP(AU$1,'Copy of PY1 Data(H)'!$A$1:$CZ$1,_xlfn.XLOOKUP($A113,'Copy of PY1 Data(H)'!$A$1:$A$288,'Copy of PY1 Data(H)'!$A$1:$CZ$288))</f>
        <v>0</v>
      </c>
      <c r="AV113" s="180" cm="1">
        <f t="array" ref="AV113">_xlfn.XLOOKUP(AV$1,'Copy of PY1 Data(H)'!$A$1:$CZ$1,_xlfn.XLOOKUP($A113,'Copy of PY1 Data(H)'!$A$1:$A$288,'Copy of PY1 Data(H)'!$A$1:$CZ$288))</f>
        <v>0</v>
      </c>
      <c r="AW113" s="180" cm="1">
        <f t="array" ref="AW113">_xlfn.XLOOKUP(AW$1,'Copy of PY1 Data(H)'!$A$1:$CZ$1,_xlfn.XLOOKUP($A113,'Copy of PY1 Data(H)'!$A$1:$A$288,'Copy of PY1 Data(H)'!$A$1:$CZ$288))</f>
        <v>0</v>
      </c>
      <c r="AX113" s="180" cm="1">
        <f t="array" ref="AX113">_xlfn.XLOOKUP(AX$1,'Copy of PY1 Data(H)'!$A$1:$CZ$1,_xlfn.XLOOKUP($A113,'Copy of PY1 Data(H)'!$A$1:$A$288,'Copy of PY1 Data(H)'!$A$1:$CZ$288))</f>
        <v>0</v>
      </c>
      <c r="AY113" s="180" cm="1">
        <f t="array" ref="AY113">_xlfn.XLOOKUP(AY$1,'Copy of PY1 Data(H)'!$A$1:$CZ$1,_xlfn.XLOOKUP($A113,'Copy of PY1 Data(H)'!$A$1:$A$288,'Copy of PY1 Data(H)'!$A$1:$CZ$288))</f>
        <v>0</v>
      </c>
      <c r="AZ113" s="180" cm="1">
        <f t="array" ref="AZ113">_xlfn.XLOOKUP(AZ$1,'Copy of PY1 Data(H)'!$A$1:$CZ$1,_xlfn.XLOOKUP($A113,'Copy of PY1 Data(H)'!$A$1:$A$288,'Copy of PY1 Data(H)'!$A$1:$CZ$288))</f>
        <v>0</v>
      </c>
      <c r="BA113" s="180" cm="1">
        <f t="array" ref="BA113">_xlfn.XLOOKUP(BA$1,'Copy of PY1 Data(H)'!$A$1:$CZ$1,_xlfn.XLOOKUP($A113,'Copy of PY1 Data(H)'!$A$1:$A$288,'Copy of PY1 Data(H)'!$A$1:$CZ$288))</f>
        <v>0</v>
      </c>
      <c r="BB113" s="180" cm="1">
        <f t="array" ref="BB113">_xlfn.XLOOKUP(BB$1,'Copy of PY1 Data(H)'!$A$1:$CZ$1,_xlfn.XLOOKUP($A113,'Copy of PY1 Data(H)'!$A$1:$A$288,'Copy of PY1 Data(H)'!$A$1:$CZ$288))</f>
        <v>0</v>
      </c>
      <c r="BC113" s="180" cm="1">
        <f t="array" ref="BC113">_xlfn.XLOOKUP(BC$1,'Copy of PY1 Data(H)'!$A$1:$CZ$1,_xlfn.XLOOKUP($A113,'Copy of PY1 Data(H)'!$A$1:$A$288,'Copy of PY1 Data(H)'!$A$1:$CZ$288))</f>
        <v>0</v>
      </c>
      <c r="BD113" s="180" cm="1">
        <f t="array" ref="BD113">_xlfn.XLOOKUP(BD$1,'Copy of PY1 Data(H)'!$A$1:$CZ$1,_xlfn.XLOOKUP($A113,'Copy of PY1 Data(H)'!$A$1:$A$288,'Copy of PY1 Data(H)'!$A$1:$CZ$288))</f>
        <v>0</v>
      </c>
      <c r="BE113" s="180" cm="1">
        <f t="array" ref="BE113">_xlfn.XLOOKUP(BE$1,'Copy of PY1 Data(H)'!$A$1:$CZ$1,_xlfn.XLOOKUP($A113,'Copy of PY1 Data(H)'!$A$1:$A$288,'Copy of PY1 Data(H)'!$A$1:$CZ$288))</f>
        <v>0</v>
      </c>
      <c r="BF113" s="180" cm="1">
        <f t="array" ref="BF113">_xlfn.XLOOKUP(BF$1,'Copy of PY1 Data(H)'!$A$1:$CZ$1,_xlfn.XLOOKUP($A113,'Copy of PY1 Data(H)'!$A$1:$A$288,'Copy of PY1 Data(H)'!$A$1:$CZ$288))</f>
        <v>0</v>
      </c>
      <c r="BG113" s="180" cm="1">
        <f t="array" ref="BG113">_xlfn.XLOOKUP(BG$1,'Copy of PY1 Data(H)'!$A$1:$CZ$1,_xlfn.XLOOKUP($A113,'Copy of PY1 Data(H)'!$A$1:$A$288,'Copy of PY1 Data(H)'!$A$1:$CZ$288))</f>
        <v>0</v>
      </c>
      <c r="BH113" s="180" cm="1">
        <f t="array" ref="BH113">_xlfn.XLOOKUP(BH$1,'Copy of PY1 Data(H)'!$A$1:$CZ$1,_xlfn.XLOOKUP($A113,'Copy of PY1 Data(H)'!$A$1:$A$288,'Copy of PY1 Data(H)'!$A$1:$CZ$288))</f>
        <v>0</v>
      </c>
      <c r="BI113" s="180" cm="1">
        <f t="array" ref="BI113">_xlfn.XLOOKUP(BI$1,'Copy of PY1 Data(H)'!$A$1:$CZ$1,_xlfn.XLOOKUP($A113,'Copy of PY1 Data(H)'!$A$1:$A$288,'Copy of PY1 Data(H)'!$A$1:$CZ$288))</f>
        <v>0</v>
      </c>
      <c r="BJ113" s="180" cm="1">
        <f t="array" ref="BJ113">_xlfn.XLOOKUP(BJ$1,'Copy of PY1 Data(H)'!$A$1:$CZ$1,_xlfn.XLOOKUP($A113,'Copy of PY1 Data(H)'!$A$1:$A$288,'Copy of PY1 Data(H)'!$A$1:$CZ$288))</f>
        <v>0</v>
      </c>
      <c r="BK113" s="180" cm="1">
        <f t="array" ref="BK113">_xlfn.XLOOKUP(BK$1,'Copy of PY1 Data(H)'!$A$1:$CZ$1,_xlfn.XLOOKUP($A113,'Copy of PY1 Data(H)'!$A$1:$A$288,'Copy of PY1 Data(H)'!$A$1:$CZ$288))</f>
        <v>0</v>
      </c>
      <c r="BL113" s="180" cm="1">
        <f t="array" ref="BL113">_xlfn.XLOOKUP(BL$1,'Copy of PY1 Data(H)'!$A$1:$CZ$1,_xlfn.XLOOKUP($A113,'Copy of PY1 Data(H)'!$A$1:$A$288,'Copy of PY1 Data(H)'!$A$1:$CZ$288))</f>
        <v>0</v>
      </c>
      <c r="BM113" s="180" cm="1">
        <f t="array" ref="BM113">_xlfn.XLOOKUP(BM$1,'Copy of PY1 Data(H)'!$A$1:$CZ$1,_xlfn.XLOOKUP($A113,'Copy of PY1 Data(H)'!$A$1:$A$288,'Copy of PY1 Data(H)'!$A$1:$CZ$288))</f>
        <v>0</v>
      </c>
      <c r="BN113" s="180" cm="1">
        <f t="array" ref="BN113">_xlfn.XLOOKUP(BN$1,'Copy of PY1 Data(H)'!$A$1:$CZ$1,_xlfn.XLOOKUP($A113,'Copy of PY1 Data(H)'!$A$1:$A$288,'Copy of PY1 Data(H)'!$A$1:$CZ$288))</f>
        <v>0</v>
      </c>
      <c r="BO113" s="180" cm="1">
        <f t="array" ref="BO113">_xlfn.XLOOKUP(BO$1,'Copy of PY1 Data(H)'!$A$1:$CZ$1,_xlfn.XLOOKUP($A113,'Copy of PY1 Data(H)'!$A$1:$A$288,'Copy of PY1 Data(H)'!$A$1:$CZ$288))</f>
        <v>0</v>
      </c>
      <c r="BP113" s="180" cm="1">
        <f t="array" ref="BP113">_xlfn.XLOOKUP(BP$1,'Copy of PY1 Data(H)'!$A$1:$CZ$1,_xlfn.XLOOKUP($A113,'Copy of PY1 Data(H)'!$A$1:$A$288,'Copy of PY1 Data(H)'!$A$1:$CZ$288))</f>
        <v>0</v>
      </c>
      <c r="BQ113" s="180" cm="1">
        <f t="array" ref="BQ113">_xlfn.XLOOKUP(BQ$1,'Copy of PY1 Data(H)'!$A$1:$CZ$1,_xlfn.XLOOKUP($A113,'Copy of PY1 Data(H)'!$A$1:$A$288,'Copy of PY1 Data(H)'!$A$1:$CZ$288))</f>
        <v>0</v>
      </c>
      <c r="BR113" s="180" cm="1">
        <f t="array" ref="BR113">_xlfn.XLOOKUP(BR$1,'Copy of PY1 Data(H)'!$A$1:$CZ$1,_xlfn.XLOOKUP($A113,'Copy of PY1 Data(H)'!$A$1:$A$288,'Copy of PY1 Data(H)'!$A$1:$CZ$288))</f>
        <v>0</v>
      </c>
      <c r="BS113" s="180" cm="1">
        <f t="array" ref="BS113">_xlfn.XLOOKUP(BS$1,'Copy of PY1 Data(H)'!$A$1:$CZ$1,_xlfn.XLOOKUP($A113,'Copy of PY1 Data(H)'!$A$1:$A$288,'Copy of PY1 Data(H)'!$A$1:$CZ$288))</f>
        <v>0</v>
      </c>
      <c r="BT113" s="180" cm="1">
        <f t="array" ref="BT113">_xlfn.XLOOKUP(BT$1,'Copy of PY1 Data(H)'!$A$1:$CZ$1,_xlfn.XLOOKUP($A113,'Copy of PY1 Data(H)'!$A$1:$A$288,'Copy of PY1 Data(H)'!$A$1:$CZ$288))</f>
        <v>0</v>
      </c>
      <c r="BU113" s="180" cm="1">
        <f t="array" ref="BU113">_xlfn.XLOOKUP(BU$1,'Copy of PY1 Data(H)'!$A$1:$CZ$1,_xlfn.XLOOKUP($A113,'Copy of PY1 Data(H)'!$A$1:$A$288,'Copy of PY1 Data(H)'!$A$1:$CZ$288))</f>
        <v>0</v>
      </c>
      <c r="BV113" s="180" cm="1">
        <f t="array" ref="BV113">_xlfn.XLOOKUP(BV$1,'Copy of PY1 Data(H)'!$A$1:$CZ$1,_xlfn.XLOOKUP($A113,'Copy of PY1 Data(H)'!$A$1:$A$288,'Copy of PY1 Data(H)'!$A$1:$CZ$288))</f>
        <v>0</v>
      </c>
      <c r="BW113" s="180" cm="1">
        <f t="array" ref="BW113">_xlfn.XLOOKUP(BW$1,'Copy of PY1 Data(H)'!$A$1:$CZ$1,_xlfn.XLOOKUP($A113,'Copy of PY1 Data(H)'!$A$1:$A$288,'Copy of PY1 Data(H)'!$A$1:$CZ$288))</f>
        <v>0</v>
      </c>
      <c r="BX113" s="180" cm="1">
        <f t="array" ref="BX113">_xlfn.XLOOKUP(BX$1,'Copy of PY1 Data(H)'!$A$1:$CZ$1,_xlfn.XLOOKUP($A113,'Copy of PY1 Data(H)'!$A$1:$A$288,'Copy of PY1 Data(H)'!$A$1:$CZ$288))</f>
        <v>0</v>
      </c>
      <c r="BY113" s="180" cm="1">
        <f t="array" ref="BY113">_xlfn.XLOOKUP(BY$1,'Copy of PY1 Data(H)'!$A$1:$CZ$1,_xlfn.XLOOKUP($A113,'Copy of PY1 Data(H)'!$A$1:$A$288,'Copy of PY1 Data(H)'!$A$1:$CZ$288))</f>
        <v>0</v>
      </c>
      <c r="BZ113" s="180" cm="1">
        <f t="array" ref="BZ113">_xlfn.XLOOKUP(BZ$1,'Copy of PY1 Data(H)'!$A$1:$CZ$1,_xlfn.XLOOKUP($A113,'Copy of PY1 Data(H)'!$A$1:$A$288,'Copy of PY1 Data(H)'!$A$1:$CZ$288))</f>
        <v>0</v>
      </c>
      <c r="CA113" s="180" cm="1">
        <f t="array" ref="CA113">_xlfn.XLOOKUP(CA$1,'Copy of PY1 Data(H)'!$A$1:$CZ$1,_xlfn.XLOOKUP($A113,'Copy of PY1 Data(H)'!$A$1:$A$288,'Copy of PY1 Data(H)'!$A$1:$CZ$288))</f>
        <v>0</v>
      </c>
      <c r="CB113" s="180" cm="1">
        <f t="array" ref="CB113">_xlfn.XLOOKUP(CB$1,'Copy of PY1 Data(H)'!$A$1:$CZ$1,_xlfn.XLOOKUP($A113,'Copy of PY1 Data(H)'!$A$1:$A$288,'Copy of PY1 Data(H)'!$A$1:$CZ$288))</f>
        <v>0</v>
      </c>
      <c r="CC113" s="180" cm="1">
        <f t="array" ref="CC113">_xlfn.XLOOKUP(CC$1,'Copy of PY1 Data(H)'!$A$1:$CZ$1,_xlfn.XLOOKUP($A113,'Copy of PY1 Data(H)'!$A$1:$A$288,'Copy of PY1 Data(H)'!$A$1:$CZ$288))</f>
        <v>0</v>
      </c>
      <c r="CD113" s="180" cm="1">
        <f t="array" ref="CD113">_xlfn.XLOOKUP(CD$1,'Copy of PY1 Data(H)'!$A$1:$CZ$1,_xlfn.XLOOKUP($A113,'Copy of PY1 Data(H)'!$A$1:$A$288,'Copy of PY1 Data(H)'!$A$1:$CZ$288))</f>
        <v>0</v>
      </c>
    </row>
    <row r="114" spans="1:82" x14ac:dyDescent="0.3">
      <c r="A114" s="180">
        <v>384</v>
      </c>
      <c r="C114" s="180"/>
      <c r="D114" s="180" cm="1">
        <f t="array" ref="D114">_xlfn.XLOOKUP(D$1,'Copy of PY1 Data(H)'!$A$1:$CZ$1,_xlfn.XLOOKUP($A114,'Copy of PY1 Data(H)'!$A$1:$A$288,'Copy of PY1 Data(H)'!$A$1:$CZ$288))</f>
        <v>0</v>
      </c>
      <c r="E114" s="180" cm="1">
        <f t="array" ref="E114">_xlfn.XLOOKUP(E$1,'Copy of PY1 Data(H)'!$A$1:$CZ$1,_xlfn.XLOOKUP($A114,'Copy of PY1 Data(H)'!$A$1:$A$288,'Copy of PY1 Data(H)'!$A$1:$CZ$288))</f>
        <v>0</v>
      </c>
      <c r="F114" s="180" cm="1">
        <f t="array" ref="F114">_xlfn.XLOOKUP(F$1,'Copy of PY1 Data(H)'!$A$1:$CZ$1,_xlfn.XLOOKUP($A114,'Copy of PY1 Data(H)'!$A$1:$A$288,'Copy of PY1 Data(H)'!$A$1:$CZ$288))</f>
        <v>0</v>
      </c>
      <c r="G114" s="180" cm="1">
        <f t="array" ref="G114">_xlfn.XLOOKUP(G$1,'Copy of PY1 Data(H)'!$A$1:$CZ$1,_xlfn.XLOOKUP($A114,'Copy of PY1 Data(H)'!$A$1:$A$288,'Copy of PY1 Data(H)'!$A$1:$CZ$288))</f>
        <v>0</v>
      </c>
      <c r="H114" s="180" cm="1">
        <f t="array" ref="H114">_xlfn.XLOOKUP(H$1,'Copy of PY1 Data(H)'!$A$1:$CZ$1,_xlfn.XLOOKUP($A114,'Copy of PY1 Data(H)'!$A$1:$A$288,'Copy of PY1 Data(H)'!$A$1:$CZ$288))</f>
        <v>0</v>
      </c>
      <c r="I114" s="180" cm="1">
        <f t="array" ref="I114">_xlfn.XLOOKUP(I$1,'Copy of PY1 Data(H)'!$A$1:$CZ$1,_xlfn.XLOOKUP($A114,'Copy of PY1 Data(H)'!$A$1:$A$288,'Copy of PY1 Data(H)'!$A$1:$CZ$288))</f>
        <v>0</v>
      </c>
      <c r="J114" s="180" cm="1">
        <f t="array" ref="J114">_xlfn.XLOOKUP(J$1,'Copy of PY1 Data(H)'!$A$1:$CZ$1,_xlfn.XLOOKUP($A114,'Copy of PY1 Data(H)'!$A$1:$A$288,'Copy of PY1 Data(H)'!$A$1:$CZ$288))</f>
        <v>0</v>
      </c>
      <c r="K114" s="180" cm="1">
        <f t="array" ref="K114">_xlfn.XLOOKUP(K$1,'Copy of PY1 Data(H)'!$A$1:$CZ$1,_xlfn.XLOOKUP($A114,'Copy of PY1 Data(H)'!$A$1:$A$288,'Copy of PY1 Data(H)'!$A$1:$CZ$288))</f>
        <v>0</v>
      </c>
      <c r="L114" s="180" cm="1">
        <f t="array" ref="L114">_xlfn.XLOOKUP(L$1,'Copy of PY1 Data(H)'!$A$1:$CZ$1,_xlfn.XLOOKUP($A114,'Copy of PY1 Data(H)'!$A$1:$A$288,'Copy of PY1 Data(H)'!$A$1:$CZ$288))</f>
        <v>0</v>
      </c>
      <c r="M114" s="180" cm="1">
        <f t="array" ref="M114">_xlfn.XLOOKUP(M$1,'Copy of PY1 Data(H)'!$A$1:$CZ$1,_xlfn.XLOOKUP($A114,'Copy of PY1 Data(H)'!$A$1:$A$288,'Copy of PY1 Data(H)'!$A$1:$CZ$288))</f>
        <v>0</v>
      </c>
      <c r="N114" s="180" cm="1">
        <f t="array" ref="N114">_xlfn.XLOOKUP(N$1,'Copy of PY1 Data(H)'!$A$1:$CZ$1,_xlfn.XLOOKUP($A114,'Copy of PY1 Data(H)'!$A$1:$A$288,'Copy of PY1 Data(H)'!$A$1:$CZ$288))</f>
        <v>0</v>
      </c>
      <c r="O114" s="180" cm="1">
        <f t="array" ref="O114">_xlfn.XLOOKUP(O$1,'Copy of PY1 Data(H)'!$A$1:$CZ$1,_xlfn.XLOOKUP($A114,'Copy of PY1 Data(H)'!$A$1:$A$288,'Copy of PY1 Data(H)'!$A$1:$CZ$288))</f>
        <v>0</v>
      </c>
      <c r="P114" s="180" cm="1">
        <f t="array" ref="P114">_xlfn.XLOOKUP(P$1,'Copy of PY1 Data(H)'!$A$1:$CZ$1,_xlfn.XLOOKUP($A114,'Copy of PY1 Data(H)'!$A$1:$A$288,'Copy of PY1 Data(H)'!$A$1:$CZ$288))</f>
        <v>0</v>
      </c>
      <c r="Q114" s="180" cm="1">
        <f t="array" ref="Q114">_xlfn.XLOOKUP(Q$1,'Copy of PY1 Data(H)'!$A$1:$CZ$1,_xlfn.XLOOKUP($A114,'Copy of PY1 Data(H)'!$A$1:$A$288,'Copy of PY1 Data(H)'!$A$1:$CZ$288))</f>
        <v>0</v>
      </c>
      <c r="R114" s="180" cm="1">
        <f t="array" ref="R114">_xlfn.XLOOKUP(R$1,'Copy of PY1 Data(H)'!$A$1:$CZ$1,_xlfn.XLOOKUP($A114,'Copy of PY1 Data(H)'!$A$1:$A$288,'Copy of PY1 Data(H)'!$A$1:$CZ$288))</f>
        <v>0</v>
      </c>
      <c r="S114" s="180" cm="1">
        <f t="array" ref="S114">_xlfn.XLOOKUP(S$1,'Copy of PY1 Data(H)'!$A$1:$CZ$1,_xlfn.XLOOKUP($A114,'Copy of PY1 Data(H)'!$A$1:$A$288,'Copy of PY1 Data(H)'!$A$1:$CZ$288))</f>
        <v>0</v>
      </c>
      <c r="T114" s="180" cm="1">
        <f t="array" ref="T114">_xlfn.XLOOKUP(T$1,'Copy of PY1 Data(H)'!$A$1:$CZ$1,_xlfn.XLOOKUP($A114,'Copy of PY1 Data(H)'!$A$1:$A$288,'Copy of PY1 Data(H)'!$A$1:$CZ$288))</f>
        <v>0</v>
      </c>
      <c r="U114" s="180" cm="1">
        <f t="array" ref="U114">_xlfn.XLOOKUP(U$1,'Copy of PY1 Data(H)'!$A$1:$CZ$1,_xlfn.XLOOKUP($A114,'Copy of PY1 Data(H)'!$A$1:$A$288,'Copy of PY1 Data(H)'!$A$1:$CZ$288))</f>
        <v>0</v>
      </c>
      <c r="V114" s="180" cm="1">
        <f t="array" ref="V114">_xlfn.XLOOKUP(V$1,'Copy of PY1 Data(H)'!$A$1:$CZ$1,_xlfn.XLOOKUP($A114,'Copy of PY1 Data(H)'!$A$1:$A$288,'Copy of PY1 Data(H)'!$A$1:$CZ$288))</f>
        <v>0</v>
      </c>
      <c r="W114" s="180" cm="1">
        <f t="array" ref="W114">_xlfn.XLOOKUP(W$1,'Copy of PY1 Data(H)'!$A$1:$CZ$1,_xlfn.XLOOKUP($A114,'Copy of PY1 Data(H)'!$A$1:$A$288,'Copy of PY1 Data(H)'!$A$1:$CZ$288))</f>
        <v>0</v>
      </c>
      <c r="X114" s="180" cm="1">
        <f t="array" ref="X114">_xlfn.XLOOKUP(X$1,'Copy of PY1 Data(H)'!$A$1:$CZ$1,_xlfn.XLOOKUP($A114,'Copy of PY1 Data(H)'!$A$1:$A$288,'Copy of PY1 Data(H)'!$A$1:$CZ$288))</f>
        <v>0</v>
      </c>
      <c r="Y114" s="180" cm="1">
        <f t="array" ref="Y114">_xlfn.XLOOKUP(Y$1,'Copy of PY1 Data(H)'!$A$1:$CZ$1,_xlfn.XLOOKUP($A114,'Copy of PY1 Data(H)'!$A$1:$A$288,'Copy of PY1 Data(H)'!$A$1:$CZ$288))</f>
        <v>0</v>
      </c>
      <c r="Z114" s="180" cm="1">
        <f t="array" ref="Z114">_xlfn.XLOOKUP(Z$1,'Copy of PY1 Data(H)'!$A$1:$CZ$1,_xlfn.XLOOKUP($A114,'Copy of PY1 Data(H)'!$A$1:$A$288,'Copy of PY1 Data(H)'!$A$1:$CZ$288))</f>
        <v>0</v>
      </c>
      <c r="AA114" s="180" cm="1">
        <f t="array" ref="AA114">_xlfn.XLOOKUP(AA$1,'Copy of PY1 Data(H)'!$A$1:$CZ$1,_xlfn.XLOOKUP($A114,'Copy of PY1 Data(H)'!$A$1:$A$288,'Copy of PY1 Data(H)'!$A$1:$CZ$288))</f>
        <v>0</v>
      </c>
      <c r="AB114" s="180" cm="1">
        <f t="array" ref="AB114">_xlfn.XLOOKUP(AB$1,'Copy of PY1 Data(H)'!$A$1:$CZ$1,_xlfn.XLOOKUP($A114,'Copy of PY1 Data(H)'!$A$1:$A$288,'Copy of PY1 Data(H)'!$A$1:$CZ$288))</f>
        <v>0</v>
      </c>
      <c r="AC114" s="180" cm="1">
        <f t="array" ref="AC114">_xlfn.XLOOKUP(AC$1,'Copy of PY1 Data(H)'!$A$1:$CZ$1,_xlfn.XLOOKUP($A114,'Copy of PY1 Data(H)'!$A$1:$A$288,'Copy of PY1 Data(H)'!$A$1:$CZ$288))</f>
        <v>0</v>
      </c>
      <c r="AD114" s="180" cm="1">
        <f t="array" ref="AD114">_xlfn.XLOOKUP(AD$1,'Copy of PY1 Data(H)'!$A$1:$CZ$1,_xlfn.XLOOKUP($A114,'Copy of PY1 Data(H)'!$A$1:$A$288,'Copy of PY1 Data(H)'!$A$1:$CZ$288))</f>
        <v>0</v>
      </c>
      <c r="AE114" s="180" cm="1">
        <f t="array" ref="AE114">_xlfn.XLOOKUP(AE$1,'Copy of PY1 Data(H)'!$A$1:$CZ$1,_xlfn.XLOOKUP($A114,'Copy of PY1 Data(H)'!$A$1:$A$288,'Copy of PY1 Data(H)'!$A$1:$CZ$288))</f>
        <v>0</v>
      </c>
      <c r="AF114" s="180" cm="1">
        <f t="array" ref="AF114">_xlfn.XLOOKUP(AF$1,'Copy of PY1 Data(H)'!$A$1:$CZ$1,_xlfn.XLOOKUP($A114,'Copy of PY1 Data(H)'!$A$1:$A$288,'Copy of PY1 Data(H)'!$A$1:$CZ$288))</f>
        <v>274762</v>
      </c>
      <c r="AG114" s="180" cm="1">
        <f t="array" ref="AG114">_xlfn.XLOOKUP(AG$1,'Copy of PY1 Data(H)'!$A$1:$CZ$1,_xlfn.XLOOKUP($A114,'Copy of PY1 Data(H)'!$A$1:$A$288,'Copy of PY1 Data(H)'!$A$1:$CZ$288))</f>
        <v>0</v>
      </c>
      <c r="AH114" s="180" cm="1">
        <f t="array" ref="AH114">_xlfn.XLOOKUP(AH$1,'Copy of PY1 Data(H)'!$A$1:$CZ$1,_xlfn.XLOOKUP($A114,'Copy of PY1 Data(H)'!$A$1:$A$288,'Copy of PY1 Data(H)'!$A$1:$CZ$288))</f>
        <v>0</v>
      </c>
      <c r="AI114" s="180" cm="1">
        <f t="array" ref="AI114">_xlfn.XLOOKUP(AI$1,'Copy of PY1 Data(H)'!$A$1:$CZ$1,_xlfn.XLOOKUP($A114,'Copy of PY1 Data(H)'!$A$1:$A$288,'Copy of PY1 Data(H)'!$A$1:$CZ$288))</f>
        <v>0</v>
      </c>
      <c r="AJ114" s="180" cm="1">
        <f t="array" ref="AJ114">_xlfn.XLOOKUP(AJ$1,'Copy of PY1 Data(H)'!$A$1:$CZ$1,_xlfn.XLOOKUP($A114,'Copy of PY1 Data(H)'!$A$1:$A$288,'Copy of PY1 Data(H)'!$A$1:$CZ$288))</f>
        <v>0</v>
      </c>
      <c r="AK114" s="180" cm="1">
        <f t="array" ref="AK114">_xlfn.XLOOKUP(AK$1,'Copy of PY1 Data(H)'!$A$1:$CZ$1,_xlfn.XLOOKUP($A114,'Copy of PY1 Data(H)'!$A$1:$A$288,'Copy of PY1 Data(H)'!$A$1:$CZ$288))</f>
        <v>0</v>
      </c>
      <c r="AL114" s="180" cm="1">
        <f t="array" ref="AL114">_xlfn.XLOOKUP(AL$1,'Copy of PY1 Data(H)'!$A$1:$CZ$1,_xlfn.XLOOKUP($A114,'Copy of PY1 Data(H)'!$A$1:$A$288,'Copy of PY1 Data(H)'!$A$1:$CZ$288))</f>
        <v>0</v>
      </c>
      <c r="AM114" s="180" cm="1">
        <f t="array" ref="AM114">_xlfn.XLOOKUP(AM$1,'Copy of PY1 Data(H)'!$A$1:$CZ$1,_xlfn.XLOOKUP($A114,'Copy of PY1 Data(H)'!$A$1:$A$288,'Copy of PY1 Data(H)'!$A$1:$CZ$288))</f>
        <v>0</v>
      </c>
      <c r="AN114" s="180" cm="1">
        <f t="array" ref="AN114">_xlfn.XLOOKUP(AN$1,'Copy of PY1 Data(H)'!$A$1:$CZ$1,_xlfn.XLOOKUP($A114,'Copy of PY1 Data(H)'!$A$1:$A$288,'Copy of PY1 Data(H)'!$A$1:$CZ$288))</f>
        <v>0</v>
      </c>
      <c r="AO114" s="180" cm="1">
        <f t="array" ref="AO114">_xlfn.XLOOKUP(AO$1,'Copy of PY1 Data(H)'!$A$1:$CZ$1,_xlfn.XLOOKUP($A114,'Copy of PY1 Data(H)'!$A$1:$A$288,'Copy of PY1 Data(H)'!$A$1:$CZ$288))</f>
        <v>0</v>
      </c>
      <c r="AP114" s="180" cm="1">
        <f t="array" ref="AP114">_xlfn.XLOOKUP(AP$1,'Copy of PY1 Data(H)'!$A$1:$CZ$1,_xlfn.XLOOKUP($A114,'Copy of PY1 Data(H)'!$A$1:$A$288,'Copy of PY1 Data(H)'!$A$1:$CZ$288))</f>
        <v>0</v>
      </c>
      <c r="AQ114" s="180" cm="1">
        <f t="array" ref="AQ114">_xlfn.XLOOKUP(AQ$1,'Copy of PY1 Data(H)'!$A$1:$CZ$1,_xlfn.XLOOKUP($A114,'Copy of PY1 Data(H)'!$A$1:$A$288,'Copy of PY1 Data(H)'!$A$1:$CZ$288))</f>
        <v>0</v>
      </c>
      <c r="AR114" s="180" cm="1">
        <f t="array" ref="AR114">_xlfn.XLOOKUP(AR$1,'Copy of PY1 Data(H)'!$A$1:$CZ$1,_xlfn.XLOOKUP($A114,'Copy of PY1 Data(H)'!$A$1:$A$288,'Copy of PY1 Data(H)'!$A$1:$CZ$288))</f>
        <v>0</v>
      </c>
      <c r="AS114" s="180" cm="1">
        <f t="array" ref="AS114">_xlfn.XLOOKUP(AS$1,'Copy of PY1 Data(H)'!$A$1:$CZ$1,_xlfn.XLOOKUP($A114,'Copy of PY1 Data(H)'!$A$1:$A$288,'Copy of PY1 Data(H)'!$A$1:$CZ$288))</f>
        <v>0</v>
      </c>
      <c r="AT114" s="180" cm="1">
        <f t="array" ref="AT114">_xlfn.XLOOKUP(AT$1,'Copy of PY1 Data(H)'!$A$1:$CZ$1,_xlfn.XLOOKUP($A114,'Copy of PY1 Data(H)'!$A$1:$A$288,'Copy of PY1 Data(H)'!$A$1:$CZ$288))</f>
        <v>0</v>
      </c>
      <c r="AU114" s="180" cm="1">
        <f t="array" ref="AU114">_xlfn.XLOOKUP(AU$1,'Copy of PY1 Data(H)'!$A$1:$CZ$1,_xlfn.XLOOKUP($A114,'Copy of PY1 Data(H)'!$A$1:$A$288,'Copy of PY1 Data(H)'!$A$1:$CZ$288))</f>
        <v>0</v>
      </c>
      <c r="AV114" s="180" cm="1">
        <f t="array" ref="AV114">_xlfn.XLOOKUP(AV$1,'Copy of PY1 Data(H)'!$A$1:$CZ$1,_xlfn.XLOOKUP($A114,'Copy of PY1 Data(H)'!$A$1:$A$288,'Copy of PY1 Data(H)'!$A$1:$CZ$288))</f>
        <v>0</v>
      </c>
      <c r="AW114" s="180" cm="1">
        <f t="array" ref="AW114">_xlfn.XLOOKUP(AW$1,'Copy of PY1 Data(H)'!$A$1:$CZ$1,_xlfn.XLOOKUP($A114,'Copy of PY1 Data(H)'!$A$1:$A$288,'Copy of PY1 Data(H)'!$A$1:$CZ$288))</f>
        <v>0</v>
      </c>
      <c r="AX114" s="180" cm="1">
        <f t="array" ref="AX114">_xlfn.XLOOKUP(AX$1,'Copy of PY1 Data(H)'!$A$1:$CZ$1,_xlfn.XLOOKUP($A114,'Copy of PY1 Data(H)'!$A$1:$A$288,'Copy of PY1 Data(H)'!$A$1:$CZ$288))</f>
        <v>0</v>
      </c>
      <c r="AY114" s="180" cm="1">
        <f t="array" ref="AY114">_xlfn.XLOOKUP(AY$1,'Copy of PY1 Data(H)'!$A$1:$CZ$1,_xlfn.XLOOKUP($A114,'Copy of PY1 Data(H)'!$A$1:$A$288,'Copy of PY1 Data(H)'!$A$1:$CZ$288))</f>
        <v>0</v>
      </c>
      <c r="AZ114" s="180" cm="1">
        <f t="array" ref="AZ114">_xlfn.XLOOKUP(AZ$1,'Copy of PY1 Data(H)'!$A$1:$CZ$1,_xlfn.XLOOKUP($A114,'Copy of PY1 Data(H)'!$A$1:$A$288,'Copy of PY1 Data(H)'!$A$1:$CZ$288))</f>
        <v>0</v>
      </c>
      <c r="BA114" s="180" cm="1">
        <f t="array" ref="BA114">_xlfn.XLOOKUP(BA$1,'Copy of PY1 Data(H)'!$A$1:$CZ$1,_xlfn.XLOOKUP($A114,'Copy of PY1 Data(H)'!$A$1:$A$288,'Copy of PY1 Data(H)'!$A$1:$CZ$288))</f>
        <v>0</v>
      </c>
      <c r="BB114" s="180" cm="1">
        <f t="array" ref="BB114">_xlfn.XLOOKUP(BB$1,'Copy of PY1 Data(H)'!$A$1:$CZ$1,_xlfn.XLOOKUP($A114,'Copy of PY1 Data(H)'!$A$1:$A$288,'Copy of PY1 Data(H)'!$A$1:$CZ$288))</f>
        <v>0</v>
      </c>
      <c r="BC114" s="180" cm="1">
        <f t="array" ref="BC114">_xlfn.XLOOKUP(BC$1,'Copy of PY1 Data(H)'!$A$1:$CZ$1,_xlfn.XLOOKUP($A114,'Copy of PY1 Data(H)'!$A$1:$A$288,'Copy of PY1 Data(H)'!$A$1:$CZ$288))</f>
        <v>0</v>
      </c>
      <c r="BD114" s="180" cm="1">
        <f t="array" ref="BD114">_xlfn.XLOOKUP(BD$1,'Copy of PY1 Data(H)'!$A$1:$CZ$1,_xlfn.XLOOKUP($A114,'Copy of PY1 Data(H)'!$A$1:$A$288,'Copy of PY1 Data(H)'!$A$1:$CZ$288))</f>
        <v>0</v>
      </c>
      <c r="BE114" s="180" cm="1">
        <f t="array" ref="BE114">_xlfn.XLOOKUP(BE$1,'Copy of PY1 Data(H)'!$A$1:$CZ$1,_xlfn.XLOOKUP($A114,'Copy of PY1 Data(H)'!$A$1:$A$288,'Copy of PY1 Data(H)'!$A$1:$CZ$288))</f>
        <v>0</v>
      </c>
      <c r="BF114" s="180" cm="1">
        <f t="array" ref="BF114">_xlfn.XLOOKUP(BF$1,'Copy of PY1 Data(H)'!$A$1:$CZ$1,_xlfn.XLOOKUP($A114,'Copy of PY1 Data(H)'!$A$1:$A$288,'Copy of PY1 Data(H)'!$A$1:$CZ$288))</f>
        <v>0</v>
      </c>
      <c r="BG114" s="180" cm="1">
        <f t="array" ref="BG114">_xlfn.XLOOKUP(BG$1,'Copy of PY1 Data(H)'!$A$1:$CZ$1,_xlfn.XLOOKUP($A114,'Copy of PY1 Data(H)'!$A$1:$A$288,'Copy of PY1 Data(H)'!$A$1:$CZ$288))</f>
        <v>0</v>
      </c>
      <c r="BH114" s="180" cm="1">
        <f t="array" ref="BH114">_xlfn.XLOOKUP(BH$1,'Copy of PY1 Data(H)'!$A$1:$CZ$1,_xlfn.XLOOKUP($A114,'Copy of PY1 Data(H)'!$A$1:$A$288,'Copy of PY1 Data(H)'!$A$1:$CZ$288))</f>
        <v>0</v>
      </c>
      <c r="BI114" s="180" cm="1">
        <f t="array" ref="BI114">_xlfn.XLOOKUP(BI$1,'Copy of PY1 Data(H)'!$A$1:$CZ$1,_xlfn.XLOOKUP($A114,'Copy of PY1 Data(H)'!$A$1:$A$288,'Copy of PY1 Data(H)'!$A$1:$CZ$288))</f>
        <v>0</v>
      </c>
      <c r="BJ114" s="180" cm="1">
        <f t="array" ref="BJ114">_xlfn.XLOOKUP(BJ$1,'Copy of PY1 Data(H)'!$A$1:$CZ$1,_xlfn.XLOOKUP($A114,'Copy of PY1 Data(H)'!$A$1:$A$288,'Copy of PY1 Data(H)'!$A$1:$CZ$288))</f>
        <v>0</v>
      </c>
      <c r="BK114" s="180" cm="1">
        <f t="array" ref="BK114">_xlfn.XLOOKUP(BK$1,'Copy of PY1 Data(H)'!$A$1:$CZ$1,_xlfn.XLOOKUP($A114,'Copy of PY1 Data(H)'!$A$1:$A$288,'Copy of PY1 Data(H)'!$A$1:$CZ$288))</f>
        <v>0</v>
      </c>
      <c r="BL114" s="180" cm="1">
        <f t="array" ref="BL114">_xlfn.XLOOKUP(BL$1,'Copy of PY1 Data(H)'!$A$1:$CZ$1,_xlfn.XLOOKUP($A114,'Copy of PY1 Data(H)'!$A$1:$A$288,'Copy of PY1 Data(H)'!$A$1:$CZ$288))</f>
        <v>0</v>
      </c>
      <c r="BM114" s="180" cm="1">
        <f t="array" ref="BM114">_xlfn.XLOOKUP(BM$1,'Copy of PY1 Data(H)'!$A$1:$CZ$1,_xlfn.XLOOKUP($A114,'Copy of PY1 Data(H)'!$A$1:$A$288,'Copy of PY1 Data(H)'!$A$1:$CZ$288))</f>
        <v>0</v>
      </c>
      <c r="BN114" s="180" cm="1">
        <f t="array" ref="BN114">_xlfn.XLOOKUP(BN$1,'Copy of PY1 Data(H)'!$A$1:$CZ$1,_xlfn.XLOOKUP($A114,'Copy of PY1 Data(H)'!$A$1:$A$288,'Copy of PY1 Data(H)'!$A$1:$CZ$288))</f>
        <v>0</v>
      </c>
      <c r="BO114" s="180" cm="1">
        <f t="array" ref="BO114">_xlfn.XLOOKUP(BO$1,'Copy of PY1 Data(H)'!$A$1:$CZ$1,_xlfn.XLOOKUP($A114,'Copy of PY1 Data(H)'!$A$1:$A$288,'Copy of PY1 Data(H)'!$A$1:$CZ$288))</f>
        <v>0</v>
      </c>
      <c r="BP114" s="180" cm="1">
        <f t="array" ref="BP114">_xlfn.XLOOKUP(BP$1,'Copy of PY1 Data(H)'!$A$1:$CZ$1,_xlfn.XLOOKUP($A114,'Copy of PY1 Data(H)'!$A$1:$A$288,'Copy of PY1 Data(H)'!$A$1:$CZ$288))</f>
        <v>0</v>
      </c>
      <c r="BQ114" s="180" cm="1">
        <f t="array" ref="BQ114">_xlfn.XLOOKUP(BQ$1,'Copy of PY1 Data(H)'!$A$1:$CZ$1,_xlfn.XLOOKUP($A114,'Copy of PY1 Data(H)'!$A$1:$A$288,'Copy of PY1 Data(H)'!$A$1:$CZ$288))</f>
        <v>0</v>
      </c>
      <c r="BR114" s="180" cm="1">
        <f t="array" ref="BR114">_xlfn.XLOOKUP(BR$1,'Copy of PY1 Data(H)'!$A$1:$CZ$1,_xlfn.XLOOKUP($A114,'Copy of PY1 Data(H)'!$A$1:$A$288,'Copy of PY1 Data(H)'!$A$1:$CZ$288))</f>
        <v>0</v>
      </c>
      <c r="BS114" s="180" cm="1">
        <f t="array" ref="BS114">_xlfn.XLOOKUP(BS$1,'Copy of PY1 Data(H)'!$A$1:$CZ$1,_xlfn.XLOOKUP($A114,'Copy of PY1 Data(H)'!$A$1:$A$288,'Copy of PY1 Data(H)'!$A$1:$CZ$288))</f>
        <v>0</v>
      </c>
      <c r="BT114" s="180" cm="1">
        <f t="array" ref="BT114">_xlfn.XLOOKUP(BT$1,'Copy of PY1 Data(H)'!$A$1:$CZ$1,_xlfn.XLOOKUP($A114,'Copy of PY1 Data(H)'!$A$1:$A$288,'Copy of PY1 Data(H)'!$A$1:$CZ$288))</f>
        <v>0</v>
      </c>
      <c r="BU114" s="180" cm="1">
        <f t="array" ref="BU114">_xlfn.XLOOKUP(BU$1,'Copy of PY1 Data(H)'!$A$1:$CZ$1,_xlfn.XLOOKUP($A114,'Copy of PY1 Data(H)'!$A$1:$A$288,'Copy of PY1 Data(H)'!$A$1:$CZ$288))</f>
        <v>0</v>
      </c>
      <c r="BV114" s="180" cm="1">
        <f t="array" ref="BV114">_xlfn.XLOOKUP(BV$1,'Copy of PY1 Data(H)'!$A$1:$CZ$1,_xlfn.XLOOKUP($A114,'Copy of PY1 Data(H)'!$A$1:$A$288,'Copy of PY1 Data(H)'!$A$1:$CZ$288))</f>
        <v>0</v>
      </c>
      <c r="BW114" s="180" cm="1">
        <f t="array" ref="BW114">_xlfn.XLOOKUP(BW$1,'Copy of PY1 Data(H)'!$A$1:$CZ$1,_xlfn.XLOOKUP($A114,'Copy of PY1 Data(H)'!$A$1:$A$288,'Copy of PY1 Data(H)'!$A$1:$CZ$288))</f>
        <v>0</v>
      </c>
      <c r="BX114" s="180" cm="1">
        <f t="array" ref="BX114">_xlfn.XLOOKUP(BX$1,'Copy of PY1 Data(H)'!$A$1:$CZ$1,_xlfn.XLOOKUP($A114,'Copy of PY1 Data(H)'!$A$1:$A$288,'Copy of PY1 Data(H)'!$A$1:$CZ$288))</f>
        <v>0</v>
      </c>
      <c r="BY114" s="180" cm="1">
        <f t="array" ref="BY114">_xlfn.XLOOKUP(BY$1,'Copy of PY1 Data(H)'!$A$1:$CZ$1,_xlfn.XLOOKUP($A114,'Copy of PY1 Data(H)'!$A$1:$A$288,'Copy of PY1 Data(H)'!$A$1:$CZ$288))</f>
        <v>0</v>
      </c>
      <c r="BZ114" s="180" cm="1">
        <f t="array" ref="BZ114">_xlfn.XLOOKUP(BZ$1,'Copy of PY1 Data(H)'!$A$1:$CZ$1,_xlfn.XLOOKUP($A114,'Copy of PY1 Data(H)'!$A$1:$A$288,'Copy of PY1 Data(H)'!$A$1:$CZ$288))</f>
        <v>0</v>
      </c>
      <c r="CA114" s="180" cm="1">
        <f t="array" ref="CA114">_xlfn.XLOOKUP(CA$1,'Copy of PY1 Data(H)'!$A$1:$CZ$1,_xlfn.XLOOKUP($A114,'Copy of PY1 Data(H)'!$A$1:$A$288,'Copy of PY1 Data(H)'!$A$1:$CZ$288))</f>
        <v>0</v>
      </c>
      <c r="CB114" s="180" cm="1">
        <f t="array" ref="CB114">_xlfn.XLOOKUP(CB$1,'Copy of PY1 Data(H)'!$A$1:$CZ$1,_xlfn.XLOOKUP($A114,'Copy of PY1 Data(H)'!$A$1:$A$288,'Copy of PY1 Data(H)'!$A$1:$CZ$288))</f>
        <v>0</v>
      </c>
      <c r="CC114" s="180" cm="1">
        <f t="array" ref="CC114">_xlfn.XLOOKUP(CC$1,'Copy of PY1 Data(H)'!$A$1:$CZ$1,_xlfn.XLOOKUP($A114,'Copy of PY1 Data(H)'!$A$1:$A$288,'Copy of PY1 Data(H)'!$A$1:$CZ$288))</f>
        <v>0</v>
      </c>
      <c r="CD114" s="180" cm="1">
        <f t="array" ref="CD114">_xlfn.XLOOKUP(CD$1,'Copy of PY1 Data(H)'!$A$1:$CZ$1,_xlfn.XLOOKUP($A114,'Copy of PY1 Data(H)'!$A$1:$A$288,'Copy of PY1 Data(H)'!$A$1:$CZ$288))</f>
        <v>0</v>
      </c>
    </row>
    <row r="115" spans="1:82" x14ac:dyDescent="0.3">
      <c r="A115" s="180">
        <v>361</v>
      </c>
      <c r="C115" s="180"/>
      <c r="D115" s="180" cm="1">
        <f t="array" ref="D115">_xlfn.XLOOKUP(D$1,'Copy of PY1 Data(H)'!$A$1:$CZ$1,_xlfn.XLOOKUP($A115,'Copy of PY1 Data(H)'!$A$1:$A$288,'Copy of PY1 Data(H)'!$A$1:$CZ$288))</f>
        <v>0</v>
      </c>
      <c r="E115" s="180" cm="1">
        <f t="array" ref="E115">_xlfn.XLOOKUP(E$1,'Copy of PY1 Data(H)'!$A$1:$CZ$1,_xlfn.XLOOKUP($A115,'Copy of PY1 Data(H)'!$A$1:$A$288,'Copy of PY1 Data(H)'!$A$1:$CZ$288))</f>
        <v>0</v>
      </c>
      <c r="F115" s="180" cm="1">
        <f t="array" ref="F115">_xlfn.XLOOKUP(F$1,'Copy of PY1 Data(H)'!$A$1:$CZ$1,_xlfn.XLOOKUP($A115,'Copy of PY1 Data(H)'!$A$1:$A$288,'Copy of PY1 Data(H)'!$A$1:$CZ$288))</f>
        <v>0</v>
      </c>
      <c r="G115" s="180" cm="1">
        <f t="array" ref="G115">_xlfn.XLOOKUP(G$1,'Copy of PY1 Data(H)'!$A$1:$CZ$1,_xlfn.XLOOKUP($A115,'Copy of PY1 Data(H)'!$A$1:$A$288,'Copy of PY1 Data(H)'!$A$1:$CZ$288))</f>
        <v>0</v>
      </c>
      <c r="H115" s="180" cm="1">
        <f t="array" ref="H115">_xlfn.XLOOKUP(H$1,'Copy of PY1 Data(H)'!$A$1:$CZ$1,_xlfn.XLOOKUP($A115,'Copy of PY1 Data(H)'!$A$1:$A$288,'Copy of PY1 Data(H)'!$A$1:$CZ$288))</f>
        <v>0</v>
      </c>
      <c r="I115" s="180" cm="1">
        <f t="array" ref="I115">_xlfn.XLOOKUP(I$1,'Copy of PY1 Data(H)'!$A$1:$CZ$1,_xlfn.XLOOKUP($A115,'Copy of PY1 Data(H)'!$A$1:$A$288,'Copy of PY1 Data(H)'!$A$1:$CZ$288))</f>
        <v>0</v>
      </c>
      <c r="J115" s="180" cm="1">
        <f t="array" ref="J115">_xlfn.XLOOKUP(J$1,'Copy of PY1 Data(H)'!$A$1:$CZ$1,_xlfn.XLOOKUP($A115,'Copy of PY1 Data(H)'!$A$1:$A$288,'Copy of PY1 Data(H)'!$A$1:$CZ$288))</f>
        <v>0</v>
      </c>
      <c r="K115" s="180" cm="1">
        <f t="array" ref="K115">_xlfn.XLOOKUP(K$1,'Copy of PY1 Data(H)'!$A$1:$CZ$1,_xlfn.XLOOKUP($A115,'Copy of PY1 Data(H)'!$A$1:$A$288,'Copy of PY1 Data(H)'!$A$1:$CZ$288))</f>
        <v>0</v>
      </c>
      <c r="L115" s="180" cm="1">
        <f t="array" ref="L115">_xlfn.XLOOKUP(L$1,'Copy of PY1 Data(H)'!$A$1:$CZ$1,_xlfn.XLOOKUP($A115,'Copy of PY1 Data(H)'!$A$1:$A$288,'Copy of PY1 Data(H)'!$A$1:$CZ$288))</f>
        <v>811723</v>
      </c>
      <c r="M115" s="180" cm="1">
        <f t="array" ref="M115">_xlfn.XLOOKUP(M$1,'Copy of PY1 Data(H)'!$A$1:$CZ$1,_xlfn.XLOOKUP($A115,'Copy of PY1 Data(H)'!$A$1:$A$288,'Copy of PY1 Data(H)'!$A$1:$CZ$288))</f>
        <v>0</v>
      </c>
      <c r="N115" s="180" cm="1">
        <f t="array" ref="N115">_xlfn.XLOOKUP(N$1,'Copy of PY1 Data(H)'!$A$1:$CZ$1,_xlfn.XLOOKUP($A115,'Copy of PY1 Data(H)'!$A$1:$A$288,'Copy of PY1 Data(H)'!$A$1:$CZ$288))</f>
        <v>0</v>
      </c>
      <c r="O115" s="180" cm="1">
        <f t="array" ref="O115">_xlfn.XLOOKUP(O$1,'Copy of PY1 Data(H)'!$A$1:$CZ$1,_xlfn.XLOOKUP($A115,'Copy of PY1 Data(H)'!$A$1:$A$288,'Copy of PY1 Data(H)'!$A$1:$CZ$288))</f>
        <v>0</v>
      </c>
      <c r="P115" s="180" cm="1">
        <f t="array" ref="P115">_xlfn.XLOOKUP(P$1,'Copy of PY1 Data(H)'!$A$1:$CZ$1,_xlfn.XLOOKUP($A115,'Copy of PY1 Data(H)'!$A$1:$A$288,'Copy of PY1 Data(H)'!$A$1:$CZ$288))</f>
        <v>0</v>
      </c>
      <c r="Q115" s="180" cm="1">
        <f t="array" ref="Q115">_xlfn.XLOOKUP(Q$1,'Copy of PY1 Data(H)'!$A$1:$CZ$1,_xlfn.XLOOKUP($A115,'Copy of PY1 Data(H)'!$A$1:$A$288,'Copy of PY1 Data(H)'!$A$1:$CZ$288))</f>
        <v>5474769</v>
      </c>
      <c r="R115" s="180" cm="1">
        <f t="array" ref="R115">_xlfn.XLOOKUP(R$1,'Copy of PY1 Data(H)'!$A$1:$CZ$1,_xlfn.XLOOKUP($A115,'Copy of PY1 Data(H)'!$A$1:$A$288,'Copy of PY1 Data(H)'!$A$1:$CZ$288))</f>
        <v>0</v>
      </c>
      <c r="S115" s="180" cm="1">
        <f t="array" ref="S115">_xlfn.XLOOKUP(S$1,'Copy of PY1 Data(H)'!$A$1:$CZ$1,_xlfn.XLOOKUP($A115,'Copy of PY1 Data(H)'!$A$1:$A$288,'Copy of PY1 Data(H)'!$A$1:$CZ$288))</f>
        <v>988641</v>
      </c>
      <c r="T115" s="180" cm="1">
        <f t="array" ref="T115">_xlfn.XLOOKUP(T$1,'Copy of PY1 Data(H)'!$A$1:$CZ$1,_xlfn.XLOOKUP($A115,'Copy of PY1 Data(H)'!$A$1:$A$288,'Copy of PY1 Data(H)'!$A$1:$CZ$288))</f>
        <v>0</v>
      </c>
      <c r="U115" s="180" cm="1">
        <f t="array" ref="U115">_xlfn.XLOOKUP(U$1,'Copy of PY1 Data(H)'!$A$1:$CZ$1,_xlfn.XLOOKUP($A115,'Copy of PY1 Data(H)'!$A$1:$A$288,'Copy of PY1 Data(H)'!$A$1:$CZ$288))</f>
        <v>0</v>
      </c>
      <c r="V115" s="180" cm="1">
        <f t="array" ref="V115">_xlfn.XLOOKUP(V$1,'Copy of PY1 Data(H)'!$A$1:$CZ$1,_xlfn.XLOOKUP($A115,'Copy of PY1 Data(H)'!$A$1:$A$288,'Copy of PY1 Data(H)'!$A$1:$CZ$288))</f>
        <v>0</v>
      </c>
      <c r="W115" s="180" cm="1">
        <f t="array" ref="W115">_xlfn.XLOOKUP(W$1,'Copy of PY1 Data(H)'!$A$1:$CZ$1,_xlfn.XLOOKUP($A115,'Copy of PY1 Data(H)'!$A$1:$A$288,'Copy of PY1 Data(H)'!$A$1:$CZ$288))</f>
        <v>0</v>
      </c>
      <c r="X115" s="180" cm="1">
        <f t="array" ref="X115">_xlfn.XLOOKUP(X$1,'Copy of PY1 Data(H)'!$A$1:$CZ$1,_xlfn.XLOOKUP($A115,'Copy of PY1 Data(H)'!$A$1:$A$288,'Copy of PY1 Data(H)'!$A$1:$CZ$288))</f>
        <v>0</v>
      </c>
      <c r="Y115" s="180" cm="1">
        <f t="array" ref="Y115">_xlfn.XLOOKUP(Y$1,'Copy of PY1 Data(H)'!$A$1:$CZ$1,_xlfn.XLOOKUP($A115,'Copy of PY1 Data(H)'!$A$1:$A$288,'Copy of PY1 Data(H)'!$A$1:$CZ$288))</f>
        <v>118699</v>
      </c>
      <c r="Z115" s="180" cm="1">
        <f t="array" ref="Z115">_xlfn.XLOOKUP(Z$1,'Copy of PY1 Data(H)'!$A$1:$CZ$1,_xlfn.XLOOKUP($A115,'Copy of PY1 Data(H)'!$A$1:$A$288,'Copy of PY1 Data(H)'!$A$1:$CZ$288))</f>
        <v>0</v>
      </c>
      <c r="AA115" s="180" cm="1">
        <f t="array" ref="AA115">_xlfn.XLOOKUP(AA$1,'Copy of PY1 Data(H)'!$A$1:$CZ$1,_xlfn.XLOOKUP($A115,'Copy of PY1 Data(H)'!$A$1:$A$288,'Copy of PY1 Data(H)'!$A$1:$CZ$288))</f>
        <v>0</v>
      </c>
      <c r="AB115" s="180" cm="1">
        <f t="array" ref="AB115">_xlfn.XLOOKUP(AB$1,'Copy of PY1 Data(H)'!$A$1:$CZ$1,_xlfn.XLOOKUP($A115,'Copy of PY1 Data(H)'!$A$1:$A$288,'Copy of PY1 Data(H)'!$A$1:$CZ$288))</f>
        <v>0</v>
      </c>
      <c r="AC115" s="180" cm="1">
        <f t="array" ref="AC115">_xlfn.XLOOKUP(AC$1,'Copy of PY1 Data(H)'!$A$1:$CZ$1,_xlfn.XLOOKUP($A115,'Copy of PY1 Data(H)'!$A$1:$A$288,'Copy of PY1 Data(H)'!$A$1:$CZ$288))</f>
        <v>0</v>
      </c>
      <c r="AD115" s="180" cm="1">
        <f t="array" ref="AD115">_xlfn.XLOOKUP(AD$1,'Copy of PY1 Data(H)'!$A$1:$CZ$1,_xlfn.XLOOKUP($A115,'Copy of PY1 Data(H)'!$A$1:$A$288,'Copy of PY1 Data(H)'!$A$1:$CZ$288))</f>
        <v>0</v>
      </c>
      <c r="AE115" s="180" cm="1">
        <f t="array" ref="AE115">_xlfn.XLOOKUP(AE$1,'Copy of PY1 Data(H)'!$A$1:$CZ$1,_xlfn.XLOOKUP($A115,'Copy of PY1 Data(H)'!$A$1:$A$288,'Copy of PY1 Data(H)'!$A$1:$CZ$288))</f>
        <v>0</v>
      </c>
      <c r="AF115" s="180" cm="1">
        <f t="array" ref="AF115">_xlfn.XLOOKUP(AF$1,'Copy of PY1 Data(H)'!$A$1:$CZ$1,_xlfn.XLOOKUP($A115,'Copy of PY1 Data(H)'!$A$1:$A$288,'Copy of PY1 Data(H)'!$A$1:$CZ$288))</f>
        <v>46567040</v>
      </c>
      <c r="AG115" s="180" cm="1">
        <f t="array" ref="AG115">_xlfn.XLOOKUP(AG$1,'Copy of PY1 Data(H)'!$A$1:$CZ$1,_xlfn.XLOOKUP($A115,'Copy of PY1 Data(H)'!$A$1:$A$288,'Copy of PY1 Data(H)'!$A$1:$CZ$288))</f>
        <v>0</v>
      </c>
      <c r="AH115" s="180" cm="1">
        <f t="array" ref="AH115">_xlfn.XLOOKUP(AH$1,'Copy of PY1 Data(H)'!$A$1:$CZ$1,_xlfn.XLOOKUP($A115,'Copy of PY1 Data(H)'!$A$1:$A$288,'Copy of PY1 Data(H)'!$A$1:$CZ$288))</f>
        <v>0</v>
      </c>
      <c r="AI115" s="180" cm="1">
        <f t="array" ref="AI115">_xlfn.XLOOKUP(AI$1,'Copy of PY1 Data(H)'!$A$1:$CZ$1,_xlfn.XLOOKUP($A115,'Copy of PY1 Data(H)'!$A$1:$A$288,'Copy of PY1 Data(H)'!$A$1:$CZ$288))</f>
        <v>0</v>
      </c>
      <c r="AJ115" s="180" cm="1">
        <f t="array" ref="AJ115">_xlfn.XLOOKUP(AJ$1,'Copy of PY1 Data(H)'!$A$1:$CZ$1,_xlfn.XLOOKUP($A115,'Copy of PY1 Data(H)'!$A$1:$A$288,'Copy of PY1 Data(H)'!$A$1:$CZ$288))</f>
        <v>0</v>
      </c>
      <c r="AK115" s="180" cm="1">
        <f t="array" ref="AK115">_xlfn.XLOOKUP(AK$1,'Copy of PY1 Data(H)'!$A$1:$CZ$1,_xlfn.XLOOKUP($A115,'Copy of PY1 Data(H)'!$A$1:$A$288,'Copy of PY1 Data(H)'!$A$1:$CZ$288))</f>
        <v>0</v>
      </c>
      <c r="AL115" s="180" cm="1">
        <f t="array" ref="AL115">_xlfn.XLOOKUP(AL$1,'Copy of PY1 Data(H)'!$A$1:$CZ$1,_xlfn.XLOOKUP($A115,'Copy of PY1 Data(H)'!$A$1:$A$288,'Copy of PY1 Data(H)'!$A$1:$CZ$288))</f>
        <v>0</v>
      </c>
      <c r="AM115" s="180" cm="1">
        <f t="array" ref="AM115">_xlfn.XLOOKUP(AM$1,'Copy of PY1 Data(H)'!$A$1:$CZ$1,_xlfn.XLOOKUP($A115,'Copy of PY1 Data(H)'!$A$1:$A$288,'Copy of PY1 Data(H)'!$A$1:$CZ$288))</f>
        <v>0</v>
      </c>
      <c r="AN115" s="180" cm="1">
        <f t="array" ref="AN115">_xlfn.XLOOKUP(AN$1,'Copy of PY1 Data(H)'!$A$1:$CZ$1,_xlfn.XLOOKUP($A115,'Copy of PY1 Data(H)'!$A$1:$A$288,'Copy of PY1 Data(H)'!$A$1:$CZ$288))</f>
        <v>0</v>
      </c>
      <c r="AO115" s="180" cm="1">
        <f t="array" ref="AO115">_xlfn.XLOOKUP(AO$1,'Copy of PY1 Data(H)'!$A$1:$CZ$1,_xlfn.XLOOKUP($A115,'Copy of PY1 Data(H)'!$A$1:$A$288,'Copy of PY1 Data(H)'!$A$1:$CZ$288))</f>
        <v>0</v>
      </c>
      <c r="AP115" s="180" cm="1">
        <f t="array" ref="AP115">_xlfn.XLOOKUP(AP$1,'Copy of PY1 Data(H)'!$A$1:$CZ$1,_xlfn.XLOOKUP($A115,'Copy of PY1 Data(H)'!$A$1:$A$288,'Copy of PY1 Data(H)'!$A$1:$CZ$288))</f>
        <v>6739490</v>
      </c>
      <c r="AQ115" s="180" cm="1">
        <f t="array" ref="AQ115">_xlfn.XLOOKUP(AQ$1,'Copy of PY1 Data(H)'!$A$1:$CZ$1,_xlfn.XLOOKUP($A115,'Copy of PY1 Data(H)'!$A$1:$A$288,'Copy of PY1 Data(H)'!$A$1:$CZ$288))</f>
        <v>0</v>
      </c>
      <c r="AR115" s="180" cm="1">
        <f t="array" ref="AR115">_xlfn.XLOOKUP(AR$1,'Copy of PY1 Data(H)'!$A$1:$CZ$1,_xlfn.XLOOKUP($A115,'Copy of PY1 Data(H)'!$A$1:$A$288,'Copy of PY1 Data(H)'!$A$1:$CZ$288))</f>
        <v>0</v>
      </c>
      <c r="AS115" s="180" cm="1">
        <f t="array" ref="AS115">_xlfn.XLOOKUP(AS$1,'Copy of PY1 Data(H)'!$A$1:$CZ$1,_xlfn.XLOOKUP($A115,'Copy of PY1 Data(H)'!$A$1:$A$288,'Copy of PY1 Data(H)'!$A$1:$CZ$288))</f>
        <v>0</v>
      </c>
      <c r="AT115" s="180" cm="1">
        <f t="array" ref="AT115">_xlfn.XLOOKUP(AT$1,'Copy of PY1 Data(H)'!$A$1:$CZ$1,_xlfn.XLOOKUP($A115,'Copy of PY1 Data(H)'!$A$1:$A$288,'Copy of PY1 Data(H)'!$A$1:$CZ$288))</f>
        <v>0</v>
      </c>
      <c r="AU115" s="180" cm="1">
        <f t="array" ref="AU115">_xlfn.XLOOKUP(AU$1,'Copy of PY1 Data(H)'!$A$1:$CZ$1,_xlfn.XLOOKUP($A115,'Copy of PY1 Data(H)'!$A$1:$A$288,'Copy of PY1 Data(H)'!$A$1:$CZ$288))</f>
        <v>0</v>
      </c>
      <c r="AV115" s="180" cm="1">
        <f t="array" ref="AV115">_xlfn.XLOOKUP(AV$1,'Copy of PY1 Data(H)'!$A$1:$CZ$1,_xlfn.XLOOKUP($A115,'Copy of PY1 Data(H)'!$A$1:$A$288,'Copy of PY1 Data(H)'!$A$1:$CZ$288))</f>
        <v>69062733</v>
      </c>
      <c r="AW115" s="180" cm="1">
        <f t="array" ref="AW115">_xlfn.XLOOKUP(AW$1,'Copy of PY1 Data(H)'!$A$1:$CZ$1,_xlfn.XLOOKUP($A115,'Copy of PY1 Data(H)'!$A$1:$A$288,'Copy of PY1 Data(H)'!$A$1:$CZ$288))</f>
        <v>0</v>
      </c>
      <c r="AX115" s="180" cm="1">
        <f t="array" ref="AX115">_xlfn.XLOOKUP(AX$1,'Copy of PY1 Data(H)'!$A$1:$CZ$1,_xlfn.XLOOKUP($A115,'Copy of PY1 Data(H)'!$A$1:$A$288,'Copy of PY1 Data(H)'!$A$1:$CZ$288))</f>
        <v>0</v>
      </c>
      <c r="AY115" s="180" cm="1">
        <f t="array" ref="AY115">_xlfn.XLOOKUP(AY$1,'Copy of PY1 Data(H)'!$A$1:$CZ$1,_xlfn.XLOOKUP($A115,'Copy of PY1 Data(H)'!$A$1:$A$288,'Copy of PY1 Data(H)'!$A$1:$CZ$288))</f>
        <v>0</v>
      </c>
      <c r="AZ115" s="180" cm="1">
        <f t="array" ref="AZ115">_xlfn.XLOOKUP(AZ$1,'Copy of PY1 Data(H)'!$A$1:$CZ$1,_xlfn.XLOOKUP($A115,'Copy of PY1 Data(H)'!$A$1:$A$288,'Copy of PY1 Data(H)'!$A$1:$CZ$288))</f>
        <v>0</v>
      </c>
      <c r="BA115" s="180" cm="1">
        <f t="array" ref="BA115">_xlfn.XLOOKUP(BA$1,'Copy of PY1 Data(H)'!$A$1:$CZ$1,_xlfn.XLOOKUP($A115,'Copy of PY1 Data(H)'!$A$1:$A$288,'Copy of PY1 Data(H)'!$A$1:$CZ$288))</f>
        <v>0</v>
      </c>
      <c r="BB115" s="180" cm="1">
        <f t="array" ref="BB115">_xlfn.XLOOKUP(BB$1,'Copy of PY1 Data(H)'!$A$1:$CZ$1,_xlfn.XLOOKUP($A115,'Copy of PY1 Data(H)'!$A$1:$A$288,'Copy of PY1 Data(H)'!$A$1:$CZ$288))</f>
        <v>0</v>
      </c>
      <c r="BC115" s="180" cm="1">
        <f t="array" ref="BC115">_xlfn.XLOOKUP(BC$1,'Copy of PY1 Data(H)'!$A$1:$CZ$1,_xlfn.XLOOKUP($A115,'Copy of PY1 Data(H)'!$A$1:$A$288,'Copy of PY1 Data(H)'!$A$1:$CZ$288))</f>
        <v>0</v>
      </c>
      <c r="BD115" s="180" cm="1">
        <f t="array" ref="BD115">_xlfn.XLOOKUP(BD$1,'Copy of PY1 Data(H)'!$A$1:$CZ$1,_xlfn.XLOOKUP($A115,'Copy of PY1 Data(H)'!$A$1:$A$288,'Copy of PY1 Data(H)'!$A$1:$CZ$288))</f>
        <v>0</v>
      </c>
      <c r="BE115" s="180" cm="1">
        <f t="array" ref="BE115">_xlfn.XLOOKUP(BE$1,'Copy of PY1 Data(H)'!$A$1:$CZ$1,_xlfn.XLOOKUP($A115,'Copy of PY1 Data(H)'!$A$1:$A$288,'Copy of PY1 Data(H)'!$A$1:$CZ$288))</f>
        <v>0</v>
      </c>
      <c r="BF115" s="180" cm="1">
        <f t="array" ref="BF115">_xlfn.XLOOKUP(BF$1,'Copy of PY1 Data(H)'!$A$1:$CZ$1,_xlfn.XLOOKUP($A115,'Copy of PY1 Data(H)'!$A$1:$A$288,'Copy of PY1 Data(H)'!$A$1:$CZ$288))</f>
        <v>0</v>
      </c>
      <c r="BG115" s="180" cm="1">
        <f t="array" ref="BG115">_xlfn.XLOOKUP(BG$1,'Copy of PY1 Data(H)'!$A$1:$CZ$1,_xlfn.XLOOKUP($A115,'Copy of PY1 Data(H)'!$A$1:$A$288,'Copy of PY1 Data(H)'!$A$1:$CZ$288))</f>
        <v>0</v>
      </c>
      <c r="BH115" s="180" cm="1">
        <f t="array" ref="BH115">_xlfn.XLOOKUP(BH$1,'Copy of PY1 Data(H)'!$A$1:$CZ$1,_xlfn.XLOOKUP($A115,'Copy of PY1 Data(H)'!$A$1:$A$288,'Copy of PY1 Data(H)'!$A$1:$CZ$288))</f>
        <v>0</v>
      </c>
      <c r="BI115" s="180" cm="1">
        <f t="array" ref="BI115">_xlfn.XLOOKUP(BI$1,'Copy of PY1 Data(H)'!$A$1:$CZ$1,_xlfn.XLOOKUP($A115,'Copy of PY1 Data(H)'!$A$1:$A$288,'Copy of PY1 Data(H)'!$A$1:$CZ$288))</f>
        <v>0</v>
      </c>
      <c r="BJ115" s="180" cm="1">
        <f t="array" ref="BJ115">_xlfn.XLOOKUP(BJ$1,'Copy of PY1 Data(H)'!$A$1:$CZ$1,_xlfn.XLOOKUP($A115,'Copy of PY1 Data(H)'!$A$1:$A$288,'Copy of PY1 Data(H)'!$A$1:$CZ$288))</f>
        <v>0</v>
      </c>
      <c r="BK115" s="180" cm="1">
        <f t="array" ref="BK115">_xlfn.XLOOKUP(BK$1,'Copy of PY1 Data(H)'!$A$1:$CZ$1,_xlfn.XLOOKUP($A115,'Copy of PY1 Data(H)'!$A$1:$A$288,'Copy of PY1 Data(H)'!$A$1:$CZ$288))</f>
        <v>0</v>
      </c>
      <c r="BL115" s="180" cm="1">
        <f t="array" ref="BL115">_xlfn.XLOOKUP(BL$1,'Copy of PY1 Data(H)'!$A$1:$CZ$1,_xlfn.XLOOKUP($A115,'Copy of PY1 Data(H)'!$A$1:$A$288,'Copy of PY1 Data(H)'!$A$1:$CZ$288))</f>
        <v>0</v>
      </c>
      <c r="BM115" s="180" cm="1">
        <f t="array" ref="BM115">_xlfn.XLOOKUP(BM$1,'Copy of PY1 Data(H)'!$A$1:$CZ$1,_xlfn.XLOOKUP($A115,'Copy of PY1 Data(H)'!$A$1:$A$288,'Copy of PY1 Data(H)'!$A$1:$CZ$288))</f>
        <v>0</v>
      </c>
      <c r="BN115" s="180" cm="1">
        <f t="array" ref="BN115">_xlfn.XLOOKUP(BN$1,'Copy of PY1 Data(H)'!$A$1:$CZ$1,_xlfn.XLOOKUP($A115,'Copy of PY1 Data(H)'!$A$1:$A$288,'Copy of PY1 Data(H)'!$A$1:$CZ$288))</f>
        <v>1219483</v>
      </c>
      <c r="BO115" s="180" cm="1">
        <f t="array" ref="BO115">_xlfn.XLOOKUP(BO$1,'Copy of PY1 Data(H)'!$A$1:$CZ$1,_xlfn.XLOOKUP($A115,'Copy of PY1 Data(H)'!$A$1:$A$288,'Copy of PY1 Data(H)'!$A$1:$CZ$288))</f>
        <v>0</v>
      </c>
      <c r="BP115" s="180" cm="1">
        <f t="array" ref="BP115">_xlfn.XLOOKUP(BP$1,'Copy of PY1 Data(H)'!$A$1:$CZ$1,_xlfn.XLOOKUP($A115,'Copy of PY1 Data(H)'!$A$1:$A$288,'Copy of PY1 Data(H)'!$A$1:$CZ$288))</f>
        <v>68455747</v>
      </c>
      <c r="BQ115" s="180" cm="1">
        <f t="array" ref="BQ115">_xlfn.XLOOKUP(BQ$1,'Copy of PY1 Data(H)'!$A$1:$CZ$1,_xlfn.XLOOKUP($A115,'Copy of PY1 Data(H)'!$A$1:$A$288,'Copy of PY1 Data(H)'!$A$1:$CZ$288))</f>
        <v>0</v>
      </c>
      <c r="BR115" s="180" cm="1">
        <f t="array" ref="BR115">_xlfn.XLOOKUP(BR$1,'Copy of PY1 Data(H)'!$A$1:$CZ$1,_xlfn.XLOOKUP($A115,'Copy of PY1 Data(H)'!$A$1:$A$288,'Copy of PY1 Data(H)'!$A$1:$CZ$288))</f>
        <v>5861075</v>
      </c>
      <c r="BS115" s="180" cm="1">
        <f t="array" ref="BS115">_xlfn.XLOOKUP(BS$1,'Copy of PY1 Data(H)'!$A$1:$CZ$1,_xlfn.XLOOKUP($A115,'Copy of PY1 Data(H)'!$A$1:$A$288,'Copy of PY1 Data(H)'!$A$1:$CZ$288))</f>
        <v>0</v>
      </c>
      <c r="BT115" s="180" cm="1">
        <f t="array" ref="BT115">_xlfn.XLOOKUP(BT$1,'Copy of PY1 Data(H)'!$A$1:$CZ$1,_xlfn.XLOOKUP($A115,'Copy of PY1 Data(H)'!$A$1:$A$288,'Copy of PY1 Data(H)'!$A$1:$CZ$288))</f>
        <v>0</v>
      </c>
      <c r="BU115" s="180" cm="1">
        <f t="array" ref="BU115">_xlfn.XLOOKUP(BU$1,'Copy of PY1 Data(H)'!$A$1:$CZ$1,_xlfn.XLOOKUP($A115,'Copy of PY1 Data(H)'!$A$1:$A$288,'Copy of PY1 Data(H)'!$A$1:$CZ$288))</f>
        <v>367263</v>
      </c>
      <c r="BV115" s="180" cm="1">
        <f t="array" ref="BV115">_xlfn.XLOOKUP(BV$1,'Copy of PY1 Data(H)'!$A$1:$CZ$1,_xlfn.XLOOKUP($A115,'Copy of PY1 Data(H)'!$A$1:$A$288,'Copy of PY1 Data(H)'!$A$1:$CZ$288))</f>
        <v>0</v>
      </c>
      <c r="BW115" s="180" cm="1">
        <f t="array" ref="BW115">_xlfn.XLOOKUP(BW$1,'Copy of PY1 Data(H)'!$A$1:$CZ$1,_xlfn.XLOOKUP($A115,'Copy of PY1 Data(H)'!$A$1:$A$288,'Copy of PY1 Data(H)'!$A$1:$CZ$288))</f>
        <v>0</v>
      </c>
      <c r="BX115" s="180" cm="1">
        <f t="array" ref="BX115">_xlfn.XLOOKUP(BX$1,'Copy of PY1 Data(H)'!$A$1:$CZ$1,_xlfn.XLOOKUP($A115,'Copy of PY1 Data(H)'!$A$1:$A$288,'Copy of PY1 Data(H)'!$A$1:$CZ$288))</f>
        <v>0</v>
      </c>
      <c r="BY115" s="180" cm="1">
        <f t="array" ref="BY115">_xlfn.XLOOKUP(BY$1,'Copy of PY1 Data(H)'!$A$1:$CZ$1,_xlfn.XLOOKUP($A115,'Copy of PY1 Data(H)'!$A$1:$A$288,'Copy of PY1 Data(H)'!$A$1:$CZ$288))</f>
        <v>0</v>
      </c>
      <c r="BZ115" s="180" cm="1">
        <f t="array" ref="BZ115">_xlfn.XLOOKUP(BZ$1,'Copy of PY1 Data(H)'!$A$1:$CZ$1,_xlfn.XLOOKUP($A115,'Copy of PY1 Data(H)'!$A$1:$A$288,'Copy of PY1 Data(H)'!$A$1:$CZ$288))</f>
        <v>425880</v>
      </c>
      <c r="CA115" s="180" cm="1">
        <f t="array" ref="CA115">_xlfn.XLOOKUP(CA$1,'Copy of PY1 Data(H)'!$A$1:$CZ$1,_xlfn.XLOOKUP($A115,'Copy of PY1 Data(H)'!$A$1:$A$288,'Copy of PY1 Data(H)'!$A$1:$CZ$288))</f>
        <v>0</v>
      </c>
      <c r="CB115" s="180" cm="1">
        <f t="array" ref="CB115">_xlfn.XLOOKUP(CB$1,'Copy of PY1 Data(H)'!$A$1:$CZ$1,_xlfn.XLOOKUP($A115,'Copy of PY1 Data(H)'!$A$1:$A$288,'Copy of PY1 Data(H)'!$A$1:$CZ$288))</f>
        <v>0</v>
      </c>
      <c r="CC115" s="180" cm="1">
        <f t="array" ref="CC115">_xlfn.XLOOKUP(CC$1,'Copy of PY1 Data(H)'!$A$1:$CZ$1,_xlfn.XLOOKUP($A115,'Copy of PY1 Data(H)'!$A$1:$A$288,'Copy of PY1 Data(H)'!$A$1:$CZ$288))</f>
        <v>0</v>
      </c>
      <c r="CD115" s="180" cm="1">
        <f t="array" ref="CD115">_xlfn.XLOOKUP(CD$1,'Copy of PY1 Data(H)'!$A$1:$CZ$1,_xlfn.XLOOKUP($A115,'Copy of PY1 Data(H)'!$A$1:$A$288,'Copy of PY1 Data(H)'!$A$1:$CZ$288))</f>
        <v>7682741</v>
      </c>
    </row>
    <row r="116" spans="1:82" x14ac:dyDescent="0.3">
      <c r="A116" s="180">
        <v>362</v>
      </c>
      <c r="C116" s="180"/>
      <c r="D116" s="180" cm="1">
        <f t="array" ref="D116">_xlfn.XLOOKUP(D$1,'Copy of PY1 Data(H)'!$A$1:$CZ$1,_xlfn.XLOOKUP($A116,'Copy of PY1 Data(H)'!$A$1:$A$288,'Copy of PY1 Data(H)'!$A$1:$CZ$288))</f>
        <v>0</v>
      </c>
      <c r="E116" s="180" cm="1">
        <f t="array" ref="E116">_xlfn.XLOOKUP(E$1,'Copy of PY1 Data(H)'!$A$1:$CZ$1,_xlfn.XLOOKUP($A116,'Copy of PY1 Data(H)'!$A$1:$A$288,'Copy of PY1 Data(H)'!$A$1:$CZ$288))</f>
        <v>0</v>
      </c>
      <c r="F116" s="180" cm="1">
        <f t="array" ref="F116">_xlfn.XLOOKUP(F$1,'Copy of PY1 Data(H)'!$A$1:$CZ$1,_xlfn.XLOOKUP($A116,'Copy of PY1 Data(H)'!$A$1:$A$288,'Copy of PY1 Data(H)'!$A$1:$CZ$288))</f>
        <v>0</v>
      </c>
      <c r="G116" s="180" cm="1">
        <f t="array" ref="G116">_xlfn.XLOOKUP(G$1,'Copy of PY1 Data(H)'!$A$1:$CZ$1,_xlfn.XLOOKUP($A116,'Copy of PY1 Data(H)'!$A$1:$A$288,'Copy of PY1 Data(H)'!$A$1:$CZ$288))</f>
        <v>0</v>
      </c>
      <c r="H116" s="180" cm="1">
        <f t="array" ref="H116">_xlfn.XLOOKUP(H$1,'Copy of PY1 Data(H)'!$A$1:$CZ$1,_xlfn.XLOOKUP($A116,'Copy of PY1 Data(H)'!$A$1:$A$288,'Copy of PY1 Data(H)'!$A$1:$CZ$288))</f>
        <v>0</v>
      </c>
      <c r="I116" s="180" cm="1">
        <f t="array" ref="I116">_xlfn.XLOOKUP(I$1,'Copy of PY1 Data(H)'!$A$1:$CZ$1,_xlfn.XLOOKUP($A116,'Copy of PY1 Data(H)'!$A$1:$A$288,'Copy of PY1 Data(H)'!$A$1:$CZ$288))</f>
        <v>0</v>
      </c>
      <c r="J116" s="180" cm="1">
        <f t="array" ref="J116">_xlfn.XLOOKUP(J$1,'Copy of PY1 Data(H)'!$A$1:$CZ$1,_xlfn.XLOOKUP($A116,'Copy of PY1 Data(H)'!$A$1:$A$288,'Copy of PY1 Data(H)'!$A$1:$CZ$288))</f>
        <v>0</v>
      </c>
      <c r="K116" s="180" cm="1">
        <f t="array" ref="K116">_xlfn.XLOOKUP(K$1,'Copy of PY1 Data(H)'!$A$1:$CZ$1,_xlfn.XLOOKUP($A116,'Copy of PY1 Data(H)'!$A$1:$A$288,'Copy of PY1 Data(H)'!$A$1:$CZ$288))</f>
        <v>0</v>
      </c>
      <c r="L116" s="180" cm="1">
        <f t="array" ref="L116">_xlfn.XLOOKUP(L$1,'Copy of PY1 Data(H)'!$A$1:$CZ$1,_xlfn.XLOOKUP($A116,'Copy of PY1 Data(H)'!$A$1:$A$288,'Copy of PY1 Data(H)'!$A$1:$CZ$288))</f>
        <v>4391009</v>
      </c>
      <c r="M116" s="180" cm="1">
        <f t="array" ref="M116">_xlfn.XLOOKUP(M$1,'Copy of PY1 Data(H)'!$A$1:$CZ$1,_xlfn.XLOOKUP($A116,'Copy of PY1 Data(H)'!$A$1:$A$288,'Copy of PY1 Data(H)'!$A$1:$CZ$288))</f>
        <v>0</v>
      </c>
      <c r="N116" s="180" cm="1">
        <f t="array" ref="N116">_xlfn.XLOOKUP(N$1,'Copy of PY1 Data(H)'!$A$1:$CZ$1,_xlfn.XLOOKUP($A116,'Copy of PY1 Data(H)'!$A$1:$A$288,'Copy of PY1 Data(H)'!$A$1:$CZ$288))</f>
        <v>0</v>
      </c>
      <c r="O116" s="180" cm="1">
        <f t="array" ref="O116">_xlfn.XLOOKUP(O$1,'Copy of PY1 Data(H)'!$A$1:$CZ$1,_xlfn.XLOOKUP($A116,'Copy of PY1 Data(H)'!$A$1:$A$288,'Copy of PY1 Data(H)'!$A$1:$CZ$288))</f>
        <v>0</v>
      </c>
      <c r="P116" s="180" cm="1">
        <f t="array" ref="P116">_xlfn.XLOOKUP(P$1,'Copy of PY1 Data(H)'!$A$1:$CZ$1,_xlfn.XLOOKUP($A116,'Copy of PY1 Data(H)'!$A$1:$A$288,'Copy of PY1 Data(H)'!$A$1:$CZ$288))</f>
        <v>0</v>
      </c>
      <c r="Q116" s="180" cm="1">
        <f t="array" ref="Q116">_xlfn.XLOOKUP(Q$1,'Copy of PY1 Data(H)'!$A$1:$CZ$1,_xlfn.XLOOKUP($A116,'Copy of PY1 Data(H)'!$A$1:$A$288,'Copy of PY1 Data(H)'!$A$1:$CZ$288))</f>
        <v>9157263</v>
      </c>
      <c r="R116" s="180" cm="1">
        <f t="array" ref="R116">_xlfn.XLOOKUP(R$1,'Copy of PY1 Data(H)'!$A$1:$CZ$1,_xlfn.XLOOKUP($A116,'Copy of PY1 Data(H)'!$A$1:$A$288,'Copy of PY1 Data(H)'!$A$1:$CZ$288))</f>
        <v>0</v>
      </c>
      <c r="S116" s="180" cm="1">
        <f t="array" ref="S116">_xlfn.XLOOKUP(S$1,'Copy of PY1 Data(H)'!$A$1:$CZ$1,_xlfn.XLOOKUP($A116,'Copy of PY1 Data(H)'!$A$1:$A$288,'Copy of PY1 Data(H)'!$A$1:$CZ$288))</f>
        <v>1139951</v>
      </c>
      <c r="T116" s="180" cm="1">
        <f t="array" ref="T116">_xlfn.XLOOKUP(T$1,'Copy of PY1 Data(H)'!$A$1:$CZ$1,_xlfn.XLOOKUP($A116,'Copy of PY1 Data(H)'!$A$1:$A$288,'Copy of PY1 Data(H)'!$A$1:$CZ$288))</f>
        <v>0</v>
      </c>
      <c r="U116" s="180" cm="1">
        <f t="array" ref="U116">_xlfn.XLOOKUP(U$1,'Copy of PY1 Data(H)'!$A$1:$CZ$1,_xlfn.XLOOKUP($A116,'Copy of PY1 Data(H)'!$A$1:$A$288,'Copy of PY1 Data(H)'!$A$1:$CZ$288))</f>
        <v>0</v>
      </c>
      <c r="V116" s="180" cm="1">
        <f t="array" ref="V116">_xlfn.XLOOKUP(V$1,'Copy of PY1 Data(H)'!$A$1:$CZ$1,_xlfn.XLOOKUP($A116,'Copy of PY1 Data(H)'!$A$1:$A$288,'Copy of PY1 Data(H)'!$A$1:$CZ$288))</f>
        <v>0</v>
      </c>
      <c r="W116" s="180" cm="1">
        <f t="array" ref="W116">_xlfn.XLOOKUP(W$1,'Copy of PY1 Data(H)'!$A$1:$CZ$1,_xlfn.XLOOKUP($A116,'Copy of PY1 Data(H)'!$A$1:$A$288,'Copy of PY1 Data(H)'!$A$1:$CZ$288))</f>
        <v>0</v>
      </c>
      <c r="X116" s="180" cm="1">
        <f t="array" ref="X116">_xlfn.XLOOKUP(X$1,'Copy of PY1 Data(H)'!$A$1:$CZ$1,_xlfn.XLOOKUP($A116,'Copy of PY1 Data(H)'!$A$1:$A$288,'Copy of PY1 Data(H)'!$A$1:$CZ$288))</f>
        <v>0</v>
      </c>
      <c r="Y116" s="180" cm="1">
        <f t="array" ref="Y116">_xlfn.XLOOKUP(Y$1,'Copy of PY1 Data(H)'!$A$1:$CZ$1,_xlfn.XLOOKUP($A116,'Copy of PY1 Data(H)'!$A$1:$A$288,'Copy of PY1 Data(H)'!$A$1:$CZ$288))</f>
        <v>289368</v>
      </c>
      <c r="Z116" s="180" cm="1">
        <f t="array" ref="Z116">_xlfn.XLOOKUP(Z$1,'Copy of PY1 Data(H)'!$A$1:$CZ$1,_xlfn.XLOOKUP($A116,'Copy of PY1 Data(H)'!$A$1:$A$288,'Copy of PY1 Data(H)'!$A$1:$CZ$288))</f>
        <v>0</v>
      </c>
      <c r="AA116" s="180" cm="1">
        <f t="array" ref="AA116">_xlfn.XLOOKUP(AA$1,'Copy of PY1 Data(H)'!$A$1:$CZ$1,_xlfn.XLOOKUP($A116,'Copy of PY1 Data(H)'!$A$1:$A$288,'Copy of PY1 Data(H)'!$A$1:$CZ$288))</f>
        <v>0</v>
      </c>
      <c r="AB116" s="180" cm="1">
        <f t="array" ref="AB116">_xlfn.XLOOKUP(AB$1,'Copy of PY1 Data(H)'!$A$1:$CZ$1,_xlfn.XLOOKUP($A116,'Copy of PY1 Data(H)'!$A$1:$A$288,'Copy of PY1 Data(H)'!$A$1:$CZ$288))</f>
        <v>0</v>
      </c>
      <c r="AC116" s="180" cm="1">
        <f t="array" ref="AC116">_xlfn.XLOOKUP(AC$1,'Copy of PY1 Data(H)'!$A$1:$CZ$1,_xlfn.XLOOKUP($A116,'Copy of PY1 Data(H)'!$A$1:$A$288,'Copy of PY1 Data(H)'!$A$1:$CZ$288))</f>
        <v>0</v>
      </c>
      <c r="AD116" s="180" cm="1">
        <f t="array" ref="AD116">_xlfn.XLOOKUP(AD$1,'Copy of PY1 Data(H)'!$A$1:$CZ$1,_xlfn.XLOOKUP($A116,'Copy of PY1 Data(H)'!$A$1:$A$288,'Copy of PY1 Data(H)'!$A$1:$CZ$288))</f>
        <v>0</v>
      </c>
      <c r="AE116" s="180" cm="1">
        <f t="array" ref="AE116">_xlfn.XLOOKUP(AE$1,'Copy of PY1 Data(H)'!$A$1:$CZ$1,_xlfn.XLOOKUP($A116,'Copy of PY1 Data(H)'!$A$1:$A$288,'Copy of PY1 Data(H)'!$A$1:$CZ$288))</f>
        <v>0</v>
      </c>
      <c r="AF116" s="180" cm="1">
        <f t="array" ref="AF116">_xlfn.XLOOKUP(AF$1,'Copy of PY1 Data(H)'!$A$1:$CZ$1,_xlfn.XLOOKUP($A116,'Copy of PY1 Data(H)'!$A$1:$A$288,'Copy of PY1 Data(H)'!$A$1:$CZ$288))</f>
        <v>100730326</v>
      </c>
      <c r="AG116" s="180" cm="1">
        <f t="array" ref="AG116">_xlfn.XLOOKUP(AG$1,'Copy of PY1 Data(H)'!$A$1:$CZ$1,_xlfn.XLOOKUP($A116,'Copy of PY1 Data(H)'!$A$1:$A$288,'Copy of PY1 Data(H)'!$A$1:$CZ$288))</f>
        <v>0</v>
      </c>
      <c r="AH116" s="180" cm="1">
        <f t="array" ref="AH116">_xlfn.XLOOKUP(AH$1,'Copy of PY1 Data(H)'!$A$1:$CZ$1,_xlfn.XLOOKUP($A116,'Copy of PY1 Data(H)'!$A$1:$A$288,'Copy of PY1 Data(H)'!$A$1:$CZ$288))</f>
        <v>0</v>
      </c>
      <c r="AI116" s="180" cm="1">
        <f t="array" ref="AI116">_xlfn.XLOOKUP(AI$1,'Copy of PY1 Data(H)'!$A$1:$CZ$1,_xlfn.XLOOKUP($A116,'Copy of PY1 Data(H)'!$A$1:$A$288,'Copy of PY1 Data(H)'!$A$1:$CZ$288))</f>
        <v>0</v>
      </c>
      <c r="AJ116" s="180" cm="1">
        <f t="array" ref="AJ116">_xlfn.XLOOKUP(AJ$1,'Copy of PY1 Data(H)'!$A$1:$CZ$1,_xlfn.XLOOKUP($A116,'Copy of PY1 Data(H)'!$A$1:$A$288,'Copy of PY1 Data(H)'!$A$1:$CZ$288))</f>
        <v>0</v>
      </c>
      <c r="AK116" s="180" cm="1">
        <f t="array" ref="AK116">_xlfn.XLOOKUP(AK$1,'Copy of PY1 Data(H)'!$A$1:$CZ$1,_xlfn.XLOOKUP($A116,'Copy of PY1 Data(H)'!$A$1:$A$288,'Copy of PY1 Data(H)'!$A$1:$CZ$288))</f>
        <v>0</v>
      </c>
      <c r="AL116" s="180" cm="1">
        <f t="array" ref="AL116">_xlfn.XLOOKUP(AL$1,'Copy of PY1 Data(H)'!$A$1:$CZ$1,_xlfn.XLOOKUP($A116,'Copy of PY1 Data(H)'!$A$1:$A$288,'Copy of PY1 Data(H)'!$A$1:$CZ$288))</f>
        <v>0</v>
      </c>
      <c r="AM116" s="180" cm="1">
        <f t="array" ref="AM116">_xlfn.XLOOKUP(AM$1,'Copy of PY1 Data(H)'!$A$1:$CZ$1,_xlfn.XLOOKUP($A116,'Copy of PY1 Data(H)'!$A$1:$A$288,'Copy of PY1 Data(H)'!$A$1:$CZ$288))</f>
        <v>0</v>
      </c>
      <c r="AN116" s="180" cm="1">
        <f t="array" ref="AN116">_xlfn.XLOOKUP(AN$1,'Copy of PY1 Data(H)'!$A$1:$CZ$1,_xlfn.XLOOKUP($A116,'Copy of PY1 Data(H)'!$A$1:$A$288,'Copy of PY1 Data(H)'!$A$1:$CZ$288))</f>
        <v>0</v>
      </c>
      <c r="AO116" s="180" cm="1">
        <f t="array" ref="AO116">_xlfn.XLOOKUP(AO$1,'Copy of PY1 Data(H)'!$A$1:$CZ$1,_xlfn.XLOOKUP($A116,'Copy of PY1 Data(H)'!$A$1:$A$288,'Copy of PY1 Data(H)'!$A$1:$CZ$288))</f>
        <v>0</v>
      </c>
      <c r="AP116" s="180" cm="1">
        <f t="array" ref="AP116">_xlfn.XLOOKUP(AP$1,'Copy of PY1 Data(H)'!$A$1:$CZ$1,_xlfn.XLOOKUP($A116,'Copy of PY1 Data(H)'!$A$1:$A$288,'Copy of PY1 Data(H)'!$A$1:$CZ$288))</f>
        <v>9997410</v>
      </c>
      <c r="AQ116" s="180" cm="1">
        <f t="array" ref="AQ116">_xlfn.XLOOKUP(AQ$1,'Copy of PY1 Data(H)'!$A$1:$CZ$1,_xlfn.XLOOKUP($A116,'Copy of PY1 Data(H)'!$A$1:$A$288,'Copy of PY1 Data(H)'!$A$1:$CZ$288))</f>
        <v>0</v>
      </c>
      <c r="AR116" s="180" cm="1">
        <f t="array" ref="AR116">_xlfn.XLOOKUP(AR$1,'Copy of PY1 Data(H)'!$A$1:$CZ$1,_xlfn.XLOOKUP($A116,'Copy of PY1 Data(H)'!$A$1:$A$288,'Copy of PY1 Data(H)'!$A$1:$CZ$288))</f>
        <v>0</v>
      </c>
      <c r="AS116" s="180" cm="1">
        <f t="array" ref="AS116">_xlfn.XLOOKUP(AS$1,'Copy of PY1 Data(H)'!$A$1:$CZ$1,_xlfn.XLOOKUP($A116,'Copy of PY1 Data(H)'!$A$1:$A$288,'Copy of PY1 Data(H)'!$A$1:$CZ$288))</f>
        <v>0</v>
      </c>
      <c r="AT116" s="180" cm="1">
        <f t="array" ref="AT116">_xlfn.XLOOKUP(AT$1,'Copy of PY1 Data(H)'!$A$1:$CZ$1,_xlfn.XLOOKUP($A116,'Copy of PY1 Data(H)'!$A$1:$A$288,'Copy of PY1 Data(H)'!$A$1:$CZ$288))</f>
        <v>0</v>
      </c>
      <c r="AU116" s="180" cm="1">
        <f t="array" ref="AU116">_xlfn.XLOOKUP(AU$1,'Copy of PY1 Data(H)'!$A$1:$CZ$1,_xlfn.XLOOKUP($A116,'Copy of PY1 Data(H)'!$A$1:$A$288,'Copy of PY1 Data(H)'!$A$1:$CZ$288))</f>
        <v>0</v>
      </c>
      <c r="AV116" s="180" cm="1">
        <f t="array" ref="AV116">_xlfn.XLOOKUP(AV$1,'Copy of PY1 Data(H)'!$A$1:$CZ$1,_xlfn.XLOOKUP($A116,'Copy of PY1 Data(H)'!$A$1:$A$288,'Copy of PY1 Data(H)'!$A$1:$CZ$288))</f>
        <v>159031137</v>
      </c>
      <c r="AW116" s="180" cm="1">
        <f t="array" ref="AW116">_xlfn.XLOOKUP(AW$1,'Copy of PY1 Data(H)'!$A$1:$CZ$1,_xlfn.XLOOKUP($A116,'Copy of PY1 Data(H)'!$A$1:$A$288,'Copy of PY1 Data(H)'!$A$1:$CZ$288))</f>
        <v>0</v>
      </c>
      <c r="AX116" s="180" cm="1">
        <f t="array" ref="AX116">_xlfn.XLOOKUP(AX$1,'Copy of PY1 Data(H)'!$A$1:$CZ$1,_xlfn.XLOOKUP($A116,'Copy of PY1 Data(H)'!$A$1:$A$288,'Copy of PY1 Data(H)'!$A$1:$CZ$288))</f>
        <v>0</v>
      </c>
      <c r="AY116" s="180" cm="1">
        <f t="array" ref="AY116">_xlfn.XLOOKUP(AY$1,'Copy of PY1 Data(H)'!$A$1:$CZ$1,_xlfn.XLOOKUP($A116,'Copy of PY1 Data(H)'!$A$1:$A$288,'Copy of PY1 Data(H)'!$A$1:$CZ$288))</f>
        <v>0</v>
      </c>
      <c r="AZ116" s="180" cm="1">
        <f t="array" ref="AZ116">_xlfn.XLOOKUP(AZ$1,'Copy of PY1 Data(H)'!$A$1:$CZ$1,_xlfn.XLOOKUP($A116,'Copy of PY1 Data(H)'!$A$1:$A$288,'Copy of PY1 Data(H)'!$A$1:$CZ$288))</f>
        <v>0</v>
      </c>
      <c r="BA116" s="180" cm="1">
        <f t="array" ref="BA116">_xlfn.XLOOKUP(BA$1,'Copy of PY1 Data(H)'!$A$1:$CZ$1,_xlfn.XLOOKUP($A116,'Copy of PY1 Data(H)'!$A$1:$A$288,'Copy of PY1 Data(H)'!$A$1:$CZ$288))</f>
        <v>0</v>
      </c>
      <c r="BB116" s="180" cm="1">
        <f t="array" ref="BB116">_xlfn.XLOOKUP(BB$1,'Copy of PY1 Data(H)'!$A$1:$CZ$1,_xlfn.XLOOKUP($A116,'Copy of PY1 Data(H)'!$A$1:$A$288,'Copy of PY1 Data(H)'!$A$1:$CZ$288))</f>
        <v>0</v>
      </c>
      <c r="BC116" s="180" cm="1">
        <f t="array" ref="BC116">_xlfn.XLOOKUP(BC$1,'Copy of PY1 Data(H)'!$A$1:$CZ$1,_xlfn.XLOOKUP($A116,'Copy of PY1 Data(H)'!$A$1:$A$288,'Copy of PY1 Data(H)'!$A$1:$CZ$288))</f>
        <v>0</v>
      </c>
      <c r="BD116" s="180" cm="1">
        <f t="array" ref="BD116">_xlfn.XLOOKUP(BD$1,'Copy of PY1 Data(H)'!$A$1:$CZ$1,_xlfn.XLOOKUP($A116,'Copy of PY1 Data(H)'!$A$1:$A$288,'Copy of PY1 Data(H)'!$A$1:$CZ$288))</f>
        <v>0</v>
      </c>
      <c r="BE116" s="180" cm="1">
        <f t="array" ref="BE116">_xlfn.XLOOKUP(BE$1,'Copy of PY1 Data(H)'!$A$1:$CZ$1,_xlfn.XLOOKUP($A116,'Copy of PY1 Data(H)'!$A$1:$A$288,'Copy of PY1 Data(H)'!$A$1:$CZ$288))</f>
        <v>0</v>
      </c>
      <c r="BF116" s="180" cm="1">
        <f t="array" ref="BF116">_xlfn.XLOOKUP(BF$1,'Copy of PY1 Data(H)'!$A$1:$CZ$1,_xlfn.XLOOKUP($A116,'Copy of PY1 Data(H)'!$A$1:$A$288,'Copy of PY1 Data(H)'!$A$1:$CZ$288))</f>
        <v>0</v>
      </c>
      <c r="BG116" s="180" cm="1">
        <f t="array" ref="BG116">_xlfn.XLOOKUP(BG$1,'Copy of PY1 Data(H)'!$A$1:$CZ$1,_xlfn.XLOOKUP($A116,'Copy of PY1 Data(H)'!$A$1:$A$288,'Copy of PY1 Data(H)'!$A$1:$CZ$288))</f>
        <v>0</v>
      </c>
      <c r="BH116" s="180" cm="1">
        <f t="array" ref="BH116">_xlfn.XLOOKUP(BH$1,'Copy of PY1 Data(H)'!$A$1:$CZ$1,_xlfn.XLOOKUP($A116,'Copy of PY1 Data(H)'!$A$1:$A$288,'Copy of PY1 Data(H)'!$A$1:$CZ$288))</f>
        <v>0</v>
      </c>
      <c r="BI116" s="180" cm="1">
        <f t="array" ref="BI116">_xlfn.XLOOKUP(BI$1,'Copy of PY1 Data(H)'!$A$1:$CZ$1,_xlfn.XLOOKUP($A116,'Copy of PY1 Data(H)'!$A$1:$A$288,'Copy of PY1 Data(H)'!$A$1:$CZ$288))</f>
        <v>0</v>
      </c>
      <c r="BJ116" s="180" cm="1">
        <f t="array" ref="BJ116">_xlfn.XLOOKUP(BJ$1,'Copy of PY1 Data(H)'!$A$1:$CZ$1,_xlfn.XLOOKUP($A116,'Copy of PY1 Data(H)'!$A$1:$A$288,'Copy of PY1 Data(H)'!$A$1:$CZ$288))</f>
        <v>0</v>
      </c>
      <c r="BK116" s="180" cm="1">
        <f t="array" ref="BK116">_xlfn.XLOOKUP(BK$1,'Copy of PY1 Data(H)'!$A$1:$CZ$1,_xlfn.XLOOKUP($A116,'Copy of PY1 Data(H)'!$A$1:$A$288,'Copy of PY1 Data(H)'!$A$1:$CZ$288))</f>
        <v>0</v>
      </c>
      <c r="BL116" s="180" cm="1">
        <f t="array" ref="BL116">_xlfn.XLOOKUP(BL$1,'Copy of PY1 Data(H)'!$A$1:$CZ$1,_xlfn.XLOOKUP($A116,'Copy of PY1 Data(H)'!$A$1:$A$288,'Copy of PY1 Data(H)'!$A$1:$CZ$288))</f>
        <v>0</v>
      </c>
      <c r="BM116" s="180" cm="1">
        <f t="array" ref="BM116">_xlfn.XLOOKUP(BM$1,'Copy of PY1 Data(H)'!$A$1:$CZ$1,_xlfn.XLOOKUP($A116,'Copy of PY1 Data(H)'!$A$1:$A$288,'Copy of PY1 Data(H)'!$A$1:$CZ$288))</f>
        <v>0</v>
      </c>
      <c r="BN116" s="180" cm="1">
        <f t="array" ref="BN116">_xlfn.XLOOKUP(BN$1,'Copy of PY1 Data(H)'!$A$1:$CZ$1,_xlfn.XLOOKUP($A116,'Copy of PY1 Data(H)'!$A$1:$A$288,'Copy of PY1 Data(H)'!$A$1:$CZ$288))</f>
        <v>1548299</v>
      </c>
      <c r="BO116" s="180" cm="1">
        <f t="array" ref="BO116">_xlfn.XLOOKUP(BO$1,'Copy of PY1 Data(H)'!$A$1:$CZ$1,_xlfn.XLOOKUP($A116,'Copy of PY1 Data(H)'!$A$1:$A$288,'Copy of PY1 Data(H)'!$A$1:$CZ$288))</f>
        <v>0</v>
      </c>
      <c r="BP116" s="180" cm="1">
        <f t="array" ref="BP116">_xlfn.XLOOKUP(BP$1,'Copy of PY1 Data(H)'!$A$1:$CZ$1,_xlfn.XLOOKUP($A116,'Copy of PY1 Data(H)'!$A$1:$A$288,'Copy of PY1 Data(H)'!$A$1:$CZ$288))</f>
        <v>177824260</v>
      </c>
      <c r="BQ116" s="180" cm="1">
        <f t="array" ref="BQ116">_xlfn.XLOOKUP(BQ$1,'Copy of PY1 Data(H)'!$A$1:$CZ$1,_xlfn.XLOOKUP($A116,'Copy of PY1 Data(H)'!$A$1:$A$288,'Copy of PY1 Data(H)'!$A$1:$CZ$288))</f>
        <v>0</v>
      </c>
      <c r="BR116" s="180" cm="1">
        <f t="array" ref="BR116">_xlfn.XLOOKUP(BR$1,'Copy of PY1 Data(H)'!$A$1:$CZ$1,_xlfn.XLOOKUP($A116,'Copy of PY1 Data(H)'!$A$1:$A$288,'Copy of PY1 Data(H)'!$A$1:$CZ$288))</f>
        <v>7086506</v>
      </c>
      <c r="BS116" s="180" cm="1">
        <f t="array" ref="BS116">_xlfn.XLOOKUP(BS$1,'Copy of PY1 Data(H)'!$A$1:$CZ$1,_xlfn.XLOOKUP($A116,'Copy of PY1 Data(H)'!$A$1:$A$288,'Copy of PY1 Data(H)'!$A$1:$CZ$288))</f>
        <v>0</v>
      </c>
      <c r="BT116" s="180" cm="1">
        <f t="array" ref="BT116">_xlfn.XLOOKUP(BT$1,'Copy of PY1 Data(H)'!$A$1:$CZ$1,_xlfn.XLOOKUP($A116,'Copy of PY1 Data(H)'!$A$1:$A$288,'Copy of PY1 Data(H)'!$A$1:$CZ$288))</f>
        <v>0</v>
      </c>
      <c r="BU116" s="180" cm="1">
        <f t="array" ref="BU116">_xlfn.XLOOKUP(BU$1,'Copy of PY1 Data(H)'!$A$1:$CZ$1,_xlfn.XLOOKUP($A116,'Copy of PY1 Data(H)'!$A$1:$A$288,'Copy of PY1 Data(H)'!$A$1:$CZ$288))</f>
        <v>426641</v>
      </c>
      <c r="BV116" s="180" cm="1">
        <f t="array" ref="BV116">_xlfn.XLOOKUP(BV$1,'Copy of PY1 Data(H)'!$A$1:$CZ$1,_xlfn.XLOOKUP($A116,'Copy of PY1 Data(H)'!$A$1:$A$288,'Copy of PY1 Data(H)'!$A$1:$CZ$288))</f>
        <v>0</v>
      </c>
      <c r="BW116" s="180" cm="1">
        <f t="array" ref="BW116">_xlfn.XLOOKUP(BW$1,'Copy of PY1 Data(H)'!$A$1:$CZ$1,_xlfn.XLOOKUP($A116,'Copy of PY1 Data(H)'!$A$1:$A$288,'Copy of PY1 Data(H)'!$A$1:$CZ$288))</f>
        <v>0</v>
      </c>
      <c r="BX116" s="180" cm="1">
        <f t="array" ref="BX116">_xlfn.XLOOKUP(BX$1,'Copy of PY1 Data(H)'!$A$1:$CZ$1,_xlfn.XLOOKUP($A116,'Copy of PY1 Data(H)'!$A$1:$A$288,'Copy of PY1 Data(H)'!$A$1:$CZ$288))</f>
        <v>0</v>
      </c>
      <c r="BY116" s="180" cm="1">
        <f t="array" ref="BY116">_xlfn.XLOOKUP(BY$1,'Copy of PY1 Data(H)'!$A$1:$CZ$1,_xlfn.XLOOKUP($A116,'Copy of PY1 Data(H)'!$A$1:$A$288,'Copy of PY1 Data(H)'!$A$1:$CZ$288))</f>
        <v>0</v>
      </c>
      <c r="BZ116" s="180" cm="1">
        <f t="array" ref="BZ116">_xlfn.XLOOKUP(BZ$1,'Copy of PY1 Data(H)'!$A$1:$CZ$1,_xlfn.XLOOKUP($A116,'Copy of PY1 Data(H)'!$A$1:$A$288,'Copy of PY1 Data(H)'!$A$1:$CZ$288))</f>
        <v>854188</v>
      </c>
      <c r="CA116" s="180" cm="1">
        <f t="array" ref="CA116">_xlfn.XLOOKUP(CA$1,'Copy of PY1 Data(H)'!$A$1:$CZ$1,_xlfn.XLOOKUP($A116,'Copy of PY1 Data(H)'!$A$1:$A$288,'Copy of PY1 Data(H)'!$A$1:$CZ$288))</f>
        <v>0</v>
      </c>
      <c r="CB116" s="180" cm="1">
        <f t="array" ref="CB116">_xlfn.XLOOKUP(CB$1,'Copy of PY1 Data(H)'!$A$1:$CZ$1,_xlfn.XLOOKUP($A116,'Copy of PY1 Data(H)'!$A$1:$A$288,'Copy of PY1 Data(H)'!$A$1:$CZ$288))</f>
        <v>0</v>
      </c>
      <c r="CC116" s="180" cm="1">
        <f t="array" ref="CC116">_xlfn.XLOOKUP(CC$1,'Copy of PY1 Data(H)'!$A$1:$CZ$1,_xlfn.XLOOKUP($A116,'Copy of PY1 Data(H)'!$A$1:$A$288,'Copy of PY1 Data(H)'!$A$1:$CZ$288))</f>
        <v>0</v>
      </c>
      <c r="CD116" s="180" cm="1">
        <f t="array" ref="CD116">_xlfn.XLOOKUP(CD$1,'Copy of PY1 Data(H)'!$A$1:$CZ$1,_xlfn.XLOOKUP($A116,'Copy of PY1 Data(H)'!$A$1:$A$288,'Copy of PY1 Data(H)'!$A$1:$CZ$288))</f>
        <v>30814014</v>
      </c>
    </row>
    <row r="117" spans="1:82" s="968" customFormat="1" x14ac:dyDescent="0.3">
      <c r="B117" s="968" t="s">
        <v>2969</v>
      </c>
      <c r="D117" s="968" t="e" cm="1">
        <f t="array" ref="D117">_xlfn.XLOOKUP(D$1,'Copy of PY1 Data(H)'!$A$1:$CZ$1,_xlfn.XLOOKUP($B117,'Copy of PY1 Data(H)'!$A$1:$A$288,'Copy of PY1 Data(H)'!$A$1:$CZ$288))</f>
        <v>#N/A</v>
      </c>
      <c r="E117" s="968" t="e" cm="1">
        <f t="array" ref="E117">_xlfn.XLOOKUP(E$1,'Copy of PY1 Data(H)'!$A$1:$CZ$1,_xlfn.XLOOKUP($B117,'Copy of PY1 Data(H)'!$A$1:$A$288,'Copy of PY1 Data(H)'!$A$1:$CZ$288))</f>
        <v>#N/A</v>
      </c>
      <c r="F117" s="968" t="e" cm="1">
        <f t="array" ref="F117">_xlfn.XLOOKUP(F$1,'Copy of PY1 Data(H)'!$A$1:$CZ$1,_xlfn.XLOOKUP($B117,'Copy of PY1 Data(H)'!$A$1:$A$288,'Copy of PY1 Data(H)'!$A$1:$CZ$288))</f>
        <v>#N/A</v>
      </c>
      <c r="G117" s="968" t="e" cm="1">
        <f t="array" ref="G117">_xlfn.XLOOKUP(G$1,'Copy of PY1 Data(H)'!$A$1:$CZ$1,_xlfn.XLOOKUP($B117,'Copy of PY1 Data(H)'!$A$1:$A$288,'Copy of PY1 Data(H)'!$A$1:$CZ$288))</f>
        <v>#N/A</v>
      </c>
      <c r="H117" s="968" t="e" cm="1">
        <f t="array" ref="H117">_xlfn.XLOOKUP(H$1,'Copy of PY1 Data(H)'!$A$1:$CZ$1,_xlfn.XLOOKUP($B117,'Copy of PY1 Data(H)'!$A$1:$A$288,'Copy of PY1 Data(H)'!$A$1:$CZ$288))</f>
        <v>#N/A</v>
      </c>
      <c r="I117" s="968" t="e" cm="1">
        <f t="array" ref="I117">_xlfn.XLOOKUP(I$1,'Copy of PY1 Data(H)'!$A$1:$CZ$1,_xlfn.XLOOKUP($B117,'Copy of PY1 Data(H)'!$A$1:$A$288,'Copy of PY1 Data(H)'!$A$1:$CZ$288))</f>
        <v>#N/A</v>
      </c>
      <c r="J117" s="968" t="e" cm="1">
        <f t="array" ref="J117">_xlfn.XLOOKUP(J$1,'Copy of PY1 Data(H)'!$A$1:$CZ$1,_xlfn.XLOOKUP($B117,'Copy of PY1 Data(H)'!$A$1:$A$288,'Copy of PY1 Data(H)'!$A$1:$CZ$288))</f>
        <v>#N/A</v>
      </c>
      <c r="K117" s="968" t="e" cm="1">
        <f t="array" ref="K117">_xlfn.XLOOKUP(K$1,'Copy of PY1 Data(H)'!$A$1:$CZ$1,_xlfn.XLOOKUP($B117,'Copy of PY1 Data(H)'!$A$1:$A$288,'Copy of PY1 Data(H)'!$A$1:$CZ$288))</f>
        <v>#N/A</v>
      </c>
      <c r="L117" s="968" t="e" cm="1">
        <f t="array" ref="L117">_xlfn.XLOOKUP(L$1,'Copy of PY1 Data(H)'!$A$1:$CZ$1,_xlfn.XLOOKUP($B117,'Copy of PY1 Data(H)'!$A$1:$A$288,'Copy of PY1 Data(H)'!$A$1:$CZ$288))</f>
        <v>#N/A</v>
      </c>
      <c r="M117" s="968" t="e" cm="1">
        <f t="array" ref="M117">_xlfn.XLOOKUP(M$1,'Copy of PY1 Data(H)'!$A$1:$CZ$1,_xlfn.XLOOKUP($B117,'Copy of PY1 Data(H)'!$A$1:$A$288,'Copy of PY1 Data(H)'!$A$1:$CZ$288))</f>
        <v>#N/A</v>
      </c>
      <c r="N117" s="968" t="e" cm="1">
        <f t="array" ref="N117">_xlfn.XLOOKUP(N$1,'Copy of PY1 Data(H)'!$A$1:$CZ$1,_xlfn.XLOOKUP($B117,'Copy of PY1 Data(H)'!$A$1:$A$288,'Copy of PY1 Data(H)'!$A$1:$CZ$288))</f>
        <v>#N/A</v>
      </c>
      <c r="O117" s="968" t="e" cm="1">
        <f t="array" ref="O117">_xlfn.XLOOKUP(O$1,'Copy of PY1 Data(H)'!$A$1:$CZ$1,_xlfn.XLOOKUP($B117,'Copy of PY1 Data(H)'!$A$1:$A$288,'Copy of PY1 Data(H)'!$A$1:$CZ$288))</f>
        <v>#N/A</v>
      </c>
      <c r="P117" s="968" t="e" cm="1">
        <f t="array" ref="P117">_xlfn.XLOOKUP(P$1,'Copy of PY1 Data(H)'!$A$1:$CZ$1,_xlfn.XLOOKUP($B117,'Copy of PY1 Data(H)'!$A$1:$A$288,'Copy of PY1 Data(H)'!$A$1:$CZ$288))</f>
        <v>#N/A</v>
      </c>
      <c r="Q117" s="968" t="e" cm="1">
        <f t="array" ref="Q117">_xlfn.XLOOKUP(Q$1,'Copy of PY1 Data(H)'!$A$1:$CZ$1,_xlfn.XLOOKUP($B117,'Copy of PY1 Data(H)'!$A$1:$A$288,'Copy of PY1 Data(H)'!$A$1:$CZ$288))</f>
        <v>#N/A</v>
      </c>
      <c r="R117" s="968" t="e" cm="1">
        <f t="array" ref="R117">_xlfn.XLOOKUP(R$1,'Copy of PY1 Data(H)'!$A$1:$CZ$1,_xlfn.XLOOKUP($B117,'Copy of PY1 Data(H)'!$A$1:$A$288,'Copy of PY1 Data(H)'!$A$1:$CZ$288))</f>
        <v>#N/A</v>
      </c>
      <c r="S117" s="968" t="e" cm="1">
        <f t="array" ref="S117">_xlfn.XLOOKUP(S$1,'Copy of PY1 Data(H)'!$A$1:$CZ$1,_xlfn.XLOOKUP($B117,'Copy of PY1 Data(H)'!$A$1:$A$288,'Copy of PY1 Data(H)'!$A$1:$CZ$288))</f>
        <v>#N/A</v>
      </c>
      <c r="T117" s="968" t="e" cm="1">
        <f t="array" ref="T117">_xlfn.XLOOKUP(T$1,'Copy of PY1 Data(H)'!$A$1:$CZ$1,_xlfn.XLOOKUP($B117,'Copy of PY1 Data(H)'!$A$1:$A$288,'Copy of PY1 Data(H)'!$A$1:$CZ$288))</f>
        <v>#N/A</v>
      </c>
      <c r="U117" s="968" t="e" cm="1">
        <f t="array" ref="U117">_xlfn.XLOOKUP(U$1,'Copy of PY1 Data(H)'!$A$1:$CZ$1,_xlfn.XLOOKUP($B117,'Copy of PY1 Data(H)'!$A$1:$A$288,'Copy of PY1 Data(H)'!$A$1:$CZ$288))</f>
        <v>#N/A</v>
      </c>
      <c r="V117" s="968" t="e" cm="1">
        <f t="array" ref="V117">_xlfn.XLOOKUP(V$1,'Copy of PY1 Data(H)'!$A$1:$CZ$1,_xlfn.XLOOKUP($B117,'Copy of PY1 Data(H)'!$A$1:$A$288,'Copy of PY1 Data(H)'!$A$1:$CZ$288))</f>
        <v>#N/A</v>
      </c>
      <c r="W117" s="968" t="e" cm="1">
        <f t="array" ref="W117">_xlfn.XLOOKUP(W$1,'Copy of PY1 Data(H)'!$A$1:$CZ$1,_xlfn.XLOOKUP($B117,'Copy of PY1 Data(H)'!$A$1:$A$288,'Copy of PY1 Data(H)'!$A$1:$CZ$288))</f>
        <v>#N/A</v>
      </c>
      <c r="X117" s="968" t="e" cm="1">
        <f t="array" ref="X117">_xlfn.XLOOKUP(X$1,'Copy of PY1 Data(H)'!$A$1:$CZ$1,_xlfn.XLOOKUP($B117,'Copy of PY1 Data(H)'!$A$1:$A$288,'Copy of PY1 Data(H)'!$A$1:$CZ$288))</f>
        <v>#N/A</v>
      </c>
      <c r="Y117" s="968" t="e" cm="1">
        <f t="array" ref="Y117">_xlfn.XLOOKUP(Y$1,'Copy of PY1 Data(H)'!$A$1:$CZ$1,_xlfn.XLOOKUP($B117,'Copy of PY1 Data(H)'!$A$1:$A$288,'Copy of PY1 Data(H)'!$A$1:$CZ$288))</f>
        <v>#N/A</v>
      </c>
      <c r="Z117" s="968" t="e" cm="1">
        <f t="array" ref="Z117">_xlfn.XLOOKUP(Z$1,'Copy of PY1 Data(H)'!$A$1:$CZ$1,_xlfn.XLOOKUP($B117,'Copy of PY1 Data(H)'!$A$1:$A$288,'Copy of PY1 Data(H)'!$A$1:$CZ$288))</f>
        <v>#N/A</v>
      </c>
      <c r="AA117" s="968" t="e" cm="1">
        <f t="array" ref="AA117">_xlfn.XLOOKUP(AA$1,'Copy of PY1 Data(H)'!$A$1:$CZ$1,_xlfn.XLOOKUP($B117,'Copy of PY1 Data(H)'!$A$1:$A$288,'Copy of PY1 Data(H)'!$A$1:$CZ$288))</f>
        <v>#N/A</v>
      </c>
      <c r="AB117" s="968" t="e" cm="1">
        <f t="array" ref="AB117">_xlfn.XLOOKUP(AB$1,'Copy of PY1 Data(H)'!$A$1:$CZ$1,_xlfn.XLOOKUP($B117,'Copy of PY1 Data(H)'!$A$1:$A$288,'Copy of PY1 Data(H)'!$A$1:$CZ$288))</f>
        <v>#N/A</v>
      </c>
      <c r="AC117" s="968" t="e" cm="1">
        <f t="array" ref="AC117">_xlfn.XLOOKUP(AC$1,'Copy of PY1 Data(H)'!$A$1:$CZ$1,_xlfn.XLOOKUP($B117,'Copy of PY1 Data(H)'!$A$1:$A$288,'Copy of PY1 Data(H)'!$A$1:$CZ$288))</f>
        <v>#N/A</v>
      </c>
      <c r="AD117" s="968" t="e" cm="1">
        <f t="array" ref="AD117">_xlfn.XLOOKUP(AD$1,'Copy of PY1 Data(H)'!$A$1:$CZ$1,_xlfn.XLOOKUP($B117,'Copy of PY1 Data(H)'!$A$1:$A$288,'Copy of PY1 Data(H)'!$A$1:$CZ$288))</f>
        <v>#N/A</v>
      </c>
      <c r="AE117" s="968" t="e" cm="1">
        <f t="array" ref="AE117">_xlfn.XLOOKUP(AE$1,'Copy of PY1 Data(H)'!$A$1:$CZ$1,_xlfn.XLOOKUP($B117,'Copy of PY1 Data(H)'!$A$1:$A$288,'Copy of PY1 Data(H)'!$A$1:$CZ$288))</f>
        <v>#N/A</v>
      </c>
      <c r="AF117" s="968" t="e" cm="1">
        <f t="array" ref="AF117">_xlfn.XLOOKUP(AF$1,'Copy of PY1 Data(H)'!$A$1:$CZ$1,_xlfn.XLOOKUP($B117,'Copy of PY1 Data(H)'!$A$1:$A$288,'Copy of PY1 Data(H)'!$A$1:$CZ$288))</f>
        <v>#N/A</v>
      </c>
      <c r="AG117" s="968" t="e" cm="1">
        <f t="array" ref="AG117">_xlfn.XLOOKUP(AG$1,'Copy of PY1 Data(H)'!$A$1:$CZ$1,_xlfn.XLOOKUP($B117,'Copy of PY1 Data(H)'!$A$1:$A$288,'Copy of PY1 Data(H)'!$A$1:$CZ$288))</f>
        <v>#N/A</v>
      </c>
      <c r="AH117" s="968" t="e" cm="1">
        <f t="array" ref="AH117">_xlfn.XLOOKUP(AH$1,'Copy of PY1 Data(H)'!$A$1:$CZ$1,_xlfn.XLOOKUP($B117,'Copy of PY1 Data(H)'!$A$1:$A$288,'Copy of PY1 Data(H)'!$A$1:$CZ$288))</f>
        <v>#N/A</v>
      </c>
      <c r="AI117" s="968" t="e" cm="1">
        <f t="array" ref="AI117">_xlfn.XLOOKUP(AI$1,'Copy of PY1 Data(H)'!$A$1:$CZ$1,_xlfn.XLOOKUP($B117,'Copy of PY1 Data(H)'!$A$1:$A$288,'Copy of PY1 Data(H)'!$A$1:$CZ$288))</f>
        <v>#N/A</v>
      </c>
      <c r="AJ117" s="968" t="e" cm="1">
        <f t="array" ref="AJ117">_xlfn.XLOOKUP(AJ$1,'Copy of PY1 Data(H)'!$A$1:$CZ$1,_xlfn.XLOOKUP($B117,'Copy of PY1 Data(H)'!$A$1:$A$288,'Copy of PY1 Data(H)'!$A$1:$CZ$288))</f>
        <v>#N/A</v>
      </c>
      <c r="AK117" s="968" t="e" cm="1">
        <f t="array" ref="AK117">_xlfn.XLOOKUP(AK$1,'Copy of PY1 Data(H)'!$A$1:$CZ$1,_xlfn.XLOOKUP($B117,'Copy of PY1 Data(H)'!$A$1:$A$288,'Copy of PY1 Data(H)'!$A$1:$CZ$288))</f>
        <v>#N/A</v>
      </c>
      <c r="AL117" s="968" t="e" cm="1">
        <f t="array" ref="AL117">_xlfn.XLOOKUP(AL$1,'Copy of PY1 Data(H)'!$A$1:$CZ$1,_xlfn.XLOOKUP($B117,'Copy of PY1 Data(H)'!$A$1:$A$288,'Copy of PY1 Data(H)'!$A$1:$CZ$288))</f>
        <v>#N/A</v>
      </c>
      <c r="AM117" s="968" t="e" cm="1">
        <f t="array" ref="AM117">_xlfn.XLOOKUP(AM$1,'Copy of PY1 Data(H)'!$A$1:$CZ$1,_xlfn.XLOOKUP($B117,'Copy of PY1 Data(H)'!$A$1:$A$288,'Copy of PY1 Data(H)'!$A$1:$CZ$288))</f>
        <v>#N/A</v>
      </c>
      <c r="AN117" s="968" t="e" cm="1">
        <f t="array" ref="AN117">_xlfn.XLOOKUP(AN$1,'Copy of PY1 Data(H)'!$A$1:$CZ$1,_xlfn.XLOOKUP($B117,'Copy of PY1 Data(H)'!$A$1:$A$288,'Copy of PY1 Data(H)'!$A$1:$CZ$288))</f>
        <v>#N/A</v>
      </c>
      <c r="AO117" s="968" t="e" cm="1">
        <f t="array" ref="AO117">_xlfn.XLOOKUP(AO$1,'Copy of PY1 Data(H)'!$A$1:$CZ$1,_xlfn.XLOOKUP($B117,'Copy of PY1 Data(H)'!$A$1:$A$288,'Copy of PY1 Data(H)'!$A$1:$CZ$288))</f>
        <v>#N/A</v>
      </c>
      <c r="AP117" s="968" t="e" cm="1">
        <f t="array" ref="AP117">_xlfn.XLOOKUP(AP$1,'Copy of PY1 Data(H)'!$A$1:$CZ$1,_xlfn.XLOOKUP($B117,'Copy of PY1 Data(H)'!$A$1:$A$288,'Copy of PY1 Data(H)'!$A$1:$CZ$288))</f>
        <v>#N/A</v>
      </c>
      <c r="AQ117" s="968" t="e" cm="1">
        <f t="array" ref="AQ117">_xlfn.XLOOKUP(AQ$1,'Copy of PY1 Data(H)'!$A$1:$CZ$1,_xlfn.XLOOKUP($B117,'Copy of PY1 Data(H)'!$A$1:$A$288,'Copy of PY1 Data(H)'!$A$1:$CZ$288))</f>
        <v>#N/A</v>
      </c>
      <c r="AR117" s="968" t="e" cm="1">
        <f t="array" ref="AR117">_xlfn.XLOOKUP(AR$1,'Copy of PY1 Data(H)'!$A$1:$CZ$1,_xlfn.XLOOKUP($B117,'Copy of PY1 Data(H)'!$A$1:$A$288,'Copy of PY1 Data(H)'!$A$1:$CZ$288))</f>
        <v>#N/A</v>
      </c>
      <c r="AS117" s="968" t="e" cm="1">
        <f t="array" ref="AS117">_xlfn.XLOOKUP(AS$1,'Copy of PY1 Data(H)'!$A$1:$CZ$1,_xlfn.XLOOKUP($B117,'Copy of PY1 Data(H)'!$A$1:$A$288,'Copy of PY1 Data(H)'!$A$1:$CZ$288))</f>
        <v>#N/A</v>
      </c>
      <c r="AT117" s="968" t="e" cm="1">
        <f t="array" ref="AT117">_xlfn.XLOOKUP(AT$1,'Copy of PY1 Data(H)'!$A$1:$CZ$1,_xlfn.XLOOKUP($B117,'Copy of PY1 Data(H)'!$A$1:$A$288,'Copy of PY1 Data(H)'!$A$1:$CZ$288))</f>
        <v>#N/A</v>
      </c>
      <c r="AU117" s="968" t="e" cm="1">
        <f t="array" ref="AU117">_xlfn.XLOOKUP(AU$1,'Copy of PY1 Data(H)'!$A$1:$CZ$1,_xlfn.XLOOKUP($B117,'Copy of PY1 Data(H)'!$A$1:$A$288,'Copy of PY1 Data(H)'!$A$1:$CZ$288))</f>
        <v>#N/A</v>
      </c>
      <c r="AV117" s="968" t="e" cm="1">
        <f t="array" ref="AV117">_xlfn.XLOOKUP(AV$1,'Copy of PY1 Data(H)'!$A$1:$CZ$1,_xlfn.XLOOKUP($B117,'Copy of PY1 Data(H)'!$A$1:$A$288,'Copy of PY1 Data(H)'!$A$1:$CZ$288))</f>
        <v>#N/A</v>
      </c>
      <c r="AW117" s="968" t="e" cm="1">
        <f t="array" ref="AW117">_xlfn.XLOOKUP(AW$1,'Copy of PY1 Data(H)'!$A$1:$CZ$1,_xlfn.XLOOKUP($B117,'Copy of PY1 Data(H)'!$A$1:$A$288,'Copy of PY1 Data(H)'!$A$1:$CZ$288))</f>
        <v>#N/A</v>
      </c>
      <c r="AX117" s="968" t="e" cm="1">
        <f t="array" ref="AX117">_xlfn.XLOOKUP(AX$1,'Copy of PY1 Data(H)'!$A$1:$CZ$1,_xlfn.XLOOKUP($B117,'Copy of PY1 Data(H)'!$A$1:$A$288,'Copy of PY1 Data(H)'!$A$1:$CZ$288))</f>
        <v>#N/A</v>
      </c>
      <c r="AY117" s="968" t="e" cm="1">
        <f t="array" ref="AY117">_xlfn.XLOOKUP(AY$1,'Copy of PY1 Data(H)'!$A$1:$CZ$1,_xlfn.XLOOKUP($B117,'Copy of PY1 Data(H)'!$A$1:$A$288,'Copy of PY1 Data(H)'!$A$1:$CZ$288))</f>
        <v>#N/A</v>
      </c>
      <c r="AZ117" s="968" t="e" cm="1">
        <f t="array" ref="AZ117">_xlfn.XLOOKUP(AZ$1,'Copy of PY1 Data(H)'!$A$1:$CZ$1,_xlfn.XLOOKUP($B117,'Copy of PY1 Data(H)'!$A$1:$A$288,'Copy of PY1 Data(H)'!$A$1:$CZ$288))</f>
        <v>#N/A</v>
      </c>
      <c r="BA117" s="968" t="e" cm="1">
        <f t="array" ref="BA117">_xlfn.XLOOKUP(BA$1,'Copy of PY1 Data(H)'!$A$1:$CZ$1,_xlfn.XLOOKUP($B117,'Copy of PY1 Data(H)'!$A$1:$A$288,'Copy of PY1 Data(H)'!$A$1:$CZ$288))</f>
        <v>#N/A</v>
      </c>
      <c r="BB117" s="968" t="e" cm="1">
        <f t="array" ref="BB117">_xlfn.XLOOKUP(BB$1,'Copy of PY1 Data(H)'!$A$1:$CZ$1,_xlfn.XLOOKUP($B117,'Copy of PY1 Data(H)'!$A$1:$A$288,'Copy of PY1 Data(H)'!$A$1:$CZ$288))</f>
        <v>#N/A</v>
      </c>
      <c r="BC117" s="968" t="e" cm="1">
        <f t="array" ref="BC117">_xlfn.XLOOKUP(BC$1,'Copy of PY1 Data(H)'!$A$1:$CZ$1,_xlfn.XLOOKUP($B117,'Copy of PY1 Data(H)'!$A$1:$A$288,'Copy of PY1 Data(H)'!$A$1:$CZ$288))</f>
        <v>#N/A</v>
      </c>
      <c r="BD117" s="968" t="e" cm="1">
        <f t="array" ref="BD117">_xlfn.XLOOKUP(BD$1,'Copy of PY1 Data(H)'!$A$1:$CZ$1,_xlfn.XLOOKUP($B117,'Copy of PY1 Data(H)'!$A$1:$A$288,'Copy of PY1 Data(H)'!$A$1:$CZ$288))</f>
        <v>#N/A</v>
      </c>
      <c r="BE117" s="968" t="e" cm="1">
        <f t="array" ref="BE117">_xlfn.XLOOKUP(BE$1,'Copy of PY1 Data(H)'!$A$1:$CZ$1,_xlfn.XLOOKUP($B117,'Copy of PY1 Data(H)'!$A$1:$A$288,'Copy of PY1 Data(H)'!$A$1:$CZ$288))</f>
        <v>#N/A</v>
      </c>
      <c r="BF117" s="968" t="e" cm="1">
        <f t="array" ref="BF117">_xlfn.XLOOKUP(BF$1,'Copy of PY1 Data(H)'!$A$1:$CZ$1,_xlfn.XLOOKUP($B117,'Copy of PY1 Data(H)'!$A$1:$A$288,'Copy of PY1 Data(H)'!$A$1:$CZ$288))</f>
        <v>#N/A</v>
      </c>
      <c r="BG117" s="968" t="e" cm="1">
        <f t="array" ref="BG117">_xlfn.XLOOKUP(BG$1,'Copy of PY1 Data(H)'!$A$1:$CZ$1,_xlfn.XLOOKUP($B117,'Copy of PY1 Data(H)'!$A$1:$A$288,'Copy of PY1 Data(H)'!$A$1:$CZ$288))</f>
        <v>#N/A</v>
      </c>
      <c r="BH117" s="968" t="e" cm="1">
        <f t="array" ref="BH117">_xlfn.XLOOKUP(BH$1,'Copy of PY1 Data(H)'!$A$1:$CZ$1,_xlfn.XLOOKUP($B117,'Copy of PY1 Data(H)'!$A$1:$A$288,'Copy of PY1 Data(H)'!$A$1:$CZ$288))</f>
        <v>#N/A</v>
      </c>
      <c r="BI117" s="968" t="e" cm="1">
        <f t="array" ref="BI117">_xlfn.XLOOKUP(BI$1,'Copy of PY1 Data(H)'!$A$1:$CZ$1,_xlfn.XLOOKUP($B117,'Copy of PY1 Data(H)'!$A$1:$A$288,'Copy of PY1 Data(H)'!$A$1:$CZ$288))</f>
        <v>#N/A</v>
      </c>
      <c r="BJ117" s="968" t="e" cm="1">
        <f t="array" ref="BJ117">_xlfn.XLOOKUP(BJ$1,'Copy of PY1 Data(H)'!$A$1:$CZ$1,_xlfn.XLOOKUP($B117,'Copy of PY1 Data(H)'!$A$1:$A$288,'Copy of PY1 Data(H)'!$A$1:$CZ$288))</f>
        <v>#N/A</v>
      </c>
      <c r="BK117" s="968" t="e" cm="1">
        <f t="array" ref="BK117">_xlfn.XLOOKUP(BK$1,'Copy of PY1 Data(H)'!$A$1:$CZ$1,_xlfn.XLOOKUP($B117,'Copy of PY1 Data(H)'!$A$1:$A$288,'Copy of PY1 Data(H)'!$A$1:$CZ$288))</f>
        <v>#N/A</v>
      </c>
      <c r="BL117" s="968" t="e" cm="1">
        <f t="array" ref="BL117">_xlfn.XLOOKUP(BL$1,'Copy of PY1 Data(H)'!$A$1:$CZ$1,_xlfn.XLOOKUP($B117,'Copy of PY1 Data(H)'!$A$1:$A$288,'Copy of PY1 Data(H)'!$A$1:$CZ$288))</f>
        <v>#N/A</v>
      </c>
      <c r="BM117" s="968" t="e" cm="1">
        <f t="array" ref="BM117">_xlfn.XLOOKUP(BM$1,'Copy of PY1 Data(H)'!$A$1:$CZ$1,_xlfn.XLOOKUP($B117,'Copy of PY1 Data(H)'!$A$1:$A$288,'Copy of PY1 Data(H)'!$A$1:$CZ$288))</f>
        <v>#N/A</v>
      </c>
      <c r="BN117" s="968" t="e" cm="1">
        <f t="array" ref="BN117">_xlfn.XLOOKUP(BN$1,'Copy of PY1 Data(H)'!$A$1:$CZ$1,_xlfn.XLOOKUP($B117,'Copy of PY1 Data(H)'!$A$1:$A$288,'Copy of PY1 Data(H)'!$A$1:$CZ$288))</f>
        <v>#N/A</v>
      </c>
      <c r="BO117" s="968" t="e" cm="1">
        <f t="array" ref="BO117">_xlfn.XLOOKUP(BO$1,'Copy of PY1 Data(H)'!$A$1:$CZ$1,_xlfn.XLOOKUP($B117,'Copy of PY1 Data(H)'!$A$1:$A$288,'Copy of PY1 Data(H)'!$A$1:$CZ$288))</f>
        <v>#N/A</v>
      </c>
      <c r="BP117" s="968" t="e" cm="1">
        <f t="array" ref="BP117">_xlfn.XLOOKUP(BP$1,'Copy of PY1 Data(H)'!$A$1:$CZ$1,_xlfn.XLOOKUP($B117,'Copy of PY1 Data(H)'!$A$1:$A$288,'Copy of PY1 Data(H)'!$A$1:$CZ$288))</f>
        <v>#N/A</v>
      </c>
      <c r="BQ117" s="968" t="e" cm="1">
        <f t="array" ref="BQ117">_xlfn.XLOOKUP(BQ$1,'Copy of PY1 Data(H)'!$A$1:$CZ$1,_xlfn.XLOOKUP($B117,'Copy of PY1 Data(H)'!$A$1:$A$288,'Copy of PY1 Data(H)'!$A$1:$CZ$288))</f>
        <v>#N/A</v>
      </c>
      <c r="BR117" s="968" t="e" cm="1">
        <f t="array" ref="BR117">_xlfn.XLOOKUP(BR$1,'Copy of PY1 Data(H)'!$A$1:$CZ$1,_xlfn.XLOOKUP($B117,'Copy of PY1 Data(H)'!$A$1:$A$288,'Copy of PY1 Data(H)'!$A$1:$CZ$288))</f>
        <v>#N/A</v>
      </c>
      <c r="BS117" s="968" t="e" cm="1">
        <f t="array" ref="BS117">_xlfn.XLOOKUP(BS$1,'Copy of PY1 Data(H)'!$A$1:$CZ$1,_xlfn.XLOOKUP($B117,'Copy of PY1 Data(H)'!$A$1:$A$288,'Copy of PY1 Data(H)'!$A$1:$CZ$288))</f>
        <v>#N/A</v>
      </c>
      <c r="BT117" s="968" t="e" cm="1">
        <f t="array" ref="BT117">_xlfn.XLOOKUP(BT$1,'Copy of PY1 Data(H)'!$A$1:$CZ$1,_xlfn.XLOOKUP($B117,'Copy of PY1 Data(H)'!$A$1:$A$288,'Copy of PY1 Data(H)'!$A$1:$CZ$288))</f>
        <v>#N/A</v>
      </c>
      <c r="BU117" s="968" t="e" cm="1">
        <f t="array" ref="BU117">_xlfn.XLOOKUP(BU$1,'Copy of PY1 Data(H)'!$A$1:$CZ$1,_xlfn.XLOOKUP($B117,'Copy of PY1 Data(H)'!$A$1:$A$288,'Copy of PY1 Data(H)'!$A$1:$CZ$288))</f>
        <v>#N/A</v>
      </c>
      <c r="BV117" s="968" t="e" cm="1">
        <f t="array" ref="BV117">_xlfn.XLOOKUP(BV$1,'Copy of PY1 Data(H)'!$A$1:$CZ$1,_xlfn.XLOOKUP($B117,'Copy of PY1 Data(H)'!$A$1:$A$288,'Copy of PY1 Data(H)'!$A$1:$CZ$288))</f>
        <v>#N/A</v>
      </c>
      <c r="BW117" s="968" t="e" cm="1">
        <f t="array" ref="BW117">_xlfn.XLOOKUP(BW$1,'Copy of PY1 Data(H)'!$A$1:$CZ$1,_xlfn.XLOOKUP($B117,'Copy of PY1 Data(H)'!$A$1:$A$288,'Copy of PY1 Data(H)'!$A$1:$CZ$288))</f>
        <v>#N/A</v>
      </c>
      <c r="BX117" s="968" t="e" cm="1">
        <f t="array" ref="BX117">_xlfn.XLOOKUP(BX$1,'Copy of PY1 Data(H)'!$A$1:$CZ$1,_xlfn.XLOOKUP($B117,'Copy of PY1 Data(H)'!$A$1:$A$288,'Copy of PY1 Data(H)'!$A$1:$CZ$288))</f>
        <v>#N/A</v>
      </c>
      <c r="BY117" s="968" t="e" cm="1">
        <f t="array" ref="BY117">_xlfn.XLOOKUP(BY$1,'Copy of PY1 Data(H)'!$A$1:$CZ$1,_xlfn.XLOOKUP($B117,'Copy of PY1 Data(H)'!$A$1:$A$288,'Copy of PY1 Data(H)'!$A$1:$CZ$288))</f>
        <v>#N/A</v>
      </c>
      <c r="BZ117" s="968" t="e" cm="1">
        <f t="array" ref="BZ117">_xlfn.XLOOKUP(BZ$1,'Copy of PY1 Data(H)'!$A$1:$CZ$1,_xlfn.XLOOKUP($B117,'Copy of PY1 Data(H)'!$A$1:$A$288,'Copy of PY1 Data(H)'!$A$1:$CZ$288))</f>
        <v>#N/A</v>
      </c>
      <c r="CA117" s="968" t="e" cm="1">
        <f t="array" ref="CA117">_xlfn.XLOOKUP(CA$1,'Copy of PY1 Data(H)'!$A$1:$CZ$1,_xlfn.XLOOKUP($B117,'Copy of PY1 Data(H)'!$A$1:$A$288,'Copy of PY1 Data(H)'!$A$1:$CZ$288))</f>
        <v>#N/A</v>
      </c>
      <c r="CB117" s="968" t="e" cm="1">
        <f t="array" ref="CB117">_xlfn.XLOOKUP(CB$1,'Copy of PY1 Data(H)'!$A$1:$CZ$1,_xlfn.XLOOKUP($B117,'Copy of PY1 Data(H)'!$A$1:$A$288,'Copy of PY1 Data(H)'!$A$1:$CZ$288))</f>
        <v>#N/A</v>
      </c>
      <c r="CC117" s="968" t="e" cm="1">
        <f t="array" ref="CC117">_xlfn.XLOOKUP(CC$1,'Copy of PY1 Data(H)'!$A$1:$CZ$1,_xlfn.XLOOKUP($B117,'Copy of PY1 Data(H)'!$A$1:$A$288,'Copy of PY1 Data(H)'!$A$1:$CZ$288))</f>
        <v>#N/A</v>
      </c>
      <c r="CD117" s="968" t="e" cm="1">
        <f t="array" ref="CD117">_xlfn.XLOOKUP(CD$1,'Copy of PY1 Data(H)'!$A$1:$CZ$1,_xlfn.XLOOKUP($B117,'Copy of PY1 Data(H)'!$A$1:$A$288,'Copy of PY1 Data(H)'!$A$1:$CZ$288))</f>
        <v>#N/A</v>
      </c>
    </row>
    <row r="118" spans="1:82" s="968" customFormat="1" x14ac:dyDescent="0.3">
      <c r="B118" s="968" t="s">
        <v>2969</v>
      </c>
      <c r="D118" s="968" t="e" cm="1">
        <f t="array" ref="D118">_xlfn.XLOOKUP(D$1,'Copy of PY1 Data(H)'!$A$1:$CZ$1,_xlfn.XLOOKUP($B118,'Copy of PY1 Data(H)'!$A$1:$A$288,'Copy of PY1 Data(H)'!$A$1:$CZ$288))</f>
        <v>#N/A</v>
      </c>
      <c r="E118" s="968" t="e" cm="1">
        <f t="array" ref="E118">_xlfn.XLOOKUP(E$1,'Copy of PY1 Data(H)'!$A$1:$CZ$1,_xlfn.XLOOKUP($B118,'Copy of PY1 Data(H)'!$A$1:$A$288,'Copy of PY1 Data(H)'!$A$1:$CZ$288))</f>
        <v>#N/A</v>
      </c>
      <c r="F118" s="968" t="e" cm="1">
        <f t="array" ref="F118">_xlfn.XLOOKUP(F$1,'Copy of PY1 Data(H)'!$A$1:$CZ$1,_xlfn.XLOOKUP($B118,'Copy of PY1 Data(H)'!$A$1:$A$288,'Copy of PY1 Data(H)'!$A$1:$CZ$288))</f>
        <v>#N/A</v>
      </c>
      <c r="G118" s="968" t="e" cm="1">
        <f t="array" ref="G118">_xlfn.XLOOKUP(G$1,'Copy of PY1 Data(H)'!$A$1:$CZ$1,_xlfn.XLOOKUP($B118,'Copy of PY1 Data(H)'!$A$1:$A$288,'Copy of PY1 Data(H)'!$A$1:$CZ$288))</f>
        <v>#N/A</v>
      </c>
      <c r="H118" s="968" t="e" cm="1">
        <f t="array" ref="H118">_xlfn.XLOOKUP(H$1,'Copy of PY1 Data(H)'!$A$1:$CZ$1,_xlfn.XLOOKUP($B118,'Copy of PY1 Data(H)'!$A$1:$A$288,'Copy of PY1 Data(H)'!$A$1:$CZ$288))</f>
        <v>#N/A</v>
      </c>
      <c r="I118" s="968" t="e" cm="1">
        <f t="array" ref="I118">_xlfn.XLOOKUP(I$1,'Copy of PY1 Data(H)'!$A$1:$CZ$1,_xlfn.XLOOKUP($B118,'Copy of PY1 Data(H)'!$A$1:$A$288,'Copy of PY1 Data(H)'!$A$1:$CZ$288))</f>
        <v>#N/A</v>
      </c>
      <c r="J118" s="968" t="e" cm="1">
        <f t="array" ref="J118">_xlfn.XLOOKUP(J$1,'Copy of PY1 Data(H)'!$A$1:$CZ$1,_xlfn.XLOOKUP($B118,'Copy of PY1 Data(H)'!$A$1:$A$288,'Copy of PY1 Data(H)'!$A$1:$CZ$288))</f>
        <v>#N/A</v>
      </c>
      <c r="K118" s="968" t="e" cm="1">
        <f t="array" ref="K118">_xlfn.XLOOKUP(K$1,'Copy of PY1 Data(H)'!$A$1:$CZ$1,_xlfn.XLOOKUP($B118,'Copy of PY1 Data(H)'!$A$1:$A$288,'Copy of PY1 Data(H)'!$A$1:$CZ$288))</f>
        <v>#N/A</v>
      </c>
      <c r="L118" s="968" t="e" cm="1">
        <f t="array" ref="L118">_xlfn.XLOOKUP(L$1,'Copy of PY1 Data(H)'!$A$1:$CZ$1,_xlfn.XLOOKUP($B118,'Copy of PY1 Data(H)'!$A$1:$A$288,'Copy of PY1 Data(H)'!$A$1:$CZ$288))</f>
        <v>#N/A</v>
      </c>
      <c r="M118" s="968" t="e" cm="1">
        <f t="array" ref="M118">_xlfn.XLOOKUP(M$1,'Copy of PY1 Data(H)'!$A$1:$CZ$1,_xlfn.XLOOKUP($B118,'Copy of PY1 Data(H)'!$A$1:$A$288,'Copy of PY1 Data(H)'!$A$1:$CZ$288))</f>
        <v>#N/A</v>
      </c>
      <c r="N118" s="968" t="e" cm="1">
        <f t="array" ref="N118">_xlfn.XLOOKUP(N$1,'Copy of PY1 Data(H)'!$A$1:$CZ$1,_xlfn.XLOOKUP($B118,'Copy of PY1 Data(H)'!$A$1:$A$288,'Copy of PY1 Data(H)'!$A$1:$CZ$288))</f>
        <v>#N/A</v>
      </c>
      <c r="O118" s="968" t="e" cm="1">
        <f t="array" ref="O118">_xlfn.XLOOKUP(O$1,'Copy of PY1 Data(H)'!$A$1:$CZ$1,_xlfn.XLOOKUP($B118,'Copy of PY1 Data(H)'!$A$1:$A$288,'Copy of PY1 Data(H)'!$A$1:$CZ$288))</f>
        <v>#N/A</v>
      </c>
      <c r="P118" s="968" t="e" cm="1">
        <f t="array" ref="P118">_xlfn.XLOOKUP(P$1,'Copy of PY1 Data(H)'!$A$1:$CZ$1,_xlfn.XLOOKUP($B118,'Copy of PY1 Data(H)'!$A$1:$A$288,'Copy of PY1 Data(H)'!$A$1:$CZ$288))</f>
        <v>#N/A</v>
      </c>
      <c r="Q118" s="968" t="e" cm="1">
        <f t="array" ref="Q118">_xlfn.XLOOKUP(Q$1,'Copy of PY1 Data(H)'!$A$1:$CZ$1,_xlfn.XLOOKUP($B118,'Copy of PY1 Data(H)'!$A$1:$A$288,'Copy of PY1 Data(H)'!$A$1:$CZ$288))</f>
        <v>#N/A</v>
      </c>
      <c r="R118" s="968" t="e" cm="1">
        <f t="array" ref="R118">_xlfn.XLOOKUP(R$1,'Copy of PY1 Data(H)'!$A$1:$CZ$1,_xlfn.XLOOKUP($B118,'Copy of PY1 Data(H)'!$A$1:$A$288,'Copy of PY1 Data(H)'!$A$1:$CZ$288))</f>
        <v>#N/A</v>
      </c>
      <c r="S118" s="968" t="e" cm="1">
        <f t="array" ref="S118">_xlfn.XLOOKUP(S$1,'Copy of PY1 Data(H)'!$A$1:$CZ$1,_xlfn.XLOOKUP($B118,'Copy of PY1 Data(H)'!$A$1:$A$288,'Copy of PY1 Data(H)'!$A$1:$CZ$288))</f>
        <v>#N/A</v>
      </c>
      <c r="T118" s="968" t="e" cm="1">
        <f t="array" ref="T118">_xlfn.XLOOKUP(T$1,'Copy of PY1 Data(H)'!$A$1:$CZ$1,_xlfn.XLOOKUP($B118,'Copy of PY1 Data(H)'!$A$1:$A$288,'Copy of PY1 Data(H)'!$A$1:$CZ$288))</f>
        <v>#N/A</v>
      </c>
      <c r="U118" s="968" t="e" cm="1">
        <f t="array" ref="U118">_xlfn.XLOOKUP(U$1,'Copy of PY1 Data(H)'!$A$1:$CZ$1,_xlfn.XLOOKUP($B118,'Copy of PY1 Data(H)'!$A$1:$A$288,'Copy of PY1 Data(H)'!$A$1:$CZ$288))</f>
        <v>#N/A</v>
      </c>
      <c r="V118" s="968" t="e" cm="1">
        <f t="array" ref="V118">_xlfn.XLOOKUP(V$1,'Copy of PY1 Data(H)'!$A$1:$CZ$1,_xlfn.XLOOKUP($B118,'Copy of PY1 Data(H)'!$A$1:$A$288,'Copy of PY1 Data(H)'!$A$1:$CZ$288))</f>
        <v>#N/A</v>
      </c>
      <c r="W118" s="968" t="e" cm="1">
        <f t="array" ref="W118">_xlfn.XLOOKUP(W$1,'Copy of PY1 Data(H)'!$A$1:$CZ$1,_xlfn.XLOOKUP($B118,'Copy of PY1 Data(H)'!$A$1:$A$288,'Copy of PY1 Data(H)'!$A$1:$CZ$288))</f>
        <v>#N/A</v>
      </c>
      <c r="X118" s="968" t="e" cm="1">
        <f t="array" ref="X118">_xlfn.XLOOKUP(X$1,'Copy of PY1 Data(H)'!$A$1:$CZ$1,_xlfn.XLOOKUP($B118,'Copy of PY1 Data(H)'!$A$1:$A$288,'Copy of PY1 Data(H)'!$A$1:$CZ$288))</f>
        <v>#N/A</v>
      </c>
      <c r="Y118" s="968" t="e" cm="1">
        <f t="array" ref="Y118">_xlfn.XLOOKUP(Y$1,'Copy of PY1 Data(H)'!$A$1:$CZ$1,_xlfn.XLOOKUP($B118,'Copy of PY1 Data(H)'!$A$1:$A$288,'Copy of PY1 Data(H)'!$A$1:$CZ$288))</f>
        <v>#N/A</v>
      </c>
      <c r="Z118" s="968" t="e" cm="1">
        <f t="array" ref="Z118">_xlfn.XLOOKUP(Z$1,'Copy of PY1 Data(H)'!$A$1:$CZ$1,_xlfn.XLOOKUP($B118,'Copy of PY1 Data(H)'!$A$1:$A$288,'Copy of PY1 Data(H)'!$A$1:$CZ$288))</f>
        <v>#N/A</v>
      </c>
      <c r="AA118" s="968" t="e" cm="1">
        <f t="array" ref="AA118">_xlfn.XLOOKUP(AA$1,'Copy of PY1 Data(H)'!$A$1:$CZ$1,_xlfn.XLOOKUP($B118,'Copy of PY1 Data(H)'!$A$1:$A$288,'Copy of PY1 Data(H)'!$A$1:$CZ$288))</f>
        <v>#N/A</v>
      </c>
      <c r="AB118" s="968" t="e" cm="1">
        <f t="array" ref="AB118">_xlfn.XLOOKUP(AB$1,'Copy of PY1 Data(H)'!$A$1:$CZ$1,_xlfn.XLOOKUP($B118,'Copy of PY1 Data(H)'!$A$1:$A$288,'Copy of PY1 Data(H)'!$A$1:$CZ$288))</f>
        <v>#N/A</v>
      </c>
      <c r="AC118" s="968" t="e" cm="1">
        <f t="array" ref="AC118">_xlfn.XLOOKUP(AC$1,'Copy of PY1 Data(H)'!$A$1:$CZ$1,_xlfn.XLOOKUP($B118,'Copy of PY1 Data(H)'!$A$1:$A$288,'Copy of PY1 Data(H)'!$A$1:$CZ$288))</f>
        <v>#N/A</v>
      </c>
      <c r="AD118" s="968" t="e" cm="1">
        <f t="array" ref="AD118">_xlfn.XLOOKUP(AD$1,'Copy of PY1 Data(H)'!$A$1:$CZ$1,_xlfn.XLOOKUP($B118,'Copy of PY1 Data(H)'!$A$1:$A$288,'Copy of PY1 Data(H)'!$A$1:$CZ$288))</f>
        <v>#N/A</v>
      </c>
      <c r="AE118" s="968" t="e" cm="1">
        <f t="array" ref="AE118">_xlfn.XLOOKUP(AE$1,'Copy of PY1 Data(H)'!$A$1:$CZ$1,_xlfn.XLOOKUP($B118,'Copy of PY1 Data(H)'!$A$1:$A$288,'Copy of PY1 Data(H)'!$A$1:$CZ$288))</f>
        <v>#N/A</v>
      </c>
      <c r="AF118" s="968" t="e" cm="1">
        <f t="array" ref="AF118">_xlfn.XLOOKUP(AF$1,'Copy of PY1 Data(H)'!$A$1:$CZ$1,_xlfn.XLOOKUP($B118,'Copy of PY1 Data(H)'!$A$1:$A$288,'Copy of PY1 Data(H)'!$A$1:$CZ$288))</f>
        <v>#N/A</v>
      </c>
      <c r="AG118" s="968" t="e" cm="1">
        <f t="array" ref="AG118">_xlfn.XLOOKUP(AG$1,'Copy of PY1 Data(H)'!$A$1:$CZ$1,_xlfn.XLOOKUP($B118,'Copy of PY1 Data(H)'!$A$1:$A$288,'Copy of PY1 Data(H)'!$A$1:$CZ$288))</f>
        <v>#N/A</v>
      </c>
      <c r="AH118" s="968" t="e" cm="1">
        <f t="array" ref="AH118">_xlfn.XLOOKUP(AH$1,'Copy of PY1 Data(H)'!$A$1:$CZ$1,_xlfn.XLOOKUP($B118,'Copy of PY1 Data(H)'!$A$1:$A$288,'Copy of PY1 Data(H)'!$A$1:$CZ$288))</f>
        <v>#N/A</v>
      </c>
      <c r="AI118" s="968" t="e" cm="1">
        <f t="array" ref="AI118">_xlfn.XLOOKUP(AI$1,'Copy of PY1 Data(H)'!$A$1:$CZ$1,_xlfn.XLOOKUP($B118,'Copy of PY1 Data(H)'!$A$1:$A$288,'Copy of PY1 Data(H)'!$A$1:$CZ$288))</f>
        <v>#N/A</v>
      </c>
      <c r="AJ118" s="968" t="e" cm="1">
        <f t="array" ref="AJ118">_xlfn.XLOOKUP(AJ$1,'Copy of PY1 Data(H)'!$A$1:$CZ$1,_xlfn.XLOOKUP($B118,'Copy of PY1 Data(H)'!$A$1:$A$288,'Copy of PY1 Data(H)'!$A$1:$CZ$288))</f>
        <v>#N/A</v>
      </c>
      <c r="AK118" s="968" t="e" cm="1">
        <f t="array" ref="AK118">_xlfn.XLOOKUP(AK$1,'Copy of PY1 Data(H)'!$A$1:$CZ$1,_xlfn.XLOOKUP($B118,'Copy of PY1 Data(H)'!$A$1:$A$288,'Copy of PY1 Data(H)'!$A$1:$CZ$288))</f>
        <v>#N/A</v>
      </c>
      <c r="AL118" s="968" t="e" cm="1">
        <f t="array" ref="AL118">_xlfn.XLOOKUP(AL$1,'Copy of PY1 Data(H)'!$A$1:$CZ$1,_xlfn.XLOOKUP($B118,'Copy of PY1 Data(H)'!$A$1:$A$288,'Copy of PY1 Data(H)'!$A$1:$CZ$288))</f>
        <v>#N/A</v>
      </c>
      <c r="AM118" s="968" t="e" cm="1">
        <f t="array" ref="AM118">_xlfn.XLOOKUP(AM$1,'Copy of PY1 Data(H)'!$A$1:$CZ$1,_xlfn.XLOOKUP($B118,'Copy of PY1 Data(H)'!$A$1:$A$288,'Copy of PY1 Data(H)'!$A$1:$CZ$288))</f>
        <v>#N/A</v>
      </c>
      <c r="AN118" s="968" t="e" cm="1">
        <f t="array" ref="AN118">_xlfn.XLOOKUP(AN$1,'Copy of PY1 Data(H)'!$A$1:$CZ$1,_xlfn.XLOOKUP($B118,'Copy of PY1 Data(H)'!$A$1:$A$288,'Copy of PY1 Data(H)'!$A$1:$CZ$288))</f>
        <v>#N/A</v>
      </c>
      <c r="AO118" s="968" t="e" cm="1">
        <f t="array" ref="AO118">_xlfn.XLOOKUP(AO$1,'Copy of PY1 Data(H)'!$A$1:$CZ$1,_xlfn.XLOOKUP($B118,'Copy of PY1 Data(H)'!$A$1:$A$288,'Copy of PY1 Data(H)'!$A$1:$CZ$288))</f>
        <v>#N/A</v>
      </c>
      <c r="AP118" s="968" t="e" cm="1">
        <f t="array" ref="AP118">_xlfn.XLOOKUP(AP$1,'Copy of PY1 Data(H)'!$A$1:$CZ$1,_xlfn.XLOOKUP($B118,'Copy of PY1 Data(H)'!$A$1:$A$288,'Copy of PY1 Data(H)'!$A$1:$CZ$288))</f>
        <v>#N/A</v>
      </c>
      <c r="AQ118" s="968" t="e" cm="1">
        <f t="array" ref="AQ118">_xlfn.XLOOKUP(AQ$1,'Copy of PY1 Data(H)'!$A$1:$CZ$1,_xlfn.XLOOKUP($B118,'Copy of PY1 Data(H)'!$A$1:$A$288,'Copy of PY1 Data(H)'!$A$1:$CZ$288))</f>
        <v>#N/A</v>
      </c>
      <c r="AR118" s="968" t="e" cm="1">
        <f t="array" ref="AR118">_xlfn.XLOOKUP(AR$1,'Copy of PY1 Data(H)'!$A$1:$CZ$1,_xlfn.XLOOKUP($B118,'Copy of PY1 Data(H)'!$A$1:$A$288,'Copy of PY1 Data(H)'!$A$1:$CZ$288))</f>
        <v>#N/A</v>
      </c>
      <c r="AS118" s="968" t="e" cm="1">
        <f t="array" ref="AS118">_xlfn.XLOOKUP(AS$1,'Copy of PY1 Data(H)'!$A$1:$CZ$1,_xlfn.XLOOKUP($B118,'Copy of PY1 Data(H)'!$A$1:$A$288,'Copy of PY1 Data(H)'!$A$1:$CZ$288))</f>
        <v>#N/A</v>
      </c>
      <c r="AT118" s="968" t="e" cm="1">
        <f t="array" ref="AT118">_xlfn.XLOOKUP(AT$1,'Copy of PY1 Data(H)'!$A$1:$CZ$1,_xlfn.XLOOKUP($B118,'Copy of PY1 Data(H)'!$A$1:$A$288,'Copy of PY1 Data(H)'!$A$1:$CZ$288))</f>
        <v>#N/A</v>
      </c>
      <c r="AU118" s="968" t="e" cm="1">
        <f t="array" ref="AU118">_xlfn.XLOOKUP(AU$1,'Copy of PY1 Data(H)'!$A$1:$CZ$1,_xlfn.XLOOKUP($B118,'Copy of PY1 Data(H)'!$A$1:$A$288,'Copy of PY1 Data(H)'!$A$1:$CZ$288))</f>
        <v>#N/A</v>
      </c>
      <c r="AV118" s="968" t="e" cm="1">
        <f t="array" ref="AV118">_xlfn.XLOOKUP(AV$1,'Copy of PY1 Data(H)'!$A$1:$CZ$1,_xlfn.XLOOKUP($B118,'Copy of PY1 Data(H)'!$A$1:$A$288,'Copy of PY1 Data(H)'!$A$1:$CZ$288))</f>
        <v>#N/A</v>
      </c>
      <c r="AW118" s="968" t="e" cm="1">
        <f t="array" ref="AW118">_xlfn.XLOOKUP(AW$1,'Copy of PY1 Data(H)'!$A$1:$CZ$1,_xlfn.XLOOKUP($B118,'Copy of PY1 Data(H)'!$A$1:$A$288,'Copy of PY1 Data(H)'!$A$1:$CZ$288))</f>
        <v>#N/A</v>
      </c>
      <c r="AX118" s="968" t="e" cm="1">
        <f t="array" ref="AX118">_xlfn.XLOOKUP(AX$1,'Copy of PY1 Data(H)'!$A$1:$CZ$1,_xlfn.XLOOKUP($B118,'Copy of PY1 Data(H)'!$A$1:$A$288,'Copy of PY1 Data(H)'!$A$1:$CZ$288))</f>
        <v>#N/A</v>
      </c>
      <c r="AY118" s="968" t="e" cm="1">
        <f t="array" ref="AY118">_xlfn.XLOOKUP(AY$1,'Copy of PY1 Data(H)'!$A$1:$CZ$1,_xlfn.XLOOKUP($B118,'Copy of PY1 Data(H)'!$A$1:$A$288,'Copy of PY1 Data(H)'!$A$1:$CZ$288))</f>
        <v>#N/A</v>
      </c>
      <c r="AZ118" s="968" t="e" cm="1">
        <f t="array" ref="AZ118">_xlfn.XLOOKUP(AZ$1,'Copy of PY1 Data(H)'!$A$1:$CZ$1,_xlfn.XLOOKUP($B118,'Copy of PY1 Data(H)'!$A$1:$A$288,'Copy of PY1 Data(H)'!$A$1:$CZ$288))</f>
        <v>#N/A</v>
      </c>
      <c r="BA118" s="968" t="e" cm="1">
        <f t="array" ref="BA118">_xlfn.XLOOKUP(BA$1,'Copy of PY1 Data(H)'!$A$1:$CZ$1,_xlfn.XLOOKUP($B118,'Copy of PY1 Data(H)'!$A$1:$A$288,'Copy of PY1 Data(H)'!$A$1:$CZ$288))</f>
        <v>#N/A</v>
      </c>
      <c r="BB118" s="968" t="e" cm="1">
        <f t="array" ref="BB118">_xlfn.XLOOKUP(BB$1,'Copy of PY1 Data(H)'!$A$1:$CZ$1,_xlfn.XLOOKUP($B118,'Copy of PY1 Data(H)'!$A$1:$A$288,'Copy of PY1 Data(H)'!$A$1:$CZ$288))</f>
        <v>#N/A</v>
      </c>
      <c r="BC118" s="968" t="e" cm="1">
        <f t="array" ref="BC118">_xlfn.XLOOKUP(BC$1,'Copy of PY1 Data(H)'!$A$1:$CZ$1,_xlfn.XLOOKUP($B118,'Copy of PY1 Data(H)'!$A$1:$A$288,'Copy of PY1 Data(H)'!$A$1:$CZ$288))</f>
        <v>#N/A</v>
      </c>
      <c r="BD118" s="968" t="e" cm="1">
        <f t="array" ref="BD118">_xlfn.XLOOKUP(BD$1,'Copy of PY1 Data(H)'!$A$1:$CZ$1,_xlfn.XLOOKUP($B118,'Copy of PY1 Data(H)'!$A$1:$A$288,'Copy of PY1 Data(H)'!$A$1:$CZ$288))</f>
        <v>#N/A</v>
      </c>
      <c r="BE118" s="968" t="e" cm="1">
        <f t="array" ref="BE118">_xlfn.XLOOKUP(BE$1,'Copy of PY1 Data(H)'!$A$1:$CZ$1,_xlfn.XLOOKUP($B118,'Copy of PY1 Data(H)'!$A$1:$A$288,'Copy of PY1 Data(H)'!$A$1:$CZ$288))</f>
        <v>#N/A</v>
      </c>
      <c r="BF118" s="968" t="e" cm="1">
        <f t="array" ref="BF118">_xlfn.XLOOKUP(BF$1,'Copy of PY1 Data(H)'!$A$1:$CZ$1,_xlfn.XLOOKUP($B118,'Copy of PY1 Data(H)'!$A$1:$A$288,'Copy of PY1 Data(H)'!$A$1:$CZ$288))</f>
        <v>#N/A</v>
      </c>
      <c r="BG118" s="968" t="e" cm="1">
        <f t="array" ref="BG118">_xlfn.XLOOKUP(BG$1,'Copy of PY1 Data(H)'!$A$1:$CZ$1,_xlfn.XLOOKUP($B118,'Copy of PY1 Data(H)'!$A$1:$A$288,'Copy of PY1 Data(H)'!$A$1:$CZ$288))</f>
        <v>#N/A</v>
      </c>
      <c r="BH118" s="968" t="e" cm="1">
        <f t="array" ref="BH118">_xlfn.XLOOKUP(BH$1,'Copy of PY1 Data(H)'!$A$1:$CZ$1,_xlfn.XLOOKUP($B118,'Copy of PY1 Data(H)'!$A$1:$A$288,'Copy of PY1 Data(H)'!$A$1:$CZ$288))</f>
        <v>#N/A</v>
      </c>
      <c r="BI118" s="968" t="e" cm="1">
        <f t="array" ref="BI118">_xlfn.XLOOKUP(BI$1,'Copy of PY1 Data(H)'!$A$1:$CZ$1,_xlfn.XLOOKUP($B118,'Copy of PY1 Data(H)'!$A$1:$A$288,'Copy of PY1 Data(H)'!$A$1:$CZ$288))</f>
        <v>#N/A</v>
      </c>
      <c r="BJ118" s="968" t="e" cm="1">
        <f t="array" ref="BJ118">_xlfn.XLOOKUP(BJ$1,'Copy of PY1 Data(H)'!$A$1:$CZ$1,_xlfn.XLOOKUP($B118,'Copy of PY1 Data(H)'!$A$1:$A$288,'Copy of PY1 Data(H)'!$A$1:$CZ$288))</f>
        <v>#N/A</v>
      </c>
      <c r="BK118" s="968" t="e" cm="1">
        <f t="array" ref="BK118">_xlfn.XLOOKUP(BK$1,'Copy of PY1 Data(H)'!$A$1:$CZ$1,_xlfn.XLOOKUP($B118,'Copy of PY1 Data(H)'!$A$1:$A$288,'Copy of PY1 Data(H)'!$A$1:$CZ$288))</f>
        <v>#N/A</v>
      </c>
      <c r="BL118" s="968" t="e" cm="1">
        <f t="array" ref="BL118">_xlfn.XLOOKUP(BL$1,'Copy of PY1 Data(H)'!$A$1:$CZ$1,_xlfn.XLOOKUP($B118,'Copy of PY1 Data(H)'!$A$1:$A$288,'Copy of PY1 Data(H)'!$A$1:$CZ$288))</f>
        <v>#N/A</v>
      </c>
      <c r="BM118" s="968" t="e" cm="1">
        <f t="array" ref="BM118">_xlfn.XLOOKUP(BM$1,'Copy of PY1 Data(H)'!$A$1:$CZ$1,_xlfn.XLOOKUP($B118,'Copy of PY1 Data(H)'!$A$1:$A$288,'Copy of PY1 Data(H)'!$A$1:$CZ$288))</f>
        <v>#N/A</v>
      </c>
      <c r="BN118" s="968" t="e" cm="1">
        <f t="array" ref="BN118">_xlfn.XLOOKUP(BN$1,'Copy of PY1 Data(H)'!$A$1:$CZ$1,_xlfn.XLOOKUP($B118,'Copy of PY1 Data(H)'!$A$1:$A$288,'Copy of PY1 Data(H)'!$A$1:$CZ$288))</f>
        <v>#N/A</v>
      </c>
      <c r="BO118" s="968" t="e" cm="1">
        <f t="array" ref="BO118">_xlfn.XLOOKUP(BO$1,'Copy of PY1 Data(H)'!$A$1:$CZ$1,_xlfn.XLOOKUP($B118,'Copy of PY1 Data(H)'!$A$1:$A$288,'Copy of PY1 Data(H)'!$A$1:$CZ$288))</f>
        <v>#N/A</v>
      </c>
      <c r="BP118" s="968" t="e" cm="1">
        <f t="array" ref="BP118">_xlfn.XLOOKUP(BP$1,'Copy of PY1 Data(H)'!$A$1:$CZ$1,_xlfn.XLOOKUP($B118,'Copy of PY1 Data(H)'!$A$1:$A$288,'Copy of PY1 Data(H)'!$A$1:$CZ$288))</f>
        <v>#N/A</v>
      </c>
      <c r="BQ118" s="968" t="e" cm="1">
        <f t="array" ref="BQ118">_xlfn.XLOOKUP(BQ$1,'Copy of PY1 Data(H)'!$A$1:$CZ$1,_xlfn.XLOOKUP($B118,'Copy of PY1 Data(H)'!$A$1:$A$288,'Copy of PY1 Data(H)'!$A$1:$CZ$288))</f>
        <v>#N/A</v>
      </c>
      <c r="BR118" s="968" t="e" cm="1">
        <f t="array" ref="BR118">_xlfn.XLOOKUP(BR$1,'Copy of PY1 Data(H)'!$A$1:$CZ$1,_xlfn.XLOOKUP($B118,'Copy of PY1 Data(H)'!$A$1:$A$288,'Copy of PY1 Data(H)'!$A$1:$CZ$288))</f>
        <v>#N/A</v>
      </c>
      <c r="BS118" s="968" t="e" cm="1">
        <f t="array" ref="BS118">_xlfn.XLOOKUP(BS$1,'Copy of PY1 Data(H)'!$A$1:$CZ$1,_xlfn.XLOOKUP($B118,'Copy of PY1 Data(H)'!$A$1:$A$288,'Copy of PY1 Data(H)'!$A$1:$CZ$288))</f>
        <v>#N/A</v>
      </c>
      <c r="BT118" s="968" t="e" cm="1">
        <f t="array" ref="BT118">_xlfn.XLOOKUP(BT$1,'Copy of PY1 Data(H)'!$A$1:$CZ$1,_xlfn.XLOOKUP($B118,'Copy of PY1 Data(H)'!$A$1:$A$288,'Copy of PY1 Data(H)'!$A$1:$CZ$288))</f>
        <v>#N/A</v>
      </c>
      <c r="BU118" s="968" t="e" cm="1">
        <f t="array" ref="BU118">_xlfn.XLOOKUP(BU$1,'Copy of PY1 Data(H)'!$A$1:$CZ$1,_xlfn.XLOOKUP($B118,'Copy of PY1 Data(H)'!$A$1:$A$288,'Copy of PY1 Data(H)'!$A$1:$CZ$288))</f>
        <v>#N/A</v>
      </c>
      <c r="BV118" s="968" t="e" cm="1">
        <f t="array" ref="BV118">_xlfn.XLOOKUP(BV$1,'Copy of PY1 Data(H)'!$A$1:$CZ$1,_xlfn.XLOOKUP($B118,'Copy of PY1 Data(H)'!$A$1:$A$288,'Copy of PY1 Data(H)'!$A$1:$CZ$288))</f>
        <v>#N/A</v>
      </c>
      <c r="BW118" s="968" t="e" cm="1">
        <f t="array" ref="BW118">_xlfn.XLOOKUP(BW$1,'Copy of PY1 Data(H)'!$A$1:$CZ$1,_xlfn.XLOOKUP($B118,'Copy of PY1 Data(H)'!$A$1:$A$288,'Copy of PY1 Data(H)'!$A$1:$CZ$288))</f>
        <v>#N/A</v>
      </c>
      <c r="BX118" s="968" t="e" cm="1">
        <f t="array" ref="BX118">_xlfn.XLOOKUP(BX$1,'Copy of PY1 Data(H)'!$A$1:$CZ$1,_xlfn.XLOOKUP($B118,'Copy of PY1 Data(H)'!$A$1:$A$288,'Copy of PY1 Data(H)'!$A$1:$CZ$288))</f>
        <v>#N/A</v>
      </c>
      <c r="BY118" s="968" t="e" cm="1">
        <f t="array" ref="BY118">_xlfn.XLOOKUP(BY$1,'Copy of PY1 Data(H)'!$A$1:$CZ$1,_xlfn.XLOOKUP($B118,'Copy of PY1 Data(H)'!$A$1:$A$288,'Copy of PY1 Data(H)'!$A$1:$CZ$288))</f>
        <v>#N/A</v>
      </c>
      <c r="BZ118" s="968" t="e" cm="1">
        <f t="array" ref="BZ118">_xlfn.XLOOKUP(BZ$1,'Copy of PY1 Data(H)'!$A$1:$CZ$1,_xlfn.XLOOKUP($B118,'Copy of PY1 Data(H)'!$A$1:$A$288,'Copy of PY1 Data(H)'!$A$1:$CZ$288))</f>
        <v>#N/A</v>
      </c>
      <c r="CA118" s="968" t="e" cm="1">
        <f t="array" ref="CA118">_xlfn.XLOOKUP(CA$1,'Copy of PY1 Data(H)'!$A$1:$CZ$1,_xlfn.XLOOKUP($B118,'Copy of PY1 Data(H)'!$A$1:$A$288,'Copy of PY1 Data(H)'!$A$1:$CZ$288))</f>
        <v>#N/A</v>
      </c>
      <c r="CB118" s="968" t="e" cm="1">
        <f t="array" ref="CB118">_xlfn.XLOOKUP(CB$1,'Copy of PY1 Data(H)'!$A$1:$CZ$1,_xlfn.XLOOKUP($B118,'Copy of PY1 Data(H)'!$A$1:$A$288,'Copy of PY1 Data(H)'!$A$1:$CZ$288))</f>
        <v>#N/A</v>
      </c>
      <c r="CC118" s="968" t="e" cm="1">
        <f t="array" ref="CC118">_xlfn.XLOOKUP(CC$1,'Copy of PY1 Data(H)'!$A$1:$CZ$1,_xlfn.XLOOKUP($B118,'Copy of PY1 Data(H)'!$A$1:$A$288,'Copy of PY1 Data(H)'!$A$1:$CZ$288))</f>
        <v>#N/A</v>
      </c>
      <c r="CD118" s="968" t="e" cm="1">
        <f t="array" ref="CD118">_xlfn.XLOOKUP(CD$1,'Copy of PY1 Data(H)'!$A$1:$CZ$1,_xlfn.XLOOKUP($B118,'Copy of PY1 Data(H)'!$A$1:$A$288,'Copy of PY1 Data(H)'!$A$1:$CZ$288))</f>
        <v>#N/A</v>
      </c>
    </row>
    <row r="119" spans="1:82" x14ac:dyDescent="0.3">
      <c r="A119" s="180">
        <v>88</v>
      </c>
      <c r="C119" s="180"/>
      <c r="D119" s="180" cm="1">
        <f t="array" ref="D119">_xlfn.XLOOKUP(D$1,'Copy of PY1 Data(H)'!$A$1:$CZ$1,_xlfn.XLOOKUP($A119,'Copy of PY1 Data(H)'!$A$1:$A$288,'Copy of PY1 Data(H)'!$A$1:$CZ$288))</f>
        <v>286949</v>
      </c>
      <c r="E119" s="180" cm="1">
        <f t="array" ref="E119">_xlfn.XLOOKUP(E$1,'Copy of PY1 Data(H)'!$A$1:$CZ$1,_xlfn.XLOOKUP($A119,'Copy of PY1 Data(H)'!$A$1:$A$288,'Copy of PY1 Data(H)'!$A$1:$CZ$288))</f>
        <v>1386450</v>
      </c>
      <c r="F119" s="180" cm="1">
        <f t="array" ref="F119">_xlfn.XLOOKUP(F$1,'Copy of PY1 Data(H)'!$A$1:$CZ$1,_xlfn.XLOOKUP($A119,'Copy of PY1 Data(H)'!$A$1:$A$288,'Copy of PY1 Data(H)'!$A$1:$CZ$288))</f>
        <v>0</v>
      </c>
      <c r="G119" s="180" cm="1">
        <f t="array" ref="G119">_xlfn.XLOOKUP(G$1,'Copy of PY1 Data(H)'!$A$1:$CZ$1,_xlfn.XLOOKUP($A119,'Copy of PY1 Data(H)'!$A$1:$A$288,'Copy of PY1 Data(H)'!$A$1:$CZ$288))</f>
        <v>576593</v>
      </c>
      <c r="H119" s="180" cm="1">
        <f t="array" ref="H119">_xlfn.XLOOKUP(H$1,'Copy of PY1 Data(H)'!$A$1:$CZ$1,_xlfn.XLOOKUP($A119,'Copy of PY1 Data(H)'!$A$1:$A$288,'Copy of PY1 Data(H)'!$A$1:$CZ$288))</f>
        <v>364168</v>
      </c>
      <c r="I119" s="180" cm="1">
        <f t="array" ref="I119">_xlfn.XLOOKUP(I$1,'Copy of PY1 Data(H)'!$A$1:$CZ$1,_xlfn.XLOOKUP($A119,'Copy of PY1 Data(H)'!$A$1:$A$288,'Copy of PY1 Data(H)'!$A$1:$CZ$288))</f>
        <v>146688</v>
      </c>
      <c r="J119" s="180" cm="1">
        <f t="array" ref="J119">_xlfn.XLOOKUP(J$1,'Copy of PY1 Data(H)'!$A$1:$CZ$1,_xlfn.XLOOKUP($A119,'Copy of PY1 Data(H)'!$A$1:$A$288,'Copy of PY1 Data(H)'!$A$1:$CZ$288))</f>
        <v>0</v>
      </c>
      <c r="K119" s="180" cm="1">
        <f t="array" ref="K119">_xlfn.XLOOKUP(K$1,'Copy of PY1 Data(H)'!$A$1:$CZ$1,_xlfn.XLOOKUP($A119,'Copy of PY1 Data(H)'!$A$1:$A$288,'Copy of PY1 Data(H)'!$A$1:$CZ$288))</f>
        <v>120969</v>
      </c>
      <c r="L119" s="180" cm="1">
        <f t="array" ref="L119">_xlfn.XLOOKUP(L$1,'Copy of PY1 Data(H)'!$A$1:$CZ$1,_xlfn.XLOOKUP($A119,'Copy of PY1 Data(H)'!$A$1:$A$288,'Copy of PY1 Data(H)'!$A$1:$CZ$288))</f>
        <v>4255533</v>
      </c>
      <c r="M119" s="180" cm="1">
        <f t="array" ref="M119">_xlfn.XLOOKUP(M$1,'Copy of PY1 Data(H)'!$A$1:$CZ$1,_xlfn.XLOOKUP($A119,'Copy of PY1 Data(H)'!$A$1:$A$288,'Copy of PY1 Data(H)'!$A$1:$CZ$288))</f>
        <v>0</v>
      </c>
      <c r="N119" s="180" cm="1">
        <f t="array" ref="N119">_xlfn.XLOOKUP(N$1,'Copy of PY1 Data(H)'!$A$1:$CZ$1,_xlfn.XLOOKUP($A119,'Copy of PY1 Data(H)'!$A$1:$A$288,'Copy of PY1 Data(H)'!$A$1:$CZ$288))</f>
        <v>0</v>
      </c>
      <c r="O119" s="180" cm="1">
        <f t="array" ref="O119">_xlfn.XLOOKUP(O$1,'Copy of PY1 Data(H)'!$A$1:$CZ$1,_xlfn.XLOOKUP($A119,'Copy of PY1 Data(H)'!$A$1:$A$288,'Copy of PY1 Data(H)'!$A$1:$CZ$288))</f>
        <v>0</v>
      </c>
      <c r="P119" s="180" cm="1">
        <f t="array" ref="P119">_xlfn.XLOOKUP(P$1,'Copy of PY1 Data(H)'!$A$1:$CZ$1,_xlfn.XLOOKUP($A119,'Copy of PY1 Data(H)'!$A$1:$A$288,'Copy of PY1 Data(H)'!$A$1:$CZ$288))</f>
        <v>64061</v>
      </c>
      <c r="Q119" s="180" cm="1">
        <f t="array" ref="Q119">_xlfn.XLOOKUP(Q$1,'Copy of PY1 Data(H)'!$A$1:$CZ$1,_xlfn.XLOOKUP($A119,'Copy of PY1 Data(H)'!$A$1:$A$288,'Copy of PY1 Data(H)'!$A$1:$CZ$288))</f>
        <v>5509363</v>
      </c>
      <c r="R119" s="180" cm="1">
        <f t="array" ref="R119">_xlfn.XLOOKUP(R$1,'Copy of PY1 Data(H)'!$A$1:$CZ$1,_xlfn.XLOOKUP($A119,'Copy of PY1 Data(H)'!$A$1:$A$288,'Copy of PY1 Data(H)'!$A$1:$CZ$288))</f>
        <v>0</v>
      </c>
      <c r="S119" s="180" cm="1">
        <f t="array" ref="S119">_xlfn.XLOOKUP(S$1,'Copy of PY1 Data(H)'!$A$1:$CZ$1,_xlfn.XLOOKUP($A119,'Copy of PY1 Data(H)'!$A$1:$A$288,'Copy of PY1 Data(H)'!$A$1:$CZ$288))</f>
        <v>273935</v>
      </c>
      <c r="T119" s="180" cm="1">
        <f t="array" ref="T119">_xlfn.XLOOKUP(T$1,'Copy of PY1 Data(H)'!$A$1:$CZ$1,_xlfn.XLOOKUP($A119,'Copy of PY1 Data(H)'!$A$1:$A$288,'Copy of PY1 Data(H)'!$A$1:$CZ$288))</f>
        <v>1342277</v>
      </c>
      <c r="U119" s="180" cm="1">
        <f t="array" ref="U119">_xlfn.XLOOKUP(U$1,'Copy of PY1 Data(H)'!$A$1:$CZ$1,_xlfn.XLOOKUP($A119,'Copy of PY1 Data(H)'!$A$1:$A$288,'Copy of PY1 Data(H)'!$A$1:$CZ$288))</f>
        <v>261223</v>
      </c>
      <c r="V119" s="180" cm="1">
        <f t="array" ref="V119">_xlfn.XLOOKUP(V$1,'Copy of PY1 Data(H)'!$A$1:$CZ$1,_xlfn.XLOOKUP($A119,'Copy of PY1 Data(H)'!$A$1:$A$288,'Copy of PY1 Data(H)'!$A$1:$CZ$288))</f>
        <v>4060089</v>
      </c>
      <c r="W119" s="180" cm="1">
        <f t="array" ref="W119">_xlfn.XLOOKUP(W$1,'Copy of PY1 Data(H)'!$A$1:$CZ$1,_xlfn.XLOOKUP($A119,'Copy of PY1 Data(H)'!$A$1:$A$288,'Copy of PY1 Data(H)'!$A$1:$CZ$288))</f>
        <v>0</v>
      </c>
      <c r="X119" s="180" cm="1">
        <f t="array" ref="X119">_xlfn.XLOOKUP(X$1,'Copy of PY1 Data(H)'!$A$1:$CZ$1,_xlfn.XLOOKUP($A119,'Copy of PY1 Data(H)'!$A$1:$A$288,'Copy of PY1 Data(H)'!$A$1:$CZ$288))</f>
        <v>0</v>
      </c>
      <c r="Y119" s="180" cm="1">
        <f t="array" ref="Y119">_xlfn.XLOOKUP(Y$1,'Copy of PY1 Data(H)'!$A$1:$CZ$1,_xlfn.XLOOKUP($A119,'Copy of PY1 Data(H)'!$A$1:$A$288,'Copy of PY1 Data(H)'!$A$1:$CZ$288))</f>
        <v>1278145</v>
      </c>
      <c r="Z119" s="180" cm="1">
        <f t="array" ref="Z119">_xlfn.XLOOKUP(Z$1,'Copy of PY1 Data(H)'!$A$1:$CZ$1,_xlfn.XLOOKUP($A119,'Copy of PY1 Data(H)'!$A$1:$A$288,'Copy of PY1 Data(H)'!$A$1:$CZ$288))</f>
        <v>13412486</v>
      </c>
      <c r="AA119" s="180" cm="1">
        <f t="array" ref="AA119">_xlfn.XLOOKUP(AA$1,'Copy of PY1 Data(H)'!$A$1:$CZ$1,_xlfn.XLOOKUP($A119,'Copy of PY1 Data(H)'!$A$1:$A$288,'Copy of PY1 Data(H)'!$A$1:$CZ$288))</f>
        <v>68718</v>
      </c>
      <c r="AB119" s="180" cm="1">
        <f t="array" ref="AB119">_xlfn.XLOOKUP(AB$1,'Copy of PY1 Data(H)'!$A$1:$CZ$1,_xlfn.XLOOKUP($A119,'Copy of PY1 Data(H)'!$A$1:$A$288,'Copy of PY1 Data(H)'!$A$1:$CZ$288))</f>
        <v>285526</v>
      </c>
      <c r="AC119" s="180" cm="1">
        <f t="array" ref="AC119">_xlfn.XLOOKUP(AC$1,'Copy of PY1 Data(H)'!$A$1:$CZ$1,_xlfn.XLOOKUP($A119,'Copy of PY1 Data(H)'!$A$1:$A$288,'Copy of PY1 Data(H)'!$A$1:$CZ$288))</f>
        <v>0</v>
      </c>
      <c r="AD119" s="180" cm="1">
        <f t="array" ref="AD119">_xlfn.XLOOKUP(AD$1,'Copy of PY1 Data(H)'!$A$1:$CZ$1,_xlfn.XLOOKUP($A119,'Copy of PY1 Data(H)'!$A$1:$A$288,'Copy of PY1 Data(H)'!$A$1:$CZ$288))</f>
        <v>0</v>
      </c>
      <c r="AE119" s="180" cm="1">
        <f t="array" ref="AE119">_xlfn.XLOOKUP(AE$1,'Copy of PY1 Data(H)'!$A$1:$CZ$1,_xlfn.XLOOKUP($A119,'Copy of PY1 Data(H)'!$A$1:$A$288,'Copy of PY1 Data(H)'!$A$1:$CZ$288))</f>
        <v>0</v>
      </c>
      <c r="AF119" s="180" cm="1">
        <f t="array" ref="AF119">_xlfn.XLOOKUP(AF$1,'Copy of PY1 Data(H)'!$A$1:$CZ$1,_xlfn.XLOOKUP($A119,'Copy of PY1 Data(H)'!$A$1:$A$288,'Copy of PY1 Data(H)'!$A$1:$CZ$288))</f>
        <v>40170830</v>
      </c>
      <c r="AG119" s="180" cm="1">
        <f t="array" ref="AG119">_xlfn.XLOOKUP(AG$1,'Copy of PY1 Data(H)'!$A$1:$CZ$1,_xlfn.XLOOKUP($A119,'Copy of PY1 Data(H)'!$A$1:$A$288,'Copy of PY1 Data(H)'!$A$1:$CZ$288))</f>
        <v>0</v>
      </c>
      <c r="AH119" s="180" cm="1">
        <f t="array" ref="AH119">_xlfn.XLOOKUP(AH$1,'Copy of PY1 Data(H)'!$A$1:$CZ$1,_xlfn.XLOOKUP($A119,'Copy of PY1 Data(H)'!$A$1:$A$288,'Copy of PY1 Data(H)'!$A$1:$CZ$288))</f>
        <v>116452</v>
      </c>
      <c r="AI119" s="180" cm="1">
        <f t="array" ref="AI119">_xlfn.XLOOKUP(AI$1,'Copy of PY1 Data(H)'!$A$1:$CZ$1,_xlfn.XLOOKUP($A119,'Copy of PY1 Data(H)'!$A$1:$A$288,'Copy of PY1 Data(H)'!$A$1:$CZ$288))</f>
        <v>3499897</v>
      </c>
      <c r="AJ119" s="180" cm="1">
        <f t="array" ref="AJ119">_xlfn.XLOOKUP(AJ$1,'Copy of PY1 Data(H)'!$A$1:$CZ$1,_xlfn.XLOOKUP($A119,'Copy of PY1 Data(H)'!$A$1:$A$288,'Copy of PY1 Data(H)'!$A$1:$CZ$288))</f>
        <v>12999</v>
      </c>
      <c r="AK119" s="180" cm="1">
        <f t="array" ref="AK119">_xlfn.XLOOKUP(AK$1,'Copy of PY1 Data(H)'!$A$1:$CZ$1,_xlfn.XLOOKUP($A119,'Copy of PY1 Data(H)'!$A$1:$A$288,'Copy of PY1 Data(H)'!$A$1:$CZ$288))</f>
        <v>91825</v>
      </c>
      <c r="AL119" s="180" cm="1">
        <f t="array" ref="AL119">_xlfn.XLOOKUP(AL$1,'Copy of PY1 Data(H)'!$A$1:$CZ$1,_xlfn.XLOOKUP($A119,'Copy of PY1 Data(H)'!$A$1:$A$288,'Copy of PY1 Data(H)'!$A$1:$CZ$288))</f>
        <v>0</v>
      </c>
      <c r="AM119" s="180" cm="1">
        <f t="array" ref="AM119">_xlfn.XLOOKUP(AM$1,'Copy of PY1 Data(H)'!$A$1:$CZ$1,_xlfn.XLOOKUP($A119,'Copy of PY1 Data(H)'!$A$1:$A$288,'Copy of PY1 Data(H)'!$A$1:$CZ$288))</f>
        <v>92936</v>
      </c>
      <c r="AN119" s="180" cm="1">
        <f t="array" ref="AN119">_xlfn.XLOOKUP(AN$1,'Copy of PY1 Data(H)'!$A$1:$CZ$1,_xlfn.XLOOKUP($A119,'Copy of PY1 Data(H)'!$A$1:$A$288,'Copy of PY1 Data(H)'!$A$1:$CZ$288))</f>
        <v>7003080</v>
      </c>
      <c r="AO119" s="180" cm="1">
        <f t="array" ref="AO119">_xlfn.XLOOKUP(AO$1,'Copy of PY1 Data(H)'!$A$1:$CZ$1,_xlfn.XLOOKUP($A119,'Copy of PY1 Data(H)'!$A$1:$A$288,'Copy of PY1 Data(H)'!$A$1:$CZ$288))</f>
        <v>0</v>
      </c>
      <c r="AP119" s="180" cm="1">
        <f t="array" ref="AP119">_xlfn.XLOOKUP(AP$1,'Copy of PY1 Data(H)'!$A$1:$CZ$1,_xlfn.XLOOKUP($A119,'Copy of PY1 Data(H)'!$A$1:$A$288,'Copy of PY1 Data(H)'!$A$1:$CZ$288))</f>
        <v>2305016</v>
      </c>
      <c r="AQ119" s="180" cm="1">
        <f t="array" ref="AQ119">_xlfn.XLOOKUP(AQ$1,'Copy of PY1 Data(H)'!$A$1:$CZ$1,_xlfn.XLOOKUP($A119,'Copy of PY1 Data(H)'!$A$1:$A$288,'Copy of PY1 Data(H)'!$A$1:$CZ$288))</f>
        <v>0</v>
      </c>
      <c r="AR119" s="180" cm="1">
        <f t="array" ref="AR119">_xlfn.XLOOKUP(AR$1,'Copy of PY1 Data(H)'!$A$1:$CZ$1,_xlfn.XLOOKUP($A119,'Copy of PY1 Data(H)'!$A$1:$A$288,'Copy of PY1 Data(H)'!$A$1:$CZ$288))</f>
        <v>0</v>
      </c>
      <c r="AS119" s="180" cm="1">
        <f t="array" ref="AS119">_xlfn.XLOOKUP(AS$1,'Copy of PY1 Data(H)'!$A$1:$CZ$1,_xlfn.XLOOKUP($A119,'Copy of PY1 Data(H)'!$A$1:$A$288,'Copy of PY1 Data(H)'!$A$1:$CZ$288))</f>
        <v>0</v>
      </c>
      <c r="AT119" s="180" cm="1">
        <f t="array" ref="AT119">_xlfn.XLOOKUP(AT$1,'Copy of PY1 Data(H)'!$A$1:$CZ$1,_xlfn.XLOOKUP($A119,'Copy of PY1 Data(H)'!$A$1:$A$288,'Copy of PY1 Data(H)'!$A$1:$CZ$288))</f>
        <v>306599</v>
      </c>
      <c r="AU119" s="180" cm="1">
        <f t="array" ref="AU119">_xlfn.XLOOKUP(AU$1,'Copy of PY1 Data(H)'!$A$1:$CZ$1,_xlfn.XLOOKUP($A119,'Copy of PY1 Data(H)'!$A$1:$A$288,'Copy of PY1 Data(H)'!$A$1:$CZ$288))</f>
        <v>122354716</v>
      </c>
      <c r="AV119" s="180" cm="1">
        <f t="array" ref="AV119">_xlfn.XLOOKUP(AV$1,'Copy of PY1 Data(H)'!$A$1:$CZ$1,_xlfn.XLOOKUP($A119,'Copy of PY1 Data(H)'!$A$1:$A$288,'Copy of PY1 Data(H)'!$A$1:$CZ$288))</f>
        <v>47634770</v>
      </c>
      <c r="AW119" s="180" cm="1">
        <f t="array" ref="AW119">_xlfn.XLOOKUP(AW$1,'Copy of PY1 Data(H)'!$A$1:$CZ$1,_xlfn.XLOOKUP($A119,'Copy of PY1 Data(H)'!$A$1:$A$288,'Copy of PY1 Data(H)'!$A$1:$CZ$288))</f>
        <v>992349</v>
      </c>
      <c r="AX119" s="180" cm="1">
        <f t="array" ref="AX119">_xlfn.XLOOKUP(AX$1,'Copy of PY1 Data(H)'!$A$1:$CZ$1,_xlfn.XLOOKUP($A119,'Copy of PY1 Data(H)'!$A$1:$A$288,'Copy of PY1 Data(H)'!$A$1:$CZ$288))</f>
        <v>310338</v>
      </c>
      <c r="AY119" s="180" cm="1">
        <f t="array" ref="AY119">_xlfn.XLOOKUP(AY$1,'Copy of PY1 Data(H)'!$A$1:$CZ$1,_xlfn.XLOOKUP($A119,'Copy of PY1 Data(H)'!$A$1:$A$288,'Copy of PY1 Data(H)'!$A$1:$CZ$288))</f>
        <v>362796</v>
      </c>
      <c r="AZ119" s="180" cm="1">
        <f t="array" ref="AZ119">_xlfn.XLOOKUP(AZ$1,'Copy of PY1 Data(H)'!$A$1:$CZ$1,_xlfn.XLOOKUP($A119,'Copy of PY1 Data(H)'!$A$1:$A$288,'Copy of PY1 Data(H)'!$A$1:$CZ$288))</f>
        <v>175431</v>
      </c>
      <c r="BA119" s="180" cm="1">
        <f t="array" ref="BA119">_xlfn.XLOOKUP(BA$1,'Copy of PY1 Data(H)'!$A$1:$CZ$1,_xlfn.XLOOKUP($A119,'Copy of PY1 Data(H)'!$A$1:$A$288,'Copy of PY1 Data(H)'!$A$1:$CZ$288))</f>
        <v>0</v>
      </c>
      <c r="BB119" s="180" cm="1">
        <f t="array" ref="BB119">_xlfn.XLOOKUP(BB$1,'Copy of PY1 Data(H)'!$A$1:$CZ$1,_xlfn.XLOOKUP($A119,'Copy of PY1 Data(H)'!$A$1:$A$288,'Copy of PY1 Data(H)'!$A$1:$CZ$288))</f>
        <v>2831654</v>
      </c>
      <c r="BC119" s="180" cm="1">
        <f t="array" ref="BC119">_xlfn.XLOOKUP(BC$1,'Copy of PY1 Data(H)'!$A$1:$CZ$1,_xlfn.XLOOKUP($A119,'Copy of PY1 Data(H)'!$A$1:$A$288,'Copy of PY1 Data(H)'!$A$1:$CZ$288))</f>
        <v>115069</v>
      </c>
      <c r="BD119" s="180" cm="1">
        <f t="array" ref="BD119">_xlfn.XLOOKUP(BD$1,'Copy of PY1 Data(H)'!$A$1:$CZ$1,_xlfn.XLOOKUP($A119,'Copy of PY1 Data(H)'!$A$1:$A$288,'Copy of PY1 Data(H)'!$A$1:$CZ$288))</f>
        <v>0</v>
      </c>
      <c r="BE119" s="180" cm="1">
        <f t="array" ref="BE119">_xlfn.XLOOKUP(BE$1,'Copy of PY1 Data(H)'!$A$1:$CZ$1,_xlfn.XLOOKUP($A119,'Copy of PY1 Data(H)'!$A$1:$A$288,'Copy of PY1 Data(H)'!$A$1:$CZ$288))</f>
        <v>143000</v>
      </c>
      <c r="BF119" s="180" cm="1">
        <f t="array" ref="BF119">_xlfn.XLOOKUP(BF$1,'Copy of PY1 Data(H)'!$A$1:$CZ$1,_xlfn.XLOOKUP($A119,'Copy of PY1 Data(H)'!$A$1:$A$288,'Copy of PY1 Data(H)'!$A$1:$CZ$288))</f>
        <v>8205181</v>
      </c>
      <c r="BG119" s="180" cm="1">
        <f t="array" ref="BG119">_xlfn.XLOOKUP(BG$1,'Copy of PY1 Data(H)'!$A$1:$CZ$1,_xlfn.XLOOKUP($A119,'Copy of PY1 Data(H)'!$A$1:$A$288,'Copy of PY1 Data(H)'!$A$1:$CZ$288))</f>
        <v>0</v>
      </c>
      <c r="BH119" s="180" cm="1">
        <f t="array" ref="BH119">_xlfn.XLOOKUP(BH$1,'Copy of PY1 Data(H)'!$A$1:$CZ$1,_xlfn.XLOOKUP($A119,'Copy of PY1 Data(H)'!$A$1:$A$288,'Copy of PY1 Data(H)'!$A$1:$CZ$288))</f>
        <v>6317012</v>
      </c>
      <c r="BI119" s="180" cm="1">
        <f t="array" ref="BI119">_xlfn.XLOOKUP(BI$1,'Copy of PY1 Data(H)'!$A$1:$CZ$1,_xlfn.XLOOKUP($A119,'Copy of PY1 Data(H)'!$A$1:$A$288,'Copy of PY1 Data(H)'!$A$1:$CZ$288))</f>
        <v>1858014</v>
      </c>
      <c r="BJ119" s="180" cm="1">
        <f t="array" ref="BJ119">_xlfn.XLOOKUP(BJ$1,'Copy of PY1 Data(H)'!$A$1:$CZ$1,_xlfn.XLOOKUP($A119,'Copy of PY1 Data(H)'!$A$1:$A$288,'Copy of PY1 Data(H)'!$A$1:$CZ$288))</f>
        <v>0</v>
      </c>
      <c r="BK119" s="180" cm="1">
        <f t="array" ref="BK119">_xlfn.XLOOKUP(BK$1,'Copy of PY1 Data(H)'!$A$1:$CZ$1,_xlfn.XLOOKUP($A119,'Copy of PY1 Data(H)'!$A$1:$A$288,'Copy of PY1 Data(H)'!$A$1:$CZ$288))</f>
        <v>0</v>
      </c>
      <c r="BL119" s="180" cm="1">
        <f t="array" ref="BL119">_xlfn.XLOOKUP(BL$1,'Copy of PY1 Data(H)'!$A$1:$CZ$1,_xlfn.XLOOKUP($A119,'Copy of PY1 Data(H)'!$A$1:$A$288,'Copy of PY1 Data(H)'!$A$1:$CZ$288))</f>
        <v>17541364</v>
      </c>
      <c r="BM119" s="180" cm="1">
        <f t="array" ref="BM119">_xlfn.XLOOKUP(BM$1,'Copy of PY1 Data(H)'!$A$1:$CZ$1,_xlfn.XLOOKUP($A119,'Copy of PY1 Data(H)'!$A$1:$A$288,'Copy of PY1 Data(H)'!$A$1:$CZ$288))</f>
        <v>16812333</v>
      </c>
      <c r="BN119" s="180" cm="1">
        <f t="array" ref="BN119">_xlfn.XLOOKUP(BN$1,'Copy of PY1 Data(H)'!$A$1:$CZ$1,_xlfn.XLOOKUP($A119,'Copy of PY1 Data(H)'!$A$1:$A$288,'Copy of PY1 Data(H)'!$A$1:$CZ$288))</f>
        <v>1631637</v>
      </c>
      <c r="BO119" s="180" cm="1">
        <f t="array" ref="BO119">_xlfn.XLOOKUP(BO$1,'Copy of PY1 Data(H)'!$A$1:$CZ$1,_xlfn.XLOOKUP($A119,'Copy of PY1 Data(H)'!$A$1:$A$288,'Copy of PY1 Data(H)'!$A$1:$CZ$288))</f>
        <v>28777645</v>
      </c>
      <c r="BP119" s="180" cm="1">
        <f t="array" ref="BP119">_xlfn.XLOOKUP(BP$1,'Copy of PY1 Data(H)'!$A$1:$CZ$1,_xlfn.XLOOKUP($A119,'Copy of PY1 Data(H)'!$A$1:$A$288,'Copy of PY1 Data(H)'!$A$1:$CZ$288))</f>
        <v>57203622</v>
      </c>
      <c r="BQ119" s="180" cm="1">
        <f t="array" ref="BQ119">_xlfn.XLOOKUP(BQ$1,'Copy of PY1 Data(H)'!$A$1:$CZ$1,_xlfn.XLOOKUP($A119,'Copy of PY1 Data(H)'!$A$1:$A$288,'Copy of PY1 Data(H)'!$A$1:$CZ$288))</f>
        <v>222260</v>
      </c>
      <c r="BR119" s="180" cm="1">
        <f t="array" ref="BR119">_xlfn.XLOOKUP(BR$1,'Copy of PY1 Data(H)'!$A$1:$CZ$1,_xlfn.XLOOKUP($A119,'Copy of PY1 Data(H)'!$A$1:$A$288,'Copy of PY1 Data(H)'!$A$1:$CZ$288))</f>
        <v>2426948</v>
      </c>
      <c r="BS119" s="180" cm="1">
        <f t="array" ref="BS119">_xlfn.XLOOKUP(BS$1,'Copy of PY1 Data(H)'!$A$1:$CZ$1,_xlfn.XLOOKUP($A119,'Copy of PY1 Data(H)'!$A$1:$A$288,'Copy of PY1 Data(H)'!$A$1:$CZ$288))</f>
        <v>0</v>
      </c>
      <c r="BT119" s="180" cm="1">
        <f t="array" ref="BT119">_xlfn.XLOOKUP(BT$1,'Copy of PY1 Data(H)'!$A$1:$CZ$1,_xlfn.XLOOKUP($A119,'Copy of PY1 Data(H)'!$A$1:$A$288,'Copy of PY1 Data(H)'!$A$1:$CZ$288))</f>
        <v>0</v>
      </c>
      <c r="BU119" s="180" cm="1">
        <f t="array" ref="BU119">_xlfn.XLOOKUP(BU$1,'Copy of PY1 Data(H)'!$A$1:$CZ$1,_xlfn.XLOOKUP($A119,'Copy of PY1 Data(H)'!$A$1:$A$288,'Copy of PY1 Data(H)'!$A$1:$CZ$288))</f>
        <v>180410</v>
      </c>
      <c r="BV119" s="180" cm="1">
        <f t="array" ref="BV119">_xlfn.XLOOKUP(BV$1,'Copy of PY1 Data(H)'!$A$1:$CZ$1,_xlfn.XLOOKUP($A119,'Copy of PY1 Data(H)'!$A$1:$A$288,'Copy of PY1 Data(H)'!$A$1:$CZ$288))</f>
        <v>5592</v>
      </c>
      <c r="BW119" s="180" cm="1">
        <f t="array" ref="BW119">_xlfn.XLOOKUP(BW$1,'Copy of PY1 Data(H)'!$A$1:$CZ$1,_xlfn.XLOOKUP($A119,'Copy of PY1 Data(H)'!$A$1:$A$288,'Copy of PY1 Data(H)'!$A$1:$CZ$288))</f>
        <v>1893652</v>
      </c>
      <c r="BX119" s="180" cm="1">
        <f t="array" ref="BX119">_xlfn.XLOOKUP(BX$1,'Copy of PY1 Data(H)'!$A$1:$CZ$1,_xlfn.XLOOKUP($A119,'Copy of PY1 Data(H)'!$A$1:$A$288,'Copy of PY1 Data(H)'!$A$1:$CZ$288))</f>
        <v>0</v>
      </c>
      <c r="BY119" s="180" cm="1">
        <f t="array" ref="BY119">_xlfn.XLOOKUP(BY$1,'Copy of PY1 Data(H)'!$A$1:$CZ$1,_xlfn.XLOOKUP($A119,'Copy of PY1 Data(H)'!$A$1:$A$288,'Copy of PY1 Data(H)'!$A$1:$CZ$288))</f>
        <v>17960235</v>
      </c>
      <c r="BZ119" s="180" cm="1">
        <f t="array" ref="BZ119">_xlfn.XLOOKUP(BZ$1,'Copy of PY1 Data(H)'!$A$1:$CZ$1,_xlfn.XLOOKUP($A119,'Copy of PY1 Data(H)'!$A$1:$A$288,'Copy of PY1 Data(H)'!$A$1:$CZ$288))</f>
        <v>221587</v>
      </c>
      <c r="CA119" s="180" cm="1">
        <f t="array" ref="CA119">_xlfn.XLOOKUP(CA$1,'Copy of PY1 Data(H)'!$A$1:$CZ$1,_xlfn.XLOOKUP($A119,'Copy of PY1 Data(H)'!$A$1:$A$288,'Copy of PY1 Data(H)'!$A$1:$CZ$288))</f>
        <v>0</v>
      </c>
      <c r="CB119" s="180" cm="1">
        <f t="array" ref="CB119">_xlfn.XLOOKUP(CB$1,'Copy of PY1 Data(H)'!$A$1:$CZ$1,_xlfn.XLOOKUP($A119,'Copy of PY1 Data(H)'!$A$1:$A$288,'Copy of PY1 Data(H)'!$A$1:$CZ$288))</f>
        <v>282656</v>
      </c>
      <c r="CC119" s="180" cm="1">
        <f t="array" ref="CC119">_xlfn.XLOOKUP(CC$1,'Copy of PY1 Data(H)'!$A$1:$CZ$1,_xlfn.XLOOKUP($A119,'Copy of PY1 Data(H)'!$A$1:$A$288,'Copy of PY1 Data(H)'!$A$1:$CZ$288))</f>
        <v>0</v>
      </c>
      <c r="CD119" s="180" cm="1">
        <f t="array" ref="CD119">_xlfn.XLOOKUP(CD$1,'Copy of PY1 Data(H)'!$A$1:$CZ$1,_xlfn.XLOOKUP($A119,'Copy of PY1 Data(H)'!$A$1:$A$288,'Copy of PY1 Data(H)'!$A$1:$CZ$288))</f>
        <v>0</v>
      </c>
    </row>
    <row r="120" spans="1:82" x14ac:dyDescent="0.3">
      <c r="A120" s="180">
        <v>84</v>
      </c>
      <c r="C120" s="180"/>
      <c r="D120" s="180" cm="1">
        <f t="array" ref="D120">_xlfn.XLOOKUP(D$1,'Copy of PY1 Data(H)'!$A$1:$CZ$1,_xlfn.XLOOKUP($A120,'Copy of PY1 Data(H)'!$A$1:$A$288,'Copy of PY1 Data(H)'!$A$1:$CZ$288))</f>
        <v>299910</v>
      </c>
      <c r="E120" s="180" cm="1">
        <f t="array" ref="E120">_xlfn.XLOOKUP(E$1,'Copy of PY1 Data(H)'!$A$1:$CZ$1,_xlfn.XLOOKUP($A120,'Copy of PY1 Data(H)'!$A$1:$A$288,'Copy of PY1 Data(H)'!$A$1:$CZ$288))</f>
        <v>1386450</v>
      </c>
      <c r="F120" s="180" cm="1">
        <f t="array" ref="F120">_xlfn.XLOOKUP(F$1,'Copy of PY1 Data(H)'!$A$1:$CZ$1,_xlfn.XLOOKUP($A120,'Copy of PY1 Data(H)'!$A$1:$A$288,'Copy of PY1 Data(H)'!$A$1:$CZ$288))</f>
        <v>0</v>
      </c>
      <c r="G120" s="180" cm="1">
        <f t="array" ref="G120">_xlfn.XLOOKUP(G$1,'Copy of PY1 Data(H)'!$A$1:$CZ$1,_xlfn.XLOOKUP($A120,'Copy of PY1 Data(H)'!$A$1:$A$288,'Copy of PY1 Data(H)'!$A$1:$CZ$288))</f>
        <v>604843</v>
      </c>
      <c r="H120" s="180" cm="1">
        <f t="array" ref="H120">_xlfn.XLOOKUP(H$1,'Copy of PY1 Data(H)'!$A$1:$CZ$1,_xlfn.XLOOKUP($A120,'Copy of PY1 Data(H)'!$A$1:$A$288,'Copy of PY1 Data(H)'!$A$1:$CZ$288))</f>
        <v>429449</v>
      </c>
      <c r="I120" s="180" cm="1">
        <f t="array" ref="I120">_xlfn.XLOOKUP(I$1,'Copy of PY1 Data(H)'!$A$1:$CZ$1,_xlfn.XLOOKUP($A120,'Copy of PY1 Data(H)'!$A$1:$A$288,'Copy of PY1 Data(H)'!$A$1:$CZ$288))</f>
        <v>162445</v>
      </c>
      <c r="J120" s="180" cm="1">
        <f t="array" ref="J120">_xlfn.XLOOKUP(J$1,'Copy of PY1 Data(H)'!$A$1:$CZ$1,_xlfn.XLOOKUP($A120,'Copy of PY1 Data(H)'!$A$1:$A$288,'Copy of PY1 Data(H)'!$A$1:$CZ$288))</f>
        <v>0</v>
      </c>
      <c r="K120" s="180" cm="1">
        <f t="array" ref="K120">_xlfn.XLOOKUP(K$1,'Copy of PY1 Data(H)'!$A$1:$CZ$1,_xlfn.XLOOKUP($A120,'Copy of PY1 Data(H)'!$A$1:$A$288,'Copy of PY1 Data(H)'!$A$1:$CZ$288))</f>
        <v>185942</v>
      </c>
      <c r="L120" s="180" cm="1">
        <f t="array" ref="L120">_xlfn.XLOOKUP(L$1,'Copy of PY1 Data(H)'!$A$1:$CZ$1,_xlfn.XLOOKUP($A120,'Copy of PY1 Data(H)'!$A$1:$A$288,'Copy of PY1 Data(H)'!$A$1:$CZ$288))</f>
        <v>4435091</v>
      </c>
      <c r="M120" s="180" cm="1">
        <f t="array" ref="M120">_xlfn.XLOOKUP(M$1,'Copy of PY1 Data(H)'!$A$1:$CZ$1,_xlfn.XLOOKUP($A120,'Copy of PY1 Data(H)'!$A$1:$A$288,'Copy of PY1 Data(H)'!$A$1:$CZ$288))</f>
        <v>0</v>
      </c>
      <c r="N120" s="180" cm="1">
        <f t="array" ref="N120">_xlfn.XLOOKUP(N$1,'Copy of PY1 Data(H)'!$A$1:$CZ$1,_xlfn.XLOOKUP($A120,'Copy of PY1 Data(H)'!$A$1:$A$288,'Copy of PY1 Data(H)'!$A$1:$CZ$288))</f>
        <v>0</v>
      </c>
      <c r="O120" s="180" cm="1">
        <f t="array" ref="O120">_xlfn.XLOOKUP(O$1,'Copy of PY1 Data(H)'!$A$1:$CZ$1,_xlfn.XLOOKUP($A120,'Copy of PY1 Data(H)'!$A$1:$A$288,'Copy of PY1 Data(H)'!$A$1:$CZ$288))</f>
        <v>0</v>
      </c>
      <c r="P120" s="180" cm="1">
        <f t="array" ref="P120">_xlfn.XLOOKUP(P$1,'Copy of PY1 Data(H)'!$A$1:$CZ$1,_xlfn.XLOOKUP($A120,'Copy of PY1 Data(H)'!$A$1:$A$288,'Copy of PY1 Data(H)'!$A$1:$CZ$288))</f>
        <v>64061</v>
      </c>
      <c r="Q120" s="180" cm="1">
        <f t="array" ref="Q120">_xlfn.XLOOKUP(Q$1,'Copy of PY1 Data(H)'!$A$1:$CZ$1,_xlfn.XLOOKUP($A120,'Copy of PY1 Data(H)'!$A$1:$A$288,'Copy of PY1 Data(H)'!$A$1:$CZ$288))</f>
        <v>6109006</v>
      </c>
      <c r="R120" s="180" cm="1">
        <f t="array" ref="R120">_xlfn.XLOOKUP(R$1,'Copy of PY1 Data(H)'!$A$1:$CZ$1,_xlfn.XLOOKUP($A120,'Copy of PY1 Data(H)'!$A$1:$A$288,'Copy of PY1 Data(H)'!$A$1:$CZ$288))</f>
        <v>0</v>
      </c>
      <c r="S120" s="180" cm="1">
        <f t="array" ref="S120">_xlfn.XLOOKUP(S$1,'Copy of PY1 Data(H)'!$A$1:$CZ$1,_xlfn.XLOOKUP($A120,'Copy of PY1 Data(H)'!$A$1:$A$288,'Copy of PY1 Data(H)'!$A$1:$CZ$288))</f>
        <v>301229</v>
      </c>
      <c r="T120" s="180" cm="1">
        <f t="array" ref="T120">_xlfn.XLOOKUP(T$1,'Copy of PY1 Data(H)'!$A$1:$CZ$1,_xlfn.XLOOKUP($A120,'Copy of PY1 Data(H)'!$A$1:$A$288,'Copy of PY1 Data(H)'!$A$1:$CZ$288))</f>
        <v>1354333</v>
      </c>
      <c r="U120" s="180" cm="1">
        <f t="array" ref="U120">_xlfn.XLOOKUP(U$1,'Copy of PY1 Data(H)'!$A$1:$CZ$1,_xlfn.XLOOKUP($A120,'Copy of PY1 Data(H)'!$A$1:$A$288,'Copy of PY1 Data(H)'!$A$1:$CZ$288))</f>
        <v>322523</v>
      </c>
      <c r="V120" s="180" cm="1">
        <f t="array" ref="V120">_xlfn.XLOOKUP(V$1,'Copy of PY1 Data(H)'!$A$1:$CZ$1,_xlfn.XLOOKUP($A120,'Copy of PY1 Data(H)'!$A$1:$A$288,'Copy of PY1 Data(H)'!$A$1:$CZ$288))</f>
        <v>4409835</v>
      </c>
      <c r="W120" s="180" cm="1">
        <f t="array" ref="W120">_xlfn.XLOOKUP(W$1,'Copy of PY1 Data(H)'!$A$1:$CZ$1,_xlfn.XLOOKUP($A120,'Copy of PY1 Data(H)'!$A$1:$A$288,'Copy of PY1 Data(H)'!$A$1:$CZ$288))</f>
        <v>0</v>
      </c>
      <c r="X120" s="180" cm="1">
        <f t="array" ref="X120">_xlfn.XLOOKUP(X$1,'Copy of PY1 Data(H)'!$A$1:$CZ$1,_xlfn.XLOOKUP($A120,'Copy of PY1 Data(H)'!$A$1:$A$288,'Copy of PY1 Data(H)'!$A$1:$CZ$288))</f>
        <v>0</v>
      </c>
      <c r="Y120" s="180" cm="1">
        <f t="array" ref="Y120">_xlfn.XLOOKUP(Y$1,'Copy of PY1 Data(H)'!$A$1:$CZ$1,_xlfn.XLOOKUP($A120,'Copy of PY1 Data(H)'!$A$1:$A$288,'Copy of PY1 Data(H)'!$A$1:$CZ$288))</f>
        <v>1278145</v>
      </c>
      <c r="Z120" s="180" cm="1">
        <f t="array" ref="Z120">_xlfn.XLOOKUP(Z$1,'Copy of PY1 Data(H)'!$A$1:$CZ$1,_xlfn.XLOOKUP($A120,'Copy of PY1 Data(H)'!$A$1:$A$288,'Copy of PY1 Data(H)'!$A$1:$CZ$288))</f>
        <v>14219560</v>
      </c>
      <c r="AA120" s="180" cm="1">
        <f t="array" ref="AA120">_xlfn.XLOOKUP(AA$1,'Copy of PY1 Data(H)'!$A$1:$CZ$1,_xlfn.XLOOKUP($A120,'Copy of PY1 Data(H)'!$A$1:$A$288,'Copy of PY1 Data(H)'!$A$1:$CZ$288))</f>
        <v>68718</v>
      </c>
      <c r="AB120" s="180" cm="1">
        <f t="array" ref="AB120">_xlfn.XLOOKUP(AB$1,'Copy of PY1 Data(H)'!$A$1:$CZ$1,_xlfn.XLOOKUP($A120,'Copy of PY1 Data(H)'!$A$1:$A$288,'Copy of PY1 Data(H)'!$A$1:$CZ$288))</f>
        <v>301816</v>
      </c>
      <c r="AC120" s="180" cm="1">
        <f t="array" ref="AC120">_xlfn.XLOOKUP(AC$1,'Copy of PY1 Data(H)'!$A$1:$CZ$1,_xlfn.XLOOKUP($A120,'Copy of PY1 Data(H)'!$A$1:$A$288,'Copy of PY1 Data(H)'!$A$1:$CZ$288))</f>
        <v>0</v>
      </c>
      <c r="AD120" s="180" cm="1">
        <f t="array" ref="AD120">_xlfn.XLOOKUP(AD$1,'Copy of PY1 Data(H)'!$A$1:$CZ$1,_xlfn.XLOOKUP($A120,'Copy of PY1 Data(H)'!$A$1:$A$288,'Copy of PY1 Data(H)'!$A$1:$CZ$288))</f>
        <v>0</v>
      </c>
      <c r="AE120" s="180" cm="1">
        <f t="array" ref="AE120">_xlfn.XLOOKUP(AE$1,'Copy of PY1 Data(H)'!$A$1:$CZ$1,_xlfn.XLOOKUP($A120,'Copy of PY1 Data(H)'!$A$1:$A$288,'Copy of PY1 Data(H)'!$A$1:$CZ$288))</f>
        <v>0</v>
      </c>
      <c r="AF120" s="180" cm="1">
        <f t="array" ref="AF120">_xlfn.XLOOKUP(AF$1,'Copy of PY1 Data(H)'!$A$1:$CZ$1,_xlfn.XLOOKUP($A120,'Copy of PY1 Data(H)'!$A$1:$A$288,'Copy of PY1 Data(H)'!$A$1:$CZ$288))</f>
        <v>41566906</v>
      </c>
      <c r="AG120" s="180" cm="1">
        <f t="array" ref="AG120">_xlfn.XLOOKUP(AG$1,'Copy of PY1 Data(H)'!$A$1:$CZ$1,_xlfn.XLOOKUP($A120,'Copy of PY1 Data(H)'!$A$1:$A$288,'Copy of PY1 Data(H)'!$A$1:$CZ$288))</f>
        <v>0</v>
      </c>
      <c r="AH120" s="180" cm="1">
        <f t="array" ref="AH120">_xlfn.XLOOKUP(AH$1,'Copy of PY1 Data(H)'!$A$1:$CZ$1,_xlfn.XLOOKUP($A120,'Copy of PY1 Data(H)'!$A$1:$A$288,'Copy of PY1 Data(H)'!$A$1:$CZ$288))</f>
        <v>128596</v>
      </c>
      <c r="AI120" s="180" cm="1">
        <f t="array" ref="AI120">_xlfn.XLOOKUP(AI$1,'Copy of PY1 Data(H)'!$A$1:$CZ$1,_xlfn.XLOOKUP($A120,'Copy of PY1 Data(H)'!$A$1:$A$288,'Copy of PY1 Data(H)'!$A$1:$CZ$288))</f>
        <v>4245895</v>
      </c>
      <c r="AJ120" s="180" cm="1">
        <f t="array" ref="AJ120">_xlfn.XLOOKUP(AJ$1,'Copy of PY1 Data(H)'!$A$1:$CZ$1,_xlfn.XLOOKUP($A120,'Copy of PY1 Data(H)'!$A$1:$A$288,'Copy of PY1 Data(H)'!$A$1:$CZ$288))</f>
        <v>12999</v>
      </c>
      <c r="AK120" s="180" cm="1">
        <f t="array" ref="AK120">_xlfn.XLOOKUP(AK$1,'Copy of PY1 Data(H)'!$A$1:$CZ$1,_xlfn.XLOOKUP($A120,'Copy of PY1 Data(H)'!$A$1:$A$288,'Copy of PY1 Data(H)'!$A$1:$CZ$288))</f>
        <v>91825</v>
      </c>
      <c r="AL120" s="180" cm="1">
        <f t="array" ref="AL120">_xlfn.XLOOKUP(AL$1,'Copy of PY1 Data(H)'!$A$1:$CZ$1,_xlfn.XLOOKUP($A120,'Copy of PY1 Data(H)'!$A$1:$A$288,'Copy of PY1 Data(H)'!$A$1:$CZ$288))</f>
        <v>0</v>
      </c>
      <c r="AM120" s="180" cm="1">
        <f t="array" ref="AM120">_xlfn.XLOOKUP(AM$1,'Copy of PY1 Data(H)'!$A$1:$CZ$1,_xlfn.XLOOKUP($A120,'Copy of PY1 Data(H)'!$A$1:$A$288,'Copy of PY1 Data(H)'!$A$1:$CZ$288))</f>
        <v>95689</v>
      </c>
      <c r="AN120" s="180" cm="1">
        <f t="array" ref="AN120">_xlfn.XLOOKUP(AN$1,'Copy of PY1 Data(H)'!$A$1:$CZ$1,_xlfn.XLOOKUP($A120,'Copy of PY1 Data(H)'!$A$1:$A$288,'Copy of PY1 Data(H)'!$A$1:$CZ$288))</f>
        <v>8050593</v>
      </c>
      <c r="AO120" s="180" cm="1">
        <f t="array" ref="AO120">_xlfn.XLOOKUP(AO$1,'Copy of PY1 Data(H)'!$A$1:$CZ$1,_xlfn.XLOOKUP($A120,'Copy of PY1 Data(H)'!$A$1:$A$288,'Copy of PY1 Data(H)'!$A$1:$CZ$288))</f>
        <v>0</v>
      </c>
      <c r="AP120" s="180" cm="1">
        <f t="array" ref="AP120">_xlfn.XLOOKUP(AP$1,'Copy of PY1 Data(H)'!$A$1:$CZ$1,_xlfn.XLOOKUP($A120,'Copy of PY1 Data(H)'!$A$1:$A$288,'Copy of PY1 Data(H)'!$A$1:$CZ$288))</f>
        <v>2364898</v>
      </c>
      <c r="AQ120" s="180" cm="1">
        <f t="array" ref="AQ120">_xlfn.XLOOKUP(AQ$1,'Copy of PY1 Data(H)'!$A$1:$CZ$1,_xlfn.XLOOKUP($A120,'Copy of PY1 Data(H)'!$A$1:$A$288,'Copy of PY1 Data(H)'!$A$1:$CZ$288))</f>
        <v>0</v>
      </c>
      <c r="AR120" s="180" cm="1">
        <f t="array" ref="AR120">_xlfn.XLOOKUP(AR$1,'Copy of PY1 Data(H)'!$A$1:$CZ$1,_xlfn.XLOOKUP($A120,'Copy of PY1 Data(H)'!$A$1:$A$288,'Copy of PY1 Data(H)'!$A$1:$CZ$288))</f>
        <v>0</v>
      </c>
      <c r="AS120" s="180" cm="1">
        <f t="array" ref="AS120">_xlfn.XLOOKUP(AS$1,'Copy of PY1 Data(H)'!$A$1:$CZ$1,_xlfn.XLOOKUP($A120,'Copy of PY1 Data(H)'!$A$1:$A$288,'Copy of PY1 Data(H)'!$A$1:$CZ$288))</f>
        <v>0</v>
      </c>
      <c r="AT120" s="180" cm="1">
        <f t="array" ref="AT120">_xlfn.XLOOKUP(AT$1,'Copy of PY1 Data(H)'!$A$1:$CZ$1,_xlfn.XLOOKUP($A120,'Copy of PY1 Data(H)'!$A$1:$A$288,'Copy of PY1 Data(H)'!$A$1:$CZ$288))</f>
        <v>324261</v>
      </c>
      <c r="AU120" s="180" cm="1">
        <f t="array" ref="AU120">_xlfn.XLOOKUP(AU$1,'Copy of PY1 Data(H)'!$A$1:$CZ$1,_xlfn.XLOOKUP($A120,'Copy of PY1 Data(H)'!$A$1:$A$288,'Copy of PY1 Data(H)'!$A$1:$CZ$288))</f>
        <v>123892614</v>
      </c>
      <c r="AV120" s="180" cm="1">
        <f t="array" ref="AV120">_xlfn.XLOOKUP(AV$1,'Copy of PY1 Data(H)'!$A$1:$CZ$1,_xlfn.XLOOKUP($A120,'Copy of PY1 Data(H)'!$A$1:$A$288,'Copy of PY1 Data(H)'!$A$1:$CZ$288))</f>
        <v>47916175</v>
      </c>
      <c r="AW120" s="180" cm="1">
        <f t="array" ref="AW120">_xlfn.XLOOKUP(AW$1,'Copy of PY1 Data(H)'!$A$1:$CZ$1,_xlfn.XLOOKUP($A120,'Copy of PY1 Data(H)'!$A$1:$A$288,'Copy of PY1 Data(H)'!$A$1:$CZ$288))</f>
        <v>1034001</v>
      </c>
      <c r="AX120" s="180" cm="1">
        <f t="array" ref="AX120">_xlfn.XLOOKUP(AX$1,'Copy of PY1 Data(H)'!$A$1:$CZ$1,_xlfn.XLOOKUP($A120,'Copy of PY1 Data(H)'!$A$1:$A$288,'Copy of PY1 Data(H)'!$A$1:$CZ$288))</f>
        <v>310338</v>
      </c>
      <c r="AY120" s="180" cm="1">
        <f t="array" ref="AY120">_xlfn.XLOOKUP(AY$1,'Copy of PY1 Data(H)'!$A$1:$CZ$1,_xlfn.XLOOKUP($A120,'Copy of PY1 Data(H)'!$A$1:$A$288,'Copy of PY1 Data(H)'!$A$1:$CZ$288))</f>
        <v>395665</v>
      </c>
      <c r="AZ120" s="180" cm="1">
        <f t="array" ref="AZ120">_xlfn.XLOOKUP(AZ$1,'Copy of PY1 Data(H)'!$A$1:$CZ$1,_xlfn.XLOOKUP($A120,'Copy of PY1 Data(H)'!$A$1:$A$288,'Copy of PY1 Data(H)'!$A$1:$CZ$288))</f>
        <v>175431</v>
      </c>
      <c r="BA120" s="180" cm="1">
        <f t="array" ref="BA120">_xlfn.XLOOKUP(BA$1,'Copy of PY1 Data(H)'!$A$1:$CZ$1,_xlfn.XLOOKUP($A120,'Copy of PY1 Data(H)'!$A$1:$A$288,'Copy of PY1 Data(H)'!$A$1:$CZ$288))</f>
        <v>0</v>
      </c>
      <c r="BB120" s="180" cm="1">
        <f t="array" ref="BB120">_xlfn.XLOOKUP(BB$1,'Copy of PY1 Data(H)'!$A$1:$CZ$1,_xlfn.XLOOKUP($A120,'Copy of PY1 Data(H)'!$A$1:$A$288,'Copy of PY1 Data(H)'!$A$1:$CZ$288))</f>
        <v>2987309</v>
      </c>
      <c r="BC120" s="180" cm="1">
        <f t="array" ref="BC120">_xlfn.XLOOKUP(BC$1,'Copy of PY1 Data(H)'!$A$1:$CZ$1,_xlfn.XLOOKUP($A120,'Copy of PY1 Data(H)'!$A$1:$A$288,'Copy of PY1 Data(H)'!$A$1:$CZ$288))</f>
        <v>116566</v>
      </c>
      <c r="BD120" s="180" cm="1">
        <f t="array" ref="BD120">_xlfn.XLOOKUP(BD$1,'Copy of PY1 Data(H)'!$A$1:$CZ$1,_xlfn.XLOOKUP($A120,'Copy of PY1 Data(H)'!$A$1:$A$288,'Copy of PY1 Data(H)'!$A$1:$CZ$288))</f>
        <v>0</v>
      </c>
      <c r="BE120" s="180" cm="1">
        <f t="array" ref="BE120">_xlfn.XLOOKUP(BE$1,'Copy of PY1 Data(H)'!$A$1:$CZ$1,_xlfn.XLOOKUP($A120,'Copy of PY1 Data(H)'!$A$1:$A$288,'Copy of PY1 Data(H)'!$A$1:$CZ$288))</f>
        <v>143000</v>
      </c>
      <c r="BF120" s="180" cm="1">
        <f t="array" ref="BF120">_xlfn.XLOOKUP(BF$1,'Copy of PY1 Data(H)'!$A$1:$CZ$1,_xlfn.XLOOKUP($A120,'Copy of PY1 Data(H)'!$A$1:$A$288,'Copy of PY1 Data(H)'!$A$1:$CZ$288))</f>
        <v>10409630</v>
      </c>
      <c r="BG120" s="180" cm="1">
        <f t="array" ref="BG120">_xlfn.XLOOKUP(BG$1,'Copy of PY1 Data(H)'!$A$1:$CZ$1,_xlfn.XLOOKUP($A120,'Copy of PY1 Data(H)'!$A$1:$A$288,'Copy of PY1 Data(H)'!$A$1:$CZ$288))</f>
        <v>0</v>
      </c>
      <c r="BH120" s="180" cm="1">
        <f t="array" ref="BH120">_xlfn.XLOOKUP(BH$1,'Copy of PY1 Data(H)'!$A$1:$CZ$1,_xlfn.XLOOKUP($A120,'Copy of PY1 Data(H)'!$A$1:$A$288,'Copy of PY1 Data(H)'!$A$1:$CZ$288))</f>
        <v>6891162</v>
      </c>
      <c r="BI120" s="180" cm="1">
        <f t="array" ref="BI120">_xlfn.XLOOKUP(BI$1,'Copy of PY1 Data(H)'!$A$1:$CZ$1,_xlfn.XLOOKUP($A120,'Copy of PY1 Data(H)'!$A$1:$A$288,'Copy of PY1 Data(H)'!$A$1:$CZ$288))</f>
        <v>1915372</v>
      </c>
      <c r="BJ120" s="180" cm="1">
        <f t="array" ref="BJ120">_xlfn.XLOOKUP(BJ$1,'Copy of PY1 Data(H)'!$A$1:$CZ$1,_xlfn.XLOOKUP($A120,'Copy of PY1 Data(H)'!$A$1:$A$288,'Copy of PY1 Data(H)'!$A$1:$CZ$288))</f>
        <v>0</v>
      </c>
      <c r="BK120" s="180" cm="1">
        <f t="array" ref="BK120">_xlfn.XLOOKUP(BK$1,'Copy of PY1 Data(H)'!$A$1:$CZ$1,_xlfn.XLOOKUP($A120,'Copy of PY1 Data(H)'!$A$1:$A$288,'Copy of PY1 Data(H)'!$A$1:$CZ$288))</f>
        <v>0</v>
      </c>
      <c r="BL120" s="180" cm="1">
        <f t="array" ref="BL120">_xlfn.XLOOKUP(BL$1,'Copy of PY1 Data(H)'!$A$1:$CZ$1,_xlfn.XLOOKUP($A120,'Copy of PY1 Data(H)'!$A$1:$A$288,'Copy of PY1 Data(H)'!$A$1:$CZ$288))</f>
        <v>18004925</v>
      </c>
      <c r="BM120" s="180" cm="1">
        <f t="array" ref="BM120">_xlfn.XLOOKUP(BM$1,'Copy of PY1 Data(H)'!$A$1:$CZ$1,_xlfn.XLOOKUP($A120,'Copy of PY1 Data(H)'!$A$1:$A$288,'Copy of PY1 Data(H)'!$A$1:$CZ$288))</f>
        <v>17742080</v>
      </c>
      <c r="BN120" s="180" cm="1">
        <f t="array" ref="BN120">_xlfn.XLOOKUP(BN$1,'Copy of PY1 Data(H)'!$A$1:$CZ$1,_xlfn.XLOOKUP($A120,'Copy of PY1 Data(H)'!$A$1:$A$288,'Copy of PY1 Data(H)'!$A$1:$CZ$288))</f>
        <v>1719074</v>
      </c>
      <c r="BO120" s="180" cm="1">
        <f t="array" ref="BO120">_xlfn.XLOOKUP(BO$1,'Copy of PY1 Data(H)'!$A$1:$CZ$1,_xlfn.XLOOKUP($A120,'Copy of PY1 Data(H)'!$A$1:$A$288,'Copy of PY1 Data(H)'!$A$1:$CZ$288))</f>
        <v>29643174</v>
      </c>
      <c r="BP120" s="180" cm="1">
        <f t="array" ref="BP120">_xlfn.XLOOKUP(BP$1,'Copy of PY1 Data(H)'!$A$1:$CZ$1,_xlfn.XLOOKUP($A120,'Copy of PY1 Data(H)'!$A$1:$A$288,'Copy of PY1 Data(H)'!$A$1:$CZ$288))</f>
        <v>58026628</v>
      </c>
      <c r="BQ120" s="180" cm="1">
        <f t="array" ref="BQ120">_xlfn.XLOOKUP(BQ$1,'Copy of PY1 Data(H)'!$A$1:$CZ$1,_xlfn.XLOOKUP($A120,'Copy of PY1 Data(H)'!$A$1:$A$288,'Copy of PY1 Data(H)'!$A$1:$CZ$288))</f>
        <v>222260</v>
      </c>
      <c r="BR120" s="180" cm="1">
        <f t="array" ref="BR120">_xlfn.XLOOKUP(BR$1,'Copy of PY1 Data(H)'!$A$1:$CZ$1,_xlfn.XLOOKUP($A120,'Copy of PY1 Data(H)'!$A$1:$A$288,'Copy of PY1 Data(H)'!$A$1:$CZ$288))</f>
        <v>2440085</v>
      </c>
      <c r="BS120" s="180" cm="1">
        <f t="array" ref="BS120">_xlfn.XLOOKUP(BS$1,'Copy of PY1 Data(H)'!$A$1:$CZ$1,_xlfn.XLOOKUP($A120,'Copy of PY1 Data(H)'!$A$1:$A$288,'Copy of PY1 Data(H)'!$A$1:$CZ$288))</f>
        <v>0</v>
      </c>
      <c r="BT120" s="180" cm="1">
        <f t="array" ref="BT120">_xlfn.XLOOKUP(BT$1,'Copy of PY1 Data(H)'!$A$1:$CZ$1,_xlfn.XLOOKUP($A120,'Copy of PY1 Data(H)'!$A$1:$A$288,'Copy of PY1 Data(H)'!$A$1:$CZ$288))</f>
        <v>0</v>
      </c>
      <c r="BU120" s="180" cm="1">
        <f t="array" ref="BU120">_xlfn.XLOOKUP(BU$1,'Copy of PY1 Data(H)'!$A$1:$CZ$1,_xlfn.XLOOKUP($A120,'Copy of PY1 Data(H)'!$A$1:$A$288,'Copy of PY1 Data(H)'!$A$1:$CZ$288))</f>
        <v>180410</v>
      </c>
      <c r="BV120" s="180" cm="1">
        <f t="array" ref="BV120">_xlfn.XLOOKUP(BV$1,'Copy of PY1 Data(H)'!$A$1:$CZ$1,_xlfn.XLOOKUP($A120,'Copy of PY1 Data(H)'!$A$1:$A$288,'Copy of PY1 Data(H)'!$A$1:$CZ$288))</f>
        <v>5592</v>
      </c>
      <c r="BW120" s="180" cm="1">
        <f t="array" ref="BW120">_xlfn.XLOOKUP(BW$1,'Copy of PY1 Data(H)'!$A$1:$CZ$1,_xlfn.XLOOKUP($A120,'Copy of PY1 Data(H)'!$A$1:$A$288,'Copy of PY1 Data(H)'!$A$1:$CZ$288))</f>
        <v>2108844</v>
      </c>
      <c r="BX120" s="180" cm="1">
        <f t="array" ref="BX120">_xlfn.XLOOKUP(BX$1,'Copy of PY1 Data(H)'!$A$1:$CZ$1,_xlfn.XLOOKUP($A120,'Copy of PY1 Data(H)'!$A$1:$A$288,'Copy of PY1 Data(H)'!$A$1:$CZ$288))</f>
        <v>0</v>
      </c>
      <c r="BY120" s="180" cm="1">
        <f t="array" ref="BY120">_xlfn.XLOOKUP(BY$1,'Copy of PY1 Data(H)'!$A$1:$CZ$1,_xlfn.XLOOKUP($A120,'Copy of PY1 Data(H)'!$A$1:$A$288,'Copy of PY1 Data(H)'!$A$1:$CZ$288))</f>
        <v>19292758</v>
      </c>
      <c r="BZ120" s="180" cm="1">
        <f t="array" ref="BZ120">_xlfn.XLOOKUP(BZ$1,'Copy of PY1 Data(H)'!$A$1:$CZ$1,_xlfn.XLOOKUP($A120,'Copy of PY1 Data(H)'!$A$1:$A$288,'Copy of PY1 Data(H)'!$A$1:$CZ$288))</f>
        <v>222136</v>
      </c>
      <c r="CA120" s="180" cm="1">
        <f t="array" ref="CA120">_xlfn.XLOOKUP(CA$1,'Copy of PY1 Data(H)'!$A$1:$CZ$1,_xlfn.XLOOKUP($A120,'Copy of PY1 Data(H)'!$A$1:$A$288,'Copy of PY1 Data(H)'!$A$1:$CZ$288))</f>
        <v>0</v>
      </c>
      <c r="CB120" s="180" cm="1">
        <f t="array" ref="CB120">_xlfn.XLOOKUP(CB$1,'Copy of PY1 Data(H)'!$A$1:$CZ$1,_xlfn.XLOOKUP($A120,'Copy of PY1 Data(H)'!$A$1:$A$288,'Copy of PY1 Data(H)'!$A$1:$CZ$288))</f>
        <v>285656</v>
      </c>
      <c r="CC120" s="180" cm="1">
        <f t="array" ref="CC120">_xlfn.XLOOKUP(CC$1,'Copy of PY1 Data(H)'!$A$1:$CZ$1,_xlfn.XLOOKUP($A120,'Copy of PY1 Data(H)'!$A$1:$A$288,'Copy of PY1 Data(H)'!$A$1:$CZ$288))</f>
        <v>0</v>
      </c>
      <c r="CD120" s="180" cm="1">
        <f t="array" ref="CD120">_xlfn.XLOOKUP(CD$1,'Copy of PY1 Data(H)'!$A$1:$CZ$1,_xlfn.XLOOKUP($A120,'Copy of PY1 Data(H)'!$A$1:$A$288,'Copy of PY1 Data(H)'!$A$1:$CZ$288))</f>
        <v>0</v>
      </c>
    </row>
    <row r="121" spans="1:82" x14ac:dyDescent="0.3">
      <c r="A121" s="180">
        <v>49</v>
      </c>
      <c r="C121" s="180"/>
      <c r="D121" s="180" cm="1">
        <f t="array" ref="D121">_xlfn.XLOOKUP(D$1,'Copy of PY1 Data(H)'!$A$1:$CZ$1,_xlfn.XLOOKUP($A121,'Copy of PY1 Data(H)'!$A$1:$A$288,'Copy of PY1 Data(H)'!$A$1:$CZ$288))</f>
        <v>187281</v>
      </c>
      <c r="E121" s="180" cm="1">
        <f t="array" ref="E121">_xlfn.XLOOKUP(E$1,'Copy of PY1 Data(H)'!$A$1:$CZ$1,_xlfn.XLOOKUP($A121,'Copy of PY1 Data(H)'!$A$1:$A$288,'Copy of PY1 Data(H)'!$A$1:$CZ$288))</f>
        <v>311235</v>
      </c>
      <c r="F121" s="180" cm="1">
        <f t="array" ref="F121">_xlfn.XLOOKUP(F$1,'Copy of PY1 Data(H)'!$A$1:$CZ$1,_xlfn.XLOOKUP($A121,'Copy of PY1 Data(H)'!$A$1:$A$288,'Copy of PY1 Data(H)'!$A$1:$CZ$288))</f>
        <v>0</v>
      </c>
      <c r="G121" s="180" cm="1">
        <f t="array" ref="G121">_xlfn.XLOOKUP(G$1,'Copy of PY1 Data(H)'!$A$1:$CZ$1,_xlfn.XLOOKUP($A121,'Copy of PY1 Data(H)'!$A$1:$A$288,'Copy of PY1 Data(H)'!$A$1:$CZ$288))</f>
        <v>355726</v>
      </c>
      <c r="H121" s="180" cm="1">
        <f t="array" ref="H121">_xlfn.XLOOKUP(H$1,'Copy of PY1 Data(H)'!$A$1:$CZ$1,_xlfn.XLOOKUP($A121,'Copy of PY1 Data(H)'!$A$1:$A$288,'Copy of PY1 Data(H)'!$A$1:$CZ$288))</f>
        <v>197664</v>
      </c>
      <c r="I121" s="180" cm="1">
        <f t="array" ref="I121">_xlfn.XLOOKUP(I$1,'Copy of PY1 Data(H)'!$A$1:$CZ$1,_xlfn.XLOOKUP($A121,'Copy of PY1 Data(H)'!$A$1:$A$288,'Copy of PY1 Data(H)'!$A$1:$CZ$288))</f>
        <v>16381</v>
      </c>
      <c r="J121" s="180" cm="1">
        <f t="array" ref="J121">_xlfn.XLOOKUP(J$1,'Copy of PY1 Data(H)'!$A$1:$CZ$1,_xlfn.XLOOKUP($A121,'Copy of PY1 Data(H)'!$A$1:$A$288,'Copy of PY1 Data(H)'!$A$1:$CZ$288))</f>
        <v>0</v>
      </c>
      <c r="K121" s="180" cm="1">
        <f t="array" ref="K121">_xlfn.XLOOKUP(K$1,'Copy of PY1 Data(H)'!$A$1:$CZ$1,_xlfn.XLOOKUP($A121,'Copy of PY1 Data(H)'!$A$1:$A$288,'Copy of PY1 Data(H)'!$A$1:$CZ$288))</f>
        <v>151355</v>
      </c>
      <c r="L121" s="180" cm="1">
        <f t="array" ref="L121">_xlfn.XLOOKUP(L$1,'Copy of PY1 Data(H)'!$A$1:$CZ$1,_xlfn.XLOOKUP($A121,'Copy of PY1 Data(H)'!$A$1:$A$288,'Copy of PY1 Data(H)'!$A$1:$CZ$288))</f>
        <v>1167936</v>
      </c>
      <c r="M121" s="180" cm="1">
        <f t="array" ref="M121">_xlfn.XLOOKUP(M$1,'Copy of PY1 Data(H)'!$A$1:$CZ$1,_xlfn.XLOOKUP($A121,'Copy of PY1 Data(H)'!$A$1:$A$288,'Copy of PY1 Data(H)'!$A$1:$CZ$288))</f>
        <v>0</v>
      </c>
      <c r="N121" s="180" cm="1">
        <f t="array" ref="N121">_xlfn.XLOOKUP(N$1,'Copy of PY1 Data(H)'!$A$1:$CZ$1,_xlfn.XLOOKUP($A121,'Copy of PY1 Data(H)'!$A$1:$A$288,'Copy of PY1 Data(H)'!$A$1:$CZ$288))</f>
        <v>0</v>
      </c>
      <c r="O121" s="180" cm="1">
        <f t="array" ref="O121">_xlfn.XLOOKUP(O$1,'Copy of PY1 Data(H)'!$A$1:$CZ$1,_xlfn.XLOOKUP($A121,'Copy of PY1 Data(H)'!$A$1:$A$288,'Copy of PY1 Data(H)'!$A$1:$CZ$288))</f>
        <v>0</v>
      </c>
      <c r="P121" s="180" cm="1">
        <f t="array" ref="P121">_xlfn.XLOOKUP(P$1,'Copy of PY1 Data(H)'!$A$1:$CZ$1,_xlfn.XLOOKUP($A121,'Copy of PY1 Data(H)'!$A$1:$A$288,'Copy of PY1 Data(H)'!$A$1:$CZ$288))</f>
        <v>118754</v>
      </c>
      <c r="Q121" s="180" cm="1">
        <f t="array" ref="Q121">_xlfn.XLOOKUP(Q$1,'Copy of PY1 Data(H)'!$A$1:$CZ$1,_xlfn.XLOOKUP($A121,'Copy of PY1 Data(H)'!$A$1:$A$288,'Copy of PY1 Data(H)'!$A$1:$CZ$288))</f>
        <v>1390108</v>
      </c>
      <c r="R121" s="180" cm="1">
        <f t="array" ref="R121">_xlfn.XLOOKUP(R$1,'Copy of PY1 Data(H)'!$A$1:$CZ$1,_xlfn.XLOOKUP($A121,'Copy of PY1 Data(H)'!$A$1:$A$288,'Copy of PY1 Data(H)'!$A$1:$CZ$288))</f>
        <v>0</v>
      </c>
      <c r="S121" s="180" cm="1">
        <f t="array" ref="S121">_xlfn.XLOOKUP(S$1,'Copy of PY1 Data(H)'!$A$1:$CZ$1,_xlfn.XLOOKUP($A121,'Copy of PY1 Data(H)'!$A$1:$A$288,'Copy of PY1 Data(H)'!$A$1:$CZ$288))</f>
        <v>132491</v>
      </c>
      <c r="T121" s="180" cm="1">
        <f t="array" ref="T121">_xlfn.XLOOKUP(T$1,'Copy of PY1 Data(H)'!$A$1:$CZ$1,_xlfn.XLOOKUP($A121,'Copy of PY1 Data(H)'!$A$1:$A$288,'Copy of PY1 Data(H)'!$A$1:$CZ$288))</f>
        <v>111363</v>
      </c>
      <c r="U121" s="180" cm="1">
        <f t="array" ref="U121">_xlfn.XLOOKUP(U$1,'Copy of PY1 Data(H)'!$A$1:$CZ$1,_xlfn.XLOOKUP($A121,'Copy of PY1 Data(H)'!$A$1:$A$288,'Copy of PY1 Data(H)'!$A$1:$CZ$288))</f>
        <v>58962</v>
      </c>
      <c r="V121" s="180" cm="1">
        <f t="array" ref="V121">_xlfn.XLOOKUP(V$1,'Copy of PY1 Data(H)'!$A$1:$CZ$1,_xlfn.XLOOKUP($A121,'Copy of PY1 Data(H)'!$A$1:$A$288,'Copy of PY1 Data(H)'!$A$1:$CZ$288))</f>
        <v>697499</v>
      </c>
      <c r="W121" s="180" cm="1">
        <f t="array" ref="W121">_xlfn.XLOOKUP(W$1,'Copy of PY1 Data(H)'!$A$1:$CZ$1,_xlfn.XLOOKUP($A121,'Copy of PY1 Data(H)'!$A$1:$A$288,'Copy of PY1 Data(H)'!$A$1:$CZ$288))</f>
        <v>0</v>
      </c>
      <c r="X121" s="180" cm="1">
        <f t="array" ref="X121">_xlfn.XLOOKUP(X$1,'Copy of PY1 Data(H)'!$A$1:$CZ$1,_xlfn.XLOOKUP($A121,'Copy of PY1 Data(H)'!$A$1:$A$288,'Copy of PY1 Data(H)'!$A$1:$CZ$288))</f>
        <v>0</v>
      </c>
      <c r="Y121" s="180" cm="1">
        <f t="array" ref="Y121">_xlfn.XLOOKUP(Y$1,'Copy of PY1 Data(H)'!$A$1:$CZ$1,_xlfn.XLOOKUP($A121,'Copy of PY1 Data(H)'!$A$1:$A$288,'Copy of PY1 Data(H)'!$A$1:$CZ$288))</f>
        <v>286947</v>
      </c>
      <c r="Z121" s="180" cm="1">
        <f t="array" ref="Z121">_xlfn.XLOOKUP(Z$1,'Copy of PY1 Data(H)'!$A$1:$CZ$1,_xlfn.XLOOKUP($A121,'Copy of PY1 Data(H)'!$A$1:$A$288,'Copy of PY1 Data(H)'!$A$1:$CZ$288))</f>
        <v>4641719</v>
      </c>
      <c r="AA121" s="180" cm="1">
        <f t="array" ref="AA121">_xlfn.XLOOKUP(AA$1,'Copy of PY1 Data(H)'!$A$1:$CZ$1,_xlfn.XLOOKUP($A121,'Copy of PY1 Data(H)'!$A$1:$A$288,'Copy of PY1 Data(H)'!$A$1:$CZ$288))</f>
        <v>69505</v>
      </c>
      <c r="AB121" s="180" cm="1">
        <f t="array" ref="AB121">_xlfn.XLOOKUP(AB$1,'Copy of PY1 Data(H)'!$A$1:$CZ$1,_xlfn.XLOOKUP($A121,'Copy of PY1 Data(H)'!$A$1:$A$288,'Copy of PY1 Data(H)'!$A$1:$CZ$288))</f>
        <v>89076</v>
      </c>
      <c r="AC121" s="180" cm="1">
        <f t="array" ref="AC121">_xlfn.XLOOKUP(AC$1,'Copy of PY1 Data(H)'!$A$1:$CZ$1,_xlfn.XLOOKUP($A121,'Copy of PY1 Data(H)'!$A$1:$A$288,'Copy of PY1 Data(H)'!$A$1:$CZ$288))</f>
        <v>0</v>
      </c>
      <c r="AD121" s="180" cm="1">
        <f t="array" ref="AD121">_xlfn.XLOOKUP(AD$1,'Copy of PY1 Data(H)'!$A$1:$CZ$1,_xlfn.XLOOKUP($A121,'Copy of PY1 Data(H)'!$A$1:$A$288,'Copy of PY1 Data(H)'!$A$1:$CZ$288))</f>
        <v>0</v>
      </c>
      <c r="AE121" s="180" cm="1">
        <f t="array" ref="AE121">_xlfn.XLOOKUP(AE$1,'Copy of PY1 Data(H)'!$A$1:$CZ$1,_xlfn.XLOOKUP($A121,'Copy of PY1 Data(H)'!$A$1:$A$288,'Copy of PY1 Data(H)'!$A$1:$CZ$288))</f>
        <v>0</v>
      </c>
      <c r="AF121" s="180" cm="1">
        <f t="array" ref="AF121">_xlfn.XLOOKUP(AF$1,'Copy of PY1 Data(H)'!$A$1:$CZ$1,_xlfn.XLOOKUP($A121,'Copy of PY1 Data(H)'!$A$1:$A$288,'Copy of PY1 Data(H)'!$A$1:$CZ$288))</f>
        <v>8309907</v>
      </c>
      <c r="AG121" s="180" cm="1">
        <f t="array" ref="AG121">_xlfn.XLOOKUP(AG$1,'Copy of PY1 Data(H)'!$A$1:$CZ$1,_xlfn.XLOOKUP($A121,'Copy of PY1 Data(H)'!$A$1:$A$288,'Copy of PY1 Data(H)'!$A$1:$CZ$288))</f>
        <v>0</v>
      </c>
      <c r="AH121" s="180" cm="1">
        <f t="array" ref="AH121">_xlfn.XLOOKUP(AH$1,'Copy of PY1 Data(H)'!$A$1:$CZ$1,_xlfn.XLOOKUP($A121,'Copy of PY1 Data(H)'!$A$1:$A$288,'Copy of PY1 Data(H)'!$A$1:$CZ$288))</f>
        <v>45727</v>
      </c>
      <c r="AI121" s="180" cm="1">
        <f t="array" ref="AI121">_xlfn.XLOOKUP(AI$1,'Copy of PY1 Data(H)'!$A$1:$CZ$1,_xlfn.XLOOKUP($A121,'Copy of PY1 Data(H)'!$A$1:$A$288,'Copy of PY1 Data(H)'!$A$1:$CZ$288))</f>
        <v>95836</v>
      </c>
      <c r="AJ121" s="180" cm="1">
        <f t="array" ref="AJ121">_xlfn.XLOOKUP(AJ$1,'Copy of PY1 Data(H)'!$A$1:$CZ$1,_xlfn.XLOOKUP($A121,'Copy of PY1 Data(H)'!$A$1:$A$288,'Copy of PY1 Data(H)'!$A$1:$CZ$288))</f>
        <v>71782</v>
      </c>
      <c r="AK121" s="180" cm="1">
        <f t="array" ref="AK121">_xlfn.XLOOKUP(AK$1,'Copy of PY1 Data(H)'!$A$1:$CZ$1,_xlfn.XLOOKUP($A121,'Copy of PY1 Data(H)'!$A$1:$A$288,'Copy of PY1 Data(H)'!$A$1:$CZ$288))</f>
        <v>5375</v>
      </c>
      <c r="AL121" s="180" cm="1">
        <f t="array" ref="AL121">_xlfn.XLOOKUP(AL$1,'Copy of PY1 Data(H)'!$A$1:$CZ$1,_xlfn.XLOOKUP($A121,'Copy of PY1 Data(H)'!$A$1:$A$288,'Copy of PY1 Data(H)'!$A$1:$CZ$288))</f>
        <v>0</v>
      </c>
      <c r="AM121" s="180" cm="1">
        <f t="array" ref="AM121">_xlfn.XLOOKUP(AM$1,'Copy of PY1 Data(H)'!$A$1:$CZ$1,_xlfn.XLOOKUP($A121,'Copy of PY1 Data(H)'!$A$1:$A$288,'Copy of PY1 Data(H)'!$A$1:$CZ$288))</f>
        <v>190993</v>
      </c>
      <c r="AN121" s="180" cm="1">
        <f t="array" ref="AN121">_xlfn.XLOOKUP(AN$1,'Copy of PY1 Data(H)'!$A$1:$CZ$1,_xlfn.XLOOKUP($A121,'Copy of PY1 Data(H)'!$A$1:$A$288,'Copy of PY1 Data(H)'!$A$1:$CZ$288))</f>
        <v>1032422</v>
      </c>
      <c r="AO121" s="180" cm="1">
        <f t="array" ref="AO121">_xlfn.XLOOKUP(AO$1,'Copy of PY1 Data(H)'!$A$1:$CZ$1,_xlfn.XLOOKUP($A121,'Copy of PY1 Data(H)'!$A$1:$A$288,'Copy of PY1 Data(H)'!$A$1:$CZ$288))</f>
        <v>0</v>
      </c>
      <c r="AP121" s="180" cm="1">
        <f t="array" ref="AP121">_xlfn.XLOOKUP(AP$1,'Copy of PY1 Data(H)'!$A$1:$CZ$1,_xlfn.XLOOKUP($A121,'Copy of PY1 Data(H)'!$A$1:$A$288,'Copy of PY1 Data(H)'!$A$1:$CZ$288))</f>
        <v>691523</v>
      </c>
      <c r="AQ121" s="180" cm="1">
        <f t="array" ref="AQ121">_xlfn.XLOOKUP(AQ$1,'Copy of PY1 Data(H)'!$A$1:$CZ$1,_xlfn.XLOOKUP($A121,'Copy of PY1 Data(H)'!$A$1:$A$288,'Copy of PY1 Data(H)'!$A$1:$CZ$288))</f>
        <v>0</v>
      </c>
      <c r="AR121" s="180" cm="1">
        <f t="array" ref="AR121">_xlfn.XLOOKUP(AR$1,'Copy of PY1 Data(H)'!$A$1:$CZ$1,_xlfn.XLOOKUP($A121,'Copy of PY1 Data(H)'!$A$1:$A$288,'Copy of PY1 Data(H)'!$A$1:$CZ$288))</f>
        <v>0</v>
      </c>
      <c r="AS121" s="180" cm="1">
        <f t="array" ref="AS121">_xlfn.XLOOKUP(AS$1,'Copy of PY1 Data(H)'!$A$1:$CZ$1,_xlfn.XLOOKUP($A121,'Copy of PY1 Data(H)'!$A$1:$A$288,'Copy of PY1 Data(H)'!$A$1:$CZ$288))</f>
        <v>0</v>
      </c>
      <c r="AT121" s="180" cm="1">
        <f t="array" ref="AT121">_xlfn.XLOOKUP(AT$1,'Copy of PY1 Data(H)'!$A$1:$CZ$1,_xlfn.XLOOKUP($A121,'Copy of PY1 Data(H)'!$A$1:$A$288,'Copy of PY1 Data(H)'!$A$1:$CZ$288))</f>
        <v>102454</v>
      </c>
      <c r="AU121" s="180" cm="1">
        <f t="array" ref="AU121">_xlfn.XLOOKUP(AU$1,'Copy of PY1 Data(H)'!$A$1:$CZ$1,_xlfn.XLOOKUP($A121,'Copy of PY1 Data(H)'!$A$1:$A$288,'Copy of PY1 Data(H)'!$A$1:$CZ$288))</f>
        <v>32218889</v>
      </c>
      <c r="AV121" s="180" cm="1">
        <f t="array" ref="AV121">_xlfn.XLOOKUP(AV$1,'Copy of PY1 Data(H)'!$A$1:$CZ$1,_xlfn.XLOOKUP($A121,'Copy of PY1 Data(H)'!$A$1:$A$288,'Copy of PY1 Data(H)'!$A$1:$CZ$288))</f>
        <v>11486167</v>
      </c>
      <c r="AW121" s="180" cm="1">
        <f t="array" ref="AW121">_xlfn.XLOOKUP(AW$1,'Copy of PY1 Data(H)'!$A$1:$CZ$1,_xlfn.XLOOKUP($A121,'Copy of PY1 Data(H)'!$A$1:$A$288,'Copy of PY1 Data(H)'!$A$1:$CZ$288))</f>
        <v>164020</v>
      </c>
      <c r="AX121" s="180" cm="1">
        <f t="array" ref="AX121">_xlfn.XLOOKUP(AX$1,'Copy of PY1 Data(H)'!$A$1:$CZ$1,_xlfn.XLOOKUP($A121,'Copy of PY1 Data(H)'!$A$1:$A$288,'Copy of PY1 Data(H)'!$A$1:$CZ$288))</f>
        <v>160771</v>
      </c>
      <c r="AY121" s="180" cm="1">
        <f t="array" ref="AY121">_xlfn.XLOOKUP(AY$1,'Copy of PY1 Data(H)'!$A$1:$CZ$1,_xlfn.XLOOKUP($A121,'Copy of PY1 Data(H)'!$A$1:$A$288,'Copy of PY1 Data(H)'!$A$1:$CZ$288))</f>
        <v>83240</v>
      </c>
      <c r="AZ121" s="180" cm="1">
        <f t="array" ref="AZ121">_xlfn.XLOOKUP(AZ$1,'Copy of PY1 Data(H)'!$A$1:$CZ$1,_xlfn.XLOOKUP($A121,'Copy of PY1 Data(H)'!$A$1:$A$288,'Copy of PY1 Data(H)'!$A$1:$CZ$288))</f>
        <v>101461</v>
      </c>
      <c r="BA121" s="180" cm="1">
        <f t="array" ref="BA121">_xlfn.XLOOKUP(BA$1,'Copy of PY1 Data(H)'!$A$1:$CZ$1,_xlfn.XLOOKUP($A121,'Copy of PY1 Data(H)'!$A$1:$A$288,'Copy of PY1 Data(H)'!$A$1:$CZ$288))</f>
        <v>0</v>
      </c>
      <c r="BB121" s="180" cm="1">
        <f t="array" ref="BB121">_xlfn.XLOOKUP(BB$1,'Copy of PY1 Data(H)'!$A$1:$CZ$1,_xlfn.XLOOKUP($A121,'Copy of PY1 Data(H)'!$A$1:$A$288,'Copy of PY1 Data(H)'!$A$1:$CZ$288))</f>
        <v>624814</v>
      </c>
      <c r="BC121" s="180" cm="1">
        <f t="array" ref="BC121">_xlfn.XLOOKUP(BC$1,'Copy of PY1 Data(H)'!$A$1:$CZ$1,_xlfn.XLOOKUP($A121,'Copy of PY1 Data(H)'!$A$1:$A$288,'Copy of PY1 Data(H)'!$A$1:$CZ$288))</f>
        <v>141442</v>
      </c>
      <c r="BD121" s="180" cm="1">
        <f t="array" ref="BD121">_xlfn.XLOOKUP(BD$1,'Copy of PY1 Data(H)'!$A$1:$CZ$1,_xlfn.XLOOKUP($A121,'Copy of PY1 Data(H)'!$A$1:$A$288,'Copy of PY1 Data(H)'!$A$1:$CZ$288))</f>
        <v>0</v>
      </c>
      <c r="BE121" s="180" cm="1">
        <f t="array" ref="BE121">_xlfn.XLOOKUP(BE$1,'Copy of PY1 Data(H)'!$A$1:$CZ$1,_xlfn.XLOOKUP($A121,'Copy of PY1 Data(H)'!$A$1:$A$288,'Copy of PY1 Data(H)'!$A$1:$CZ$288))</f>
        <v>39172</v>
      </c>
      <c r="BF121" s="180" cm="1">
        <f t="array" ref="BF121">_xlfn.XLOOKUP(BF$1,'Copy of PY1 Data(H)'!$A$1:$CZ$1,_xlfn.XLOOKUP($A121,'Copy of PY1 Data(H)'!$A$1:$A$288,'Copy of PY1 Data(H)'!$A$1:$CZ$288))</f>
        <v>1665329</v>
      </c>
      <c r="BG121" s="180" cm="1">
        <f t="array" ref="BG121">_xlfn.XLOOKUP(BG$1,'Copy of PY1 Data(H)'!$A$1:$CZ$1,_xlfn.XLOOKUP($A121,'Copy of PY1 Data(H)'!$A$1:$A$288,'Copy of PY1 Data(H)'!$A$1:$CZ$288))</f>
        <v>0</v>
      </c>
      <c r="BH121" s="180" cm="1">
        <f t="array" ref="BH121">_xlfn.XLOOKUP(BH$1,'Copy of PY1 Data(H)'!$A$1:$CZ$1,_xlfn.XLOOKUP($A121,'Copy of PY1 Data(H)'!$A$1:$A$288,'Copy of PY1 Data(H)'!$A$1:$CZ$288))</f>
        <v>1259667</v>
      </c>
      <c r="BI121" s="180" cm="1">
        <f t="array" ref="BI121">_xlfn.XLOOKUP(BI$1,'Copy of PY1 Data(H)'!$A$1:$CZ$1,_xlfn.XLOOKUP($A121,'Copy of PY1 Data(H)'!$A$1:$A$288,'Copy of PY1 Data(H)'!$A$1:$CZ$288))</f>
        <v>201392</v>
      </c>
      <c r="BJ121" s="180" cm="1">
        <f t="array" ref="BJ121">_xlfn.XLOOKUP(BJ$1,'Copy of PY1 Data(H)'!$A$1:$CZ$1,_xlfn.XLOOKUP($A121,'Copy of PY1 Data(H)'!$A$1:$A$288,'Copy of PY1 Data(H)'!$A$1:$CZ$288))</f>
        <v>0</v>
      </c>
      <c r="BK121" s="180" cm="1">
        <f t="array" ref="BK121">_xlfn.XLOOKUP(BK$1,'Copy of PY1 Data(H)'!$A$1:$CZ$1,_xlfn.XLOOKUP($A121,'Copy of PY1 Data(H)'!$A$1:$A$288,'Copy of PY1 Data(H)'!$A$1:$CZ$288))</f>
        <v>0</v>
      </c>
      <c r="BL121" s="180" cm="1">
        <f t="array" ref="BL121">_xlfn.XLOOKUP(BL$1,'Copy of PY1 Data(H)'!$A$1:$CZ$1,_xlfn.XLOOKUP($A121,'Copy of PY1 Data(H)'!$A$1:$A$288,'Copy of PY1 Data(H)'!$A$1:$CZ$288))</f>
        <v>2280071</v>
      </c>
      <c r="BM121" s="180" cm="1">
        <f t="array" ref="BM121">_xlfn.XLOOKUP(BM$1,'Copy of PY1 Data(H)'!$A$1:$CZ$1,_xlfn.XLOOKUP($A121,'Copy of PY1 Data(H)'!$A$1:$A$288,'Copy of PY1 Data(H)'!$A$1:$CZ$288))</f>
        <v>3651468</v>
      </c>
      <c r="BN121" s="180" cm="1">
        <f t="array" ref="BN121">_xlfn.XLOOKUP(BN$1,'Copy of PY1 Data(H)'!$A$1:$CZ$1,_xlfn.XLOOKUP($A121,'Copy of PY1 Data(H)'!$A$1:$A$288,'Copy of PY1 Data(H)'!$A$1:$CZ$288))</f>
        <v>773322</v>
      </c>
      <c r="BO121" s="180" cm="1">
        <f t="array" ref="BO121">_xlfn.XLOOKUP(BO$1,'Copy of PY1 Data(H)'!$A$1:$CZ$1,_xlfn.XLOOKUP($A121,'Copy of PY1 Data(H)'!$A$1:$A$288,'Copy of PY1 Data(H)'!$A$1:$CZ$288))</f>
        <v>5461352</v>
      </c>
      <c r="BP121" s="180" cm="1">
        <f t="array" ref="BP121">_xlfn.XLOOKUP(BP$1,'Copy of PY1 Data(H)'!$A$1:$CZ$1,_xlfn.XLOOKUP($A121,'Copy of PY1 Data(H)'!$A$1:$A$288,'Copy of PY1 Data(H)'!$A$1:$CZ$288))</f>
        <v>13108287</v>
      </c>
      <c r="BQ121" s="180" cm="1">
        <f t="array" ref="BQ121">_xlfn.XLOOKUP(BQ$1,'Copy of PY1 Data(H)'!$A$1:$CZ$1,_xlfn.XLOOKUP($A121,'Copy of PY1 Data(H)'!$A$1:$A$288,'Copy of PY1 Data(H)'!$A$1:$CZ$288))</f>
        <v>90959</v>
      </c>
      <c r="BR121" s="180" cm="1">
        <f t="array" ref="BR121">_xlfn.XLOOKUP(BR$1,'Copy of PY1 Data(H)'!$A$1:$CZ$1,_xlfn.XLOOKUP($A121,'Copy of PY1 Data(H)'!$A$1:$A$288,'Copy of PY1 Data(H)'!$A$1:$CZ$288))</f>
        <v>921481</v>
      </c>
      <c r="BS121" s="180" cm="1">
        <f t="array" ref="BS121">_xlfn.XLOOKUP(BS$1,'Copy of PY1 Data(H)'!$A$1:$CZ$1,_xlfn.XLOOKUP($A121,'Copy of PY1 Data(H)'!$A$1:$A$288,'Copy of PY1 Data(H)'!$A$1:$CZ$288))</f>
        <v>0</v>
      </c>
      <c r="BT121" s="180" cm="1">
        <f t="array" ref="BT121">_xlfn.XLOOKUP(BT$1,'Copy of PY1 Data(H)'!$A$1:$CZ$1,_xlfn.XLOOKUP($A121,'Copy of PY1 Data(H)'!$A$1:$A$288,'Copy of PY1 Data(H)'!$A$1:$CZ$288))</f>
        <v>0</v>
      </c>
      <c r="BU121" s="180" cm="1">
        <f t="array" ref="BU121">_xlfn.XLOOKUP(BU$1,'Copy of PY1 Data(H)'!$A$1:$CZ$1,_xlfn.XLOOKUP($A121,'Copy of PY1 Data(H)'!$A$1:$A$288,'Copy of PY1 Data(H)'!$A$1:$CZ$288))</f>
        <v>136559</v>
      </c>
      <c r="BV121" s="180" cm="1">
        <f t="array" ref="BV121">_xlfn.XLOOKUP(BV$1,'Copy of PY1 Data(H)'!$A$1:$CZ$1,_xlfn.XLOOKUP($A121,'Copy of PY1 Data(H)'!$A$1:$A$288,'Copy of PY1 Data(H)'!$A$1:$CZ$288))</f>
        <v>28838</v>
      </c>
      <c r="BW121" s="180" cm="1">
        <f t="array" ref="BW121">_xlfn.XLOOKUP(BW$1,'Copy of PY1 Data(H)'!$A$1:$CZ$1,_xlfn.XLOOKUP($A121,'Copy of PY1 Data(H)'!$A$1:$A$288,'Copy of PY1 Data(H)'!$A$1:$CZ$288))</f>
        <v>564067</v>
      </c>
      <c r="BX121" s="180" cm="1">
        <f t="array" ref="BX121">_xlfn.XLOOKUP(BX$1,'Copy of PY1 Data(H)'!$A$1:$CZ$1,_xlfn.XLOOKUP($A121,'Copy of PY1 Data(H)'!$A$1:$A$288,'Copy of PY1 Data(H)'!$A$1:$CZ$288))</f>
        <v>0</v>
      </c>
      <c r="BY121" s="180" cm="1">
        <f t="array" ref="BY121">_xlfn.XLOOKUP(BY$1,'Copy of PY1 Data(H)'!$A$1:$CZ$1,_xlfn.XLOOKUP($A121,'Copy of PY1 Data(H)'!$A$1:$A$288,'Copy of PY1 Data(H)'!$A$1:$CZ$288))</f>
        <v>4281733</v>
      </c>
      <c r="BZ121" s="180" cm="1">
        <f t="array" ref="BZ121">_xlfn.XLOOKUP(BZ$1,'Copy of PY1 Data(H)'!$A$1:$CZ$1,_xlfn.XLOOKUP($A121,'Copy of PY1 Data(H)'!$A$1:$A$288,'Copy of PY1 Data(H)'!$A$1:$CZ$288))</f>
        <v>35473</v>
      </c>
      <c r="CA121" s="180" cm="1">
        <f t="array" ref="CA121">_xlfn.XLOOKUP(CA$1,'Copy of PY1 Data(H)'!$A$1:$CZ$1,_xlfn.XLOOKUP($A121,'Copy of PY1 Data(H)'!$A$1:$A$288,'Copy of PY1 Data(H)'!$A$1:$CZ$288))</f>
        <v>0</v>
      </c>
      <c r="CB121" s="180" cm="1">
        <f t="array" ref="CB121">_xlfn.XLOOKUP(CB$1,'Copy of PY1 Data(H)'!$A$1:$CZ$1,_xlfn.XLOOKUP($A121,'Copy of PY1 Data(H)'!$A$1:$A$288,'Copy of PY1 Data(H)'!$A$1:$CZ$288))</f>
        <v>34598</v>
      </c>
      <c r="CC121" s="180" cm="1">
        <f t="array" ref="CC121">_xlfn.XLOOKUP(CC$1,'Copy of PY1 Data(H)'!$A$1:$CZ$1,_xlfn.XLOOKUP($A121,'Copy of PY1 Data(H)'!$A$1:$A$288,'Copy of PY1 Data(H)'!$A$1:$CZ$288))</f>
        <v>0</v>
      </c>
      <c r="CD121" s="180" cm="1">
        <f t="array" ref="CD121">_xlfn.XLOOKUP(CD$1,'Copy of PY1 Data(H)'!$A$1:$CZ$1,_xlfn.XLOOKUP($A121,'Copy of PY1 Data(H)'!$A$1:$A$288,'Copy of PY1 Data(H)'!$A$1:$CZ$288))</f>
        <v>0</v>
      </c>
    </row>
    <row r="122" spans="1:82" x14ac:dyDescent="0.3">
      <c r="A122" s="180">
        <v>85</v>
      </c>
      <c r="C122" s="180"/>
      <c r="D122" s="180" cm="1">
        <f t="array" ref="D122">_xlfn.XLOOKUP(D$1,'Copy of PY1 Data(H)'!$A$1:$CZ$1,_xlfn.XLOOKUP($A122,'Copy of PY1 Data(H)'!$A$1:$A$288,'Copy of PY1 Data(H)'!$A$1:$CZ$288))</f>
        <v>542490</v>
      </c>
      <c r="E122" s="180" cm="1">
        <f t="array" ref="E122">_xlfn.XLOOKUP(E$1,'Copy of PY1 Data(H)'!$A$1:$CZ$1,_xlfn.XLOOKUP($A122,'Copy of PY1 Data(H)'!$A$1:$A$288,'Copy of PY1 Data(H)'!$A$1:$CZ$288))</f>
        <v>1642842</v>
      </c>
      <c r="F122" s="180" cm="1">
        <f t="array" ref="F122">_xlfn.XLOOKUP(F$1,'Copy of PY1 Data(H)'!$A$1:$CZ$1,_xlfn.XLOOKUP($A122,'Copy of PY1 Data(H)'!$A$1:$A$288,'Copy of PY1 Data(H)'!$A$1:$CZ$288))</f>
        <v>0</v>
      </c>
      <c r="G122" s="180" cm="1">
        <f t="array" ref="G122">_xlfn.XLOOKUP(G$1,'Copy of PY1 Data(H)'!$A$1:$CZ$1,_xlfn.XLOOKUP($A122,'Copy of PY1 Data(H)'!$A$1:$A$288,'Copy of PY1 Data(H)'!$A$1:$CZ$288))</f>
        <v>890980</v>
      </c>
      <c r="H122" s="180" cm="1">
        <f t="array" ref="H122">_xlfn.XLOOKUP(H$1,'Copy of PY1 Data(H)'!$A$1:$CZ$1,_xlfn.XLOOKUP($A122,'Copy of PY1 Data(H)'!$A$1:$A$288,'Copy of PY1 Data(H)'!$A$1:$CZ$288))</f>
        <v>443613</v>
      </c>
      <c r="I122" s="180" cm="1">
        <f t="array" ref="I122">_xlfn.XLOOKUP(I$1,'Copy of PY1 Data(H)'!$A$1:$CZ$1,_xlfn.XLOOKUP($A122,'Copy of PY1 Data(H)'!$A$1:$A$288,'Copy of PY1 Data(H)'!$A$1:$CZ$288))</f>
        <v>176942</v>
      </c>
      <c r="J122" s="180" cm="1">
        <f t="array" ref="J122">_xlfn.XLOOKUP(J$1,'Copy of PY1 Data(H)'!$A$1:$CZ$1,_xlfn.XLOOKUP($A122,'Copy of PY1 Data(H)'!$A$1:$A$288,'Copy of PY1 Data(H)'!$A$1:$CZ$288))</f>
        <v>0</v>
      </c>
      <c r="K122" s="180" cm="1">
        <f t="array" ref="K122">_xlfn.XLOOKUP(K$1,'Copy of PY1 Data(H)'!$A$1:$CZ$1,_xlfn.XLOOKUP($A122,'Copy of PY1 Data(H)'!$A$1:$A$288,'Copy of PY1 Data(H)'!$A$1:$CZ$288))</f>
        <v>249947</v>
      </c>
      <c r="L122" s="180" cm="1">
        <f t="array" ref="L122">_xlfn.XLOOKUP(L$1,'Copy of PY1 Data(H)'!$A$1:$CZ$1,_xlfn.XLOOKUP($A122,'Copy of PY1 Data(H)'!$A$1:$A$288,'Copy of PY1 Data(H)'!$A$1:$CZ$288))</f>
        <v>4502020</v>
      </c>
      <c r="M122" s="180" cm="1">
        <f t="array" ref="M122">_xlfn.XLOOKUP(M$1,'Copy of PY1 Data(H)'!$A$1:$CZ$1,_xlfn.XLOOKUP($A122,'Copy of PY1 Data(H)'!$A$1:$A$288,'Copy of PY1 Data(H)'!$A$1:$CZ$288))</f>
        <v>0</v>
      </c>
      <c r="N122" s="180" cm="1">
        <f t="array" ref="N122">_xlfn.XLOOKUP(N$1,'Copy of PY1 Data(H)'!$A$1:$CZ$1,_xlfn.XLOOKUP($A122,'Copy of PY1 Data(H)'!$A$1:$A$288,'Copy of PY1 Data(H)'!$A$1:$CZ$288))</f>
        <v>0</v>
      </c>
      <c r="O122" s="180" cm="1">
        <f t="array" ref="O122">_xlfn.XLOOKUP(O$1,'Copy of PY1 Data(H)'!$A$1:$CZ$1,_xlfn.XLOOKUP($A122,'Copy of PY1 Data(H)'!$A$1:$A$288,'Copy of PY1 Data(H)'!$A$1:$CZ$288))</f>
        <v>0</v>
      </c>
      <c r="P122" s="180" cm="1">
        <f t="array" ref="P122">_xlfn.XLOOKUP(P$1,'Copy of PY1 Data(H)'!$A$1:$CZ$1,_xlfn.XLOOKUP($A122,'Copy of PY1 Data(H)'!$A$1:$A$288,'Copy of PY1 Data(H)'!$A$1:$CZ$288))</f>
        <v>171033</v>
      </c>
      <c r="Q122" s="180" cm="1">
        <f t="array" ref="Q122">_xlfn.XLOOKUP(Q$1,'Copy of PY1 Data(H)'!$A$1:$CZ$1,_xlfn.XLOOKUP($A122,'Copy of PY1 Data(H)'!$A$1:$A$288,'Copy of PY1 Data(H)'!$A$1:$CZ$288))</f>
        <v>5573230</v>
      </c>
      <c r="R122" s="180" cm="1">
        <f t="array" ref="R122">_xlfn.XLOOKUP(R$1,'Copy of PY1 Data(H)'!$A$1:$CZ$1,_xlfn.XLOOKUP($A122,'Copy of PY1 Data(H)'!$A$1:$A$288,'Copy of PY1 Data(H)'!$A$1:$CZ$288))</f>
        <v>0</v>
      </c>
      <c r="S122" s="180" cm="1">
        <f t="array" ref="S122">_xlfn.XLOOKUP(S$1,'Copy of PY1 Data(H)'!$A$1:$CZ$1,_xlfn.XLOOKUP($A122,'Copy of PY1 Data(H)'!$A$1:$A$288,'Copy of PY1 Data(H)'!$A$1:$CZ$288))</f>
        <v>341413</v>
      </c>
      <c r="T122" s="180" cm="1">
        <f t="array" ref="T122">_xlfn.XLOOKUP(T$1,'Copy of PY1 Data(H)'!$A$1:$CZ$1,_xlfn.XLOOKUP($A122,'Copy of PY1 Data(H)'!$A$1:$A$288,'Copy of PY1 Data(H)'!$A$1:$CZ$288))</f>
        <v>1250891</v>
      </c>
      <c r="U122" s="180" cm="1">
        <f t="array" ref="U122">_xlfn.XLOOKUP(U$1,'Copy of PY1 Data(H)'!$A$1:$CZ$1,_xlfn.XLOOKUP($A122,'Copy of PY1 Data(H)'!$A$1:$A$288,'Copy of PY1 Data(H)'!$A$1:$CZ$288))</f>
        <v>206349</v>
      </c>
      <c r="V122" s="180" cm="1">
        <f t="array" ref="V122">_xlfn.XLOOKUP(V$1,'Copy of PY1 Data(H)'!$A$1:$CZ$1,_xlfn.XLOOKUP($A122,'Copy of PY1 Data(H)'!$A$1:$A$288,'Copy of PY1 Data(H)'!$A$1:$CZ$288))</f>
        <v>3176947</v>
      </c>
      <c r="W122" s="180" cm="1">
        <f t="array" ref="W122">_xlfn.XLOOKUP(W$1,'Copy of PY1 Data(H)'!$A$1:$CZ$1,_xlfn.XLOOKUP($A122,'Copy of PY1 Data(H)'!$A$1:$A$288,'Copy of PY1 Data(H)'!$A$1:$CZ$288))</f>
        <v>0</v>
      </c>
      <c r="X122" s="180" cm="1">
        <f t="array" ref="X122">_xlfn.XLOOKUP(X$1,'Copy of PY1 Data(H)'!$A$1:$CZ$1,_xlfn.XLOOKUP($A122,'Copy of PY1 Data(H)'!$A$1:$A$288,'Copy of PY1 Data(H)'!$A$1:$CZ$288))</f>
        <v>0</v>
      </c>
      <c r="Y122" s="180" cm="1">
        <f t="array" ref="Y122">_xlfn.XLOOKUP(Y$1,'Copy of PY1 Data(H)'!$A$1:$CZ$1,_xlfn.XLOOKUP($A122,'Copy of PY1 Data(H)'!$A$1:$A$288,'Copy of PY1 Data(H)'!$A$1:$CZ$288))</f>
        <v>1439596</v>
      </c>
      <c r="Z122" s="180" cm="1">
        <f t="array" ref="Z122">_xlfn.XLOOKUP(Z$1,'Copy of PY1 Data(H)'!$A$1:$CZ$1,_xlfn.XLOOKUP($A122,'Copy of PY1 Data(H)'!$A$1:$A$288,'Copy of PY1 Data(H)'!$A$1:$CZ$288))</f>
        <v>14282636</v>
      </c>
      <c r="AA122" s="180" cm="1">
        <f t="array" ref="AA122">_xlfn.XLOOKUP(AA$1,'Copy of PY1 Data(H)'!$A$1:$CZ$1,_xlfn.XLOOKUP($A122,'Copy of PY1 Data(H)'!$A$1:$A$288,'Copy of PY1 Data(H)'!$A$1:$CZ$288))</f>
        <v>149762</v>
      </c>
      <c r="AB122" s="180" cm="1">
        <f t="array" ref="AB122">_xlfn.XLOOKUP(AB$1,'Copy of PY1 Data(H)'!$A$1:$CZ$1,_xlfn.XLOOKUP($A122,'Copy of PY1 Data(H)'!$A$1:$A$288,'Copy of PY1 Data(H)'!$A$1:$CZ$288))</f>
        <v>263982</v>
      </c>
      <c r="AC122" s="180" cm="1">
        <f t="array" ref="AC122">_xlfn.XLOOKUP(AC$1,'Copy of PY1 Data(H)'!$A$1:$CZ$1,_xlfn.XLOOKUP($A122,'Copy of PY1 Data(H)'!$A$1:$A$288,'Copy of PY1 Data(H)'!$A$1:$CZ$288))</f>
        <v>0</v>
      </c>
      <c r="AD122" s="180" cm="1">
        <f t="array" ref="AD122">_xlfn.XLOOKUP(AD$1,'Copy of PY1 Data(H)'!$A$1:$CZ$1,_xlfn.XLOOKUP($A122,'Copy of PY1 Data(H)'!$A$1:$A$288,'Copy of PY1 Data(H)'!$A$1:$CZ$288))</f>
        <v>0</v>
      </c>
      <c r="AE122" s="180" cm="1">
        <f t="array" ref="AE122">_xlfn.XLOOKUP(AE$1,'Copy of PY1 Data(H)'!$A$1:$CZ$1,_xlfn.XLOOKUP($A122,'Copy of PY1 Data(H)'!$A$1:$A$288,'Copy of PY1 Data(H)'!$A$1:$CZ$288))</f>
        <v>0</v>
      </c>
      <c r="AF122" s="180" cm="1">
        <f t="array" ref="AF122">_xlfn.XLOOKUP(AF$1,'Copy of PY1 Data(H)'!$A$1:$CZ$1,_xlfn.XLOOKUP($A122,'Copy of PY1 Data(H)'!$A$1:$A$288,'Copy of PY1 Data(H)'!$A$1:$CZ$288))</f>
        <v>38547164</v>
      </c>
      <c r="AG122" s="180" cm="1">
        <f t="array" ref="AG122">_xlfn.XLOOKUP(AG$1,'Copy of PY1 Data(H)'!$A$1:$CZ$1,_xlfn.XLOOKUP($A122,'Copy of PY1 Data(H)'!$A$1:$A$288,'Copy of PY1 Data(H)'!$A$1:$CZ$288))</f>
        <v>267</v>
      </c>
      <c r="AH122" s="180" cm="1">
        <f t="array" ref="AH122">_xlfn.XLOOKUP(AH$1,'Copy of PY1 Data(H)'!$A$1:$CZ$1,_xlfn.XLOOKUP($A122,'Copy of PY1 Data(H)'!$A$1:$A$288,'Copy of PY1 Data(H)'!$A$1:$CZ$288))</f>
        <v>236503</v>
      </c>
      <c r="AI122" s="180" cm="1">
        <f t="array" ref="AI122">_xlfn.XLOOKUP(AI$1,'Copy of PY1 Data(H)'!$A$1:$CZ$1,_xlfn.XLOOKUP($A122,'Copy of PY1 Data(H)'!$A$1:$A$288,'Copy of PY1 Data(H)'!$A$1:$CZ$288))</f>
        <v>3934521</v>
      </c>
      <c r="AJ122" s="180" cm="1">
        <f t="array" ref="AJ122">_xlfn.XLOOKUP(AJ$1,'Copy of PY1 Data(H)'!$A$1:$CZ$1,_xlfn.XLOOKUP($A122,'Copy of PY1 Data(H)'!$A$1:$A$288,'Copy of PY1 Data(H)'!$A$1:$CZ$288))</f>
        <v>87339</v>
      </c>
      <c r="AK122" s="180" cm="1">
        <f t="array" ref="AK122">_xlfn.XLOOKUP(AK$1,'Copy of PY1 Data(H)'!$A$1:$CZ$1,_xlfn.XLOOKUP($A122,'Copy of PY1 Data(H)'!$A$1:$A$288,'Copy of PY1 Data(H)'!$A$1:$CZ$288))</f>
        <v>72148</v>
      </c>
      <c r="AL122" s="180" cm="1">
        <f t="array" ref="AL122">_xlfn.XLOOKUP(AL$1,'Copy of PY1 Data(H)'!$A$1:$CZ$1,_xlfn.XLOOKUP($A122,'Copy of PY1 Data(H)'!$A$1:$A$288,'Copy of PY1 Data(H)'!$A$1:$CZ$288))</f>
        <v>0</v>
      </c>
      <c r="AM122" s="180" cm="1">
        <f t="array" ref="AM122">_xlfn.XLOOKUP(AM$1,'Copy of PY1 Data(H)'!$A$1:$CZ$1,_xlfn.XLOOKUP($A122,'Copy of PY1 Data(H)'!$A$1:$A$288,'Copy of PY1 Data(H)'!$A$1:$CZ$288))</f>
        <v>284820</v>
      </c>
      <c r="AN122" s="180" cm="1">
        <f t="array" ref="AN122">_xlfn.XLOOKUP(AN$1,'Copy of PY1 Data(H)'!$A$1:$CZ$1,_xlfn.XLOOKUP($A122,'Copy of PY1 Data(H)'!$A$1:$A$288,'Copy of PY1 Data(H)'!$A$1:$CZ$288))</f>
        <v>7058224</v>
      </c>
      <c r="AO122" s="180" cm="1">
        <f t="array" ref="AO122">_xlfn.XLOOKUP(AO$1,'Copy of PY1 Data(H)'!$A$1:$CZ$1,_xlfn.XLOOKUP($A122,'Copy of PY1 Data(H)'!$A$1:$A$288,'Copy of PY1 Data(H)'!$A$1:$CZ$288))</f>
        <v>0</v>
      </c>
      <c r="AP122" s="180" cm="1">
        <f t="array" ref="AP122">_xlfn.XLOOKUP(AP$1,'Copy of PY1 Data(H)'!$A$1:$CZ$1,_xlfn.XLOOKUP($A122,'Copy of PY1 Data(H)'!$A$1:$A$288,'Copy of PY1 Data(H)'!$A$1:$CZ$288))</f>
        <v>2611308</v>
      </c>
      <c r="AQ122" s="180" cm="1">
        <f t="array" ref="AQ122">_xlfn.XLOOKUP(AQ$1,'Copy of PY1 Data(H)'!$A$1:$CZ$1,_xlfn.XLOOKUP($A122,'Copy of PY1 Data(H)'!$A$1:$A$288,'Copy of PY1 Data(H)'!$A$1:$CZ$288))</f>
        <v>0</v>
      </c>
      <c r="AR122" s="180" cm="1">
        <f t="array" ref="AR122">_xlfn.XLOOKUP(AR$1,'Copy of PY1 Data(H)'!$A$1:$CZ$1,_xlfn.XLOOKUP($A122,'Copy of PY1 Data(H)'!$A$1:$A$288,'Copy of PY1 Data(H)'!$A$1:$CZ$288))</f>
        <v>0</v>
      </c>
      <c r="AS122" s="180" cm="1">
        <f t="array" ref="AS122">_xlfn.XLOOKUP(AS$1,'Copy of PY1 Data(H)'!$A$1:$CZ$1,_xlfn.XLOOKUP($A122,'Copy of PY1 Data(H)'!$A$1:$A$288,'Copy of PY1 Data(H)'!$A$1:$CZ$288))</f>
        <v>0</v>
      </c>
      <c r="AT122" s="180" cm="1">
        <f t="array" ref="AT122">_xlfn.XLOOKUP(AT$1,'Copy of PY1 Data(H)'!$A$1:$CZ$1,_xlfn.XLOOKUP($A122,'Copy of PY1 Data(H)'!$A$1:$A$288,'Copy of PY1 Data(H)'!$A$1:$CZ$288))</f>
        <v>430257</v>
      </c>
      <c r="AU122" s="180" cm="1">
        <f t="array" ref="AU122">_xlfn.XLOOKUP(AU$1,'Copy of PY1 Data(H)'!$A$1:$CZ$1,_xlfn.XLOOKUP($A122,'Copy of PY1 Data(H)'!$A$1:$A$288,'Copy of PY1 Data(H)'!$A$1:$CZ$288))</f>
        <v>101847968</v>
      </c>
      <c r="AV122" s="180" cm="1">
        <f t="array" ref="AV122">_xlfn.XLOOKUP(AV$1,'Copy of PY1 Data(H)'!$A$1:$CZ$1,_xlfn.XLOOKUP($A122,'Copy of PY1 Data(H)'!$A$1:$A$288,'Copy of PY1 Data(H)'!$A$1:$CZ$288))</f>
        <v>45993200</v>
      </c>
      <c r="AW122" s="180" cm="1">
        <f t="array" ref="AW122">_xlfn.XLOOKUP(AW$1,'Copy of PY1 Data(H)'!$A$1:$CZ$1,_xlfn.XLOOKUP($A122,'Copy of PY1 Data(H)'!$A$1:$A$288,'Copy of PY1 Data(H)'!$A$1:$CZ$288))</f>
        <v>1088243</v>
      </c>
      <c r="AX122" s="180" cm="1">
        <f t="array" ref="AX122">_xlfn.XLOOKUP(AX$1,'Copy of PY1 Data(H)'!$A$1:$CZ$1,_xlfn.XLOOKUP($A122,'Copy of PY1 Data(H)'!$A$1:$A$288,'Copy of PY1 Data(H)'!$A$1:$CZ$288))</f>
        <v>483855</v>
      </c>
      <c r="AY122" s="180" cm="1">
        <f t="array" ref="AY122">_xlfn.XLOOKUP(AY$1,'Copy of PY1 Data(H)'!$A$1:$CZ$1,_xlfn.XLOOKUP($A122,'Copy of PY1 Data(H)'!$A$1:$A$288,'Copy of PY1 Data(H)'!$A$1:$CZ$288))</f>
        <v>531752</v>
      </c>
      <c r="AZ122" s="180" cm="1">
        <f t="array" ref="AZ122">_xlfn.XLOOKUP(AZ$1,'Copy of PY1 Data(H)'!$A$1:$CZ$1,_xlfn.XLOOKUP($A122,'Copy of PY1 Data(H)'!$A$1:$A$288,'Copy of PY1 Data(H)'!$A$1:$CZ$288))</f>
        <v>342769</v>
      </c>
      <c r="BA122" s="180" cm="1">
        <f t="array" ref="BA122">_xlfn.XLOOKUP(BA$1,'Copy of PY1 Data(H)'!$A$1:$CZ$1,_xlfn.XLOOKUP($A122,'Copy of PY1 Data(H)'!$A$1:$A$288,'Copy of PY1 Data(H)'!$A$1:$CZ$288))</f>
        <v>0</v>
      </c>
      <c r="BB122" s="180" cm="1">
        <f t="array" ref="BB122">_xlfn.XLOOKUP(BB$1,'Copy of PY1 Data(H)'!$A$1:$CZ$1,_xlfn.XLOOKUP($A122,'Copy of PY1 Data(H)'!$A$1:$A$288,'Copy of PY1 Data(H)'!$A$1:$CZ$288))</f>
        <v>3434020</v>
      </c>
      <c r="BC122" s="180" cm="1">
        <f t="array" ref="BC122">_xlfn.XLOOKUP(BC$1,'Copy of PY1 Data(H)'!$A$1:$CZ$1,_xlfn.XLOOKUP($A122,'Copy of PY1 Data(H)'!$A$1:$A$288,'Copy of PY1 Data(H)'!$A$1:$CZ$288))</f>
        <v>305977</v>
      </c>
      <c r="BD122" s="180" cm="1">
        <f t="array" ref="BD122">_xlfn.XLOOKUP(BD$1,'Copy of PY1 Data(H)'!$A$1:$CZ$1,_xlfn.XLOOKUP($A122,'Copy of PY1 Data(H)'!$A$1:$A$288,'Copy of PY1 Data(H)'!$A$1:$CZ$288))</f>
        <v>0</v>
      </c>
      <c r="BE122" s="180" cm="1">
        <f t="array" ref="BE122">_xlfn.XLOOKUP(BE$1,'Copy of PY1 Data(H)'!$A$1:$CZ$1,_xlfn.XLOOKUP($A122,'Copy of PY1 Data(H)'!$A$1:$A$288,'Copy of PY1 Data(H)'!$A$1:$CZ$288))</f>
        <v>137172</v>
      </c>
      <c r="BF122" s="180" cm="1">
        <f t="array" ref="BF122">_xlfn.XLOOKUP(BF$1,'Copy of PY1 Data(H)'!$A$1:$CZ$1,_xlfn.XLOOKUP($A122,'Copy of PY1 Data(H)'!$A$1:$A$288,'Copy of PY1 Data(H)'!$A$1:$CZ$288))</f>
        <v>8690286</v>
      </c>
      <c r="BG122" s="180" cm="1">
        <f t="array" ref="BG122">_xlfn.XLOOKUP(BG$1,'Copy of PY1 Data(H)'!$A$1:$CZ$1,_xlfn.XLOOKUP($A122,'Copy of PY1 Data(H)'!$A$1:$A$288,'Copy of PY1 Data(H)'!$A$1:$CZ$288))</f>
        <v>0</v>
      </c>
      <c r="BH122" s="180" cm="1">
        <f t="array" ref="BH122">_xlfn.XLOOKUP(BH$1,'Copy of PY1 Data(H)'!$A$1:$CZ$1,_xlfn.XLOOKUP($A122,'Copy of PY1 Data(H)'!$A$1:$A$288,'Copy of PY1 Data(H)'!$A$1:$CZ$288))</f>
        <v>6210782</v>
      </c>
      <c r="BI122" s="180" cm="1">
        <f t="array" ref="BI122">_xlfn.XLOOKUP(BI$1,'Copy of PY1 Data(H)'!$A$1:$CZ$1,_xlfn.XLOOKUP($A122,'Copy of PY1 Data(H)'!$A$1:$A$288,'Copy of PY1 Data(H)'!$A$1:$CZ$288))</f>
        <v>2205301</v>
      </c>
      <c r="BJ122" s="180" cm="1">
        <f t="array" ref="BJ122">_xlfn.XLOOKUP(BJ$1,'Copy of PY1 Data(H)'!$A$1:$CZ$1,_xlfn.XLOOKUP($A122,'Copy of PY1 Data(H)'!$A$1:$A$288,'Copy of PY1 Data(H)'!$A$1:$CZ$288))</f>
        <v>0</v>
      </c>
      <c r="BK122" s="180" cm="1">
        <f t="array" ref="BK122">_xlfn.XLOOKUP(BK$1,'Copy of PY1 Data(H)'!$A$1:$CZ$1,_xlfn.XLOOKUP($A122,'Copy of PY1 Data(H)'!$A$1:$A$288,'Copy of PY1 Data(H)'!$A$1:$CZ$288))</f>
        <v>0</v>
      </c>
      <c r="BL122" s="180" cm="1">
        <f t="array" ref="BL122">_xlfn.XLOOKUP(BL$1,'Copy of PY1 Data(H)'!$A$1:$CZ$1,_xlfn.XLOOKUP($A122,'Copy of PY1 Data(H)'!$A$1:$A$288,'Copy of PY1 Data(H)'!$A$1:$CZ$288))</f>
        <v>14389495</v>
      </c>
      <c r="BM122" s="180" cm="1">
        <f t="array" ref="BM122">_xlfn.XLOOKUP(BM$1,'Copy of PY1 Data(H)'!$A$1:$CZ$1,_xlfn.XLOOKUP($A122,'Copy of PY1 Data(H)'!$A$1:$A$288,'Copy of PY1 Data(H)'!$A$1:$CZ$288))</f>
        <v>18044865</v>
      </c>
      <c r="BN122" s="180" cm="1">
        <f t="array" ref="BN122">_xlfn.XLOOKUP(BN$1,'Copy of PY1 Data(H)'!$A$1:$CZ$1,_xlfn.XLOOKUP($A122,'Copy of PY1 Data(H)'!$A$1:$A$288,'Copy of PY1 Data(H)'!$A$1:$CZ$288))</f>
        <v>1630644</v>
      </c>
      <c r="BO122" s="180" cm="1">
        <f t="array" ref="BO122">_xlfn.XLOOKUP(BO$1,'Copy of PY1 Data(H)'!$A$1:$CZ$1,_xlfn.XLOOKUP($A122,'Copy of PY1 Data(H)'!$A$1:$A$288,'Copy of PY1 Data(H)'!$A$1:$CZ$288))</f>
        <v>25634649</v>
      </c>
      <c r="BP122" s="180" cm="1">
        <f t="array" ref="BP122">_xlfn.XLOOKUP(BP$1,'Copy of PY1 Data(H)'!$A$1:$CZ$1,_xlfn.XLOOKUP($A122,'Copy of PY1 Data(H)'!$A$1:$A$288,'Copy of PY1 Data(H)'!$A$1:$CZ$288))</f>
        <v>43943265</v>
      </c>
      <c r="BQ122" s="180" cm="1">
        <f t="array" ref="BQ122">_xlfn.XLOOKUP(BQ$1,'Copy of PY1 Data(H)'!$A$1:$CZ$1,_xlfn.XLOOKUP($A122,'Copy of PY1 Data(H)'!$A$1:$A$288,'Copy of PY1 Data(H)'!$A$1:$CZ$288))</f>
        <v>250841</v>
      </c>
      <c r="BR122" s="180" cm="1">
        <f t="array" ref="BR122">_xlfn.XLOOKUP(BR$1,'Copy of PY1 Data(H)'!$A$1:$CZ$1,_xlfn.XLOOKUP($A122,'Copy of PY1 Data(H)'!$A$1:$A$288,'Copy of PY1 Data(H)'!$A$1:$CZ$288))</f>
        <v>2992254</v>
      </c>
      <c r="BS122" s="180" cm="1">
        <f t="array" ref="BS122">_xlfn.XLOOKUP(BS$1,'Copy of PY1 Data(H)'!$A$1:$CZ$1,_xlfn.XLOOKUP($A122,'Copy of PY1 Data(H)'!$A$1:$A$288,'Copy of PY1 Data(H)'!$A$1:$CZ$288))</f>
        <v>0</v>
      </c>
      <c r="BT122" s="180" cm="1">
        <f t="array" ref="BT122">_xlfn.XLOOKUP(BT$1,'Copy of PY1 Data(H)'!$A$1:$CZ$1,_xlfn.XLOOKUP($A122,'Copy of PY1 Data(H)'!$A$1:$A$288,'Copy of PY1 Data(H)'!$A$1:$CZ$288))</f>
        <v>0</v>
      </c>
      <c r="BU122" s="180" cm="1">
        <f t="array" ref="BU122">_xlfn.XLOOKUP(BU$1,'Copy of PY1 Data(H)'!$A$1:$CZ$1,_xlfn.XLOOKUP($A122,'Copy of PY1 Data(H)'!$A$1:$A$288,'Copy of PY1 Data(H)'!$A$1:$CZ$288))</f>
        <v>301337</v>
      </c>
      <c r="BV122" s="180" cm="1">
        <f t="array" ref="BV122">_xlfn.XLOOKUP(BV$1,'Copy of PY1 Data(H)'!$A$1:$CZ$1,_xlfn.XLOOKUP($A122,'Copy of PY1 Data(H)'!$A$1:$A$288,'Copy of PY1 Data(H)'!$A$1:$CZ$288))</f>
        <v>50329</v>
      </c>
      <c r="BW122" s="180" cm="1">
        <f t="array" ref="BW122">_xlfn.XLOOKUP(BW$1,'Copy of PY1 Data(H)'!$A$1:$CZ$1,_xlfn.XLOOKUP($A122,'Copy of PY1 Data(H)'!$A$1:$A$288,'Copy of PY1 Data(H)'!$A$1:$CZ$288))</f>
        <v>2170179</v>
      </c>
      <c r="BX122" s="180" cm="1">
        <f t="array" ref="BX122">_xlfn.XLOOKUP(BX$1,'Copy of PY1 Data(H)'!$A$1:$CZ$1,_xlfn.XLOOKUP($A122,'Copy of PY1 Data(H)'!$A$1:$A$288,'Copy of PY1 Data(H)'!$A$1:$CZ$288))</f>
        <v>0</v>
      </c>
      <c r="BY122" s="180" cm="1">
        <f t="array" ref="BY122">_xlfn.XLOOKUP(BY$1,'Copy of PY1 Data(H)'!$A$1:$CZ$1,_xlfn.XLOOKUP($A122,'Copy of PY1 Data(H)'!$A$1:$A$288,'Copy of PY1 Data(H)'!$A$1:$CZ$288))</f>
        <v>15108417</v>
      </c>
      <c r="BZ122" s="180" cm="1">
        <f t="array" ref="BZ122">_xlfn.XLOOKUP(BZ$1,'Copy of PY1 Data(H)'!$A$1:$CZ$1,_xlfn.XLOOKUP($A122,'Copy of PY1 Data(H)'!$A$1:$A$288,'Copy of PY1 Data(H)'!$A$1:$CZ$288))</f>
        <v>196842</v>
      </c>
      <c r="CA122" s="180" cm="1">
        <f t="array" ref="CA122">_xlfn.XLOOKUP(CA$1,'Copy of PY1 Data(H)'!$A$1:$CZ$1,_xlfn.XLOOKUP($A122,'Copy of PY1 Data(H)'!$A$1:$A$288,'Copy of PY1 Data(H)'!$A$1:$CZ$288))</f>
        <v>0</v>
      </c>
      <c r="CB122" s="180" cm="1">
        <f t="array" ref="CB122">_xlfn.XLOOKUP(CB$1,'Copy of PY1 Data(H)'!$A$1:$CZ$1,_xlfn.XLOOKUP($A122,'Copy of PY1 Data(H)'!$A$1:$A$288,'Copy of PY1 Data(H)'!$A$1:$CZ$288))</f>
        <v>236177</v>
      </c>
      <c r="CC122" s="180" cm="1">
        <f t="array" ref="CC122">_xlfn.XLOOKUP(CC$1,'Copy of PY1 Data(H)'!$A$1:$CZ$1,_xlfn.XLOOKUP($A122,'Copy of PY1 Data(H)'!$A$1:$A$288,'Copy of PY1 Data(H)'!$A$1:$CZ$288))</f>
        <v>0</v>
      </c>
      <c r="CD122" s="180" cm="1">
        <f t="array" ref="CD122">_xlfn.XLOOKUP(CD$1,'Copy of PY1 Data(H)'!$A$1:$CZ$1,_xlfn.XLOOKUP($A122,'Copy of PY1 Data(H)'!$A$1:$A$288,'Copy of PY1 Data(H)'!$A$1:$CZ$288))</f>
        <v>0</v>
      </c>
    </row>
    <row r="123" spans="1:82" x14ac:dyDescent="0.3">
      <c r="A123" s="180">
        <v>89</v>
      </c>
      <c r="C123" s="180"/>
      <c r="D123" s="180" cm="1">
        <f t="array" ref="D123">_xlfn.XLOOKUP(D$1,'Copy of PY1 Data(H)'!$A$1:$CZ$1,_xlfn.XLOOKUP($A123,'Copy of PY1 Data(H)'!$A$1:$A$288,'Copy of PY1 Data(H)'!$A$1:$CZ$288))</f>
        <v>0</v>
      </c>
      <c r="E123" s="180" cm="1">
        <f t="array" ref="E123">_xlfn.XLOOKUP(E$1,'Copy of PY1 Data(H)'!$A$1:$CZ$1,_xlfn.XLOOKUP($A123,'Copy of PY1 Data(H)'!$A$1:$A$288,'Copy of PY1 Data(H)'!$A$1:$CZ$288))</f>
        <v>106740</v>
      </c>
      <c r="F123" s="180" cm="1">
        <f t="array" ref="F123">_xlfn.XLOOKUP(F$1,'Copy of PY1 Data(H)'!$A$1:$CZ$1,_xlfn.XLOOKUP($A123,'Copy of PY1 Data(H)'!$A$1:$A$288,'Copy of PY1 Data(H)'!$A$1:$CZ$288))</f>
        <v>0</v>
      </c>
      <c r="G123" s="180" cm="1">
        <f t="array" ref="G123">_xlfn.XLOOKUP(G$1,'Copy of PY1 Data(H)'!$A$1:$CZ$1,_xlfn.XLOOKUP($A123,'Copy of PY1 Data(H)'!$A$1:$A$288,'Copy of PY1 Data(H)'!$A$1:$CZ$288))</f>
        <v>0</v>
      </c>
      <c r="H123" s="180" cm="1">
        <f t="array" ref="H123">_xlfn.XLOOKUP(H$1,'Copy of PY1 Data(H)'!$A$1:$CZ$1,_xlfn.XLOOKUP($A123,'Copy of PY1 Data(H)'!$A$1:$A$288,'Copy of PY1 Data(H)'!$A$1:$CZ$288))</f>
        <v>60593</v>
      </c>
      <c r="I123" s="180" cm="1">
        <f t="array" ref="I123">_xlfn.XLOOKUP(I$1,'Copy of PY1 Data(H)'!$A$1:$CZ$1,_xlfn.XLOOKUP($A123,'Copy of PY1 Data(H)'!$A$1:$A$288,'Copy of PY1 Data(H)'!$A$1:$CZ$288))</f>
        <v>0</v>
      </c>
      <c r="J123" s="180" cm="1">
        <f t="array" ref="J123">_xlfn.XLOOKUP(J$1,'Copy of PY1 Data(H)'!$A$1:$CZ$1,_xlfn.XLOOKUP($A123,'Copy of PY1 Data(H)'!$A$1:$A$288,'Copy of PY1 Data(H)'!$A$1:$CZ$288))</f>
        <v>0</v>
      </c>
      <c r="K123" s="180" cm="1">
        <f t="array" ref="K123">_xlfn.XLOOKUP(K$1,'Copy of PY1 Data(H)'!$A$1:$CZ$1,_xlfn.XLOOKUP($A123,'Copy of PY1 Data(H)'!$A$1:$A$288,'Copy of PY1 Data(H)'!$A$1:$CZ$288))</f>
        <v>31973</v>
      </c>
      <c r="L123" s="180" cm="1">
        <f t="array" ref="L123">_xlfn.XLOOKUP(L$1,'Copy of PY1 Data(H)'!$A$1:$CZ$1,_xlfn.XLOOKUP($A123,'Copy of PY1 Data(H)'!$A$1:$A$288,'Copy of PY1 Data(H)'!$A$1:$CZ$288))</f>
        <v>343443</v>
      </c>
      <c r="M123" s="180" cm="1">
        <f t="array" ref="M123">_xlfn.XLOOKUP(M$1,'Copy of PY1 Data(H)'!$A$1:$CZ$1,_xlfn.XLOOKUP($A123,'Copy of PY1 Data(H)'!$A$1:$A$288,'Copy of PY1 Data(H)'!$A$1:$CZ$288))</f>
        <v>0</v>
      </c>
      <c r="N123" s="180" cm="1">
        <f t="array" ref="N123">_xlfn.XLOOKUP(N$1,'Copy of PY1 Data(H)'!$A$1:$CZ$1,_xlfn.XLOOKUP($A123,'Copy of PY1 Data(H)'!$A$1:$A$288,'Copy of PY1 Data(H)'!$A$1:$CZ$288))</f>
        <v>0</v>
      </c>
      <c r="O123" s="180" cm="1">
        <f t="array" ref="O123">_xlfn.XLOOKUP(O$1,'Copy of PY1 Data(H)'!$A$1:$CZ$1,_xlfn.XLOOKUP($A123,'Copy of PY1 Data(H)'!$A$1:$A$288,'Copy of PY1 Data(H)'!$A$1:$CZ$288))</f>
        <v>0</v>
      </c>
      <c r="P123" s="180" cm="1">
        <f t="array" ref="P123">_xlfn.XLOOKUP(P$1,'Copy of PY1 Data(H)'!$A$1:$CZ$1,_xlfn.XLOOKUP($A123,'Copy of PY1 Data(H)'!$A$1:$A$288,'Copy of PY1 Data(H)'!$A$1:$CZ$288))</f>
        <v>0</v>
      </c>
      <c r="Q123" s="180" cm="1">
        <f t="array" ref="Q123">_xlfn.XLOOKUP(Q$1,'Copy of PY1 Data(H)'!$A$1:$CZ$1,_xlfn.XLOOKUP($A123,'Copy of PY1 Data(H)'!$A$1:$A$288,'Copy of PY1 Data(H)'!$A$1:$CZ$288))</f>
        <v>0</v>
      </c>
      <c r="R123" s="180" cm="1">
        <f t="array" ref="R123">_xlfn.XLOOKUP(R$1,'Copy of PY1 Data(H)'!$A$1:$CZ$1,_xlfn.XLOOKUP($A123,'Copy of PY1 Data(H)'!$A$1:$A$288,'Copy of PY1 Data(H)'!$A$1:$CZ$288))</f>
        <v>0</v>
      </c>
      <c r="S123" s="180" cm="1">
        <f t="array" ref="S123">_xlfn.XLOOKUP(S$1,'Copy of PY1 Data(H)'!$A$1:$CZ$1,_xlfn.XLOOKUP($A123,'Copy of PY1 Data(H)'!$A$1:$A$288,'Copy of PY1 Data(H)'!$A$1:$CZ$288))</f>
        <v>0</v>
      </c>
      <c r="T123" s="180" cm="1">
        <f t="array" ref="T123">_xlfn.XLOOKUP(T$1,'Copy of PY1 Data(H)'!$A$1:$CZ$1,_xlfn.XLOOKUP($A123,'Copy of PY1 Data(H)'!$A$1:$A$288,'Copy of PY1 Data(H)'!$A$1:$CZ$288))</f>
        <v>26759</v>
      </c>
      <c r="U123" s="180" cm="1">
        <f t="array" ref="U123">_xlfn.XLOOKUP(U$1,'Copy of PY1 Data(H)'!$A$1:$CZ$1,_xlfn.XLOOKUP($A123,'Copy of PY1 Data(H)'!$A$1:$A$288,'Copy of PY1 Data(H)'!$A$1:$CZ$288))</f>
        <v>2406</v>
      </c>
      <c r="V123" s="180" cm="1">
        <f t="array" ref="V123">_xlfn.XLOOKUP(V$1,'Copy of PY1 Data(H)'!$A$1:$CZ$1,_xlfn.XLOOKUP($A123,'Copy of PY1 Data(H)'!$A$1:$A$288,'Copy of PY1 Data(H)'!$A$1:$CZ$288))</f>
        <v>159141</v>
      </c>
      <c r="W123" s="180" cm="1">
        <f t="array" ref="W123">_xlfn.XLOOKUP(W$1,'Copy of PY1 Data(H)'!$A$1:$CZ$1,_xlfn.XLOOKUP($A123,'Copy of PY1 Data(H)'!$A$1:$A$288,'Copy of PY1 Data(H)'!$A$1:$CZ$288))</f>
        <v>0</v>
      </c>
      <c r="X123" s="180" cm="1">
        <f t="array" ref="X123">_xlfn.XLOOKUP(X$1,'Copy of PY1 Data(H)'!$A$1:$CZ$1,_xlfn.XLOOKUP($A123,'Copy of PY1 Data(H)'!$A$1:$A$288,'Copy of PY1 Data(H)'!$A$1:$CZ$288))</f>
        <v>0</v>
      </c>
      <c r="Y123" s="180" cm="1">
        <f t="array" ref="Y123">_xlfn.XLOOKUP(Y$1,'Copy of PY1 Data(H)'!$A$1:$CZ$1,_xlfn.XLOOKUP($A123,'Copy of PY1 Data(H)'!$A$1:$A$288,'Copy of PY1 Data(H)'!$A$1:$CZ$288))</f>
        <v>29919</v>
      </c>
      <c r="Z123" s="180" cm="1">
        <f t="array" ref="Z123">_xlfn.XLOOKUP(Z$1,'Copy of PY1 Data(H)'!$A$1:$CZ$1,_xlfn.XLOOKUP($A123,'Copy of PY1 Data(H)'!$A$1:$A$288,'Copy of PY1 Data(H)'!$A$1:$CZ$288))</f>
        <v>1261423</v>
      </c>
      <c r="AA123" s="180" cm="1">
        <f t="array" ref="AA123">_xlfn.XLOOKUP(AA$1,'Copy of PY1 Data(H)'!$A$1:$CZ$1,_xlfn.XLOOKUP($A123,'Copy of PY1 Data(H)'!$A$1:$A$288,'Copy of PY1 Data(H)'!$A$1:$CZ$288))</f>
        <v>0</v>
      </c>
      <c r="AB123" s="180" cm="1">
        <f t="array" ref="AB123">_xlfn.XLOOKUP(AB$1,'Copy of PY1 Data(H)'!$A$1:$CZ$1,_xlfn.XLOOKUP($A123,'Copy of PY1 Data(H)'!$A$1:$A$288,'Copy of PY1 Data(H)'!$A$1:$CZ$288))</f>
        <v>0</v>
      </c>
      <c r="AC123" s="180" cm="1">
        <f t="array" ref="AC123">_xlfn.XLOOKUP(AC$1,'Copy of PY1 Data(H)'!$A$1:$CZ$1,_xlfn.XLOOKUP($A123,'Copy of PY1 Data(H)'!$A$1:$A$288,'Copy of PY1 Data(H)'!$A$1:$CZ$288))</f>
        <v>0</v>
      </c>
      <c r="AD123" s="180" cm="1">
        <f t="array" ref="AD123">_xlfn.XLOOKUP(AD$1,'Copy of PY1 Data(H)'!$A$1:$CZ$1,_xlfn.XLOOKUP($A123,'Copy of PY1 Data(H)'!$A$1:$A$288,'Copy of PY1 Data(H)'!$A$1:$CZ$288))</f>
        <v>0</v>
      </c>
      <c r="AE123" s="180" cm="1">
        <f t="array" ref="AE123">_xlfn.XLOOKUP(AE$1,'Copy of PY1 Data(H)'!$A$1:$CZ$1,_xlfn.XLOOKUP($A123,'Copy of PY1 Data(H)'!$A$1:$A$288,'Copy of PY1 Data(H)'!$A$1:$CZ$288))</f>
        <v>0</v>
      </c>
      <c r="AF123" s="180" cm="1">
        <f t="array" ref="AF123">_xlfn.XLOOKUP(AF$1,'Copy of PY1 Data(H)'!$A$1:$CZ$1,_xlfn.XLOOKUP($A123,'Copy of PY1 Data(H)'!$A$1:$A$288,'Copy of PY1 Data(H)'!$A$1:$CZ$288))</f>
        <v>759457</v>
      </c>
      <c r="AG123" s="180" cm="1">
        <f t="array" ref="AG123">_xlfn.XLOOKUP(AG$1,'Copy of PY1 Data(H)'!$A$1:$CZ$1,_xlfn.XLOOKUP($A123,'Copy of PY1 Data(H)'!$A$1:$A$288,'Copy of PY1 Data(H)'!$A$1:$CZ$288))</f>
        <v>0</v>
      </c>
      <c r="AH123" s="180" cm="1">
        <f t="array" ref="AH123">_xlfn.XLOOKUP(AH$1,'Copy of PY1 Data(H)'!$A$1:$CZ$1,_xlfn.XLOOKUP($A123,'Copy of PY1 Data(H)'!$A$1:$A$288,'Copy of PY1 Data(H)'!$A$1:$CZ$288))</f>
        <v>0</v>
      </c>
      <c r="AI123" s="180" cm="1">
        <f t="array" ref="AI123">_xlfn.XLOOKUP(AI$1,'Copy of PY1 Data(H)'!$A$1:$CZ$1,_xlfn.XLOOKUP($A123,'Copy of PY1 Data(H)'!$A$1:$A$288,'Copy of PY1 Data(H)'!$A$1:$CZ$288))</f>
        <v>92867</v>
      </c>
      <c r="AJ123" s="180" cm="1">
        <f t="array" ref="AJ123">_xlfn.XLOOKUP(AJ$1,'Copy of PY1 Data(H)'!$A$1:$CZ$1,_xlfn.XLOOKUP($A123,'Copy of PY1 Data(H)'!$A$1:$A$288,'Copy of PY1 Data(H)'!$A$1:$CZ$288))</f>
        <v>0</v>
      </c>
      <c r="AK123" s="180" cm="1">
        <f t="array" ref="AK123">_xlfn.XLOOKUP(AK$1,'Copy of PY1 Data(H)'!$A$1:$CZ$1,_xlfn.XLOOKUP($A123,'Copy of PY1 Data(H)'!$A$1:$A$288,'Copy of PY1 Data(H)'!$A$1:$CZ$288))</f>
        <v>0</v>
      </c>
      <c r="AL123" s="180" cm="1">
        <f t="array" ref="AL123">_xlfn.XLOOKUP(AL$1,'Copy of PY1 Data(H)'!$A$1:$CZ$1,_xlfn.XLOOKUP($A123,'Copy of PY1 Data(H)'!$A$1:$A$288,'Copy of PY1 Data(H)'!$A$1:$CZ$288))</f>
        <v>0</v>
      </c>
      <c r="AM123" s="180" cm="1">
        <f t="array" ref="AM123">_xlfn.XLOOKUP(AM$1,'Copy of PY1 Data(H)'!$A$1:$CZ$1,_xlfn.XLOOKUP($A123,'Copy of PY1 Data(H)'!$A$1:$A$288,'Copy of PY1 Data(H)'!$A$1:$CZ$288))</f>
        <v>71034</v>
      </c>
      <c r="AN123" s="180" cm="1">
        <f t="array" ref="AN123">_xlfn.XLOOKUP(AN$1,'Copy of PY1 Data(H)'!$A$1:$CZ$1,_xlfn.XLOOKUP($A123,'Copy of PY1 Data(H)'!$A$1:$A$288,'Copy of PY1 Data(H)'!$A$1:$CZ$288))</f>
        <v>87301</v>
      </c>
      <c r="AO123" s="180" cm="1">
        <f t="array" ref="AO123">_xlfn.XLOOKUP(AO$1,'Copy of PY1 Data(H)'!$A$1:$CZ$1,_xlfn.XLOOKUP($A123,'Copy of PY1 Data(H)'!$A$1:$A$288,'Copy of PY1 Data(H)'!$A$1:$CZ$288))</f>
        <v>0</v>
      </c>
      <c r="AP123" s="180" cm="1">
        <f t="array" ref="AP123">_xlfn.XLOOKUP(AP$1,'Copy of PY1 Data(H)'!$A$1:$CZ$1,_xlfn.XLOOKUP($A123,'Copy of PY1 Data(H)'!$A$1:$A$288,'Copy of PY1 Data(H)'!$A$1:$CZ$288))</f>
        <v>56209</v>
      </c>
      <c r="AQ123" s="180" cm="1">
        <f t="array" ref="AQ123">_xlfn.XLOOKUP(AQ$1,'Copy of PY1 Data(H)'!$A$1:$CZ$1,_xlfn.XLOOKUP($A123,'Copy of PY1 Data(H)'!$A$1:$A$288,'Copy of PY1 Data(H)'!$A$1:$CZ$288))</f>
        <v>0</v>
      </c>
      <c r="AR123" s="180" cm="1">
        <f t="array" ref="AR123">_xlfn.XLOOKUP(AR$1,'Copy of PY1 Data(H)'!$A$1:$CZ$1,_xlfn.XLOOKUP($A123,'Copy of PY1 Data(H)'!$A$1:$A$288,'Copy of PY1 Data(H)'!$A$1:$CZ$288))</f>
        <v>0</v>
      </c>
      <c r="AS123" s="180" cm="1">
        <f t="array" ref="AS123">_xlfn.XLOOKUP(AS$1,'Copy of PY1 Data(H)'!$A$1:$CZ$1,_xlfn.XLOOKUP($A123,'Copy of PY1 Data(H)'!$A$1:$A$288,'Copy of PY1 Data(H)'!$A$1:$CZ$288))</f>
        <v>0</v>
      </c>
      <c r="AT123" s="180" cm="1">
        <f t="array" ref="AT123">_xlfn.XLOOKUP(AT$1,'Copy of PY1 Data(H)'!$A$1:$CZ$1,_xlfn.XLOOKUP($A123,'Copy of PY1 Data(H)'!$A$1:$A$288,'Copy of PY1 Data(H)'!$A$1:$CZ$288))</f>
        <v>0</v>
      </c>
      <c r="AU123" s="180" cm="1">
        <f t="array" ref="AU123">_xlfn.XLOOKUP(AU$1,'Copy of PY1 Data(H)'!$A$1:$CZ$1,_xlfn.XLOOKUP($A123,'Copy of PY1 Data(H)'!$A$1:$A$288,'Copy of PY1 Data(H)'!$A$1:$CZ$288))</f>
        <v>5999364</v>
      </c>
      <c r="AV123" s="180" cm="1">
        <f t="array" ref="AV123">_xlfn.XLOOKUP(AV$1,'Copy of PY1 Data(H)'!$A$1:$CZ$1,_xlfn.XLOOKUP($A123,'Copy of PY1 Data(H)'!$A$1:$A$288,'Copy of PY1 Data(H)'!$A$1:$CZ$288))</f>
        <v>3497327</v>
      </c>
      <c r="AW123" s="180" cm="1">
        <f t="array" ref="AW123">_xlfn.XLOOKUP(AW$1,'Copy of PY1 Data(H)'!$A$1:$CZ$1,_xlfn.XLOOKUP($A123,'Copy of PY1 Data(H)'!$A$1:$A$288,'Copy of PY1 Data(H)'!$A$1:$CZ$288))</f>
        <v>18648</v>
      </c>
      <c r="AX123" s="180" cm="1">
        <f t="array" ref="AX123">_xlfn.XLOOKUP(AX$1,'Copy of PY1 Data(H)'!$A$1:$CZ$1,_xlfn.XLOOKUP($A123,'Copy of PY1 Data(H)'!$A$1:$A$288,'Copy of PY1 Data(H)'!$A$1:$CZ$288))</f>
        <v>15214</v>
      </c>
      <c r="AY123" s="180" cm="1">
        <f t="array" ref="AY123">_xlfn.XLOOKUP(AY$1,'Copy of PY1 Data(H)'!$A$1:$CZ$1,_xlfn.XLOOKUP($A123,'Copy of PY1 Data(H)'!$A$1:$A$288,'Copy of PY1 Data(H)'!$A$1:$CZ$288))</f>
        <v>721</v>
      </c>
      <c r="AZ123" s="180" cm="1">
        <f t="array" ref="AZ123">_xlfn.XLOOKUP(AZ$1,'Copy of PY1 Data(H)'!$A$1:$CZ$1,_xlfn.XLOOKUP($A123,'Copy of PY1 Data(H)'!$A$1:$A$288,'Copy of PY1 Data(H)'!$A$1:$CZ$288))</f>
        <v>0</v>
      </c>
      <c r="BA123" s="180" cm="1">
        <f t="array" ref="BA123">_xlfn.XLOOKUP(BA$1,'Copy of PY1 Data(H)'!$A$1:$CZ$1,_xlfn.XLOOKUP($A123,'Copy of PY1 Data(H)'!$A$1:$A$288,'Copy of PY1 Data(H)'!$A$1:$CZ$288))</f>
        <v>0</v>
      </c>
      <c r="BB123" s="180" cm="1">
        <f t="array" ref="BB123">_xlfn.XLOOKUP(BB$1,'Copy of PY1 Data(H)'!$A$1:$CZ$1,_xlfn.XLOOKUP($A123,'Copy of PY1 Data(H)'!$A$1:$A$288,'Copy of PY1 Data(H)'!$A$1:$CZ$288))</f>
        <v>0</v>
      </c>
      <c r="BC123" s="180" cm="1">
        <f t="array" ref="BC123">_xlfn.XLOOKUP(BC$1,'Copy of PY1 Data(H)'!$A$1:$CZ$1,_xlfn.XLOOKUP($A123,'Copy of PY1 Data(H)'!$A$1:$A$288,'Copy of PY1 Data(H)'!$A$1:$CZ$288))</f>
        <v>9227</v>
      </c>
      <c r="BD123" s="180" cm="1">
        <f t="array" ref="BD123">_xlfn.XLOOKUP(BD$1,'Copy of PY1 Data(H)'!$A$1:$CZ$1,_xlfn.XLOOKUP($A123,'Copy of PY1 Data(H)'!$A$1:$A$288,'Copy of PY1 Data(H)'!$A$1:$CZ$288))</f>
        <v>0</v>
      </c>
      <c r="BE123" s="180" cm="1">
        <f t="array" ref="BE123">_xlfn.XLOOKUP(BE$1,'Copy of PY1 Data(H)'!$A$1:$CZ$1,_xlfn.XLOOKUP($A123,'Copy of PY1 Data(H)'!$A$1:$A$288,'Copy of PY1 Data(H)'!$A$1:$CZ$288))</f>
        <v>14415</v>
      </c>
      <c r="BF123" s="180" cm="1">
        <f t="array" ref="BF123">_xlfn.XLOOKUP(BF$1,'Copy of PY1 Data(H)'!$A$1:$CZ$1,_xlfn.XLOOKUP($A123,'Copy of PY1 Data(H)'!$A$1:$A$288,'Copy of PY1 Data(H)'!$A$1:$CZ$288))</f>
        <v>338518</v>
      </c>
      <c r="BG123" s="180" cm="1">
        <f t="array" ref="BG123">_xlfn.XLOOKUP(BG$1,'Copy of PY1 Data(H)'!$A$1:$CZ$1,_xlfn.XLOOKUP($A123,'Copy of PY1 Data(H)'!$A$1:$A$288,'Copy of PY1 Data(H)'!$A$1:$CZ$288))</f>
        <v>0</v>
      </c>
      <c r="BH123" s="180" cm="1">
        <f t="array" ref="BH123">_xlfn.XLOOKUP(BH$1,'Copy of PY1 Data(H)'!$A$1:$CZ$1,_xlfn.XLOOKUP($A123,'Copy of PY1 Data(H)'!$A$1:$A$288,'Copy of PY1 Data(H)'!$A$1:$CZ$288))</f>
        <v>439551</v>
      </c>
      <c r="BI123" s="180" cm="1">
        <f t="array" ref="BI123">_xlfn.XLOOKUP(BI$1,'Copy of PY1 Data(H)'!$A$1:$CZ$1,_xlfn.XLOOKUP($A123,'Copy of PY1 Data(H)'!$A$1:$A$288,'Copy of PY1 Data(H)'!$A$1:$CZ$288))</f>
        <v>19164</v>
      </c>
      <c r="BJ123" s="180" cm="1">
        <f t="array" ref="BJ123">_xlfn.XLOOKUP(BJ$1,'Copy of PY1 Data(H)'!$A$1:$CZ$1,_xlfn.XLOOKUP($A123,'Copy of PY1 Data(H)'!$A$1:$A$288,'Copy of PY1 Data(H)'!$A$1:$CZ$288))</f>
        <v>0</v>
      </c>
      <c r="BK123" s="180" cm="1">
        <f t="array" ref="BK123">_xlfn.XLOOKUP(BK$1,'Copy of PY1 Data(H)'!$A$1:$CZ$1,_xlfn.XLOOKUP($A123,'Copy of PY1 Data(H)'!$A$1:$A$288,'Copy of PY1 Data(H)'!$A$1:$CZ$288))</f>
        <v>0</v>
      </c>
      <c r="BL123" s="180" cm="1">
        <f t="array" ref="BL123">_xlfn.XLOOKUP(BL$1,'Copy of PY1 Data(H)'!$A$1:$CZ$1,_xlfn.XLOOKUP($A123,'Copy of PY1 Data(H)'!$A$1:$A$288,'Copy of PY1 Data(H)'!$A$1:$CZ$288))</f>
        <v>111238</v>
      </c>
      <c r="BM123" s="180" cm="1">
        <f t="array" ref="BM123">_xlfn.XLOOKUP(BM$1,'Copy of PY1 Data(H)'!$A$1:$CZ$1,_xlfn.XLOOKUP($A123,'Copy of PY1 Data(H)'!$A$1:$A$288,'Copy of PY1 Data(H)'!$A$1:$CZ$288))</f>
        <v>404766</v>
      </c>
      <c r="BN123" s="180" cm="1">
        <f t="array" ref="BN123">_xlfn.XLOOKUP(BN$1,'Copy of PY1 Data(H)'!$A$1:$CZ$1,_xlfn.XLOOKUP($A123,'Copy of PY1 Data(H)'!$A$1:$A$288,'Copy of PY1 Data(H)'!$A$1:$CZ$288))</f>
        <v>245750</v>
      </c>
      <c r="BO123" s="180" cm="1">
        <f t="array" ref="BO123">_xlfn.XLOOKUP(BO$1,'Copy of PY1 Data(H)'!$A$1:$CZ$1,_xlfn.XLOOKUP($A123,'Copy of PY1 Data(H)'!$A$1:$A$288,'Copy of PY1 Data(H)'!$A$1:$CZ$288))</f>
        <v>541081</v>
      </c>
      <c r="BP123" s="180" cm="1">
        <f t="array" ref="BP123">_xlfn.XLOOKUP(BP$1,'Copy of PY1 Data(H)'!$A$1:$CZ$1,_xlfn.XLOOKUP($A123,'Copy of PY1 Data(H)'!$A$1:$A$288,'Copy of PY1 Data(H)'!$A$1:$CZ$288))</f>
        <v>6610004</v>
      </c>
      <c r="BQ123" s="180" cm="1">
        <f t="array" ref="BQ123">_xlfn.XLOOKUP(BQ$1,'Copy of PY1 Data(H)'!$A$1:$CZ$1,_xlfn.XLOOKUP($A123,'Copy of PY1 Data(H)'!$A$1:$A$288,'Copy of PY1 Data(H)'!$A$1:$CZ$288))</f>
        <v>0</v>
      </c>
      <c r="BR123" s="180" cm="1">
        <f t="array" ref="BR123">_xlfn.XLOOKUP(BR$1,'Copy of PY1 Data(H)'!$A$1:$CZ$1,_xlfn.XLOOKUP($A123,'Copy of PY1 Data(H)'!$A$1:$A$288,'Copy of PY1 Data(H)'!$A$1:$CZ$288))</f>
        <v>0</v>
      </c>
      <c r="BS123" s="180" cm="1">
        <f t="array" ref="BS123">_xlfn.XLOOKUP(BS$1,'Copy of PY1 Data(H)'!$A$1:$CZ$1,_xlfn.XLOOKUP($A123,'Copy of PY1 Data(H)'!$A$1:$A$288,'Copy of PY1 Data(H)'!$A$1:$CZ$288))</f>
        <v>0</v>
      </c>
      <c r="BT123" s="180" cm="1">
        <f t="array" ref="BT123">_xlfn.XLOOKUP(BT$1,'Copy of PY1 Data(H)'!$A$1:$CZ$1,_xlfn.XLOOKUP($A123,'Copy of PY1 Data(H)'!$A$1:$A$288,'Copy of PY1 Data(H)'!$A$1:$CZ$288))</f>
        <v>0</v>
      </c>
      <c r="BU123" s="180" cm="1">
        <f t="array" ref="BU123">_xlfn.XLOOKUP(BU$1,'Copy of PY1 Data(H)'!$A$1:$CZ$1,_xlfn.XLOOKUP($A123,'Copy of PY1 Data(H)'!$A$1:$A$288,'Copy of PY1 Data(H)'!$A$1:$CZ$288))</f>
        <v>0</v>
      </c>
      <c r="BV123" s="180" cm="1">
        <f t="array" ref="BV123">_xlfn.XLOOKUP(BV$1,'Copy of PY1 Data(H)'!$A$1:$CZ$1,_xlfn.XLOOKUP($A123,'Copy of PY1 Data(H)'!$A$1:$A$288,'Copy of PY1 Data(H)'!$A$1:$CZ$288))</f>
        <v>0</v>
      </c>
      <c r="BW123" s="180" cm="1">
        <f t="array" ref="BW123">_xlfn.XLOOKUP(BW$1,'Copy of PY1 Data(H)'!$A$1:$CZ$1,_xlfn.XLOOKUP($A123,'Copy of PY1 Data(H)'!$A$1:$A$288,'Copy of PY1 Data(H)'!$A$1:$CZ$288))</f>
        <v>10718</v>
      </c>
      <c r="BX123" s="180" cm="1">
        <f t="array" ref="BX123">_xlfn.XLOOKUP(BX$1,'Copy of PY1 Data(H)'!$A$1:$CZ$1,_xlfn.XLOOKUP($A123,'Copy of PY1 Data(H)'!$A$1:$A$288,'Copy of PY1 Data(H)'!$A$1:$CZ$288))</f>
        <v>0</v>
      </c>
      <c r="BY123" s="180" cm="1">
        <f t="array" ref="BY123">_xlfn.XLOOKUP(BY$1,'Copy of PY1 Data(H)'!$A$1:$CZ$1,_xlfn.XLOOKUP($A123,'Copy of PY1 Data(H)'!$A$1:$A$288,'Copy of PY1 Data(H)'!$A$1:$CZ$288))</f>
        <v>674558</v>
      </c>
      <c r="BZ123" s="180" cm="1">
        <f t="array" ref="BZ123">_xlfn.XLOOKUP(BZ$1,'Copy of PY1 Data(H)'!$A$1:$CZ$1,_xlfn.XLOOKUP($A123,'Copy of PY1 Data(H)'!$A$1:$A$288,'Copy of PY1 Data(H)'!$A$1:$CZ$288))</f>
        <v>16350</v>
      </c>
      <c r="CA123" s="180" cm="1">
        <f t="array" ref="CA123">_xlfn.XLOOKUP(CA$1,'Copy of PY1 Data(H)'!$A$1:$CZ$1,_xlfn.XLOOKUP($A123,'Copy of PY1 Data(H)'!$A$1:$A$288,'Copy of PY1 Data(H)'!$A$1:$CZ$288))</f>
        <v>0</v>
      </c>
      <c r="CB123" s="180" cm="1">
        <f t="array" ref="CB123">_xlfn.XLOOKUP(CB$1,'Copy of PY1 Data(H)'!$A$1:$CZ$1,_xlfn.XLOOKUP($A123,'Copy of PY1 Data(H)'!$A$1:$A$288,'Copy of PY1 Data(H)'!$A$1:$CZ$288))</f>
        <v>3648</v>
      </c>
      <c r="CC123" s="180" cm="1">
        <f t="array" ref="CC123">_xlfn.XLOOKUP(CC$1,'Copy of PY1 Data(H)'!$A$1:$CZ$1,_xlfn.XLOOKUP($A123,'Copy of PY1 Data(H)'!$A$1:$A$288,'Copy of PY1 Data(H)'!$A$1:$CZ$288))</f>
        <v>0</v>
      </c>
      <c r="CD123" s="180" cm="1">
        <f t="array" ref="CD123">_xlfn.XLOOKUP(CD$1,'Copy of PY1 Data(H)'!$A$1:$CZ$1,_xlfn.XLOOKUP($A123,'Copy of PY1 Data(H)'!$A$1:$A$288,'Copy of PY1 Data(H)'!$A$1:$CZ$288))</f>
        <v>0</v>
      </c>
    </row>
    <row r="124" spans="1:82" x14ac:dyDescent="0.3">
      <c r="A124" s="180">
        <v>350</v>
      </c>
      <c r="C124" s="180"/>
      <c r="D124" s="180" cm="1">
        <f t="array" ref="D124">_xlfn.XLOOKUP(D$1,'Copy of PY1 Data(H)'!$A$1:$CZ$1,_xlfn.XLOOKUP($A124,'Copy of PY1 Data(H)'!$A$1:$A$288,'Copy of PY1 Data(H)'!$A$1:$CZ$288))</f>
        <v>12573</v>
      </c>
      <c r="E124" s="180" cm="1">
        <f t="array" ref="E124">_xlfn.XLOOKUP(E$1,'Copy of PY1 Data(H)'!$A$1:$CZ$1,_xlfn.XLOOKUP($A124,'Copy of PY1 Data(H)'!$A$1:$A$288,'Copy of PY1 Data(H)'!$A$1:$CZ$288))</f>
        <v>0</v>
      </c>
      <c r="F124" s="180" cm="1">
        <f t="array" ref="F124">_xlfn.XLOOKUP(F$1,'Copy of PY1 Data(H)'!$A$1:$CZ$1,_xlfn.XLOOKUP($A124,'Copy of PY1 Data(H)'!$A$1:$A$288,'Copy of PY1 Data(H)'!$A$1:$CZ$288))</f>
        <v>0</v>
      </c>
      <c r="G124" s="180" cm="1">
        <f t="array" ref="G124">_xlfn.XLOOKUP(G$1,'Copy of PY1 Data(H)'!$A$1:$CZ$1,_xlfn.XLOOKUP($A124,'Copy of PY1 Data(H)'!$A$1:$A$288,'Copy of PY1 Data(H)'!$A$1:$CZ$288))</f>
        <v>14275</v>
      </c>
      <c r="H124" s="180" cm="1">
        <f t="array" ref="H124">_xlfn.XLOOKUP(H$1,'Copy of PY1 Data(H)'!$A$1:$CZ$1,_xlfn.XLOOKUP($A124,'Copy of PY1 Data(H)'!$A$1:$A$288,'Copy of PY1 Data(H)'!$A$1:$CZ$288))</f>
        <v>872</v>
      </c>
      <c r="I124" s="180" cm="1">
        <f t="array" ref="I124">_xlfn.XLOOKUP(I$1,'Copy of PY1 Data(H)'!$A$1:$CZ$1,_xlfn.XLOOKUP($A124,'Copy of PY1 Data(H)'!$A$1:$A$288,'Copy of PY1 Data(H)'!$A$1:$CZ$288))</f>
        <v>952</v>
      </c>
      <c r="J124" s="180" cm="1">
        <f t="array" ref="J124">_xlfn.XLOOKUP(J$1,'Copy of PY1 Data(H)'!$A$1:$CZ$1,_xlfn.XLOOKUP($A124,'Copy of PY1 Data(H)'!$A$1:$A$288,'Copy of PY1 Data(H)'!$A$1:$CZ$288))</f>
        <v>0</v>
      </c>
      <c r="K124" s="180" cm="1">
        <f t="array" ref="K124">_xlfn.XLOOKUP(K$1,'Copy of PY1 Data(H)'!$A$1:$CZ$1,_xlfn.XLOOKUP($A124,'Copy of PY1 Data(H)'!$A$1:$A$288,'Copy of PY1 Data(H)'!$A$1:$CZ$288))</f>
        <v>42466</v>
      </c>
      <c r="L124" s="180" cm="1">
        <f t="array" ref="L124">_xlfn.XLOOKUP(L$1,'Copy of PY1 Data(H)'!$A$1:$CZ$1,_xlfn.XLOOKUP($A124,'Copy of PY1 Data(H)'!$A$1:$A$288,'Copy of PY1 Data(H)'!$A$1:$CZ$288))</f>
        <v>12474</v>
      </c>
      <c r="M124" s="180" cm="1">
        <f t="array" ref="M124">_xlfn.XLOOKUP(M$1,'Copy of PY1 Data(H)'!$A$1:$CZ$1,_xlfn.XLOOKUP($A124,'Copy of PY1 Data(H)'!$A$1:$A$288,'Copy of PY1 Data(H)'!$A$1:$CZ$288))</f>
        <v>0</v>
      </c>
      <c r="N124" s="180" cm="1">
        <f t="array" ref="N124">_xlfn.XLOOKUP(N$1,'Copy of PY1 Data(H)'!$A$1:$CZ$1,_xlfn.XLOOKUP($A124,'Copy of PY1 Data(H)'!$A$1:$A$288,'Copy of PY1 Data(H)'!$A$1:$CZ$288))</f>
        <v>0</v>
      </c>
      <c r="O124" s="180" cm="1">
        <f t="array" ref="O124">_xlfn.XLOOKUP(O$1,'Copy of PY1 Data(H)'!$A$1:$CZ$1,_xlfn.XLOOKUP($A124,'Copy of PY1 Data(H)'!$A$1:$A$288,'Copy of PY1 Data(H)'!$A$1:$CZ$288))</f>
        <v>0</v>
      </c>
      <c r="P124" s="180" cm="1">
        <f t="array" ref="P124">_xlfn.XLOOKUP(P$1,'Copy of PY1 Data(H)'!$A$1:$CZ$1,_xlfn.XLOOKUP($A124,'Copy of PY1 Data(H)'!$A$1:$A$288,'Copy of PY1 Data(H)'!$A$1:$CZ$288))</f>
        <v>0</v>
      </c>
      <c r="Q124" s="180" cm="1">
        <f t="array" ref="Q124">_xlfn.XLOOKUP(Q$1,'Copy of PY1 Data(H)'!$A$1:$CZ$1,_xlfn.XLOOKUP($A124,'Copy of PY1 Data(H)'!$A$1:$A$288,'Copy of PY1 Data(H)'!$A$1:$CZ$288))</f>
        <v>4632</v>
      </c>
      <c r="R124" s="180" cm="1">
        <f t="array" ref="R124">_xlfn.XLOOKUP(R$1,'Copy of PY1 Data(H)'!$A$1:$CZ$1,_xlfn.XLOOKUP($A124,'Copy of PY1 Data(H)'!$A$1:$A$288,'Copy of PY1 Data(H)'!$A$1:$CZ$288))</f>
        <v>0</v>
      </c>
      <c r="S124" s="180" cm="1">
        <f t="array" ref="S124">_xlfn.XLOOKUP(S$1,'Copy of PY1 Data(H)'!$A$1:$CZ$1,_xlfn.XLOOKUP($A124,'Copy of PY1 Data(H)'!$A$1:$A$288,'Copy of PY1 Data(H)'!$A$1:$CZ$288))</f>
        <v>0</v>
      </c>
      <c r="T124" s="180" cm="1">
        <f t="array" ref="T124">_xlfn.XLOOKUP(T$1,'Copy of PY1 Data(H)'!$A$1:$CZ$1,_xlfn.XLOOKUP($A124,'Copy of PY1 Data(H)'!$A$1:$A$288,'Copy of PY1 Data(H)'!$A$1:$CZ$288))</f>
        <v>15944</v>
      </c>
      <c r="U124" s="180" cm="1">
        <f t="array" ref="U124">_xlfn.XLOOKUP(U$1,'Copy of PY1 Data(H)'!$A$1:$CZ$1,_xlfn.XLOOKUP($A124,'Copy of PY1 Data(H)'!$A$1:$A$288,'Copy of PY1 Data(H)'!$A$1:$CZ$288))</f>
        <v>5265</v>
      </c>
      <c r="V124" s="180" cm="1">
        <f t="array" ref="V124">_xlfn.XLOOKUP(V$1,'Copy of PY1 Data(H)'!$A$1:$CZ$1,_xlfn.XLOOKUP($A124,'Copy of PY1 Data(H)'!$A$1:$A$288,'Copy of PY1 Data(H)'!$A$1:$CZ$288))</f>
        <v>122161</v>
      </c>
      <c r="W124" s="180" cm="1">
        <f t="array" ref="W124">_xlfn.XLOOKUP(W$1,'Copy of PY1 Data(H)'!$A$1:$CZ$1,_xlfn.XLOOKUP($A124,'Copy of PY1 Data(H)'!$A$1:$A$288,'Copy of PY1 Data(H)'!$A$1:$CZ$288))</f>
        <v>0</v>
      </c>
      <c r="X124" s="180" cm="1">
        <f t="array" ref="X124">_xlfn.XLOOKUP(X$1,'Copy of PY1 Data(H)'!$A$1:$CZ$1,_xlfn.XLOOKUP($A124,'Copy of PY1 Data(H)'!$A$1:$A$288,'Copy of PY1 Data(H)'!$A$1:$CZ$288))</f>
        <v>0</v>
      </c>
      <c r="Y124" s="180" cm="1">
        <f t="array" ref="Y124">_xlfn.XLOOKUP(Y$1,'Copy of PY1 Data(H)'!$A$1:$CZ$1,_xlfn.XLOOKUP($A124,'Copy of PY1 Data(H)'!$A$1:$A$288,'Copy of PY1 Data(H)'!$A$1:$CZ$288))</f>
        <v>3709</v>
      </c>
      <c r="Z124" s="180" cm="1">
        <f t="array" ref="Z124">_xlfn.XLOOKUP(Z$1,'Copy of PY1 Data(H)'!$A$1:$CZ$1,_xlfn.XLOOKUP($A124,'Copy of PY1 Data(H)'!$A$1:$A$288,'Copy of PY1 Data(H)'!$A$1:$CZ$288))</f>
        <v>8025342</v>
      </c>
      <c r="AA124" s="180" cm="1">
        <f t="array" ref="AA124">_xlfn.XLOOKUP(AA$1,'Copy of PY1 Data(H)'!$A$1:$CZ$1,_xlfn.XLOOKUP($A124,'Copy of PY1 Data(H)'!$A$1:$A$288,'Copy of PY1 Data(H)'!$A$1:$CZ$288))</f>
        <v>0</v>
      </c>
      <c r="AB124" s="180" cm="1">
        <f t="array" ref="AB124">_xlfn.XLOOKUP(AB$1,'Copy of PY1 Data(H)'!$A$1:$CZ$1,_xlfn.XLOOKUP($A124,'Copy of PY1 Data(H)'!$A$1:$A$288,'Copy of PY1 Data(H)'!$A$1:$CZ$288))</f>
        <v>0</v>
      </c>
      <c r="AC124" s="180" cm="1">
        <f t="array" ref="AC124">_xlfn.XLOOKUP(AC$1,'Copy of PY1 Data(H)'!$A$1:$CZ$1,_xlfn.XLOOKUP($A124,'Copy of PY1 Data(H)'!$A$1:$A$288,'Copy of PY1 Data(H)'!$A$1:$CZ$288))</f>
        <v>0</v>
      </c>
      <c r="AD124" s="180" cm="1">
        <f t="array" ref="AD124">_xlfn.XLOOKUP(AD$1,'Copy of PY1 Data(H)'!$A$1:$CZ$1,_xlfn.XLOOKUP($A124,'Copy of PY1 Data(H)'!$A$1:$A$288,'Copy of PY1 Data(H)'!$A$1:$CZ$288))</f>
        <v>0</v>
      </c>
      <c r="AE124" s="180" cm="1">
        <f t="array" ref="AE124">_xlfn.XLOOKUP(AE$1,'Copy of PY1 Data(H)'!$A$1:$CZ$1,_xlfn.XLOOKUP($A124,'Copy of PY1 Data(H)'!$A$1:$A$288,'Copy of PY1 Data(H)'!$A$1:$CZ$288))</f>
        <v>0</v>
      </c>
      <c r="AF124" s="180" cm="1">
        <f t="array" ref="AF124">_xlfn.XLOOKUP(AF$1,'Copy of PY1 Data(H)'!$A$1:$CZ$1,_xlfn.XLOOKUP($A124,'Copy of PY1 Data(H)'!$A$1:$A$288,'Copy of PY1 Data(H)'!$A$1:$CZ$288))</f>
        <v>19601</v>
      </c>
      <c r="AG124" s="180" cm="1">
        <f t="array" ref="AG124">_xlfn.XLOOKUP(AG$1,'Copy of PY1 Data(H)'!$A$1:$CZ$1,_xlfn.XLOOKUP($A124,'Copy of PY1 Data(H)'!$A$1:$A$288,'Copy of PY1 Data(H)'!$A$1:$CZ$288))</f>
        <v>0</v>
      </c>
      <c r="AH124" s="180" cm="1">
        <f t="array" ref="AH124">_xlfn.XLOOKUP(AH$1,'Copy of PY1 Data(H)'!$A$1:$CZ$1,_xlfn.XLOOKUP($A124,'Copy of PY1 Data(H)'!$A$1:$A$288,'Copy of PY1 Data(H)'!$A$1:$CZ$288))</f>
        <v>14</v>
      </c>
      <c r="AI124" s="180" cm="1">
        <f t="array" ref="AI124">_xlfn.XLOOKUP(AI$1,'Copy of PY1 Data(H)'!$A$1:$CZ$1,_xlfn.XLOOKUP($A124,'Copy of PY1 Data(H)'!$A$1:$A$288,'Copy of PY1 Data(H)'!$A$1:$CZ$288))</f>
        <v>6</v>
      </c>
      <c r="AJ124" s="180" cm="1">
        <f t="array" ref="AJ124">_xlfn.XLOOKUP(AJ$1,'Copy of PY1 Data(H)'!$A$1:$CZ$1,_xlfn.XLOOKUP($A124,'Copy of PY1 Data(H)'!$A$1:$A$288,'Copy of PY1 Data(H)'!$A$1:$CZ$288))</f>
        <v>0</v>
      </c>
      <c r="AK124" s="180" cm="1">
        <f t="array" ref="AK124">_xlfn.XLOOKUP(AK$1,'Copy of PY1 Data(H)'!$A$1:$CZ$1,_xlfn.XLOOKUP($A124,'Copy of PY1 Data(H)'!$A$1:$A$288,'Copy of PY1 Data(H)'!$A$1:$CZ$288))</f>
        <v>0</v>
      </c>
      <c r="AL124" s="180" cm="1">
        <f t="array" ref="AL124">_xlfn.XLOOKUP(AL$1,'Copy of PY1 Data(H)'!$A$1:$CZ$1,_xlfn.XLOOKUP($A124,'Copy of PY1 Data(H)'!$A$1:$A$288,'Copy of PY1 Data(H)'!$A$1:$CZ$288))</f>
        <v>0</v>
      </c>
      <c r="AM124" s="180" cm="1">
        <f t="array" ref="AM124">_xlfn.XLOOKUP(AM$1,'Copy of PY1 Data(H)'!$A$1:$CZ$1,_xlfn.XLOOKUP($A124,'Copy of PY1 Data(H)'!$A$1:$A$288,'Copy of PY1 Data(H)'!$A$1:$CZ$288))</f>
        <v>253149</v>
      </c>
      <c r="AN124" s="180" cm="1">
        <f t="array" ref="AN124">_xlfn.XLOOKUP(AN$1,'Copy of PY1 Data(H)'!$A$1:$CZ$1,_xlfn.XLOOKUP($A124,'Copy of PY1 Data(H)'!$A$1:$A$288,'Copy of PY1 Data(H)'!$A$1:$CZ$288))</f>
        <v>46082</v>
      </c>
      <c r="AO124" s="180" cm="1">
        <f t="array" ref="AO124">_xlfn.XLOOKUP(AO$1,'Copy of PY1 Data(H)'!$A$1:$CZ$1,_xlfn.XLOOKUP($A124,'Copy of PY1 Data(H)'!$A$1:$A$288,'Copy of PY1 Data(H)'!$A$1:$CZ$288))</f>
        <v>0</v>
      </c>
      <c r="AP124" s="180" cm="1">
        <f t="array" ref="AP124">_xlfn.XLOOKUP(AP$1,'Copy of PY1 Data(H)'!$A$1:$CZ$1,_xlfn.XLOOKUP($A124,'Copy of PY1 Data(H)'!$A$1:$A$288,'Copy of PY1 Data(H)'!$A$1:$CZ$288))</f>
        <v>21474</v>
      </c>
      <c r="AQ124" s="180" cm="1">
        <f t="array" ref="AQ124">_xlfn.XLOOKUP(AQ$1,'Copy of PY1 Data(H)'!$A$1:$CZ$1,_xlfn.XLOOKUP($A124,'Copy of PY1 Data(H)'!$A$1:$A$288,'Copy of PY1 Data(H)'!$A$1:$CZ$288))</f>
        <v>0</v>
      </c>
      <c r="AR124" s="180" cm="1">
        <f t="array" ref="AR124">_xlfn.XLOOKUP(AR$1,'Copy of PY1 Data(H)'!$A$1:$CZ$1,_xlfn.XLOOKUP($A124,'Copy of PY1 Data(H)'!$A$1:$A$288,'Copy of PY1 Data(H)'!$A$1:$CZ$288))</f>
        <v>0</v>
      </c>
      <c r="AS124" s="180" cm="1">
        <f t="array" ref="AS124">_xlfn.XLOOKUP(AS$1,'Copy of PY1 Data(H)'!$A$1:$CZ$1,_xlfn.XLOOKUP($A124,'Copy of PY1 Data(H)'!$A$1:$A$288,'Copy of PY1 Data(H)'!$A$1:$CZ$288))</f>
        <v>0</v>
      </c>
      <c r="AT124" s="180" cm="1">
        <f t="array" ref="AT124">_xlfn.XLOOKUP(AT$1,'Copy of PY1 Data(H)'!$A$1:$CZ$1,_xlfn.XLOOKUP($A124,'Copy of PY1 Data(H)'!$A$1:$A$288,'Copy of PY1 Data(H)'!$A$1:$CZ$288))</f>
        <v>433</v>
      </c>
      <c r="AU124" s="180" cm="1">
        <f t="array" ref="AU124">_xlfn.XLOOKUP(AU$1,'Copy of PY1 Data(H)'!$A$1:$CZ$1,_xlfn.XLOOKUP($A124,'Copy of PY1 Data(H)'!$A$1:$A$288,'Copy of PY1 Data(H)'!$A$1:$CZ$288))</f>
        <v>470367</v>
      </c>
      <c r="AV124" s="180" cm="1">
        <f t="array" ref="AV124">_xlfn.XLOOKUP(AV$1,'Copy of PY1 Data(H)'!$A$1:$CZ$1,_xlfn.XLOOKUP($A124,'Copy of PY1 Data(H)'!$A$1:$A$288,'Copy of PY1 Data(H)'!$A$1:$CZ$288))</f>
        <v>1121807</v>
      </c>
      <c r="AW124" s="180" cm="1">
        <f t="array" ref="AW124">_xlfn.XLOOKUP(AW$1,'Copy of PY1 Data(H)'!$A$1:$CZ$1,_xlfn.XLOOKUP($A124,'Copy of PY1 Data(H)'!$A$1:$A$288,'Copy of PY1 Data(H)'!$A$1:$CZ$288))</f>
        <v>124736</v>
      </c>
      <c r="AX124" s="180" cm="1">
        <f t="array" ref="AX124">_xlfn.XLOOKUP(AX$1,'Copy of PY1 Data(H)'!$A$1:$CZ$1,_xlfn.XLOOKUP($A124,'Copy of PY1 Data(H)'!$A$1:$A$288,'Copy of PY1 Data(H)'!$A$1:$CZ$288))</f>
        <v>5100</v>
      </c>
      <c r="AY124" s="180" cm="1">
        <f t="array" ref="AY124">_xlfn.XLOOKUP(AY$1,'Copy of PY1 Data(H)'!$A$1:$CZ$1,_xlfn.XLOOKUP($A124,'Copy of PY1 Data(H)'!$A$1:$A$288,'Copy of PY1 Data(H)'!$A$1:$CZ$288))</f>
        <v>10298</v>
      </c>
      <c r="AZ124" s="180" cm="1">
        <f t="array" ref="AZ124">_xlfn.XLOOKUP(AZ$1,'Copy of PY1 Data(H)'!$A$1:$CZ$1,_xlfn.XLOOKUP($A124,'Copy of PY1 Data(H)'!$A$1:$A$288,'Copy of PY1 Data(H)'!$A$1:$CZ$288))</f>
        <v>420</v>
      </c>
      <c r="BA124" s="180" cm="1">
        <f t="array" ref="BA124">_xlfn.XLOOKUP(BA$1,'Copy of PY1 Data(H)'!$A$1:$CZ$1,_xlfn.XLOOKUP($A124,'Copy of PY1 Data(H)'!$A$1:$A$288,'Copy of PY1 Data(H)'!$A$1:$CZ$288))</f>
        <v>0</v>
      </c>
      <c r="BB124" s="180" cm="1">
        <f t="array" ref="BB124">_xlfn.XLOOKUP(BB$1,'Copy of PY1 Data(H)'!$A$1:$CZ$1,_xlfn.XLOOKUP($A124,'Copy of PY1 Data(H)'!$A$1:$A$288,'Copy of PY1 Data(H)'!$A$1:$CZ$288))</f>
        <v>26942</v>
      </c>
      <c r="BC124" s="180" cm="1">
        <f t="array" ref="BC124">_xlfn.XLOOKUP(BC$1,'Copy of PY1 Data(H)'!$A$1:$CZ$1,_xlfn.XLOOKUP($A124,'Copy of PY1 Data(H)'!$A$1:$A$288,'Copy of PY1 Data(H)'!$A$1:$CZ$288))</f>
        <v>1755</v>
      </c>
      <c r="BD124" s="180" cm="1">
        <f t="array" ref="BD124">_xlfn.XLOOKUP(BD$1,'Copy of PY1 Data(H)'!$A$1:$CZ$1,_xlfn.XLOOKUP($A124,'Copy of PY1 Data(H)'!$A$1:$A$288,'Copy of PY1 Data(H)'!$A$1:$CZ$288))</f>
        <v>0</v>
      </c>
      <c r="BE124" s="180" cm="1">
        <f t="array" ref="BE124">_xlfn.XLOOKUP(BE$1,'Copy of PY1 Data(H)'!$A$1:$CZ$1,_xlfn.XLOOKUP($A124,'Copy of PY1 Data(H)'!$A$1:$A$288,'Copy of PY1 Data(H)'!$A$1:$CZ$288))</f>
        <v>96</v>
      </c>
      <c r="BF124" s="180" cm="1">
        <f t="array" ref="BF124">_xlfn.XLOOKUP(BF$1,'Copy of PY1 Data(H)'!$A$1:$CZ$1,_xlfn.XLOOKUP($A124,'Copy of PY1 Data(H)'!$A$1:$A$288,'Copy of PY1 Data(H)'!$A$1:$CZ$288))</f>
        <v>36953</v>
      </c>
      <c r="BG124" s="180" cm="1">
        <f t="array" ref="BG124">_xlfn.XLOOKUP(BG$1,'Copy of PY1 Data(H)'!$A$1:$CZ$1,_xlfn.XLOOKUP($A124,'Copy of PY1 Data(H)'!$A$1:$A$288,'Copy of PY1 Data(H)'!$A$1:$CZ$288))</f>
        <v>0</v>
      </c>
      <c r="BH124" s="180" cm="1">
        <f t="array" ref="BH124">_xlfn.XLOOKUP(BH$1,'Copy of PY1 Data(H)'!$A$1:$CZ$1,_xlfn.XLOOKUP($A124,'Copy of PY1 Data(H)'!$A$1:$A$288,'Copy of PY1 Data(H)'!$A$1:$CZ$288))</f>
        <v>16242</v>
      </c>
      <c r="BI124" s="180" cm="1">
        <f t="array" ref="BI124">_xlfn.XLOOKUP(BI$1,'Copy of PY1 Data(H)'!$A$1:$CZ$1,_xlfn.XLOOKUP($A124,'Copy of PY1 Data(H)'!$A$1:$A$288,'Copy of PY1 Data(H)'!$A$1:$CZ$288))</f>
        <v>752</v>
      </c>
      <c r="BJ124" s="180" cm="1">
        <f t="array" ref="BJ124">_xlfn.XLOOKUP(BJ$1,'Copy of PY1 Data(H)'!$A$1:$CZ$1,_xlfn.XLOOKUP($A124,'Copy of PY1 Data(H)'!$A$1:$A$288,'Copy of PY1 Data(H)'!$A$1:$CZ$288))</f>
        <v>0</v>
      </c>
      <c r="BK124" s="180" cm="1">
        <f t="array" ref="BK124">_xlfn.XLOOKUP(BK$1,'Copy of PY1 Data(H)'!$A$1:$CZ$1,_xlfn.XLOOKUP($A124,'Copy of PY1 Data(H)'!$A$1:$A$288,'Copy of PY1 Data(H)'!$A$1:$CZ$288))</f>
        <v>0</v>
      </c>
      <c r="BL124" s="180" cm="1">
        <f t="array" ref="BL124">_xlfn.XLOOKUP(BL$1,'Copy of PY1 Data(H)'!$A$1:$CZ$1,_xlfn.XLOOKUP($A124,'Copy of PY1 Data(H)'!$A$1:$A$288,'Copy of PY1 Data(H)'!$A$1:$CZ$288))</f>
        <v>121040</v>
      </c>
      <c r="BM124" s="180" cm="1">
        <f t="array" ref="BM124">_xlfn.XLOOKUP(BM$1,'Copy of PY1 Data(H)'!$A$1:$CZ$1,_xlfn.XLOOKUP($A124,'Copy of PY1 Data(H)'!$A$1:$A$288,'Copy of PY1 Data(H)'!$A$1:$CZ$288))</f>
        <v>54413</v>
      </c>
      <c r="BN124" s="180" cm="1">
        <f t="array" ref="BN124">_xlfn.XLOOKUP(BN$1,'Copy of PY1 Data(H)'!$A$1:$CZ$1,_xlfn.XLOOKUP($A124,'Copy of PY1 Data(H)'!$A$1:$A$288,'Copy of PY1 Data(H)'!$A$1:$CZ$288))</f>
        <v>62</v>
      </c>
      <c r="BO124" s="180" cm="1">
        <f t="array" ref="BO124">_xlfn.XLOOKUP(BO$1,'Copy of PY1 Data(H)'!$A$1:$CZ$1,_xlfn.XLOOKUP($A124,'Copy of PY1 Data(H)'!$A$1:$A$288,'Copy of PY1 Data(H)'!$A$1:$CZ$288))</f>
        <v>204180</v>
      </c>
      <c r="BP124" s="180" cm="1">
        <f t="array" ref="BP124">_xlfn.XLOOKUP(BP$1,'Copy of PY1 Data(H)'!$A$1:$CZ$1,_xlfn.XLOOKUP($A124,'Copy of PY1 Data(H)'!$A$1:$A$288,'Copy of PY1 Data(H)'!$A$1:$CZ$288))</f>
        <v>975571</v>
      </c>
      <c r="BQ124" s="180" cm="1">
        <f t="array" ref="BQ124">_xlfn.XLOOKUP(BQ$1,'Copy of PY1 Data(H)'!$A$1:$CZ$1,_xlfn.XLOOKUP($A124,'Copy of PY1 Data(H)'!$A$1:$A$288,'Copy of PY1 Data(H)'!$A$1:$CZ$288))</f>
        <v>62386</v>
      </c>
      <c r="BR124" s="180" cm="1">
        <f t="array" ref="BR124">_xlfn.XLOOKUP(BR$1,'Copy of PY1 Data(H)'!$A$1:$CZ$1,_xlfn.XLOOKUP($A124,'Copy of PY1 Data(H)'!$A$1:$A$288,'Copy of PY1 Data(H)'!$A$1:$CZ$288))</f>
        <v>142</v>
      </c>
      <c r="BS124" s="180" cm="1">
        <f t="array" ref="BS124">_xlfn.XLOOKUP(BS$1,'Copy of PY1 Data(H)'!$A$1:$CZ$1,_xlfn.XLOOKUP($A124,'Copy of PY1 Data(H)'!$A$1:$A$288,'Copy of PY1 Data(H)'!$A$1:$CZ$288))</f>
        <v>0</v>
      </c>
      <c r="BT124" s="180" cm="1">
        <f t="array" ref="BT124">_xlfn.XLOOKUP(BT$1,'Copy of PY1 Data(H)'!$A$1:$CZ$1,_xlfn.XLOOKUP($A124,'Copy of PY1 Data(H)'!$A$1:$A$288,'Copy of PY1 Data(H)'!$A$1:$CZ$288))</f>
        <v>0</v>
      </c>
      <c r="BU124" s="180" cm="1">
        <f t="array" ref="BU124">_xlfn.XLOOKUP(BU$1,'Copy of PY1 Data(H)'!$A$1:$CZ$1,_xlfn.XLOOKUP($A124,'Copy of PY1 Data(H)'!$A$1:$A$288,'Copy of PY1 Data(H)'!$A$1:$CZ$288))</f>
        <v>0</v>
      </c>
      <c r="BV124" s="180" cm="1">
        <f t="array" ref="BV124">_xlfn.XLOOKUP(BV$1,'Copy of PY1 Data(H)'!$A$1:$CZ$1,_xlfn.XLOOKUP($A124,'Copy of PY1 Data(H)'!$A$1:$A$288,'Copy of PY1 Data(H)'!$A$1:$CZ$288))</f>
        <v>0</v>
      </c>
      <c r="BW124" s="180" cm="1">
        <f t="array" ref="BW124">_xlfn.XLOOKUP(BW$1,'Copy of PY1 Data(H)'!$A$1:$CZ$1,_xlfn.XLOOKUP($A124,'Copy of PY1 Data(H)'!$A$1:$A$288,'Copy of PY1 Data(H)'!$A$1:$CZ$288))</f>
        <v>1228401</v>
      </c>
      <c r="BX124" s="180" cm="1">
        <f t="array" ref="BX124">_xlfn.XLOOKUP(BX$1,'Copy of PY1 Data(H)'!$A$1:$CZ$1,_xlfn.XLOOKUP($A124,'Copy of PY1 Data(H)'!$A$1:$A$288,'Copy of PY1 Data(H)'!$A$1:$CZ$288))</f>
        <v>0</v>
      </c>
      <c r="BY124" s="180" cm="1">
        <f t="array" ref="BY124">_xlfn.XLOOKUP(BY$1,'Copy of PY1 Data(H)'!$A$1:$CZ$1,_xlfn.XLOOKUP($A124,'Copy of PY1 Data(H)'!$A$1:$A$288,'Copy of PY1 Data(H)'!$A$1:$CZ$288))</f>
        <v>489962</v>
      </c>
      <c r="BZ124" s="180" cm="1">
        <f t="array" ref="BZ124">_xlfn.XLOOKUP(BZ$1,'Copy of PY1 Data(H)'!$A$1:$CZ$1,_xlfn.XLOOKUP($A124,'Copy of PY1 Data(H)'!$A$1:$A$288,'Copy of PY1 Data(H)'!$A$1:$CZ$288))</f>
        <v>470</v>
      </c>
      <c r="CA124" s="180" cm="1">
        <f t="array" ref="CA124">_xlfn.XLOOKUP(CA$1,'Copy of PY1 Data(H)'!$A$1:$CZ$1,_xlfn.XLOOKUP($A124,'Copy of PY1 Data(H)'!$A$1:$A$288,'Copy of PY1 Data(H)'!$A$1:$CZ$288))</f>
        <v>0</v>
      </c>
      <c r="CB124" s="180" cm="1">
        <f t="array" ref="CB124">_xlfn.XLOOKUP(CB$1,'Copy of PY1 Data(H)'!$A$1:$CZ$1,_xlfn.XLOOKUP($A124,'Copy of PY1 Data(H)'!$A$1:$A$288,'Copy of PY1 Data(H)'!$A$1:$CZ$288))</f>
        <v>507760</v>
      </c>
      <c r="CC124" s="180" cm="1">
        <f t="array" ref="CC124">_xlfn.XLOOKUP(CC$1,'Copy of PY1 Data(H)'!$A$1:$CZ$1,_xlfn.XLOOKUP($A124,'Copy of PY1 Data(H)'!$A$1:$A$288,'Copy of PY1 Data(H)'!$A$1:$CZ$288))</f>
        <v>0</v>
      </c>
      <c r="CD124" s="180" cm="1">
        <f t="array" ref="CD124">_xlfn.XLOOKUP(CD$1,'Copy of PY1 Data(H)'!$A$1:$CZ$1,_xlfn.XLOOKUP($A124,'Copy of PY1 Data(H)'!$A$1:$A$288,'Copy of PY1 Data(H)'!$A$1:$CZ$288))</f>
        <v>0</v>
      </c>
    </row>
    <row r="125" spans="1:82" x14ac:dyDescent="0.3">
      <c r="A125" s="180">
        <v>351</v>
      </c>
      <c r="C125" s="180"/>
      <c r="D125" s="180" cm="1">
        <f t="array" ref="D125">_xlfn.XLOOKUP(D$1,'Copy of PY1 Data(H)'!$A$1:$CZ$1,_xlfn.XLOOKUP($A125,'Copy of PY1 Data(H)'!$A$1:$A$288,'Copy of PY1 Data(H)'!$A$1:$CZ$288))</f>
        <v>0</v>
      </c>
      <c r="E125" s="180" cm="1">
        <f t="array" ref="E125">_xlfn.XLOOKUP(E$1,'Copy of PY1 Data(H)'!$A$1:$CZ$1,_xlfn.XLOOKUP($A125,'Copy of PY1 Data(H)'!$A$1:$A$288,'Copy of PY1 Data(H)'!$A$1:$CZ$288))</f>
        <v>106740</v>
      </c>
      <c r="F125" s="180" cm="1">
        <f t="array" ref="F125">_xlfn.XLOOKUP(F$1,'Copy of PY1 Data(H)'!$A$1:$CZ$1,_xlfn.XLOOKUP($A125,'Copy of PY1 Data(H)'!$A$1:$A$288,'Copy of PY1 Data(H)'!$A$1:$CZ$288))</f>
        <v>0</v>
      </c>
      <c r="G125" s="180" cm="1">
        <f t="array" ref="G125">_xlfn.XLOOKUP(G$1,'Copy of PY1 Data(H)'!$A$1:$CZ$1,_xlfn.XLOOKUP($A125,'Copy of PY1 Data(H)'!$A$1:$A$288,'Copy of PY1 Data(H)'!$A$1:$CZ$288))</f>
        <v>0</v>
      </c>
      <c r="H125" s="180" cm="1">
        <f t="array" ref="H125">_xlfn.XLOOKUP(H$1,'Copy of PY1 Data(H)'!$A$1:$CZ$1,_xlfn.XLOOKUP($A125,'Copy of PY1 Data(H)'!$A$1:$A$288,'Copy of PY1 Data(H)'!$A$1:$CZ$288))</f>
        <v>61465</v>
      </c>
      <c r="I125" s="180" cm="1">
        <f t="array" ref="I125">_xlfn.XLOOKUP(I$1,'Copy of PY1 Data(H)'!$A$1:$CZ$1,_xlfn.XLOOKUP($A125,'Copy of PY1 Data(H)'!$A$1:$A$288,'Copy of PY1 Data(H)'!$A$1:$CZ$288))</f>
        <v>0</v>
      </c>
      <c r="J125" s="180" cm="1">
        <f t="array" ref="J125">_xlfn.XLOOKUP(J$1,'Copy of PY1 Data(H)'!$A$1:$CZ$1,_xlfn.XLOOKUP($A125,'Copy of PY1 Data(H)'!$A$1:$A$288,'Copy of PY1 Data(H)'!$A$1:$CZ$288))</f>
        <v>0</v>
      </c>
      <c r="K125" s="180" cm="1">
        <f t="array" ref="K125">_xlfn.XLOOKUP(K$1,'Copy of PY1 Data(H)'!$A$1:$CZ$1,_xlfn.XLOOKUP($A125,'Copy of PY1 Data(H)'!$A$1:$A$288,'Copy of PY1 Data(H)'!$A$1:$CZ$288))</f>
        <v>73995</v>
      </c>
      <c r="L125" s="180" cm="1">
        <f t="array" ref="L125">_xlfn.XLOOKUP(L$1,'Copy of PY1 Data(H)'!$A$1:$CZ$1,_xlfn.XLOOKUP($A125,'Copy of PY1 Data(H)'!$A$1:$A$288,'Copy of PY1 Data(H)'!$A$1:$CZ$288))</f>
        <v>355979</v>
      </c>
      <c r="M125" s="180" cm="1">
        <f t="array" ref="M125">_xlfn.XLOOKUP(M$1,'Copy of PY1 Data(H)'!$A$1:$CZ$1,_xlfn.XLOOKUP($A125,'Copy of PY1 Data(H)'!$A$1:$A$288,'Copy of PY1 Data(H)'!$A$1:$CZ$288))</f>
        <v>0</v>
      </c>
      <c r="N125" s="180" cm="1">
        <f t="array" ref="N125">_xlfn.XLOOKUP(N$1,'Copy of PY1 Data(H)'!$A$1:$CZ$1,_xlfn.XLOOKUP($A125,'Copy of PY1 Data(H)'!$A$1:$A$288,'Copy of PY1 Data(H)'!$A$1:$CZ$288))</f>
        <v>0</v>
      </c>
      <c r="O125" s="180" cm="1">
        <f t="array" ref="O125">_xlfn.XLOOKUP(O$1,'Copy of PY1 Data(H)'!$A$1:$CZ$1,_xlfn.XLOOKUP($A125,'Copy of PY1 Data(H)'!$A$1:$A$288,'Copy of PY1 Data(H)'!$A$1:$CZ$288))</f>
        <v>0</v>
      </c>
      <c r="P125" s="180" cm="1">
        <f t="array" ref="P125">_xlfn.XLOOKUP(P$1,'Copy of PY1 Data(H)'!$A$1:$CZ$1,_xlfn.XLOOKUP($A125,'Copy of PY1 Data(H)'!$A$1:$A$288,'Copy of PY1 Data(H)'!$A$1:$CZ$288))</f>
        <v>0</v>
      </c>
      <c r="Q125" s="180" cm="1">
        <f t="array" ref="Q125">_xlfn.XLOOKUP(Q$1,'Copy of PY1 Data(H)'!$A$1:$CZ$1,_xlfn.XLOOKUP($A125,'Copy of PY1 Data(H)'!$A$1:$A$288,'Copy of PY1 Data(H)'!$A$1:$CZ$288))</f>
        <v>0</v>
      </c>
      <c r="R125" s="180" cm="1">
        <f t="array" ref="R125">_xlfn.XLOOKUP(R$1,'Copy of PY1 Data(H)'!$A$1:$CZ$1,_xlfn.XLOOKUP($A125,'Copy of PY1 Data(H)'!$A$1:$A$288,'Copy of PY1 Data(H)'!$A$1:$CZ$288))</f>
        <v>0</v>
      </c>
      <c r="S125" s="180" cm="1">
        <f t="array" ref="S125">_xlfn.XLOOKUP(S$1,'Copy of PY1 Data(H)'!$A$1:$CZ$1,_xlfn.XLOOKUP($A125,'Copy of PY1 Data(H)'!$A$1:$A$288,'Copy of PY1 Data(H)'!$A$1:$CZ$288))</f>
        <v>0</v>
      </c>
      <c r="T125" s="180" cm="1">
        <f t="array" ref="T125">_xlfn.XLOOKUP(T$1,'Copy of PY1 Data(H)'!$A$1:$CZ$1,_xlfn.XLOOKUP($A125,'Copy of PY1 Data(H)'!$A$1:$A$288,'Copy of PY1 Data(H)'!$A$1:$CZ$288))</f>
        <v>26759</v>
      </c>
      <c r="U125" s="180" cm="1">
        <f t="array" ref="U125">_xlfn.XLOOKUP(U$1,'Copy of PY1 Data(H)'!$A$1:$CZ$1,_xlfn.XLOOKUP($A125,'Copy of PY1 Data(H)'!$A$1:$A$288,'Copy of PY1 Data(H)'!$A$1:$CZ$288))</f>
        <v>2406</v>
      </c>
      <c r="V125" s="180" cm="1">
        <f t="array" ref="V125">_xlfn.XLOOKUP(V$1,'Copy of PY1 Data(H)'!$A$1:$CZ$1,_xlfn.XLOOKUP($A125,'Copy of PY1 Data(H)'!$A$1:$A$288,'Copy of PY1 Data(H)'!$A$1:$CZ$288))</f>
        <v>159141</v>
      </c>
      <c r="W125" s="180" cm="1">
        <f t="array" ref="W125">_xlfn.XLOOKUP(W$1,'Copy of PY1 Data(H)'!$A$1:$CZ$1,_xlfn.XLOOKUP($A125,'Copy of PY1 Data(H)'!$A$1:$A$288,'Copy of PY1 Data(H)'!$A$1:$CZ$288))</f>
        <v>0</v>
      </c>
      <c r="X125" s="180" cm="1">
        <f t="array" ref="X125">_xlfn.XLOOKUP(X$1,'Copy of PY1 Data(H)'!$A$1:$CZ$1,_xlfn.XLOOKUP($A125,'Copy of PY1 Data(H)'!$A$1:$A$288,'Copy of PY1 Data(H)'!$A$1:$CZ$288))</f>
        <v>0</v>
      </c>
      <c r="Y125" s="180" cm="1">
        <f t="array" ref="Y125">_xlfn.XLOOKUP(Y$1,'Copy of PY1 Data(H)'!$A$1:$CZ$1,_xlfn.XLOOKUP($A125,'Copy of PY1 Data(H)'!$A$1:$A$288,'Copy of PY1 Data(H)'!$A$1:$CZ$288))</f>
        <v>29919</v>
      </c>
      <c r="Z125" s="180" cm="1">
        <f t="array" ref="Z125">_xlfn.XLOOKUP(Z$1,'Copy of PY1 Data(H)'!$A$1:$CZ$1,_xlfn.XLOOKUP($A125,'Copy of PY1 Data(H)'!$A$1:$A$288,'Copy of PY1 Data(H)'!$A$1:$CZ$288))</f>
        <v>2067921</v>
      </c>
      <c r="AA125" s="180" cm="1">
        <f t="array" ref="AA125">_xlfn.XLOOKUP(AA$1,'Copy of PY1 Data(H)'!$A$1:$CZ$1,_xlfn.XLOOKUP($A125,'Copy of PY1 Data(H)'!$A$1:$A$288,'Copy of PY1 Data(H)'!$A$1:$CZ$288))</f>
        <v>0</v>
      </c>
      <c r="AB125" s="180" cm="1">
        <f t="array" ref="AB125">_xlfn.XLOOKUP(AB$1,'Copy of PY1 Data(H)'!$A$1:$CZ$1,_xlfn.XLOOKUP($A125,'Copy of PY1 Data(H)'!$A$1:$A$288,'Copy of PY1 Data(H)'!$A$1:$CZ$288))</f>
        <v>0</v>
      </c>
      <c r="AC125" s="180" cm="1">
        <f t="array" ref="AC125">_xlfn.XLOOKUP(AC$1,'Copy of PY1 Data(H)'!$A$1:$CZ$1,_xlfn.XLOOKUP($A125,'Copy of PY1 Data(H)'!$A$1:$A$288,'Copy of PY1 Data(H)'!$A$1:$CZ$288))</f>
        <v>0</v>
      </c>
      <c r="AD125" s="180" cm="1">
        <f t="array" ref="AD125">_xlfn.XLOOKUP(AD$1,'Copy of PY1 Data(H)'!$A$1:$CZ$1,_xlfn.XLOOKUP($A125,'Copy of PY1 Data(H)'!$A$1:$A$288,'Copy of PY1 Data(H)'!$A$1:$CZ$288))</f>
        <v>0</v>
      </c>
      <c r="AE125" s="180" cm="1">
        <f t="array" ref="AE125">_xlfn.XLOOKUP(AE$1,'Copy of PY1 Data(H)'!$A$1:$CZ$1,_xlfn.XLOOKUP($A125,'Copy of PY1 Data(H)'!$A$1:$A$288,'Copy of PY1 Data(H)'!$A$1:$CZ$288))</f>
        <v>0</v>
      </c>
      <c r="AF125" s="180" cm="1">
        <f t="array" ref="AF125">_xlfn.XLOOKUP(AF$1,'Copy of PY1 Data(H)'!$A$1:$CZ$1,_xlfn.XLOOKUP($A125,'Copy of PY1 Data(H)'!$A$1:$A$288,'Copy of PY1 Data(H)'!$A$1:$CZ$288))</f>
        <v>1101775</v>
      </c>
      <c r="AG125" s="180" cm="1">
        <f t="array" ref="AG125">_xlfn.XLOOKUP(AG$1,'Copy of PY1 Data(H)'!$A$1:$CZ$1,_xlfn.XLOOKUP($A125,'Copy of PY1 Data(H)'!$A$1:$A$288,'Copy of PY1 Data(H)'!$A$1:$CZ$288))</f>
        <v>0</v>
      </c>
      <c r="AH125" s="180" cm="1">
        <f t="array" ref="AH125">_xlfn.XLOOKUP(AH$1,'Copy of PY1 Data(H)'!$A$1:$CZ$1,_xlfn.XLOOKUP($A125,'Copy of PY1 Data(H)'!$A$1:$A$288,'Copy of PY1 Data(H)'!$A$1:$CZ$288))</f>
        <v>0</v>
      </c>
      <c r="AI125" s="180" cm="1">
        <f t="array" ref="AI125">_xlfn.XLOOKUP(AI$1,'Copy of PY1 Data(H)'!$A$1:$CZ$1,_xlfn.XLOOKUP($A125,'Copy of PY1 Data(H)'!$A$1:$A$288,'Copy of PY1 Data(H)'!$A$1:$CZ$288))</f>
        <v>92867</v>
      </c>
      <c r="AJ125" s="180" cm="1">
        <f t="array" ref="AJ125">_xlfn.XLOOKUP(AJ$1,'Copy of PY1 Data(H)'!$A$1:$CZ$1,_xlfn.XLOOKUP($A125,'Copy of PY1 Data(H)'!$A$1:$A$288,'Copy of PY1 Data(H)'!$A$1:$CZ$288))</f>
        <v>0</v>
      </c>
      <c r="AK125" s="180" cm="1">
        <f t="array" ref="AK125">_xlfn.XLOOKUP(AK$1,'Copy of PY1 Data(H)'!$A$1:$CZ$1,_xlfn.XLOOKUP($A125,'Copy of PY1 Data(H)'!$A$1:$A$288,'Copy of PY1 Data(H)'!$A$1:$CZ$288))</f>
        <v>0</v>
      </c>
      <c r="AL125" s="180" cm="1">
        <f t="array" ref="AL125">_xlfn.XLOOKUP(AL$1,'Copy of PY1 Data(H)'!$A$1:$CZ$1,_xlfn.XLOOKUP($A125,'Copy of PY1 Data(H)'!$A$1:$A$288,'Copy of PY1 Data(H)'!$A$1:$CZ$288))</f>
        <v>0</v>
      </c>
      <c r="AM125" s="180" cm="1">
        <f t="array" ref="AM125">_xlfn.XLOOKUP(AM$1,'Copy of PY1 Data(H)'!$A$1:$CZ$1,_xlfn.XLOOKUP($A125,'Copy of PY1 Data(H)'!$A$1:$A$288,'Copy of PY1 Data(H)'!$A$1:$CZ$288))</f>
        <v>71034</v>
      </c>
      <c r="AN125" s="180" cm="1">
        <f t="array" ref="AN125">_xlfn.XLOOKUP(AN$1,'Copy of PY1 Data(H)'!$A$1:$CZ$1,_xlfn.XLOOKUP($A125,'Copy of PY1 Data(H)'!$A$1:$A$288,'Copy of PY1 Data(H)'!$A$1:$CZ$288))</f>
        <v>88536</v>
      </c>
      <c r="AO125" s="180" cm="1">
        <f t="array" ref="AO125">_xlfn.XLOOKUP(AO$1,'Copy of PY1 Data(H)'!$A$1:$CZ$1,_xlfn.XLOOKUP($A125,'Copy of PY1 Data(H)'!$A$1:$A$288,'Copy of PY1 Data(H)'!$A$1:$CZ$288))</f>
        <v>0</v>
      </c>
      <c r="AP125" s="180" cm="1">
        <f t="array" ref="AP125">_xlfn.XLOOKUP(AP$1,'Copy of PY1 Data(H)'!$A$1:$CZ$1,_xlfn.XLOOKUP($A125,'Copy of PY1 Data(H)'!$A$1:$A$288,'Copy of PY1 Data(H)'!$A$1:$CZ$288))</f>
        <v>56209</v>
      </c>
      <c r="AQ125" s="180" cm="1">
        <f t="array" ref="AQ125">_xlfn.XLOOKUP(AQ$1,'Copy of PY1 Data(H)'!$A$1:$CZ$1,_xlfn.XLOOKUP($A125,'Copy of PY1 Data(H)'!$A$1:$A$288,'Copy of PY1 Data(H)'!$A$1:$CZ$288))</f>
        <v>0</v>
      </c>
      <c r="AR125" s="180" cm="1">
        <f t="array" ref="AR125">_xlfn.XLOOKUP(AR$1,'Copy of PY1 Data(H)'!$A$1:$CZ$1,_xlfn.XLOOKUP($A125,'Copy of PY1 Data(H)'!$A$1:$A$288,'Copy of PY1 Data(H)'!$A$1:$CZ$288))</f>
        <v>0</v>
      </c>
      <c r="AS125" s="180" cm="1">
        <f t="array" ref="AS125">_xlfn.XLOOKUP(AS$1,'Copy of PY1 Data(H)'!$A$1:$CZ$1,_xlfn.XLOOKUP($A125,'Copy of PY1 Data(H)'!$A$1:$A$288,'Copy of PY1 Data(H)'!$A$1:$CZ$288))</f>
        <v>0</v>
      </c>
      <c r="AT125" s="180" cm="1">
        <f t="array" ref="AT125">_xlfn.XLOOKUP(AT$1,'Copy of PY1 Data(H)'!$A$1:$CZ$1,_xlfn.XLOOKUP($A125,'Copy of PY1 Data(H)'!$A$1:$A$288,'Copy of PY1 Data(H)'!$A$1:$CZ$288))</f>
        <v>0</v>
      </c>
      <c r="AU125" s="180" cm="1">
        <f t="array" ref="AU125">_xlfn.XLOOKUP(AU$1,'Copy of PY1 Data(H)'!$A$1:$CZ$1,_xlfn.XLOOKUP($A125,'Copy of PY1 Data(H)'!$A$1:$A$288,'Copy of PY1 Data(H)'!$A$1:$CZ$288))</f>
        <v>6809835</v>
      </c>
      <c r="AV125" s="180" cm="1">
        <f t="array" ref="AV125">_xlfn.XLOOKUP(AV$1,'Copy of PY1 Data(H)'!$A$1:$CZ$1,_xlfn.XLOOKUP($A125,'Copy of PY1 Data(H)'!$A$1:$A$288,'Copy of PY1 Data(H)'!$A$1:$CZ$288))</f>
        <v>3497327</v>
      </c>
      <c r="AW125" s="180" cm="1">
        <f t="array" ref="AW125">_xlfn.XLOOKUP(AW$1,'Copy of PY1 Data(H)'!$A$1:$CZ$1,_xlfn.XLOOKUP($A125,'Copy of PY1 Data(H)'!$A$1:$A$288,'Copy of PY1 Data(H)'!$A$1:$CZ$288))</f>
        <v>18648</v>
      </c>
      <c r="AX125" s="180" cm="1">
        <f t="array" ref="AX125">_xlfn.XLOOKUP(AX$1,'Copy of PY1 Data(H)'!$A$1:$CZ$1,_xlfn.XLOOKUP($A125,'Copy of PY1 Data(H)'!$A$1:$A$288,'Copy of PY1 Data(H)'!$A$1:$CZ$288))</f>
        <v>15214</v>
      </c>
      <c r="AY125" s="180" cm="1">
        <f t="array" ref="AY125">_xlfn.XLOOKUP(AY$1,'Copy of PY1 Data(H)'!$A$1:$CZ$1,_xlfn.XLOOKUP($A125,'Copy of PY1 Data(H)'!$A$1:$A$288,'Copy of PY1 Data(H)'!$A$1:$CZ$288))</f>
        <v>1699</v>
      </c>
      <c r="AZ125" s="180" cm="1">
        <f t="array" ref="AZ125">_xlfn.XLOOKUP(AZ$1,'Copy of PY1 Data(H)'!$A$1:$CZ$1,_xlfn.XLOOKUP($A125,'Copy of PY1 Data(H)'!$A$1:$A$288,'Copy of PY1 Data(H)'!$A$1:$CZ$288))</f>
        <v>0</v>
      </c>
      <c r="BA125" s="180" cm="1">
        <f t="array" ref="BA125">_xlfn.XLOOKUP(BA$1,'Copy of PY1 Data(H)'!$A$1:$CZ$1,_xlfn.XLOOKUP($A125,'Copy of PY1 Data(H)'!$A$1:$A$288,'Copy of PY1 Data(H)'!$A$1:$CZ$288))</f>
        <v>0</v>
      </c>
      <c r="BB125" s="180" cm="1">
        <f t="array" ref="BB125">_xlfn.XLOOKUP(BB$1,'Copy of PY1 Data(H)'!$A$1:$CZ$1,_xlfn.XLOOKUP($A125,'Copy of PY1 Data(H)'!$A$1:$A$288,'Copy of PY1 Data(H)'!$A$1:$CZ$288))</f>
        <v>0</v>
      </c>
      <c r="BC125" s="180" cm="1">
        <f t="array" ref="BC125">_xlfn.XLOOKUP(BC$1,'Copy of PY1 Data(H)'!$A$1:$CZ$1,_xlfn.XLOOKUP($A125,'Copy of PY1 Data(H)'!$A$1:$A$288,'Copy of PY1 Data(H)'!$A$1:$CZ$288))</f>
        <v>9227</v>
      </c>
      <c r="BD125" s="180" cm="1">
        <f t="array" ref="BD125">_xlfn.XLOOKUP(BD$1,'Copy of PY1 Data(H)'!$A$1:$CZ$1,_xlfn.XLOOKUP($A125,'Copy of PY1 Data(H)'!$A$1:$A$288,'Copy of PY1 Data(H)'!$A$1:$CZ$288))</f>
        <v>0</v>
      </c>
      <c r="BE125" s="180" cm="1">
        <f t="array" ref="BE125">_xlfn.XLOOKUP(BE$1,'Copy of PY1 Data(H)'!$A$1:$CZ$1,_xlfn.XLOOKUP($A125,'Copy of PY1 Data(H)'!$A$1:$A$288,'Copy of PY1 Data(H)'!$A$1:$CZ$288))</f>
        <v>14415</v>
      </c>
      <c r="BF125" s="180" cm="1">
        <f t="array" ref="BF125">_xlfn.XLOOKUP(BF$1,'Copy of PY1 Data(H)'!$A$1:$CZ$1,_xlfn.XLOOKUP($A125,'Copy of PY1 Data(H)'!$A$1:$A$288,'Copy of PY1 Data(H)'!$A$1:$CZ$288))</f>
        <v>338518</v>
      </c>
      <c r="BG125" s="180" cm="1">
        <f t="array" ref="BG125">_xlfn.XLOOKUP(BG$1,'Copy of PY1 Data(H)'!$A$1:$CZ$1,_xlfn.XLOOKUP($A125,'Copy of PY1 Data(H)'!$A$1:$A$288,'Copy of PY1 Data(H)'!$A$1:$CZ$288))</f>
        <v>0</v>
      </c>
      <c r="BH125" s="180" cm="1">
        <f t="array" ref="BH125">_xlfn.XLOOKUP(BH$1,'Copy of PY1 Data(H)'!$A$1:$CZ$1,_xlfn.XLOOKUP($A125,'Copy of PY1 Data(H)'!$A$1:$A$288,'Copy of PY1 Data(H)'!$A$1:$CZ$288))</f>
        <v>439551</v>
      </c>
      <c r="BI125" s="180" cm="1">
        <f t="array" ref="BI125">_xlfn.XLOOKUP(BI$1,'Copy of PY1 Data(H)'!$A$1:$CZ$1,_xlfn.XLOOKUP($A125,'Copy of PY1 Data(H)'!$A$1:$A$288,'Copy of PY1 Data(H)'!$A$1:$CZ$288))</f>
        <v>19164</v>
      </c>
      <c r="BJ125" s="180" cm="1">
        <f t="array" ref="BJ125">_xlfn.XLOOKUP(BJ$1,'Copy of PY1 Data(H)'!$A$1:$CZ$1,_xlfn.XLOOKUP($A125,'Copy of PY1 Data(H)'!$A$1:$A$288,'Copy of PY1 Data(H)'!$A$1:$CZ$288))</f>
        <v>0</v>
      </c>
      <c r="BK125" s="180" cm="1">
        <f t="array" ref="BK125">_xlfn.XLOOKUP(BK$1,'Copy of PY1 Data(H)'!$A$1:$CZ$1,_xlfn.XLOOKUP($A125,'Copy of PY1 Data(H)'!$A$1:$A$288,'Copy of PY1 Data(H)'!$A$1:$CZ$288))</f>
        <v>0</v>
      </c>
      <c r="BL125" s="180" cm="1">
        <f t="array" ref="BL125">_xlfn.XLOOKUP(BL$1,'Copy of PY1 Data(H)'!$A$1:$CZ$1,_xlfn.XLOOKUP($A125,'Copy of PY1 Data(H)'!$A$1:$A$288,'Copy of PY1 Data(H)'!$A$1:$CZ$288))</f>
        <v>111987</v>
      </c>
      <c r="BM125" s="180" cm="1">
        <f t="array" ref="BM125">_xlfn.XLOOKUP(BM$1,'Copy of PY1 Data(H)'!$A$1:$CZ$1,_xlfn.XLOOKUP($A125,'Copy of PY1 Data(H)'!$A$1:$A$288,'Copy of PY1 Data(H)'!$A$1:$CZ$288))</f>
        <v>404766</v>
      </c>
      <c r="BN125" s="180" cm="1">
        <f t="array" ref="BN125">_xlfn.XLOOKUP(BN$1,'Copy of PY1 Data(H)'!$A$1:$CZ$1,_xlfn.XLOOKUP($A125,'Copy of PY1 Data(H)'!$A$1:$A$288,'Copy of PY1 Data(H)'!$A$1:$CZ$288))</f>
        <v>245750</v>
      </c>
      <c r="BO125" s="180" cm="1">
        <f t="array" ref="BO125">_xlfn.XLOOKUP(BO$1,'Copy of PY1 Data(H)'!$A$1:$CZ$1,_xlfn.XLOOKUP($A125,'Copy of PY1 Data(H)'!$A$1:$A$288,'Copy of PY1 Data(H)'!$A$1:$CZ$288))</f>
        <v>543725</v>
      </c>
      <c r="BP125" s="180" cm="1">
        <f t="array" ref="BP125">_xlfn.XLOOKUP(BP$1,'Copy of PY1 Data(H)'!$A$1:$CZ$1,_xlfn.XLOOKUP($A125,'Copy of PY1 Data(H)'!$A$1:$A$288,'Copy of PY1 Data(H)'!$A$1:$CZ$288))</f>
        <v>6610004</v>
      </c>
      <c r="BQ125" s="180" cm="1">
        <f t="array" ref="BQ125">_xlfn.XLOOKUP(BQ$1,'Copy of PY1 Data(H)'!$A$1:$CZ$1,_xlfn.XLOOKUP($A125,'Copy of PY1 Data(H)'!$A$1:$A$288,'Copy of PY1 Data(H)'!$A$1:$CZ$288))</f>
        <v>0</v>
      </c>
      <c r="BR125" s="180" cm="1">
        <f t="array" ref="BR125">_xlfn.XLOOKUP(BR$1,'Copy of PY1 Data(H)'!$A$1:$CZ$1,_xlfn.XLOOKUP($A125,'Copy of PY1 Data(H)'!$A$1:$A$288,'Copy of PY1 Data(H)'!$A$1:$CZ$288))</f>
        <v>0</v>
      </c>
      <c r="BS125" s="180" cm="1">
        <f t="array" ref="BS125">_xlfn.XLOOKUP(BS$1,'Copy of PY1 Data(H)'!$A$1:$CZ$1,_xlfn.XLOOKUP($A125,'Copy of PY1 Data(H)'!$A$1:$A$288,'Copy of PY1 Data(H)'!$A$1:$CZ$288))</f>
        <v>0</v>
      </c>
      <c r="BT125" s="180" cm="1">
        <f t="array" ref="BT125">_xlfn.XLOOKUP(BT$1,'Copy of PY1 Data(H)'!$A$1:$CZ$1,_xlfn.XLOOKUP($A125,'Copy of PY1 Data(H)'!$A$1:$A$288,'Copy of PY1 Data(H)'!$A$1:$CZ$288))</f>
        <v>0</v>
      </c>
      <c r="BU125" s="180" cm="1">
        <f t="array" ref="BU125">_xlfn.XLOOKUP(BU$1,'Copy of PY1 Data(H)'!$A$1:$CZ$1,_xlfn.XLOOKUP($A125,'Copy of PY1 Data(H)'!$A$1:$A$288,'Copy of PY1 Data(H)'!$A$1:$CZ$288))</f>
        <v>0</v>
      </c>
      <c r="BV125" s="180" cm="1">
        <f t="array" ref="BV125">_xlfn.XLOOKUP(BV$1,'Copy of PY1 Data(H)'!$A$1:$CZ$1,_xlfn.XLOOKUP($A125,'Copy of PY1 Data(H)'!$A$1:$A$288,'Copy of PY1 Data(H)'!$A$1:$CZ$288))</f>
        <v>0</v>
      </c>
      <c r="BW125" s="180" cm="1">
        <f t="array" ref="BW125">_xlfn.XLOOKUP(BW$1,'Copy of PY1 Data(H)'!$A$1:$CZ$1,_xlfn.XLOOKUP($A125,'Copy of PY1 Data(H)'!$A$1:$A$288,'Copy of PY1 Data(H)'!$A$1:$CZ$288))</f>
        <v>1137756</v>
      </c>
      <c r="BX125" s="180" cm="1">
        <f t="array" ref="BX125">_xlfn.XLOOKUP(BX$1,'Copy of PY1 Data(H)'!$A$1:$CZ$1,_xlfn.XLOOKUP($A125,'Copy of PY1 Data(H)'!$A$1:$A$288,'Copy of PY1 Data(H)'!$A$1:$CZ$288))</f>
        <v>0</v>
      </c>
      <c r="BY125" s="180" cm="1">
        <f t="array" ref="BY125">_xlfn.XLOOKUP(BY$1,'Copy of PY1 Data(H)'!$A$1:$CZ$1,_xlfn.XLOOKUP($A125,'Copy of PY1 Data(H)'!$A$1:$A$288,'Copy of PY1 Data(H)'!$A$1:$CZ$288))</f>
        <v>680499</v>
      </c>
      <c r="BZ125" s="180" cm="1">
        <f t="array" ref="BZ125">_xlfn.XLOOKUP(BZ$1,'Copy of PY1 Data(H)'!$A$1:$CZ$1,_xlfn.XLOOKUP($A125,'Copy of PY1 Data(H)'!$A$1:$A$288,'Copy of PY1 Data(H)'!$A$1:$CZ$288))</f>
        <v>16350</v>
      </c>
      <c r="CA125" s="180" cm="1">
        <f t="array" ref="CA125">_xlfn.XLOOKUP(CA$1,'Copy of PY1 Data(H)'!$A$1:$CZ$1,_xlfn.XLOOKUP($A125,'Copy of PY1 Data(H)'!$A$1:$A$288,'Copy of PY1 Data(H)'!$A$1:$CZ$288))</f>
        <v>0</v>
      </c>
      <c r="CB125" s="180" cm="1">
        <f t="array" ref="CB125">_xlfn.XLOOKUP(CB$1,'Copy of PY1 Data(H)'!$A$1:$CZ$1,_xlfn.XLOOKUP($A125,'Copy of PY1 Data(H)'!$A$1:$A$288,'Copy of PY1 Data(H)'!$A$1:$CZ$288))</f>
        <v>3648</v>
      </c>
      <c r="CC125" s="180" cm="1">
        <f t="array" ref="CC125">_xlfn.XLOOKUP(CC$1,'Copy of PY1 Data(H)'!$A$1:$CZ$1,_xlfn.XLOOKUP($A125,'Copy of PY1 Data(H)'!$A$1:$A$288,'Copy of PY1 Data(H)'!$A$1:$CZ$288))</f>
        <v>0</v>
      </c>
      <c r="CD125" s="180" cm="1">
        <f t="array" ref="CD125">_xlfn.XLOOKUP(CD$1,'Copy of PY1 Data(H)'!$A$1:$CZ$1,_xlfn.XLOOKUP($A125,'Copy of PY1 Data(H)'!$A$1:$A$288,'Copy of PY1 Data(H)'!$A$1:$CZ$288))</f>
        <v>0</v>
      </c>
    </row>
    <row r="126" spans="1:82" x14ac:dyDescent="0.3">
      <c r="A126" s="180">
        <v>191</v>
      </c>
      <c r="C126" s="180"/>
      <c r="D126" s="180" cm="1">
        <f t="array" ref="D126">_xlfn.XLOOKUP(D$1,'Copy of PY1 Data(H)'!$A$1:$CZ$1,_xlfn.XLOOKUP($A126,'Copy of PY1 Data(H)'!$A$1:$A$288,'Copy of PY1 Data(H)'!$A$1:$CZ$288))</f>
        <v>2370640</v>
      </c>
      <c r="E126" s="180" cm="1">
        <f t="array" ref="E126">_xlfn.XLOOKUP(E$1,'Copy of PY1 Data(H)'!$A$1:$CZ$1,_xlfn.XLOOKUP($A126,'Copy of PY1 Data(H)'!$A$1:$A$288,'Copy of PY1 Data(H)'!$A$1:$CZ$288))</f>
        <v>130500</v>
      </c>
      <c r="F126" s="180" cm="1">
        <f t="array" ref="F126">_xlfn.XLOOKUP(F$1,'Copy of PY1 Data(H)'!$A$1:$CZ$1,_xlfn.XLOOKUP($A126,'Copy of PY1 Data(H)'!$A$1:$A$288,'Copy of PY1 Data(H)'!$A$1:$CZ$288))</f>
        <v>0</v>
      </c>
      <c r="G126" s="180" cm="1">
        <f t="array" ref="G126">_xlfn.XLOOKUP(G$1,'Copy of PY1 Data(H)'!$A$1:$CZ$1,_xlfn.XLOOKUP($A126,'Copy of PY1 Data(H)'!$A$1:$A$288,'Copy of PY1 Data(H)'!$A$1:$CZ$288))</f>
        <v>1089682</v>
      </c>
      <c r="H126" s="180" cm="1">
        <f t="array" ref="H126">_xlfn.XLOOKUP(H$1,'Copy of PY1 Data(H)'!$A$1:$CZ$1,_xlfn.XLOOKUP($A126,'Copy of PY1 Data(H)'!$A$1:$A$288,'Copy of PY1 Data(H)'!$A$1:$CZ$288))</f>
        <v>0</v>
      </c>
      <c r="I126" s="180" cm="1">
        <f t="array" ref="I126">_xlfn.XLOOKUP(I$1,'Copy of PY1 Data(H)'!$A$1:$CZ$1,_xlfn.XLOOKUP($A126,'Copy of PY1 Data(H)'!$A$1:$A$288,'Copy of PY1 Data(H)'!$A$1:$CZ$288))</f>
        <v>0</v>
      </c>
      <c r="J126" s="180" cm="1">
        <f t="array" ref="J126">_xlfn.XLOOKUP(J$1,'Copy of PY1 Data(H)'!$A$1:$CZ$1,_xlfn.XLOOKUP($A126,'Copy of PY1 Data(H)'!$A$1:$A$288,'Copy of PY1 Data(H)'!$A$1:$CZ$288))</f>
        <v>0</v>
      </c>
      <c r="K126" s="180" cm="1">
        <f t="array" ref="K126">_xlfn.XLOOKUP(K$1,'Copy of PY1 Data(H)'!$A$1:$CZ$1,_xlfn.XLOOKUP($A126,'Copy of PY1 Data(H)'!$A$1:$A$288,'Copy of PY1 Data(H)'!$A$1:$CZ$288))</f>
        <v>0</v>
      </c>
      <c r="L126" s="180" cm="1">
        <f t="array" ref="L126">_xlfn.XLOOKUP(L$1,'Copy of PY1 Data(H)'!$A$1:$CZ$1,_xlfn.XLOOKUP($A126,'Copy of PY1 Data(H)'!$A$1:$A$288,'Copy of PY1 Data(H)'!$A$1:$CZ$288))</f>
        <v>820127</v>
      </c>
      <c r="M126" s="180" cm="1">
        <f t="array" ref="M126">_xlfn.XLOOKUP(M$1,'Copy of PY1 Data(H)'!$A$1:$CZ$1,_xlfn.XLOOKUP($A126,'Copy of PY1 Data(H)'!$A$1:$A$288,'Copy of PY1 Data(H)'!$A$1:$CZ$288))</f>
        <v>0</v>
      </c>
      <c r="N126" s="180" cm="1">
        <f t="array" ref="N126">_xlfn.XLOOKUP(N$1,'Copy of PY1 Data(H)'!$A$1:$CZ$1,_xlfn.XLOOKUP($A126,'Copy of PY1 Data(H)'!$A$1:$A$288,'Copy of PY1 Data(H)'!$A$1:$CZ$288))</f>
        <v>0</v>
      </c>
      <c r="O126" s="180" cm="1">
        <f t="array" ref="O126">_xlfn.XLOOKUP(O$1,'Copy of PY1 Data(H)'!$A$1:$CZ$1,_xlfn.XLOOKUP($A126,'Copy of PY1 Data(H)'!$A$1:$A$288,'Copy of PY1 Data(H)'!$A$1:$CZ$288))</f>
        <v>0</v>
      </c>
      <c r="P126" s="180" cm="1">
        <f t="array" ref="P126">_xlfn.XLOOKUP(P$1,'Copy of PY1 Data(H)'!$A$1:$CZ$1,_xlfn.XLOOKUP($A126,'Copy of PY1 Data(H)'!$A$1:$A$288,'Copy of PY1 Data(H)'!$A$1:$CZ$288))</f>
        <v>0</v>
      </c>
      <c r="Q126" s="180" cm="1">
        <f t="array" ref="Q126">_xlfn.XLOOKUP(Q$1,'Copy of PY1 Data(H)'!$A$1:$CZ$1,_xlfn.XLOOKUP($A126,'Copy of PY1 Data(H)'!$A$1:$A$288,'Copy of PY1 Data(H)'!$A$1:$CZ$288))</f>
        <v>319521</v>
      </c>
      <c r="R126" s="180" cm="1">
        <f t="array" ref="R126">_xlfn.XLOOKUP(R$1,'Copy of PY1 Data(H)'!$A$1:$CZ$1,_xlfn.XLOOKUP($A126,'Copy of PY1 Data(H)'!$A$1:$A$288,'Copy of PY1 Data(H)'!$A$1:$CZ$288))</f>
        <v>0</v>
      </c>
      <c r="S126" s="180" cm="1">
        <f t="array" ref="S126">_xlfn.XLOOKUP(S$1,'Copy of PY1 Data(H)'!$A$1:$CZ$1,_xlfn.XLOOKUP($A126,'Copy of PY1 Data(H)'!$A$1:$A$288,'Copy of PY1 Data(H)'!$A$1:$CZ$288))</f>
        <v>429982</v>
      </c>
      <c r="T126" s="180" cm="1">
        <f t="array" ref="T126">_xlfn.XLOOKUP(T$1,'Copy of PY1 Data(H)'!$A$1:$CZ$1,_xlfn.XLOOKUP($A126,'Copy of PY1 Data(H)'!$A$1:$A$288,'Copy of PY1 Data(H)'!$A$1:$CZ$288))</f>
        <v>0</v>
      </c>
      <c r="U126" s="180" cm="1">
        <f t="array" ref="U126">_xlfn.XLOOKUP(U$1,'Copy of PY1 Data(H)'!$A$1:$CZ$1,_xlfn.XLOOKUP($A126,'Copy of PY1 Data(H)'!$A$1:$A$288,'Copy of PY1 Data(H)'!$A$1:$CZ$288))</f>
        <v>0</v>
      </c>
      <c r="V126" s="180" cm="1">
        <f t="array" ref="V126">_xlfn.XLOOKUP(V$1,'Copy of PY1 Data(H)'!$A$1:$CZ$1,_xlfn.XLOOKUP($A126,'Copy of PY1 Data(H)'!$A$1:$A$288,'Copy of PY1 Data(H)'!$A$1:$CZ$288))</f>
        <v>0</v>
      </c>
      <c r="W126" s="180" cm="1">
        <f t="array" ref="W126">_xlfn.XLOOKUP(W$1,'Copy of PY1 Data(H)'!$A$1:$CZ$1,_xlfn.XLOOKUP($A126,'Copy of PY1 Data(H)'!$A$1:$A$288,'Copy of PY1 Data(H)'!$A$1:$CZ$288))</f>
        <v>0</v>
      </c>
      <c r="X126" s="180" cm="1">
        <f t="array" ref="X126">_xlfn.XLOOKUP(X$1,'Copy of PY1 Data(H)'!$A$1:$CZ$1,_xlfn.XLOOKUP($A126,'Copy of PY1 Data(H)'!$A$1:$A$288,'Copy of PY1 Data(H)'!$A$1:$CZ$288))</f>
        <v>0</v>
      </c>
      <c r="Y126" s="180" cm="1">
        <f t="array" ref="Y126">_xlfn.XLOOKUP(Y$1,'Copy of PY1 Data(H)'!$A$1:$CZ$1,_xlfn.XLOOKUP($A126,'Copy of PY1 Data(H)'!$A$1:$A$288,'Copy of PY1 Data(H)'!$A$1:$CZ$288))</f>
        <v>207388</v>
      </c>
      <c r="Z126" s="180" cm="1">
        <f t="array" ref="Z126">_xlfn.XLOOKUP(Z$1,'Copy of PY1 Data(H)'!$A$1:$CZ$1,_xlfn.XLOOKUP($A126,'Copy of PY1 Data(H)'!$A$1:$A$288,'Copy of PY1 Data(H)'!$A$1:$CZ$288))</f>
        <v>10254523</v>
      </c>
      <c r="AA126" s="180" cm="1">
        <f t="array" ref="AA126">_xlfn.XLOOKUP(AA$1,'Copy of PY1 Data(H)'!$A$1:$CZ$1,_xlfn.XLOOKUP($A126,'Copy of PY1 Data(H)'!$A$1:$A$288,'Copy of PY1 Data(H)'!$A$1:$CZ$288))</f>
        <v>0</v>
      </c>
      <c r="AB126" s="180" cm="1">
        <f t="array" ref="AB126">_xlfn.XLOOKUP(AB$1,'Copy of PY1 Data(H)'!$A$1:$CZ$1,_xlfn.XLOOKUP($A126,'Copy of PY1 Data(H)'!$A$1:$A$288,'Copy of PY1 Data(H)'!$A$1:$CZ$288))</f>
        <v>916797</v>
      </c>
      <c r="AC126" s="180" cm="1">
        <f t="array" ref="AC126">_xlfn.XLOOKUP(AC$1,'Copy of PY1 Data(H)'!$A$1:$CZ$1,_xlfn.XLOOKUP($A126,'Copy of PY1 Data(H)'!$A$1:$A$288,'Copy of PY1 Data(H)'!$A$1:$CZ$288))</f>
        <v>0</v>
      </c>
      <c r="AD126" s="180" cm="1">
        <f t="array" ref="AD126">_xlfn.XLOOKUP(AD$1,'Copy of PY1 Data(H)'!$A$1:$CZ$1,_xlfn.XLOOKUP($A126,'Copy of PY1 Data(H)'!$A$1:$A$288,'Copy of PY1 Data(H)'!$A$1:$CZ$288))</f>
        <v>0</v>
      </c>
      <c r="AE126" s="180" cm="1">
        <f t="array" ref="AE126">_xlfn.XLOOKUP(AE$1,'Copy of PY1 Data(H)'!$A$1:$CZ$1,_xlfn.XLOOKUP($A126,'Copy of PY1 Data(H)'!$A$1:$A$288,'Copy of PY1 Data(H)'!$A$1:$CZ$288))</f>
        <v>0</v>
      </c>
      <c r="AF126" s="180" cm="1">
        <f t="array" ref="AF126">_xlfn.XLOOKUP(AF$1,'Copy of PY1 Data(H)'!$A$1:$CZ$1,_xlfn.XLOOKUP($A126,'Copy of PY1 Data(H)'!$A$1:$A$288,'Copy of PY1 Data(H)'!$A$1:$CZ$288))</f>
        <v>6345627</v>
      </c>
      <c r="AG126" s="180" cm="1">
        <f t="array" ref="AG126">_xlfn.XLOOKUP(AG$1,'Copy of PY1 Data(H)'!$A$1:$CZ$1,_xlfn.XLOOKUP($A126,'Copy of PY1 Data(H)'!$A$1:$A$288,'Copy of PY1 Data(H)'!$A$1:$CZ$288))</f>
        <v>0</v>
      </c>
      <c r="AH126" s="180" cm="1">
        <f t="array" ref="AH126">_xlfn.XLOOKUP(AH$1,'Copy of PY1 Data(H)'!$A$1:$CZ$1,_xlfn.XLOOKUP($A126,'Copy of PY1 Data(H)'!$A$1:$A$288,'Copy of PY1 Data(H)'!$A$1:$CZ$288))</f>
        <v>0</v>
      </c>
      <c r="AI126" s="180" cm="1">
        <f t="array" ref="AI126">_xlfn.XLOOKUP(AI$1,'Copy of PY1 Data(H)'!$A$1:$CZ$1,_xlfn.XLOOKUP($A126,'Copy of PY1 Data(H)'!$A$1:$A$288,'Copy of PY1 Data(H)'!$A$1:$CZ$288))</f>
        <v>0</v>
      </c>
      <c r="AJ126" s="180" cm="1">
        <f t="array" ref="AJ126">_xlfn.XLOOKUP(AJ$1,'Copy of PY1 Data(H)'!$A$1:$CZ$1,_xlfn.XLOOKUP($A126,'Copy of PY1 Data(H)'!$A$1:$A$288,'Copy of PY1 Data(H)'!$A$1:$CZ$288))</f>
        <v>0</v>
      </c>
      <c r="AK126" s="180" cm="1">
        <f t="array" ref="AK126">_xlfn.XLOOKUP(AK$1,'Copy of PY1 Data(H)'!$A$1:$CZ$1,_xlfn.XLOOKUP($A126,'Copy of PY1 Data(H)'!$A$1:$A$288,'Copy of PY1 Data(H)'!$A$1:$CZ$288))</f>
        <v>0</v>
      </c>
      <c r="AL126" s="180" cm="1">
        <f t="array" ref="AL126">_xlfn.XLOOKUP(AL$1,'Copy of PY1 Data(H)'!$A$1:$CZ$1,_xlfn.XLOOKUP($A126,'Copy of PY1 Data(H)'!$A$1:$A$288,'Copy of PY1 Data(H)'!$A$1:$CZ$288))</f>
        <v>0</v>
      </c>
      <c r="AM126" s="180" cm="1">
        <f t="array" ref="AM126">_xlfn.XLOOKUP(AM$1,'Copy of PY1 Data(H)'!$A$1:$CZ$1,_xlfn.XLOOKUP($A126,'Copy of PY1 Data(H)'!$A$1:$A$288,'Copy of PY1 Data(H)'!$A$1:$CZ$288))</f>
        <v>0</v>
      </c>
      <c r="AN126" s="180" cm="1">
        <f t="array" ref="AN126">_xlfn.XLOOKUP(AN$1,'Copy of PY1 Data(H)'!$A$1:$CZ$1,_xlfn.XLOOKUP($A126,'Copy of PY1 Data(H)'!$A$1:$A$288,'Copy of PY1 Data(H)'!$A$1:$CZ$288))</f>
        <v>1592653</v>
      </c>
      <c r="AO126" s="180" cm="1">
        <f t="array" ref="AO126">_xlfn.XLOOKUP(AO$1,'Copy of PY1 Data(H)'!$A$1:$CZ$1,_xlfn.XLOOKUP($A126,'Copy of PY1 Data(H)'!$A$1:$A$288,'Copy of PY1 Data(H)'!$A$1:$CZ$288))</f>
        <v>0</v>
      </c>
      <c r="AP126" s="180" cm="1">
        <f t="array" ref="AP126">_xlfn.XLOOKUP(AP$1,'Copy of PY1 Data(H)'!$A$1:$CZ$1,_xlfn.XLOOKUP($A126,'Copy of PY1 Data(H)'!$A$1:$A$288,'Copy of PY1 Data(H)'!$A$1:$CZ$288))</f>
        <v>0</v>
      </c>
      <c r="AQ126" s="180" cm="1">
        <f t="array" ref="AQ126">_xlfn.XLOOKUP(AQ$1,'Copy of PY1 Data(H)'!$A$1:$CZ$1,_xlfn.XLOOKUP($A126,'Copy of PY1 Data(H)'!$A$1:$A$288,'Copy of PY1 Data(H)'!$A$1:$CZ$288))</f>
        <v>0</v>
      </c>
      <c r="AR126" s="180" cm="1">
        <f t="array" ref="AR126">_xlfn.XLOOKUP(AR$1,'Copy of PY1 Data(H)'!$A$1:$CZ$1,_xlfn.XLOOKUP($A126,'Copy of PY1 Data(H)'!$A$1:$A$288,'Copy of PY1 Data(H)'!$A$1:$CZ$288))</f>
        <v>0</v>
      </c>
      <c r="AS126" s="180" cm="1">
        <f t="array" ref="AS126">_xlfn.XLOOKUP(AS$1,'Copy of PY1 Data(H)'!$A$1:$CZ$1,_xlfn.XLOOKUP($A126,'Copy of PY1 Data(H)'!$A$1:$A$288,'Copy of PY1 Data(H)'!$A$1:$CZ$288))</f>
        <v>0</v>
      </c>
      <c r="AT126" s="180" cm="1">
        <f t="array" ref="AT126">_xlfn.XLOOKUP(AT$1,'Copy of PY1 Data(H)'!$A$1:$CZ$1,_xlfn.XLOOKUP($A126,'Copy of PY1 Data(H)'!$A$1:$A$288,'Copy of PY1 Data(H)'!$A$1:$CZ$288))</f>
        <v>344293</v>
      </c>
      <c r="AU126" s="180" cm="1">
        <f t="array" ref="AU126">_xlfn.XLOOKUP(AU$1,'Copy of PY1 Data(H)'!$A$1:$CZ$1,_xlfn.XLOOKUP($A126,'Copy of PY1 Data(H)'!$A$1:$A$288,'Copy of PY1 Data(H)'!$A$1:$CZ$288))</f>
        <v>1778007</v>
      </c>
      <c r="AV126" s="180" cm="1">
        <f t="array" ref="AV126">_xlfn.XLOOKUP(AV$1,'Copy of PY1 Data(H)'!$A$1:$CZ$1,_xlfn.XLOOKUP($A126,'Copy of PY1 Data(H)'!$A$1:$A$288,'Copy of PY1 Data(H)'!$A$1:$CZ$288))</f>
        <v>2032380</v>
      </c>
      <c r="AW126" s="180" cm="1">
        <f t="array" ref="AW126">_xlfn.XLOOKUP(AW$1,'Copy of PY1 Data(H)'!$A$1:$CZ$1,_xlfn.XLOOKUP($A126,'Copy of PY1 Data(H)'!$A$1:$A$288,'Copy of PY1 Data(H)'!$A$1:$CZ$288))</f>
        <v>0</v>
      </c>
      <c r="AX126" s="180" cm="1">
        <f t="array" ref="AX126">_xlfn.XLOOKUP(AX$1,'Copy of PY1 Data(H)'!$A$1:$CZ$1,_xlfn.XLOOKUP($A126,'Copy of PY1 Data(H)'!$A$1:$A$288,'Copy of PY1 Data(H)'!$A$1:$CZ$288))</f>
        <v>0</v>
      </c>
      <c r="AY126" s="180" cm="1">
        <f t="array" ref="AY126">_xlfn.XLOOKUP(AY$1,'Copy of PY1 Data(H)'!$A$1:$CZ$1,_xlfn.XLOOKUP($A126,'Copy of PY1 Data(H)'!$A$1:$A$288,'Copy of PY1 Data(H)'!$A$1:$CZ$288))</f>
        <v>0</v>
      </c>
      <c r="AZ126" s="180" cm="1">
        <f t="array" ref="AZ126">_xlfn.XLOOKUP(AZ$1,'Copy of PY1 Data(H)'!$A$1:$CZ$1,_xlfn.XLOOKUP($A126,'Copy of PY1 Data(H)'!$A$1:$A$288,'Copy of PY1 Data(H)'!$A$1:$CZ$288))</f>
        <v>0</v>
      </c>
      <c r="BA126" s="180" cm="1">
        <f t="array" ref="BA126">_xlfn.XLOOKUP(BA$1,'Copy of PY1 Data(H)'!$A$1:$CZ$1,_xlfn.XLOOKUP($A126,'Copy of PY1 Data(H)'!$A$1:$A$288,'Copy of PY1 Data(H)'!$A$1:$CZ$288))</f>
        <v>0</v>
      </c>
      <c r="BB126" s="180" cm="1">
        <f t="array" ref="BB126">_xlfn.XLOOKUP(BB$1,'Copy of PY1 Data(H)'!$A$1:$CZ$1,_xlfn.XLOOKUP($A126,'Copy of PY1 Data(H)'!$A$1:$A$288,'Copy of PY1 Data(H)'!$A$1:$CZ$288))</f>
        <v>0</v>
      </c>
      <c r="BC126" s="180" cm="1">
        <f t="array" ref="BC126">_xlfn.XLOOKUP(BC$1,'Copy of PY1 Data(H)'!$A$1:$CZ$1,_xlfn.XLOOKUP($A126,'Copy of PY1 Data(H)'!$A$1:$A$288,'Copy of PY1 Data(H)'!$A$1:$CZ$288))</f>
        <v>0</v>
      </c>
      <c r="BD126" s="180" cm="1">
        <f t="array" ref="BD126">_xlfn.XLOOKUP(BD$1,'Copy of PY1 Data(H)'!$A$1:$CZ$1,_xlfn.XLOOKUP($A126,'Copy of PY1 Data(H)'!$A$1:$A$288,'Copy of PY1 Data(H)'!$A$1:$CZ$288))</f>
        <v>0</v>
      </c>
      <c r="BE126" s="180" cm="1">
        <f t="array" ref="BE126">_xlfn.XLOOKUP(BE$1,'Copy of PY1 Data(H)'!$A$1:$CZ$1,_xlfn.XLOOKUP($A126,'Copy of PY1 Data(H)'!$A$1:$A$288,'Copy of PY1 Data(H)'!$A$1:$CZ$288))</f>
        <v>0</v>
      </c>
      <c r="BF126" s="180" cm="1">
        <f t="array" ref="BF126">_xlfn.XLOOKUP(BF$1,'Copy of PY1 Data(H)'!$A$1:$CZ$1,_xlfn.XLOOKUP($A126,'Copy of PY1 Data(H)'!$A$1:$A$288,'Copy of PY1 Data(H)'!$A$1:$CZ$288))</f>
        <v>0</v>
      </c>
      <c r="BG126" s="180" cm="1">
        <f t="array" ref="BG126">_xlfn.XLOOKUP(BG$1,'Copy of PY1 Data(H)'!$A$1:$CZ$1,_xlfn.XLOOKUP($A126,'Copy of PY1 Data(H)'!$A$1:$A$288,'Copy of PY1 Data(H)'!$A$1:$CZ$288))</f>
        <v>0</v>
      </c>
      <c r="BH126" s="180" cm="1">
        <f t="array" ref="BH126">_xlfn.XLOOKUP(BH$1,'Copy of PY1 Data(H)'!$A$1:$CZ$1,_xlfn.XLOOKUP($A126,'Copy of PY1 Data(H)'!$A$1:$A$288,'Copy of PY1 Data(H)'!$A$1:$CZ$288))</f>
        <v>0</v>
      </c>
      <c r="BI126" s="180" cm="1">
        <f t="array" ref="BI126">_xlfn.XLOOKUP(BI$1,'Copy of PY1 Data(H)'!$A$1:$CZ$1,_xlfn.XLOOKUP($A126,'Copy of PY1 Data(H)'!$A$1:$A$288,'Copy of PY1 Data(H)'!$A$1:$CZ$288))</f>
        <v>0</v>
      </c>
      <c r="BJ126" s="180" cm="1">
        <f t="array" ref="BJ126">_xlfn.XLOOKUP(BJ$1,'Copy of PY1 Data(H)'!$A$1:$CZ$1,_xlfn.XLOOKUP($A126,'Copy of PY1 Data(H)'!$A$1:$A$288,'Copy of PY1 Data(H)'!$A$1:$CZ$288))</f>
        <v>0</v>
      </c>
      <c r="BK126" s="180" cm="1">
        <f t="array" ref="BK126">_xlfn.XLOOKUP(BK$1,'Copy of PY1 Data(H)'!$A$1:$CZ$1,_xlfn.XLOOKUP($A126,'Copy of PY1 Data(H)'!$A$1:$A$288,'Copy of PY1 Data(H)'!$A$1:$CZ$288))</f>
        <v>0</v>
      </c>
      <c r="BL126" s="180" cm="1">
        <f t="array" ref="BL126">_xlfn.XLOOKUP(BL$1,'Copy of PY1 Data(H)'!$A$1:$CZ$1,_xlfn.XLOOKUP($A126,'Copy of PY1 Data(H)'!$A$1:$A$288,'Copy of PY1 Data(H)'!$A$1:$CZ$288))</f>
        <v>0</v>
      </c>
      <c r="BM126" s="180" cm="1">
        <f t="array" ref="BM126">_xlfn.XLOOKUP(BM$1,'Copy of PY1 Data(H)'!$A$1:$CZ$1,_xlfn.XLOOKUP($A126,'Copy of PY1 Data(H)'!$A$1:$A$288,'Copy of PY1 Data(H)'!$A$1:$CZ$288))</f>
        <v>1989676</v>
      </c>
      <c r="BN126" s="180" cm="1">
        <f t="array" ref="BN126">_xlfn.XLOOKUP(BN$1,'Copy of PY1 Data(H)'!$A$1:$CZ$1,_xlfn.XLOOKUP($A126,'Copy of PY1 Data(H)'!$A$1:$A$288,'Copy of PY1 Data(H)'!$A$1:$CZ$288))</f>
        <v>0</v>
      </c>
      <c r="BO126" s="180" cm="1">
        <f t="array" ref="BO126">_xlfn.XLOOKUP(BO$1,'Copy of PY1 Data(H)'!$A$1:$CZ$1,_xlfn.XLOOKUP($A126,'Copy of PY1 Data(H)'!$A$1:$A$288,'Copy of PY1 Data(H)'!$A$1:$CZ$288))</f>
        <v>430239</v>
      </c>
      <c r="BP126" s="180" cm="1">
        <f t="array" ref="BP126">_xlfn.XLOOKUP(BP$1,'Copy of PY1 Data(H)'!$A$1:$CZ$1,_xlfn.XLOOKUP($A126,'Copy of PY1 Data(H)'!$A$1:$A$288,'Copy of PY1 Data(H)'!$A$1:$CZ$288))</f>
        <v>1084795</v>
      </c>
      <c r="BQ126" s="180" cm="1">
        <f t="array" ref="BQ126">_xlfn.XLOOKUP(BQ$1,'Copy of PY1 Data(H)'!$A$1:$CZ$1,_xlfn.XLOOKUP($A126,'Copy of PY1 Data(H)'!$A$1:$A$288,'Copy of PY1 Data(H)'!$A$1:$CZ$288))</f>
        <v>0</v>
      </c>
      <c r="BR126" s="180" cm="1">
        <f t="array" ref="BR126">_xlfn.XLOOKUP(BR$1,'Copy of PY1 Data(H)'!$A$1:$CZ$1,_xlfn.XLOOKUP($A126,'Copy of PY1 Data(H)'!$A$1:$A$288,'Copy of PY1 Data(H)'!$A$1:$CZ$288))</f>
        <v>8774</v>
      </c>
      <c r="BS126" s="180" cm="1">
        <f t="array" ref="BS126">_xlfn.XLOOKUP(BS$1,'Copy of PY1 Data(H)'!$A$1:$CZ$1,_xlfn.XLOOKUP($A126,'Copy of PY1 Data(H)'!$A$1:$A$288,'Copy of PY1 Data(H)'!$A$1:$CZ$288))</f>
        <v>0</v>
      </c>
      <c r="BT126" s="180" cm="1">
        <f t="array" ref="BT126">_xlfn.XLOOKUP(BT$1,'Copy of PY1 Data(H)'!$A$1:$CZ$1,_xlfn.XLOOKUP($A126,'Copy of PY1 Data(H)'!$A$1:$A$288,'Copy of PY1 Data(H)'!$A$1:$CZ$288))</f>
        <v>0</v>
      </c>
      <c r="BU126" s="180" cm="1">
        <f t="array" ref="BU126">_xlfn.XLOOKUP(BU$1,'Copy of PY1 Data(H)'!$A$1:$CZ$1,_xlfn.XLOOKUP($A126,'Copy of PY1 Data(H)'!$A$1:$A$288,'Copy of PY1 Data(H)'!$A$1:$CZ$288))</f>
        <v>10000</v>
      </c>
      <c r="BV126" s="180" cm="1">
        <f t="array" ref="BV126">_xlfn.XLOOKUP(BV$1,'Copy of PY1 Data(H)'!$A$1:$CZ$1,_xlfn.XLOOKUP($A126,'Copy of PY1 Data(H)'!$A$1:$A$288,'Copy of PY1 Data(H)'!$A$1:$CZ$288))</f>
        <v>408189</v>
      </c>
      <c r="BW126" s="180" cm="1">
        <f t="array" ref="BW126">_xlfn.XLOOKUP(BW$1,'Copy of PY1 Data(H)'!$A$1:$CZ$1,_xlfn.XLOOKUP($A126,'Copy of PY1 Data(H)'!$A$1:$A$288,'Copy of PY1 Data(H)'!$A$1:$CZ$288))</f>
        <v>0</v>
      </c>
      <c r="BX126" s="180" cm="1">
        <f t="array" ref="BX126">_xlfn.XLOOKUP(BX$1,'Copy of PY1 Data(H)'!$A$1:$CZ$1,_xlfn.XLOOKUP($A126,'Copy of PY1 Data(H)'!$A$1:$A$288,'Copy of PY1 Data(H)'!$A$1:$CZ$288))</f>
        <v>0</v>
      </c>
      <c r="BY126" s="180" cm="1">
        <f t="array" ref="BY126">_xlfn.XLOOKUP(BY$1,'Copy of PY1 Data(H)'!$A$1:$CZ$1,_xlfn.XLOOKUP($A126,'Copy of PY1 Data(H)'!$A$1:$A$288,'Copy of PY1 Data(H)'!$A$1:$CZ$288))</f>
        <v>4261725</v>
      </c>
      <c r="BZ126" s="180" cm="1">
        <f t="array" ref="BZ126">_xlfn.XLOOKUP(BZ$1,'Copy of PY1 Data(H)'!$A$1:$CZ$1,_xlfn.XLOOKUP($A126,'Copy of PY1 Data(H)'!$A$1:$A$288,'Copy of PY1 Data(H)'!$A$1:$CZ$288))</f>
        <v>37000</v>
      </c>
      <c r="CA126" s="180" cm="1">
        <f t="array" ref="CA126">_xlfn.XLOOKUP(CA$1,'Copy of PY1 Data(H)'!$A$1:$CZ$1,_xlfn.XLOOKUP($A126,'Copy of PY1 Data(H)'!$A$1:$A$288,'Copy of PY1 Data(H)'!$A$1:$CZ$288))</f>
        <v>0</v>
      </c>
      <c r="CB126" s="180" cm="1">
        <f t="array" ref="CB126">_xlfn.XLOOKUP(CB$1,'Copy of PY1 Data(H)'!$A$1:$CZ$1,_xlfn.XLOOKUP($A126,'Copy of PY1 Data(H)'!$A$1:$A$288,'Copy of PY1 Data(H)'!$A$1:$CZ$288))</f>
        <v>0</v>
      </c>
      <c r="CC126" s="180" cm="1">
        <f t="array" ref="CC126">_xlfn.XLOOKUP(CC$1,'Copy of PY1 Data(H)'!$A$1:$CZ$1,_xlfn.XLOOKUP($A126,'Copy of PY1 Data(H)'!$A$1:$A$288,'Copy of PY1 Data(H)'!$A$1:$CZ$288))</f>
        <v>0</v>
      </c>
      <c r="CD126" s="180" cm="1">
        <f t="array" ref="CD126">_xlfn.XLOOKUP(CD$1,'Copy of PY1 Data(H)'!$A$1:$CZ$1,_xlfn.XLOOKUP($A126,'Copy of PY1 Data(H)'!$A$1:$A$288,'Copy of PY1 Data(H)'!$A$1:$CZ$288))</f>
        <v>0</v>
      </c>
    </row>
    <row r="127" spans="1:82" s="969" customFormat="1" x14ac:dyDescent="0.3">
      <c r="A127" s="969">
        <v>1053</v>
      </c>
      <c r="C127" s="969" t="s">
        <v>2970</v>
      </c>
      <c r="D127" s="969" t="e" cm="1">
        <f t="array" ref="D127">_xlfn.XLOOKUP(D$1,'Copy of PY1 Data(H)'!$A$1:$CZ$1,_xlfn.XLOOKUP($A127,'Copy of PY1 Data(H)'!$A$1:$A$288,'Copy of PY1 Data(H)'!$A$1:$CZ$288))</f>
        <v>#N/A</v>
      </c>
      <c r="E127" s="969" t="e" cm="1">
        <f t="array" ref="E127">_xlfn.XLOOKUP(E$1,'Copy of PY1 Data(H)'!$A$1:$CZ$1,_xlfn.XLOOKUP($A127,'Copy of PY1 Data(H)'!$A$1:$A$288,'Copy of PY1 Data(H)'!$A$1:$CZ$288))</f>
        <v>#N/A</v>
      </c>
      <c r="F127" s="969" t="e" cm="1">
        <f t="array" ref="F127">_xlfn.XLOOKUP(F$1,'Copy of PY1 Data(H)'!$A$1:$CZ$1,_xlfn.XLOOKUP($A127,'Copy of PY1 Data(H)'!$A$1:$A$288,'Copy of PY1 Data(H)'!$A$1:$CZ$288))</f>
        <v>#N/A</v>
      </c>
      <c r="G127" s="969" t="e" cm="1">
        <f t="array" ref="G127">_xlfn.XLOOKUP(G$1,'Copy of PY1 Data(H)'!$A$1:$CZ$1,_xlfn.XLOOKUP($A127,'Copy of PY1 Data(H)'!$A$1:$A$288,'Copy of PY1 Data(H)'!$A$1:$CZ$288))</f>
        <v>#N/A</v>
      </c>
      <c r="H127" s="969" t="e" cm="1">
        <f t="array" ref="H127">_xlfn.XLOOKUP(H$1,'Copy of PY1 Data(H)'!$A$1:$CZ$1,_xlfn.XLOOKUP($A127,'Copy of PY1 Data(H)'!$A$1:$A$288,'Copy of PY1 Data(H)'!$A$1:$CZ$288))</f>
        <v>#N/A</v>
      </c>
      <c r="I127" s="969" t="e" cm="1">
        <f t="array" ref="I127">_xlfn.XLOOKUP(I$1,'Copy of PY1 Data(H)'!$A$1:$CZ$1,_xlfn.XLOOKUP($A127,'Copy of PY1 Data(H)'!$A$1:$A$288,'Copy of PY1 Data(H)'!$A$1:$CZ$288))</f>
        <v>#N/A</v>
      </c>
      <c r="J127" s="969" t="e" cm="1">
        <f t="array" ref="J127">_xlfn.XLOOKUP(J$1,'Copy of PY1 Data(H)'!$A$1:$CZ$1,_xlfn.XLOOKUP($A127,'Copy of PY1 Data(H)'!$A$1:$A$288,'Copy of PY1 Data(H)'!$A$1:$CZ$288))</f>
        <v>#N/A</v>
      </c>
      <c r="K127" s="969" t="e" cm="1">
        <f t="array" ref="K127">_xlfn.XLOOKUP(K$1,'Copy of PY1 Data(H)'!$A$1:$CZ$1,_xlfn.XLOOKUP($A127,'Copy of PY1 Data(H)'!$A$1:$A$288,'Copy of PY1 Data(H)'!$A$1:$CZ$288))</f>
        <v>#N/A</v>
      </c>
      <c r="L127" s="969" t="e" cm="1">
        <f t="array" ref="L127">_xlfn.XLOOKUP(L$1,'Copy of PY1 Data(H)'!$A$1:$CZ$1,_xlfn.XLOOKUP($A127,'Copy of PY1 Data(H)'!$A$1:$A$288,'Copy of PY1 Data(H)'!$A$1:$CZ$288))</f>
        <v>#N/A</v>
      </c>
      <c r="M127" s="969" t="e" cm="1">
        <f t="array" ref="M127">_xlfn.XLOOKUP(M$1,'Copy of PY1 Data(H)'!$A$1:$CZ$1,_xlfn.XLOOKUP($A127,'Copy of PY1 Data(H)'!$A$1:$A$288,'Copy of PY1 Data(H)'!$A$1:$CZ$288))</f>
        <v>#N/A</v>
      </c>
      <c r="N127" s="969" t="e" cm="1">
        <f t="array" ref="N127">_xlfn.XLOOKUP(N$1,'Copy of PY1 Data(H)'!$A$1:$CZ$1,_xlfn.XLOOKUP($A127,'Copy of PY1 Data(H)'!$A$1:$A$288,'Copy of PY1 Data(H)'!$A$1:$CZ$288))</f>
        <v>#N/A</v>
      </c>
      <c r="O127" s="969" t="e" cm="1">
        <f t="array" ref="O127">_xlfn.XLOOKUP(O$1,'Copy of PY1 Data(H)'!$A$1:$CZ$1,_xlfn.XLOOKUP($A127,'Copy of PY1 Data(H)'!$A$1:$A$288,'Copy of PY1 Data(H)'!$A$1:$CZ$288))</f>
        <v>#N/A</v>
      </c>
      <c r="P127" s="969" t="e" cm="1">
        <f t="array" ref="P127">_xlfn.XLOOKUP(P$1,'Copy of PY1 Data(H)'!$A$1:$CZ$1,_xlfn.XLOOKUP($A127,'Copy of PY1 Data(H)'!$A$1:$A$288,'Copy of PY1 Data(H)'!$A$1:$CZ$288))</f>
        <v>#N/A</v>
      </c>
      <c r="Q127" s="969" t="e" cm="1">
        <f t="array" ref="Q127">_xlfn.XLOOKUP(Q$1,'Copy of PY1 Data(H)'!$A$1:$CZ$1,_xlfn.XLOOKUP($A127,'Copy of PY1 Data(H)'!$A$1:$A$288,'Copy of PY1 Data(H)'!$A$1:$CZ$288))</f>
        <v>#N/A</v>
      </c>
      <c r="R127" s="969" t="e" cm="1">
        <f t="array" ref="R127">_xlfn.XLOOKUP(R$1,'Copy of PY1 Data(H)'!$A$1:$CZ$1,_xlfn.XLOOKUP($A127,'Copy of PY1 Data(H)'!$A$1:$A$288,'Copy of PY1 Data(H)'!$A$1:$CZ$288))</f>
        <v>#N/A</v>
      </c>
      <c r="S127" s="969" t="e" cm="1">
        <f t="array" ref="S127">_xlfn.XLOOKUP(S$1,'Copy of PY1 Data(H)'!$A$1:$CZ$1,_xlfn.XLOOKUP($A127,'Copy of PY1 Data(H)'!$A$1:$A$288,'Copy of PY1 Data(H)'!$A$1:$CZ$288))</f>
        <v>#N/A</v>
      </c>
      <c r="T127" s="969" t="e" cm="1">
        <f t="array" ref="T127">_xlfn.XLOOKUP(T$1,'Copy of PY1 Data(H)'!$A$1:$CZ$1,_xlfn.XLOOKUP($A127,'Copy of PY1 Data(H)'!$A$1:$A$288,'Copy of PY1 Data(H)'!$A$1:$CZ$288))</f>
        <v>#N/A</v>
      </c>
      <c r="U127" s="969" t="e" cm="1">
        <f t="array" ref="U127">_xlfn.XLOOKUP(U$1,'Copy of PY1 Data(H)'!$A$1:$CZ$1,_xlfn.XLOOKUP($A127,'Copy of PY1 Data(H)'!$A$1:$A$288,'Copy of PY1 Data(H)'!$A$1:$CZ$288))</f>
        <v>#N/A</v>
      </c>
      <c r="V127" s="969" t="e" cm="1">
        <f t="array" ref="V127">_xlfn.XLOOKUP(V$1,'Copy of PY1 Data(H)'!$A$1:$CZ$1,_xlfn.XLOOKUP($A127,'Copy of PY1 Data(H)'!$A$1:$A$288,'Copy of PY1 Data(H)'!$A$1:$CZ$288))</f>
        <v>#N/A</v>
      </c>
      <c r="W127" s="969" t="e" cm="1">
        <f t="array" ref="W127">_xlfn.XLOOKUP(W$1,'Copy of PY1 Data(H)'!$A$1:$CZ$1,_xlfn.XLOOKUP($A127,'Copy of PY1 Data(H)'!$A$1:$A$288,'Copy of PY1 Data(H)'!$A$1:$CZ$288))</f>
        <v>#N/A</v>
      </c>
      <c r="X127" s="969" t="e" cm="1">
        <f t="array" ref="X127">_xlfn.XLOOKUP(X$1,'Copy of PY1 Data(H)'!$A$1:$CZ$1,_xlfn.XLOOKUP($A127,'Copy of PY1 Data(H)'!$A$1:$A$288,'Copy of PY1 Data(H)'!$A$1:$CZ$288))</f>
        <v>#N/A</v>
      </c>
      <c r="Y127" s="969" t="e" cm="1">
        <f t="array" ref="Y127">_xlfn.XLOOKUP(Y$1,'Copy of PY1 Data(H)'!$A$1:$CZ$1,_xlfn.XLOOKUP($A127,'Copy of PY1 Data(H)'!$A$1:$A$288,'Copy of PY1 Data(H)'!$A$1:$CZ$288))</f>
        <v>#N/A</v>
      </c>
      <c r="Z127" s="969" t="e" cm="1">
        <f t="array" ref="Z127">_xlfn.XLOOKUP(Z$1,'Copy of PY1 Data(H)'!$A$1:$CZ$1,_xlfn.XLOOKUP($A127,'Copy of PY1 Data(H)'!$A$1:$A$288,'Copy of PY1 Data(H)'!$A$1:$CZ$288))</f>
        <v>#N/A</v>
      </c>
      <c r="AA127" s="969" t="e" cm="1">
        <f t="array" ref="AA127">_xlfn.XLOOKUP(AA$1,'Copy of PY1 Data(H)'!$A$1:$CZ$1,_xlfn.XLOOKUP($A127,'Copy of PY1 Data(H)'!$A$1:$A$288,'Copy of PY1 Data(H)'!$A$1:$CZ$288))</f>
        <v>#N/A</v>
      </c>
      <c r="AB127" s="969" t="e" cm="1">
        <f t="array" ref="AB127">_xlfn.XLOOKUP(AB$1,'Copy of PY1 Data(H)'!$A$1:$CZ$1,_xlfn.XLOOKUP($A127,'Copy of PY1 Data(H)'!$A$1:$A$288,'Copy of PY1 Data(H)'!$A$1:$CZ$288))</f>
        <v>#N/A</v>
      </c>
      <c r="AC127" s="969" t="e" cm="1">
        <f t="array" ref="AC127">_xlfn.XLOOKUP(AC$1,'Copy of PY1 Data(H)'!$A$1:$CZ$1,_xlfn.XLOOKUP($A127,'Copy of PY1 Data(H)'!$A$1:$A$288,'Copy of PY1 Data(H)'!$A$1:$CZ$288))</f>
        <v>#N/A</v>
      </c>
      <c r="AD127" s="969" t="e" cm="1">
        <f t="array" ref="AD127">_xlfn.XLOOKUP(AD$1,'Copy of PY1 Data(H)'!$A$1:$CZ$1,_xlfn.XLOOKUP($A127,'Copy of PY1 Data(H)'!$A$1:$A$288,'Copy of PY1 Data(H)'!$A$1:$CZ$288))</f>
        <v>#N/A</v>
      </c>
      <c r="AE127" s="969" t="e" cm="1">
        <f t="array" ref="AE127">_xlfn.XLOOKUP(AE$1,'Copy of PY1 Data(H)'!$A$1:$CZ$1,_xlfn.XLOOKUP($A127,'Copy of PY1 Data(H)'!$A$1:$A$288,'Copy of PY1 Data(H)'!$A$1:$CZ$288))</f>
        <v>#N/A</v>
      </c>
      <c r="AF127" s="969" t="e" cm="1">
        <f t="array" ref="AF127">_xlfn.XLOOKUP(AF$1,'Copy of PY1 Data(H)'!$A$1:$CZ$1,_xlfn.XLOOKUP($A127,'Copy of PY1 Data(H)'!$A$1:$A$288,'Copy of PY1 Data(H)'!$A$1:$CZ$288))</f>
        <v>#N/A</v>
      </c>
      <c r="AG127" s="969" t="e" cm="1">
        <f t="array" ref="AG127">_xlfn.XLOOKUP(AG$1,'Copy of PY1 Data(H)'!$A$1:$CZ$1,_xlfn.XLOOKUP($A127,'Copy of PY1 Data(H)'!$A$1:$A$288,'Copy of PY1 Data(H)'!$A$1:$CZ$288))</f>
        <v>#N/A</v>
      </c>
      <c r="AH127" s="969" t="e" cm="1">
        <f t="array" ref="AH127">_xlfn.XLOOKUP(AH$1,'Copy of PY1 Data(H)'!$A$1:$CZ$1,_xlfn.XLOOKUP($A127,'Copy of PY1 Data(H)'!$A$1:$A$288,'Copy of PY1 Data(H)'!$A$1:$CZ$288))</f>
        <v>#N/A</v>
      </c>
      <c r="AI127" s="969" t="e" cm="1">
        <f t="array" ref="AI127">_xlfn.XLOOKUP(AI$1,'Copy of PY1 Data(H)'!$A$1:$CZ$1,_xlfn.XLOOKUP($A127,'Copy of PY1 Data(H)'!$A$1:$A$288,'Copy of PY1 Data(H)'!$A$1:$CZ$288))</f>
        <v>#N/A</v>
      </c>
      <c r="AJ127" s="969" t="e" cm="1">
        <f t="array" ref="AJ127">_xlfn.XLOOKUP(AJ$1,'Copy of PY1 Data(H)'!$A$1:$CZ$1,_xlfn.XLOOKUP($A127,'Copy of PY1 Data(H)'!$A$1:$A$288,'Copy of PY1 Data(H)'!$A$1:$CZ$288))</f>
        <v>#N/A</v>
      </c>
      <c r="AK127" s="969" t="e" cm="1">
        <f t="array" ref="AK127">_xlfn.XLOOKUP(AK$1,'Copy of PY1 Data(H)'!$A$1:$CZ$1,_xlfn.XLOOKUP($A127,'Copy of PY1 Data(H)'!$A$1:$A$288,'Copy of PY1 Data(H)'!$A$1:$CZ$288))</f>
        <v>#N/A</v>
      </c>
      <c r="AL127" s="969" t="e" cm="1">
        <f t="array" ref="AL127">_xlfn.XLOOKUP(AL$1,'Copy of PY1 Data(H)'!$A$1:$CZ$1,_xlfn.XLOOKUP($A127,'Copy of PY1 Data(H)'!$A$1:$A$288,'Copy of PY1 Data(H)'!$A$1:$CZ$288))</f>
        <v>#N/A</v>
      </c>
      <c r="AM127" s="969" t="e" cm="1">
        <f t="array" ref="AM127">_xlfn.XLOOKUP(AM$1,'Copy of PY1 Data(H)'!$A$1:$CZ$1,_xlfn.XLOOKUP($A127,'Copy of PY1 Data(H)'!$A$1:$A$288,'Copy of PY1 Data(H)'!$A$1:$CZ$288))</f>
        <v>#N/A</v>
      </c>
      <c r="AN127" s="969" t="e" cm="1">
        <f t="array" ref="AN127">_xlfn.XLOOKUP(AN$1,'Copy of PY1 Data(H)'!$A$1:$CZ$1,_xlfn.XLOOKUP($A127,'Copy of PY1 Data(H)'!$A$1:$A$288,'Copy of PY1 Data(H)'!$A$1:$CZ$288))</f>
        <v>#N/A</v>
      </c>
      <c r="AO127" s="969" t="e" cm="1">
        <f t="array" ref="AO127">_xlfn.XLOOKUP(AO$1,'Copy of PY1 Data(H)'!$A$1:$CZ$1,_xlfn.XLOOKUP($A127,'Copy of PY1 Data(H)'!$A$1:$A$288,'Copy of PY1 Data(H)'!$A$1:$CZ$288))</f>
        <v>#N/A</v>
      </c>
      <c r="AP127" s="969" t="e" cm="1">
        <f t="array" ref="AP127">_xlfn.XLOOKUP(AP$1,'Copy of PY1 Data(H)'!$A$1:$CZ$1,_xlfn.XLOOKUP($A127,'Copy of PY1 Data(H)'!$A$1:$A$288,'Copy of PY1 Data(H)'!$A$1:$CZ$288))</f>
        <v>#N/A</v>
      </c>
      <c r="AQ127" s="969" t="e" cm="1">
        <f t="array" ref="AQ127">_xlfn.XLOOKUP(AQ$1,'Copy of PY1 Data(H)'!$A$1:$CZ$1,_xlfn.XLOOKUP($A127,'Copy of PY1 Data(H)'!$A$1:$A$288,'Copy of PY1 Data(H)'!$A$1:$CZ$288))</f>
        <v>#N/A</v>
      </c>
      <c r="AR127" s="969" t="e" cm="1">
        <f t="array" ref="AR127">_xlfn.XLOOKUP(AR$1,'Copy of PY1 Data(H)'!$A$1:$CZ$1,_xlfn.XLOOKUP($A127,'Copy of PY1 Data(H)'!$A$1:$A$288,'Copy of PY1 Data(H)'!$A$1:$CZ$288))</f>
        <v>#N/A</v>
      </c>
      <c r="AS127" s="969" t="e" cm="1">
        <f t="array" ref="AS127">_xlfn.XLOOKUP(AS$1,'Copy of PY1 Data(H)'!$A$1:$CZ$1,_xlfn.XLOOKUP($A127,'Copy of PY1 Data(H)'!$A$1:$A$288,'Copy of PY1 Data(H)'!$A$1:$CZ$288))</f>
        <v>#N/A</v>
      </c>
      <c r="AT127" s="969" t="e" cm="1">
        <f t="array" ref="AT127">_xlfn.XLOOKUP(AT$1,'Copy of PY1 Data(H)'!$A$1:$CZ$1,_xlfn.XLOOKUP($A127,'Copy of PY1 Data(H)'!$A$1:$A$288,'Copy of PY1 Data(H)'!$A$1:$CZ$288))</f>
        <v>#N/A</v>
      </c>
      <c r="AU127" s="969" t="e" cm="1">
        <f t="array" ref="AU127">_xlfn.XLOOKUP(AU$1,'Copy of PY1 Data(H)'!$A$1:$CZ$1,_xlfn.XLOOKUP($A127,'Copy of PY1 Data(H)'!$A$1:$A$288,'Copy of PY1 Data(H)'!$A$1:$CZ$288))</f>
        <v>#N/A</v>
      </c>
      <c r="AV127" s="969" t="e" cm="1">
        <f t="array" ref="AV127">_xlfn.XLOOKUP(AV$1,'Copy of PY1 Data(H)'!$A$1:$CZ$1,_xlfn.XLOOKUP($A127,'Copy of PY1 Data(H)'!$A$1:$A$288,'Copy of PY1 Data(H)'!$A$1:$CZ$288))</f>
        <v>#N/A</v>
      </c>
      <c r="AW127" s="969" t="e" cm="1">
        <f t="array" ref="AW127">_xlfn.XLOOKUP(AW$1,'Copy of PY1 Data(H)'!$A$1:$CZ$1,_xlfn.XLOOKUP($A127,'Copy of PY1 Data(H)'!$A$1:$A$288,'Copy of PY1 Data(H)'!$A$1:$CZ$288))</f>
        <v>#N/A</v>
      </c>
      <c r="AX127" s="969" t="e" cm="1">
        <f t="array" ref="AX127">_xlfn.XLOOKUP(AX$1,'Copy of PY1 Data(H)'!$A$1:$CZ$1,_xlfn.XLOOKUP($A127,'Copy of PY1 Data(H)'!$A$1:$A$288,'Copy of PY1 Data(H)'!$A$1:$CZ$288))</f>
        <v>#N/A</v>
      </c>
      <c r="AY127" s="969" t="e" cm="1">
        <f t="array" ref="AY127">_xlfn.XLOOKUP(AY$1,'Copy of PY1 Data(H)'!$A$1:$CZ$1,_xlfn.XLOOKUP($A127,'Copy of PY1 Data(H)'!$A$1:$A$288,'Copy of PY1 Data(H)'!$A$1:$CZ$288))</f>
        <v>#N/A</v>
      </c>
      <c r="AZ127" s="969" t="e" cm="1">
        <f t="array" ref="AZ127">_xlfn.XLOOKUP(AZ$1,'Copy of PY1 Data(H)'!$A$1:$CZ$1,_xlfn.XLOOKUP($A127,'Copy of PY1 Data(H)'!$A$1:$A$288,'Copy of PY1 Data(H)'!$A$1:$CZ$288))</f>
        <v>#N/A</v>
      </c>
      <c r="BA127" s="969" t="e" cm="1">
        <f t="array" ref="BA127">_xlfn.XLOOKUP(BA$1,'Copy of PY1 Data(H)'!$A$1:$CZ$1,_xlfn.XLOOKUP($A127,'Copy of PY1 Data(H)'!$A$1:$A$288,'Copy of PY1 Data(H)'!$A$1:$CZ$288))</f>
        <v>#N/A</v>
      </c>
      <c r="BB127" s="969" t="e" cm="1">
        <f t="array" ref="BB127">_xlfn.XLOOKUP(BB$1,'Copy of PY1 Data(H)'!$A$1:$CZ$1,_xlfn.XLOOKUP($A127,'Copy of PY1 Data(H)'!$A$1:$A$288,'Copy of PY1 Data(H)'!$A$1:$CZ$288))</f>
        <v>#N/A</v>
      </c>
      <c r="BC127" s="969" t="e" cm="1">
        <f t="array" ref="BC127">_xlfn.XLOOKUP(BC$1,'Copy of PY1 Data(H)'!$A$1:$CZ$1,_xlfn.XLOOKUP($A127,'Copy of PY1 Data(H)'!$A$1:$A$288,'Copy of PY1 Data(H)'!$A$1:$CZ$288))</f>
        <v>#N/A</v>
      </c>
      <c r="BD127" s="969" t="e" cm="1">
        <f t="array" ref="BD127">_xlfn.XLOOKUP(BD$1,'Copy of PY1 Data(H)'!$A$1:$CZ$1,_xlfn.XLOOKUP($A127,'Copy of PY1 Data(H)'!$A$1:$A$288,'Copy of PY1 Data(H)'!$A$1:$CZ$288))</f>
        <v>#N/A</v>
      </c>
      <c r="BE127" s="969" t="e" cm="1">
        <f t="array" ref="BE127">_xlfn.XLOOKUP(BE$1,'Copy of PY1 Data(H)'!$A$1:$CZ$1,_xlfn.XLOOKUP($A127,'Copy of PY1 Data(H)'!$A$1:$A$288,'Copy of PY1 Data(H)'!$A$1:$CZ$288))</f>
        <v>#N/A</v>
      </c>
      <c r="BF127" s="969" t="e" cm="1">
        <f t="array" ref="BF127">_xlfn.XLOOKUP(BF$1,'Copy of PY1 Data(H)'!$A$1:$CZ$1,_xlfn.XLOOKUP($A127,'Copy of PY1 Data(H)'!$A$1:$A$288,'Copy of PY1 Data(H)'!$A$1:$CZ$288))</f>
        <v>#N/A</v>
      </c>
      <c r="BG127" s="969" t="e" cm="1">
        <f t="array" ref="BG127">_xlfn.XLOOKUP(BG$1,'Copy of PY1 Data(H)'!$A$1:$CZ$1,_xlfn.XLOOKUP($A127,'Copy of PY1 Data(H)'!$A$1:$A$288,'Copy of PY1 Data(H)'!$A$1:$CZ$288))</f>
        <v>#N/A</v>
      </c>
      <c r="BH127" s="969" t="e" cm="1">
        <f t="array" ref="BH127">_xlfn.XLOOKUP(BH$1,'Copy of PY1 Data(H)'!$A$1:$CZ$1,_xlfn.XLOOKUP($A127,'Copy of PY1 Data(H)'!$A$1:$A$288,'Copy of PY1 Data(H)'!$A$1:$CZ$288))</f>
        <v>#N/A</v>
      </c>
      <c r="BI127" s="969" t="e" cm="1">
        <f t="array" ref="BI127">_xlfn.XLOOKUP(BI$1,'Copy of PY1 Data(H)'!$A$1:$CZ$1,_xlfn.XLOOKUP($A127,'Copy of PY1 Data(H)'!$A$1:$A$288,'Copy of PY1 Data(H)'!$A$1:$CZ$288))</f>
        <v>#N/A</v>
      </c>
      <c r="BJ127" s="969" t="e" cm="1">
        <f t="array" ref="BJ127">_xlfn.XLOOKUP(BJ$1,'Copy of PY1 Data(H)'!$A$1:$CZ$1,_xlfn.XLOOKUP($A127,'Copy of PY1 Data(H)'!$A$1:$A$288,'Copy of PY1 Data(H)'!$A$1:$CZ$288))</f>
        <v>#N/A</v>
      </c>
      <c r="BK127" s="969" t="e" cm="1">
        <f t="array" ref="BK127">_xlfn.XLOOKUP(BK$1,'Copy of PY1 Data(H)'!$A$1:$CZ$1,_xlfn.XLOOKUP($A127,'Copy of PY1 Data(H)'!$A$1:$A$288,'Copy of PY1 Data(H)'!$A$1:$CZ$288))</f>
        <v>#N/A</v>
      </c>
      <c r="BL127" s="969" t="e" cm="1">
        <f t="array" ref="BL127">_xlfn.XLOOKUP(BL$1,'Copy of PY1 Data(H)'!$A$1:$CZ$1,_xlfn.XLOOKUP($A127,'Copy of PY1 Data(H)'!$A$1:$A$288,'Copy of PY1 Data(H)'!$A$1:$CZ$288))</f>
        <v>#N/A</v>
      </c>
      <c r="BM127" s="969" t="e" cm="1">
        <f t="array" ref="BM127">_xlfn.XLOOKUP(BM$1,'Copy of PY1 Data(H)'!$A$1:$CZ$1,_xlfn.XLOOKUP($A127,'Copy of PY1 Data(H)'!$A$1:$A$288,'Copy of PY1 Data(H)'!$A$1:$CZ$288))</f>
        <v>#N/A</v>
      </c>
      <c r="BN127" s="969" t="e" cm="1">
        <f t="array" ref="BN127">_xlfn.XLOOKUP(BN$1,'Copy of PY1 Data(H)'!$A$1:$CZ$1,_xlfn.XLOOKUP($A127,'Copy of PY1 Data(H)'!$A$1:$A$288,'Copy of PY1 Data(H)'!$A$1:$CZ$288))</f>
        <v>#N/A</v>
      </c>
      <c r="BO127" s="969" t="e" cm="1">
        <f t="array" ref="BO127">_xlfn.XLOOKUP(BO$1,'Copy of PY1 Data(H)'!$A$1:$CZ$1,_xlfn.XLOOKUP($A127,'Copy of PY1 Data(H)'!$A$1:$A$288,'Copy of PY1 Data(H)'!$A$1:$CZ$288))</f>
        <v>#N/A</v>
      </c>
      <c r="BP127" s="969" t="e" cm="1">
        <f t="array" ref="BP127">_xlfn.XLOOKUP(BP$1,'Copy of PY1 Data(H)'!$A$1:$CZ$1,_xlfn.XLOOKUP($A127,'Copy of PY1 Data(H)'!$A$1:$A$288,'Copy of PY1 Data(H)'!$A$1:$CZ$288))</f>
        <v>#N/A</v>
      </c>
      <c r="BQ127" s="969" t="e" cm="1">
        <f t="array" ref="BQ127">_xlfn.XLOOKUP(BQ$1,'Copy of PY1 Data(H)'!$A$1:$CZ$1,_xlfn.XLOOKUP($A127,'Copy of PY1 Data(H)'!$A$1:$A$288,'Copy of PY1 Data(H)'!$A$1:$CZ$288))</f>
        <v>#N/A</v>
      </c>
      <c r="BR127" s="969" t="e" cm="1">
        <f t="array" ref="BR127">_xlfn.XLOOKUP(BR$1,'Copy of PY1 Data(H)'!$A$1:$CZ$1,_xlfn.XLOOKUP($A127,'Copy of PY1 Data(H)'!$A$1:$A$288,'Copy of PY1 Data(H)'!$A$1:$CZ$288))</f>
        <v>#N/A</v>
      </c>
      <c r="BS127" s="969" t="e" cm="1">
        <f t="array" ref="BS127">_xlfn.XLOOKUP(BS$1,'Copy of PY1 Data(H)'!$A$1:$CZ$1,_xlfn.XLOOKUP($A127,'Copy of PY1 Data(H)'!$A$1:$A$288,'Copy of PY1 Data(H)'!$A$1:$CZ$288))</f>
        <v>#N/A</v>
      </c>
      <c r="BT127" s="969" t="e" cm="1">
        <f t="array" ref="BT127">_xlfn.XLOOKUP(BT$1,'Copy of PY1 Data(H)'!$A$1:$CZ$1,_xlfn.XLOOKUP($A127,'Copy of PY1 Data(H)'!$A$1:$A$288,'Copy of PY1 Data(H)'!$A$1:$CZ$288))</f>
        <v>#N/A</v>
      </c>
      <c r="BU127" s="969" t="e" cm="1">
        <f t="array" ref="BU127">_xlfn.XLOOKUP(BU$1,'Copy of PY1 Data(H)'!$A$1:$CZ$1,_xlfn.XLOOKUP($A127,'Copy of PY1 Data(H)'!$A$1:$A$288,'Copy of PY1 Data(H)'!$A$1:$CZ$288))</f>
        <v>#N/A</v>
      </c>
      <c r="BV127" s="969" t="e" cm="1">
        <f t="array" ref="BV127">_xlfn.XLOOKUP(BV$1,'Copy of PY1 Data(H)'!$A$1:$CZ$1,_xlfn.XLOOKUP($A127,'Copy of PY1 Data(H)'!$A$1:$A$288,'Copy of PY1 Data(H)'!$A$1:$CZ$288))</f>
        <v>#N/A</v>
      </c>
      <c r="BW127" s="969" t="e" cm="1">
        <f t="array" ref="BW127">_xlfn.XLOOKUP(BW$1,'Copy of PY1 Data(H)'!$A$1:$CZ$1,_xlfn.XLOOKUP($A127,'Copy of PY1 Data(H)'!$A$1:$A$288,'Copy of PY1 Data(H)'!$A$1:$CZ$288))</f>
        <v>#N/A</v>
      </c>
      <c r="BX127" s="969" t="e" cm="1">
        <f t="array" ref="BX127">_xlfn.XLOOKUP(BX$1,'Copy of PY1 Data(H)'!$A$1:$CZ$1,_xlfn.XLOOKUP($A127,'Copy of PY1 Data(H)'!$A$1:$A$288,'Copy of PY1 Data(H)'!$A$1:$CZ$288))</f>
        <v>#N/A</v>
      </c>
      <c r="BY127" s="969" t="e" cm="1">
        <f t="array" ref="BY127">_xlfn.XLOOKUP(BY$1,'Copy of PY1 Data(H)'!$A$1:$CZ$1,_xlfn.XLOOKUP($A127,'Copy of PY1 Data(H)'!$A$1:$A$288,'Copy of PY1 Data(H)'!$A$1:$CZ$288))</f>
        <v>#N/A</v>
      </c>
      <c r="BZ127" s="969" t="e" cm="1">
        <f t="array" ref="BZ127">_xlfn.XLOOKUP(BZ$1,'Copy of PY1 Data(H)'!$A$1:$CZ$1,_xlfn.XLOOKUP($A127,'Copy of PY1 Data(H)'!$A$1:$A$288,'Copy of PY1 Data(H)'!$A$1:$CZ$288))</f>
        <v>#N/A</v>
      </c>
      <c r="CA127" s="969" t="e" cm="1">
        <f t="array" ref="CA127">_xlfn.XLOOKUP(CA$1,'Copy of PY1 Data(H)'!$A$1:$CZ$1,_xlfn.XLOOKUP($A127,'Copy of PY1 Data(H)'!$A$1:$A$288,'Copy of PY1 Data(H)'!$A$1:$CZ$288))</f>
        <v>#N/A</v>
      </c>
      <c r="CB127" s="969" t="e" cm="1">
        <f t="array" ref="CB127">_xlfn.XLOOKUP(CB$1,'Copy of PY1 Data(H)'!$A$1:$CZ$1,_xlfn.XLOOKUP($A127,'Copy of PY1 Data(H)'!$A$1:$A$288,'Copy of PY1 Data(H)'!$A$1:$CZ$288))</f>
        <v>#N/A</v>
      </c>
      <c r="CC127" s="969" t="e" cm="1">
        <f t="array" ref="CC127">_xlfn.XLOOKUP(CC$1,'Copy of PY1 Data(H)'!$A$1:$CZ$1,_xlfn.XLOOKUP($A127,'Copy of PY1 Data(H)'!$A$1:$A$288,'Copy of PY1 Data(H)'!$A$1:$CZ$288))</f>
        <v>#N/A</v>
      </c>
      <c r="CD127" s="969" t="e" cm="1">
        <f t="array" ref="CD127">_xlfn.XLOOKUP(CD$1,'Copy of PY1 Data(H)'!$A$1:$CZ$1,_xlfn.XLOOKUP($A127,'Copy of PY1 Data(H)'!$A$1:$A$288,'Copy of PY1 Data(H)'!$A$1:$CZ$288))</f>
        <v>#N/A</v>
      </c>
    </row>
    <row r="128" spans="1:82" x14ac:dyDescent="0.3">
      <c r="A128" s="180">
        <v>352</v>
      </c>
      <c r="C128" s="180"/>
      <c r="D128" s="180" cm="1">
        <f t="array" ref="D128">_xlfn.XLOOKUP(D$1,'Copy of PY1 Data(H)'!$A$1:$CZ$1,_xlfn.XLOOKUP($A128,'Copy of PY1 Data(H)'!$A$1:$A$288,'Copy of PY1 Data(H)'!$A$1:$CZ$288))</f>
        <v>0</v>
      </c>
      <c r="E128" s="180" cm="1">
        <f t="array" ref="E128">_xlfn.XLOOKUP(E$1,'Copy of PY1 Data(H)'!$A$1:$CZ$1,_xlfn.XLOOKUP($A128,'Copy of PY1 Data(H)'!$A$1:$A$288,'Copy of PY1 Data(H)'!$A$1:$CZ$288))</f>
        <v>60000</v>
      </c>
      <c r="F128" s="180" cm="1">
        <f t="array" ref="F128">_xlfn.XLOOKUP(F$1,'Copy of PY1 Data(H)'!$A$1:$CZ$1,_xlfn.XLOOKUP($A128,'Copy of PY1 Data(H)'!$A$1:$A$288,'Copy of PY1 Data(H)'!$A$1:$CZ$288))</f>
        <v>0</v>
      </c>
      <c r="G128" s="180" cm="1">
        <f t="array" ref="G128">_xlfn.XLOOKUP(G$1,'Copy of PY1 Data(H)'!$A$1:$CZ$1,_xlfn.XLOOKUP($A128,'Copy of PY1 Data(H)'!$A$1:$A$288,'Copy of PY1 Data(H)'!$A$1:$CZ$288))</f>
        <v>0</v>
      </c>
      <c r="H128" s="180" cm="1">
        <f t="array" ref="H128">_xlfn.XLOOKUP(H$1,'Copy of PY1 Data(H)'!$A$1:$CZ$1,_xlfn.XLOOKUP($A128,'Copy of PY1 Data(H)'!$A$1:$A$288,'Copy of PY1 Data(H)'!$A$1:$CZ$288))</f>
        <v>0</v>
      </c>
      <c r="I128" s="180" cm="1">
        <f t="array" ref="I128">_xlfn.XLOOKUP(I$1,'Copy of PY1 Data(H)'!$A$1:$CZ$1,_xlfn.XLOOKUP($A128,'Copy of PY1 Data(H)'!$A$1:$A$288,'Copy of PY1 Data(H)'!$A$1:$CZ$288))</f>
        <v>0</v>
      </c>
      <c r="J128" s="180" cm="1">
        <f t="array" ref="J128">_xlfn.XLOOKUP(J$1,'Copy of PY1 Data(H)'!$A$1:$CZ$1,_xlfn.XLOOKUP($A128,'Copy of PY1 Data(H)'!$A$1:$A$288,'Copy of PY1 Data(H)'!$A$1:$CZ$288))</f>
        <v>0</v>
      </c>
      <c r="K128" s="180" cm="1">
        <f t="array" ref="K128">_xlfn.XLOOKUP(K$1,'Copy of PY1 Data(H)'!$A$1:$CZ$1,_xlfn.XLOOKUP($A128,'Copy of PY1 Data(H)'!$A$1:$A$288,'Copy of PY1 Data(H)'!$A$1:$CZ$288))</f>
        <v>0</v>
      </c>
      <c r="L128" s="180" cm="1">
        <f t="array" ref="L128">_xlfn.XLOOKUP(L$1,'Copy of PY1 Data(H)'!$A$1:$CZ$1,_xlfn.XLOOKUP($A128,'Copy of PY1 Data(H)'!$A$1:$A$288,'Copy of PY1 Data(H)'!$A$1:$CZ$288))</f>
        <v>0</v>
      </c>
      <c r="M128" s="180" cm="1">
        <f t="array" ref="M128">_xlfn.XLOOKUP(M$1,'Copy of PY1 Data(H)'!$A$1:$CZ$1,_xlfn.XLOOKUP($A128,'Copy of PY1 Data(H)'!$A$1:$A$288,'Copy of PY1 Data(H)'!$A$1:$CZ$288))</f>
        <v>0</v>
      </c>
      <c r="N128" s="180" cm="1">
        <f t="array" ref="N128">_xlfn.XLOOKUP(N$1,'Copy of PY1 Data(H)'!$A$1:$CZ$1,_xlfn.XLOOKUP($A128,'Copy of PY1 Data(H)'!$A$1:$A$288,'Copy of PY1 Data(H)'!$A$1:$CZ$288))</f>
        <v>0</v>
      </c>
      <c r="O128" s="180" cm="1">
        <f t="array" ref="O128">_xlfn.XLOOKUP(O$1,'Copy of PY1 Data(H)'!$A$1:$CZ$1,_xlfn.XLOOKUP($A128,'Copy of PY1 Data(H)'!$A$1:$A$288,'Copy of PY1 Data(H)'!$A$1:$CZ$288))</f>
        <v>0</v>
      </c>
      <c r="P128" s="180" cm="1">
        <f t="array" ref="P128">_xlfn.XLOOKUP(P$1,'Copy of PY1 Data(H)'!$A$1:$CZ$1,_xlfn.XLOOKUP($A128,'Copy of PY1 Data(H)'!$A$1:$A$288,'Copy of PY1 Data(H)'!$A$1:$CZ$288))</f>
        <v>0</v>
      </c>
      <c r="Q128" s="180" cm="1">
        <f t="array" ref="Q128">_xlfn.XLOOKUP(Q$1,'Copy of PY1 Data(H)'!$A$1:$CZ$1,_xlfn.XLOOKUP($A128,'Copy of PY1 Data(H)'!$A$1:$A$288,'Copy of PY1 Data(H)'!$A$1:$CZ$288))</f>
        <v>0</v>
      </c>
      <c r="R128" s="180" cm="1">
        <f t="array" ref="R128">_xlfn.XLOOKUP(R$1,'Copy of PY1 Data(H)'!$A$1:$CZ$1,_xlfn.XLOOKUP($A128,'Copy of PY1 Data(H)'!$A$1:$A$288,'Copy of PY1 Data(H)'!$A$1:$CZ$288))</f>
        <v>0</v>
      </c>
      <c r="S128" s="180" cm="1">
        <f t="array" ref="S128">_xlfn.XLOOKUP(S$1,'Copy of PY1 Data(H)'!$A$1:$CZ$1,_xlfn.XLOOKUP($A128,'Copy of PY1 Data(H)'!$A$1:$A$288,'Copy of PY1 Data(H)'!$A$1:$CZ$288))</f>
        <v>0</v>
      </c>
      <c r="T128" s="180" cm="1">
        <f t="array" ref="T128">_xlfn.XLOOKUP(T$1,'Copy of PY1 Data(H)'!$A$1:$CZ$1,_xlfn.XLOOKUP($A128,'Copy of PY1 Data(H)'!$A$1:$A$288,'Copy of PY1 Data(H)'!$A$1:$CZ$288))</f>
        <v>0</v>
      </c>
      <c r="U128" s="180" cm="1">
        <f t="array" ref="U128">_xlfn.XLOOKUP(U$1,'Copy of PY1 Data(H)'!$A$1:$CZ$1,_xlfn.XLOOKUP($A128,'Copy of PY1 Data(H)'!$A$1:$A$288,'Copy of PY1 Data(H)'!$A$1:$CZ$288))</f>
        <v>0</v>
      </c>
      <c r="V128" s="180" cm="1">
        <f t="array" ref="V128">_xlfn.XLOOKUP(V$1,'Copy of PY1 Data(H)'!$A$1:$CZ$1,_xlfn.XLOOKUP($A128,'Copy of PY1 Data(H)'!$A$1:$A$288,'Copy of PY1 Data(H)'!$A$1:$CZ$288))</f>
        <v>0</v>
      </c>
      <c r="W128" s="180" cm="1">
        <f t="array" ref="W128">_xlfn.XLOOKUP(W$1,'Copy of PY1 Data(H)'!$A$1:$CZ$1,_xlfn.XLOOKUP($A128,'Copy of PY1 Data(H)'!$A$1:$A$288,'Copy of PY1 Data(H)'!$A$1:$CZ$288))</f>
        <v>0</v>
      </c>
      <c r="X128" s="180" cm="1">
        <f t="array" ref="X128">_xlfn.XLOOKUP(X$1,'Copy of PY1 Data(H)'!$A$1:$CZ$1,_xlfn.XLOOKUP($A128,'Copy of PY1 Data(H)'!$A$1:$A$288,'Copy of PY1 Data(H)'!$A$1:$CZ$288))</f>
        <v>0</v>
      </c>
      <c r="Y128" s="180" cm="1">
        <f t="array" ref="Y128">_xlfn.XLOOKUP(Y$1,'Copy of PY1 Data(H)'!$A$1:$CZ$1,_xlfn.XLOOKUP($A128,'Copy of PY1 Data(H)'!$A$1:$A$288,'Copy of PY1 Data(H)'!$A$1:$CZ$288))</f>
        <v>0</v>
      </c>
      <c r="Z128" s="180" cm="1">
        <f t="array" ref="Z128">_xlfn.XLOOKUP(Z$1,'Copy of PY1 Data(H)'!$A$1:$CZ$1,_xlfn.XLOOKUP($A128,'Copy of PY1 Data(H)'!$A$1:$A$288,'Copy of PY1 Data(H)'!$A$1:$CZ$288))</f>
        <v>0</v>
      </c>
      <c r="AA128" s="180" cm="1">
        <f t="array" ref="AA128">_xlfn.XLOOKUP(AA$1,'Copy of PY1 Data(H)'!$A$1:$CZ$1,_xlfn.XLOOKUP($A128,'Copy of PY1 Data(H)'!$A$1:$A$288,'Copy of PY1 Data(H)'!$A$1:$CZ$288))</f>
        <v>24068</v>
      </c>
      <c r="AB128" s="180" cm="1">
        <f t="array" ref="AB128">_xlfn.XLOOKUP(AB$1,'Copy of PY1 Data(H)'!$A$1:$CZ$1,_xlfn.XLOOKUP($A128,'Copy of PY1 Data(H)'!$A$1:$A$288,'Copy of PY1 Data(H)'!$A$1:$CZ$288))</f>
        <v>0</v>
      </c>
      <c r="AC128" s="180" cm="1">
        <f t="array" ref="AC128">_xlfn.XLOOKUP(AC$1,'Copy of PY1 Data(H)'!$A$1:$CZ$1,_xlfn.XLOOKUP($A128,'Copy of PY1 Data(H)'!$A$1:$A$288,'Copy of PY1 Data(H)'!$A$1:$CZ$288))</f>
        <v>0</v>
      </c>
      <c r="AD128" s="180" cm="1">
        <f t="array" ref="AD128">_xlfn.XLOOKUP(AD$1,'Copy of PY1 Data(H)'!$A$1:$CZ$1,_xlfn.XLOOKUP($A128,'Copy of PY1 Data(H)'!$A$1:$A$288,'Copy of PY1 Data(H)'!$A$1:$CZ$288))</f>
        <v>0</v>
      </c>
      <c r="AE128" s="180" cm="1">
        <f t="array" ref="AE128">_xlfn.XLOOKUP(AE$1,'Copy of PY1 Data(H)'!$A$1:$CZ$1,_xlfn.XLOOKUP($A128,'Copy of PY1 Data(H)'!$A$1:$A$288,'Copy of PY1 Data(H)'!$A$1:$CZ$288))</f>
        <v>0</v>
      </c>
      <c r="AF128" s="180" cm="1">
        <f t="array" ref="AF128">_xlfn.XLOOKUP(AF$1,'Copy of PY1 Data(H)'!$A$1:$CZ$1,_xlfn.XLOOKUP($A128,'Copy of PY1 Data(H)'!$A$1:$A$288,'Copy of PY1 Data(H)'!$A$1:$CZ$288))</f>
        <v>0</v>
      </c>
      <c r="AG128" s="180" cm="1">
        <f t="array" ref="AG128">_xlfn.XLOOKUP(AG$1,'Copy of PY1 Data(H)'!$A$1:$CZ$1,_xlfn.XLOOKUP($A128,'Copy of PY1 Data(H)'!$A$1:$A$288,'Copy of PY1 Data(H)'!$A$1:$CZ$288))</f>
        <v>0</v>
      </c>
      <c r="AH128" s="180" cm="1">
        <f t="array" ref="AH128">_xlfn.XLOOKUP(AH$1,'Copy of PY1 Data(H)'!$A$1:$CZ$1,_xlfn.XLOOKUP($A128,'Copy of PY1 Data(H)'!$A$1:$A$288,'Copy of PY1 Data(H)'!$A$1:$CZ$288))</f>
        <v>0</v>
      </c>
      <c r="AI128" s="180" cm="1">
        <f t="array" ref="AI128">_xlfn.XLOOKUP(AI$1,'Copy of PY1 Data(H)'!$A$1:$CZ$1,_xlfn.XLOOKUP($A128,'Copy of PY1 Data(H)'!$A$1:$A$288,'Copy of PY1 Data(H)'!$A$1:$CZ$288))</f>
        <v>0</v>
      </c>
      <c r="AJ128" s="180" cm="1">
        <f t="array" ref="AJ128">_xlfn.XLOOKUP(AJ$1,'Copy of PY1 Data(H)'!$A$1:$CZ$1,_xlfn.XLOOKUP($A128,'Copy of PY1 Data(H)'!$A$1:$A$288,'Copy of PY1 Data(H)'!$A$1:$CZ$288))</f>
        <v>2500</v>
      </c>
      <c r="AK128" s="180" cm="1">
        <f t="array" ref="AK128">_xlfn.XLOOKUP(AK$1,'Copy of PY1 Data(H)'!$A$1:$CZ$1,_xlfn.XLOOKUP($A128,'Copy of PY1 Data(H)'!$A$1:$A$288,'Copy of PY1 Data(H)'!$A$1:$CZ$288))</f>
        <v>0</v>
      </c>
      <c r="AL128" s="180" cm="1">
        <f t="array" ref="AL128">_xlfn.XLOOKUP(AL$1,'Copy of PY1 Data(H)'!$A$1:$CZ$1,_xlfn.XLOOKUP($A128,'Copy of PY1 Data(H)'!$A$1:$A$288,'Copy of PY1 Data(H)'!$A$1:$CZ$288))</f>
        <v>0</v>
      </c>
      <c r="AM128" s="180" cm="1">
        <f t="array" ref="AM128">_xlfn.XLOOKUP(AM$1,'Copy of PY1 Data(H)'!$A$1:$CZ$1,_xlfn.XLOOKUP($A128,'Copy of PY1 Data(H)'!$A$1:$A$288,'Copy of PY1 Data(H)'!$A$1:$CZ$288))</f>
        <v>1115</v>
      </c>
      <c r="AN128" s="180" cm="1">
        <f t="array" ref="AN128">_xlfn.XLOOKUP(AN$1,'Copy of PY1 Data(H)'!$A$1:$CZ$1,_xlfn.XLOOKUP($A128,'Copy of PY1 Data(H)'!$A$1:$A$288,'Copy of PY1 Data(H)'!$A$1:$CZ$288))</f>
        <v>0</v>
      </c>
      <c r="AO128" s="180" cm="1">
        <f t="array" ref="AO128">_xlfn.XLOOKUP(AO$1,'Copy of PY1 Data(H)'!$A$1:$CZ$1,_xlfn.XLOOKUP($A128,'Copy of PY1 Data(H)'!$A$1:$A$288,'Copy of PY1 Data(H)'!$A$1:$CZ$288))</f>
        <v>0</v>
      </c>
      <c r="AP128" s="180" cm="1">
        <f t="array" ref="AP128">_xlfn.XLOOKUP(AP$1,'Copy of PY1 Data(H)'!$A$1:$CZ$1,_xlfn.XLOOKUP($A128,'Copy of PY1 Data(H)'!$A$1:$A$288,'Copy of PY1 Data(H)'!$A$1:$CZ$288))</f>
        <v>0</v>
      </c>
      <c r="AQ128" s="180" cm="1">
        <f t="array" ref="AQ128">_xlfn.XLOOKUP(AQ$1,'Copy of PY1 Data(H)'!$A$1:$CZ$1,_xlfn.XLOOKUP($A128,'Copy of PY1 Data(H)'!$A$1:$A$288,'Copy of PY1 Data(H)'!$A$1:$CZ$288))</f>
        <v>0</v>
      </c>
      <c r="AR128" s="180" cm="1">
        <f t="array" ref="AR128">_xlfn.XLOOKUP(AR$1,'Copy of PY1 Data(H)'!$A$1:$CZ$1,_xlfn.XLOOKUP($A128,'Copy of PY1 Data(H)'!$A$1:$A$288,'Copy of PY1 Data(H)'!$A$1:$CZ$288))</f>
        <v>0</v>
      </c>
      <c r="AS128" s="180" cm="1">
        <f t="array" ref="AS128">_xlfn.XLOOKUP(AS$1,'Copy of PY1 Data(H)'!$A$1:$CZ$1,_xlfn.XLOOKUP($A128,'Copy of PY1 Data(H)'!$A$1:$A$288,'Copy of PY1 Data(H)'!$A$1:$CZ$288))</f>
        <v>0</v>
      </c>
      <c r="AT128" s="180" cm="1">
        <f t="array" ref="AT128">_xlfn.XLOOKUP(AT$1,'Copy of PY1 Data(H)'!$A$1:$CZ$1,_xlfn.XLOOKUP($A128,'Copy of PY1 Data(H)'!$A$1:$A$288,'Copy of PY1 Data(H)'!$A$1:$CZ$288))</f>
        <v>0</v>
      </c>
      <c r="AU128" s="180" cm="1">
        <f t="array" ref="AU128">_xlfn.XLOOKUP(AU$1,'Copy of PY1 Data(H)'!$A$1:$CZ$1,_xlfn.XLOOKUP($A128,'Copy of PY1 Data(H)'!$A$1:$A$288,'Copy of PY1 Data(H)'!$A$1:$CZ$288))</f>
        <v>0</v>
      </c>
      <c r="AV128" s="180" cm="1">
        <f t="array" ref="AV128">_xlfn.XLOOKUP(AV$1,'Copy of PY1 Data(H)'!$A$1:$CZ$1,_xlfn.XLOOKUP($A128,'Copy of PY1 Data(H)'!$A$1:$A$288,'Copy of PY1 Data(H)'!$A$1:$CZ$288))</f>
        <v>0</v>
      </c>
      <c r="AW128" s="180" cm="1">
        <f t="array" ref="AW128">_xlfn.XLOOKUP(AW$1,'Copy of PY1 Data(H)'!$A$1:$CZ$1,_xlfn.XLOOKUP($A128,'Copy of PY1 Data(H)'!$A$1:$A$288,'Copy of PY1 Data(H)'!$A$1:$CZ$288))</f>
        <v>0</v>
      </c>
      <c r="AX128" s="180" cm="1">
        <f t="array" ref="AX128">_xlfn.XLOOKUP(AX$1,'Copy of PY1 Data(H)'!$A$1:$CZ$1,_xlfn.XLOOKUP($A128,'Copy of PY1 Data(H)'!$A$1:$A$288,'Copy of PY1 Data(H)'!$A$1:$CZ$288))</f>
        <v>0</v>
      </c>
      <c r="AY128" s="180" cm="1">
        <f t="array" ref="AY128">_xlfn.XLOOKUP(AY$1,'Copy of PY1 Data(H)'!$A$1:$CZ$1,_xlfn.XLOOKUP($A128,'Copy of PY1 Data(H)'!$A$1:$A$288,'Copy of PY1 Data(H)'!$A$1:$CZ$288))</f>
        <v>77926</v>
      </c>
      <c r="AZ128" s="180" cm="1">
        <f t="array" ref="AZ128">_xlfn.XLOOKUP(AZ$1,'Copy of PY1 Data(H)'!$A$1:$CZ$1,_xlfn.XLOOKUP($A128,'Copy of PY1 Data(H)'!$A$1:$A$288,'Copy of PY1 Data(H)'!$A$1:$CZ$288))</f>
        <v>0</v>
      </c>
      <c r="BA128" s="180" cm="1">
        <f t="array" ref="BA128">_xlfn.XLOOKUP(BA$1,'Copy of PY1 Data(H)'!$A$1:$CZ$1,_xlfn.XLOOKUP($A128,'Copy of PY1 Data(H)'!$A$1:$A$288,'Copy of PY1 Data(H)'!$A$1:$CZ$288))</f>
        <v>0</v>
      </c>
      <c r="BB128" s="180" cm="1">
        <f t="array" ref="BB128">_xlfn.XLOOKUP(BB$1,'Copy of PY1 Data(H)'!$A$1:$CZ$1,_xlfn.XLOOKUP($A128,'Copy of PY1 Data(H)'!$A$1:$A$288,'Copy of PY1 Data(H)'!$A$1:$CZ$288))</f>
        <v>0</v>
      </c>
      <c r="BC128" s="180" cm="1">
        <f t="array" ref="BC128">_xlfn.XLOOKUP(BC$1,'Copy of PY1 Data(H)'!$A$1:$CZ$1,_xlfn.XLOOKUP($A128,'Copy of PY1 Data(H)'!$A$1:$A$288,'Copy of PY1 Data(H)'!$A$1:$CZ$288))</f>
        <v>0</v>
      </c>
      <c r="BD128" s="180" cm="1">
        <f t="array" ref="BD128">_xlfn.XLOOKUP(BD$1,'Copy of PY1 Data(H)'!$A$1:$CZ$1,_xlfn.XLOOKUP($A128,'Copy of PY1 Data(H)'!$A$1:$A$288,'Copy of PY1 Data(H)'!$A$1:$CZ$288))</f>
        <v>0</v>
      </c>
      <c r="BE128" s="180" cm="1">
        <f t="array" ref="BE128">_xlfn.XLOOKUP(BE$1,'Copy of PY1 Data(H)'!$A$1:$CZ$1,_xlfn.XLOOKUP($A128,'Copy of PY1 Data(H)'!$A$1:$A$288,'Copy of PY1 Data(H)'!$A$1:$CZ$288))</f>
        <v>0</v>
      </c>
      <c r="BF128" s="180" cm="1">
        <f t="array" ref="BF128">_xlfn.XLOOKUP(BF$1,'Copy of PY1 Data(H)'!$A$1:$CZ$1,_xlfn.XLOOKUP($A128,'Copy of PY1 Data(H)'!$A$1:$A$288,'Copy of PY1 Data(H)'!$A$1:$CZ$288))</f>
        <v>0</v>
      </c>
      <c r="BG128" s="180" cm="1">
        <f t="array" ref="BG128">_xlfn.XLOOKUP(BG$1,'Copy of PY1 Data(H)'!$A$1:$CZ$1,_xlfn.XLOOKUP($A128,'Copy of PY1 Data(H)'!$A$1:$A$288,'Copy of PY1 Data(H)'!$A$1:$CZ$288))</f>
        <v>0</v>
      </c>
      <c r="BH128" s="180" cm="1">
        <f t="array" ref="BH128">_xlfn.XLOOKUP(BH$1,'Copy of PY1 Data(H)'!$A$1:$CZ$1,_xlfn.XLOOKUP($A128,'Copy of PY1 Data(H)'!$A$1:$A$288,'Copy of PY1 Data(H)'!$A$1:$CZ$288))</f>
        <v>0</v>
      </c>
      <c r="BI128" s="180" cm="1">
        <f t="array" ref="BI128">_xlfn.XLOOKUP(BI$1,'Copy of PY1 Data(H)'!$A$1:$CZ$1,_xlfn.XLOOKUP($A128,'Copy of PY1 Data(H)'!$A$1:$A$288,'Copy of PY1 Data(H)'!$A$1:$CZ$288))</f>
        <v>0</v>
      </c>
      <c r="BJ128" s="180" cm="1">
        <f t="array" ref="BJ128">_xlfn.XLOOKUP(BJ$1,'Copy of PY1 Data(H)'!$A$1:$CZ$1,_xlfn.XLOOKUP($A128,'Copy of PY1 Data(H)'!$A$1:$A$288,'Copy of PY1 Data(H)'!$A$1:$CZ$288))</f>
        <v>0</v>
      </c>
      <c r="BK128" s="180" cm="1">
        <f t="array" ref="BK128">_xlfn.XLOOKUP(BK$1,'Copy of PY1 Data(H)'!$A$1:$CZ$1,_xlfn.XLOOKUP($A128,'Copy of PY1 Data(H)'!$A$1:$A$288,'Copy of PY1 Data(H)'!$A$1:$CZ$288))</f>
        <v>0</v>
      </c>
      <c r="BL128" s="180" cm="1">
        <f t="array" ref="BL128">_xlfn.XLOOKUP(BL$1,'Copy of PY1 Data(H)'!$A$1:$CZ$1,_xlfn.XLOOKUP($A128,'Copy of PY1 Data(H)'!$A$1:$A$288,'Copy of PY1 Data(H)'!$A$1:$CZ$288))</f>
        <v>38200</v>
      </c>
      <c r="BM128" s="180" cm="1">
        <f t="array" ref="BM128">_xlfn.XLOOKUP(BM$1,'Copy of PY1 Data(H)'!$A$1:$CZ$1,_xlfn.XLOOKUP($A128,'Copy of PY1 Data(H)'!$A$1:$A$288,'Copy of PY1 Data(H)'!$A$1:$CZ$288))</f>
        <v>63362</v>
      </c>
      <c r="BN128" s="180" cm="1">
        <f t="array" ref="BN128">_xlfn.XLOOKUP(BN$1,'Copy of PY1 Data(H)'!$A$1:$CZ$1,_xlfn.XLOOKUP($A128,'Copy of PY1 Data(H)'!$A$1:$A$288,'Copy of PY1 Data(H)'!$A$1:$CZ$288))</f>
        <v>0</v>
      </c>
      <c r="BO128" s="180" cm="1">
        <f t="array" ref="BO128">_xlfn.XLOOKUP(BO$1,'Copy of PY1 Data(H)'!$A$1:$CZ$1,_xlfn.XLOOKUP($A128,'Copy of PY1 Data(H)'!$A$1:$A$288,'Copy of PY1 Data(H)'!$A$1:$CZ$288))</f>
        <v>305855</v>
      </c>
      <c r="BP128" s="180" cm="1">
        <f t="array" ref="BP128">_xlfn.XLOOKUP(BP$1,'Copy of PY1 Data(H)'!$A$1:$CZ$1,_xlfn.XLOOKUP($A128,'Copy of PY1 Data(H)'!$A$1:$A$288,'Copy of PY1 Data(H)'!$A$1:$CZ$288))</f>
        <v>0</v>
      </c>
      <c r="BQ128" s="180" cm="1">
        <f t="array" ref="BQ128">_xlfn.XLOOKUP(BQ$1,'Copy of PY1 Data(H)'!$A$1:$CZ$1,_xlfn.XLOOKUP($A128,'Copy of PY1 Data(H)'!$A$1:$A$288,'Copy of PY1 Data(H)'!$A$1:$CZ$288))</f>
        <v>0</v>
      </c>
      <c r="BR128" s="180" cm="1">
        <f t="array" ref="BR128">_xlfn.XLOOKUP(BR$1,'Copy of PY1 Data(H)'!$A$1:$CZ$1,_xlfn.XLOOKUP($A128,'Copy of PY1 Data(H)'!$A$1:$A$288,'Copy of PY1 Data(H)'!$A$1:$CZ$288))</f>
        <v>139770</v>
      </c>
      <c r="BS128" s="180" cm="1">
        <f t="array" ref="BS128">_xlfn.XLOOKUP(BS$1,'Copy of PY1 Data(H)'!$A$1:$CZ$1,_xlfn.XLOOKUP($A128,'Copy of PY1 Data(H)'!$A$1:$A$288,'Copy of PY1 Data(H)'!$A$1:$CZ$288))</f>
        <v>0</v>
      </c>
      <c r="BT128" s="180" cm="1">
        <f t="array" ref="BT128">_xlfn.XLOOKUP(BT$1,'Copy of PY1 Data(H)'!$A$1:$CZ$1,_xlfn.XLOOKUP($A128,'Copy of PY1 Data(H)'!$A$1:$A$288,'Copy of PY1 Data(H)'!$A$1:$CZ$288))</f>
        <v>0</v>
      </c>
      <c r="BU128" s="180" cm="1">
        <f t="array" ref="BU128">_xlfn.XLOOKUP(BU$1,'Copy of PY1 Data(H)'!$A$1:$CZ$1,_xlfn.XLOOKUP($A128,'Copy of PY1 Data(H)'!$A$1:$A$288,'Copy of PY1 Data(H)'!$A$1:$CZ$288))</f>
        <v>0</v>
      </c>
      <c r="BV128" s="180" cm="1">
        <f t="array" ref="BV128">_xlfn.XLOOKUP(BV$1,'Copy of PY1 Data(H)'!$A$1:$CZ$1,_xlfn.XLOOKUP($A128,'Copy of PY1 Data(H)'!$A$1:$A$288,'Copy of PY1 Data(H)'!$A$1:$CZ$288))</f>
        <v>61255</v>
      </c>
      <c r="BW128" s="180" cm="1">
        <f t="array" ref="BW128">_xlfn.XLOOKUP(BW$1,'Copy of PY1 Data(H)'!$A$1:$CZ$1,_xlfn.XLOOKUP($A128,'Copy of PY1 Data(H)'!$A$1:$A$288,'Copy of PY1 Data(H)'!$A$1:$CZ$288))</f>
        <v>0</v>
      </c>
      <c r="BX128" s="180" cm="1">
        <f t="array" ref="BX128">_xlfn.XLOOKUP(BX$1,'Copy of PY1 Data(H)'!$A$1:$CZ$1,_xlfn.XLOOKUP($A128,'Copy of PY1 Data(H)'!$A$1:$A$288,'Copy of PY1 Data(H)'!$A$1:$CZ$288))</f>
        <v>0</v>
      </c>
      <c r="BY128" s="180" cm="1">
        <f t="array" ref="BY128">_xlfn.XLOOKUP(BY$1,'Copy of PY1 Data(H)'!$A$1:$CZ$1,_xlfn.XLOOKUP($A128,'Copy of PY1 Data(H)'!$A$1:$A$288,'Copy of PY1 Data(H)'!$A$1:$CZ$288))</f>
        <v>9218771</v>
      </c>
      <c r="BZ128" s="180" cm="1">
        <f t="array" ref="BZ128">_xlfn.XLOOKUP(BZ$1,'Copy of PY1 Data(H)'!$A$1:$CZ$1,_xlfn.XLOOKUP($A128,'Copy of PY1 Data(H)'!$A$1:$A$288,'Copy of PY1 Data(H)'!$A$1:$CZ$288))</f>
        <v>0</v>
      </c>
      <c r="CA128" s="180" cm="1">
        <f t="array" ref="CA128">_xlfn.XLOOKUP(CA$1,'Copy of PY1 Data(H)'!$A$1:$CZ$1,_xlfn.XLOOKUP($A128,'Copy of PY1 Data(H)'!$A$1:$A$288,'Copy of PY1 Data(H)'!$A$1:$CZ$288))</f>
        <v>0</v>
      </c>
      <c r="CB128" s="180" cm="1">
        <f t="array" ref="CB128">_xlfn.XLOOKUP(CB$1,'Copy of PY1 Data(H)'!$A$1:$CZ$1,_xlfn.XLOOKUP($A128,'Copy of PY1 Data(H)'!$A$1:$A$288,'Copy of PY1 Data(H)'!$A$1:$CZ$288))</f>
        <v>0</v>
      </c>
      <c r="CC128" s="180" cm="1">
        <f t="array" ref="CC128">_xlfn.XLOOKUP(CC$1,'Copy of PY1 Data(H)'!$A$1:$CZ$1,_xlfn.XLOOKUP($A128,'Copy of PY1 Data(H)'!$A$1:$A$288,'Copy of PY1 Data(H)'!$A$1:$CZ$288))</f>
        <v>0</v>
      </c>
      <c r="CD128" s="180" cm="1">
        <f t="array" ref="CD128">_xlfn.XLOOKUP(CD$1,'Copy of PY1 Data(H)'!$A$1:$CZ$1,_xlfn.XLOOKUP($A128,'Copy of PY1 Data(H)'!$A$1:$A$288,'Copy of PY1 Data(H)'!$A$1:$CZ$288))</f>
        <v>0</v>
      </c>
    </row>
    <row r="129" spans="1:82" x14ac:dyDescent="0.3">
      <c r="A129" s="180">
        <v>986</v>
      </c>
      <c r="C129" s="180"/>
      <c r="D129" s="180" cm="1">
        <f t="array" ref="D129">_xlfn.XLOOKUP(D$1,'Copy of PY1 Data(H)'!$A$1:$CZ$1,_xlfn.XLOOKUP($A129,'Copy of PY1 Data(H)'!$A$1:$A$288,'Copy of PY1 Data(H)'!$A$1:$CZ$288))</f>
        <v>0</v>
      </c>
      <c r="E129" s="180" cm="1">
        <f t="array" ref="E129">_xlfn.XLOOKUP(E$1,'Copy of PY1 Data(H)'!$A$1:$CZ$1,_xlfn.XLOOKUP($A129,'Copy of PY1 Data(H)'!$A$1:$A$288,'Copy of PY1 Data(H)'!$A$1:$CZ$288))</f>
        <v>0</v>
      </c>
      <c r="F129" s="180" cm="1">
        <f t="array" ref="F129">_xlfn.XLOOKUP(F$1,'Copy of PY1 Data(H)'!$A$1:$CZ$1,_xlfn.XLOOKUP($A129,'Copy of PY1 Data(H)'!$A$1:$A$288,'Copy of PY1 Data(H)'!$A$1:$CZ$288))</f>
        <v>0</v>
      </c>
      <c r="G129" s="180" cm="1">
        <f t="array" ref="G129">_xlfn.XLOOKUP(G$1,'Copy of PY1 Data(H)'!$A$1:$CZ$1,_xlfn.XLOOKUP($A129,'Copy of PY1 Data(H)'!$A$1:$A$288,'Copy of PY1 Data(H)'!$A$1:$CZ$288))</f>
        <v>0</v>
      </c>
      <c r="H129" s="180" cm="1">
        <f t="array" ref="H129">_xlfn.XLOOKUP(H$1,'Copy of PY1 Data(H)'!$A$1:$CZ$1,_xlfn.XLOOKUP($A129,'Copy of PY1 Data(H)'!$A$1:$A$288,'Copy of PY1 Data(H)'!$A$1:$CZ$288))</f>
        <v>0</v>
      </c>
      <c r="I129" s="180" cm="1">
        <f t="array" ref="I129">_xlfn.XLOOKUP(I$1,'Copy of PY1 Data(H)'!$A$1:$CZ$1,_xlfn.XLOOKUP($A129,'Copy of PY1 Data(H)'!$A$1:$A$288,'Copy of PY1 Data(H)'!$A$1:$CZ$288))</f>
        <v>0</v>
      </c>
      <c r="J129" s="180" cm="1">
        <f t="array" ref="J129">_xlfn.XLOOKUP(J$1,'Copy of PY1 Data(H)'!$A$1:$CZ$1,_xlfn.XLOOKUP($A129,'Copy of PY1 Data(H)'!$A$1:$A$288,'Copy of PY1 Data(H)'!$A$1:$CZ$288))</f>
        <v>0</v>
      </c>
      <c r="K129" s="180" cm="1">
        <f t="array" ref="K129">_xlfn.XLOOKUP(K$1,'Copy of PY1 Data(H)'!$A$1:$CZ$1,_xlfn.XLOOKUP($A129,'Copy of PY1 Data(H)'!$A$1:$A$288,'Copy of PY1 Data(H)'!$A$1:$CZ$288))</f>
        <v>0</v>
      </c>
      <c r="L129" s="180" cm="1">
        <f t="array" ref="L129">_xlfn.XLOOKUP(L$1,'Copy of PY1 Data(H)'!$A$1:$CZ$1,_xlfn.XLOOKUP($A129,'Copy of PY1 Data(H)'!$A$1:$A$288,'Copy of PY1 Data(H)'!$A$1:$CZ$288))</f>
        <v>0</v>
      </c>
      <c r="M129" s="180" cm="1">
        <f t="array" ref="M129">_xlfn.XLOOKUP(M$1,'Copy of PY1 Data(H)'!$A$1:$CZ$1,_xlfn.XLOOKUP($A129,'Copy of PY1 Data(H)'!$A$1:$A$288,'Copy of PY1 Data(H)'!$A$1:$CZ$288))</f>
        <v>0</v>
      </c>
      <c r="N129" s="180" cm="1">
        <f t="array" ref="N129">_xlfn.XLOOKUP(N$1,'Copy of PY1 Data(H)'!$A$1:$CZ$1,_xlfn.XLOOKUP($A129,'Copy of PY1 Data(H)'!$A$1:$A$288,'Copy of PY1 Data(H)'!$A$1:$CZ$288))</f>
        <v>0</v>
      </c>
      <c r="O129" s="180" cm="1">
        <f t="array" ref="O129">_xlfn.XLOOKUP(O$1,'Copy of PY1 Data(H)'!$A$1:$CZ$1,_xlfn.XLOOKUP($A129,'Copy of PY1 Data(H)'!$A$1:$A$288,'Copy of PY1 Data(H)'!$A$1:$CZ$288))</f>
        <v>0</v>
      </c>
      <c r="P129" s="180" cm="1">
        <f t="array" ref="P129">_xlfn.XLOOKUP(P$1,'Copy of PY1 Data(H)'!$A$1:$CZ$1,_xlfn.XLOOKUP($A129,'Copy of PY1 Data(H)'!$A$1:$A$288,'Copy of PY1 Data(H)'!$A$1:$CZ$288))</f>
        <v>0</v>
      </c>
      <c r="Q129" s="180" cm="1">
        <f t="array" ref="Q129">_xlfn.XLOOKUP(Q$1,'Copy of PY1 Data(H)'!$A$1:$CZ$1,_xlfn.XLOOKUP($A129,'Copy of PY1 Data(H)'!$A$1:$A$288,'Copy of PY1 Data(H)'!$A$1:$CZ$288))</f>
        <v>0</v>
      </c>
      <c r="R129" s="180" cm="1">
        <f t="array" ref="R129">_xlfn.XLOOKUP(R$1,'Copy of PY1 Data(H)'!$A$1:$CZ$1,_xlfn.XLOOKUP($A129,'Copy of PY1 Data(H)'!$A$1:$A$288,'Copy of PY1 Data(H)'!$A$1:$CZ$288))</f>
        <v>0</v>
      </c>
      <c r="S129" s="180" cm="1">
        <f t="array" ref="S129">_xlfn.XLOOKUP(S$1,'Copy of PY1 Data(H)'!$A$1:$CZ$1,_xlfn.XLOOKUP($A129,'Copy of PY1 Data(H)'!$A$1:$A$288,'Copy of PY1 Data(H)'!$A$1:$CZ$288))</f>
        <v>0</v>
      </c>
      <c r="T129" s="180" cm="1">
        <f t="array" ref="T129">_xlfn.XLOOKUP(T$1,'Copy of PY1 Data(H)'!$A$1:$CZ$1,_xlfn.XLOOKUP($A129,'Copy of PY1 Data(H)'!$A$1:$A$288,'Copy of PY1 Data(H)'!$A$1:$CZ$288))</f>
        <v>0</v>
      </c>
      <c r="U129" s="180" cm="1">
        <f t="array" ref="U129">_xlfn.XLOOKUP(U$1,'Copy of PY1 Data(H)'!$A$1:$CZ$1,_xlfn.XLOOKUP($A129,'Copy of PY1 Data(H)'!$A$1:$A$288,'Copy of PY1 Data(H)'!$A$1:$CZ$288))</f>
        <v>0</v>
      </c>
      <c r="V129" s="180" cm="1">
        <f t="array" ref="V129">_xlfn.XLOOKUP(V$1,'Copy of PY1 Data(H)'!$A$1:$CZ$1,_xlfn.XLOOKUP($A129,'Copy of PY1 Data(H)'!$A$1:$A$288,'Copy of PY1 Data(H)'!$A$1:$CZ$288))</f>
        <v>0</v>
      </c>
      <c r="W129" s="180" cm="1">
        <f t="array" ref="W129">_xlfn.XLOOKUP(W$1,'Copy of PY1 Data(H)'!$A$1:$CZ$1,_xlfn.XLOOKUP($A129,'Copy of PY1 Data(H)'!$A$1:$A$288,'Copy of PY1 Data(H)'!$A$1:$CZ$288))</f>
        <v>0</v>
      </c>
      <c r="X129" s="180" cm="1">
        <f t="array" ref="X129">_xlfn.XLOOKUP(X$1,'Copy of PY1 Data(H)'!$A$1:$CZ$1,_xlfn.XLOOKUP($A129,'Copy of PY1 Data(H)'!$A$1:$A$288,'Copy of PY1 Data(H)'!$A$1:$CZ$288))</f>
        <v>0</v>
      </c>
      <c r="Y129" s="180" cm="1">
        <f t="array" ref="Y129">_xlfn.XLOOKUP(Y$1,'Copy of PY1 Data(H)'!$A$1:$CZ$1,_xlfn.XLOOKUP($A129,'Copy of PY1 Data(H)'!$A$1:$A$288,'Copy of PY1 Data(H)'!$A$1:$CZ$288))</f>
        <v>0</v>
      </c>
      <c r="Z129" s="180" cm="1">
        <f t="array" ref="Z129">_xlfn.XLOOKUP(Z$1,'Copy of PY1 Data(H)'!$A$1:$CZ$1,_xlfn.XLOOKUP($A129,'Copy of PY1 Data(H)'!$A$1:$A$288,'Copy of PY1 Data(H)'!$A$1:$CZ$288))</f>
        <v>0</v>
      </c>
      <c r="AA129" s="180" cm="1">
        <f t="array" ref="AA129">_xlfn.XLOOKUP(AA$1,'Copy of PY1 Data(H)'!$A$1:$CZ$1,_xlfn.XLOOKUP($A129,'Copy of PY1 Data(H)'!$A$1:$A$288,'Copy of PY1 Data(H)'!$A$1:$CZ$288))</f>
        <v>0</v>
      </c>
      <c r="AB129" s="180" cm="1">
        <f t="array" ref="AB129">_xlfn.XLOOKUP(AB$1,'Copy of PY1 Data(H)'!$A$1:$CZ$1,_xlfn.XLOOKUP($A129,'Copy of PY1 Data(H)'!$A$1:$A$288,'Copy of PY1 Data(H)'!$A$1:$CZ$288))</f>
        <v>0</v>
      </c>
      <c r="AC129" s="180" cm="1">
        <f t="array" ref="AC129">_xlfn.XLOOKUP(AC$1,'Copy of PY1 Data(H)'!$A$1:$CZ$1,_xlfn.XLOOKUP($A129,'Copy of PY1 Data(H)'!$A$1:$A$288,'Copy of PY1 Data(H)'!$A$1:$CZ$288))</f>
        <v>0</v>
      </c>
      <c r="AD129" s="180" cm="1">
        <f t="array" ref="AD129">_xlfn.XLOOKUP(AD$1,'Copy of PY1 Data(H)'!$A$1:$CZ$1,_xlfn.XLOOKUP($A129,'Copy of PY1 Data(H)'!$A$1:$A$288,'Copy of PY1 Data(H)'!$A$1:$CZ$288))</f>
        <v>0</v>
      </c>
      <c r="AE129" s="180" cm="1">
        <f t="array" ref="AE129">_xlfn.XLOOKUP(AE$1,'Copy of PY1 Data(H)'!$A$1:$CZ$1,_xlfn.XLOOKUP($A129,'Copy of PY1 Data(H)'!$A$1:$A$288,'Copy of PY1 Data(H)'!$A$1:$CZ$288))</f>
        <v>0</v>
      </c>
      <c r="AF129" s="180" cm="1">
        <f t="array" ref="AF129">_xlfn.XLOOKUP(AF$1,'Copy of PY1 Data(H)'!$A$1:$CZ$1,_xlfn.XLOOKUP($A129,'Copy of PY1 Data(H)'!$A$1:$A$288,'Copy of PY1 Data(H)'!$A$1:$CZ$288))</f>
        <v>0</v>
      </c>
      <c r="AG129" s="180" cm="1">
        <f t="array" ref="AG129">_xlfn.XLOOKUP(AG$1,'Copy of PY1 Data(H)'!$A$1:$CZ$1,_xlfn.XLOOKUP($A129,'Copy of PY1 Data(H)'!$A$1:$A$288,'Copy of PY1 Data(H)'!$A$1:$CZ$288))</f>
        <v>0</v>
      </c>
      <c r="AH129" s="180" cm="1">
        <f t="array" ref="AH129">_xlfn.XLOOKUP(AH$1,'Copy of PY1 Data(H)'!$A$1:$CZ$1,_xlfn.XLOOKUP($A129,'Copy of PY1 Data(H)'!$A$1:$A$288,'Copy of PY1 Data(H)'!$A$1:$CZ$288))</f>
        <v>0</v>
      </c>
      <c r="AI129" s="180" cm="1">
        <f t="array" ref="AI129">_xlfn.XLOOKUP(AI$1,'Copy of PY1 Data(H)'!$A$1:$CZ$1,_xlfn.XLOOKUP($A129,'Copy of PY1 Data(H)'!$A$1:$A$288,'Copy of PY1 Data(H)'!$A$1:$CZ$288))</f>
        <v>0</v>
      </c>
      <c r="AJ129" s="180" cm="1">
        <f t="array" ref="AJ129">_xlfn.XLOOKUP(AJ$1,'Copy of PY1 Data(H)'!$A$1:$CZ$1,_xlfn.XLOOKUP($A129,'Copy of PY1 Data(H)'!$A$1:$A$288,'Copy of PY1 Data(H)'!$A$1:$CZ$288))</f>
        <v>2500</v>
      </c>
      <c r="AK129" s="180" cm="1">
        <f t="array" ref="AK129">_xlfn.XLOOKUP(AK$1,'Copy of PY1 Data(H)'!$A$1:$CZ$1,_xlfn.XLOOKUP($A129,'Copy of PY1 Data(H)'!$A$1:$A$288,'Copy of PY1 Data(H)'!$A$1:$CZ$288))</f>
        <v>0</v>
      </c>
      <c r="AL129" s="180" cm="1">
        <f t="array" ref="AL129">_xlfn.XLOOKUP(AL$1,'Copy of PY1 Data(H)'!$A$1:$CZ$1,_xlfn.XLOOKUP($A129,'Copy of PY1 Data(H)'!$A$1:$A$288,'Copy of PY1 Data(H)'!$A$1:$CZ$288))</f>
        <v>0</v>
      </c>
      <c r="AM129" s="180" cm="1">
        <f t="array" ref="AM129">_xlfn.XLOOKUP(AM$1,'Copy of PY1 Data(H)'!$A$1:$CZ$1,_xlfn.XLOOKUP($A129,'Copy of PY1 Data(H)'!$A$1:$A$288,'Copy of PY1 Data(H)'!$A$1:$CZ$288))</f>
        <v>0</v>
      </c>
      <c r="AN129" s="180" cm="1">
        <f t="array" ref="AN129">_xlfn.XLOOKUP(AN$1,'Copy of PY1 Data(H)'!$A$1:$CZ$1,_xlfn.XLOOKUP($A129,'Copy of PY1 Data(H)'!$A$1:$A$288,'Copy of PY1 Data(H)'!$A$1:$CZ$288))</f>
        <v>0</v>
      </c>
      <c r="AO129" s="180" cm="1">
        <f t="array" ref="AO129">_xlfn.XLOOKUP(AO$1,'Copy of PY1 Data(H)'!$A$1:$CZ$1,_xlfn.XLOOKUP($A129,'Copy of PY1 Data(H)'!$A$1:$A$288,'Copy of PY1 Data(H)'!$A$1:$CZ$288))</f>
        <v>0</v>
      </c>
      <c r="AP129" s="180" cm="1">
        <f t="array" ref="AP129">_xlfn.XLOOKUP(AP$1,'Copy of PY1 Data(H)'!$A$1:$CZ$1,_xlfn.XLOOKUP($A129,'Copy of PY1 Data(H)'!$A$1:$A$288,'Copy of PY1 Data(H)'!$A$1:$CZ$288))</f>
        <v>0</v>
      </c>
      <c r="AQ129" s="180" cm="1">
        <f t="array" ref="AQ129">_xlfn.XLOOKUP(AQ$1,'Copy of PY1 Data(H)'!$A$1:$CZ$1,_xlfn.XLOOKUP($A129,'Copy of PY1 Data(H)'!$A$1:$A$288,'Copy of PY1 Data(H)'!$A$1:$CZ$288))</f>
        <v>0</v>
      </c>
      <c r="AR129" s="180" cm="1">
        <f t="array" ref="AR129">_xlfn.XLOOKUP(AR$1,'Copy of PY1 Data(H)'!$A$1:$CZ$1,_xlfn.XLOOKUP($A129,'Copy of PY1 Data(H)'!$A$1:$A$288,'Copy of PY1 Data(H)'!$A$1:$CZ$288))</f>
        <v>0</v>
      </c>
      <c r="AS129" s="180" cm="1">
        <f t="array" ref="AS129">_xlfn.XLOOKUP(AS$1,'Copy of PY1 Data(H)'!$A$1:$CZ$1,_xlfn.XLOOKUP($A129,'Copy of PY1 Data(H)'!$A$1:$A$288,'Copy of PY1 Data(H)'!$A$1:$CZ$288))</f>
        <v>0</v>
      </c>
      <c r="AT129" s="180" cm="1">
        <f t="array" ref="AT129">_xlfn.XLOOKUP(AT$1,'Copy of PY1 Data(H)'!$A$1:$CZ$1,_xlfn.XLOOKUP($A129,'Copy of PY1 Data(H)'!$A$1:$A$288,'Copy of PY1 Data(H)'!$A$1:$CZ$288))</f>
        <v>0</v>
      </c>
      <c r="AU129" s="180" cm="1">
        <f t="array" ref="AU129">_xlfn.XLOOKUP(AU$1,'Copy of PY1 Data(H)'!$A$1:$CZ$1,_xlfn.XLOOKUP($A129,'Copy of PY1 Data(H)'!$A$1:$A$288,'Copy of PY1 Data(H)'!$A$1:$CZ$288))</f>
        <v>0</v>
      </c>
      <c r="AV129" s="180" cm="1">
        <f t="array" ref="AV129">_xlfn.XLOOKUP(AV$1,'Copy of PY1 Data(H)'!$A$1:$CZ$1,_xlfn.XLOOKUP($A129,'Copy of PY1 Data(H)'!$A$1:$A$288,'Copy of PY1 Data(H)'!$A$1:$CZ$288))</f>
        <v>0</v>
      </c>
      <c r="AW129" s="180" cm="1">
        <f t="array" ref="AW129">_xlfn.XLOOKUP(AW$1,'Copy of PY1 Data(H)'!$A$1:$CZ$1,_xlfn.XLOOKUP($A129,'Copy of PY1 Data(H)'!$A$1:$A$288,'Copy of PY1 Data(H)'!$A$1:$CZ$288))</f>
        <v>0</v>
      </c>
      <c r="AX129" s="180" cm="1">
        <f t="array" ref="AX129">_xlfn.XLOOKUP(AX$1,'Copy of PY1 Data(H)'!$A$1:$CZ$1,_xlfn.XLOOKUP($A129,'Copy of PY1 Data(H)'!$A$1:$A$288,'Copy of PY1 Data(H)'!$A$1:$CZ$288))</f>
        <v>0</v>
      </c>
      <c r="AY129" s="180" cm="1">
        <f t="array" ref="AY129">_xlfn.XLOOKUP(AY$1,'Copy of PY1 Data(H)'!$A$1:$CZ$1,_xlfn.XLOOKUP($A129,'Copy of PY1 Data(H)'!$A$1:$A$288,'Copy of PY1 Data(H)'!$A$1:$CZ$288))</f>
        <v>0</v>
      </c>
      <c r="AZ129" s="180" cm="1">
        <f t="array" ref="AZ129">_xlfn.XLOOKUP(AZ$1,'Copy of PY1 Data(H)'!$A$1:$CZ$1,_xlfn.XLOOKUP($A129,'Copy of PY1 Data(H)'!$A$1:$A$288,'Copy of PY1 Data(H)'!$A$1:$CZ$288))</f>
        <v>0</v>
      </c>
      <c r="BA129" s="180" cm="1">
        <f t="array" ref="BA129">_xlfn.XLOOKUP(BA$1,'Copy of PY1 Data(H)'!$A$1:$CZ$1,_xlfn.XLOOKUP($A129,'Copy of PY1 Data(H)'!$A$1:$A$288,'Copy of PY1 Data(H)'!$A$1:$CZ$288))</f>
        <v>0</v>
      </c>
      <c r="BB129" s="180" cm="1">
        <f t="array" ref="BB129">_xlfn.XLOOKUP(BB$1,'Copy of PY1 Data(H)'!$A$1:$CZ$1,_xlfn.XLOOKUP($A129,'Copy of PY1 Data(H)'!$A$1:$A$288,'Copy of PY1 Data(H)'!$A$1:$CZ$288))</f>
        <v>0</v>
      </c>
      <c r="BC129" s="180" cm="1">
        <f t="array" ref="BC129">_xlfn.XLOOKUP(BC$1,'Copy of PY1 Data(H)'!$A$1:$CZ$1,_xlfn.XLOOKUP($A129,'Copy of PY1 Data(H)'!$A$1:$A$288,'Copy of PY1 Data(H)'!$A$1:$CZ$288))</f>
        <v>0</v>
      </c>
      <c r="BD129" s="180" cm="1">
        <f t="array" ref="BD129">_xlfn.XLOOKUP(BD$1,'Copy of PY1 Data(H)'!$A$1:$CZ$1,_xlfn.XLOOKUP($A129,'Copy of PY1 Data(H)'!$A$1:$A$288,'Copy of PY1 Data(H)'!$A$1:$CZ$288))</f>
        <v>0</v>
      </c>
      <c r="BE129" s="180" cm="1">
        <f t="array" ref="BE129">_xlfn.XLOOKUP(BE$1,'Copy of PY1 Data(H)'!$A$1:$CZ$1,_xlfn.XLOOKUP($A129,'Copy of PY1 Data(H)'!$A$1:$A$288,'Copy of PY1 Data(H)'!$A$1:$CZ$288))</f>
        <v>0</v>
      </c>
      <c r="BF129" s="180" cm="1">
        <f t="array" ref="BF129">_xlfn.XLOOKUP(BF$1,'Copy of PY1 Data(H)'!$A$1:$CZ$1,_xlfn.XLOOKUP($A129,'Copy of PY1 Data(H)'!$A$1:$A$288,'Copy of PY1 Data(H)'!$A$1:$CZ$288))</f>
        <v>0</v>
      </c>
      <c r="BG129" s="180" cm="1">
        <f t="array" ref="BG129">_xlfn.XLOOKUP(BG$1,'Copy of PY1 Data(H)'!$A$1:$CZ$1,_xlfn.XLOOKUP($A129,'Copy of PY1 Data(H)'!$A$1:$A$288,'Copy of PY1 Data(H)'!$A$1:$CZ$288))</f>
        <v>0</v>
      </c>
      <c r="BH129" s="180" cm="1">
        <f t="array" ref="BH129">_xlfn.XLOOKUP(BH$1,'Copy of PY1 Data(H)'!$A$1:$CZ$1,_xlfn.XLOOKUP($A129,'Copy of PY1 Data(H)'!$A$1:$A$288,'Copy of PY1 Data(H)'!$A$1:$CZ$288))</f>
        <v>0</v>
      </c>
      <c r="BI129" s="180" cm="1">
        <f t="array" ref="BI129">_xlfn.XLOOKUP(BI$1,'Copy of PY1 Data(H)'!$A$1:$CZ$1,_xlfn.XLOOKUP($A129,'Copy of PY1 Data(H)'!$A$1:$A$288,'Copy of PY1 Data(H)'!$A$1:$CZ$288))</f>
        <v>0</v>
      </c>
      <c r="BJ129" s="180" cm="1">
        <f t="array" ref="BJ129">_xlfn.XLOOKUP(BJ$1,'Copy of PY1 Data(H)'!$A$1:$CZ$1,_xlfn.XLOOKUP($A129,'Copy of PY1 Data(H)'!$A$1:$A$288,'Copy of PY1 Data(H)'!$A$1:$CZ$288))</f>
        <v>0</v>
      </c>
      <c r="BK129" s="180" cm="1">
        <f t="array" ref="BK129">_xlfn.XLOOKUP(BK$1,'Copy of PY1 Data(H)'!$A$1:$CZ$1,_xlfn.XLOOKUP($A129,'Copy of PY1 Data(H)'!$A$1:$A$288,'Copy of PY1 Data(H)'!$A$1:$CZ$288))</f>
        <v>0</v>
      </c>
      <c r="BL129" s="180" cm="1">
        <f t="array" ref="BL129">_xlfn.XLOOKUP(BL$1,'Copy of PY1 Data(H)'!$A$1:$CZ$1,_xlfn.XLOOKUP($A129,'Copy of PY1 Data(H)'!$A$1:$A$288,'Copy of PY1 Data(H)'!$A$1:$CZ$288))</f>
        <v>0</v>
      </c>
      <c r="BM129" s="180" cm="1">
        <f t="array" ref="BM129">_xlfn.XLOOKUP(BM$1,'Copy of PY1 Data(H)'!$A$1:$CZ$1,_xlfn.XLOOKUP($A129,'Copy of PY1 Data(H)'!$A$1:$A$288,'Copy of PY1 Data(H)'!$A$1:$CZ$288))</f>
        <v>0</v>
      </c>
      <c r="BN129" s="180" cm="1">
        <f t="array" ref="BN129">_xlfn.XLOOKUP(BN$1,'Copy of PY1 Data(H)'!$A$1:$CZ$1,_xlfn.XLOOKUP($A129,'Copy of PY1 Data(H)'!$A$1:$A$288,'Copy of PY1 Data(H)'!$A$1:$CZ$288))</f>
        <v>0</v>
      </c>
      <c r="BO129" s="180" cm="1">
        <f t="array" ref="BO129">_xlfn.XLOOKUP(BO$1,'Copy of PY1 Data(H)'!$A$1:$CZ$1,_xlfn.XLOOKUP($A129,'Copy of PY1 Data(H)'!$A$1:$A$288,'Copy of PY1 Data(H)'!$A$1:$CZ$288))</f>
        <v>0</v>
      </c>
      <c r="BP129" s="180" cm="1">
        <f t="array" ref="BP129">_xlfn.XLOOKUP(BP$1,'Copy of PY1 Data(H)'!$A$1:$CZ$1,_xlfn.XLOOKUP($A129,'Copy of PY1 Data(H)'!$A$1:$A$288,'Copy of PY1 Data(H)'!$A$1:$CZ$288))</f>
        <v>0</v>
      </c>
      <c r="BQ129" s="180" cm="1">
        <f t="array" ref="BQ129">_xlfn.XLOOKUP(BQ$1,'Copy of PY1 Data(H)'!$A$1:$CZ$1,_xlfn.XLOOKUP($A129,'Copy of PY1 Data(H)'!$A$1:$A$288,'Copy of PY1 Data(H)'!$A$1:$CZ$288))</f>
        <v>0</v>
      </c>
      <c r="BR129" s="180" cm="1">
        <f t="array" ref="BR129">_xlfn.XLOOKUP(BR$1,'Copy of PY1 Data(H)'!$A$1:$CZ$1,_xlfn.XLOOKUP($A129,'Copy of PY1 Data(H)'!$A$1:$A$288,'Copy of PY1 Data(H)'!$A$1:$CZ$288))</f>
        <v>0</v>
      </c>
      <c r="BS129" s="180" cm="1">
        <f t="array" ref="BS129">_xlfn.XLOOKUP(BS$1,'Copy of PY1 Data(H)'!$A$1:$CZ$1,_xlfn.XLOOKUP($A129,'Copy of PY1 Data(H)'!$A$1:$A$288,'Copy of PY1 Data(H)'!$A$1:$CZ$288))</f>
        <v>0</v>
      </c>
      <c r="BT129" s="180" cm="1">
        <f t="array" ref="BT129">_xlfn.XLOOKUP(BT$1,'Copy of PY1 Data(H)'!$A$1:$CZ$1,_xlfn.XLOOKUP($A129,'Copy of PY1 Data(H)'!$A$1:$A$288,'Copy of PY1 Data(H)'!$A$1:$CZ$288))</f>
        <v>0</v>
      </c>
      <c r="BU129" s="180" cm="1">
        <f t="array" ref="BU129">_xlfn.XLOOKUP(BU$1,'Copy of PY1 Data(H)'!$A$1:$CZ$1,_xlfn.XLOOKUP($A129,'Copy of PY1 Data(H)'!$A$1:$A$288,'Copy of PY1 Data(H)'!$A$1:$CZ$288))</f>
        <v>0</v>
      </c>
      <c r="BV129" s="180" cm="1">
        <f t="array" ref="BV129">_xlfn.XLOOKUP(BV$1,'Copy of PY1 Data(H)'!$A$1:$CZ$1,_xlfn.XLOOKUP($A129,'Copy of PY1 Data(H)'!$A$1:$A$288,'Copy of PY1 Data(H)'!$A$1:$CZ$288))</f>
        <v>0</v>
      </c>
      <c r="BW129" s="180" cm="1">
        <f t="array" ref="BW129">_xlfn.XLOOKUP(BW$1,'Copy of PY1 Data(H)'!$A$1:$CZ$1,_xlfn.XLOOKUP($A129,'Copy of PY1 Data(H)'!$A$1:$A$288,'Copy of PY1 Data(H)'!$A$1:$CZ$288))</f>
        <v>0</v>
      </c>
      <c r="BX129" s="180" cm="1">
        <f t="array" ref="BX129">_xlfn.XLOOKUP(BX$1,'Copy of PY1 Data(H)'!$A$1:$CZ$1,_xlfn.XLOOKUP($A129,'Copy of PY1 Data(H)'!$A$1:$A$288,'Copy of PY1 Data(H)'!$A$1:$CZ$288))</f>
        <v>0</v>
      </c>
      <c r="BY129" s="180" cm="1">
        <f t="array" ref="BY129">_xlfn.XLOOKUP(BY$1,'Copy of PY1 Data(H)'!$A$1:$CZ$1,_xlfn.XLOOKUP($A129,'Copy of PY1 Data(H)'!$A$1:$A$288,'Copy of PY1 Data(H)'!$A$1:$CZ$288))</f>
        <v>0</v>
      </c>
      <c r="BZ129" s="180" cm="1">
        <f t="array" ref="BZ129">_xlfn.XLOOKUP(BZ$1,'Copy of PY1 Data(H)'!$A$1:$CZ$1,_xlfn.XLOOKUP($A129,'Copy of PY1 Data(H)'!$A$1:$A$288,'Copy of PY1 Data(H)'!$A$1:$CZ$288))</f>
        <v>0</v>
      </c>
      <c r="CA129" s="180" cm="1">
        <f t="array" ref="CA129">_xlfn.XLOOKUP(CA$1,'Copy of PY1 Data(H)'!$A$1:$CZ$1,_xlfn.XLOOKUP($A129,'Copy of PY1 Data(H)'!$A$1:$A$288,'Copy of PY1 Data(H)'!$A$1:$CZ$288))</f>
        <v>0</v>
      </c>
      <c r="CB129" s="180" cm="1">
        <f t="array" ref="CB129">_xlfn.XLOOKUP(CB$1,'Copy of PY1 Data(H)'!$A$1:$CZ$1,_xlfn.XLOOKUP($A129,'Copy of PY1 Data(H)'!$A$1:$A$288,'Copy of PY1 Data(H)'!$A$1:$CZ$288))</f>
        <v>0</v>
      </c>
      <c r="CC129" s="180" cm="1">
        <f t="array" ref="CC129">_xlfn.XLOOKUP(CC$1,'Copy of PY1 Data(H)'!$A$1:$CZ$1,_xlfn.XLOOKUP($A129,'Copy of PY1 Data(H)'!$A$1:$A$288,'Copy of PY1 Data(H)'!$A$1:$CZ$288))</f>
        <v>0</v>
      </c>
      <c r="CD129" s="180" cm="1">
        <f t="array" ref="CD129">_xlfn.XLOOKUP(CD$1,'Copy of PY1 Data(H)'!$A$1:$CZ$1,_xlfn.XLOOKUP($A129,'Copy of PY1 Data(H)'!$A$1:$A$288,'Copy of PY1 Data(H)'!$A$1:$CZ$288))</f>
        <v>0</v>
      </c>
    </row>
    <row r="130" spans="1:82" x14ac:dyDescent="0.3">
      <c r="A130" s="180">
        <v>353</v>
      </c>
      <c r="C130" s="180"/>
      <c r="D130" s="180" cm="1">
        <f t="array" ref="D130">_xlfn.XLOOKUP(D$1,'Copy of PY1 Data(H)'!$A$1:$CZ$1,_xlfn.XLOOKUP($A130,'Copy of PY1 Data(H)'!$A$1:$A$288,'Copy of PY1 Data(H)'!$A$1:$CZ$288))</f>
        <v>0</v>
      </c>
      <c r="E130" s="180" cm="1">
        <f t="array" ref="E130">_xlfn.XLOOKUP(E$1,'Copy of PY1 Data(H)'!$A$1:$CZ$1,_xlfn.XLOOKUP($A130,'Copy of PY1 Data(H)'!$A$1:$A$288,'Copy of PY1 Data(H)'!$A$1:$CZ$288))</f>
        <v>0</v>
      </c>
      <c r="F130" s="180" cm="1">
        <f t="array" ref="F130">_xlfn.XLOOKUP(F$1,'Copy of PY1 Data(H)'!$A$1:$CZ$1,_xlfn.XLOOKUP($A130,'Copy of PY1 Data(H)'!$A$1:$A$288,'Copy of PY1 Data(H)'!$A$1:$CZ$288))</f>
        <v>0</v>
      </c>
      <c r="G130" s="180" cm="1">
        <f t="array" ref="G130">_xlfn.XLOOKUP(G$1,'Copy of PY1 Data(H)'!$A$1:$CZ$1,_xlfn.XLOOKUP($A130,'Copy of PY1 Data(H)'!$A$1:$A$288,'Copy of PY1 Data(H)'!$A$1:$CZ$288))</f>
        <v>0</v>
      </c>
      <c r="H130" s="180" cm="1">
        <f t="array" ref="H130">_xlfn.XLOOKUP(H$1,'Copy of PY1 Data(H)'!$A$1:$CZ$1,_xlfn.XLOOKUP($A130,'Copy of PY1 Data(H)'!$A$1:$A$288,'Copy of PY1 Data(H)'!$A$1:$CZ$288))</f>
        <v>0</v>
      </c>
      <c r="I130" s="180" cm="1">
        <f t="array" ref="I130">_xlfn.XLOOKUP(I$1,'Copy of PY1 Data(H)'!$A$1:$CZ$1,_xlfn.XLOOKUP($A130,'Copy of PY1 Data(H)'!$A$1:$A$288,'Copy of PY1 Data(H)'!$A$1:$CZ$288))</f>
        <v>0</v>
      </c>
      <c r="J130" s="180" cm="1">
        <f t="array" ref="J130">_xlfn.XLOOKUP(J$1,'Copy of PY1 Data(H)'!$A$1:$CZ$1,_xlfn.XLOOKUP($A130,'Copy of PY1 Data(H)'!$A$1:$A$288,'Copy of PY1 Data(H)'!$A$1:$CZ$288))</f>
        <v>0</v>
      </c>
      <c r="K130" s="180" cm="1">
        <f t="array" ref="K130">_xlfn.XLOOKUP(K$1,'Copy of PY1 Data(H)'!$A$1:$CZ$1,_xlfn.XLOOKUP($A130,'Copy of PY1 Data(H)'!$A$1:$A$288,'Copy of PY1 Data(H)'!$A$1:$CZ$288))</f>
        <v>0</v>
      </c>
      <c r="L130" s="180" cm="1">
        <f t="array" ref="L130">_xlfn.XLOOKUP(L$1,'Copy of PY1 Data(H)'!$A$1:$CZ$1,_xlfn.XLOOKUP($A130,'Copy of PY1 Data(H)'!$A$1:$A$288,'Copy of PY1 Data(H)'!$A$1:$CZ$288))</f>
        <v>191640</v>
      </c>
      <c r="M130" s="180" cm="1">
        <f t="array" ref="M130">_xlfn.XLOOKUP(M$1,'Copy of PY1 Data(H)'!$A$1:$CZ$1,_xlfn.XLOOKUP($A130,'Copy of PY1 Data(H)'!$A$1:$A$288,'Copy of PY1 Data(H)'!$A$1:$CZ$288))</f>
        <v>0</v>
      </c>
      <c r="N130" s="180" cm="1">
        <f t="array" ref="N130">_xlfn.XLOOKUP(N$1,'Copy of PY1 Data(H)'!$A$1:$CZ$1,_xlfn.XLOOKUP($A130,'Copy of PY1 Data(H)'!$A$1:$A$288,'Copy of PY1 Data(H)'!$A$1:$CZ$288))</f>
        <v>0</v>
      </c>
      <c r="O130" s="180" cm="1">
        <f t="array" ref="O130">_xlfn.XLOOKUP(O$1,'Copy of PY1 Data(H)'!$A$1:$CZ$1,_xlfn.XLOOKUP($A130,'Copy of PY1 Data(H)'!$A$1:$A$288,'Copy of PY1 Data(H)'!$A$1:$CZ$288))</f>
        <v>0</v>
      </c>
      <c r="P130" s="180" cm="1">
        <f t="array" ref="P130">_xlfn.XLOOKUP(P$1,'Copy of PY1 Data(H)'!$A$1:$CZ$1,_xlfn.XLOOKUP($A130,'Copy of PY1 Data(H)'!$A$1:$A$288,'Copy of PY1 Data(H)'!$A$1:$CZ$288))</f>
        <v>0</v>
      </c>
      <c r="Q130" s="180" cm="1">
        <f t="array" ref="Q130">_xlfn.XLOOKUP(Q$1,'Copy of PY1 Data(H)'!$A$1:$CZ$1,_xlfn.XLOOKUP($A130,'Copy of PY1 Data(H)'!$A$1:$A$288,'Copy of PY1 Data(H)'!$A$1:$CZ$288))</f>
        <v>0</v>
      </c>
      <c r="R130" s="180" cm="1">
        <f t="array" ref="R130">_xlfn.XLOOKUP(R$1,'Copy of PY1 Data(H)'!$A$1:$CZ$1,_xlfn.XLOOKUP($A130,'Copy of PY1 Data(H)'!$A$1:$A$288,'Copy of PY1 Data(H)'!$A$1:$CZ$288))</f>
        <v>0</v>
      </c>
      <c r="S130" s="180" cm="1">
        <f t="array" ref="S130">_xlfn.XLOOKUP(S$1,'Copy of PY1 Data(H)'!$A$1:$CZ$1,_xlfn.XLOOKUP($A130,'Copy of PY1 Data(H)'!$A$1:$A$288,'Copy of PY1 Data(H)'!$A$1:$CZ$288))</f>
        <v>0</v>
      </c>
      <c r="T130" s="180" cm="1">
        <f t="array" ref="T130">_xlfn.XLOOKUP(T$1,'Copy of PY1 Data(H)'!$A$1:$CZ$1,_xlfn.XLOOKUP($A130,'Copy of PY1 Data(H)'!$A$1:$A$288,'Copy of PY1 Data(H)'!$A$1:$CZ$288))</f>
        <v>0</v>
      </c>
      <c r="U130" s="180" cm="1">
        <f t="array" ref="U130">_xlfn.XLOOKUP(U$1,'Copy of PY1 Data(H)'!$A$1:$CZ$1,_xlfn.XLOOKUP($A130,'Copy of PY1 Data(H)'!$A$1:$A$288,'Copy of PY1 Data(H)'!$A$1:$CZ$288))</f>
        <v>0</v>
      </c>
      <c r="V130" s="180" cm="1">
        <f t="array" ref="V130">_xlfn.XLOOKUP(V$1,'Copy of PY1 Data(H)'!$A$1:$CZ$1,_xlfn.XLOOKUP($A130,'Copy of PY1 Data(H)'!$A$1:$A$288,'Copy of PY1 Data(H)'!$A$1:$CZ$288))</f>
        <v>0</v>
      </c>
      <c r="W130" s="180" cm="1">
        <f t="array" ref="W130">_xlfn.XLOOKUP(W$1,'Copy of PY1 Data(H)'!$A$1:$CZ$1,_xlfn.XLOOKUP($A130,'Copy of PY1 Data(H)'!$A$1:$A$288,'Copy of PY1 Data(H)'!$A$1:$CZ$288))</f>
        <v>0</v>
      </c>
      <c r="X130" s="180" cm="1">
        <f t="array" ref="X130">_xlfn.XLOOKUP(X$1,'Copy of PY1 Data(H)'!$A$1:$CZ$1,_xlfn.XLOOKUP($A130,'Copy of PY1 Data(H)'!$A$1:$A$288,'Copy of PY1 Data(H)'!$A$1:$CZ$288))</f>
        <v>0</v>
      </c>
      <c r="Y130" s="180" cm="1">
        <f t="array" ref="Y130">_xlfn.XLOOKUP(Y$1,'Copy of PY1 Data(H)'!$A$1:$CZ$1,_xlfn.XLOOKUP($A130,'Copy of PY1 Data(H)'!$A$1:$A$288,'Copy of PY1 Data(H)'!$A$1:$CZ$288))</f>
        <v>0</v>
      </c>
      <c r="Z130" s="180" cm="1">
        <f t="array" ref="Z130">_xlfn.XLOOKUP(Z$1,'Copy of PY1 Data(H)'!$A$1:$CZ$1,_xlfn.XLOOKUP($A130,'Copy of PY1 Data(H)'!$A$1:$A$288,'Copy of PY1 Data(H)'!$A$1:$CZ$288))</f>
        <v>262480</v>
      </c>
      <c r="AA130" s="180" cm="1">
        <f t="array" ref="AA130">_xlfn.XLOOKUP(AA$1,'Copy of PY1 Data(H)'!$A$1:$CZ$1,_xlfn.XLOOKUP($A130,'Copy of PY1 Data(H)'!$A$1:$A$288,'Copy of PY1 Data(H)'!$A$1:$CZ$288))</f>
        <v>0</v>
      </c>
      <c r="AB130" s="180" cm="1">
        <f t="array" ref="AB130">_xlfn.XLOOKUP(AB$1,'Copy of PY1 Data(H)'!$A$1:$CZ$1,_xlfn.XLOOKUP($A130,'Copy of PY1 Data(H)'!$A$1:$A$288,'Copy of PY1 Data(H)'!$A$1:$CZ$288))</f>
        <v>0</v>
      </c>
      <c r="AC130" s="180" cm="1">
        <f t="array" ref="AC130">_xlfn.XLOOKUP(AC$1,'Copy of PY1 Data(H)'!$A$1:$CZ$1,_xlfn.XLOOKUP($A130,'Copy of PY1 Data(H)'!$A$1:$A$288,'Copy of PY1 Data(H)'!$A$1:$CZ$288))</f>
        <v>0</v>
      </c>
      <c r="AD130" s="180" cm="1">
        <f t="array" ref="AD130">_xlfn.XLOOKUP(AD$1,'Copy of PY1 Data(H)'!$A$1:$CZ$1,_xlfn.XLOOKUP($A130,'Copy of PY1 Data(H)'!$A$1:$A$288,'Copy of PY1 Data(H)'!$A$1:$CZ$288))</f>
        <v>0</v>
      </c>
      <c r="AE130" s="180" cm="1">
        <f t="array" ref="AE130">_xlfn.XLOOKUP(AE$1,'Copy of PY1 Data(H)'!$A$1:$CZ$1,_xlfn.XLOOKUP($A130,'Copy of PY1 Data(H)'!$A$1:$A$288,'Copy of PY1 Data(H)'!$A$1:$CZ$288))</f>
        <v>0</v>
      </c>
      <c r="AF130" s="180" cm="1">
        <f t="array" ref="AF130">_xlfn.XLOOKUP(AF$1,'Copy of PY1 Data(H)'!$A$1:$CZ$1,_xlfn.XLOOKUP($A130,'Copy of PY1 Data(H)'!$A$1:$A$288,'Copy of PY1 Data(H)'!$A$1:$CZ$288))</f>
        <v>0</v>
      </c>
      <c r="AG130" s="180" cm="1">
        <f t="array" ref="AG130">_xlfn.XLOOKUP(AG$1,'Copy of PY1 Data(H)'!$A$1:$CZ$1,_xlfn.XLOOKUP($A130,'Copy of PY1 Data(H)'!$A$1:$A$288,'Copy of PY1 Data(H)'!$A$1:$CZ$288))</f>
        <v>0</v>
      </c>
      <c r="AH130" s="180" cm="1">
        <f t="array" ref="AH130">_xlfn.XLOOKUP(AH$1,'Copy of PY1 Data(H)'!$A$1:$CZ$1,_xlfn.XLOOKUP($A130,'Copy of PY1 Data(H)'!$A$1:$A$288,'Copy of PY1 Data(H)'!$A$1:$CZ$288))</f>
        <v>0</v>
      </c>
      <c r="AI130" s="180" cm="1">
        <f t="array" ref="AI130">_xlfn.XLOOKUP(AI$1,'Copy of PY1 Data(H)'!$A$1:$CZ$1,_xlfn.XLOOKUP($A130,'Copy of PY1 Data(H)'!$A$1:$A$288,'Copy of PY1 Data(H)'!$A$1:$CZ$288))</f>
        <v>60982</v>
      </c>
      <c r="AJ130" s="180" cm="1">
        <f t="array" ref="AJ130">_xlfn.XLOOKUP(AJ$1,'Copy of PY1 Data(H)'!$A$1:$CZ$1,_xlfn.XLOOKUP($A130,'Copy of PY1 Data(H)'!$A$1:$A$288,'Copy of PY1 Data(H)'!$A$1:$CZ$288))</f>
        <v>0</v>
      </c>
      <c r="AK130" s="180" cm="1">
        <f t="array" ref="AK130">_xlfn.XLOOKUP(AK$1,'Copy of PY1 Data(H)'!$A$1:$CZ$1,_xlfn.XLOOKUP($A130,'Copy of PY1 Data(H)'!$A$1:$A$288,'Copy of PY1 Data(H)'!$A$1:$CZ$288))</f>
        <v>0</v>
      </c>
      <c r="AL130" s="180" cm="1">
        <f t="array" ref="AL130">_xlfn.XLOOKUP(AL$1,'Copy of PY1 Data(H)'!$A$1:$CZ$1,_xlfn.XLOOKUP($A130,'Copy of PY1 Data(H)'!$A$1:$A$288,'Copy of PY1 Data(H)'!$A$1:$CZ$288))</f>
        <v>0</v>
      </c>
      <c r="AM130" s="180" cm="1">
        <f t="array" ref="AM130">_xlfn.XLOOKUP(AM$1,'Copy of PY1 Data(H)'!$A$1:$CZ$1,_xlfn.XLOOKUP($A130,'Copy of PY1 Data(H)'!$A$1:$A$288,'Copy of PY1 Data(H)'!$A$1:$CZ$288))</f>
        <v>0</v>
      </c>
      <c r="AN130" s="180" cm="1">
        <f t="array" ref="AN130">_xlfn.XLOOKUP(AN$1,'Copy of PY1 Data(H)'!$A$1:$CZ$1,_xlfn.XLOOKUP($A130,'Copy of PY1 Data(H)'!$A$1:$A$288,'Copy of PY1 Data(H)'!$A$1:$CZ$288))</f>
        <v>0</v>
      </c>
      <c r="AO130" s="180" cm="1">
        <f t="array" ref="AO130">_xlfn.XLOOKUP(AO$1,'Copy of PY1 Data(H)'!$A$1:$CZ$1,_xlfn.XLOOKUP($A130,'Copy of PY1 Data(H)'!$A$1:$A$288,'Copy of PY1 Data(H)'!$A$1:$CZ$288))</f>
        <v>0</v>
      </c>
      <c r="AP130" s="180" cm="1">
        <f t="array" ref="AP130">_xlfn.XLOOKUP(AP$1,'Copy of PY1 Data(H)'!$A$1:$CZ$1,_xlfn.XLOOKUP($A130,'Copy of PY1 Data(H)'!$A$1:$A$288,'Copy of PY1 Data(H)'!$A$1:$CZ$288))</f>
        <v>0</v>
      </c>
      <c r="AQ130" s="180" cm="1">
        <f t="array" ref="AQ130">_xlfn.XLOOKUP(AQ$1,'Copy of PY1 Data(H)'!$A$1:$CZ$1,_xlfn.XLOOKUP($A130,'Copy of PY1 Data(H)'!$A$1:$A$288,'Copy of PY1 Data(H)'!$A$1:$CZ$288))</f>
        <v>0</v>
      </c>
      <c r="AR130" s="180" cm="1">
        <f t="array" ref="AR130">_xlfn.XLOOKUP(AR$1,'Copy of PY1 Data(H)'!$A$1:$CZ$1,_xlfn.XLOOKUP($A130,'Copy of PY1 Data(H)'!$A$1:$A$288,'Copy of PY1 Data(H)'!$A$1:$CZ$288))</f>
        <v>0</v>
      </c>
      <c r="AS130" s="180" cm="1">
        <f t="array" ref="AS130">_xlfn.XLOOKUP(AS$1,'Copy of PY1 Data(H)'!$A$1:$CZ$1,_xlfn.XLOOKUP($A130,'Copy of PY1 Data(H)'!$A$1:$A$288,'Copy of PY1 Data(H)'!$A$1:$CZ$288))</f>
        <v>0</v>
      </c>
      <c r="AT130" s="180" cm="1">
        <f t="array" ref="AT130">_xlfn.XLOOKUP(AT$1,'Copy of PY1 Data(H)'!$A$1:$CZ$1,_xlfn.XLOOKUP($A130,'Copy of PY1 Data(H)'!$A$1:$A$288,'Copy of PY1 Data(H)'!$A$1:$CZ$288))</f>
        <v>0</v>
      </c>
      <c r="AU130" s="180" cm="1">
        <f t="array" ref="AU130">_xlfn.XLOOKUP(AU$1,'Copy of PY1 Data(H)'!$A$1:$CZ$1,_xlfn.XLOOKUP($A130,'Copy of PY1 Data(H)'!$A$1:$A$288,'Copy of PY1 Data(H)'!$A$1:$CZ$288))</f>
        <v>0</v>
      </c>
      <c r="AV130" s="180" cm="1">
        <f t="array" ref="AV130">_xlfn.XLOOKUP(AV$1,'Copy of PY1 Data(H)'!$A$1:$CZ$1,_xlfn.XLOOKUP($A130,'Copy of PY1 Data(H)'!$A$1:$A$288,'Copy of PY1 Data(H)'!$A$1:$CZ$288))</f>
        <v>0</v>
      </c>
      <c r="AW130" s="180" cm="1">
        <f t="array" ref="AW130">_xlfn.XLOOKUP(AW$1,'Copy of PY1 Data(H)'!$A$1:$CZ$1,_xlfn.XLOOKUP($A130,'Copy of PY1 Data(H)'!$A$1:$A$288,'Copy of PY1 Data(H)'!$A$1:$CZ$288))</f>
        <v>0</v>
      </c>
      <c r="AX130" s="180" cm="1">
        <f t="array" ref="AX130">_xlfn.XLOOKUP(AX$1,'Copy of PY1 Data(H)'!$A$1:$CZ$1,_xlfn.XLOOKUP($A130,'Copy of PY1 Data(H)'!$A$1:$A$288,'Copy of PY1 Data(H)'!$A$1:$CZ$288))</f>
        <v>0</v>
      </c>
      <c r="AY130" s="180" cm="1">
        <f t="array" ref="AY130">_xlfn.XLOOKUP(AY$1,'Copy of PY1 Data(H)'!$A$1:$CZ$1,_xlfn.XLOOKUP($A130,'Copy of PY1 Data(H)'!$A$1:$A$288,'Copy of PY1 Data(H)'!$A$1:$CZ$288))</f>
        <v>0</v>
      </c>
      <c r="AZ130" s="180" cm="1">
        <f t="array" ref="AZ130">_xlfn.XLOOKUP(AZ$1,'Copy of PY1 Data(H)'!$A$1:$CZ$1,_xlfn.XLOOKUP($A130,'Copy of PY1 Data(H)'!$A$1:$A$288,'Copy of PY1 Data(H)'!$A$1:$CZ$288))</f>
        <v>0</v>
      </c>
      <c r="BA130" s="180" cm="1">
        <f t="array" ref="BA130">_xlfn.XLOOKUP(BA$1,'Copy of PY1 Data(H)'!$A$1:$CZ$1,_xlfn.XLOOKUP($A130,'Copy of PY1 Data(H)'!$A$1:$A$288,'Copy of PY1 Data(H)'!$A$1:$CZ$288))</f>
        <v>0</v>
      </c>
      <c r="BB130" s="180" cm="1">
        <f t="array" ref="BB130">_xlfn.XLOOKUP(BB$1,'Copy of PY1 Data(H)'!$A$1:$CZ$1,_xlfn.XLOOKUP($A130,'Copy of PY1 Data(H)'!$A$1:$A$288,'Copy of PY1 Data(H)'!$A$1:$CZ$288))</f>
        <v>0</v>
      </c>
      <c r="BC130" s="180" cm="1">
        <f t="array" ref="BC130">_xlfn.XLOOKUP(BC$1,'Copy of PY1 Data(H)'!$A$1:$CZ$1,_xlfn.XLOOKUP($A130,'Copy of PY1 Data(H)'!$A$1:$A$288,'Copy of PY1 Data(H)'!$A$1:$CZ$288))</f>
        <v>2040</v>
      </c>
      <c r="BD130" s="180" cm="1">
        <f t="array" ref="BD130">_xlfn.XLOOKUP(BD$1,'Copy of PY1 Data(H)'!$A$1:$CZ$1,_xlfn.XLOOKUP($A130,'Copy of PY1 Data(H)'!$A$1:$A$288,'Copy of PY1 Data(H)'!$A$1:$CZ$288))</f>
        <v>0</v>
      </c>
      <c r="BE130" s="180" cm="1">
        <f t="array" ref="BE130">_xlfn.XLOOKUP(BE$1,'Copy of PY1 Data(H)'!$A$1:$CZ$1,_xlfn.XLOOKUP($A130,'Copy of PY1 Data(H)'!$A$1:$A$288,'Copy of PY1 Data(H)'!$A$1:$CZ$288))</f>
        <v>0</v>
      </c>
      <c r="BF130" s="180" cm="1">
        <f t="array" ref="BF130">_xlfn.XLOOKUP(BF$1,'Copy of PY1 Data(H)'!$A$1:$CZ$1,_xlfn.XLOOKUP($A130,'Copy of PY1 Data(H)'!$A$1:$A$288,'Copy of PY1 Data(H)'!$A$1:$CZ$288))</f>
        <v>0</v>
      </c>
      <c r="BG130" s="180" cm="1">
        <f t="array" ref="BG130">_xlfn.XLOOKUP(BG$1,'Copy of PY1 Data(H)'!$A$1:$CZ$1,_xlfn.XLOOKUP($A130,'Copy of PY1 Data(H)'!$A$1:$A$288,'Copy of PY1 Data(H)'!$A$1:$CZ$288))</f>
        <v>0</v>
      </c>
      <c r="BH130" s="180" cm="1">
        <f t="array" ref="BH130">_xlfn.XLOOKUP(BH$1,'Copy of PY1 Data(H)'!$A$1:$CZ$1,_xlfn.XLOOKUP($A130,'Copy of PY1 Data(H)'!$A$1:$A$288,'Copy of PY1 Data(H)'!$A$1:$CZ$288))</f>
        <v>0</v>
      </c>
      <c r="BI130" s="180" cm="1">
        <f t="array" ref="BI130">_xlfn.XLOOKUP(BI$1,'Copy of PY1 Data(H)'!$A$1:$CZ$1,_xlfn.XLOOKUP($A130,'Copy of PY1 Data(H)'!$A$1:$A$288,'Copy of PY1 Data(H)'!$A$1:$CZ$288))</f>
        <v>0</v>
      </c>
      <c r="BJ130" s="180" cm="1">
        <f t="array" ref="BJ130">_xlfn.XLOOKUP(BJ$1,'Copy of PY1 Data(H)'!$A$1:$CZ$1,_xlfn.XLOOKUP($A130,'Copy of PY1 Data(H)'!$A$1:$A$288,'Copy of PY1 Data(H)'!$A$1:$CZ$288))</f>
        <v>0</v>
      </c>
      <c r="BK130" s="180" cm="1">
        <f t="array" ref="BK130">_xlfn.XLOOKUP(BK$1,'Copy of PY1 Data(H)'!$A$1:$CZ$1,_xlfn.XLOOKUP($A130,'Copy of PY1 Data(H)'!$A$1:$A$288,'Copy of PY1 Data(H)'!$A$1:$CZ$288))</f>
        <v>0</v>
      </c>
      <c r="BL130" s="180" cm="1">
        <f t="array" ref="BL130">_xlfn.XLOOKUP(BL$1,'Copy of PY1 Data(H)'!$A$1:$CZ$1,_xlfn.XLOOKUP($A130,'Copy of PY1 Data(H)'!$A$1:$A$288,'Copy of PY1 Data(H)'!$A$1:$CZ$288))</f>
        <v>38200</v>
      </c>
      <c r="BM130" s="180" cm="1">
        <f t="array" ref="BM130">_xlfn.XLOOKUP(BM$1,'Copy of PY1 Data(H)'!$A$1:$CZ$1,_xlfn.XLOOKUP($A130,'Copy of PY1 Data(H)'!$A$1:$A$288,'Copy of PY1 Data(H)'!$A$1:$CZ$288))</f>
        <v>63362</v>
      </c>
      <c r="BN130" s="180" cm="1">
        <f t="array" ref="BN130">_xlfn.XLOOKUP(BN$1,'Copy of PY1 Data(H)'!$A$1:$CZ$1,_xlfn.XLOOKUP($A130,'Copy of PY1 Data(H)'!$A$1:$A$288,'Copy of PY1 Data(H)'!$A$1:$CZ$288))</f>
        <v>0</v>
      </c>
      <c r="BO130" s="180" cm="1">
        <f t="array" ref="BO130">_xlfn.XLOOKUP(BO$1,'Copy of PY1 Data(H)'!$A$1:$CZ$1,_xlfn.XLOOKUP($A130,'Copy of PY1 Data(H)'!$A$1:$A$288,'Copy of PY1 Data(H)'!$A$1:$CZ$288))</f>
        <v>4874451</v>
      </c>
      <c r="BP130" s="180" cm="1">
        <f t="array" ref="BP130">_xlfn.XLOOKUP(BP$1,'Copy of PY1 Data(H)'!$A$1:$CZ$1,_xlfn.XLOOKUP($A130,'Copy of PY1 Data(H)'!$A$1:$A$288,'Copy of PY1 Data(H)'!$A$1:$CZ$288))</f>
        <v>50000</v>
      </c>
      <c r="BQ130" s="180" cm="1">
        <f t="array" ref="BQ130">_xlfn.XLOOKUP(BQ$1,'Copy of PY1 Data(H)'!$A$1:$CZ$1,_xlfn.XLOOKUP($A130,'Copy of PY1 Data(H)'!$A$1:$A$288,'Copy of PY1 Data(H)'!$A$1:$CZ$288))</f>
        <v>12500</v>
      </c>
      <c r="BR130" s="180" cm="1">
        <f t="array" ref="BR130">_xlfn.XLOOKUP(BR$1,'Copy of PY1 Data(H)'!$A$1:$CZ$1,_xlfn.XLOOKUP($A130,'Copy of PY1 Data(H)'!$A$1:$A$288,'Copy of PY1 Data(H)'!$A$1:$CZ$288))</f>
        <v>0</v>
      </c>
      <c r="BS130" s="180" cm="1">
        <f t="array" ref="BS130">_xlfn.XLOOKUP(BS$1,'Copy of PY1 Data(H)'!$A$1:$CZ$1,_xlfn.XLOOKUP($A130,'Copy of PY1 Data(H)'!$A$1:$A$288,'Copy of PY1 Data(H)'!$A$1:$CZ$288))</f>
        <v>0</v>
      </c>
      <c r="BT130" s="180" cm="1">
        <f t="array" ref="BT130">_xlfn.XLOOKUP(BT$1,'Copy of PY1 Data(H)'!$A$1:$CZ$1,_xlfn.XLOOKUP($A130,'Copy of PY1 Data(H)'!$A$1:$A$288,'Copy of PY1 Data(H)'!$A$1:$CZ$288))</f>
        <v>0</v>
      </c>
      <c r="BU130" s="180" cm="1">
        <f t="array" ref="BU130">_xlfn.XLOOKUP(BU$1,'Copy of PY1 Data(H)'!$A$1:$CZ$1,_xlfn.XLOOKUP($A130,'Copy of PY1 Data(H)'!$A$1:$A$288,'Copy of PY1 Data(H)'!$A$1:$CZ$288))</f>
        <v>0</v>
      </c>
      <c r="BV130" s="180" cm="1">
        <f t="array" ref="BV130">_xlfn.XLOOKUP(BV$1,'Copy of PY1 Data(H)'!$A$1:$CZ$1,_xlfn.XLOOKUP($A130,'Copy of PY1 Data(H)'!$A$1:$A$288,'Copy of PY1 Data(H)'!$A$1:$CZ$288))</f>
        <v>0</v>
      </c>
      <c r="BW130" s="180" cm="1">
        <f t="array" ref="BW130">_xlfn.XLOOKUP(BW$1,'Copy of PY1 Data(H)'!$A$1:$CZ$1,_xlfn.XLOOKUP($A130,'Copy of PY1 Data(H)'!$A$1:$A$288,'Copy of PY1 Data(H)'!$A$1:$CZ$288))</f>
        <v>0</v>
      </c>
      <c r="BX130" s="180" cm="1">
        <f t="array" ref="BX130">_xlfn.XLOOKUP(BX$1,'Copy of PY1 Data(H)'!$A$1:$CZ$1,_xlfn.XLOOKUP($A130,'Copy of PY1 Data(H)'!$A$1:$A$288,'Copy of PY1 Data(H)'!$A$1:$CZ$288))</f>
        <v>0</v>
      </c>
      <c r="BY130" s="180" cm="1">
        <f t="array" ref="BY130">_xlfn.XLOOKUP(BY$1,'Copy of PY1 Data(H)'!$A$1:$CZ$1,_xlfn.XLOOKUP($A130,'Copy of PY1 Data(H)'!$A$1:$A$288,'Copy of PY1 Data(H)'!$A$1:$CZ$288))</f>
        <v>7387448</v>
      </c>
      <c r="BZ130" s="180" cm="1">
        <f t="array" ref="BZ130">_xlfn.XLOOKUP(BZ$1,'Copy of PY1 Data(H)'!$A$1:$CZ$1,_xlfn.XLOOKUP($A130,'Copy of PY1 Data(H)'!$A$1:$A$288,'Copy of PY1 Data(H)'!$A$1:$CZ$288))</f>
        <v>0</v>
      </c>
      <c r="CA130" s="180" cm="1">
        <f t="array" ref="CA130">_xlfn.XLOOKUP(CA$1,'Copy of PY1 Data(H)'!$A$1:$CZ$1,_xlfn.XLOOKUP($A130,'Copy of PY1 Data(H)'!$A$1:$A$288,'Copy of PY1 Data(H)'!$A$1:$CZ$288))</f>
        <v>0</v>
      </c>
      <c r="CB130" s="180" cm="1">
        <f t="array" ref="CB130">_xlfn.XLOOKUP(CB$1,'Copy of PY1 Data(H)'!$A$1:$CZ$1,_xlfn.XLOOKUP($A130,'Copy of PY1 Data(H)'!$A$1:$A$288,'Copy of PY1 Data(H)'!$A$1:$CZ$288))</f>
        <v>0</v>
      </c>
      <c r="CC130" s="180" cm="1">
        <f t="array" ref="CC130">_xlfn.XLOOKUP(CC$1,'Copy of PY1 Data(H)'!$A$1:$CZ$1,_xlfn.XLOOKUP($A130,'Copy of PY1 Data(H)'!$A$1:$A$288,'Copy of PY1 Data(H)'!$A$1:$CZ$288))</f>
        <v>0</v>
      </c>
      <c r="CD130" s="180" cm="1">
        <f t="array" ref="CD130">_xlfn.XLOOKUP(CD$1,'Copy of PY1 Data(H)'!$A$1:$CZ$1,_xlfn.XLOOKUP($A130,'Copy of PY1 Data(H)'!$A$1:$A$288,'Copy of PY1 Data(H)'!$A$1:$CZ$288))</f>
        <v>0</v>
      </c>
    </row>
    <row r="131" spans="1:82" x14ac:dyDescent="0.3">
      <c r="A131" s="180">
        <v>50</v>
      </c>
      <c r="C131" s="180"/>
      <c r="D131" s="180" cm="1">
        <f t="array" ref="D131">_xlfn.XLOOKUP(D$1,'Copy of PY1 Data(H)'!$A$1:$CZ$1,_xlfn.XLOOKUP($A131,'Copy of PY1 Data(H)'!$A$1:$A$288,'Copy of PY1 Data(H)'!$A$1:$CZ$288))</f>
        <v>2140633</v>
      </c>
      <c r="E131" s="180" cm="1">
        <f t="array" ref="E131">_xlfn.XLOOKUP(E$1,'Copy of PY1 Data(H)'!$A$1:$CZ$1,_xlfn.XLOOKUP($A131,'Copy of PY1 Data(H)'!$A$1:$A$288,'Copy of PY1 Data(H)'!$A$1:$CZ$288))</f>
        <v>-172632</v>
      </c>
      <c r="F131" s="180" cm="1">
        <f t="array" ref="F131">_xlfn.XLOOKUP(F$1,'Copy of PY1 Data(H)'!$A$1:$CZ$1,_xlfn.XLOOKUP($A131,'Copy of PY1 Data(H)'!$A$1:$A$288,'Copy of PY1 Data(H)'!$A$1:$CZ$288))</f>
        <v>0</v>
      </c>
      <c r="G131" s="180" cm="1">
        <f t="array" ref="G131">_xlfn.XLOOKUP(G$1,'Copy of PY1 Data(H)'!$A$1:$CZ$1,_xlfn.XLOOKUP($A131,'Copy of PY1 Data(H)'!$A$1:$A$288,'Copy of PY1 Data(H)'!$A$1:$CZ$288))</f>
        <v>817820</v>
      </c>
      <c r="H131" s="180" cm="1">
        <f t="array" ref="H131">_xlfn.XLOOKUP(H$1,'Copy of PY1 Data(H)'!$A$1:$CZ$1,_xlfn.XLOOKUP($A131,'Copy of PY1 Data(H)'!$A$1:$A$288,'Copy of PY1 Data(H)'!$A$1:$CZ$288))</f>
        <v>-74757</v>
      </c>
      <c r="I131" s="180" cm="1">
        <f t="array" ref="I131">_xlfn.XLOOKUP(I$1,'Copy of PY1 Data(H)'!$A$1:$CZ$1,_xlfn.XLOOKUP($A131,'Copy of PY1 Data(H)'!$A$1:$A$288,'Copy of PY1 Data(H)'!$A$1:$CZ$288))</f>
        <v>-13545</v>
      </c>
      <c r="J131" s="180" cm="1">
        <f t="array" ref="J131">_xlfn.XLOOKUP(J$1,'Copy of PY1 Data(H)'!$A$1:$CZ$1,_xlfn.XLOOKUP($A131,'Copy of PY1 Data(H)'!$A$1:$A$288,'Copy of PY1 Data(H)'!$A$1:$CZ$288))</f>
        <v>0</v>
      </c>
      <c r="K131" s="180" cm="1">
        <f t="array" ref="K131">_xlfn.XLOOKUP(K$1,'Copy of PY1 Data(H)'!$A$1:$CZ$1,_xlfn.XLOOKUP($A131,'Copy of PY1 Data(H)'!$A$1:$A$288,'Copy of PY1 Data(H)'!$A$1:$CZ$288))</f>
        <v>-95534</v>
      </c>
      <c r="L131" s="180" cm="1">
        <f t="array" ref="L131">_xlfn.XLOOKUP(L$1,'Copy of PY1 Data(H)'!$A$1:$CZ$1,_xlfn.XLOOKUP($A131,'Copy of PY1 Data(H)'!$A$1:$A$288,'Copy of PY1 Data(H)'!$A$1:$CZ$288))</f>
        <v>218053</v>
      </c>
      <c r="M131" s="180" cm="1">
        <f t="array" ref="M131">_xlfn.XLOOKUP(M$1,'Copy of PY1 Data(H)'!$A$1:$CZ$1,_xlfn.XLOOKUP($A131,'Copy of PY1 Data(H)'!$A$1:$A$288,'Copy of PY1 Data(H)'!$A$1:$CZ$288))</f>
        <v>0</v>
      </c>
      <c r="N131" s="180" cm="1">
        <f t="array" ref="N131">_xlfn.XLOOKUP(N$1,'Copy of PY1 Data(H)'!$A$1:$CZ$1,_xlfn.XLOOKUP($A131,'Copy of PY1 Data(H)'!$A$1:$A$288,'Copy of PY1 Data(H)'!$A$1:$CZ$288))</f>
        <v>0</v>
      </c>
      <c r="O131" s="180" cm="1">
        <f t="array" ref="O131">_xlfn.XLOOKUP(O$1,'Copy of PY1 Data(H)'!$A$1:$CZ$1,_xlfn.XLOOKUP($A131,'Copy of PY1 Data(H)'!$A$1:$A$288,'Copy of PY1 Data(H)'!$A$1:$CZ$288))</f>
        <v>0</v>
      </c>
      <c r="P131" s="180" cm="1">
        <f t="array" ref="P131">_xlfn.XLOOKUP(P$1,'Copy of PY1 Data(H)'!$A$1:$CZ$1,_xlfn.XLOOKUP($A131,'Copy of PY1 Data(H)'!$A$1:$A$288,'Copy of PY1 Data(H)'!$A$1:$CZ$288))</f>
        <v>-106972</v>
      </c>
      <c r="Q131" s="180" cm="1">
        <f t="array" ref="Q131">_xlfn.XLOOKUP(Q$1,'Copy of PY1 Data(H)'!$A$1:$CZ$1,_xlfn.XLOOKUP($A131,'Copy of PY1 Data(H)'!$A$1:$A$288,'Copy of PY1 Data(H)'!$A$1:$CZ$288))</f>
        <v>859929</v>
      </c>
      <c r="R131" s="180" cm="1">
        <f t="array" ref="R131">_xlfn.XLOOKUP(R$1,'Copy of PY1 Data(H)'!$A$1:$CZ$1,_xlfn.XLOOKUP($A131,'Copy of PY1 Data(H)'!$A$1:$A$288,'Copy of PY1 Data(H)'!$A$1:$CZ$288))</f>
        <v>0</v>
      </c>
      <c r="S131" s="180" cm="1">
        <f t="array" ref="S131">_xlfn.XLOOKUP(S$1,'Copy of PY1 Data(H)'!$A$1:$CZ$1,_xlfn.XLOOKUP($A131,'Copy of PY1 Data(H)'!$A$1:$A$288,'Copy of PY1 Data(H)'!$A$1:$CZ$288))</f>
        <v>389798</v>
      </c>
      <c r="T131" s="180" cm="1">
        <f t="array" ref="T131">_xlfn.XLOOKUP(T$1,'Copy of PY1 Data(H)'!$A$1:$CZ$1,_xlfn.XLOOKUP($A131,'Copy of PY1 Data(H)'!$A$1:$A$288,'Copy of PY1 Data(H)'!$A$1:$CZ$288))</f>
        <v>92627</v>
      </c>
      <c r="U131" s="180" cm="1">
        <f t="array" ref="U131">_xlfn.XLOOKUP(U$1,'Copy of PY1 Data(H)'!$A$1:$CZ$1,_xlfn.XLOOKUP($A131,'Copy of PY1 Data(H)'!$A$1:$A$288,'Copy of PY1 Data(H)'!$A$1:$CZ$288))</f>
        <v>119033</v>
      </c>
      <c r="V131" s="180" cm="1">
        <f t="array" ref="V131">_xlfn.XLOOKUP(V$1,'Copy of PY1 Data(H)'!$A$1:$CZ$1,_xlfn.XLOOKUP($A131,'Copy of PY1 Data(H)'!$A$1:$A$288,'Copy of PY1 Data(H)'!$A$1:$CZ$288))</f>
        <v>1195908</v>
      </c>
      <c r="W131" s="180" cm="1">
        <f t="array" ref="W131">_xlfn.XLOOKUP(W$1,'Copy of PY1 Data(H)'!$A$1:$CZ$1,_xlfn.XLOOKUP($A131,'Copy of PY1 Data(H)'!$A$1:$A$288,'Copy of PY1 Data(H)'!$A$1:$CZ$288))</f>
        <v>0</v>
      </c>
      <c r="X131" s="180" cm="1">
        <f t="array" ref="X131">_xlfn.XLOOKUP(X$1,'Copy of PY1 Data(H)'!$A$1:$CZ$1,_xlfn.XLOOKUP($A131,'Copy of PY1 Data(H)'!$A$1:$A$288,'Copy of PY1 Data(H)'!$A$1:$CZ$288))</f>
        <v>0</v>
      </c>
      <c r="Y131" s="180" cm="1">
        <f t="array" ref="Y131">_xlfn.XLOOKUP(Y$1,'Copy of PY1 Data(H)'!$A$1:$CZ$1,_xlfn.XLOOKUP($A131,'Copy of PY1 Data(H)'!$A$1:$A$288,'Copy of PY1 Data(H)'!$A$1:$CZ$288))</f>
        <v>19727</v>
      </c>
      <c r="Z131" s="180" cm="1">
        <f t="array" ref="Z131">_xlfn.XLOOKUP(Z$1,'Copy of PY1 Data(H)'!$A$1:$CZ$1,_xlfn.XLOOKUP($A131,'Copy of PY1 Data(H)'!$A$1:$A$288,'Copy of PY1 Data(H)'!$A$1:$CZ$288))</f>
        <v>15886388</v>
      </c>
      <c r="AA131" s="180" cm="1">
        <f t="array" ref="AA131">_xlfn.XLOOKUP(AA$1,'Copy of PY1 Data(H)'!$A$1:$CZ$1,_xlfn.XLOOKUP($A131,'Copy of PY1 Data(H)'!$A$1:$A$288,'Copy of PY1 Data(H)'!$A$1:$CZ$288))</f>
        <v>-56976</v>
      </c>
      <c r="AB131" s="180" cm="1">
        <f t="array" ref="AB131">_xlfn.XLOOKUP(AB$1,'Copy of PY1 Data(H)'!$A$1:$CZ$1,_xlfn.XLOOKUP($A131,'Copy of PY1 Data(H)'!$A$1:$A$288,'Copy of PY1 Data(H)'!$A$1:$CZ$288))</f>
        <v>954631</v>
      </c>
      <c r="AC131" s="180" cm="1">
        <f t="array" ref="AC131">_xlfn.XLOOKUP(AC$1,'Copy of PY1 Data(H)'!$A$1:$CZ$1,_xlfn.XLOOKUP($A131,'Copy of PY1 Data(H)'!$A$1:$A$288,'Copy of PY1 Data(H)'!$A$1:$CZ$288))</f>
        <v>0</v>
      </c>
      <c r="AD131" s="180" cm="1">
        <f t="array" ref="AD131">_xlfn.XLOOKUP(AD$1,'Copy of PY1 Data(H)'!$A$1:$CZ$1,_xlfn.XLOOKUP($A131,'Copy of PY1 Data(H)'!$A$1:$A$288,'Copy of PY1 Data(H)'!$A$1:$CZ$288))</f>
        <v>0</v>
      </c>
      <c r="AE131" s="180" cm="1">
        <f t="array" ref="AE131">_xlfn.XLOOKUP(AE$1,'Copy of PY1 Data(H)'!$A$1:$CZ$1,_xlfn.XLOOKUP($A131,'Copy of PY1 Data(H)'!$A$1:$A$288,'Copy of PY1 Data(H)'!$A$1:$CZ$288))</f>
        <v>0</v>
      </c>
      <c r="AF131" s="180" cm="1">
        <f t="array" ref="AF131">_xlfn.XLOOKUP(AF$1,'Copy of PY1 Data(H)'!$A$1:$CZ$1,_xlfn.XLOOKUP($A131,'Copy of PY1 Data(H)'!$A$1:$A$288,'Copy of PY1 Data(H)'!$A$1:$CZ$288))</f>
        <v>8283195</v>
      </c>
      <c r="AG131" s="180" cm="1">
        <f t="array" ref="AG131">_xlfn.XLOOKUP(AG$1,'Copy of PY1 Data(H)'!$A$1:$CZ$1,_xlfn.XLOOKUP($A131,'Copy of PY1 Data(H)'!$A$1:$A$288,'Copy of PY1 Data(H)'!$A$1:$CZ$288))</f>
        <v>-267</v>
      </c>
      <c r="AH131" s="180" cm="1">
        <f t="array" ref="AH131">_xlfn.XLOOKUP(AH$1,'Copy of PY1 Data(H)'!$A$1:$CZ$1,_xlfn.XLOOKUP($A131,'Copy of PY1 Data(H)'!$A$1:$A$288,'Copy of PY1 Data(H)'!$A$1:$CZ$288))</f>
        <v>-107893</v>
      </c>
      <c r="AI131" s="180" cm="1">
        <f t="array" ref="AI131">_xlfn.XLOOKUP(AI$1,'Copy of PY1 Data(H)'!$A$1:$CZ$1,_xlfn.XLOOKUP($A131,'Copy of PY1 Data(H)'!$A$1:$A$288,'Copy of PY1 Data(H)'!$A$1:$CZ$288))</f>
        <v>157531</v>
      </c>
      <c r="AJ131" s="180" cm="1">
        <f t="array" ref="AJ131">_xlfn.XLOOKUP(AJ$1,'Copy of PY1 Data(H)'!$A$1:$CZ$1,_xlfn.XLOOKUP($A131,'Copy of PY1 Data(H)'!$A$1:$A$288,'Copy of PY1 Data(H)'!$A$1:$CZ$288))</f>
        <v>-71840</v>
      </c>
      <c r="AK131" s="180" cm="1">
        <f t="array" ref="AK131">_xlfn.XLOOKUP(AK$1,'Copy of PY1 Data(H)'!$A$1:$CZ$1,_xlfn.XLOOKUP($A131,'Copy of PY1 Data(H)'!$A$1:$A$288,'Copy of PY1 Data(H)'!$A$1:$CZ$288))</f>
        <v>19677</v>
      </c>
      <c r="AL131" s="180" cm="1">
        <f t="array" ref="AL131">_xlfn.XLOOKUP(AL$1,'Copy of PY1 Data(H)'!$A$1:$CZ$1,_xlfn.XLOOKUP($A131,'Copy of PY1 Data(H)'!$A$1:$A$288,'Copy of PY1 Data(H)'!$A$1:$CZ$288))</f>
        <v>0</v>
      </c>
      <c r="AM131" s="180" cm="1">
        <f t="array" ref="AM131">_xlfn.XLOOKUP(AM$1,'Copy of PY1 Data(H)'!$A$1:$CZ$1,_xlfn.XLOOKUP($A131,'Copy of PY1 Data(H)'!$A$1:$A$288,'Copy of PY1 Data(H)'!$A$1:$CZ$288))</f>
        <v>-5901</v>
      </c>
      <c r="AN131" s="180" cm="1">
        <f t="array" ref="AN131">_xlfn.XLOOKUP(AN$1,'Copy of PY1 Data(H)'!$A$1:$CZ$1,_xlfn.XLOOKUP($A131,'Copy of PY1 Data(H)'!$A$1:$A$288,'Copy of PY1 Data(H)'!$A$1:$CZ$288))</f>
        <v>2542568</v>
      </c>
      <c r="AO131" s="180" cm="1">
        <f t="array" ref="AO131">_xlfn.XLOOKUP(AO$1,'Copy of PY1 Data(H)'!$A$1:$CZ$1,_xlfn.XLOOKUP($A131,'Copy of PY1 Data(H)'!$A$1:$A$288,'Copy of PY1 Data(H)'!$A$1:$CZ$288))</f>
        <v>0</v>
      </c>
      <c r="AP131" s="180" cm="1">
        <f t="array" ref="AP131">_xlfn.XLOOKUP(AP$1,'Copy of PY1 Data(H)'!$A$1:$CZ$1,_xlfn.XLOOKUP($A131,'Copy of PY1 Data(H)'!$A$1:$A$288,'Copy of PY1 Data(H)'!$A$1:$CZ$288))</f>
        <v>-281145</v>
      </c>
      <c r="AQ131" s="180" cm="1">
        <f t="array" ref="AQ131">_xlfn.XLOOKUP(AQ$1,'Copy of PY1 Data(H)'!$A$1:$CZ$1,_xlfn.XLOOKUP($A131,'Copy of PY1 Data(H)'!$A$1:$A$288,'Copy of PY1 Data(H)'!$A$1:$CZ$288))</f>
        <v>0</v>
      </c>
      <c r="AR131" s="180" cm="1">
        <f t="array" ref="AR131">_xlfn.XLOOKUP(AR$1,'Copy of PY1 Data(H)'!$A$1:$CZ$1,_xlfn.XLOOKUP($A131,'Copy of PY1 Data(H)'!$A$1:$A$288,'Copy of PY1 Data(H)'!$A$1:$CZ$288))</f>
        <v>0</v>
      </c>
      <c r="AS131" s="180" cm="1">
        <f t="array" ref="AS131">_xlfn.XLOOKUP(AS$1,'Copy of PY1 Data(H)'!$A$1:$CZ$1,_xlfn.XLOOKUP($A131,'Copy of PY1 Data(H)'!$A$1:$A$288,'Copy of PY1 Data(H)'!$A$1:$CZ$288))</f>
        <v>0</v>
      </c>
      <c r="AT131" s="180" cm="1">
        <f t="array" ref="AT131">_xlfn.XLOOKUP(AT$1,'Copy of PY1 Data(H)'!$A$1:$CZ$1,_xlfn.XLOOKUP($A131,'Copy of PY1 Data(H)'!$A$1:$A$288,'Copy of PY1 Data(H)'!$A$1:$CZ$288))</f>
        <v>238730</v>
      </c>
      <c r="AU131" s="180" cm="1">
        <f t="array" ref="AU131">_xlfn.XLOOKUP(AU$1,'Copy of PY1 Data(H)'!$A$1:$CZ$1,_xlfn.XLOOKUP($A131,'Copy of PY1 Data(H)'!$A$1:$A$288,'Copy of PY1 Data(H)'!$A$1:$CZ$288))</f>
        <v>17483185</v>
      </c>
      <c r="AV131" s="180" cm="1">
        <f t="array" ref="AV131">_xlfn.XLOOKUP(AV$1,'Copy of PY1 Data(H)'!$A$1:$CZ$1,_xlfn.XLOOKUP($A131,'Copy of PY1 Data(H)'!$A$1:$A$288,'Copy of PY1 Data(H)'!$A$1:$CZ$288))</f>
        <v>1579835</v>
      </c>
      <c r="AW131" s="180" cm="1">
        <f t="array" ref="AW131">_xlfn.XLOOKUP(AW$1,'Copy of PY1 Data(H)'!$A$1:$CZ$1,_xlfn.XLOOKUP($A131,'Copy of PY1 Data(H)'!$A$1:$A$288,'Copy of PY1 Data(H)'!$A$1:$CZ$288))</f>
        <v>51846</v>
      </c>
      <c r="AX131" s="180" cm="1">
        <f t="array" ref="AX131">_xlfn.XLOOKUP(AX$1,'Copy of PY1 Data(H)'!$A$1:$CZ$1,_xlfn.XLOOKUP($A131,'Copy of PY1 Data(H)'!$A$1:$A$288,'Copy of PY1 Data(H)'!$A$1:$CZ$288))</f>
        <v>-183631</v>
      </c>
      <c r="AY131" s="180" cm="1">
        <f t="array" ref="AY131">_xlfn.XLOOKUP(AY$1,'Copy of PY1 Data(H)'!$A$1:$CZ$1,_xlfn.XLOOKUP($A131,'Copy of PY1 Data(H)'!$A$1:$A$288,'Copy of PY1 Data(H)'!$A$1:$CZ$288))</f>
        <v>-49562</v>
      </c>
      <c r="AZ131" s="180" cm="1">
        <f t="array" ref="AZ131">_xlfn.XLOOKUP(AZ$1,'Copy of PY1 Data(H)'!$A$1:$CZ$1,_xlfn.XLOOKUP($A131,'Copy of PY1 Data(H)'!$A$1:$A$288,'Copy of PY1 Data(H)'!$A$1:$CZ$288))</f>
        <v>-166918</v>
      </c>
      <c r="BA131" s="180" cm="1">
        <f t="array" ref="BA131">_xlfn.XLOOKUP(BA$1,'Copy of PY1 Data(H)'!$A$1:$CZ$1,_xlfn.XLOOKUP($A131,'Copy of PY1 Data(H)'!$A$1:$A$288,'Copy of PY1 Data(H)'!$A$1:$CZ$288))</f>
        <v>0</v>
      </c>
      <c r="BB131" s="180" cm="1">
        <f t="array" ref="BB131">_xlfn.XLOOKUP(BB$1,'Copy of PY1 Data(H)'!$A$1:$CZ$1,_xlfn.XLOOKUP($A131,'Copy of PY1 Data(H)'!$A$1:$A$288,'Copy of PY1 Data(H)'!$A$1:$CZ$288))</f>
        <v>-419769</v>
      </c>
      <c r="BC131" s="180" cm="1">
        <f t="array" ref="BC131">_xlfn.XLOOKUP(BC$1,'Copy of PY1 Data(H)'!$A$1:$CZ$1,_xlfn.XLOOKUP($A131,'Copy of PY1 Data(H)'!$A$1:$A$288,'Copy of PY1 Data(H)'!$A$1:$CZ$288))</f>
        <v>-198923</v>
      </c>
      <c r="BD131" s="180" cm="1">
        <f t="array" ref="BD131">_xlfn.XLOOKUP(BD$1,'Copy of PY1 Data(H)'!$A$1:$CZ$1,_xlfn.XLOOKUP($A131,'Copy of PY1 Data(H)'!$A$1:$A$288,'Copy of PY1 Data(H)'!$A$1:$CZ$288))</f>
        <v>0</v>
      </c>
      <c r="BE131" s="180" cm="1">
        <f t="array" ref="BE131">_xlfn.XLOOKUP(BE$1,'Copy of PY1 Data(H)'!$A$1:$CZ$1,_xlfn.XLOOKUP($A131,'Copy of PY1 Data(H)'!$A$1:$A$288,'Copy of PY1 Data(H)'!$A$1:$CZ$288))</f>
        <v>-8491</v>
      </c>
      <c r="BF131" s="180" cm="1">
        <f t="array" ref="BF131">_xlfn.XLOOKUP(BF$1,'Copy of PY1 Data(H)'!$A$1:$CZ$1,_xlfn.XLOOKUP($A131,'Copy of PY1 Data(H)'!$A$1:$A$288,'Copy of PY1 Data(H)'!$A$1:$CZ$288))</f>
        <v>1417779</v>
      </c>
      <c r="BG131" s="180" cm="1">
        <f t="array" ref="BG131">_xlfn.XLOOKUP(BG$1,'Copy of PY1 Data(H)'!$A$1:$CZ$1,_xlfn.XLOOKUP($A131,'Copy of PY1 Data(H)'!$A$1:$A$288,'Copy of PY1 Data(H)'!$A$1:$CZ$288))</f>
        <v>0</v>
      </c>
      <c r="BH131" s="180" cm="1">
        <f t="array" ref="BH131">_xlfn.XLOOKUP(BH$1,'Copy of PY1 Data(H)'!$A$1:$CZ$1,_xlfn.XLOOKUP($A131,'Copy of PY1 Data(H)'!$A$1:$A$288,'Copy of PY1 Data(H)'!$A$1:$CZ$288))</f>
        <v>257071</v>
      </c>
      <c r="BI131" s="180" cm="1">
        <f t="array" ref="BI131">_xlfn.XLOOKUP(BI$1,'Copy of PY1 Data(H)'!$A$1:$CZ$1,_xlfn.XLOOKUP($A131,'Copy of PY1 Data(H)'!$A$1:$A$288,'Copy of PY1 Data(H)'!$A$1:$CZ$288))</f>
        <v>-308341</v>
      </c>
      <c r="BJ131" s="180" cm="1">
        <f t="array" ref="BJ131">_xlfn.XLOOKUP(BJ$1,'Copy of PY1 Data(H)'!$A$1:$CZ$1,_xlfn.XLOOKUP($A131,'Copy of PY1 Data(H)'!$A$1:$A$288,'Copy of PY1 Data(H)'!$A$1:$CZ$288))</f>
        <v>0</v>
      </c>
      <c r="BK131" s="180" cm="1">
        <f t="array" ref="BK131">_xlfn.XLOOKUP(BK$1,'Copy of PY1 Data(H)'!$A$1:$CZ$1,_xlfn.XLOOKUP($A131,'Copy of PY1 Data(H)'!$A$1:$A$288,'Copy of PY1 Data(H)'!$A$1:$CZ$288))</f>
        <v>0</v>
      </c>
      <c r="BL131" s="180" cm="1">
        <f t="array" ref="BL131">_xlfn.XLOOKUP(BL$1,'Copy of PY1 Data(H)'!$A$1:$CZ$1,_xlfn.XLOOKUP($A131,'Copy of PY1 Data(H)'!$A$1:$A$288,'Copy of PY1 Data(H)'!$A$1:$CZ$288))</f>
        <v>3624483</v>
      </c>
      <c r="BM131" s="180" cm="1">
        <f t="array" ref="BM131">_xlfn.XLOOKUP(BM$1,'Copy of PY1 Data(H)'!$A$1:$CZ$1,_xlfn.XLOOKUP($A131,'Copy of PY1 Data(H)'!$A$1:$A$288,'Copy of PY1 Data(H)'!$A$1:$CZ$288))</f>
        <v>1336538</v>
      </c>
      <c r="BN131" s="180" cm="1">
        <f t="array" ref="BN131">_xlfn.XLOOKUP(BN$1,'Copy of PY1 Data(H)'!$A$1:$CZ$1,_xlfn.XLOOKUP($A131,'Copy of PY1 Data(H)'!$A$1:$A$288,'Copy of PY1 Data(H)'!$A$1:$CZ$288))</f>
        <v>-157258</v>
      </c>
      <c r="BO131" s="180" cm="1">
        <f t="array" ref="BO131">_xlfn.XLOOKUP(BO$1,'Copy of PY1 Data(H)'!$A$1:$CZ$1,_xlfn.XLOOKUP($A131,'Copy of PY1 Data(H)'!$A$1:$A$288,'Copy of PY1 Data(H)'!$A$1:$CZ$288))</f>
        <v>-469377</v>
      </c>
      <c r="BP131" s="180" cm="1">
        <f t="array" ref="BP131">_xlfn.XLOOKUP(BP$1,'Copy of PY1 Data(H)'!$A$1:$CZ$1,_xlfn.XLOOKUP($A131,'Copy of PY1 Data(H)'!$A$1:$A$288,'Copy of PY1 Data(H)'!$A$1:$CZ$288))</f>
        <v>9483725</v>
      </c>
      <c r="BQ131" s="180" cm="1">
        <f t="array" ref="BQ131">_xlfn.XLOOKUP(BQ$1,'Copy of PY1 Data(H)'!$A$1:$CZ$1,_xlfn.XLOOKUP($A131,'Copy of PY1 Data(H)'!$A$1:$A$288,'Copy of PY1 Data(H)'!$A$1:$CZ$288))</f>
        <v>21305</v>
      </c>
      <c r="BR131" s="180" cm="1">
        <f t="array" ref="BR131">_xlfn.XLOOKUP(BR$1,'Copy of PY1 Data(H)'!$A$1:$CZ$1,_xlfn.XLOOKUP($A131,'Copy of PY1 Data(H)'!$A$1:$A$288,'Copy of PY1 Data(H)'!$A$1:$CZ$288))</f>
        <v>-403483</v>
      </c>
      <c r="BS131" s="180" cm="1">
        <f t="array" ref="BS131">_xlfn.XLOOKUP(BS$1,'Copy of PY1 Data(H)'!$A$1:$CZ$1,_xlfn.XLOOKUP($A131,'Copy of PY1 Data(H)'!$A$1:$A$288,'Copy of PY1 Data(H)'!$A$1:$CZ$288))</f>
        <v>0</v>
      </c>
      <c r="BT131" s="180" cm="1">
        <f t="array" ref="BT131">_xlfn.XLOOKUP(BT$1,'Copy of PY1 Data(H)'!$A$1:$CZ$1,_xlfn.XLOOKUP($A131,'Copy of PY1 Data(H)'!$A$1:$A$288,'Copy of PY1 Data(H)'!$A$1:$CZ$288))</f>
        <v>0</v>
      </c>
      <c r="BU131" s="180" cm="1">
        <f t="array" ref="BU131">_xlfn.XLOOKUP(BU$1,'Copy of PY1 Data(H)'!$A$1:$CZ$1,_xlfn.XLOOKUP($A131,'Copy of PY1 Data(H)'!$A$1:$A$288,'Copy of PY1 Data(H)'!$A$1:$CZ$288))</f>
        <v>-110927</v>
      </c>
      <c r="BV131" s="180" cm="1">
        <f t="array" ref="BV131">_xlfn.XLOOKUP(BV$1,'Copy of PY1 Data(H)'!$A$1:$CZ$1,_xlfn.XLOOKUP($A131,'Copy of PY1 Data(H)'!$A$1:$A$288,'Copy of PY1 Data(H)'!$A$1:$CZ$288))</f>
        <v>424707</v>
      </c>
      <c r="BW131" s="180" cm="1">
        <f t="array" ref="BW131">_xlfn.XLOOKUP(BW$1,'Copy of PY1 Data(H)'!$A$1:$CZ$1,_xlfn.XLOOKUP($A131,'Copy of PY1 Data(H)'!$A$1:$A$288,'Copy of PY1 Data(H)'!$A$1:$CZ$288))</f>
        <v>29310</v>
      </c>
      <c r="BX131" s="180" cm="1">
        <f t="array" ref="BX131">_xlfn.XLOOKUP(BX$1,'Copy of PY1 Data(H)'!$A$1:$CZ$1,_xlfn.XLOOKUP($A131,'Copy of PY1 Data(H)'!$A$1:$A$288,'Copy of PY1 Data(H)'!$A$1:$CZ$288))</f>
        <v>0</v>
      </c>
      <c r="BY131" s="180" cm="1">
        <f t="array" ref="BY131">_xlfn.XLOOKUP(BY$1,'Copy of PY1 Data(H)'!$A$1:$CZ$1,_xlfn.XLOOKUP($A131,'Copy of PY1 Data(H)'!$A$1:$A$288,'Copy of PY1 Data(H)'!$A$1:$CZ$288))</f>
        <v>10086852</v>
      </c>
      <c r="BZ131" s="180" cm="1">
        <f t="array" ref="BZ131">_xlfn.XLOOKUP(BZ$1,'Copy of PY1 Data(H)'!$A$1:$CZ$1,_xlfn.XLOOKUP($A131,'Copy of PY1 Data(H)'!$A$1:$A$288,'Copy of PY1 Data(H)'!$A$1:$CZ$288))</f>
        <v>46414</v>
      </c>
      <c r="CA131" s="180" cm="1">
        <f t="array" ref="CA131">_xlfn.XLOOKUP(CA$1,'Copy of PY1 Data(H)'!$A$1:$CZ$1,_xlfn.XLOOKUP($A131,'Copy of PY1 Data(H)'!$A$1:$A$288,'Copy of PY1 Data(H)'!$A$1:$CZ$288))</f>
        <v>0</v>
      </c>
      <c r="CB131" s="180" cm="1">
        <f t="array" ref="CB131">_xlfn.XLOOKUP(CB$1,'Copy of PY1 Data(H)'!$A$1:$CZ$1,_xlfn.XLOOKUP($A131,'Copy of PY1 Data(H)'!$A$1:$A$288,'Copy of PY1 Data(H)'!$A$1:$CZ$288))</f>
        <v>553591</v>
      </c>
      <c r="CC131" s="180" cm="1">
        <f t="array" ref="CC131">_xlfn.XLOOKUP(CC$1,'Copy of PY1 Data(H)'!$A$1:$CZ$1,_xlfn.XLOOKUP($A131,'Copy of PY1 Data(H)'!$A$1:$A$288,'Copy of PY1 Data(H)'!$A$1:$CZ$288))</f>
        <v>0</v>
      </c>
      <c r="CD131" s="180" cm="1">
        <f t="array" ref="CD131">_xlfn.XLOOKUP(CD$1,'Copy of PY1 Data(H)'!$A$1:$CZ$1,_xlfn.XLOOKUP($A131,'Copy of PY1 Data(H)'!$A$1:$A$288,'Copy of PY1 Data(H)'!$A$1:$CZ$288))</f>
        <v>0</v>
      </c>
    </row>
    <row r="132" spans="1:82" x14ac:dyDescent="0.3">
      <c r="A132" s="180">
        <v>377</v>
      </c>
      <c r="C132" s="180"/>
      <c r="D132" s="180" cm="1">
        <f t="array" ref="D132">_xlfn.XLOOKUP(D$1,'Copy of PY1 Data(H)'!$A$1:$CZ$1,_xlfn.XLOOKUP($A132,'Copy of PY1 Data(H)'!$A$1:$A$288,'Copy of PY1 Data(H)'!$A$1:$CZ$288))</f>
        <v>0</v>
      </c>
      <c r="E132" s="180" cm="1">
        <f t="array" ref="E132">_xlfn.XLOOKUP(E$1,'Copy of PY1 Data(H)'!$A$1:$CZ$1,_xlfn.XLOOKUP($A132,'Copy of PY1 Data(H)'!$A$1:$A$288,'Copy of PY1 Data(H)'!$A$1:$CZ$288))</f>
        <v>0</v>
      </c>
      <c r="F132" s="180" cm="1">
        <f t="array" ref="F132">_xlfn.XLOOKUP(F$1,'Copy of PY1 Data(H)'!$A$1:$CZ$1,_xlfn.XLOOKUP($A132,'Copy of PY1 Data(H)'!$A$1:$A$288,'Copy of PY1 Data(H)'!$A$1:$CZ$288))</f>
        <v>0</v>
      </c>
      <c r="G132" s="180" cm="1">
        <f t="array" ref="G132">_xlfn.XLOOKUP(G$1,'Copy of PY1 Data(H)'!$A$1:$CZ$1,_xlfn.XLOOKUP($A132,'Copy of PY1 Data(H)'!$A$1:$A$288,'Copy of PY1 Data(H)'!$A$1:$CZ$288))</f>
        <v>0</v>
      </c>
      <c r="H132" s="180" cm="1">
        <f t="array" ref="H132">_xlfn.XLOOKUP(H$1,'Copy of PY1 Data(H)'!$A$1:$CZ$1,_xlfn.XLOOKUP($A132,'Copy of PY1 Data(H)'!$A$1:$A$288,'Copy of PY1 Data(H)'!$A$1:$CZ$288))</f>
        <v>0</v>
      </c>
      <c r="I132" s="180" cm="1">
        <f t="array" ref="I132">_xlfn.XLOOKUP(I$1,'Copy of PY1 Data(H)'!$A$1:$CZ$1,_xlfn.XLOOKUP($A132,'Copy of PY1 Data(H)'!$A$1:$A$288,'Copy of PY1 Data(H)'!$A$1:$CZ$288))</f>
        <v>-1</v>
      </c>
      <c r="J132" s="180" cm="1">
        <f t="array" ref="J132">_xlfn.XLOOKUP(J$1,'Copy of PY1 Data(H)'!$A$1:$CZ$1,_xlfn.XLOOKUP($A132,'Copy of PY1 Data(H)'!$A$1:$A$288,'Copy of PY1 Data(H)'!$A$1:$CZ$288))</f>
        <v>0</v>
      </c>
      <c r="K132" s="180" cm="1">
        <f t="array" ref="K132">_xlfn.XLOOKUP(K$1,'Copy of PY1 Data(H)'!$A$1:$CZ$1,_xlfn.XLOOKUP($A132,'Copy of PY1 Data(H)'!$A$1:$A$288,'Copy of PY1 Data(H)'!$A$1:$CZ$288))</f>
        <v>0</v>
      </c>
      <c r="L132" s="180" cm="1">
        <f t="array" ref="L132">_xlfn.XLOOKUP(L$1,'Copy of PY1 Data(H)'!$A$1:$CZ$1,_xlfn.XLOOKUP($A132,'Copy of PY1 Data(H)'!$A$1:$A$288,'Copy of PY1 Data(H)'!$A$1:$CZ$288))</f>
        <v>0</v>
      </c>
      <c r="M132" s="180" cm="1">
        <f t="array" ref="M132">_xlfn.XLOOKUP(M$1,'Copy of PY1 Data(H)'!$A$1:$CZ$1,_xlfn.XLOOKUP($A132,'Copy of PY1 Data(H)'!$A$1:$A$288,'Copy of PY1 Data(H)'!$A$1:$CZ$288))</f>
        <v>0</v>
      </c>
      <c r="N132" s="180" cm="1">
        <f t="array" ref="N132">_xlfn.XLOOKUP(N$1,'Copy of PY1 Data(H)'!$A$1:$CZ$1,_xlfn.XLOOKUP($A132,'Copy of PY1 Data(H)'!$A$1:$A$288,'Copy of PY1 Data(H)'!$A$1:$CZ$288))</f>
        <v>0</v>
      </c>
      <c r="O132" s="180" cm="1">
        <f t="array" ref="O132">_xlfn.XLOOKUP(O$1,'Copy of PY1 Data(H)'!$A$1:$CZ$1,_xlfn.XLOOKUP($A132,'Copy of PY1 Data(H)'!$A$1:$A$288,'Copy of PY1 Data(H)'!$A$1:$CZ$288))</f>
        <v>0</v>
      </c>
      <c r="P132" s="180" cm="1">
        <f t="array" ref="P132">_xlfn.XLOOKUP(P$1,'Copy of PY1 Data(H)'!$A$1:$CZ$1,_xlfn.XLOOKUP($A132,'Copy of PY1 Data(H)'!$A$1:$A$288,'Copy of PY1 Data(H)'!$A$1:$CZ$288))</f>
        <v>0</v>
      </c>
      <c r="Q132" s="180" cm="1">
        <f t="array" ref="Q132">_xlfn.XLOOKUP(Q$1,'Copy of PY1 Data(H)'!$A$1:$CZ$1,_xlfn.XLOOKUP($A132,'Copy of PY1 Data(H)'!$A$1:$A$288,'Copy of PY1 Data(H)'!$A$1:$CZ$288))</f>
        <v>0</v>
      </c>
      <c r="R132" s="180" cm="1">
        <f t="array" ref="R132">_xlfn.XLOOKUP(R$1,'Copy of PY1 Data(H)'!$A$1:$CZ$1,_xlfn.XLOOKUP($A132,'Copy of PY1 Data(H)'!$A$1:$A$288,'Copy of PY1 Data(H)'!$A$1:$CZ$288))</f>
        <v>0</v>
      </c>
      <c r="S132" s="180" cm="1">
        <f t="array" ref="S132">_xlfn.XLOOKUP(S$1,'Copy of PY1 Data(H)'!$A$1:$CZ$1,_xlfn.XLOOKUP($A132,'Copy of PY1 Data(H)'!$A$1:$A$288,'Copy of PY1 Data(H)'!$A$1:$CZ$288))</f>
        <v>0</v>
      </c>
      <c r="T132" s="180" cm="1">
        <f t="array" ref="T132">_xlfn.XLOOKUP(T$1,'Copy of PY1 Data(H)'!$A$1:$CZ$1,_xlfn.XLOOKUP($A132,'Copy of PY1 Data(H)'!$A$1:$A$288,'Copy of PY1 Data(H)'!$A$1:$CZ$288))</f>
        <v>2974696</v>
      </c>
      <c r="U132" s="180" cm="1">
        <f t="array" ref="U132">_xlfn.XLOOKUP(U$1,'Copy of PY1 Data(H)'!$A$1:$CZ$1,_xlfn.XLOOKUP($A132,'Copy of PY1 Data(H)'!$A$1:$A$288,'Copy of PY1 Data(H)'!$A$1:$CZ$288))</f>
        <v>0</v>
      </c>
      <c r="V132" s="180" cm="1">
        <f t="array" ref="V132">_xlfn.XLOOKUP(V$1,'Copy of PY1 Data(H)'!$A$1:$CZ$1,_xlfn.XLOOKUP($A132,'Copy of PY1 Data(H)'!$A$1:$A$288,'Copy of PY1 Data(H)'!$A$1:$CZ$288))</f>
        <v>0</v>
      </c>
      <c r="W132" s="180" cm="1">
        <f t="array" ref="W132">_xlfn.XLOOKUP(W$1,'Copy of PY1 Data(H)'!$A$1:$CZ$1,_xlfn.XLOOKUP($A132,'Copy of PY1 Data(H)'!$A$1:$A$288,'Copy of PY1 Data(H)'!$A$1:$CZ$288))</f>
        <v>0</v>
      </c>
      <c r="X132" s="180" cm="1">
        <f t="array" ref="X132">_xlfn.XLOOKUP(X$1,'Copy of PY1 Data(H)'!$A$1:$CZ$1,_xlfn.XLOOKUP($A132,'Copy of PY1 Data(H)'!$A$1:$A$288,'Copy of PY1 Data(H)'!$A$1:$CZ$288))</f>
        <v>0</v>
      </c>
      <c r="Y132" s="180" cm="1">
        <f t="array" ref="Y132">_xlfn.XLOOKUP(Y$1,'Copy of PY1 Data(H)'!$A$1:$CZ$1,_xlfn.XLOOKUP($A132,'Copy of PY1 Data(H)'!$A$1:$A$288,'Copy of PY1 Data(H)'!$A$1:$CZ$288))</f>
        <v>0</v>
      </c>
      <c r="Z132" s="180" cm="1">
        <f t="array" ref="Z132">_xlfn.XLOOKUP(Z$1,'Copy of PY1 Data(H)'!$A$1:$CZ$1,_xlfn.XLOOKUP($A132,'Copy of PY1 Data(H)'!$A$1:$A$288,'Copy of PY1 Data(H)'!$A$1:$CZ$288))</f>
        <v>0</v>
      </c>
      <c r="AA132" s="180" cm="1">
        <f t="array" ref="AA132">_xlfn.XLOOKUP(AA$1,'Copy of PY1 Data(H)'!$A$1:$CZ$1,_xlfn.XLOOKUP($A132,'Copy of PY1 Data(H)'!$A$1:$A$288,'Copy of PY1 Data(H)'!$A$1:$CZ$288))</f>
        <v>0</v>
      </c>
      <c r="AB132" s="180" cm="1">
        <f t="array" ref="AB132">_xlfn.XLOOKUP(AB$1,'Copy of PY1 Data(H)'!$A$1:$CZ$1,_xlfn.XLOOKUP($A132,'Copy of PY1 Data(H)'!$A$1:$A$288,'Copy of PY1 Data(H)'!$A$1:$CZ$288))</f>
        <v>0</v>
      </c>
      <c r="AC132" s="180" cm="1">
        <f t="array" ref="AC132">_xlfn.XLOOKUP(AC$1,'Copy of PY1 Data(H)'!$A$1:$CZ$1,_xlfn.XLOOKUP($A132,'Copy of PY1 Data(H)'!$A$1:$A$288,'Copy of PY1 Data(H)'!$A$1:$CZ$288))</f>
        <v>0</v>
      </c>
      <c r="AD132" s="180" cm="1">
        <f t="array" ref="AD132">_xlfn.XLOOKUP(AD$1,'Copy of PY1 Data(H)'!$A$1:$CZ$1,_xlfn.XLOOKUP($A132,'Copy of PY1 Data(H)'!$A$1:$A$288,'Copy of PY1 Data(H)'!$A$1:$CZ$288))</f>
        <v>0</v>
      </c>
      <c r="AE132" s="180" cm="1">
        <f t="array" ref="AE132">_xlfn.XLOOKUP(AE$1,'Copy of PY1 Data(H)'!$A$1:$CZ$1,_xlfn.XLOOKUP($A132,'Copy of PY1 Data(H)'!$A$1:$A$288,'Copy of PY1 Data(H)'!$A$1:$CZ$288))</f>
        <v>0</v>
      </c>
      <c r="AF132" s="180" cm="1">
        <f t="array" ref="AF132">_xlfn.XLOOKUP(AF$1,'Copy of PY1 Data(H)'!$A$1:$CZ$1,_xlfn.XLOOKUP($A132,'Copy of PY1 Data(H)'!$A$1:$A$288,'Copy of PY1 Data(H)'!$A$1:$CZ$288))</f>
        <v>0</v>
      </c>
      <c r="AG132" s="180" cm="1">
        <f t="array" ref="AG132">_xlfn.XLOOKUP(AG$1,'Copy of PY1 Data(H)'!$A$1:$CZ$1,_xlfn.XLOOKUP($A132,'Copy of PY1 Data(H)'!$A$1:$A$288,'Copy of PY1 Data(H)'!$A$1:$CZ$288))</f>
        <v>0</v>
      </c>
      <c r="AH132" s="180" cm="1">
        <f t="array" ref="AH132">_xlfn.XLOOKUP(AH$1,'Copy of PY1 Data(H)'!$A$1:$CZ$1,_xlfn.XLOOKUP($A132,'Copy of PY1 Data(H)'!$A$1:$A$288,'Copy of PY1 Data(H)'!$A$1:$CZ$288))</f>
        <v>0</v>
      </c>
      <c r="AI132" s="180" cm="1">
        <f t="array" ref="AI132">_xlfn.XLOOKUP(AI$1,'Copy of PY1 Data(H)'!$A$1:$CZ$1,_xlfn.XLOOKUP($A132,'Copy of PY1 Data(H)'!$A$1:$A$288,'Copy of PY1 Data(H)'!$A$1:$CZ$288))</f>
        <v>0</v>
      </c>
      <c r="AJ132" s="180" cm="1">
        <f t="array" ref="AJ132">_xlfn.XLOOKUP(AJ$1,'Copy of PY1 Data(H)'!$A$1:$CZ$1,_xlfn.XLOOKUP($A132,'Copy of PY1 Data(H)'!$A$1:$A$288,'Copy of PY1 Data(H)'!$A$1:$CZ$288))</f>
        <v>0</v>
      </c>
      <c r="AK132" s="180" cm="1">
        <f t="array" ref="AK132">_xlfn.XLOOKUP(AK$1,'Copy of PY1 Data(H)'!$A$1:$CZ$1,_xlfn.XLOOKUP($A132,'Copy of PY1 Data(H)'!$A$1:$A$288,'Copy of PY1 Data(H)'!$A$1:$CZ$288))</f>
        <v>80240</v>
      </c>
      <c r="AL132" s="180" cm="1">
        <f t="array" ref="AL132">_xlfn.XLOOKUP(AL$1,'Copy of PY1 Data(H)'!$A$1:$CZ$1,_xlfn.XLOOKUP($A132,'Copy of PY1 Data(H)'!$A$1:$A$288,'Copy of PY1 Data(H)'!$A$1:$CZ$288))</f>
        <v>0</v>
      </c>
      <c r="AM132" s="180" cm="1">
        <f t="array" ref="AM132">_xlfn.XLOOKUP(AM$1,'Copy of PY1 Data(H)'!$A$1:$CZ$1,_xlfn.XLOOKUP($A132,'Copy of PY1 Data(H)'!$A$1:$A$288,'Copy of PY1 Data(H)'!$A$1:$CZ$288))</f>
        <v>0</v>
      </c>
      <c r="AN132" s="180" cm="1">
        <f t="array" ref="AN132">_xlfn.XLOOKUP(AN$1,'Copy of PY1 Data(H)'!$A$1:$CZ$1,_xlfn.XLOOKUP($A132,'Copy of PY1 Data(H)'!$A$1:$A$288,'Copy of PY1 Data(H)'!$A$1:$CZ$288))</f>
        <v>0</v>
      </c>
      <c r="AO132" s="180" cm="1">
        <f t="array" ref="AO132">_xlfn.XLOOKUP(AO$1,'Copy of PY1 Data(H)'!$A$1:$CZ$1,_xlfn.XLOOKUP($A132,'Copy of PY1 Data(H)'!$A$1:$A$288,'Copy of PY1 Data(H)'!$A$1:$CZ$288))</f>
        <v>0</v>
      </c>
      <c r="AP132" s="180" cm="1">
        <f t="array" ref="AP132">_xlfn.XLOOKUP(AP$1,'Copy of PY1 Data(H)'!$A$1:$CZ$1,_xlfn.XLOOKUP($A132,'Copy of PY1 Data(H)'!$A$1:$A$288,'Copy of PY1 Data(H)'!$A$1:$CZ$288))</f>
        <v>0</v>
      </c>
      <c r="AQ132" s="180" cm="1">
        <f t="array" ref="AQ132">_xlfn.XLOOKUP(AQ$1,'Copy of PY1 Data(H)'!$A$1:$CZ$1,_xlfn.XLOOKUP($A132,'Copy of PY1 Data(H)'!$A$1:$A$288,'Copy of PY1 Data(H)'!$A$1:$CZ$288))</f>
        <v>0</v>
      </c>
      <c r="AR132" s="180" cm="1">
        <f t="array" ref="AR132">_xlfn.XLOOKUP(AR$1,'Copy of PY1 Data(H)'!$A$1:$CZ$1,_xlfn.XLOOKUP($A132,'Copy of PY1 Data(H)'!$A$1:$A$288,'Copy of PY1 Data(H)'!$A$1:$CZ$288))</f>
        <v>0</v>
      </c>
      <c r="AS132" s="180" cm="1">
        <f t="array" ref="AS132">_xlfn.XLOOKUP(AS$1,'Copy of PY1 Data(H)'!$A$1:$CZ$1,_xlfn.XLOOKUP($A132,'Copy of PY1 Data(H)'!$A$1:$A$288,'Copy of PY1 Data(H)'!$A$1:$CZ$288))</f>
        <v>0</v>
      </c>
      <c r="AT132" s="180" cm="1">
        <f t="array" ref="AT132">_xlfn.XLOOKUP(AT$1,'Copy of PY1 Data(H)'!$A$1:$CZ$1,_xlfn.XLOOKUP($A132,'Copy of PY1 Data(H)'!$A$1:$A$288,'Copy of PY1 Data(H)'!$A$1:$CZ$288))</f>
        <v>0</v>
      </c>
      <c r="AU132" s="180" cm="1">
        <f t="array" ref="AU132">_xlfn.XLOOKUP(AU$1,'Copy of PY1 Data(H)'!$A$1:$CZ$1,_xlfn.XLOOKUP($A132,'Copy of PY1 Data(H)'!$A$1:$A$288,'Copy of PY1 Data(H)'!$A$1:$CZ$288))</f>
        <v>0</v>
      </c>
      <c r="AV132" s="180" cm="1">
        <f t="array" ref="AV132">_xlfn.XLOOKUP(AV$1,'Copy of PY1 Data(H)'!$A$1:$CZ$1,_xlfn.XLOOKUP($A132,'Copy of PY1 Data(H)'!$A$1:$A$288,'Copy of PY1 Data(H)'!$A$1:$CZ$288))</f>
        <v>0</v>
      </c>
      <c r="AW132" s="180" cm="1">
        <f t="array" ref="AW132">_xlfn.XLOOKUP(AW$1,'Copy of PY1 Data(H)'!$A$1:$CZ$1,_xlfn.XLOOKUP($A132,'Copy of PY1 Data(H)'!$A$1:$A$288,'Copy of PY1 Data(H)'!$A$1:$CZ$288))</f>
        <v>0</v>
      </c>
      <c r="AX132" s="180" cm="1">
        <f t="array" ref="AX132">_xlfn.XLOOKUP(AX$1,'Copy of PY1 Data(H)'!$A$1:$CZ$1,_xlfn.XLOOKUP($A132,'Copy of PY1 Data(H)'!$A$1:$A$288,'Copy of PY1 Data(H)'!$A$1:$CZ$288))</f>
        <v>16956</v>
      </c>
      <c r="AY132" s="180" cm="1">
        <f t="array" ref="AY132">_xlfn.XLOOKUP(AY$1,'Copy of PY1 Data(H)'!$A$1:$CZ$1,_xlfn.XLOOKUP($A132,'Copy of PY1 Data(H)'!$A$1:$A$288,'Copy of PY1 Data(H)'!$A$1:$CZ$288))</f>
        <v>0</v>
      </c>
      <c r="AZ132" s="180" cm="1">
        <f t="array" ref="AZ132">_xlfn.XLOOKUP(AZ$1,'Copy of PY1 Data(H)'!$A$1:$CZ$1,_xlfn.XLOOKUP($A132,'Copy of PY1 Data(H)'!$A$1:$A$288,'Copy of PY1 Data(H)'!$A$1:$CZ$288))</f>
        <v>0</v>
      </c>
      <c r="BA132" s="180" cm="1">
        <f t="array" ref="BA132">_xlfn.XLOOKUP(BA$1,'Copy of PY1 Data(H)'!$A$1:$CZ$1,_xlfn.XLOOKUP($A132,'Copy of PY1 Data(H)'!$A$1:$A$288,'Copy of PY1 Data(H)'!$A$1:$CZ$288))</f>
        <v>0</v>
      </c>
      <c r="BB132" s="180" cm="1">
        <f t="array" ref="BB132">_xlfn.XLOOKUP(BB$1,'Copy of PY1 Data(H)'!$A$1:$CZ$1,_xlfn.XLOOKUP($A132,'Copy of PY1 Data(H)'!$A$1:$A$288,'Copy of PY1 Data(H)'!$A$1:$CZ$288))</f>
        <v>0</v>
      </c>
      <c r="BC132" s="180" cm="1">
        <f t="array" ref="BC132">_xlfn.XLOOKUP(BC$1,'Copy of PY1 Data(H)'!$A$1:$CZ$1,_xlfn.XLOOKUP($A132,'Copy of PY1 Data(H)'!$A$1:$A$288,'Copy of PY1 Data(H)'!$A$1:$CZ$288))</f>
        <v>0</v>
      </c>
      <c r="BD132" s="180" cm="1">
        <f t="array" ref="BD132">_xlfn.XLOOKUP(BD$1,'Copy of PY1 Data(H)'!$A$1:$CZ$1,_xlfn.XLOOKUP($A132,'Copy of PY1 Data(H)'!$A$1:$A$288,'Copy of PY1 Data(H)'!$A$1:$CZ$288))</f>
        <v>0</v>
      </c>
      <c r="BE132" s="180" cm="1">
        <f t="array" ref="BE132">_xlfn.XLOOKUP(BE$1,'Copy of PY1 Data(H)'!$A$1:$CZ$1,_xlfn.XLOOKUP($A132,'Copy of PY1 Data(H)'!$A$1:$A$288,'Copy of PY1 Data(H)'!$A$1:$CZ$288))</f>
        <v>0</v>
      </c>
      <c r="BF132" s="180" cm="1">
        <f t="array" ref="BF132">_xlfn.XLOOKUP(BF$1,'Copy of PY1 Data(H)'!$A$1:$CZ$1,_xlfn.XLOOKUP($A132,'Copy of PY1 Data(H)'!$A$1:$A$288,'Copy of PY1 Data(H)'!$A$1:$CZ$288))</f>
        <v>0</v>
      </c>
      <c r="BG132" s="180" cm="1">
        <f t="array" ref="BG132">_xlfn.XLOOKUP(BG$1,'Copy of PY1 Data(H)'!$A$1:$CZ$1,_xlfn.XLOOKUP($A132,'Copy of PY1 Data(H)'!$A$1:$A$288,'Copy of PY1 Data(H)'!$A$1:$CZ$288))</f>
        <v>0</v>
      </c>
      <c r="BH132" s="180" cm="1">
        <f t="array" ref="BH132">_xlfn.XLOOKUP(BH$1,'Copy of PY1 Data(H)'!$A$1:$CZ$1,_xlfn.XLOOKUP($A132,'Copy of PY1 Data(H)'!$A$1:$A$288,'Copy of PY1 Data(H)'!$A$1:$CZ$288))</f>
        <v>0</v>
      </c>
      <c r="BI132" s="180" cm="1">
        <f t="array" ref="BI132">_xlfn.XLOOKUP(BI$1,'Copy of PY1 Data(H)'!$A$1:$CZ$1,_xlfn.XLOOKUP($A132,'Copy of PY1 Data(H)'!$A$1:$A$288,'Copy of PY1 Data(H)'!$A$1:$CZ$288))</f>
        <v>0</v>
      </c>
      <c r="BJ132" s="180" cm="1">
        <f t="array" ref="BJ132">_xlfn.XLOOKUP(BJ$1,'Copy of PY1 Data(H)'!$A$1:$CZ$1,_xlfn.XLOOKUP($A132,'Copy of PY1 Data(H)'!$A$1:$A$288,'Copy of PY1 Data(H)'!$A$1:$CZ$288))</f>
        <v>0</v>
      </c>
      <c r="BK132" s="180" cm="1">
        <f t="array" ref="BK132">_xlfn.XLOOKUP(BK$1,'Copy of PY1 Data(H)'!$A$1:$CZ$1,_xlfn.XLOOKUP($A132,'Copy of PY1 Data(H)'!$A$1:$A$288,'Copy of PY1 Data(H)'!$A$1:$CZ$288))</f>
        <v>0</v>
      </c>
      <c r="BL132" s="180" cm="1">
        <f t="array" ref="BL132">_xlfn.XLOOKUP(BL$1,'Copy of PY1 Data(H)'!$A$1:$CZ$1,_xlfn.XLOOKUP($A132,'Copy of PY1 Data(H)'!$A$1:$A$288,'Copy of PY1 Data(H)'!$A$1:$CZ$288))</f>
        <v>0</v>
      </c>
      <c r="BM132" s="180" cm="1">
        <f t="array" ref="BM132">_xlfn.XLOOKUP(BM$1,'Copy of PY1 Data(H)'!$A$1:$CZ$1,_xlfn.XLOOKUP($A132,'Copy of PY1 Data(H)'!$A$1:$A$288,'Copy of PY1 Data(H)'!$A$1:$CZ$288))</f>
        <v>-371448</v>
      </c>
      <c r="BN132" s="180" cm="1">
        <f t="array" ref="BN132">_xlfn.XLOOKUP(BN$1,'Copy of PY1 Data(H)'!$A$1:$CZ$1,_xlfn.XLOOKUP($A132,'Copy of PY1 Data(H)'!$A$1:$A$288,'Copy of PY1 Data(H)'!$A$1:$CZ$288))</f>
        <v>0</v>
      </c>
      <c r="BO132" s="180" cm="1">
        <f t="array" ref="BO132">_xlfn.XLOOKUP(BO$1,'Copy of PY1 Data(H)'!$A$1:$CZ$1,_xlfn.XLOOKUP($A132,'Copy of PY1 Data(H)'!$A$1:$A$288,'Copy of PY1 Data(H)'!$A$1:$CZ$288))</f>
        <v>0</v>
      </c>
      <c r="BP132" s="180" cm="1">
        <f t="array" ref="BP132">_xlfn.XLOOKUP(BP$1,'Copy of PY1 Data(H)'!$A$1:$CZ$1,_xlfn.XLOOKUP($A132,'Copy of PY1 Data(H)'!$A$1:$A$288,'Copy of PY1 Data(H)'!$A$1:$CZ$288))</f>
        <v>0</v>
      </c>
      <c r="BQ132" s="180" cm="1">
        <f t="array" ref="BQ132">_xlfn.XLOOKUP(BQ$1,'Copy of PY1 Data(H)'!$A$1:$CZ$1,_xlfn.XLOOKUP($A132,'Copy of PY1 Data(H)'!$A$1:$A$288,'Copy of PY1 Data(H)'!$A$1:$CZ$288))</f>
        <v>1</v>
      </c>
      <c r="BR132" s="180" cm="1">
        <f t="array" ref="BR132">_xlfn.XLOOKUP(BR$1,'Copy of PY1 Data(H)'!$A$1:$CZ$1,_xlfn.XLOOKUP($A132,'Copy of PY1 Data(H)'!$A$1:$A$288,'Copy of PY1 Data(H)'!$A$1:$CZ$288))</f>
        <v>0</v>
      </c>
      <c r="BS132" s="180" cm="1">
        <f t="array" ref="BS132">_xlfn.XLOOKUP(BS$1,'Copy of PY1 Data(H)'!$A$1:$CZ$1,_xlfn.XLOOKUP($A132,'Copy of PY1 Data(H)'!$A$1:$A$288,'Copy of PY1 Data(H)'!$A$1:$CZ$288))</f>
        <v>0</v>
      </c>
      <c r="BT132" s="180" cm="1">
        <f t="array" ref="BT132">_xlfn.XLOOKUP(BT$1,'Copy of PY1 Data(H)'!$A$1:$CZ$1,_xlfn.XLOOKUP($A132,'Copy of PY1 Data(H)'!$A$1:$A$288,'Copy of PY1 Data(H)'!$A$1:$CZ$288))</f>
        <v>0</v>
      </c>
      <c r="BU132" s="180" cm="1">
        <f t="array" ref="BU132">_xlfn.XLOOKUP(BU$1,'Copy of PY1 Data(H)'!$A$1:$CZ$1,_xlfn.XLOOKUP($A132,'Copy of PY1 Data(H)'!$A$1:$A$288,'Copy of PY1 Data(H)'!$A$1:$CZ$288))</f>
        <v>10737</v>
      </c>
      <c r="BV132" s="180" cm="1">
        <f t="array" ref="BV132">_xlfn.XLOOKUP(BV$1,'Copy of PY1 Data(H)'!$A$1:$CZ$1,_xlfn.XLOOKUP($A132,'Copy of PY1 Data(H)'!$A$1:$A$288,'Copy of PY1 Data(H)'!$A$1:$CZ$288))</f>
        <v>0</v>
      </c>
      <c r="BW132" s="180" cm="1">
        <f t="array" ref="BW132">_xlfn.XLOOKUP(BW$1,'Copy of PY1 Data(H)'!$A$1:$CZ$1,_xlfn.XLOOKUP($A132,'Copy of PY1 Data(H)'!$A$1:$A$288,'Copy of PY1 Data(H)'!$A$1:$CZ$288))</f>
        <v>0</v>
      </c>
      <c r="BX132" s="180" cm="1">
        <f t="array" ref="BX132">_xlfn.XLOOKUP(BX$1,'Copy of PY1 Data(H)'!$A$1:$CZ$1,_xlfn.XLOOKUP($A132,'Copy of PY1 Data(H)'!$A$1:$A$288,'Copy of PY1 Data(H)'!$A$1:$CZ$288))</f>
        <v>0</v>
      </c>
      <c r="BY132" s="180" cm="1">
        <f t="array" ref="BY132">_xlfn.XLOOKUP(BY$1,'Copy of PY1 Data(H)'!$A$1:$CZ$1,_xlfn.XLOOKUP($A132,'Copy of PY1 Data(H)'!$A$1:$A$288,'Copy of PY1 Data(H)'!$A$1:$CZ$288))</f>
        <v>-273244</v>
      </c>
      <c r="BZ132" s="180" cm="1">
        <f t="array" ref="BZ132">_xlfn.XLOOKUP(BZ$1,'Copy of PY1 Data(H)'!$A$1:$CZ$1,_xlfn.XLOOKUP($A132,'Copy of PY1 Data(H)'!$A$1:$A$288,'Copy of PY1 Data(H)'!$A$1:$CZ$288))</f>
        <v>0</v>
      </c>
      <c r="CA132" s="180" cm="1">
        <f t="array" ref="CA132">_xlfn.XLOOKUP(CA$1,'Copy of PY1 Data(H)'!$A$1:$CZ$1,_xlfn.XLOOKUP($A132,'Copy of PY1 Data(H)'!$A$1:$A$288,'Copy of PY1 Data(H)'!$A$1:$CZ$288))</f>
        <v>0</v>
      </c>
      <c r="CB132" s="180" cm="1">
        <f t="array" ref="CB132">_xlfn.XLOOKUP(CB$1,'Copy of PY1 Data(H)'!$A$1:$CZ$1,_xlfn.XLOOKUP($A132,'Copy of PY1 Data(H)'!$A$1:$A$288,'Copy of PY1 Data(H)'!$A$1:$CZ$288))</f>
        <v>0</v>
      </c>
      <c r="CC132" s="180" cm="1">
        <f t="array" ref="CC132">_xlfn.XLOOKUP(CC$1,'Copy of PY1 Data(H)'!$A$1:$CZ$1,_xlfn.XLOOKUP($A132,'Copy of PY1 Data(H)'!$A$1:$A$288,'Copy of PY1 Data(H)'!$A$1:$CZ$288))</f>
        <v>0</v>
      </c>
      <c r="CD132" s="180" cm="1">
        <f t="array" ref="CD132">_xlfn.XLOOKUP(CD$1,'Copy of PY1 Data(H)'!$A$1:$CZ$1,_xlfn.XLOOKUP($A132,'Copy of PY1 Data(H)'!$A$1:$A$288,'Copy of PY1 Data(H)'!$A$1:$CZ$288))</f>
        <v>0</v>
      </c>
    </row>
    <row r="133" spans="1:82" x14ac:dyDescent="0.3">
      <c r="A133" s="180">
        <v>537</v>
      </c>
      <c r="C133" s="180"/>
      <c r="D133" s="180" cm="1">
        <f t="array" ref="D133">_xlfn.XLOOKUP(D$1,'Copy of PY1 Data(H)'!$A$1:$CZ$1,_xlfn.XLOOKUP($A133,'Copy of PY1 Data(H)'!$A$1:$A$288,'Copy of PY1 Data(H)'!$A$1:$CZ$288))</f>
        <v>2</v>
      </c>
      <c r="E133" s="180" cm="1">
        <f t="array" ref="E133">_xlfn.XLOOKUP(E$1,'Copy of PY1 Data(H)'!$A$1:$CZ$1,_xlfn.XLOOKUP($A133,'Copy of PY1 Data(H)'!$A$1:$A$288,'Copy of PY1 Data(H)'!$A$1:$CZ$288))</f>
        <v>2</v>
      </c>
      <c r="F133" s="180" cm="1">
        <f t="array" ref="F133">_xlfn.XLOOKUP(F$1,'Copy of PY1 Data(H)'!$A$1:$CZ$1,_xlfn.XLOOKUP($A133,'Copy of PY1 Data(H)'!$A$1:$A$288,'Copy of PY1 Data(H)'!$A$1:$CZ$288))</f>
        <v>0</v>
      </c>
      <c r="G133" s="180" cm="1">
        <f t="array" ref="G133">_xlfn.XLOOKUP(G$1,'Copy of PY1 Data(H)'!$A$1:$CZ$1,_xlfn.XLOOKUP($A133,'Copy of PY1 Data(H)'!$A$1:$A$288,'Copy of PY1 Data(H)'!$A$1:$CZ$288))</f>
        <v>2</v>
      </c>
      <c r="H133" s="180" cm="1">
        <f t="array" ref="H133">_xlfn.XLOOKUP(H$1,'Copy of PY1 Data(H)'!$A$1:$CZ$1,_xlfn.XLOOKUP($A133,'Copy of PY1 Data(H)'!$A$1:$A$288,'Copy of PY1 Data(H)'!$A$1:$CZ$288))</f>
        <v>2</v>
      </c>
      <c r="I133" s="180" cm="1">
        <f t="array" ref="I133">_xlfn.XLOOKUP(I$1,'Copy of PY1 Data(H)'!$A$1:$CZ$1,_xlfn.XLOOKUP($A133,'Copy of PY1 Data(H)'!$A$1:$A$288,'Copy of PY1 Data(H)'!$A$1:$CZ$288))</f>
        <v>2</v>
      </c>
      <c r="J133" s="180" cm="1">
        <f t="array" ref="J133">_xlfn.XLOOKUP(J$1,'Copy of PY1 Data(H)'!$A$1:$CZ$1,_xlfn.XLOOKUP($A133,'Copy of PY1 Data(H)'!$A$1:$A$288,'Copy of PY1 Data(H)'!$A$1:$CZ$288))</f>
        <v>0</v>
      </c>
      <c r="K133" s="180" cm="1">
        <f t="array" ref="K133">_xlfn.XLOOKUP(K$1,'Copy of PY1 Data(H)'!$A$1:$CZ$1,_xlfn.XLOOKUP($A133,'Copy of PY1 Data(H)'!$A$1:$A$288,'Copy of PY1 Data(H)'!$A$1:$CZ$288))</f>
        <v>2</v>
      </c>
      <c r="L133" s="180" cm="1">
        <f t="array" ref="L133">_xlfn.XLOOKUP(L$1,'Copy of PY1 Data(H)'!$A$1:$CZ$1,_xlfn.XLOOKUP($A133,'Copy of PY1 Data(H)'!$A$1:$A$288,'Copy of PY1 Data(H)'!$A$1:$CZ$288))</f>
        <v>1</v>
      </c>
      <c r="M133" s="180" cm="1">
        <f t="array" ref="M133">_xlfn.XLOOKUP(M$1,'Copy of PY1 Data(H)'!$A$1:$CZ$1,_xlfn.XLOOKUP($A133,'Copy of PY1 Data(H)'!$A$1:$A$288,'Copy of PY1 Data(H)'!$A$1:$CZ$288))</f>
        <v>0</v>
      </c>
      <c r="N133" s="180" cm="1">
        <f t="array" ref="N133">_xlfn.XLOOKUP(N$1,'Copy of PY1 Data(H)'!$A$1:$CZ$1,_xlfn.XLOOKUP($A133,'Copy of PY1 Data(H)'!$A$1:$A$288,'Copy of PY1 Data(H)'!$A$1:$CZ$288))</f>
        <v>0</v>
      </c>
      <c r="O133" s="180" cm="1">
        <f t="array" ref="O133">_xlfn.XLOOKUP(O$1,'Copy of PY1 Data(H)'!$A$1:$CZ$1,_xlfn.XLOOKUP($A133,'Copy of PY1 Data(H)'!$A$1:$A$288,'Copy of PY1 Data(H)'!$A$1:$CZ$288))</f>
        <v>0</v>
      </c>
      <c r="P133" s="180" cm="1">
        <f t="array" ref="P133">_xlfn.XLOOKUP(P$1,'Copy of PY1 Data(H)'!$A$1:$CZ$1,_xlfn.XLOOKUP($A133,'Copy of PY1 Data(H)'!$A$1:$A$288,'Copy of PY1 Data(H)'!$A$1:$CZ$288))</f>
        <v>2</v>
      </c>
      <c r="Q133" s="180" cm="1">
        <f t="array" ref="Q133">_xlfn.XLOOKUP(Q$1,'Copy of PY1 Data(H)'!$A$1:$CZ$1,_xlfn.XLOOKUP($A133,'Copy of PY1 Data(H)'!$A$1:$A$288,'Copy of PY1 Data(H)'!$A$1:$CZ$288))</f>
        <v>2</v>
      </c>
      <c r="R133" s="180" cm="1">
        <f t="array" ref="R133">_xlfn.XLOOKUP(R$1,'Copy of PY1 Data(H)'!$A$1:$CZ$1,_xlfn.XLOOKUP($A133,'Copy of PY1 Data(H)'!$A$1:$A$288,'Copy of PY1 Data(H)'!$A$1:$CZ$288))</f>
        <v>0</v>
      </c>
      <c r="S133" s="180" cm="1">
        <f t="array" ref="S133">_xlfn.XLOOKUP(S$1,'Copy of PY1 Data(H)'!$A$1:$CZ$1,_xlfn.XLOOKUP($A133,'Copy of PY1 Data(H)'!$A$1:$A$288,'Copy of PY1 Data(H)'!$A$1:$CZ$288))</f>
        <v>1</v>
      </c>
      <c r="T133" s="180" cm="1">
        <f t="array" ref="T133">_xlfn.XLOOKUP(T$1,'Copy of PY1 Data(H)'!$A$1:$CZ$1,_xlfn.XLOOKUP($A133,'Copy of PY1 Data(H)'!$A$1:$A$288,'Copy of PY1 Data(H)'!$A$1:$CZ$288))</f>
        <v>2</v>
      </c>
      <c r="U133" s="180" cm="1">
        <f t="array" ref="U133">_xlfn.XLOOKUP(U$1,'Copy of PY1 Data(H)'!$A$1:$CZ$1,_xlfn.XLOOKUP($A133,'Copy of PY1 Data(H)'!$A$1:$A$288,'Copy of PY1 Data(H)'!$A$1:$CZ$288))</f>
        <v>2</v>
      </c>
      <c r="V133" s="180" cm="1">
        <f t="array" ref="V133">_xlfn.XLOOKUP(V$1,'Copy of PY1 Data(H)'!$A$1:$CZ$1,_xlfn.XLOOKUP($A133,'Copy of PY1 Data(H)'!$A$1:$A$288,'Copy of PY1 Data(H)'!$A$1:$CZ$288))</f>
        <v>1</v>
      </c>
      <c r="W133" s="180" cm="1">
        <f t="array" ref="W133">_xlfn.XLOOKUP(W$1,'Copy of PY1 Data(H)'!$A$1:$CZ$1,_xlfn.XLOOKUP($A133,'Copy of PY1 Data(H)'!$A$1:$A$288,'Copy of PY1 Data(H)'!$A$1:$CZ$288))</f>
        <v>0</v>
      </c>
      <c r="X133" s="180" cm="1">
        <f t="array" ref="X133">_xlfn.XLOOKUP(X$1,'Copy of PY1 Data(H)'!$A$1:$CZ$1,_xlfn.XLOOKUP($A133,'Copy of PY1 Data(H)'!$A$1:$A$288,'Copy of PY1 Data(H)'!$A$1:$CZ$288))</f>
        <v>0</v>
      </c>
      <c r="Y133" s="180" cm="1">
        <f t="array" ref="Y133">_xlfn.XLOOKUP(Y$1,'Copy of PY1 Data(H)'!$A$1:$CZ$1,_xlfn.XLOOKUP($A133,'Copy of PY1 Data(H)'!$A$1:$A$288,'Copy of PY1 Data(H)'!$A$1:$CZ$288))</f>
        <v>0</v>
      </c>
      <c r="Z133" s="180" cm="1">
        <f t="array" ref="Z133">_xlfn.XLOOKUP(Z$1,'Copy of PY1 Data(H)'!$A$1:$CZ$1,_xlfn.XLOOKUP($A133,'Copy of PY1 Data(H)'!$A$1:$A$288,'Copy of PY1 Data(H)'!$A$1:$CZ$288))</f>
        <v>2</v>
      </c>
      <c r="AA133" s="180" cm="1">
        <f t="array" ref="AA133">_xlfn.XLOOKUP(AA$1,'Copy of PY1 Data(H)'!$A$1:$CZ$1,_xlfn.XLOOKUP($A133,'Copy of PY1 Data(H)'!$A$1:$A$288,'Copy of PY1 Data(H)'!$A$1:$CZ$288))</f>
        <v>2</v>
      </c>
      <c r="AB133" s="180" cm="1">
        <f t="array" ref="AB133">_xlfn.XLOOKUP(AB$1,'Copy of PY1 Data(H)'!$A$1:$CZ$1,_xlfn.XLOOKUP($A133,'Copy of PY1 Data(H)'!$A$1:$A$288,'Copy of PY1 Data(H)'!$A$1:$CZ$288))</f>
        <v>2</v>
      </c>
      <c r="AC133" s="180" cm="1">
        <f t="array" ref="AC133">_xlfn.XLOOKUP(AC$1,'Copy of PY1 Data(H)'!$A$1:$CZ$1,_xlfn.XLOOKUP($A133,'Copy of PY1 Data(H)'!$A$1:$A$288,'Copy of PY1 Data(H)'!$A$1:$CZ$288))</f>
        <v>2</v>
      </c>
      <c r="AD133" s="180" cm="1">
        <f t="array" ref="AD133">_xlfn.XLOOKUP(AD$1,'Copy of PY1 Data(H)'!$A$1:$CZ$1,_xlfn.XLOOKUP($A133,'Copy of PY1 Data(H)'!$A$1:$A$288,'Copy of PY1 Data(H)'!$A$1:$CZ$288))</f>
        <v>0</v>
      </c>
      <c r="AE133" s="180" cm="1">
        <f t="array" ref="AE133">_xlfn.XLOOKUP(AE$1,'Copy of PY1 Data(H)'!$A$1:$CZ$1,_xlfn.XLOOKUP($A133,'Copy of PY1 Data(H)'!$A$1:$A$288,'Copy of PY1 Data(H)'!$A$1:$CZ$288))</f>
        <v>0</v>
      </c>
      <c r="AF133" s="180" cm="1">
        <f t="array" ref="AF133">_xlfn.XLOOKUP(AF$1,'Copy of PY1 Data(H)'!$A$1:$CZ$1,_xlfn.XLOOKUP($A133,'Copy of PY1 Data(H)'!$A$1:$A$288,'Copy of PY1 Data(H)'!$A$1:$CZ$288))</f>
        <v>1</v>
      </c>
      <c r="AG133" s="180" cm="1">
        <f t="array" ref="AG133">_xlfn.XLOOKUP(AG$1,'Copy of PY1 Data(H)'!$A$1:$CZ$1,_xlfn.XLOOKUP($A133,'Copy of PY1 Data(H)'!$A$1:$A$288,'Copy of PY1 Data(H)'!$A$1:$CZ$288))</f>
        <v>2</v>
      </c>
      <c r="AH133" s="180" cm="1">
        <f t="array" ref="AH133">_xlfn.XLOOKUP(AH$1,'Copy of PY1 Data(H)'!$A$1:$CZ$1,_xlfn.XLOOKUP($A133,'Copy of PY1 Data(H)'!$A$1:$A$288,'Copy of PY1 Data(H)'!$A$1:$CZ$288))</f>
        <v>2</v>
      </c>
      <c r="AI133" s="180" cm="1">
        <f t="array" ref="AI133">_xlfn.XLOOKUP(AI$1,'Copy of PY1 Data(H)'!$A$1:$CZ$1,_xlfn.XLOOKUP($A133,'Copy of PY1 Data(H)'!$A$1:$A$288,'Copy of PY1 Data(H)'!$A$1:$CZ$288))</f>
        <v>2</v>
      </c>
      <c r="AJ133" s="180" cm="1">
        <f t="array" ref="AJ133">_xlfn.XLOOKUP(AJ$1,'Copy of PY1 Data(H)'!$A$1:$CZ$1,_xlfn.XLOOKUP($A133,'Copy of PY1 Data(H)'!$A$1:$A$288,'Copy of PY1 Data(H)'!$A$1:$CZ$288))</f>
        <v>1</v>
      </c>
      <c r="AK133" s="180" cm="1">
        <f t="array" ref="AK133">_xlfn.XLOOKUP(AK$1,'Copy of PY1 Data(H)'!$A$1:$CZ$1,_xlfn.XLOOKUP($A133,'Copy of PY1 Data(H)'!$A$1:$A$288,'Copy of PY1 Data(H)'!$A$1:$CZ$288))</f>
        <v>2</v>
      </c>
      <c r="AL133" s="180" cm="1">
        <f t="array" ref="AL133">_xlfn.XLOOKUP(AL$1,'Copy of PY1 Data(H)'!$A$1:$CZ$1,_xlfn.XLOOKUP($A133,'Copy of PY1 Data(H)'!$A$1:$A$288,'Copy of PY1 Data(H)'!$A$1:$CZ$288))</f>
        <v>0</v>
      </c>
      <c r="AM133" s="180" cm="1">
        <f t="array" ref="AM133">_xlfn.XLOOKUP(AM$1,'Copy of PY1 Data(H)'!$A$1:$CZ$1,_xlfn.XLOOKUP($A133,'Copy of PY1 Data(H)'!$A$1:$A$288,'Copy of PY1 Data(H)'!$A$1:$CZ$288))</f>
        <v>0</v>
      </c>
      <c r="AN133" s="180" cm="1">
        <f t="array" ref="AN133">_xlfn.XLOOKUP(AN$1,'Copy of PY1 Data(H)'!$A$1:$CZ$1,_xlfn.XLOOKUP($A133,'Copy of PY1 Data(H)'!$A$1:$A$288,'Copy of PY1 Data(H)'!$A$1:$CZ$288))</f>
        <v>1</v>
      </c>
      <c r="AO133" s="180" cm="1">
        <f t="array" ref="AO133">_xlfn.XLOOKUP(AO$1,'Copy of PY1 Data(H)'!$A$1:$CZ$1,_xlfn.XLOOKUP($A133,'Copy of PY1 Data(H)'!$A$1:$A$288,'Copy of PY1 Data(H)'!$A$1:$CZ$288))</f>
        <v>2</v>
      </c>
      <c r="AP133" s="180" cm="1">
        <f t="array" ref="AP133">_xlfn.XLOOKUP(AP$1,'Copy of PY1 Data(H)'!$A$1:$CZ$1,_xlfn.XLOOKUP($A133,'Copy of PY1 Data(H)'!$A$1:$A$288,'Copy of PY1 Data(H)'!$A$1:$CZ$288))</f>
        <v>1</v>
      </c>
      <c r="AQ133" s="180" cm="1">
        <f t="array" ref="AQ133">_xlfn.XLOOKUP(AQ$1,'Copy of PY1 Data(H)'!$A$1:$CZ$1,_xlfn.XLOOKUP($A133,'Copy of PY1 Data(H)'!$A$1:$A$288,'Copy of PY1 Data(H)'!$A$1:$CZ$288))</f>
        <v>2</v>
      </c>
      <c r="AR133" s="180" cm="1">
        <f t="array" ref="AR133">_xlfn.XLOOKUP(AR$1,'Copy of PY1 Data(H)'!$A$1:$CZ$1,_xlfn.XLOOKUP($A133,'Copy of PY1 Data(H)'!$A$1:$A$288,'Copy of PY1 Data(H)'!$A$1:$CZ$288))</f>
        <v>0</v>
      </c>
      <c r="AS133" s="180" cm="1">
        <f t="array" ref="AS133">_xlfn.XLOOKUP(AS$1,'Copy of PY1 Data(H)'!$A$1:$CZ$1,_xlfn.XLOOKUP($A133,'Copy of PY1 Data(H)'!$A$1:$A$288,'Copy of PY1 Data(H)'!$A$1:$CZ$288))</f>
        <v>0</v>
      </c>
      <c r="AT133" s="180" cm="1">
        <f t="array" ref="AT133">_xlfn.XLOOKUP(AT$1,'Copy of PY1 Data(H)'!$A$1:$CZ$1,_xlfn.XLOOKUP($A133,'Copy of PY1 Data(H)'!$A$1:$A$288,'Copy of PY1 Data(H)'!$A$1:$CZ$288))</f>
        <v>2</v>
      </c>
      <c r="AU133" s="180" cm="1">
        <f t="array" ref="AU133">_xlfn.XLOOKUP(AU$1,'Copy of PY1 Data(H)'!$A$1:$CZ$1,_xlfn.XLOOKUP($A133,'Copy of PY1 Data(H)'!$A$1:$A$288,'Copy of PY1 Data(H)'!$A$1:$CZ$288))</f>
        <v>2</v>
      </c>
      <c r="AV133" s="180" cm="1">
        <f t="array" ref="AV133">_xlfn.XLOOKUP(AV$1,'Copy of PY1 Data(H)'!$A$1:$CZ$1,_xlfn.XLOOKUP($A133,'Copy of PY1 Data(H)'!$A$1:$A$288,'Copy of PY1 Data(H)'!$A$1:$CZ$288))</f>
        <v>2</v>
      </c>
      <c r="AW133" s="180" cm="1">
        <f t="array" ref="AW133">_xlfn.XLOOKUP(AW$1,'Copy of PY1 Data(H)'!$A$1:$CZ$1,_xlfn.XLOOKUP($A133,'Copy of PY1 Data(H)'!$A$1:$A$288,'Copy of PY1 Data(H)'!$A$1:$CZ$288))</f>
        <v>2</v>
      </c>
      <c r="AX133" s="180" cm="1">
        <f t="array" ref="AX133">_xlfn.XLOOKUP(AX$1,'Copy of PY1 Data(H)'!$A$1:$CZ$1,_xlfn.XLOOKUP($A133,'Copy of PY1 Data(H)'!$A$1:$A$288,'Copy of PY1 Data(H)'!$A$1:$CZ$288))</f>
        <v>1</v>
      </c>
      <c r="AY133" s="180" cm="1">
        <f t="array" ref="AY133">_xlfn.XLOOKUP(AY$1,'Copy of PY1 Data(H)'!$A$1:$CZ$1,_xlfn.XLOOKUP($A133,'Copy of PY1 Data(H)'!$A$1:$A$288,'Copy of PY1 Data(H)'!$A$1:$CZ$288))</f>
        <v>2</v>
      </c>
      <c r="AZ133" s="180" cm="1">
        <f t="array" ref="AZ133">_xlfn.XLOOKUP(AZ$1,'Copy of PY1 Data(H)'!$A$1:$CZ$1,_xlfn.XLOOKUP($A133,'Copy of PY1 Data(H)'!$A$1:$A$288,'Copy of PY1 Data(H)'!$A$1:$CZ$288))</f>
        <v>1</v>
      </c>
      <c r="BA133" s="180" cm="1">
        <f t="array" ref="BA133">_xlfn.XLOOKUP(BA$1,'Copy of PY1 Data(H)'!$A$1:$CZ$1,_xlfn.XLOOKUP($A133,'Copy of PY1 Data(H)'!$A$1:$A$288,'Copy of PY1 Data(H)'!$A$1:$CZ$288))</f>
        <v>0</v>
      </c>
      <c r="BB133" s="180" cm="1">
        <f t="array" ref="BB133">_xlfn.XLOOKUP(BB$1,'Copy of PY1 Data(H)'!$A$1:$CZ$1,_xlfn.XLOOKUP($A133,'Copy of PY1 Data(H)'!$A$1:$A$288,'Copy of PY1 Data(H)'!$A$1:$CZ$288))</f>
        <v>2</v>
      </c>
      <c r="BC133" s="180" cm="1">
        <f t="array" ref="BC133">_xlfn.XLOOKUP(BC$1,'Copy of PY1 Data(H)'!$A$1:$CZ$1,_xlfn.XLOOKUP($A133,'Copy of PY1 Data(H)'!$A$1:$A$288,'Copy of PY1 Data(H)'!$A$1:$CZ$288))</f>
        <v>2</v>
      </c>
      <c r="BD133" s="180" cm="1">
        <f t="array" ref="BD133">_xlfn.XLOOKUP(BD$1,'Copy of PY1 Data(H)'!$A$1:$CZ$1,_xlfn.XLOOKUP($A133,'Copy of PY1 Data(H)'!$A$1:$A$288,'Copy of PY1 Data(H)'!$A$1:$CZ$288))</f>
        <v>0</v>
      </c>
      <c r="BE133" s="180" cm="1">
        <f t="array" ref="BE133">_xlfn.XLOOKUP(BE$1,'Copy of PY1 Data(H)'!$A$1:$CZ$1,_xlfn.XLOOKUP($A133,'Copy of PY1 Data(H)'!$A$1:$A$288,'Copy of PY1 Data(H)'!$A$1:$CZ$288))</f>
        <v>2</v>
      </c>
      <c r="BF133" s="180" cm="1">
        <f t="array" ref="BF133">_xlfn.XLOOKUP(BF$1,'Copy of PY1 Data(H)'!$A$1:$CZ$1,_xlfn.XLOOKUP($A133,'Copy of PY1 Data(H)'!$A$1:$A$288,'Copy of PY1 Data(H)'!$A$1:$CZ$288))</f>
        <v>2</v>
      </c>
      <c r="BG133" s="180" cm="1">
        <f t="array" ref="BG133">_xlfn.XLOOKUP(BG$1,'Copy of PY1 Data(H)'!$A$1:$CZ$1,_xlfn.XLOOKUP($A133,'Copy of PY1 Data(H)'!$A$1:$A$288,'Copy of PY1 Data(H)'!$A$1:$CZ$288))</f>
        <v>0</v>
      </c>
      <c r="BH133" s="180" cm="1">
        <f t="array" ref="BH133">_xlfn.XLOOKUP(BH$1,'Copy of PY1 Data(H)'!$A$1:$CZ$1,_xlfn.XLOOKUP($A133,'Copy of PY1 Data(H)'!$A$1:$A$288,'Copy of PY1 Data(H)'!$A$1:$CZ$288))</f>
        <v>1</v>
      </c>
      <c r="BI133" s="180" cm="1">
        <f t="array" ref="BI133">_xlfn.XLOOKUP(BI$1,'Copy of PY1 Data(H)'!$A$1:$CZ$1,_xlfn.XLOOKUP($A133,'Copy of PY1 Data(H)'!$A$1:$A$288,'Copy of PY1 Data(H)'!$A$1:$CZ$288))</f>
        <v>1</v>
      </c>
      <c r="BJ133" s="180" cm="1">
        <f t="array" ref="BJ133">_xlfn.XLOOKUP(BJ$1,'Copy of PY1 Data(H)'!$A$1:$CZ$1,_xlfn.XLOOKUP($A133,'Copy of PY1 Data(H)'!$A$1:$A$288,'Copy of PY1 Data(H)'!$A$1:$CZ$288))</f>
        <v>0</v>
      </c>
      <c r="BK133" s="180" cm="1">
        <f t="array" ref="BK133">_xlfn.XLOOKUP(BK$1,'Copy of PY1 Data(H)'!$A$1:$CZ$1,_xlfn.XLOOKUP($A133,'Copy of PY1 Data(H)'!$A$1:$A$288,'Copy of PY1 Data(H)'!$A$1:$CZ$288))</f>
        <v>0</v>
      </c>
      <c r="BL133" s="180" cm="1">
        <f t="array" ref="BL133">_xlfn.XLOOKUP(BL$1,'Copy of PY1 Data(H)'!$A$1:$CZ$1,_xlfn.XLOOKUP($A133,'Copy of PY1 Data(H)'!$A$1:$A$288,'Copy of PY1 Data(H)'!$A$1:$CZ$288))</f>
        <v>2</v>
      </c>
      <c r="BM133" s="180" cm="1">
        <f t="array" ref="BM133">_xlfn.XLOOKUP(BM$1,'Copy of PY1 Data(H)'!$A$1:$CZ$1,_xlfn.XLOOKUP($A133,'Copy of PY1 Data(H)'!$A$1:$A$288,'Copy of PY1 Data(H)'!$A$1:$CZ$288))</f>
        <v>1</v>
      </c>
      <c r="BN133" s="180" cm="1">
        <f t="array" ref="BN133">_xlfn.XLOOKUP(BN$1,'Copy of PY1 Data(H)'!$A$1:$CZ$1,_xlfn.XLOOKUP($A133,'Copy of PY1 Data(H)'!$A$1:$A$288,'Copy of PY1 Data(H)'!$A$1:$CZ$288))</f>
        <v>1</v>
      </c>
      <c r="BO133" s="180" cm="1">
        <f t="array" ref="BO133">_xlfn.XLOOKUP(BO$1,'Copy of PY1 Data(H)'!$A$1:$CZ$1,_xlfn.XLOOKUP($A133,'Copy of PY1 Data(H)'!$A$1:$A$288,'Copy of PY1 Data(H)'!$A$1:$CZ$288))</f>
        <v>1</v>
      </c>
      <c r="BP133" s="180" cm="1">
        <f t="array" ref="BP133">_xlfn.XLOOKUP(BP$1,'Copy of PY1 Data(H)'!$A$1:$CZ$1,_xlfn.XLOOKUP($A133,'Copy of PY1 Data(H)'!$A$1:$A$288,'Copy of PY1 Data(H)'!$A$1:$CZ$288))</f>
        <v>1</v>
      </c>
      <c r="BQ133" s="180" cm="1">
        <f t="array" ref="BQ133">_xlfn.XLOOKUP(BQ$1,'Copy of PY1 Data(H)'!$A$1:$CZ$1,_xlfn.XLOOKUP($A133,'Copy of PY1 Data(H)'!$A$1:$A$288,'Copy of PY1 Data(H)'!$A$1:$CZ$288))</f>
        <v>2</v>
      </c>
      <c r="BR133" s="180" cm="1">
        <f t="array" ref="BR133">_xlfn.XLOOKUP(BR$1,'Copy of PY1 Data(H)'!$A$1:$CZ$1,_xlfn.XLOOKUP($A133,'Copy of PY1 Data(H)'!$A$1:$A$288,'Copy of PY1 Data(H)'!$A$1:$CZ$288))</f>
        <v>2</v>
      </c>
      <c r="BS133" s="180" cm="1">
        <f t="array" ref="BS133">_xlfn.XLOOKUP(BS$1,'Copy of PY1 Data(H)'!$A$1:$CZ$1,_xlfn.XLOOKUP($A133,'Copy of PY1 Data(H)'!$A$1:$A$288,'Copy of PY1 Data(H)'!$A$1:$CZ$288))</f>
        <v>0</v>
      </c>
      <c r="BT133" s="180" cm="1">
        <f t="array" ref="BT133">_xlfn.XLOOKUP(BT$1,'Copy of PY1 Data(H)'!$A$1:$CZ$1,_xlfn.XLOOKUP($A133,'Copy of PY1 Data(H)'!$A$1:$A$288,'Copy of PY1 Data(H)'!$A$1:$CZ$288))</f>
        <v>0</v>
      </c>
      <c r="BU133" s="180" cm="1">
        <f t="array" ref="BU133">_xlfn.XLOOKUP(BU$1,'Copy of PY1 Data(H)'!$A$1:$CZ$1,_xlfn.XLOOKUP($A133,'Copy of PY1 Data(H)'!$A$1:$A$288,'Copy of PY1 Data(H)'!$A$1:$CZ$288))</f>
        <v>1</v>
      </c>
      <c r="BV133" s="180" cm="1">
        <f t="array" ref="BV133">_xlfn.XLOOKUP(BV$1,'Copy of PY1 Data(H)'!$A$1:$CZ$1,_xlfn.XLOOKUP($A133,'Copy of PY1 Data(H)'!$A$1:$A$288,'Copy of PY1 Data(H)'!$A$1:$CZ$288))</f>
        <v>2</v>
      </c>
      <c r="BW133" s="180" cm="1">
        <f t="array" ref="BW133">_xlfn.XLOOKUP(BW$1,'Copy of PY1 Data(H)'!$A$1:$CZ$1,_xlfn.XLOOKUP($A133,'Copy of PY1 Data(H)'!$A$1:$A$288,'Copy of PY1 Data(H)'!$A$1:$CZ$288))</f>
        <v>2</v>
      </c>
      <c r="BX133" s="180" cm="1">
        <f t="array" ref="BX133">_xlfn.XLOOKUP(BX$1,'Copy of PY1 Data(H)'!$A$1:$CZ$1,_xlfn.XLOOKUP($A133,'Copy of PY1 Data(H)'!$A$1:$A$288,'Copy of PY1 Data(H)'!$A$1:$CZ$288))</f>
        <v>0</v>
      </c>
      <c r="BY133" s="180" cm="1">
        <f t="array" ref="BY133">_xlfn.XLOOKUP(BY$1,'Copy of PY1 Data(H)'!$A$1:$CZ$1,_xlfn.XLOOKUP($A133,'Copy of PY1 Data(H)'!$A$1:$A$288,'Copy of PY1 Data(H)'!$A$1:$CZ$288))</f>
        <v>2</v>
      </c>
      <c r="BZ133" s="180" cm="1">
        <f t="array" ref="BZ133">_xlfn.XLOOKUP(BZ$1,'Copy of PY1 Data(H)'!$A$1:$CZ$1,_xlfn.XLOOKUP($A133,'Copy of PY1 Data(H)'!$A$1:$A$288,'Copy of PY1 Data(H)'!$A$1:$CZ$288))</f>
        <v>1</v>
      </c>
      <c r="CA133" s="180" cm="1">
        <f t="array" ref="CA133">_xlfn.XLOOKUP(CA$1,'Copy of PY1 Data(H)'!$A$1:$CZ$1,_xlfn.XLOOKUP($A133,'Copy of PY1 Data(H)'!$A$1:$A$288,'Copy of PY1 Data(H)'!$A$1:$CZ$288))</f>
        <v>0</v>
      </c>
      <c r="CB133" s="180" cm="1">
        <f t="array" ref="CB133">_xlfn.XLOOKUP(CB$1,'Copy of PY1 Data(H)'!$A$1:$CZ$1,_xlfn.XLOOKUP($A133,'Copy of PY1 Data(H)'!$A$1:$A$288,'Copy of PY1 Data(H)'!$A$1:$CZ$288))</f>
        <v>1</v>
      </c>
      <c r="CC133" s="180" cm="1">
        <f t="array" ref="CC133">_xlfn.XLOOKUP(CC$1,'Copy of PY1 Data(H)'!$A$1:$CZ$1,_xlfn.XLOOKUP($A133,'Copy of PY1 Data(H)'!$A$1:$A$288,'Copy of PY1 Data(H)'!$A$1:$CZ$288))</f>
        <v>0</v>
      </c>
      <c r="CD133" s="180" cm="1">
        <f t="array" ref="CD133">_xlfn.XLOOKUP(CD$1,'Copy of PY1 Data(H)'!$A$1:$CZ$1,_xlfn.XLOOKUP($A133,'Copy of PY1 Data(H)'!$A$1:$A$288,'Copy of PY1 Data(H)'!$A$1:$CZ$288))</f>
        <v>2</v>
      </c>
    </row>
    <row r="134" spans="1:82" x14ac:dyDescent="0.3">
      <c r="A134" s="180">
        <v>538</v>
      </c>
      <c r="C134" s="180"/>
      <c r="D134" s="180" cm="1">
        <f t="array" ref="D134">_xlfn.XLOOKUP(D$1,'Copy of PY1 Data(H)'!$A$1:$CZ$1,_xlfn.XLOOKUP($A134,'Copy of PY1 Data(H)'!$A$1:$A$288,'Copy of PY1 Data(H)'!$A$1:$CZ$288))</f>
        <v>1</v>
      </c>
      <c r="E134" s="180" cm="1">
        <f t="array" ref="E134">_xlfn.XLOOKUP(E$1,'Copy of PY1 Data(H)'!$A$1:$CZ$1,_xlfn.XLOOKUP($A134,'Copy of PY1 Data(H)'!$A$1:$A$288,'Copy of PY1 Data(H)'!$A$1:$CZ$288))</f>
        <v>1</v>
      </c>
      <c r="F134" s="180" cm="1">
        <f t="array" ref="F134">_xlfn.XLOOKUP(F$1,'Copy of PY1 Data(H)'!$A$1:$CZ$1,_xlfn.XLOOKUP($A134,'Copy of PY1 Data(H)'!$A$1:$A$288,'Copy of PY1 Data(H)'!$A$1:$CZ$288))</f>
        <v>0</v>
      </c>
      <c r="G134" s="180" cm="1">
        <f t="array" ref="G134">_xlfn.XLOOKUP(G$1,'Copy of PY1 Data(H)'!$A$1:$CZ$1,_xlfn.XLOOKUP($A134,'Copy of PY1 Data(H)'!$A$1:$A$288,'Copy of PY1 Data(H)'!$A$1:$CZ$288))</f>
        <v>1</v>
      </c>
      <c r="H134" s="180" cm="1">
        <f t="array" ref="H134">_xlfn.XLOOKUP(H$1,'Copy of PY1 Data(H)'!$A$1:$CZ$1,_xlfn.XLOOKUP($A134,'Copy of PY1 Data(H)'!$A$1:$A$288,'Copy of PY1 Data(H)'!$A$1:$CZ$288))</f>
        <v>2</v>
      </c>
      <c r="I134" s="180" cm="1">
        <f t="array" ref="I134">_xlfn.XLOOKUP(I$1,'Copy of PY1 Data(H)'!$A$1:$CZ$1,_xlfn.XLOOKUP($A134,'Copy of PY1 Data(H)'!$A$1:$A$288,'Copy of PY1 Data(H)'!$A$1:$CZ$288))</f>
        <v>1</v>
      </c>
      <c r="J134" s="180" cm="1">
        <f t="array" ref="J134">_xlfn.XLOOKUP(J$1,'Copy of PY1 Data(H)'!$A$1:$CZ$1,_xlfn.XLOOKUP($A134,'Copy of PY1 Data(H)'!$A$1:$A$288,'Copy of PY1 Data(H)'!$A$1:$CZ$288))</f>
        <v>0</v>
      </c>
      <c r="K134" s="180" cm="1">
        <f t="array" ref="K134">_xlfn.XLOOKUP(K$1,'Copy of PY1 Data(H)'!$A$1:$CZ$1,_xlfn.XLOOKUP($A134,'Copy of PY1 Data(H)'!$A$1:$A$288,'Copy of PY1 Data(H)'!$A$1:$CZ$288))</f>
        <v>2</v>
      </c>
      <c r="L134" s="180" cm="1">
        <f t="array" ref="L134">_xlfn.XLOOKUP(L$1,'Copy of PY1 Data(H)'!$A$1:$CZ$1,_xlfn.XLOOKUP($A134,'Copy of PY1 Data(H)'!$A$1:$A$288,'Copy of PY1 Data(H)'!$A$1:$CZ$288))</f>
        <v>2</v>
      </c>
      <c r="M134" s="180" cm="1">
        <f t="array" ref="M134">_xlfn.XLOOKUP(M$1,'Copy of PY1 Data(H)'!$A$1:$CZ$1,_xlfn.XLOOKUP($A134,'Copy of PY1 Data(H)'!$A$1:$A$288,'Copy of PY1 Data(H)'!$A$1:$CZ$288))</f>
        <v>0</v>
      </c>
      <c r="N134" s="180" cm="1">
        <f t="array" ref="N134">_xlfn.XLOOKUP(N$1,'Copy of PY1 Data(H)'!$A$1:$CZ$1,_xlfn.XLOOKUP($A134,'Copy of PY1 Data(H)'!$A$1:$A$288,'Copy of PY1 Data(H)'!$A$1:$CZ$288))</f>
        <v>0</v>
      </c>
      <c r="O134" s="180" cm="1">
        <f t="array" ref="O134">_xlfn.XLOOKUP(O$1,'Copy of PY1 Data(H)'!$A$1:$CZ$1,_xlfn.XLOOKUP($A134,'Copy of PY1 Data(H)'!$A$1:$A$288,'Copy of PY1 Data(H)'!$A$1:$CZ$288))</f>
        <v>0</v>
      </c>
      <c r="P134" s="180" cm="1">
        <f t="array" ref="P134">_xlfn.XLOOKUP(P$1,'Copy of PY1 Data(H)'!$A$1:$CZ$1,_xlfn.XLOOKUP($A134,'Copy of PY1 Data(H)'!$A$1:$A$288,'Copy of PY1 Data(H)'!$A$1:$CZ$288))</f>
        <v>2</v>
      </c>
      <c r="Q134" s="180" cm="1">
        <f t="array" ref="Q134">_xlfn.XLOOKUP(Q$1,'Copy of PY1 Data(H)'!$A$1:$CZ$1,_xlfn.XLOOKUP($A134,'Copy of PY1 Data(H)'!$A$1:$A$288,'Copy of PY1 Data(H)'!$A$1:$CZ$288))</f>
        <v>2</v>
      </c>
      <c r="R134" s="180" cm="1">
        <f t="array" ref="R134">_xlfn.XLOOKUP(R$1,'Copy of PY1 Data(H)'!$A$1:$CZ$1,_xlfn.XLOOKUP($A134,'Copy of PY1 Data(H)'!$A$1:$A$288,'Copy of PY1 Data(H)'!$A$1:$CZ$288))</f>
        <v>0</v>
      </c>
      <c r="S134" s="180" cm="1">
        <f t="array" ref="S134">_xlfn.XLOOKUP(S$1,'Copy of PY1 Data(H)'!$A$1:$CZ$1,_xlfn.XLOOKUP($A134,'Copy of PY1 Data(H)'!$A$1:$A$288,'Copy of PY1 Data(H)'!$A$1:$CZ$288))</f>
        <v>1</v>
      </c>
      <c r="T134" s="180" cm="1">
        <f t="array" ref="T134">_xlfn.XLOOKUP(T$1,'Copy of PY1 Data(H)'!$A$1:$CZ$1,_xlfn.XLOOKUP($A134,'Copy of PY1 Data(H)'!$A$1:$A$288,'Copy of PY1 Data(H)'!$A$1:$CZ$288))</f>
        <v>2</v>
      </c>
      <c r="U134" s="180" cm="1">
        <f t="array" ref="U134">_xlfn.XLOOKUP(U$1,'Copy of PY1 Data(H)'!$A$1:$CZ$1,_xlfn.XLOOKUP($A134,'Copy of PY1 Data(H)'!$A$1:$A$288,'Copy of PY1 Data(H)'!$A$1:$CZ$288))</f>
        <v>2</v>
      </c>
      <c r="V134" s="180" cm="1">
        <f t="array" ref="V134">_xlfn.XLOOKUP(V$1,'Copy of PY1 Data(H)'!$A$1:$CZ$1,_xlfn.XLOOKUP($A134,'Copy of PY1 Data(H)'!$A$1:$A$288,'Copy of PY1 Data(H)'!$A$1:$CZ$288))</f>
        <v>1</v>
      </c>
      <c r="W134" s="180" cm="1">
        <f t="array" ref="W134">_xlfn.XLOOKUP(W$1,'Copy of PY1 Data(H)'!$A$1:$CZ$1,_xlfn.XLOOKUP($A134,'Copy of PY1 Data(H)'!$A$1:$A$288,'Copy of PY1 Data(H)'!$A$1:$CZ$288))</f>
        <v>0</v>
      </c>
      <c r="X134" s="180" cm="1">
        <f t="array" ref="X134">_xlfn.XLOOKUP(X$1,'Copy of PY1 Data(H)'!$A$1:$CZ$1,_xlfn.XLOOKUP($A134,'Copy of PY1 Data(H)'!$A$1:$A$288,'Copy of PY1 Data(H)'!$A$1:$CZ$288))</f>
        <v>0</v>
      </c>
      <c r="Y134" s="180" cm="1">
        <f t="array" ref="Y134">_xlfn.XLOOKUP(Y$1,'Copy of PY1 Data(H)'!$A$1:$CZ$1,_xlfn.XLOOKUP($A134,'Copy of PY1 Data(H)'!$A$1:$A$288,'Copy of PY1 Data(H)'!$A$1:$CZ$288))</f>
        <v>0</v>
      </c>
      <c r="Z134" s="180" cm="1">
        <f t="array" ref="Z134">_xlfn.XLOOKUP(Z$1,'Copy of PY1 Data(H)'!$A$1:$CZ$1,_xlfn.XLOOKUP($A134,'Copy of PY1 Data(H)'!$A$1:$A$288,'Copy of PY1 Data(H)'!$A$1:$CZ$288))</f>
        <v>2</v>
      </c>
      <c r="AA134" s="180" cm="1">
        <f t="array" ref="AA134">_xlfn.XLOOKUP(AA$1,'Copy of PY1 Data(H)'!$A$1:$CZ$1,_xlfn.XLOOKUP($A134,'Copy of PY1 Data(H)'!$A$1:$A$288,'Copy of PY1 Data(H)'!$A$1:$CZ$288))</f>
        <v>2</v>
      </c>
      <c r="AB134" s="180" cm="1">
        <f t="array" ref="AB134">_xlfn.XLOOKUP(AB$1,'Copy of PY1 Data(H)'!$A$1:$CZ$1,_xlfn.XLOOKUP($A134,'Copy of PY1 Data(H)'!$A$1:$A$288,'Copy of PY1 Data(H)'!$A$1:$CZ$288))</f>
        <v>2</v>
      </c>
      <c r="AC134" s="180" cm="1">
        <f t="array" ref="AC134">_xlfn.XLOOKUP(AC$1,'Copy of PY1 Data(H)'!$A$1:$CZ$1,_xlfn.XLOOKUP($A134,'Copy of PY1 Data(H)'!$A$1:$A$288,'Copy of PY1 Data(H)'!$A$1:$CZ$288))</f>
        <v>2</v>
      </c>
      <c r="AD134" s="180" cm="1">
        <f t="array" ref="AD134">_xlfn.XLOOKUP(AD$1,'Copy of PY1 Data(H)'!$A$1:$CZ$1,_xlfn.XLOOKUP($A134,'Copy of PY1 Data(H)'!$A$1:$A$288,'Copy of PY1 Data(H)'!$A$1:$CZ$288))</f>
        <v>0</v>
      </c>
      <c r="AE134" s="180" cm="1">
        <f t="array" ref="AE134">_xlfn.XLOOKUP(AE$1,'Copy of PY1 Data(H)'!$A$1:$CZ$1,_xlfn.XLOOKUP($A134,'Copy of PY1 Data(H)'!$A$1:$A$288,'Copy of PY1 Data(H)'!$A$1:$CZ$288))</f>
        <v>0</v>
      </c>
      <c r="AF134" s="180" cm="1">
        <f t="array" ref="AF134">_xlfn.XLOOKUP(AF$1,'Copy of PY1 Data(H)'!$A$1:$CZ$1,_xlfn.XLOOKUP($A134,'Copy of PY1 Data(H)'!$A$1:$A$288,'Copy of PY1 Data(H)'!$A$1:$CZ$288))</f>
        <v>1</v>
      </c>
      <c r="AG134" s="180" cm="1">
        <f t="array" ref="AG134">_xlfn.XLOOKUP(AG$1,'Copy of PY1 Data(H)'!$A$1:$CZ$1,_xlfn.XLOOKUP($A134,'Copy of PY1 Data(H)'!$A$1:$A$288,'Copy of PY1 Data(H)'!$A$1:$CZ$288))</f>
        <v>2</v>
      </c>
      <c r="AH134" s="180" cm="1">
        <f t="array" ref="AH134">_xlfn.XLOOKUP(AH$1,'Copy of PY1 Data(H)'!$A$1:$CZ$1,_xlfn.XLOOKUP($A134,'Copy of PY1 Data(H)'!$A$1:$A$288,'Copy of PY1 Data(H)'!$A$1:$CZ$288))</f>
        <v>2</v>
      </c>
      <c r="AI134" s="180" cm="1">
        <f t="array" ref="AI134">_xlfn.XLOOKUP(AI$1,'Copy of PY1 Data(H)'!$A$1:$CZ$1,_xlfn.XLOOKUP($A134,'Copy of PY1 Data(H)'!$A$1:$A$288,'Copy of PY1 Data(H)'!$A$1:$CZ$288))</f>
        <v>2</v>
      </c>
      <c r="AJ134" s="180" cm="1">
        <f t="array" ref="AJ134">_xlfn.XLOOKUP(AJ$1,'Copy of PY1 Data(H)'!$A$1:$CZ$1,_xlfn.XLOOKUP($A134,'Copy of PY1 Data(H)'!$A$1:$A$288,'Copy of PY1 Data(H)'!$A$1:$CZ$288))</f>
        <v>1</v>
      </c>
      <c r="AK134" s="180" cm="1">
        <f t="array" ref="AK134">_xlfn.XLOOKUP(AK$1,'Copy of PY1 Data(H)'!$A$1:$CZ$1,_xlfn.XLOOKUP($A134,'Copy of PY1 Data(H)'!$A$1:$A$288,'Copy of PY1 Data(H)'!$A$1:$CZ$288))</f>
        <v>2</v>
      </c>
      <c r="AL134" s="180" cm="1">
        <f t="array" ref="AL134">_xlfn.XLOOKUP(AL$1,'Copy of PY1 Data(H)'!$A$1:$CZ$1,_xlfn.XLOOKUP($A134,'Copy of PY1 Data(H)'!$A$1:$A$288,'Copy of PY1 Data(H)'!$A$1:$CZ$288))</f>
        <v>0</v>
      </c>
      <c r="AM134" s="180" cm="1">
        <f t="array" ref="AM134">_xlfn.XLOOKUP(AM$1,'Copy of PY1 Data(H)'!$A$1:$CZ$1,_xlfn.XLOOKUP($A134,'Copy of PY1 Data(H)'!$A$1:$A$288,'Copy of PY1 Data(H)'!$A$1:$CZ$288))</f>
        <v>0</v>
      </c>
      <c r="AN134" s="180" cm="1">
        <f t="array" ref="AN134">_xlfn.XLOOKUP(AN$1,'Copy of PY1 Data(H)'!$A$1:$CZ$1,_xlfn.XLOOKUP($A134,'Copy of PY1 Data(H)'!$A$1:$A$288,'Copy of PY1 Data(H)'!$A$1:$CZ$288))</f>
        <v>1</v>
      </c>
      <c r="AO134" s="180" cm="1">
        <f t="array" ref="AO134">_xlfn.XLOOKUP(AO$1,'Copy of PY1 Data(H)'!$A$1:$CZ$1,_xlfn.XLOOKUP($A134,'Copy of PY1 Data(H)'!$A$1:$A$288,'Copy of PY1 Data(H)'!$A$1:$CZ$288))</f>
        <v>2</v>
      </c>
      <c r="AP134" s="180" cm="1">
        <f t="array" ref="AP134">_xlfn.XLOOKUP(AP$1,'Copy of PY1 Data(H)'!$A$1:$CZ$1,_xlfn.XLOOKUP($A134,'Copy of PY1 Data(H)'!$A$1:$A$288,'Copy of PY1 Data(H)'!$A$1:$CZ$288))</f>
        <v>1</v>
      </c>
      <c r="AQ134" s="180" cm="1">
        <f t="array" ref="AQ134">_xlfn.XLOOKUP(AQ$1,'Copy of PY1 Data(H)'!$A$1:$CZ$1,_xlfn.XLOOKUP($A134,'Copy of PY1 Data(H)'!$A$1:$A$288,'Copy of PY1 Data(H)'!$A$1:$CZ$288))</f>
        <v>2</v>
      </c>
      <c r="AR134" s="180" cm="1">
        <f t="array" ref="AR134">_xlfn.XLOOKUP(AR$1,'Copy of PY1 Data(H)'!$A$1:$CZ$1,_xlfn.XLOOKUP($A134,'Copy of PY1 Data(H)'!$A$1:$A$288,'Copy of PY1 Data(H)'!$A$1:$CZ$288))</f>
        <v>0</v>
      </c>
      <c r="AS134" s="180" cm="1">
        <f t="array" ref="AS134">_xlfn.XLOOKUP(AS$1,'Copy of PY1 Data(H)'!$A$1:$CZ$1,_xlfn.XLOOKUP($A134,'Copy of PY1 Data(H)'!$A$1:$A$288,'Copy of PY1 Data(H)'!$A$1:$CZ$288))</f>
        <v>0</v>
      </c>
      <c r="AT134" s="180" cm="1">
        <f t="array" ref="AT134">_xlfn.XLOOKUP(AT$1,'Copy of PY1 Data(H)'!$A$1:$CZ$1,_xlfn.XLOOKUP($A134,'Copy of PY1 Data(H)'!$A$1:$A$288,'Copy of PY1 Data(H)'!$A$1:$CZ$288))</f>
        <v>2</v>
      </c>
      <c r="AU134" s="180" cm="1">
        <f t="array" ref="AU134">_xlfn.XLOOKUP(AU$1,'Copy of PY1 Data(H)'!$A$1:$CZ$1,_xlfn.XLOOKUP($A134,'Copy of PY1 Data(H)'!$A$1:$A$288,'Copy of PY1 Data(H)'!$A$1:$CZ$288))</f>
        <v>1</v>
      </c>
      <c r="AV134" s="180" cm="1">
        <f t="array" ref="AV134">_xlfn.XLOOKUP(AV$1,'Copy of PY1 Data(H)'!$A$1:$CZ$1,_xlfn.XLOOKUP($A134,'Copy of PY1 Data(H)'!$A$1:$A$288,'Copy of PY1 Data(H)'!$A$1:$CZ$288))</f>
        <v>2</v>
      </c>
      <c r="AW134" s="180" cm="1">
        <f t="array" ref="AW134">_xlfn.XLOOKUP(AW$1,'Copy of PY1 Data(H)'!$A$1:$CZ$1,_xlfn.XLOOKUP($A134,'Copy of PY1 Data(H)'!$A$1:$A$288,'Copy of PY1 Data(H)'!$A$1:$CZ$288))</f>
        <v>2</v>
      </c>
      <c r="AX134" s="180" cm="1">
        <f t="array" ref="AX134">_xlfn.XLOOKUP(AX$1,'Copy of PY1 Data(H)'!$A$1:$CZ$1,_xlfn.XLOOKUP($A134,'Copy of PY1 Data(H)'!$A$1:$A$288,'Copy of PY1 Data(H)'!$A$1:$CZ$288))</f>
        <v>1</v>
      </c>
      <c r="AY134" s="180" cm="1">
        <f t="array" ref="AY134">_xlfn.XLOOKUP(AY$1,'Copy of PY1 Data(H)'!$A$1:$CZ$1,_xlfn.XLOOKUP($A134,'Copy of PY1 Data(H)'!$A$1:$A$288,'Copy of PY1 Data(H)'!$A$1:$CZ$288))</f>
        <v>2</v>
      </c>
      <c r="AZ134" s="180" cm="1">
        <f t="array" ref="AZ134">_xlfn.XLOOKUP(AZ$1,'Copy of PY1 Data(H)'!$A$1:$CZ$1,_xlfn.XLOOKUP($A134,'Copy of PY1 Data(H)'!$A$1:$A$288,'Copy of PY1 Data(H)'!$A$1:$CZ$288))</f>
        <v>1</v>
      </c>
      <c r="BA134" s="180" cm="1">
        <f t="array" ref="BA134">_xlfn.XLOOKUP(BA$1,'Copy of PY1 Data(H)'!$A$1:$CZ$1,_xlfn.XLOOKUP($A134,'Copy of PY1 Data(H)'!$A$1:$A$288,'Copy of PY1 Data(H)'!$A$1:$CZ$288))</f>
        <v>0</v>
      </c>
      <c r="BB134" s="180" cm="1">
        <f t="array" ref="BB134">_xlfn.XLOOKUP(BB$1,'Copy of PY1 Data(H)'!$A$1:$CZ$1,_xlfn.XLOOKUP($A134,'Copy of PY1 Data(H)'!$A$1:$A$288,'Copy of PY1 Data(H)'!$A$1:$CZ$288))</f>
        <v>2</v>
      </c>
      <c r="BC134" s="180" cm="1">
        <f t="array" ref="BC134">_xlfn.XLOOKUP(BC$1,'Copy of PY1 Data(H)'!$A$1:$CZ$1,_xlfn.XLOOKUP($A134,'Copy of PY1 Data(H)'!$A$1:$A$288,'Copy of PY1 Data(H)'!$A$1:$CZ$288))</f>
        <v>2</v>
      </c>
      <c r="BD134" s="180" cm="1">
        <f t="array" ref="BD134">_xlfn.XLOOKUP(BD$1,'Copy of PY1 Data(H)'!$A$1:$CZ$1,_xlfn.XLOOKUP($A134,'Copy of PY1 Data(H)'!$A$1:$A$288,'Copy of PY1 Data(H)'!$A$1:$CZ$288))</f>
        <v>0</v>
      </c>
      <c r="BE134" s="180" cm="1">
        <f t="array" ref="BE134">_xlfn.XLOOKUP(BE$1,'Copy of PY1 Data(H)'!$A$1:$CZ$1,_xlfn.XLOOKUP($A134,'Copy of PY1 Data(H)'!$A$1:$A$288,'Copy of PY1 Data(H)'!$A$1:$CZ$288))</f>
        <v>0</v>
      </c>
      <c r="BF134" s="180" cm="1">
        <f t="array" ref="BF134">_xlfn.XLOOKUP(BF$1,'Copy of PY1 Data(H)'!$A$1:$CZ$1,_xlfn.XLOOKUP($A134,'Copy of PY1 Data(H)'!$A$1:$A$288,'Copy of PY1 Data(H)'!$A$1:$CZ$288))</f>
        <v>1</v>
      </c>
      <c r="BG134" s="180" cm="1">
        <f t="array" ref="BG134">_xlfn.XLOOKUP(BG$1,'Copy of PY1 Data(H)'!$A$1:$CZ$1,_xlfn.XLOOKUP($A134,'Copy of PY1 Data(H)'!$A$1:$A$288,'Copy of PY1 Data(H)'!$A$1:$CZ$288))</f>
        <v>0</v>
      </c>
      <c r="BH134" s="180" cm="1">
        <f t="array" ref="BH134">_xlfn.XLOOKUP(BH$1,'Copy of PY1 Data(H)'!$A$1:$CZ$1,_xlfn.XLOOKUP($A134,'Copy of PY1 Data(H)'!$A$1:$A$288,'Copy of PY1 Data(H)'!$A$1:$CZ$288))</f>
        <v>1</v>
      </c>
      <c r="BI134" s="180" cm="1">
        <f t="array" ref="BI134">_xlfn.XLOOKUP(BI$1,'Copy of PY1 Data(H)'!$A$1:$CZ$1,_xlfn.XLOOKUP($A134,'Copy of PY1 Data(H)'!$A$1:$A$288,'Copy of PY1 Data(H)'!$A$1:$CZ$288))</f>
        <v>1</v>
      </c>
      <c r="BJ134" s="180" cm="1">
        <f t="array" ref="BJ134">_xlfn.XLOOKUP(BJ$1,'Copy of PY1 Data(H)'!$A$1:$CZ$1,_xlfn.XLOOKUP($A134,'Copy of PY1 Data(H)'!$A$1:$A$288,'Copy of PY1 Data(H)'!$A$1:$CZ$288))</f>
        <v>0</v>
      </c>
      <c r="BK134" s="180" cm="1">
        <f t="array" ref="BK134">_xlfn.XLOOKUP(BK$1,'Copy of PY1 Data(H)'!$A$1:$CZ$1,_xlfn.XLOOKUP($A134,'Copy of PY1 Data(H)'!$A$1:$A$288,'Copy of PY1 Data(H)'!$A$1:$CZ$288))</f>
        <v>0</v>
      </c>
      <c r="BL134" s="180" cm="1">
        <f t="array" ref="BL134">_xlfn.XLOOKUP(BL$1,'Copy of PY1 Data(H)'!$A$1:$CZ$1,_xlfn.XLOOKUP($A134,'Copy of PY1 Data(H)'!$A$1:$A$288,'Copy of PY1 Data(H)'!$A$1:$CZ$288))</f>
        <v>2</v>
      </c>
      <c r="BM134" s="180" cm="1">
        <f t="array" ref="BM134">_xlfn.XLOOKUP(BM$1,'Copy of PY1 Data(H)'!$A$1:$CZ$1,_xlfn.XLOOKUP($A134,'Copy of PY1 Data(H)'!$A$1:$A$288,'Copy of PY1 Data(H)'!$A$1:$CZ$288))</f>
        <v>1</v>
      </c>
      <c r="BN134" s="180" cm="1">
        <f t="array" ref="BN134">_xlfn.XLOOKUP(BN$1,'Copy of PY1 Data(H)'!$A$1:$CZ$1,_xlfn.XLOOKUP($A134,'Copy of PY1 Data(H)'!$A$1:$A$288,'Copy of PY1 Data(H)'!$A$1:$CZ$288))</f>
        <v>1</v>
      </c>
      <c r="BO134" s="180" cm="1">
        <f t="array" ref="BO134">_xlfn.XLOOKUP(BO$1,'Copy of PY1 Data(H)'!$A$1:$CZ$1,_xlfn.XLOOKUP($A134,'Copy of PY1 Data(H)'!$A$1:$A$288,'Copy of PY1 Data(H)'!$A$1:$CZ$288))</f>
        <v>1</v>
      </c>
      <c r="BP134" s="180" cm="1">
        <f t="array" ref="BP134">_xlfn.XLOOKUP(BP$1,'Copy of PY1 Data(H)'!$A$1:$CZ$1,_xlfn.XLOOKUP($A134,'Copy of PY1 Data(H)'!$A$1:$A$288,'Copy of PY1 Data(H)'!$A$1:$CZ$288))</f>
        <v>1</v>
      </c>
      <c r="BQ134" s="180" cm="1">
        <f t="array" ref="BQ134">_xlfn.XLOOKUP(BQ$1,'Copy of PY1 Data(H)'!$A$1:$CZ$1,_xlfn.XLOOKUP($A134,'Copy of PY1 Data(H)'!$A$1:$A$288,'Copy of PY1 Data(H)'!$A$1:$CZ$288))</f>
        <v>2</v>
      </c>
      <c r="BR134" s="180" cm="1">
        <f t="array" ref="BR134">_xlfn.XLOOKUP(BR$1,'Copy of PY1 Data(H)'!$A$1:$CZ$1,_xlfn.XLOOKUP($A134,'Copy of PY1 Data(H)'!$A$1:$A$288,'Copy of PY1 Data(H)'!$A$1:$CZ$288))</f>
        <v>2</v>
      </c>
      <c r="BS134" s="180" cm="1">
        <f t="array" ref="BS134">_xlfn.XLOOKUP(BS$1,'Copy of PY1 Data(H)'!$A$1:$CZ$1,_xlfn.XLOOKUP($A134,'Copy of PY1 Data(H)'!$A$1:$A$288,'Copy of PY1 Data(H)'!$A$1:$CZ$288))</f>
        <v>0</v>
      </c>
      <c r="BT134" s="180" cm="1">
        <f t="array" ref="BT134">_xlfn.XLOOKUP(BT$1,'Copy of PY1 Data(H)'!$A$1:$CZ$1,_xlfn.XLOOKUP($A134,'Copy of PY1 Data(H)'!$A$1:$A$288,'Copy of PY1 Data(H)'!$A$1:$CZ$288))</f>
        <v>0</v>
      </c>
      <c r="BU134" s="180" cm="1">
        <f t="array" ref="BU134">_xlfn.XLOOKUP(BU$1,'Copy of PY1 Data(H)'!$A$1:$CZ$1,_xlfn.XLOOKUP($A134,'Copy of PY1 Data(H)'!$A$1:$A$288,'Copy of PY1 Data(H)'!$A$1:$CZ$288))</f>
        <v>1</v>
      </c>
      <c r="BV134" s="180" cm="1">
        <f t="array" ref="BV134">_xlfn.XLOOKUP(BV$1,'Copy of PY1 Data(H)'!$A$1:$CZ$1,_xlfn.XLOOKUP($A134,'Copy of PY1 Data(H)'!$A$1:$A$288,'Copy of PY1 Data(H)'!$A$1:$CZ$288))</f>
        <v>2</v>
      </c>
      <c r="BW134" s="180" cm="1">
        <f t="array" ref="BW134">_xlfn.XLOOKUP(BW$1,'Copy of PY1 Data(H)'!$A$1:$CZ$1,_xlfn.XLOOKUP($A134,'Copy of PY1 Data(H)'!$A$1:$A$288,'Copy of PY1 Data(H)'!$A$1:$CZ$288))</f>
        <v>2</v>
      </c>
      <c r="BX134" s="180" cm="1">
        <f t="array" ref="BX134">_xlfn.XLOOKUP(BX$1,'Copy of PY1 Data(H)'!$A$1:$CZ$1,_xlfn.XLOOKUP($A134,'Copy of PY1 Data(H)'!$A$1:$A$288,'Copy of PY1 Data(H)'!$A$1:$CZ$288))</f>
        <v>0</v>
      </c>
      <c r="BY134" s="180" cm="1">
        <f t="array" ref="BY134">_xlfn.XLOOKUP(BY$1,'Copy of PY1 Data(H)'!$A$1:$CZ$1,_xlfn.XLOOKUP($A134,'Copy of PY1 Data(H)'!$A$1:$A$288,'Copy of PY1 Data(H)'!$A$1:$CZ$288))</f>
        <v>2</v>
      </c>
      <c r="BZ134" s="180" cm="1">
        <f t="array" ref="BZ134">_xlfn.XLOOKUP(BZ$1,'Copy of PY1 Data(H)'!$A$1:$CZ$1,_xlfn.XLOOKUP($A134,'Copy of PY1 Data(H)'!$A$1:$A$288,'Copy of PY1 Data(H)'!$A$1:$CZ$288))</f>
        <v>2</v>
      </c>
      <c r="CA134" s="180" cm="1">
        <f t="array" ref="CA134">_xlfn.XLOOKUP(CA$1,'Copy of PY1 Data(H)'!$A$1:$CZ$1,_xlfn.XLOOKUP($A134,'Copy of PY1 Data(H)'!$A$1:$A$288,'Copy of PY1 Data(H)'!$A$1:$CZ$288))</f>
        <v>0</v>
      </c>
      <c r="CB134" s="180" cm="1">
        <f t="array" ref="CB134">_xlfn.XLOOKUP(CB$1,'Copy of PY1 Data(H)'!$A$1:$CZ$1,_xlfn.XLOOKUP($A134,'Copy of PY1 Data(H)'!$A$1:$A$288,'Copy of PY1 Data(H)'!$A$1:$CZ$288))</f>
        <v>1</v>
      </c>
      <c r="CC134" s="180" cm="1">
        <f t="array" ref="CC134">_xlfn.XLOOKUP(CC$1,'Copy of PY1 Data(H)'!$A$1:$CZ$1,_xlfn.XLOOKUP($A134,'Copy of PY1 Data(H)'!$A$1:$A$288,'Copy of PY1 Data(H)'!$A$1:$CZ$288))</f>
        <v>0</v>
      </c>
      <c r="CD134" s="180" cm="1">
        <f t="array" ref="CD134">_xlfn.XLOOKUP(CD$1,'Copy of PY1 Data(H)'!$A$1:$CZ$1,_xlfn.XLOOKUP($A134,'Copy of PY1 Data(H)'!$A$1:$A$288,'Copy of PY1 Data(H)'!$A$1:$CZ$288))</f>
        <v>2</v>
      </c>
    </row>
    <row r="135" spans="1:82" s="968" customFormat="1" x14ac:dyDescent="0.3">
      <c r="B135" s="968" t="s">
        <v>2969</v>
      </c>
      <c r="D135" s="968" t="e" cm="1">
        <f t="array" ref="D135">_xlfn.XLOOKUP(D$1,'Copy of PY1 Data(H)'!$A$1:$CZ$1,_xlfn.XLOOKUP($B135,'Copy of PY1 Data(H)'!$A$1:$A$288,'Copy of PY1 Data(H)'!$A$1:$CZ$288))</f>
        <v>#N/A</v>
      </c>
      <c r="E135" s="968" t="e" cm="1">
        <f t="array" ref="E135">_xlfn.XLOOKUP(E$1,'Copy of PY1 Data(H)'!$A$1:$CZ$1,_xlfn.XLOOKUP($B135,'Copy of PY1 Data(H)'!$A$1:$A$288,'Copy of PY1 Data(H)'!$A$1:$CZ$288))</f>
        <v>#N/A</v>
      </c>
      <c r="F135" s="968" t="e" cm="1">
        <f t="array" ref="F135">_xlfn.XLOOKUP(F$1,'Copy of PY1 Data(H)'!$A$1:$CZ$1,_xlfn.XLOOKUP($B135,'Copy of PY1 Data(H)'!$A$1:$A$288,'Copy of PY1 Data(H)'!$A$1:$CZ$288))</f>
        <v>#N/A</v>
      </c>
      <c r="G135" s="968" t="e" cm="1">
        <f t="array" ref="G135">_xlfn.XLOOKUP(G$1,'Copy of PY1 Data(H)'!$A$1:$CZ$1,_xlfn.XLOOKUP($B135,'Copy of PY1 Data(H)'!$A$1:$A$288,'Copy of PY1 Data(H)'!$A$1:$CZ$288))</f>
        <v>#N/A</v>
      </c>
      <c r="H135" s="968" t="e" cm="1">
        <f t="array" ref="H135">_xlfn.XLOOKUP(H$1,'Copy of PY1 Data(H)'!$A$1:$CZ$1,_xlfn.XLOOKUP($B135,'Copy of PY1 Data(H)'!$A$1:$A$288,'Copy of PY1 Data(H)'!$A$1:$CZ$288))</f>
        <v>#N/A</v>
      </c>
      <c r="I135" s="968" t="e" cm="1">
        <f t="array" ref="I135">_xlfn.XLOOKUP(I$1,'Copy of PY1 Data(H)'!$A$1:$CZ$1,_xlfn.XLOOKUP($B135,'Copy of PY1 Data(H)'!$A$1:$A$288,'Copy of PY1 Data(H)'!$A$1:$CZ$288))</f>
        <v>#N/A</v>
      </c>
      <c r="J135" s="968" t="e" cm="1">
        <f t="array" ref="J135">_xlfn.XLOOKUP(J$1,'Copy of PY1 Data(H)'!$A$1:$CZ$1,_xlfn.XLOOKUP($B135,'Copy of PY1 Data(H)'!$A$1:$A$288,'Copy of PY1 Data(H)'!$A$1:$CZ$288))</f>
        <v>#N/A</v>
      </c>
      <c r="K135" s="968" t="e" cm="1">
        <f t="array" ref="K135">_xlfn.XLOOKUP(K$1,'Copy of PY1 Data(H)'!$A$1:$CZ$1,_xlfn.XLOOKUP($B135,'Copy of PY1 Data(H)'!$A$1:$A$288,'Copy of PY1 Data(H)'!$A$1:$CZ$288))</f>
        <v>#N/A</v>
      </c>
      <c r="L135" s="968" t="e" cm="1">
        <f t="array" ref="L135">_xlfn.XLOOKUP(L$1,'Copy of PY1 Data(H)'!$A$1:$CZ$1,_xlfn.XLOOKUP($B135,'Copy of PY1 Data(H)'!$A$1:$A$288,'Copy of PY1 Data(H)'!$A$1:$CZ$288))</f>
        <v>#N/A</v>
      </c>
      <c r="M135" s="968" t="e" cm="1">
        <f t="array" ref="M135">_xlfn.XLOOKUP(M$1,'Copy of PY1 Data(H)'!$A$1:$CZ$1,_xlfn.XLOOKUP($B135,'Copy of PY1 Data(H)'!$A$1:$A$288,'Copy of PY1 Data(H)'!$A$1:$CZ$288))</f>
        <v>#N/A</v>
      </c>
      <c r="N135" s="968" t="e" cm="1">
        <f t="array" ref="N135">_xlfn.XLOOKUP(N$1,'Copy of PY1 Data(H)'!$A$1:$CZ$1,_xlfn.XLOOKUP($B135,'Copy of PY1 Data(H)'!$A$1:$A$288,'Copy of PY1 Data(H)'!$A$1:$CZ$288))</f>
        <v>#N/A</v>
      </c>
      <c r="O135" s="968" t="e" cm="1">
        <f t="array" ref="O135">_xlfn.XLOOKUP(O$1,'Copy of PY1 Data(H)'!$A$1:$CZ$1,_xlfn.XLOOKUP($B135,'Copy of PY1 Data(H)'!$A$1:$A$288,'Copy of PY1 Data(H)'!$A$1:$CZ$288))</f>
        <v>#N/A</v>
      </c>
      <c r="P135" s="968" t="e" cm="1">
        <f t="array" ref="P135">_xlfn.XLOOKUP(P$1,'Copy of PY1 Data(H)'!$A$1:$CZ$1,_xlfn.XLOOKUP($B135,'Copy of PY1 Data(H)'!$A$1:$A$288,'Copy of PY1 Data(H)'!$A$1:$CZ$288))</f>
        <v>#N/A</v>
      </c>
      <c r="Q135" s="968" t="e" cm="1">
        <f t="array" ref="Q135">_xlfn.XLOOKUP(Q$1,'Copy of PY1 Data(H)'!$A$1:$CZ$1,_xlfn.XLOOKUP($B135,'Copy of PY1 Data(H)'!$A$1:$A$288,'Copy of PY1 Data(H)'!$A$1:$CZ$288))</f>
        <v>#N/A</v>
      </c>
      <c r="R135" s="968" t="e" cm="1">
        <f t="array" ref="R135">_xlfn.XLOOKUP(R$1,'Copy of PY1 Data(H)'!$A$1:$CZ$1,_xlfn.XLOOKUP($B135,'Copy of PY1 Data(H)'!$A$1:$A$288,'Copy of PY1 Data(H)'!$A$1:$CZ$288))</f>
        <v>#N/A</v>
      </c>
      <c r="S135" s="968" t="e" cm="1">
        <f t="array" ref="S135">_xlfn.XLOOKUP(S$1,'Copy of PY1 Data(H)'!$A$1:$CZ$1,_xlfn.XLOOKUP($B135,'Copy of PY1 Data(H)'!$A$1:$A$288,'Copy of PY1 Data(H)'!$A$1:$CZ$288))</f>
        <v>#N/A</v>
      </c>
      <c r="T135" s="968" t="e" cm="1">
        <f t="array" ref="T135">_xlfn.XLOOKUP(T$1,'Copy of PY1 Data(H)'!$A$1:$CZ$1,_xlfn.XLOOKUP($B135,'Copy of PY1 Data(H)'!$A$1:$A$288,'Copy of PY1 Data(H)'!$A$1:$CZ$288))</f>
        <v>#N/A</v>
      </c>
      <c r="U135" s="968" t="e" cm="1">
        <f t="array" ref="U135">_xlfn.XLOOKUP(U$1,'Copy of PY1 Data(H)'!$A$1:$CZ$1,_xlfn.XLOOKUP($B135,'Copy of PY1 Data(H)'!$A$1:$A$288,'Copy of PY1 Data(H)'!$A$1:$CZ$288))</f>
        <v>#N/A</v>
      </c>
      <c r="V135" s="968" t="e" cm="1">
        <f t="array" ref="V135">_xlfn.XLOOKUP(V$1,'Copy of PY1 Data(H)'!$A$1:$CZ$1,_xlfn.XLOOKUP($B135,'Copy of PY1 Data(H)'!$A$1:$A$288,'Copy of PY1 Data(H)'!$A$1:$CZ$288))</f>
        <v>#N/A</v>
      </c>
      <c r="W135" s="968" t="e" cm="1">
        <f t="array" ref="W135">_xlfn.XLOOKUP(W$1,'Copy of PY1 Data(H)'!$A$1:$CZ$1,_xlfn.XLOOKUP($B135,'Copy of PY1 Data(H)'!$A$1:$A$288,'Copy of PY1 Data(H)'!$A$1:$CZ$288))</f>
        <v>#N/A</v>
      </c>
      <c r="X135" s="968" t="e" cm="1">
        <f t="array" ref="X135">_xlfn.XLOOKUP(X$1,'Copy of PY1 Data(H)'!$A$1:$CZ$1,_xlfn.XLOOKUP($B135,'Copy of PY1 Data(H)'!$A$1:$A$288,'Copy of PY1 Data(H)'!$A$1:$CZ$288))</f>
        <v>#N/A</v>
      </c>
      <c r="Y135" s="968" t="e" cm="1">
        <f t="array" ref="Y135">_xlfn.XLOOKUP(Y$1,'Copy of PY1 Data(H)'!$A$1:$CZ$1,_xlfn.XLOOKUP($B135,'Copy of PY1 Data(H)'!$A$1:$A$288,'Copy of PY1 Data(H)'!$A$1:$CZ$288))</f>
        <v>#N/A</v>
      </c>
      <c r="Z135" s="968" t="e" cm="1">
        <f t="array" ref="Z135">_xlfn.XLOOKUP(Z$1,'Copy of PY1 Data(H)'!$A$1:$CZ$1,_xlfn.XLOOKUP($B135,'Copy of PY1 Data(H)'!$A$1:$A$288,'Copy of PY1 Data(H)'!$A$1:$CZ$288))</f>
        <v>#N/A</v>
      </c>
      <c r="AA135" s="968" t="e" cm="1">
        <f t="array" ref="AA135">_xlfn.XLOOKUP(AA$1,'Copy of PY1 Data(H)'!$A$1:$CZ$1,_xlfn.XLOOKUP($B135,'Copy of PY1 Data(H)'!$A$1:$A$288,'Copy of PY1 Data(H)'!$A$1:$CZ$288))</f>
        <v>#N/A</v>
      </c>
      <c r="AB135" s="968" t="e" cm="1">
        <f t="array" ref="AB135">_xlfn.XLOOKUP(AB$1,'Copy of PY1 Data(H)'!$A$1:$CZ$1,_xlfn.XLOOKUP($B135,'Copy of PY1 Data(H)'!$A$1:$A$288,'Copy of PY1 Data(H)'!$A$1:$CZ$288))</f>
        <v>#N/A</v>
      </c>
      <c r="AC135" s="968" t="e" cm="1">
        <f t="array" ref="AC135">_xlfn.XLOOKUP(AC$1,'Copy of PY1 Data(H)'!$A$1:$CZ$1,_xlfn.XLOOKUP($B135,'Copy of PY1 Data(H)'!$A$1:$A$288,'Copy of PY1 Data(H)'!$A$1:$CZ$288))</f>
        <v>#N/A</v>
      </c>
      <c r="AD135" s="968" t="e" cm="1">
        <f t="array" ref="AD135">_xlfn.XLOOKUP(AD$1,'Copy of PY1 Data(H)'!$A$1:$CZ$1,_xlfn.XLOOKUP($B135,'Copy of PY1 Data(H)'!$A$1:$A$288,'Copy of PY1 Data(H)'!$A$1:$CZ$288))</f>
        <v>#N/A</v>
      </c>
      <c r="AE135" s="968" t="e" cm="1">
        <f t="array" ref="AE135">_xlfn.XLOOKUP(AE$1,'Copy of PY1 Data(H)'!$A$1:$CZ$1,_xlfn.XLOOKUP($B135,'Copy of PY1 Data(H)'!$A$1:$A$288,'Copy of PY1 Data(H)'!$A$1:$CZ$288))</f>
        <v>#N/A</v>
      </c>
      <c r="AF135" s="968" t="e" cm="1">
        <f t="array" ref="AF135">_xlfn.XLOOKUP(AF$1,'Copy of PY1 Data(H)'!$A$1:$CZ$1,_xlfn.XLOOKUP($B135,'Copy of PY1 Data(H)'!$A$1:$A$288,'Copy of PY1 Data(H)'!$A$1:$CZ$288))</f>
        <v>#N/A</v>
      </c>
      <c r="AG135" s="968" t="e" cm="1">
        <f t="array" ref="AG135">_xlfn.XLOOKUP(AG$1,'Copy of PY1 Data(H)'!$A$1:$CZ$1,_xlfn.XLOOKUP($B135,'Copy of PY1 Data(H)'!$A$1:$A$288,'Copy of PY1 Data(H)'!$A$1:$CZ$288))</f>
        <v>#N/A</v>
      </c>
      <c r="AH135" s="968" t="e" cm="1">
        <f t="array" ref="AH135">_xlfn.XLOOKUP(AH$1,'Copy of PY1 Data(H)'!$A$1:$CZ$1,_xlfn.XLOOKUP($B135,'Copy of PY1 Data(H)'!$A$1:$A$288,'Copy of PY1 Data(H)'!$A$1:$CZ$288))</f>
        <v>#N/A</v>
      </c>
      <c r="AI135" s="968" t="e" cm="1">
        <f t="array" ref="AI135">_xlfn.XLOOKUP(AI$1,'Copy of PY1 Data(H)'!$A$1:$CZ$1,_xlfn.XLOOKUP($B135,'Copy of PY1 Data(H)'!$A$1:$A$288,'Copy of PY1 Data(H)'!$A$1:$CZ$288))</f>
        <v>#N/A</v>
      </c>
      <c r="AJ135" s="968" t="e" cm="1">
        <f t="array" ref="AJ135">_xlfn.XLOOKUP(AJ$1,'Copy of PY1 Data(H)'!$A$1:$CZ$1,_xlfn.XLOOKUP($B135,'Copy of PY1 Data(H)'!$A$1:$A$288,'Copy of PY1 Data(H)'!$A$1:$CZ$288))</f>
        <v>#N/A</v>
      </c>
      <c r="AK135" s="968" t="e" cm="1">
        <f t="array" ref="AK135">_xlfn.XLOOKUP(AK$1,'Copy of PY1 Data(H)'!$A$1:$CZ$1,_xlfn.XLOOKUP($B135,'Copy of PY1 Data(H)'!$A$1:$A$288,'Copy of PY1 Data(H)'!$A$1:$CZ$288))</f>
        <v>#N/A</v>
      </c>
      <c r="AL135" s="968" t="e" cm="1">
        <f t="array" ref="AL135">_xlfn.XLOOKUP(AL$1,'Copy of PY1 Data(H)'!$A$1:$CZ$1,_xlfn.XLOOKUP($B135,'Copy of PY1 Data(H)'!$A$1:$A$288,'Copy of PY1 Data(H)'!$A$1:$CZ$288))</f>
        <v>#N/A</v>
      </c>
      <c r="AM135" s="968" t="e" cm="1">
        <f t="array" ref="AM135">_xlfn.XLOOKUP(AM$1,'Copy of PY1 Data(H)'!$A$1:$CZ$1,_xlfn.XLOOKUP($B135,'Copy of PY1 Data(H)'!$A$1:$A$288,'Copy of PY1 Data(H)'!$A$1:$CZ$288))</f>
        <v>#N/A</v>
      </c>
      <c r="AN135" s="968" t="e" cm="1">
        <f t="array" ref="AN135">_xlfn.XLOOKUP(AN$1,'Copy of PY1 Data(H)'!$A$1:$CZ$1,_xlfn.XLOOKUP($B135,'Copy of PY1 Data(H)'!$A$1:$A$288,'Copy of PY1 Data(H)'!$A$1:$CZ$288))</f>
        <v>#N/A</v>
      </c>
      <c r="AO135" s="968" t="e" cm="1">
        <f t="array" ref="AO135">_xlfn.XLOOKUP(AO$1,'Copy of PY1 Data(H)'!$A$1:$CZ$1,_xlfn.XLOOKUP($B135,'Copy of PY1 Data(H)'!$A$1:$A$288,'Copy of PY1 Data(H)'!$A$1:$CZ$288))</f>
        <v>#N/A</v>
      </c>
      <c r="AP135" s="968" t="e" cm="1">
        <f t="array" ref="AP135">_xlfn.XLOOKUP(AP$1,'Copy of PY1 Data(H)'!$A$1:$CZ$1,_xlfn.XLOOKUP($B135,'Copy of PY1 Data(H)'!$A$1:$A$288,'Copy of PY1 Data(H)'!$A$1:$CZ$288))</f>
        <v>#N/A</v>
      </c>
      <c r="AQ135" s="968" t="e" cm="1">
        <f t="array" ref="AQ135">_xlfn.XLOOKUP(AQ$1,'Copy of PY1 Data(H)'!$A$1:$CZ$1,_xlfn.XLOOKUP($B135,'Copy of PY1 Data(H)'!$A$1:$A$288,'Copy of PY1 Data(H)'!$A$1:$CZ$288))</f>
        <v>#N/A</v>
      </c>
      <c r="AR135" s="968" t="e" cm="1">
        <f t="array" ref="AR135">_xlfn.XLOOKUP(AR$1,'Copy of PY1 Data(H)'!$A$1:$CZ$1,_xlfn.XLOOKUP($B135,'Copy of PY1 Data(H)'!$A$1:$A$288,'Copy of PY1 Data(H)'!$A$1:$CZ$288))</f>
        <v>#N/A</v>
      </c>
      <c r="AS135" s="968" t="e" cm="1">
        <f t="array" ref="AS135">_xlfn.XLOOKUP(AS$1,'Copy of PY1 Data(H)'!$A$1:$CZ$1,_xlfn.XLOOKUP($B135,'Copy of PY1 Data(H)'!$A$1:$A$288,'Copy of PY1 Data(H)'!$A$1:$CZ$288))</f>
        <v>#N/A</v>
      </c>
      <c r="AT135" s="968" t="e" cm="1">
        <f t="array" ref="AT135">_xlfn.XLOOKUP(AT$1,'Copy of PY1 Data(H)'!$A$1:$CZ$1,_xlfn.XLOOKUP($B135,'Copy of PY1 Data(H)'!$A$1:$A$288,'Copy of PY1 Data(H)'!$A$1:$CZ$288))</f>
        <v>#N/A</v>
      </c>
      <c r="AU135" s="968" t="e" cm="1">
        <f t="array" ref="AU135">_xlfn.XLOOKUP(AU$1,'Copy of PY1 Data(H)'!$A$1:$CZ$1,_xlfn.XLOOKUP($B135,'Copy of PY1 Data(H)'!$A$1:$A$288,'Copy of PY1 Data(H)'!$A$1:$CZ$288))</f>
        <v>#N/A</v>
      </c>
      <c r="AV135" s="968" t="e" cm="1">
        <f t="array" ref="AV135">_xlfn.XLOOKUP(AV$1,'Copy of PY1 Data(H)'!$A$1:$CZ$1,_xlfn.XLOOKUP($B135,'Copy of PY1 Data(H)'!$A$1:$A$288,'Copy of PY1 Data(H)'!$A$1:$CZ$288))</f>
        <v>#N/A</v>
      </c>
      <c r="AW135" s="968" t="e" cm="1">
        <f t="array" ref="AW135">_xlfn.XLOOKUP(AW$1,'Copy of PY1 Data(H)'!$A$1:$CZ$1,_xlfn.XLOOKUP($B135,'Copy of PY1 Data(H)'!$A$1:$A$288,'Copy of PY1 Data(H)'!$A$1:$CZ$288))</f>
        <v>#N/A</v>
      </c>
      <c r="AX135" s="968" t="e" cm="1">
        <f t="array" ref="AX135">_xlfn.XLOOKUP(AX$1,'Copy of PY1 Data(H)'!$A$1:$CZ$1,_xlfn.XLOOKUP($B135,'Copy of PY1 Data(H)'!$A$1:$A$288,'Copy of PY1 Data(H)'!$A$1:$CZ$288))</f>
        <v>#N/A</v>
      </c>
      <c r="AY135" s="968" t="e" cm="1">
        <f t="array" ref="AY135">_xlfn.XLOOKUP(AY$1,'Copy of PY1 Data(H)'!$A$1:$CZ$1,_xlfn.XLOOKUP($B135,'Copy of PY1 Data(H)'!$A$1:$A$288,'Copy of PY1 Data(H)'!$A$1:$CZ$288))</f>
        <v>#N/A</v>
      </c>
      <c r="AZ135" s="968" t="e" cm="1">
        <f t="array" ref="AZ135">_xlfn.XLOOKUP(AZ$1,'Copy of PY1 Data(H)'!$A$1:$CZ$1,_xlfn.XLOOKUP($B135,'Copy of PY1 Data(H)'!$A$1:$A$288,'Copy of PY1 Data(H)'!$A$1:$CZ$288))</f>
        <v>#N/A</v>
      </c>
      <c r="BA135" s="968" t="e" cm="1">
        <f t="array" ref="BA135">_xlfn.XLOOKUP(BA$1,'Copy of PY1 Data(H)'!$A$1:$CZ$1,_xlfn.XLOOKUP($B135,'Copy of PY1 Data(H)'!$A$1:$A$288,'Copy of PY1 Data(H)'!$A$1:$CZ$288))</f>
        <v>#N/A</v>
      </c>
      <c r="BB135" s="968" t="e" cm="1">
        <f t="array" ref="BB135">_xlfn.XLOOKUP(BB$1,'Copy of PY1 Data(H)'!$A$1:$CZ$1,_xlfn.XLOOKUP($B135,'Copy of PY1 Data(H)'!$A$1:$A$288,'Copy of PY1 Data(H)'!$A$1:$CZ$288))</f>
        <v>#N/A</v>
      </c>
      <c r="BC135" s="968" t="e" cm="1">
        <f t="array" ref="BC135">_xlfn.XLOOKUP(BC$1,'Copy of PY1 Data(H)'!$A$1:$CZ$1,_xlfn.XLOOKUP($B135,'Copy of PY1 Data(H)'!$A$1:$A$288,'Copy of PY1 Data(H)'!$A$1:$CZ$288))</f>
        <v>#N/A</v>
      </c>
      <c r="BD135" s="968" t="e" cm="1">
        <f t="array" ref="BD135">_xlfn.XLOOKUP(BD$1,'Copy of PY1 Data(H)'!$A$1:$CZ$1,_xlfn.XLOOKUP($B135,'Copy of PY1 Data(H)'!$A$1:$A$288,'Copy of PY1 Data(H)'!$A$1:$CZ$288))</f>
        <v>#N/A</v>
      </c>
      <c r="BE135" s="968" t="e" cm="1">
        <f t="array" ref="BE135">_xlfn.XLOOKUP(BE$1,'Copy of PY1 Data(H)'!$A$1:$CZ$1,_xlfn.XLOOKUP($B135,'Copy of PY1 Data(H)'!$A$1:$A$288,'Copy of PY1 Data(H)'!$A$1:$CZ$288))</f>
        <v>#N/A</v>
      </c>
      <c r="BF135" s="968" t="e" cm="1">
        <f t="array" ref="BF135">_xlfn.XLOOKUP(BF$1,'Copy of PY1 Data(H)'!$A$1:$CZ$1,_xlfn.XLOOKUP($B135,'Copy of PY1 Data(H)'!$A$1:$A$288,'Copy of PY1 Data(H)'!$A$1:$CZ$288))</f>
        <v>#N/A</v>
      </c>
      <c r="BG135" s="968" t="e" cm="1">
        <f t="array" ref="BG135">_xlfn.XLOOKUP(BG$1,'Copy of PY1 Data(H)'!$A$1:$CZ$1,_xlfn.XLOOKUP($B135,'Copy of PY1 Data(H)'!$A$1:$A$288,'Copy of PY1 Data(H)'!$A$1:$CZ$288))</f>
        <v>#N/A</v>
      </c>
      <c r="BH135" s="968" t="e" cm="1">
        <f t="array" ref="BH135">_xlfn.XLOOKUP(BH$1,'Copy of PY1 Data(H)'!$A$1:$CZ$1,_xlfn.XLOOKUP($B135,'Copy of PY1 Data(H)'!$A$1:$A$288,'Copy of PY1 Data(H)'!$A$1:$CZ$288))</f>
        <v>#N/A</v>
      </c>
      <c r="BI135" s="968" t="e" cm="1">
        <f t="array" ref="BI135">_xlfn.XLOOKUP(BI$1,'Copy of PY1 Data(H)'!$A$1:$CZ$1,_xlfn.XLOOKUP($B135,'Copy of PY1 Data(H)'!$A$1:$A$288,'Copy of PY1 Data(H)'!$A$1:$CZ$288))</f>
        <v>#N/A</v>
      </c>
      <c r="BJ135" s="968" t="e" cm="1">
        <f t="array" ref="BJ135">_xlfn.XLOOKUP(BJ$1,'Copy of PY1 Data(H)'!$A$1:$CZ$1,_xlfn.XLOOKUP($B135,'Copy of PY1 Data(H)'!$A$1:$A$288,'Copy of PY1 Data(H)'!$A$1:$CZ$288))</f>
        <v>#N/A</v>
      </c>
      <c r="BK135" s="968" t="e" cm="1">
        <f t="array" ref="BK135">_xlfn.XLOOKUP(BK$1,'Copy of PY1 Data(H)'!$A$1:$CZ$1,_xlfn.XLOOKUP($B135,'Copy of PY1 Data(H)'!$A$1:$A$288,'Copy of PY1 Data(H)'!$A$1:$CZ$288))</f>
        <v>#N/A</v>
      </c>
      <c r="BL135" s="968" t="e" cm="1">
        <f t="array" ref="BL135">_xlfn.XLOOKUP(BL$1,'Copy of PY1 Data(H)'!$A$1:$CZ$1,_xlfn.XLOOKUP($B135,'Copy of PY1 Data(H)'!$A$1:$A$288,'Copy of PY1 Data(H)'!$A$1:$CZ$288))</f>
        <v>#N/A</v>
      </c>
      <c r="BM135" s="968" t="e" cm="1">
        <f t="array" ref="BM135">_xlfn.XLOOKUP(BM$1,'Copy of PY1 Data(H)'!$A$1:$CZ$1,_xlfn.XLOOKUP($B135,'Copy of PY1 Data(H)'!$A$1:$A$288,'Copy of PY1 Data(H)'!$A$1:$CZ$288))</f>
        <v>#N/A</v>
      </c>
      <c r="BN135" s="968" t="e" cm="1">
        <f t="array" ref="BN135">_xlfn.XLOOKUP(BN$1,'Copy of PY1 Data(H)'!$A$1:$CZ$1,_xlfn.XLOOKUP($B135,'Copy of PY1 Data(H)'!$A$1:$A$288,'Copy of PY1 Data(H)'!$A$1:$CZ$288))</f>
        <v>#N/A</v>
      </c>
      <c r="BO135" s="968" t="e" cm="1">
        <f t="array" ref="BO135">_xlfn.XLOOKUP(BO$1,'Copy of PY1 Data(H)'!$A$1:$CZ$1,_xlfn.XLOOKUP($B135,'Copy of PY1 Data(H)'!$A$1:$A$288,'Copy of PY1 Data(H)'!$A$1:$CZ$288))</f>
        <v>#N/A</v>
      </c>
      <c r="BP135" s="968" t="e" cm="1">
        <f t="array" ref="BP135">_xlfn.XLOOKUP(BP$1,'Copy of PY1 Data(H)'!$A$1:$CZ$1,_xlfn.XLOOKUP($B135,'Copy of PY1 Data(H)'!$A$1:$A$288,'Copy of PY1 Data(H)'!$A$1:$CZ$288))</f>
        <v>#N/A</v>
      </c>
      <c r="BQ135" s="968" t="e" cm="1">
        <f t="array" ref="BQ135">_xlfn.XLOOKUP(BQ$1,'Copy of PY1 Data(H)'!$A$1:$CZ$1,_xlfn.XLOOKUP($B135,'Copy of PY1 Data(H)'!$A$1:$A$288,'Copy of PY1 Data(H)'!$A$1:$CZ$288))</f>
        <v>#N/A</v>
      </c>
      <c r="BR135" s="968" t="e" cm="1">
        <f t="array" ref="BR135">_xlfn.XLOOKUP(BR$1,'Copy of PY1 Data(H)'!$A$1:$CZ$1,_xlfn.XLOOKUP($B135,'Copy of PY1 Data(H)'!$A$1:$A$288,'Copy of PY1 Data(H)'!$A$1:$CZ$288))</f>
        <v>#N/A</v>
      </c>
      <c r="BS135" s="968" t="e" cm="1">
        <f t="array" ref="BS135">_xlfn.XLOOKUP(BS$1,'Copy of PY1 Data(H)'!$A$1:$CZ$1,_xlfn.XLOOKUP($B135,'Copy of PY1 Data(H)'!$A$1:$A$288,'Copy of PY1 Data(H)'!$A$1:$CZ$288))</f>
        <v>#N/A</v>
      </c>
      <c r="BT135" s="968" t="e" cm="1">
        <f t="array" ref="BT135">_xlfn.XLOOKUP(BT$1,'Copy of PY1 Data(H)'!$A$1:$CZ$1,_xlfn.XLOOKUP($B135,'Copy of PY1 Data(H)'!$A$1:$A$288,'Copy of PY1 Data(H)'!$A$1:$CZ$288))</f>
        <v>#N/A</v>
      </c>
      <c r="BU135" s="968" t="e" cm="1">
        <f t="array" ref="BU135">_xlfn.XLOOKUP(BU$1,'Copy of PY1 Data(H)'!$A$1:$CZ$1,_xlfn.XLOOKUP($B135,'Copy of PY1 Data(H)'!$A$1:$A$288,'Copy of PY1 Data(H)'!$A$1:$CZ$288))</f>
        <v>#N/A</v>
      </c>
      <c r="BV135" s="968" t="e" cm="1">
        <f t="array" ref="BV135">_xlfn.XLOOKUP(BV$1,'Copy of PY1 Data(H)'!$A$1:$CZ$1,_xlfn.XLOOKUP($B135,'Copy of PY1 Data(H)'!$A$1:$A$288,'Copy of PY1 Data(H)'!$A$1:$CZ$288))</f>
        <v>#N/A</v>
      </c>
      <c r="BW135" s="968" t="e" cm="1">
        <f t="array" ref="BW135">_xlfn.XLOOKUP(BW$1,'Copy of PY1 Data(H)'!$A$1:$CZ$1,_xlfn.XLOOKUP($B135,'Copy of PY1 Data(H)'!$A$1:$A$288,'Copy of PY1 Data(H)'!$A$1:$CZ$288))</f>
        <v>#N/A</v>
      </c>
      <c r="BX135" s="968" t="e" cm="1">
        <f t="array" ref="BX135">_xlfn.XLOOKUP(BX$1,'Copy of PY1 Data(H)'!$A$1:$CZ$1,_xlfn.XLOOKUP($B135,'Copy of PY1 Data(H)'!$A$1:$A$288,'Copy of PY1 Data(H)'!$A$1:$CZ$288))</f>
        <v>#N/A</v>
      </c>
      <c r="BY135" s="968" t="e" cm="1">
        <f t="array" ref="BY135">_xlfn.XLOOKUP(BY$1,'Copy of PY1 Data(H)'!$A$1:$CZ$1,_xlfn.XLOOKUP($B135,'Copy of PY1 Data(H)'!$A$1:$A$288,'Copy of PY1 Data(H)'!$A$1:$CZ$288))</f>
        <v>#N/A</v>
      </c>
      <c r="BZ135" s="968" t="e" cm="1">
        <f t="array" ref="BZ135">_xlfn.XLOOKUP(BZ$1,'Copy of PY1 Data(H)'!$A$1:$CZ$1,_xlfn.XLOOKUP($B135,'Copy of PY1 Data(H)'!$A$1:$A$288,'Copy of PY1 Data(H)'!$A$1:$CZ$288))</f>
        <v>#N/A</v>
      </c>
      <c r="CA135" s="968" t="e" cm="1">
        <f t="array" ref="CA135">_xlfn.XLOOKUP(CA$1,'Copy of PY1 Data(H)'!$A$1:$CZ$1,_xlfn.XLOOKUP($B135,'Copy of PY1 Data(H)'!$A$1:$A$288,'Copy of PY1 Data(H)'!$A$1:$CZ$288))</f>
        <v>#N/A</v>
      </c>
      <c r="CB135" s="968" t="e" cm="1">
        <f t="array" ref="CB135">_xlfn.XLOOKUP(CB$1,'Copy of PY1 Data(H)'!$A$1:$CZ$1,_xlfn.XLOOKUP($B135,'Copy of PY1 Data(H)'!$A$1:$A$288,'Copy of PY1 Data(H)'!$A$1:$CZ$288))</f>
        <v>#N/A</v>
      </c>
      <c r="CC135" s="968" t="e" cm="1">
        <f t="array" ref="CC135">_xlfn.XLOOKUP(CC$1,'Copy of PY1 Data(H)'!$A$1:$CZ$1,_xlfn.XLOOKUP($B135,'Copy of PY1 Data(H)'!$A$1:$A$288,'Copy of PY1 Data(H)'!$A$1:$CZ$288))</f>
        <v>#N/A</v>
      </c>
      <c r="CD135" s="968" t="e" cm="1">
        <f t="array" ref="CD135">_xlfn.XLOOKUP(CD$1,'Copy of PY1 Data(H)'!$A$1:$CZ$1,_xlfn.XLOOKUP($B135,'Copy of PY1 Data(H)'!$A$1:$A$288,'Copy of PY1 Data(H)'!$A$1:$CZ$288))</f>
        <v>#N/A</v>
      </c>
    </row>
    <row r="136" spans="1:82" x14ac:dyDescent="0.3">
      <c r="A136" s="180">
        <v>97</v>
      </c>
      <c r="C136" s="180"/>
      <c r="D136" s="180" cm="1">
        <f t="array" ref="D136">_xlfn.XLOOKUP(D$1,'Copy of PY1 Data(H)'!$A$1:$CZ$1,_xlfn.XLOOKUP($A136,'Copy of PY1 Data(H)'!$A$1:$A$288,'Copy of PY1 Data(H)'!$A$1:$CZ$288))</f>
        <v>0</v>
      </c>
      <c r="E136" s="180" cm="1">
        <f t="array" ref="E136">_xlfn.XLOOKUP(E$1,'Copy of PY1 Data(H)'!$A$1:$CZ$1,_xlfn.XLOOKUP($A136,'Copy of PY1 Data(H)'!$A$1:$A$288,'Copy of PY1 Data(H)'!$A$1:$CZ$288))</f>
        <v>0</v>
      </c>
      <c r="F136" s="180" cm="1">
        <f t="array" ref="F136">_xlfn.XLOOKUP(F$1,'Copy of PY1 Data(H)'!$A$1:$CZ$1,_xlfn.XLOOKUP($A136,'Copy of PY1 Data(H)'!$A$1:$A$288,'Copy of PY1 Data(H)'!$A$1:$CZ$288))</f>
        <v>0</v>
      </c>
      <c r="G136" s="180" cm="1">
        <f t="array" ref="G136">_xlfn.XLOOKUP(G$1,'Copy of PY1 Data(H)'!$A$1:$CZ$1,_xlfn.XLOOKUP($A136,'Copy of PY1 Data(H)'!$A$1:$A$288,'Copy of PY1 Data(H)'!$A$1:$CZ$288))</f>
        <v>0</v>
      </c>
      <c r="H136" s="180" cm="1">
        <f t="array" ref="H136">_xlfn.XLOOKUP(H$1,'Copy of PY1 Data(H)'!$A$1:$CZ$1,_xlfn.XLOOKUP($A136,'Copy of PY1 Data(H)'!$A$1:$A$288,'Copy of PY1 Data(H)'!$A$1:$CZ$288))</f>
        <v>0</v>
      </c>
      <c r="I136" s="180" cm="1">
        <f t="array" ref="I136">_xlfn.XLOOKUP(I$1,'Copy of PY1 Data(H)'!$A$1:$CZ$1,_xlfn.XLOOKUP($A136,'Copy of PY1 Data(H)'!$A$1:$A$288,'Copy of PY1 Data(H)'!$A$1:$CZ$288))</f>
        <v>0</v>
      </c>
      <c r="J136" s="180" cm="1">
        <f t="array" ref="J136">_xlfn.XLOOKUP(J$1,'Copy of PY1 Data(H)'!$A$1:$CZ$1,_xlfn.XLOOKUP($A136,'Copy of PY1 Data(H)'!$A$1:$A$288,'Copy of PY1 Data(H)'!$A$1:$CZ$288))</f>
        <v>0</v>
      </c>
      <c r="K136" s="180" cm="1">
        <f t="array" ref="K136">_xlfn.XLOOKUP(K$1,'Copy of PY1 Data(H)'!$A$1:$CZ$1,_xlfn.XLOOKUP($A136,'Copy of PY1 Data(H)'!$A$1:$A$288,'Copy of PY1 Data(H)'!$A$1:$CZ$288))</f>
        <v>0</v>
      </c>
      <c r="L136" s="180" cm="1">
        <f t="array" ref="L136">_xlfn.XLOOKUP(L$1,'Copy of PY1 Data(H)'!$A$1:$CZ$1,_xlfn.XLOOKUP($A136,'Copy of PY1 Data(H)'!$A$1:$A$288,'Copy of PY1 Data(H)'!$A$1:$CZ$288))</f>
        <v>6220482</v>
      </c>
      <c r="M136" s="180" cm="1">
        <f t="array" ref="M136">_xlfn.XLOOKUP(M$1,'Copy of PY1 Data(H)'!$A$1:$CZ$1,_xlfn.XLOOKUP($A136,'Copy of PY1 Data(H)'!$A$1:$A$288,'Copy of PY1 Data(H)'!$A$1:$CZ$288))</f>
        <v>0</v>
      </c>
      <c r="N136" s="180" cm="1">
        <f t="array" ref="N136">_xlfn.XLOOKUP(N$1,'Copy of PY1 Data(H)'!$A$1:$CZ$1,_xlfn.XLOOKUP($A136,'Copy of PY1 Data(H)'!$A$1:$A$288,'Copy of PY1 Data(H)'!$A$1:$CZ$288))</f>
        <v>0</v>
      </c>
      <c r="O136" s="180" cm="1">
        <f t="array" ref="O136">_xlfn.XLOOKUP(O$1,'Copy of PY1 Data(H)'!$A$1:$CZ$1,_xlfn.XLOOKUP($A136,'Copy of PY1 Data(H)'!$A$1:$A$288,'Copy of PY1 Data(H)'!$A$1:$CZ$288))</f>
        <v>0</v>
      </c>
      <c r="P136" s="180" cm="1">
        <f t="array" ref="P136">_xlfn.XLOOKUP(P$1,'Copy of PY1 Data(H)'!$A$1:$CZ$1,_xlfn.XLOOKUP($A136,'Copy of PY1 Data(H)'!$A$1:$A$288,'Copy of PY1 Data(H)'!$A$1:$CZ$288))</f>
        <v>0</v>
      </c>
      <c r="Q136" s="180" cm="1">
        <f t="array" ref="Q136">_xlfn.XLOOKUP(Q$1,'Copy of PY1 Data(H)'!$A$1:$CZ$1,_xlfn.XLOOKUP($A136,'Copy of PY1 Data(H)'!$A$1:$A$288,'Copy of PY1 Data(H)'!$A$1:$CZ$288))</f>
        <v>10574023</v>
      </c>
      <c r="R136" s="180" cm="1">
        <f t="array" ref="R136">_xlfn.XLOOKUP(R$1,'Copy of PY1 Data(H)'!$A$1:$CZ$1,_xlfn.XLOOKUP($A136,'Copy of PY1 Data(H)'!$A$1:$A$288,'Copy of PY1 Data(H)'!$A$1:$CZ$288))</f>
        <v>0</v>
      </c>
      <c r="S136" s="180" cm="1">
        <f t="array" ref="S136">_xlfn.XLOOKUP(S$1,'Copy of PY1 Data(H)'!$A$1:$CZ$1,_xlfn.XLOOKUP($A136,'Copy of PY1 Data(H)'!$A$1:$A$288,'Copy of PY1 Data(H)'!$A$1:$CZ$288))</f>
        <v>625671</v>
      </c>
      <c r="T136" s="180" cm="1">
        <f t="array" ref="T136">_xlfn.XLOOKUP(T$1,'Copy of PY1 Data(H)'!$A$1:$CZ$1,_xlfn.XLOOKUP($A136,'Copy of PY1 Data(H)'!$A$1:$A$288,'Copy of PY1 Data(H)'!$A$1:$CZ$288))</f>
        <v>0</v>
      </c>
      <c r="U136" s="180" cm="1">
        <f t="array" ref="U136">_xlfn.XLOOKUP(U$1,'Copy of PY1 Data(H)'!$A$1:$CZ$1,_xlfn.XLOOKUP($A136,'Copy of PY1 Data(H)'!$A$1:$A$288,'Copy of PY1 Data(H)'!$A$1:$CZ$288))</f>
        <v>0</v>
      </c>
      <c r="V136" s="180" cm="1">
        <f t="array" ref="V136">_xlfn.XLOOKUP(V$1,'Copy of PY1 Data(H)'!$A$1:$CZ$1,_xlfn.XLOOKUP($A136,'Copy of PY1 Data(H)'!$A$1:$A$288,'Copy of PY1 Data(H)'!$A$1:$CZ$288))</f>
        <v>0</v>
      </c>
      <c r="W136" s="180" cm="1">
        <f t="array" ref="W136">_xlfn.XLOOKUP(W$1,'Copy of PY1 Data(H)'!$A$1:$CZ$1,_xlfn.XLOOKUP($A136,'Copy of PY1 Data(H)'!$A$1:$A$288,'Copy of PY1 Data(H)'!$A$1:$CZ$288))</f>
        <v>0</v>
      </c>
      <c r="X136" s="180" cm="1">
        <f t="array" ref="X136">_xlfn.XLOOKUP(X$1,'Copy of PY1 Data(H)'!$A$1:$CZ$1,_xlfn.XLOOKUP($A136,'Copy of PY1 Data(H)'!$A$1:$A$288,'Copy of PY1 Data(H)'!$A$1:$CZ$288))</f>
        <v>0</v>
      </c>
      <c r="Y136" s="180" cm="1">
        <f t="array" ref="Y136">_xlfn.XLOOKUP(Y$1,'Copy of PY1 Data(H)'!$A$1:$CZ$1,_xlfn.XLOOKUP($A136,'Copy of PY1 Data(H)'!$A$1:$A$288,'Copy of PY1 Data(H)'!$A$1:$CZ$288))</f>
        <v>1486111</v>
      </c>
      <c r="Z136" s="180" cm="1">
        <f t="array" ref="Z136">_xlfn.XLOOKUP(Z$1,'Copy of PY1 Data(H)'!$A$1:$CZ$1,_xlfn.XLOOKUP($A136,'Copy of PY1 Data(H)'!$A$1:$A$288,'Copy of PY1 Data(H)'!$A$1:$CZ$288))</f>
        <v>0</v>
      </c>
      <c r="AA136" s="180" cm="1">
        <f t="array" ref="AA136">_xlfn.XLOOKUP(AA$1,'Copy of PY1 Data(H)'!$A$1:$CZ$1,_xlfn.XLOOKUP($A136,'Copy of PY1 Data(H)'!$A$1:$A$288,'Copy of PY1 Data(H)'!$A$1:$CZ$288))</f>
        <v>0</v>
      </c>
      <c r="AB136" s="180" cm="1">
        <f t="array" ref="AB136">_xlfn.XLOOKUP(AB$1,'Copy of PY1 Data(H)'!$A$1:$CZ$1,_xlfn.XLOOKUP($A136,'Copy of PY1 Data(H)'!$A$1:$A$288,'Copy of PY1 Data(H)'!$A$1:$CZ$288))</f>
        <v>0</v>
      </c>
      <c r="AC136" s="180" cm="1">
        <f t="array" ref="AC136">_xlfn.XLOOKUP(AC$1,'Copy of PY1 Data(H)'!$A$1:$CZ$1,_xlfn.XLOOKUP($A136,'Copy of PY1 Data(H)'!$A$1:$A$288,'Copy of PY1 Data(H)'!$A$1:$CZ$288))</f>
        <v>0</v>
      </c>
      <c r="AD136" s="180" cm="1">
        <f t="array" ref="AD136">_xlfn.XLOOKUP(AD$1,'Copy of PY1 Data(H)'!$A$1:$CZ$1,_xlfn.XLOOKUP($A136,'Copy of PY1 Data(H)'!$A$1:$A$288,'Copy of PY1 Data(H)'!$A$1:$CZ$288))</f>
        <v>0</v>
      </c>
      <c r="AE136" s="180" cm="1">
        <f t="array" ref="AE136">_xlfn.XLOOKUP(AE$1,'Copy of PY1 Data(H)'!$A$1:$CZ$1,_xlfn.XLOOKUP($A136,'Copy of PY1 Data(H)'!$A$1:$A$288,'Copy of PY1 Data(H)'!$A$1:$CZ$288))</f>
        <v>0</v>
      </c>
      <c r="AF136" s="180" cm="1">
        <f t="array" ref="AF136">_xlfn.XLOOKUP(AF$1,'Copy of PY1 Data(H)'!$A$1:$CZ$1,_xlfn.XLOOKUP($A136,'Copy of PY1 Data(H)'!$A$1:$A$288,'Copy of PY1 Data(H)'!$A$1:$CZ$288))</f>
        <v>73786468</v>
      </c>
      <c r="AG136" s="180" cm="1">
        <f t="array" ref="AG136">_xlfn.XLOOKUP(AG$1,'Copy of PY1 Data(H)'!$A$1:$CZ$1,_xlfn.XLOOKUP($A136,'Copy of PY1 Data(H)'!$A$1:$A$288,'Copy of PY1 Data(H)'!$A$1:$CZ$288))</f>
        <v>0</v>
      </c>
      <c r="AH136" s="180" cm="1">
        <f t="array" ref="AH136">_xlfn.XLOOKUP(AH$1,'Copy of PY1 Data(H)'!$A$1:$CZ$1,_xlfn.XLOOKUP($A136,'Copy of PY1 Data(H)'!$A$1:$A$288,'Copy of PY1 Data(H)'!$A$1:$CZ$288))</f>
        <v>0</v>
      </c>
      <c r="AI136" s="180" cm="1">
        <f t="array" ref="AI136">_xlfn.XLOOKUP(AI$1,'Copy of PY1 Data(H)'!$A$1:$CZ$1,_xlfn.XLOOKUP($A136,'Copy of PY1 Data(H)'!$A$1:$A$288,'Copy of PY1 Data(H)'!$A$1:$CZ$288))</f>
        <v>0</v>
      </c>
      <c r="AJ136" s="180" cm="1">
        <f t="array" ref="AJ136">_xlfn.XLOOKUP(AJ$1,'Copy of PY1 Data(H)'!$A$1:$CZ$1,_xlfn.XLOOKUP($A136,'Copy of PY1 Data(H)'!$A$1:$A$288,'Copy of PY1 Data(H)'!$A$1:$CZ$288))</f>
        <v>0</v>
      </c>
      <c r="AK136" s="180" cm="1">
        <f t="array" ref="AK136">_xlfn.XLOOKUP(AK$1,'Copy of PY1 Data(H)'!$A$1:$CZ$1,_xlfn.XLOOKUP($A136,'Copy of PY1 Data(H)'!$A$1:$A$288,'Copy of PY1 Data(H)'!$A$1:$CZ$288))</f>
        <v>0</v>
      </c>
      <c r="AL136" s="180" cm="1">
        <f t="array" ref="AL136">_xlfn.XLOOKUP(AL$1,'Copy of PY1 Data(H)'!$A$1:$CZ$1,_xlfn.XLOOKUP($A136,'Copy of PY1 Data(H)'!$A$1:$A$288,'Copy of PY1 Data(H)'!$A$1:$CZ$288))</f>
        <v>0</v>
      </c>
      <c r="AM136" s="180" cm="1">
        <f t="array" ref="AM136">_xlfn.XLOOKUP(AM$1,'Copy of PY1 Data(H)'!$A$1:$CZ$1,_xlfn.XLOOKUP($A136,'Copy of PY1 Data(H)'!$A$1:$A$288,'Copy of PY1 Data(H)'!$A$1:$CZ$288))</f>
        <v>0</v>
      </c>
      <c r="AN136" s="180" cm="1">
        <f t="array" ref="AN136">_xlfn.XLOOKUP(AN$1,'Copy of PY1 Data(H)'!$A$1:$CZ$1,_xlfn.XLOOKUP($A136,'Copy of PY1 Data(H)'!$A$1:$A$288,'Copy of PY1 Data(H)'!$A$1:$CZ$288))</f>
        <v>0</v>
      </c>
      <c r="AO136" s="180" cm="1">
        <f t="array" ref="AO136">_xlfn.XLOOKUP(AO$1,'Copy of PY1 Data(H)'!$A$1:$CZ$1,_xlfn.XLOOKUP($A136,'Copy of PY1 Data(H)'!$A$1:$A$288,'Copy of PY1 Data(H)'!$A$1:$CZ$288))</f>
        <v>0</v>
      </c>
      <c r="AP136" s="180" cm="1">
        <f t="array" ref="AP136">_xlfn.XLOOKUP(AP$1,'Copy of PY1 Data(H)'!$A$1:$CZ$1,_xlfn.XLOOKUP($A136,'Copy of PY1 Data(H)'!$A$1:$A$288,'Copy of PY1 Data(H)'!$A$1:$CZ$288))</f>
        <v>6779632</v>
      </c>
      <c r="AQ136" s="180" cm="1">
        <f t="array" ref="AQ136">_xlfn.XLOOKUP(AQ$1,'Copy of PY1 Data(H)'!$A$1:$CZ$1,_xlfn.XLOOKUP($A136,'Copy of PY1 Data(H)'!$A$1:$A$288,'Copy of PY1 Data(H)'!$A$1:$CZ$288))</f>
        <v>0</v>
      </c>
      <c r="AR136" s="180" cm="1">
        <f t="array" ref="AR136">_xlfn.XLOOKUP(AR$1,'Copy of PY1 Data(H)'!$A$1:$CZ$1,_xlfn.XLOOKUP($A136,'Copy of PY1 Data(H)'!$A$1:$A$288,'Copy of PY1 Data(H)'!$A$1:$CZ$288))</f>
        <v>0</v>
      </c>
      <c r="AS136" s="180" cm="1">
        <f t="array" ref="AS136">_xlfn.XLOOKUP(AS$1,'Copy of PY1 Data(H)'!$A$1:$CZ$1,_xlfn.XLOOKUP($A136,'Copy of PY1 Data(H)'!$A$1:$A$288,'Copy of PY1 Data(H)'!$A$1:$CZ$288))</f>
        <v>0</v>
      </c>
      <c r="AT136" s="180" cm="1">
        <f t="array" ref="AT136">_xlfn.XLOOKUP(AT$1,'Copy of PY1 Data(H)'!$A$1:$CZ$1,_xlfn.XLOOKUP($A136,'Copy of PY1 Data(H)'!$A$1:$A$288,'Copy of PY1 Data(H)'!$A$1:$CZ$288))</f>
        <v>0</v>
      </c>
      <c r="AU136" s="180" cm="1">
        <f t="array" ref="AU136">_xlfn.XLOOKUP(AU$1,'Copy of PY1 Data(H)'!$A$1:$CZ$1,_xlfn.XLOOKUP($A136,'Copy of PY1 Data(H)'!$A$1:$A$288,'Copy of PY1 Data(H)'!$A$1:$CZ$288))</f>
        <v>0</v>
      </c>
      <c r="AV136" s="180" cm="1">
        <f t="array" ref="AV136">_xlfn.XLOOKUP(AV$1,'Copy of PY1 Data(H)'!$A$1:$CZ$1,_xlfn.XLOOKUP($A136,'Copy of PY1 Data(H)'!$A$1:$A$288,'Copy of PY1 Data(H)'!$A$1:$CZ$288))</f>
        <v>173379180</v>
      </c>
      <c r="AW136" s="180" cm="1">
        <f t="array" ref="AW136">_xlfn.XLOOKUP(AW$1,'Copy of PY1 Data(H)'!$A$1:$CZ$1,_xlfn.XLOOKUP($A136,'Copy of PY1 Data(H)'!$A$1:$A$288,'Copy of PY1 Data(H)'!$A$1:$CZ$288))</f>
        <v>0</v>
      </c>
      <c r="AX136" s="180" cm="1">
        <f t="array" ref="AX136">_xlfn.XLOOKUP(AX$1,'Copy of PY1 Data(H)'!$A$1:$CZ$1,_xlfn.XLOOKUP($A136,'Copy of PY1 Data(H)'!$A$1:$A$288,'Copy of PY1 Data(H)'!$A$1:$CZ$288))</f>
        <v>0</v>
      </c>
      <c r="AY136" s="180" cm="1">
        <f t="array" ref="AY136">_xlfn.XLOOKUP(AY$1,'Copy of PY1 Data(H)'!$A$1:$CZ$1,_xlfn.XLOOKUP($A136,'Copy of PY1 Data(H)'!$A$1:$A$288,'Copy of PY1 Data(H)'!$A$1:$CZ$288))</f>
        <v>0</v>
      </c>
      <c r="AZ136" s="180" cm="1">
        <f t="array" ref="AZ136">_xlfn.XLOOKUP(AZ$1,'Copy of PY1 Data(H)'!$A$1:$CZ$1,_xlfn.XLOOKUP($A136,'Copy of PY1 Data(H)'!$A$1:$A$288,'Copy of PY1 Data(H)'!$A$1:$CZ$288))</f>
        <v>0</v>
      </c>
      <c r="BA136" s="180" cm="1">
        <f t="array" ref="BA136">_xlfn.XLOOKUP(BA$1,'Copy of PY1 Data(H)'!$A$1:$CZ$1,_xlfn.XLOOKUP($A136,'Copy of PY1 Data(H)'!$A$1:$A$288,'Copy of PY1 Data(H)'!$A$1:$CZ$288))</f>
        <v>0</v>
      </c>
      <c r="BB136" s="180" cm="1">
        <f t="array" ref="BB136">_xlfn.XLOOKUP(BB$1,'Copy of PY1 Data(H)'!$A$1:$CZ$1,_xlfn.XLOOKUP($A136,'Copy of PY1 Data(H)'!$A$1:$A$288,'Copy of PY1 Data(H)'!$A$1:$CZ$288))</f>
        <v>0</v>
      </c>
      <c r="BC136" s="180" cm="1">
        <f t="array" ref="BC136">_xlfn.XLOOKUP(BC$1,'Copy of PY1 Data(H)'!$A$1:$CZ$1,_xlfn.XLOOKUP($A136,'Copy of PY1 Data(H)'!$A$1:$A$288,'Copy of PY1 Data(H)'!$A$1:$CZ$288))</f>
        <v>0</v>
      </c>
      <c r="BD136" s="180" cm="1">
        <f t="array" ref="BD136">_xlfn.XLOOKUP(BD$1,'Copy of PY1 Data(H)'!$A$1:$CZ$1,_xlfn.XLOOKUP($A136,'Copy of PY1 Data(H)'!$A$1:$A$288,'Copy of PY1 Data(H)'!$A$1:$CZ$288))</f>
        <v>0</v>
      </c>
      <c r="BE136" s="180" cm="1">
        <f t="array" ref="BE136">_xlfn.XLOOKUP(BE$1,'Copy of PY1 Data(H)'!$A$1:$CZ$1,_xlfn.XLOOKUP($A136,'Copy of PY1 Data(H)'!$A$1:$A$288,'Copy of PY1 Data(H)'!$A$1:$CZ$288))</f>
        <v>0</v>
      </c>
      <c r="BF136" s="180" cm="1">
        <f t="array" ref="BF136">_xlfn.XLOOKUP(BF$1,'Copy of PY1 Data(H)'!$A$1:$CZ$1,_xlfn.XLOOKUP($A136,'Copy of PY1 Data(H)'!$A$1:$A$288,'Copy of PY1 Data(H)'!$A$1:$CZ$288))</f>
        <v>0</v>
      </c>
      <c r="BG136" s="180" cm="1">
        <f t="array" ref="BG136">_xlfn.XLOOKUP(BG$1,'Copy of PY1 Data(H)'!$A$1:$CZ$1,_xlfn.XLOOKUP($A136,'Copy of PY1 Data(H)'!$A$1:$A$288,'Copy of PY1 Data(H)'!$A$1:$CZ$288))</f>
        <v>0</v>
      </c>
      <c r="BH136" s="180" cm="1">
        <f t="array" ref="BH136">_xlfn.XLOOKUP(BH$1,'Copy of PY1 Data(H)'!$A$1:$CZ$1,_xlfn.XLOOKUP($A136,'Copy of PY1 Data(H)'!$A$1:$A$288,'Copy of PY1 Data(H)'!$A$1:$CZ$288))</f>
        <v>0</v>
      </c>
      <c r="BI136" s="180" cm="1">
        <f t="array" ref="BI136">_xlfn.XLOOKUP(BI$1,'Copy of PY1 Data(H)'!$A$1:$CZ$1,_xlfn.XLOOKUP($A136,'Copy of PY1 Data(H)'!$A$1:$A$288,'Copy of PY1 Data(H)'!$A$1:$CZ$288))</f>
        <v>0</v>
      </c>
      <c r="BJ136" s="180" cm="1">
        <f t="array" ref="BJ136">_xlfn.XLOOKUP(BJ$1,'Copy of PY1 Data(H)'!$A$1:$CZ$1,_xlfn.XLOOKUP($A136,'Copy of PY1 Data(H)'!$A$1:$A$288,'Copy of PY1 Data(H)'!$A$1:$CZ$288))</f>
        <v>0</v>
      </c>
      <c r="BK136" s="180" cm="1">
        <f t="array" ref="BK136">_xlfn.XLOOKUP(BK$1,'Copy of PY1 Data(H)'!$A$1:$CZ$1,_xlfn.XLOOKUP($A136,'Copy of PY1 Data(H)'!$A$1:$A$288,'Copy of PY1 Data(H)'!$A$1:$CZ$288))</f>
        <v>0</v>
      </c>
      <c r="BL136" s="180" cm="1">
        <f t="array" ref="BL136">_xlfn.XLOOKUP(BL$1,'Copy of PY1 Data(H)'!$A$1:$CZ$1,_xlfn.XLOOKUP($A136,'Copy of PY1 Data(H)'!$A$1:$A$288,'Copy of PY1 Data(H)'!$A$1:$CZ$288))</f>
        <v>0</v>
      </c>
      <c r="BM136" s="180" cm="1">
        <f t="array" ref="BM136">_xlfn.XLOOKUP(BM$1,'Copy of PY1 Data(H)'!$A$1:$CZ$1,_xlfn.XLOOKUP($A136,'Copy of PY1 Data(H)'!$A$1:$A$288,'Copy of PY1 Data(H)'!$A$1:$CZ$288))</f>
        <v>0</v>
      </c>
      <c r="BN136" s="180" cm="1">
        <f t="array" ref="BN136">_xlfn.XLOOKUP(BN$1,'Copy of PY1 Data(H)'!$A$1:$CZ$1,_xlfn.XLOOKUP($A136,'Copy of PY1 Data(H)'!$A$1:$A$288,'Copy of PY1 Data(H)'!$A$1:$CZ$288))</f>
        <v>3356133</v>
      </c>
      <c r="BO136" s="180" cm="1">
        <f t="array" ref="BO136">_xlfn.XLOOKUP(BO$1,'Copy of PY1 Data(H)'!$A$1:$CZ$1,_xlfn.XLOOKUP($A136,'Copy of PY1 Data(H)'!$A$1:$A$288,'Copy of PY1 Data(H)'!$A$1:$CZ$288))</f>
        <v>0</v>
      </c>
      <c r="BP136" s="180" cm="1">
        <f t="array" ref="BP136">_xlfn.XLOOKUP(BP$1,'Copy of PY1 Data(H)'!$A$1:$CZ$1,_xlfn.XLOOKUP($A136,'Copy of PY1 Data(H)'!$A$1:$A$288,'Copy of PY1 Data(H)'!$A$1:$CZ$288))</f>
        <v>125870028</v>
      </c>
      <c r="BQ136" s="180" cm="1">
        <f t="array" ref="BQ136">_xlfn.XLOOKUP(BQ$1,'Copy of PY1 Data(H)'!$A$1:$CZ$1,_xlfn.XLOOKUP($A136,'Copy of PY1 Data(H)'!$A$1:$A$288,'Copy of PY1 Data(H)'!$A$1:$CZ$288))</f>
        <v>0</v>
      </c>
      <c r="BR136" s="180" cm="1">
        <f t="array" ref="BR136">_xlfn.XLOOKUP(BR$1,'Copy of PY1 Data(H)'!$A$1:$CZ$1,_xlfn.XLOOKUP($A136,'Copy of PY1 Data(H)'!$A$1:$A$288,'Copy of PY1 Data(H)'!$A$1:$CZ$288))</f>
        <v>6010178</v>
      </c>
      <c r="BS136" s="180" cm="1">
        <f t="array" ref="BS136">_xlfn.XLOOKUP(BS$1,'Copy of PY1 Data(H)'!$A$1:$CZ$1,_xlfn.XLOOKUP($A136,'Copy of PY1 Data(H)'!$A$1:$A$288,'Copy of PY1 Data(H)'!$A$1:$CZ$288))</f>
        <v>0</v>
      </c>
      <c r="BT136" s="180" cm="1">
        <f t="array" ref="BT136">_xlfn.XLOOKUP(BT$1,'Copy of PY1 Data(H)'!$A$1:$CZ$1,_xlfn.XLOOKUP($A136,'Copy of PY1 Data(H)'!$A$1:$A$288,'Copy of PY1 Data(H)'!$A$1:$CZ$288))</f>
        <v>0</v>
      </c>
      <c r="BU136" s="180" cm="1">
        <f t="array" ref="BU136">_xlfn.XLOOKUP(BU$1,'Copy of PY1 Data(H)'!$A$1:$CZ$1,_xlfn.XLOOKUP($A136,'Copy of PY1 Data(H)'!$A$1:$A$288,'Copy of PY1 Data(H)'!$A$1:$CZ$288))</f>
        <v>468272</v>
      </c>
      <c r="BV136" s="180" cm="1">
        <f t="array" ref="BV136">_xlfn.XLOOKUP(BV$1,'Copy of PY1 Data(H)'!$A$1:$CZ$1,_xlfn.XLOOKUP($A136,'Copy of PY1 Data(H)'!$A$1:$A$288,'Copy of PY1 Data(H)'!$A$1:$CZ$288))</f>
        <v>0</v>
      </c>
      <c r="BW136" s="180" cm="1">
        <f t="array" ref="BW136">_xlfn.XLOOKUP(BW$1,'Copy of PY1 Data(H)'!$A$1:$CZ$1,_xlfn.XLOOKUP($A136,'Copy of PY1 Data(H)'!$A$1:$A$288,'Copy of PY1 Data(H)'!$A$1:$CZ$288))</f>
        <v>0</v>
      </c>
      <c r="BX136" s="180" cm="1">
        <f t="array" ref="BX136">_xlfn.XLOOKUP(BX$1,'Copy of PY1 Data(H)'!$A$1:$CZ$1,_xlfn.XLOOKUP($A136,'Copy of PY1 Data(H)'!$A$1:$A$288,'Copy of PY1 Data(H)'!$A$1:$CZ$288))</f>
        <v>0</v>
      </c>
      <c r="BY136" s="180" cm="1">
        <f t="array" ref="BY136">_xlfn.XLOOKUP(BY$1,'Copy of PY1 Data(H)'!$A$1:$CZ$1,_xlfn.XLOOKUP($A136,'Copy of PY1 Data(H)'!$A$1:$A$288,'Copy of PY1 Data(H)'!$A$1:$CZ$288))</f>
        <v>0</v>
      </c>
      <c r="BZ136" s="180" cm="1">
        <f t="array" ref="BZ136">_xlfn.XLOOKUP(BZ$1,'Copy of PY1 Data(H)'!$A$1:$CZ$1,_xlfn.XLOOKUP($A136,'Copy of PY1 Data(H)'!$A$1:$A$288,'Copy of PY1 Data(H)'!$A$1:$CZ$288))</f>
        <v>814721</v>
      </c>
      <c r="CA136" s="180" cm="1">
        <f t="array" ref="CA136">_xlfn.XLOOKUP(CA$1,'Copy of PY1 Data(H)'!$A$1:$CZ$1,_xlfn.XLOOKUP($A136,'Copy of PY1 Data(H)'!$A$1:$A$288,'Copy of PY1 Data(H)'!$A$1:$CZ$288))</f>
        <v>0</v>
      </c>
      <c r="CB136" s="180" cm="1">
        <f t="array" ref="CB136">_xlfn.XLOOKUP(CB$1,'Copy of PY1 Data(H)'!$A$1:$CZ$1,_xlfn.XLOOKUP($A136,'Copy of PY1 Data(H)'!$A$1:$A$288,'Copy of PY1 Data(H)'!$A$1:$CZ$288))</f>
        <v>0</v>
      </c>
      <c r="CC136" s="180" cm="1">
        <f t="array" ref="CC136">_xlfn.XLOOKUP(CC$1,'Copy of PY1 Data(H)'!$A$1:$CZ$1,_xlfn.XLOOKUP($A136,'Copy of PY1 Data(H)'!$A$1:$A$288,'Copy of PY1 Data(H)'!$A$1:$CZ$288))</f>
        <v>0</v>
      </c>
      <c r="CD136" s="180" cm="1">
        <f t="array" ref="CD136">_xlfn.XLOOKUP(CD$1,'Copy of PY1 Data(H)'!$A$1:$CZ$1,_xlfn.XLOOKUP($A136,'Copy of PY1 Data(H)'!$A$1:$A$288,'Copy of PY1 Data(H)'!$A$1:$CZ$288))</f>
        <v>21574737</v>
      </c>
    </row>
    <row r="137" spans="1:82" x14ac:dyDescent="0.3">
      <c r="A137" s="180">
        <v>93</v>
      </c>
      <c r="C137" s="180"/>
      <c r="D137" s="180" cm="1">
        <f t="array" ref="D137">_xlfn.XLOOKUP(D$1,'Copy of PY1 Data(H)'!$A$1:$CZ$1,_xlfn.XLOOKUP($A137,'Copy of PY1 Data(H)'!$A$1:$A$288,'Copy of PY1 Data(H)'!$A$1:$CZ$288))</f>
        <v>0</v>
      </c>
      <c r="E137" s="180" cm="1">
        <f t="array" ref="E137">_xlfn.XLOOKUP(E$1,'Copy of PY1 Data(H)'!$A$1:$CZ$1,_xlfn.XLOOKUP($A137,'Copy of PY1 Data(H)'!$A$1:$A$288,'Copy of PY1 Data(H)'!$A$1:$CZ$288))</f>
        <v>0</v>
      </c>
      <c r="F137" s="180" cm="1">
        <f t="array" ref="F137">_xlfn.XLOOKUP(F$1,'Copy of PY1 Data(H)'!$A$1:$CZ$1,_xlfn.XLOOKUP($A137,'Copy of PY1 Data(H)'!$A$1:$A$288,'Copy of PY1 Data(H)'!$A$1:$CZ$288))</f>
        <v>0</v>
      </c>
      <c r="G137" s="180" cm="1">
        <f t="array" ref="G137">_xlfn.XLOOKUP(G$1,'Copy of PY1 Data(H)'!$A$1:$CZ$1,_xlfn.XLOOKUP($A137,'Copy of PY1 Data(H)'!$A$1:$A$288,'Copy of PY1 Data(H)'!$A$1:$CZ$288))</f>
        <v>0</v>
      </c>
      <c r="H137" s="180" cm="1">
        <f t="array" ref="H137">_xlfn.XLOOKUP(H$1,'Copy of PY1 Data(H)'!$A$1:$CZ$1,_xlfn.XLOOKUP($A137,'Copy of PY1 Data(H)'!$A$1:$A$288,'Copy of PY1 Data(H)'!$A$1:$CZ$288))</f>
        <v>0</v>
      </c>
      <c r="I137" s="180" cm="1">
        <f t="array" ref="I137">_xlfn.XLOOKUP(I$1,'Copy of PY1 Data(H)'!$A$1:$CZ$1,_xlfn.XLOOKUP($A137,'Copy of PY1 Data(H)'!$A$1:$A$288,'Copy of PY1 Data(H)'!$A$1:$CZ$288))</f>
        <v>0</v>
      </c>
      <c r="J137" s="180" cm="1">
        <f t="array" ref="J137">_xlfn.XLOOKUP(J$1,'Copy of PY1 Data(H)'!$A$1:$CZ$1,_xlfn.XLOOKUP($A137,'Copy of PY1 Data(H)'!$A$1:$A$288,'Copy of PY1 Data(H)'!$A$1:$CZ$288))</f>
        <v>0</v>
      </c>
      <c r="K137" s="180" cm="1">
        <f t="array" ref="K137">_xlfn.XLOOKUP(K$1,'Copy of PY1 Data(H)'!$A$1:$CZ$1,_xlfn.XLOOKUP($A137,'Copy of PY1 Data(H)'!$A$1:$A$288,'Copy of PY1 Data(H)'!$A$1:$CZ$288))</f>
        <v>0</v>
      </c>
      <c r="L137" s="180" cm="1">
        <f t="array" ref="L137">_xlfn.XLOOKUP(L$1,'Copy of PY1 Data(H)'!$A$1:$CZ$1,_xlfn.XLOOKUP($A137,'Copy of PY1 Data(H)'!$A$1:$A$288,'Copy of PY1 Data(H)'!$A$1:$CZ$288))</f>
        <v>6311975</v>
      </c>
      <c r="M137" s="180" cm="1">
        <f t="array" ref="M137">_xlfn.XLOOKUP(M$1,'Copy of PY1 Data(H)'!$A$1:$CZ$1,_xlfn.XLOOKUP($A137,'Copy of PY1 Data(H)'!$A$1:$A$288,'Copy of PY1 Data(H)'!$A$1:$CZ$288))</f>
        <v>0</v>
      </c>
      <c r="N137" s="180" cm="1">
        <f t="array" ref="N137">_xlfn.XLOOKUP(N$1,'Copy of PY1 Data(H)'!$A$1:$CZ$1,_xlfn.XLOOKUP($A137,'Copy of PY1 Data(H)'!$A$1:$A$288,'Copy of PY1 Data(H)'!$A$1:$CZ$288))</f>
        <v>0</v>
      </c>
      <c r="O137" s="180" cm="1">
        <f t="array" ref="O137">_xlfn.XLOOKUP(O$1,'Copy of PY1 Data(H)'!$A$1:$CZ$1,_xlfn.XLOOKUP($A137,'Copy of PY1 Data(H)'!$A$1:$A$288,'Copy of PY1 Data(H)'!$A$1:$CZ$288))</f>
        <v>0</v>
      </c>
      <c r="P137" s="180" cm="1">
        <f t="array" ref="P137">_xlfn.XLOOKUP(P$1,'Copy of PY1 Data(H)'!$A$1:$CZ$1,_xlfn.XLOOKUP($A137,'Copy of PY1 Data(H)'!$A$1:$A$288,'Copy of PY1 Data(H)'!$A$1:$CZ$288))</f>
        <v>0</v>
      </c>
      <c r="Q137" s="180" cm="1">
        <f t="array" ref="Q137">_xlfn.XLOOKUP(Q$1,'Copy of PY1 Data(H)'!$A$1:$CZ$1,_xlfn.XLOOKUP($A137,'Copy of PY1 Data(H)'!$A$1:$A$288,'Copy of PY1 Data(H)'!$A$1:$CZ$288))</f>
        <v>10729541</v>
      </c>
      <c r="R137" s="180" cm="1">
        <f t="array" ref="R137">_xlfn.XLOOKUP(R$1,'Copy of PY1 Data(H)'!$A$1:$CZ$1,_xlfn.XLOOKUP($A137,'Copy of PY1 Data(H)'!$A$1:$A$288,'Copy of PY1 Data(H)'!$A$1:$CZ$288))</f>
        <v>0</v>
      </c>
      <c r="S137" s="180" cm="1">
        <f t="array" ref="S137">_xlfn.XLOOKUP(S$1,'Copy of PY1 Data(H)'!$A$1:$CZ$1,_xlfn.XLOOKUP($A137,'Copy of PY1 Data(H)'!$A$1:$A$288,'Copy of PY1 Data(H)'!$A$1:$CZ$288))</f>
        <v>669933</v>
      </c>
      <c r="T137" s="180" cm="1">
        <f t="array" ref="T137">_xlfn.XLOOKUP(T$1,'Copy of PY1 Data(H)'!$A$1:$CZ$1,_xlfn.XLOOKUP($A137,'Copy of PY1 Data(H)'!$A$1:$A$288,'Copy of PY1 Data(H)'!$A$1:$CZ$288))</f>
        <v>0</v>
      </c>
      <c r="U137" s="180" cm="1">
        <f t="array" ref="U137">_xlfn.XLOOKUP(U$1,'Copy of PY1 Data(H)'!$A$1:$CZ$1,_xlfn.XLOOKUP($A137,'Copy of PY1 Data(H)'!$A$1:$A$288,'Copy of PY1 Data(H)'!$A$1:$CZ$288))</f>
        <v>0</v>
      </c>
      <c r="V137" s="180" cm="1">
        <f t="array" ref="V137">_xlfn.XLOOKUP(V$1,'Copy of PY1 Data(H)'!$A$1:$CZ$1,_xlfn.XLOOKUP($A137,'Copy of PY1 Data(H)'!$A$1:$A$288,'Copy of PY1 Data(H)'!$A$1:$CZ$288))</f>
        <v>0</v>
      </c>
      <c r="W137" s="180" cm="1">
        <f t="array" ref="W137">_xlfn.XLOOKUP(W$1,'Copy of PY1 Data(H)'!$A$1:$CZ$1,_xlfn.XLOOKUP($A137,'Copy of PY1 Data(H)'!$A$1:$A$288,'Copy of PY1 Data(H)'!$A$1:$CZ$288))</f>
        <v>0</v>
      </c>
      <c r="X137" s="180" cm="1">
        <f t="array" ref="X137">_xlfn.XLOOKUP(X$1,'Copy of PY1 Data(H)'!$A$1:$CZ$1,_xlfn.XLOOKUP($A137,'Copy of PY1 Data(H)'!$A$1:$A$288,'Copy of PY1 Data(H)'!$A$1:$CZ$288))</f>
        <v>0</v>
      </c>
      <c r="Y137" s="180" cm="1">
        <f t="array" ref="Y137">_xlfn.XLOOKUP(Y$1,'Copy of PY1 Data(H)'!$A$1:$CZ$1,_xlfn.XLOOKUP($A137,'Copy of PY1 Data(H)'!$A$1:$A$288,'Copy of PY1 Data(H)'!$A$1:$CZ$288))</f>
        <v>1486111</v>
      </c>
      <c r="Z137" s="180" cm="1">
        <f t="array" ref="Z137">_xlfn.XLOOKUP(Z$1,'Copy of PY1 Data(H)'!$A$1:$CZ$1,_xlfn.XLOOKUP($A137,'Copy of PY1 Data(H)'!$A$1:$A$288,'Copy of PY1 Data(H)'!$A$1:$CZ$288))</f>
        <v>0</v>
      </c>
      <c r="AA137" s="180" cm="1">
        <f t="array" ref="AA137">_xlfn.XLOOKUP(AA$1,'Copy of PY1 Data(H)'!$A$1:$CZ$1,_xlfn.XLOOKUP($A137,'Copy of PY1 Data(H)'!$A$1:$A$288,'Copy of PY1 Data(H)'!$A$1:$CZ$288))</f>
        <v>0</v>
      </c>
      <c r="AB137" s="180" cm="1">
        <f t="array" ref="AB137">_xlfn.XLOOKUP(AB$1,'Copy of PY1 Data(H)'!$A$1:$CZ$1,_xlfn.XLOOKUP($A137,'Copy of PY1 Data(H)'!$A$1:$A$288,'Copy of PY1 Data(H)'!$A$1:$CZ$288))</f>
        <v>0</v>
      </c>
      <c r="AC137" s="180" cm="1">
        <f t="array" ref="AC137">_xlfn.XLOOKUP(AC$1,'Copy of PY1 Data(H)'!$A$1:$CZ$1,_xlfn.XLOOKUP($A137,'Copy of PY1 Data(H)'!$A$1:$A$288,'Copy of PY1 Data(H)'!$A$1:$CZ$288))</f>
        <v>0</v>
      </c>
      <c r="AD137" s="180" cm="1">
        <f t="array" ref="AD137">_xlfn.XLOOKUP(AD$1,'Copy of PY1 Data(H)'!$A$1:$CZ$1,_xlfn.XLOOKUP($A137,'Copy of PY1 Data(H)'!$A$1:$A$288,'Copy of PY1 Data(H)'!$A$1:$CZ$288))</f>
        <v>0</v>
      </c>
      <c r="AE137" s="180" cm="1">
        <f t="array" ref="AE137">_xlfn.XLOOKUP(AE$1,'Copy of PY1 Data(H)'!$A$1:$CZ$1,_xlfn.XLOOKUP($A137,'Copy of PY1 Data(H)'!$A$1:$A$288,'Copy of PY1 Data(H)'!$A$1:$CZ$288))</f>
        <v>0</v>
      </c>
      <c r="AF137" s="180" cm="1">
        <f t="array" ref="AF137">_xlfn.XLOOKUP(AF$1,'Copy of PY1 Data(H)'!$A$1:$CZ$1,_xlfn.XLOOKUP($A137,'Copy of PY1 Data(H)'!$A$1:$A$288,'Copy of PY1 Data(H)'!$A$1:$CZ$288))</f>
        <v>76390375</v>
      </c>
      <c r="AG137" s="180" cm="1">
        <f t="array" ref="AG137">_xlfn.XLOOKUP(AG$1,'Copy of PY1 Data(H)'!$A$1:$CZ$1,_xlfn.XLOOKUP($A137,'Copy of PY1 Data(H)'!$A$1:$A$288,'Copy of PY1 Data(H)'!$A$1:$CZ$288))</f>
        <v>0</v>
      </c>
      <c r="AH137" s="180" cm="1">
        <f t="array" ref="AH137">_xlfn.XLOOKUP(AH$1,'Copy of PY1 Data(H)'!$A$1:$CZ$1,_xlfn.XLOOKUP($A137,'Copy of PY1 Data(H)'!$A$1:$A$288,'Copy of PY1 Data(H)'!$A$1:$CZ$288))</f>
        <v>0</v>
      </c>
      <c r="AI137" s="180" cm="1">
        <f t="array" ref="AI137">_xlfn.XLOOKUP(AI$1,'Copy of PY1 Data(H)'!$A$1:$CZ$1,_xlfn.XLOOKUP($A137,'Copy of PY1 Data(H)'!$A$1:$A$288,'Copy of PY1 Data(H)'!$A$1:$CZ$288))</f>
        <v>0</v>
      </c>
      <c r="AJ137" s="180" cm="1">
        <f t="array" ref="AJ137">_xlfn.XLOOKUP(AJ$1,'Copy of PY1 Data(H)'!$A$1:$CZ$1,_xlfn.XLOOKUP($A137,'Copy of PY1 Data(H)'!$A$1:$A$288,'Copy of PY1 Data(H)'!$A$1:$CZ$288))</f>
        <v>0</v>
      </c>
      <c r="AK137" s="180" cm="1">
        <f t="array" ref="AK137">_xlfn.XLOOKUP(AK$1,'Copy of PY1 Data(H)'!$A$1:$CZ$1,_xlfn.XLOOKUP($A137,'Copy of PY1 Data(H)'!$A$1:$A$288,'Copy of PY1 Data(H)'!$A$1:$CZ$288))</f>
        <v>0</v>
      </c>
      <c r="AL137" s="180" cm="1">
        <f t="array" ref="AL137">_xlfn.XLOOKUP(AL$1,'Copy of PY1 Data(H)'!$A$1:$CZ$1,_xlfn.XLOOKUP($A137,'Copy of PY1 Data(H)'!$A$1:$A$288,'Copy of PY1 Data(H)'!$A$1:$CZ$288))</f>
        <v>0</v>
      </c>
      <c r="AM137" s="180" cm="1">
        <f t="array" ref="AM137">_xlfn.XLOOKUP(AM$1,'Copy of PY1 Data(H)'!$A$1:$CZ$1,_xlfn.XLOOKUP($A137,'Copy of PY1 Data(H)'!$A$1:$A$288,'Copy of PY1 Data(H)'!$A$1:$CZ$288))</f>
        <v>0</v>
      </c>
      <c r="AN137" s="180" cm="1">
        <f t="array" ref="AN137">_xlfn.XLOOKUP(AN$1,'Copy of PY1 Data(H)'!$A$1:$CZ$1,_xlfn.XLOOKUP($A137,'Copy of PY1 Data(H)'!$A$1:$A$288,'Copy of PY1 Data(H)'!$A$1:$CZ$288))</f>
        <v>0</v>
      </c>
      <c r="AO137" s="180" cm="1">
        <f t="array" ref="AO137">_xlfn.XLOOKUP(AO$1,'Copy of PY1 Data(H)'!$A$1:$CZ$1,_xlfn.XLOOKUP($A137,'Copy of PY1 Data(H)'!$A$1:$A$288,'Copy of PY1 Data(H)'!$A$1:$CZ$288))</f>
        <v>0</v>
      </c>
      <c r="AP137" s="180" cm="1">
        <f t="array" ref="AP137">_xlfn.XLOOKUP(AP$1,'Copy of PY1 Data(H)'!$A$1:$CZ$1,_xlfn.XLOOKUP($A137,'Copy of PY1 Data(H)'!$A$1:$A$288,'Copy of PY1 Data(H)'!$A$1:$CZ$288))</f>
        <v>6943597</v>
      </c>
      <c r="AQ137" s="180" cm="1">
        <f t="array" ref="AQ137">_xlfn.XLOOKUP(AQ$1,'Copy of PY1 Data(H)'!$A$1:$CZ$1,_xlfn.XLOOKUP($A137,'Copy of PY1 Data(H)'!$A$1:$A$288,'Copy of PY1 Data(H)'!$A$1:$CZ$288))</f>
        <v>0</v>
      </c>
      <c r="AR137" s="180" cm="1">
        <f t="array" ref="AR137">_xlfn.XLOOKUP(AR$1,'Copy of PY1 Data(H)'!$A$1:$CZ$1,_xlfn.XLOOKUP($A137,'Copy of PY1 Data(H)'!$A$1:$A$288,'Copy of PY1 Data(H)'!$A$1:$CZ$288))</f>
        <v>0</v>
      </c>
      <c r="AS137" s="180" cm="1">
        <f t="array" ref="AS137">_xlfn.XLOOKUP(AS$1,'Copy of PY1 Data(H)'!$A$1:$CZ$1,_xlfn.XLOOKUP($A137,'Copy of PY1 Data(H)'!$A$1:$A$288,'Copy of PY1 Data(H)'!$A$1:$CZ$288))</f>
        <v>0</v>
      </c>
      <c r="AT137" s="180" cm="1">
        <f t="array" ref="AT137">_xlfn.XLOOKUP(AT$1,'Copy of PY1 Data(H)'!$A$1:$CZ$1,_xlfn.XLOOKUP($A137,'Copy of PY1 Data(H)'!$A$1:$A$288,'Copy of PY1 Data(H)'!$A$1:$CZ$288))</f>
        <v>0</v>
      </c>
      <c r="AU137" s="180" cm="1">
        <f t="array" ref="AU137">_xlfn.XLOOKUP(AU$1,'Copy of PY1 Data(H)'!$A$1:$CZ$1,_xlfn.XLOOKUP($A137,'Copy of PY1 Data(H)'!$A$1:$A$288,'Copy of PY1 Data(H)'!$A$1:$CZ$288))</f>
        <v>0</v>
      </c>
      <c r="AV137" s="180" cm="1">
        <f t="array" ref="AV137">_xlfn.XLOOKUP(AV$1,'Copy of PY1 Data(H)'!$A$1:$CZ$1,_xlfn.XLOOKUP($A137,'Copy of PY1 Data(H)'!$A$1:$A$288,'Copy of PY1 Data(H)'!$A$1:$CZ$288))</f>
        <v>175832975</v>
      </c>
      <c r="AW137" s="180" cm="1">
        <f t="array" ref="AW137">_xlfn.XLOOKUP(AW$1,'Copy of PY1 Data(H)'!$A$1:$CZ$1,_xlfn.XLOOKUP($A137,'Copy of PY1 Data(H)'!$A$1:$A$288,'Copy of PY1 Data(H)'!$A$1:$CZ$288))</f>
        <v>0</v>
      </c>
      <c r="AX137" s="180" cm="1">
        <f t="array" ref="AX137">_xlfn.XLOOKUP(AX$1,'Copy of PY1 Data(H)'!$A$1:$CZ$1,_xlfn.XLOOKUP($A137,'Copy of PY1 Data(H)'!$A$1:$A$288,'Copy of PY1 Data(H)'!$A$1:$CZ$288))</f>
        <v>0</v>
      </c>
      <c r="AY137" s="180" cm="1">
        <f t="array" ref="AY137">_xlfn.XLOOKUP(AY$1,'Copy of PY1 Data(H)'!$A$1:$CZ$1,_xlfn.XLOOKUP($A137,'Copy of PY1 Data(H)'!$A$1:$A$288,'Copy of PY1 Data(H)'!$A$1:$CZ$288))</f>
        <v>0</v>
      </c>
      <c r="AZ137" s="180" cm="1">
        <f t="array" ref="AZ137">_xlfn.XLOOKUP(AZ$1,'Copy of PY1 Data(H)'!$A$1:$CZ$1,_xlfn.XLOOKUP($A137,'Copy of PY1 Data(H)'!$A$1:$A$288,'Copy of PY1 Data(H)'!$A$1:$CZ$288))</f>
        <v>0</v>
      </c>
      <c r="BA137" s="180" cm="1">
        <f t="array" ref="BA137">_xlfn.XLOOKUP(BA$1,'Copy of PY1 Data(H)'!$A$1:$CZ$1,_xlfn.XLOOKUP($A137,'Copy of PY1 Data(H)'!$A$1:$A$288,'Copy of PY1 Data(H)'!$A$1:$CZ$288))</f>
        <v>0</v>
      </c>
      <c r="BB137" s="180" cm="1">
        <f t="array" ref="BB137">_xlfn.XLOOKUP(BB$1,'Copy of PY1 Data(H)'!$A$1:$CZ$1,_xlfn.XLOOKUP($A137,'Copy of PY1 Data(H)'!$A$1:$A$288,'Copy of PY1 Data(H)'!$A$1:$CZ$288))</f>
        <v>0</v>
      </c>
      <c r="BC137" s="180" cm="1">
        <f t="array" ref="BC137">_xlfn.XLOOKUP(BC$1,'Copy of PY1 Data(H)'!$A$1:$CZ$1,_xlfn.XLOOKUP($A137,'Copy of PY1 Data(H)'!$A$1:$A$288,'Copy of PY1 Data(H)'!$A$1:$CZ$288))</f>
        <v>0</v>
      </c>
      <c r="BD137" s="180" cm="1">
        <f t="array" ref="BD137">_xlfn.XLOOKUP(BD$1,'Copy of PY1 Data(H)'!$A$1:$CZ$1,_xlfn.XLOOKUP($A137,'Copy of PY1 Data(H)'!$A$1:$A$288,'Copy of PY1 Data(H)'!$A$1:$CZ$288))</f>
        <v>0</v>
      </c>
      <c r="BE137" s="180" cm="1">
        <f t="array" ref="BE137">_xlfn.XLOOKUP(BE$1,'Copy of PY1 Data(H)'!$A$1:$CZ$1,_xlfn.XLOOKUP($A137,'Copy of PY1 Data(H)'!$A$1:$A$288,'Copy of PY1 Data(H)'!$A$1:$CZ$288))</f>
        <v>0</v>
      </c>
      <c r="BF137" s="180" cm="1">
        <f t="array" ref="BF137">_xlfn.XLOOKUP(BF$1,'Copy of PY1 Data(H)'!$A$1:$CZ$1,_xlfn.XLOOKUP($A137,'Copy of PY1 Data(H)'!$A$1:$A$288,'Copy of PY1 Data(H)'!$A$1:$CZ$288))</f>
        <v>0</v>
      </c>
      <c r="BG137" s="180" cm="1">
        <f t="array" ref="BG137">_xlfn.XLOOKUP(BG$1,'Copy of PY1 Data(H)'!$A$1:$CZ$1,_xlfn.XLOOKUP($A137,'Copy of PY1 Data(H)'!$A$1:$A$288,'Copy of PY1 Data(H)'!$A$1:$CZ$288))</f>
        <v>0</v>
      </c>
      <c r="BH137" s="180" cm="1">
        <f t="array" ref="BH137">_xlfn.XLOOKUP(BH$1,'Copy of PY1 Data(H)'!$A$1:$CZ$1,_xlfn.XLOOKUP($A137,'Copy of PY1 Data(H)'!$A$1:$A$288,'Copy of PY1 Data(H)'!$A$1:$CZ$288))</f>
        <v>0</v>
      </c>
      <c r="BI137" s="180" cm="1">
        <f t="array" ref="BI137">_xlfn.XLOOKUP(BI$1,'Copy of PY1 Data(H)'!$A$1:$CZ$1,_xlfn.XLOOKUP($A137,'Copy of PY1 Data(H)'!$A$1:$A$288,'Copy of PY1 Data(H)'!$A$1:$CZ$288))</f>
        <v>0</v>
      </c>
      <c r="BJ137" s="180" cm="1">
        <f t="array" ref="BJ137">_xlfn.XLOOKUP(BJ$1,'Copy of PY1 Data(H)'!$A$1:$CZ$1,_xlfn.XLOOKUP($A137,'Copy of PY1 Data(H)'!$A$1:$A$288,'Copy of PY1 Data(H)'!$A$1:$CZ$288))</f>
        <v>0</v>
      </c>
      <c r="BK137" s="180" cm="1">
        <f t="array" ref="BK137">_xlfn.XLOOKUP(BK$1,'Copy of PY1 Data(H)'!$A$1:$CZ$1,_xlfn.XLOOKUP($A137,'Copy of PY1 Data(H)'!$A$1:$A$288,'Copy of PY1 Data(H)'!$A$1:$CZ$288))</f>
        <v>0</v>
      </c>
      <c r="BL137" s="180" cm="1">
        <f t="array" ref="BL137">_xlfn.XLOOKUP(BL$1,'Copy of PY1 Data(H)'!$A$1:$CZ$1,_xlfn.XLOOKUP($A137,'Copy of PY1 Data(H)'!$A$1:$A$288,'Copy of PY1 Data(H)'!$A$1:$CZ$288))</f>
        <v>0</v>
      </c>
      <c r="BM137" s="180" cm="1">
        <f t="array" ref="BM137">_xlfn.XLOOKUP(BM$1,'Copy of PY1 Data(H)'!$A$1:$CZ$1,_xlfn.XLOOKUP($A137,'Copy of PY1 Data(H)'!$A$1:$A$288,'Copy of PY1 Data(H)'!$A$1:$CZ$288))</f>
        <v>0</v>
      </c>
      <c r="BN137" s="180" cm="1">
        <f t="array" ref="BN137">_xlfn.XLOOKUP(BN$1,'Copy of PY1 Data(H)'!$A$1:$CZ$1,_xlfn.XLOOKUP($A137,'Copy of PY1 Data(H)'!$A$1:$A$288,'Copy of PY1 Data(H)'!$A$1:$CZ$288))</f>
        <v>3359299</v>
      </c>
      <c r="BO137" s="180" cm="1">
        <f t="array" ref="BO137">_xlfn.XLOOKUP(BO$1,'Copy of PY1 Data(H)'!$A$1:$CZ$1,_xlfn.XLOOKUP($A137,'Copy of PY1 Data(H)'!$A$1:$A$288,'Copy of PY1 Data(H)'!$A$1:$CZ$288))</f>
        <v>0</v>
      </c>
      <c r="BP137" s="180" cm="1">
        <f t="array" ref="BP137">_xlfn.XLOOKUP(BP$1,'Copy of PY1 Data(H)'!$A$1:$CZ$1,_xlfn.XLOOKUP($A137,'Copy of PY1 Data(H)'!$A$1:$A$288,'Copy of PY1 Data(H)'!$A$1:$CZ$288))</f>
        <v>125920389</v>
      </c>
      <c r="BQ137" s="180" cm="1">
        <f t="array" ref="BQ137">_xlfn.XLOOKUP(BQ$1,'Copy of PY1 Data(H)'!$A$1:$CZ$1,_xlfn.XLOOKUP($A137,'Copy of PY1 Data(H)'!$A$1:$A$288,'Copy of PY1 Data(H)'!$A$1:$CZ$288))</f>
        <v>0</v>
      </c>
      <c r="BR137" s="180" cm="1">
        <f t="array" ref="BR137">_xlfn.XLOOKUP(BR$1,'Copy of PY1 Data(H)'!$A$1:$CZ$1,_xlfn.XLOOKUP($A137,'Copy of PY1 Data(H)'!$A$1:$A$288,'Copy of PY1 Data(H)'!$A$1:$CZ$288))</f>
        <v>8235995</v>
      </c>
      <c r="BS137" s="180" cm="1">
        <f t="array" ref="BS137">_xlfn.XLOOKUP(BS$1,'Copy of PY1 Data(H)'!$A$1:$CZ$1,_xlfn.XLOOKUP($A137,'Copy of PY1 Data(H)'!$A$1:$A$288,'Copy of PY1 Data(H)'!$A$1:$CZ$288))</f>
        <v>0</v>
      </c>
      <c r="BT137" s="180" cm="1">
        <f t="array" ref="BT137">_xlfn.XLOOKUP(BT$1,'Copy of PY1 Data(H)'!$A$1:$CZ$1,_xlfn.XLOOKUP($A137,'Copy of PY1 Data(H)'!$A$1:$A$288,'Copy of PY1 Data(H)'!$A$1:$CZ$288))</f>
        <v>0</v>
      </c>
      <c r="BU137" s="180" cm="1">
        <f t="array" ref="BU137">_xlfn.XLOOKUP(BU$1,'Copy of PY1 Data(H)'!$A$1:$CZ$1,_xlfn.XLOOKUP($A137,'Copy of PY1 Data(H)'!$A$1:$A$288,'Copy of PY1 Data(H)'!$A$1:$CZ$288))</f>
        <v>473272</v>
      </c>
      <c r="BV137" s="180" cm="1">
        <f t="array" ref="BV137">_xlfn.XLOOKUP(BV$1,'Copy of PY1 Data(H)'!$A$1:$CZ$1,_xlfn.XLOOKUP($A137,'Copy of PY1 Data(H)'!$A$1:$A$288,'Copy of PY1 Data(H)'!$A$1:$CZ$288))</f>
        <v>0</v>
      </c>
      <c r="BW137" s="180" cm="1">
        <f t="array" ref="BW137">_xlfn.XLOOKUP(BW$1,'Copy of PY1 Data(H)'!$A$1:$CZ$1,_xlfn.XLOOKUP($A137,'Copy of PY1 Data(H)'!$A$1:$A$288,'Copy of PY1 Data(H)'!$A$1:$CZ$288))</f>
        <v>0</v>
      </c>
      <c r="BX137" s="180" cm="1">
        <f t="array" ref="BX137">_xlfn.XLOOKUP(BX$1,'Copy of PY1 Data(H)'!$A$1:$CZ$1,_xlfn.XLOOKUP($A137,'Copy of PY1 Data(H)'!$A$1:$A$288,'Copy of PY1 Data(H)'!$A$1:$CZ$288))</f>
        <v>0</v>
      </c>
      <c r="BY137" s="180" cm="1">
        <f t="array" ref="BY137">_xlfn.XLOOKUP(BY$1,'Copy of PY1 Data(H)'!$A$1:$CZ$1,_xlfn.XLOOKUP($A137,'Copy of PY1 Data(H)'!$A$1:$A$288,'Copy of PY1 Data(H)'!$A$1:$CZ$288))</f>
        <v>0</v>
      </c>
      <c r="BZ137" s="180" cm="1">
        <f t="array" ref="BZ137">_xlfn.XLOOKUP(BZ$1,'Copy of PY1 Data(H)'!$A$1:$CZ$1,_xlfn.XLOOKUP($A137,'Copy of PY1 Data(H)'!$A$1:$A$288,'Copy of PY1 Data(H)'!$A$1:$CZ$288))</f>
        <v>830055</v>
      </c>
      <c r="CA137" s="180" cm="1">
        <f t="array" ref="CA137">_xlfn.XLOOKUP(CA$1,'Copy of PY1 Data(H)'!$A$1:$CZ$1,_xlfn.XLOOKUP($A137,'Copy of PY1 Data(H)'!$A$1:$A$288,'Copy of PY1 Data(H)'!$A$1:$CZ$288))</f>
        <v>0</v>
      </c>
      <c r="CB137" s="180" cm="1">
        <f t="array" ref="CB137">_xlfn.XLOOKUP(CB$1,'Copy of PY1 Data(H)'!$A$1:$CZ$1,_xlfn.XLOOKUP($A137,'Copy of PY1 Data(H)'!$A$1:$A$288,'Copy of PY1 Data(H)'!$A$1:$CZ$288))</f>
        <v>0</v>
      </c>
      <c r="CC137" s="180" cm="1">
        <f t="array" ref="CC137">_xlfn.XLOOKUP(CC$1,'Copy of PY1 Data(H)'!$A$1:$CZ$1,_xlfn.XLOOKUP($A137,'Copy of PY1 Data(H)'!$A$1:$A$288,'Copy of PY1 Data(H)'!$A$1:$CZ$288))</f>
        <v>0</v>
      </c>
      <c r="CD137" s="180" cm="1">
        <f t="array" ref="CD137">_xlfn.XLOOKUP(CD$1,'Copy of PY1 Data(H)'!$A$1:$CZ$1,_xlfn.XLOOKUP($A137,'Copy of PY1 Data(H)'!$A$1:$A$288,'Copy of PY1 Data(H)'!$A$1:$CZ$288))</f>
        <v>22599200</v>
      </c>
    </row>
    <row r="138" spans="1:82" x14ac:dyDescent="0.3">
      <c r="A138" s="180">
        <v>99</v>
      </c>
      <c r="C138" s="180"/>
      <c r="D138" s="180" cm="1">
        <f t="array" ref="D138">_xlfn.XLOOKUP(D$1,'Copy of PY1 Data(H)'!$A$1:$CZ$1,_xlfn.XLOOKUP($A138,'Copy of PY1 Data(H)'!$A$1:$A$288,'Copy of PY1 Data(H)'!$A$1:$CZ$288))</f>
        <v>0</v>
      </c>
      <c r="E138" s="180" cm="1">
        <f t="array" ref="E138">_xlfn.XLOOKUP(E$1,'Copy of PY1 Data(H)'!$A$1:$CZ$1,_xlfn.XLOOKUP($A138,'Copy of PY1 Data(H)'!$A$1:$A$288,'Copy of PY1 Data(H)'!$A$1:$CZ$288))</f>
        <v>0</v>
      </c>
      <c r="F138" s="180" cm="1">
        <f t="array" ref="F138">_xlfn.XLOOKUP(F$1,'Copy of PY1 Data(H)'!$A$1:$CZ$1,_xlfn.XLOOKUP($A138,'Copy of PY1 Data(H)'!$A$1:$A$288,'Copy of PY1 Data(H)'!$A$1:$CZ$288))</f>
        <v>0</v>
      </c>
      <c r="G138" s="180" cm="1">
        <f t="array" ref="G138">_xlfn.XLOOKUP(G$1,'Copy of PY1 Data(H)'!$A$1:$CZ$1,_xlfn.XLOOKUP($A138,'Copy of PY1 Data(H)'!$A$1:$A$288,'Copy of PY1 Data(H)'!$A$1:$CZ$288))</f>
        <v>0</v>
      </c>
      <c r="H138" s="180" cm="1">
        <f t="array" ref="H138">_xlfn.XLOOKUP(H$1,'Copy of PY1 Data(H)'!$A$1:$CZ$1,_xlfn.XLOOKUP($A138,'Copy of PY1 Data(H)'!$A$1:$A$288,'Copy of PY1 Data(H)'!$A$1:$CZ$288))</f>
        <v>0</v>
      </c>
      <c r="I138" s="180" cm="1">
        <f t="array" ref="I138">_xlfn.XLOOKUP(I$1,'Copy of PY1 Data(H)'!$A$1:$CZ$1,_xlfn.XLOOKUP($A138,'Copy of PY1 Data(H)'!$A$1:$A$288,'Copy of PY1 Data(H)'!$A$1:$CZ$288))</f>
        <v>0</v>
      </c>
      <c r="J138" s="180" cm="1">
        <f t="array" ref="J138">_xlfn.XLOOKUP(J$1,'Copy of PY1 Data(H)'!$A$1:$CZ$1,_xlfn.XLOOKUP($A138,'Copy of PY1 Data(H)'!$A$1:$A$288,'Copy of PY1 Data(H)'!$A$1:$CZ$288))</f>
        <v>0</v>
      </c>
      <c r="K138" s="180" cm="1">
        <f t="array" ref="K138">_xlfn.XLOOKUP(K$1,'Copy of PY1 Data(H)'!$A$1:$CZ$1,_xlfn.XLOOKUP($A138,'Copy of PY1 Data(H)'!$A$1:$A$288,'Copy of PY1 Data(H)'!$A$1:$CZ$288))</f>
        <v>0</v>
      </c>
      <c r="L138" s="180" cm="1">
        <f t="array" ref="L138">_xlfn.XLOOKUP(L$1,'Copy of PY1 Data(H)'!$A$1:$CZ$1,_xlfn.XLOOKUP($A138,'Copy of PY1 Data(H)'!$A$1:$A$288,'Copy of PY1 Data(H)'!$A$1:$CZ$288))</f>
        <v>4203989</v>
      </c>
      <c r="M138" s="180" cm="1">
        <f t="array" ref="M138">_xlfn.XLOOKUP(M$1,'Copy of PY1 Data(H)'!$A$1:$CZ$1,_xlfn.XLOOKUP($A138,'Copy of PY1 Data(H)'!$A$1:$A$288,'Copy of PY1 Data(H)'!$A$1:$CZ$288))</f>
        <v>0</v>
      </c>
      <c r="N138" s="180" cm="1">
        <f t="array" ref="N138">_xlfn.XLOOKUP(N$1,'Copy of PY1 Data(H)'!$A$1:$CZ$1,_xlfn.XLOOKUP($A138,'Copy of PY1 Data(H)'!$A$1:$A$288,'Copy of PY1 Data(H)'!$A$1:$CZ$288))</f>
        <v>0</v>
      </c>
      <c r="O138" s="180" cm="1">
        <f t="array" ref="O138">_xlfn.XLOOKUP(O$1,'Copy of PY1 Data(H)'!$A$1:$CZ$1,_xlfn.XLOOKUP($A138,'Copy of PY1 Data(H)'!$A$1:$A$288,'Copy of PY1 Data(H)'!$A$1:$CZ$288))</f>
        <v>0</v>
      </c>
      <c r="P138" s="180" cm="1">
        <f t="array" ref="P138">_xlfn.XLOOKUP(P$1,'Copy of PY1 Data(H)'!$A$1:$CZ$1,_xlfn.XLOOKUP($A138,'Copy of PY1 Data(H)'!$A$1:$A$288,'Copy of PY1 Data(H)'!$A$1:$CZ$288))</f>
        <v>0</v>
      </c>
      <c r="Q138" s="180" cm="1">
        <f t="array" ref="Q138">_xlfn.XLOOKUP(Q$1,'Copy of PY1 Data(H)'!$A$1:$CZ$1,_xlfn.XLOOKUP($A138,'Copy of PY1 Data(H)'!$A$1:$A$288,'Copy of PY1 Data(H)'!$A$1:$CZ$288))</f>
        <v>4656732</v>
      </c>
      <c r="R138" s="180" cm="1">
        <f t="array" ref="R138">_xlfn.XLOOKUP(R$1,'Copy of PY1 Data(H)'!$A$1:$CZ$1,_xlfn.XLOOKUP($A138,'Copy of PY1 Data(H)'!$A$1:$A$288,'Copy of PY1 Data(H)'!$A$1:$CZ$288))</f>
        <v>0</v>
      </c>
      <c r="S138" s="180" cm="1">
        <f t="array" ref="S138">_xlfn.XLOOKUP(S$1,'Copy of PY1 Data(H)'!$A$1:$CZ$1,_xlfn.XLOOKUP($A138,'Copy of PY1 Data(H)'!$A$1:$A$288,'Copy of PY1 Data(H)'!$A$1:$CZ$288))</f>
        <v>338785</v>
      </c>
      <c r="T138" s="180" cm="1">
        <f t="array" ref="T138">_xlfn.XLOOKUP(T$1,'Copy of PY1 Data(H)'!$A$1:$CZ$1,_xlfn.XLOOKUP($A138,'Copy of PY1 Data(H)'!$A$1:$A$288,'Copy of PY1 Data(H)'!$A$1:$CZ$288))</f>
        <v>0</v>
      </c>
      <c r="U138" s="180" cm="1">
        <f t="array" ref="U138">_xlfn.XLOOKUP(U$1,'Copy of PY1 Data(H)'!$A$1:$CZ$1,_xlfn.XLOOKUP($A138,'Copy of PY1 Data(H)'!$A$1:$A$288,'Copy of PY1 Data(H)'!$A$1:$CZ$288))</f>
        <v>0</v>
      </c>
      <c r="V138" s="180" cm="1">
        <f t="array" ref="V138">_xlfn.XLOOKUP(V$1,'Copy of PY1 Data(H)'!$A$1:$CZ$1,_xlfn.XLOOKUP($A138,'Copy of PY1 Data(H)'!$A$1:$A$288,'Copy of PY1 Data(H)'!$A$1:$CZ$288))</f>
        <v>0</v>
      </c>
      <c r="W138" s="180" cm="1">
        <f t="array" ref="W138">_xlfn.XLOOKUP(W$1,'Copy of PY1 Data(H)'!$A$1:$CZ$1,_xlfn.XLOOKUP($A138,'Copy of PY1 Data(H)'!$A$1:$A$288,'Copy of PY1 Data(H)'!$A$1:$CZ$288))</f>
        <v>0</v>
      </c>
      <c r="X138" s="180" cm="1">
        <f t="array" ref="X138">_xlfn.XLOOKUP(X$1,'Copy of PY1 Data(H)'!$A$1:$CZ$1,_xlfn.XLOOKUP($A138,'Copy of PY1 Data(H)'!$A$1:$A$288,'Copy of PY1 Data(H)'!$A$1:$CZ$288))</f>
        <v>0</v>
      </c>
      <c r="Y138" s="180" cm="1">
        <f t="array" ref="Y138">_xlfn.XLOOKUP(Y$1,'Copy of PY1 Data(H)'!$A$1:$CZ$1,_xlfn.XLOOKUP($A138,'Copy of PY1 Data(H)'!$A$1:$A$288,'Copy of PY1 Data(H)'!$A$1:$CZ$288))</f>
        <v>999541</v>
      </c>
      <c r="Z138" s="180" cm="1">
        <f t="array" ref="Z138">_xlfn.XLOOKUP(Z$1,'Copy of PY1 Data(H)'!$A$1:$CZ$1,_xlfn.XLOOKUP($A138,'Copy of PY1 Data(H)'!$A$1:$A$288,'Copy of PY1 Data(H)'!$A$1:$CZ$288))</f>
        <v>0</v>
      </c>
      <c r="AA138" s="180" cm="1">
        <f t="array" ref="AA138">_xlfn.XLOOKUP(AA$1,'Copy of PY1 Data(H)'!$A$1:$CZ$1,_xlfn.XLOOKUP($A138,'Copy of PY1 Data(H)'!$A$1:$A$288,'Copy of PY1 Data(H)'!$A$1:$CZ$288))</f>
        <v>0</v>
      </c>
      <c r="AB138" s="180" cm="1">
        <f t="array" ref="AB138">_xlfn.XLOOKUP(AB$1,'Copy of PY1 Data(H)'!$A$1:$CZ$1,_xlfn.XLOOKUP($A138,'Copy of PY1 Data(H)'!$A$1:$A$288,'Copy of PY1 Data(H)'!$A$1:$CZ$288))</f>
        <v>0</v>
      </c>
      <c r="AC138" s="180" cm="1">
        <f t="array" ref="AC138">_xlfn.XLOOKUP(AC$1,'Copy of PY1 Data(H)'!$A$1:$CZ$1,_xlfn.XLOOKUP($A138,'Copy of PY1 Data(H)'!$A$1:$A$288,'Copy of PY1 Data(H)'!$A$1:$CZ$288))</f>
        <v>0</v>
      </c>
      <c r="AD138" s="180" cm="1">
        <f t="array" ref="AD138">_xlfn.XLOOKUP(AD$1,'Copy of PY1 Data(H)'!$A$1:$CZ$1,_xlfn.XLOOKUP($A138,'Copy of PY1 Data(H)'!$A$1:$A$288,'Copy of PY1 Data(H)'!$A$1:$CZ$288))</f>
        <v>0</v>
      </c>
      <c r="AE138" s="180" cm="1">
        <f t="array" ref="AE138">_xlfn.XLOOKUP(AE$1,'Copy of PY1 Data(H)'!$A$1:$CZ$1,_xlfn.XLOOKUP($A138,'Copy of PY1 Data(H)'!$A$1:$A$288,'Copy of PY1 Data(H)'!$A$1:$CZ$288))</f>
        <v>0</v>
      </c>
      <c r="AF138" s="180" cm="1">
        <f t="array" ref="AF138">_xlfn.XLOOKUP(AF$1,'Copy of PY1 Data(H)'!$A$1:$CZ$1,_xlfn.XLOOKUP($A138,'Copy of PY1 Data(H)'!$A$1:$A$288,'Copy of PY1 Data(H)'!$A$1:$CZ$288))</f>
        <v>53707998</v>
      </c>
      <c r="AG138" s="180" cm="1">
        <f t="array" ref="AG138">_xlfn.XLOOKUP(AG$1,'Copy of PY1 Data(H)'!$A$1:$CZ$1,_xlfn.XLOOKUP($A138,'Copy of PY1 Data(H)'!$A$1:$A$288,'Copy of PY1 Data(H)'!$A$1:$CZ$288))</f>
        <v>0</v>
      </c>
      <c r="AH138" s="180" cm="1">
        <f t="array" ref="AH138">_xlfn.XLOOKUP(AH$1,'Copy of PY1 Data(H)'!$A$1:$CZ$1,_xlfn.XLOOKUP($A138,'Copy of PY1 Data(H)'!$A$1:$A$288,'Copy of PY1 Data(H)'!$A$1:$CZ$288))</f>
        <v>0</v>
      </c>
      <c r="AI138" s="180" cm="1">
        <f t="array" ref="AI138">_xlfn.XLOOKUP(AI$1,'Copy of PY1 Data(H)'!$A$1:$CZ$1,_xlfn.XLOOKUP($A138,'Copy of PY1 Data(H)'!$A$1:$A$288,'Copy of PY1 Data(H)'!$A$1:$CZ$288))</f>
        <v>0</v>
      </c>
      <c r="AJ138" s="180" cm="1">
        <f t="array" ref="AJ138">_xlfn.XLOOKUP(AJ$1,'Copy of PY1 Data(H)'!$A$1:$CZ$1,_xlfn.XLOOKUP($A138,'Copy of PY1 Data(H)'!$A$1:$A$288,'Copy of PY1 Data(H)'!$A$1:$CZ$288))</f>
        <v>0</v>
      </c>
      <c r="AK138" s="180" cm="1">
        <f t="array" ref="AK138">_xlfn.XLOOKUP(AK$1,'Copy of PY1 Data(H)'!$A$1:$CZ$1,_xlfn.XLOOKUP($A138,'Copy of PY1 Data(H)'!$A$1:$A$288,'Copy of PY1 Data(H)'!$A$1:$CZ$288))</f>
        <v>0</v>
      </c>
      <c r="AL138" s="180" cm="1">
        <f t="array" ref="AL138">_xlfn.XLOOKUP(AL$1,'Copy of PY1 Data(H)'!$A$1:$CZ$1,_xlfn.XLOOKUP($A138,'Copy of PY1 Data(H)'!$A$1:$A$288,'Copy of PY1 Data(H)'!$A$1:$CZ$288))</f>
        <v>0</v>
      </c>
      <c r="AM138" s="180" cm="1">
        <f t="array" ref="AM138">_xlfn.XLOOKUP(AM$1,'Copy of PY1 Data(H)'!$A$1:$CZ$1,_xlfn.XLOOKUP($A138,'Copy of PY1 Data(H)'!$A$1:$A$288,'Copy of PY1 Data(H)'!$A$1:$CZ$288))</f>
        <v>0</v>
      </c>
      <c r="AN138" s="180" cm="1">
        <f t="array" ref="AN138">_xlfn.XLOOKUP(AN$1,'Copy of PY1 Data(H)'!$A$1:$CZ$1,_xlfn.XLOOKUP($A138,'Copy of PY1 Data(H)'!$A$1:$A$288,'Copy of PY1 Data(H)'!$A$1:$CZ$288))</f>
        <v>0</v>
      </c>
      <c r="AO138" s="180" cm="1">
        <f t="array" ref="AO138">_xlfn.XLOOKUP(AO$1,'Copy of PY1 Data(H)'!$A$1:$CZ$1,_xlfn.XLOOKUP($A138,'Copy of PY1 Data(H)'!$A$1:$A$288,'Copy of PY1 Data(H)'!$A$1:$CZ$288))</f>
        <v>0</v>
      </c>
      <c r="AP138" s="180" cm="1">
        <f t="array" ref="AP138">_xlfn.XLOOKUP(AP$1,'Copy of PY1 Data(H)'!$A$1:$CZ$1,_xlfn.XLOOKUP($A138,'Copy of PY1 Data(H)'!$A$1:$A$288,'Copy of PY1 Data(H)'!$A$1:$CZ$288))</f>
        <v>4506479</v>
      </c>
      <c r="AQ138" s="180" cm="1">
        <f t="array" ref="AQ138">_xlfn.XLOOKUP(AQ$1,'Copy of PY1 Data(H)'!$A$1:$CZ$1,_xlfn.XLOOKUP($A138,'Copy of PY1 Data(H)'!$A$1:$A$288,'Copy of PY1 Data(H)'!$A$1:$CZ$288))</f>
        <v>0</v>
      </c>
      <c r="AR138" s="180" cm="1">
        <f t="array" ref="AR138">_xlfn.XLOOKUP(AR$1,'Copy of PY1 Data(H)'!$A$1:$CZ$1,_xlfn.XLOOKUP($A138,'Copy of PY1 Data(H)'!$A$1:$A$288,'Copy of PY1 Data(H)'!$A$1:$CZ$288))</f>
        <v>0</v>
      </c>
      <c r="AS138" s="180" cm="1">
        <f t="array" ref="AS138">_xlfn.XLOOKUP(AS$1,'Copy of PY1 Data(H)'!$A$1:$CZ$1,_xlfn.XLOOKUP($A138,'Copy of PY1 Data(H)'!$A$1:$A$288,'Copy of PY1 Data(H)'!$A$1:$CZ$288))</f>
        <v>0</v>
      </c>
      <c r="AT138" s="180" cm="1">
        <f t="array" ref="AT138">_xlfn.XLOOKUP(AT$1,'Copy of PY1 Data(H)'!$A$1:$CZ$1,_xlfn.XLOOKUP($A138,'Copy of PY1 Data(H)'!$A$1:$A$288,'Copy of PY1 Data(H)'!$A$1:$CZ$288))</f>
        <v>0</v>
      </c>
      <c r="AU138" s="180" cm="1">
        <f t="array" ref="AU138">_xlfn.XLOOKUP(AU$1,'Copy of PY1 Data(H)'!$A$1:$CZ$1,_xlfn.XLOOKUP($A138,'Copy of PY1 Data(H)'!$A$1:$A$288,'Copy of PY1 Data(H)'!$A$1:$CZ$288))</f>
        <v>0</v>
      </c>
      <c r="AV138" s="180" cm="1">
        <f t="array" ref="AV138">_xlfn.XLOOKUP(AV$1,'Copy of PY1 Data(H)'!$A$1:$CZ$1,_xlfn.XLOOKUP($A138,'Copy of PY1 Data(H)'!$A$1:$A$288,'Copy of PY1 Data(H)'!$A$1:$CZ$288))</f>
        <v>123958173</v>
      </c>
      <c r="AW138" s="180" cm="1">
        <f t="array" ref="AW138">_xlfn.XLOOKUP(AW$1,'Copy of PY1 Data(H)'!$A$1:$CZ$1,_xlfn.XLOOKUP($A138,'Copy of PY1 Data(H)'!$A$1:$A$288,'Copy of PY1 Data(H)'!$A$1:$CZ$288))</f>
        <v>0</v>
      </c>
      <c r="AX138" s="180" cm="1">
        <f t="array" ref="AX138">_xlfn.XLOOKUP(AX$1,'Copy of PY1 Data(H)'!$A$1:$CZ$1,_xlfn.XLOOKUP($A138,'Copy of PY1 Data(H)'!$A$1:$A$288,'Copy of PY1 Data(H)'!$A$1:$CZ$288))</f>
        <v>0</v>
      </c>
      <c r="AY138" s="180" cm="1">
        <f t="array" ref="AY138">_xlfn.XLOOKUP(AY$1,'Copy of PY1 Data(H)'!$A$1:$CZ$1,_xlfn.XLOOKUP($A138,'Copy of PY1 Data(H)'!$A$1:$A$288,'Copy of PY1 Data(H)'!$A$1:$CZ$288))</f>
        <v>0</v>
      </c>
      <c r="AZ138" s="180" cm="1">
        <f t="array" ref="AZ138">_xlfn.XLOOKUP(AZ$1,'Copy of PY1 Data(H)'!$A$1:$CZ$1,_xlfn.XLOOKUP($A138,'Copy of PY1 Data(H)'!$A$1:$A$288,'Copy of PY1 Data(H)'!$A$1:$CZ$288))</f>
        <v>0</v>
      </c>
      <c r="BA138" s="180" cm="1">
        <f t="array" ref="BA138">_xlfn.XLOOKUP(BA$1,'Copy of PY1 Data(H)'!$A$1:$CZ$1,_xlfn.XLOOKUP($A138,'Copy of PY1 Data(H)'!$A$1:$A$288,'Copy of PY1 Data(H)'!$A$1:$CZ$288))</f>
        <v>0</v>
      </c>
      <c r="BB138" s="180" cm="1">
        <f t="array" ref="BB138">_xlfn.XLOOKUP(BB$1,'Copy of PY1 Data(H)'!$A$1:$CZ$1,_xlfn.XLOOKUP($A138,'Copy of PY1 Data(H)'!$A$1:$A$288,'Copy of PY1 Data(H)'!$A$1:$CZ$288))</f>
        <v>0</v>
      </c>
      <c r="BC138" s="180" cm="1">
        <f t="array" ref="BC138">_xlfn.XLOOKUP(BC$1,'Copy of PY1 Data(H)'!$A$1:$CZ$1,_xlfn.XLOOKUP($A138,'Copy of PY1 Data(H)'!$A$1:$A$288,'Copy of PY1 Data(H)'!$A$1:$CZ$288))</f>
        <v>0</v>
      </c>
      <c r="BD138" s="180" cm="1">
        <f t="array" ref="BD138">_xlfn.XLOOKUP(BD$1,'Copy of PY1 Data(H)'!$A$1:$CZ$1,_xlfn.XLOOKUP($A138,'Copy of PY1 Data(H)'!$A$1:$A$288,'Copy of PY1 Data(H)'!$A$1:$CZ$288))</f>
        <v>0</v>
      </c>
      <c r="BE138" s="180" cm="1">
        <f t="array" ref="BE138">_xlfn.XLOOKUP(BE$1,'Copy of PY1 Data(H)'!$A$1:$CZ$1,_xlfn.XLOOKUP($A138,'Copy of PY1 Data(H)'!$A$1:$A$288,'Copy of PY1 Data(H)'!$A$1:$CZ$288))</f>
        <v>0</v>
      </c>
      <c r="BF138" s="180" cm="1">
        <f t="array" ref="BF138">_xlfn.XLOOKUP(BF$1,'Copy of PY1 Data(H)'!$A$1:$CZ$1,_xlfn.XLOOKUP($A138,'Copy of PY1 Data(H)'!$A$1:$A$288,'Copy of PY1 Data(H)'!$A$1:$CZ$288))</f>
        <v>0</v>
      </c>
      <c r="BG138" s="180" cm="1">
        <f t="array" ref="BG138">_xlfn.XLOOKUP(BG$1,'Copy of PY1 Data(H)'!$A$1:$CZ$1,_xlfn.XLOOKUP($A138,'Copy of PY1 Data(H)'!$A$1:$A$288,'Copy of PY1 Data(H)'!$A$1:$CZ$288))</f>
        <v>0</v>
      </c>
      <c r="BH138" s="180" cm="1">
        <f t="array" ref="BH138">_xlfn.XLOOKUP(BH$1,'Copy of PY1 Data(H)'!$A$1:$CZ$1,_xlfn.XLOOKUP($A138,'Copy of PY1 Data(H)'!$A$1:$A$288,'Copy of PY1 Data(H)'!$A$1:$CZ$288))</f>
        <v>0</v>
      </c>
      <c r="BI138" s="180" cm="1">
        <f t="array" ref="BI138">_xlfn.XLOOKUP(BI$1,'Copy of PY1 Data(H)'!$A$1:$CZ$1,_xlfn.XLOOKUP($A138,'Copy of PY1 Data(H)'!$A$1:$A$288,'Copy of PY1 Data(H)'!$A$1:$CZ$288))</f>
        <v>0</v>
      </c>
      <c r="BJ138" s="180" cm="1">
        <f t="array" ref="BJ138">_xlfn.XLOOKUP(BJ$1,'Copy of PY1 Data(H)'!$A$1:$CZ$1,_xlfn.XLOOKUP($A138,'Copy of PY1 Data(H)'!$A$1:$A$288,'Copy of PY1 Data(H)'!$A$1:$CZ$288))</f>
        <v>0</v>
      </c>
      <c r="BK138" s="180" cm="1">
        <f t="array" ref="BK138">_xlfn.XLOOKUP(BK$1,'Copy of PY1 Data(H)'!$A$1:$CZ$1,_xlfn.XLOOKUP($A138,'Copy of PY1 Data(H)'!$A$1:$A$288,'Copy of PY1 Data(H)'!$A$1:$CZ$288))</f>
        <v>0</v>
      </c>
      <c r="BL138" s="180" cm="1">
        <f t="array" ref="BL138">_xlfn.XLOOKUP(BL$1,'Copy of PY1 Data(H)'!$A$1:$CZ$1,_xlfn.XLOOKUP($A138,'Copy of PY1 Data(H)'!$A$1:$A$288,'Copy of PY1 Data(H)'!$A$1:$CZ$288))</f>
        <v>0</v>
      </c>
      <c r="BM138" s="180" cm="1">
        <f t="array" ref="BM138">_xlfn.XLOOKUP(BM$1,'Copy of PY1 Data(H)'!$A$1:$CZ$1,_xlfn.XLOOKUP($A138,'Copy of PY1 Data(H)'!$A$1:$A$288,'Copy of PY1 Data(H)'!$A$1:$CZ$288))</f>
        <v>0</v>
      </c>
      <c r="BN138" s="180" cm="1">
        <f t="array" ref="BN138">_xlfn.XLOOKUP(BN$1,'Copy of PY1 Data(H)'!$A$1:$CZ$1,_xlfn.XLOOKUP($A138,'Copy of PY1 Data(H)'!$A$1:$A$288,'Copy of PY1 Data(H)'!$A$1:$CZ$288))</f>
        <v>2282228</v>
      </c>
      <c r="BO138" s="180" cm="1">
        <f t="array" ref="BO138">_xlfn.XLOOKUP(BO$1,'Copy of PY1 Data(H)'!$A$1:$CZ$1,_xlfn.XLOOKUP($A138,'Copy of PY1 Data(H)'!$A$1:$A$288,'Copy of PY1 Data(H)'!$A$1:$CZ$288))</f>
        <v>0</v>
      </c>
      <c r="BP138" s="180" cm="1">
        <f t="array" ref="BP138">_xlfn.XLOOKUP(BP$1,'Copy of PY1 Data(H)'!$A$1:$CZ$1,_xlfn.XLOOKUP($A138,'Copy of PY1 Data(H)'!$A$1:$A$288,'Copy of PY1 Data(H)'!$A$1:$CZ$288))</f>
        <v>91039149</v>
      </c>
      <c r="BQ138" s="180" cm="1">
        <f t="array" ref="BQ138">_xlfn.XLOOKUP(BQ$1,'Copy of PY1 Data(H)'!$A$1:$CZ$1,_xlfn.XLOOKUP($A138,'Copy of PY1 Data(H)'!$A$1:$A$288,'Copy of PY1 Data(H)'!$A$1:$CZ$288))</f>
        <v>0</v>
      </c>
      <c r="BR138" s="180" cm="1">
        <f t="array" ref="BR138">_xlfn.XLOOKUP(BR$1,'Copy of PY1 Data(H)'!$A$1:$CZ$1,_xlfn.XLOOKUP($A138,'Copy of PY1 Data(H)'!$A$1:$A$288,'Copy of PY1 Data(H)'!$A$1:$CZ$288))</f>
        <v>2740125</v>
      </c>
      <c r="BS138" s="180" cm="1">
        <f t="array" ref="BS138">_xlfn.XLOOKUP(BS$1,'Copy of PY1 Data(H)'!$A$1:$CZ$1,_xlfn.XLOOKUP($A138,'Copy of PY1 Data(H)'!$A$1:$A$288,'Copy of PY1 Data(H)'!$A$1:$CZ$288))</f>
        <v>0</v>
      </c>
      <c r="BT138" s="180" cm="1">
        <f t="array" ref="BT138">_xlfn.XLOOKUP(BT$1,'Copy of PY1 Data(H)'!$A$1:$CZ$1,_xlfn.XLOOKUP($A138,'Copy of PY1 Data(H)'!$A$1:$A$288,'Copy of PY1 Data(H)'!$A$1:$CZ$288))</f>
        <v>0</v>
      </c>
      <c r="BU138" s="180" cm="1">
        <f t="array" ref="BU138">_xlfn.XLOOKUP(BU$1,'Copy of PY1 Data(H)'!$A$1:$CZ$1,_xlfn.XLOOKUP($A138,'Copy of PY1 Data(H)'!$A$1:$A$288,'Copy of PY1 Data(H)'!$A$1:$CZ$288))</f>
        <v>298766</v>
      </c>
      <c r="BV138" s="180" cm="1">
        <f t="array" ref="BV138">_xlfn.XLOOKUP(BV$1,'Copy of PY1 Data(H)'!$A$1:$CZ$1,_xlfn.XLOOKUP($A138,'Copy of PY1 Data(H)'!$A$1:$A$288,'Copy of PY1 Data(H)'!$A$1:$CZ$288))</f>
        <v>0</v>
      </c>
      <c r="BW138" s="180" cm="1">
        <f t="array" ref="BW138">_xlfn.XLOOKUP(BW$1,'Copy of PY1 Data(H)'!$A$1:$CZ$1,_xlfn.XLOOKUP($A138,'Copy of PY1 Data(H)'!$A$1:$A$288,'Copy of PY1 Data(H)'!$A$1:$CZ$288))</f>
        <v>0</v>
      </c>
      <c r="BX138" s="180" cm="1">
        <f t="array" ref="BX138">_xlfn.XLOOKUP(BX$1,'Copy of PY1 Data(H)'!$A$1:$CZ$1,_xlfn.XLOOKUP($A138,'Copy of PY1 Data(H)'!$A$1:$A$288,'Copy of PY1 Data(H)'!$A$1:$CZ$288))</f>
        <v>0</v>
      </c>
      <c r="BY138" s="180" cm="1">
        <f t="array" ref="BY138">_xlfn.XLOOKUP(BY$1,'Copy of PY1 Data(H)'!$A$1:$CZ$1,_xlfn.XLOOKUP($A138,'Copy of PY1 Data(H)'!$A$1:$A$288,'Copy of PY1 Data(H)'!$A$1:$CZ$288))</f>
        <v>0</v>
      </c>
      <c r="BZ138" s="180" cm="1">
        <f t="array" ref="BZ138">_xlfn.XLOOKUP(BZ$1,'Copy of PY1 Data(H)'!$A$1:$CZ$1,_xlfn.XLOOKUP($A138,'Copy of PY1 Data(H)'!$A$1:$A$288,'Copy of PY1 Data(H)'!$A$1:$CZ$288))</f>
        <v>582072</v>
      </c>
      <c r="CA138" s="180" cm="1">
        <f t="array" ref="CA138">_xlfn.XLOOKUP(CA$1,'Copy of PY1 Data(H)'!$A$1:$CZ$1,_xlfn.XLOOKUP($A138,'Copy of PY1 Data(H)'!$A$1:$A$288,'Copy of PY1 Data(H)'!$A$1:$CZ$288))</f>
        <v>0</v>
      </c>
      <c r="CB138" s="180" cm="1">
        <f t="array" ref="CB138">_xlfn.XLOOKUP(CB$1,'Copy of PY1 Data(H)'!$A$1:$CZ$1,_xlfn.XLOOKUP($A138,'Copy of PY1 Data(H)'!$A$1:$A$288,'Copy of PY1 Data(H)'!$A$1:$CZ$288))</f>
        <v>0</v>
      </c>
      <c r="CC138" s="180" cm="1">
        <f t="array" ref="CC138">_xlfn.XLOOKUP(CC$1,'Copy of PY1 Data(H)'!$A$1:$CZ$1,_xlfn.XLOOKUP($A138,'Copy of PY1 Data(H)'!$A$1:$A$288,'Copy of PY1 Data(H)'!$A$1:$CZ$288))</f>
        <v>0</v>
      </c>
      <c r="CD138" s="180" cm="1">
        <f t="array" ref="CD138">_xlfn.XLOOKUP(CD$1,'Copy of PY1 Data(H)'!$A$1:$CZ$1,_xlfn.XLOOKUP($A138,'Copy of PY1 Data(H)'!$A$1:$A$288,'Copy of PY1 Data(H)'!$A$1:$CZ$288))</f>
        <v>18123086</v>
      </c>
    </row>
    <row r="139" spans="1:82" x14ac:dyDescent="0.3">
      <c r="A139" s="180">
        <v>52</v>
      </c>
      <c r="C139" s="180"/>
      <c r="D139" s="180" cm="1">
        <f t="array" ref="D139">_xlfn.XLOOKUP(D$1,'Copy of PY1 Data(H)'!$A$1:$CZ$1,_xlfn.XLOOKUP($A139,'Copy of PY1 Data(H)'!$A$1:$A$288,'Copy of PY1 Data(H)'!$A$1:$CZ$288))</f>
        <v>0</v>
      </c>
      <c r="E139" s="180" cm="1">
        <f t="array" ref="E139">_xlfn.XLOOKUP(E$1,'Copy of PY1 Data(H)'!$A$1:$CZ$1,_xlfn.XLOOKUP($A139,'Copy of PY1 Data(H)'!$A$1:$A$288,'Copy of PY1 Data(H)'!$A$1:$CZ$288))</f>
        <v>0</v>
      </c>
      <c r="F139" s="180" cm="1">
        <f t="array" ref="F139">_xlfn.XLOOKUP(F$1,'Copy of PY1 Data(H)'!$A$1:$CZ$1,_xlfn.XLOOKUP($A139,'Copy of PY1 Data(H)'!$A$1:$A$288,'Copy of PY1 Data(H)'!$A$1:$CZ$288))</f>
        <v>0</v>
      </c>
      <c r="G139" s="180" cm="1">
        <f t="array" ref="G139">_xlfn.XLOOKUP(G$1,'Copy of PY1 Data(H)'!$A$1:$CZ$1,_xlfn.XLOOKUP($A139,'Copy of PY1 Data(H)'!$A$1:$A$288,'Copy of PY1 Data(H)'!$A$1:$CZ$288))</f>
        <v>0</v>
      </c>
      <c r="H139" s="180" cm="1">
        <f t="array" ref="H139">_xlfn.XLOOKUP(H$1,'Copy of PY1 Data(H)'!$A$1:$CZ$1,_xlfn.XLOOKUP($A139,'Copy of PY1 Data(H)'!$A$1:$A$288,'Copy of PY1 Data(H)'!$A$1:$CZ$288))</f>
        <v>0</v>
      </c>
      <c r="I139" s="180" cm="1">
        <f t="array" ref="I139">_xlfn.XLOOKUP(I$1,'Copy of PY1 Data(H)'!$A$1:$CZ$1,_xlfn.XLOOKUP($A139,'Copy of PY1 Data(H)'!$A$1:$A$288,'Copy of PY1 Data(H)'!$A$1:$CZ$288))</f>
        <v>0</v>
      </c>
      <c r="J139" s="180" cm="1">
        <f t="array" ref="J139">_xlfn.XLOOKUP(J$1,'Copy of PY1 Data(H)'!$A$1:$CZ$1,_xlfn.XLOOKUP($A139,'Copy of PY1 Data(H)'!$A$1:$A$288,'Copy of PY1 Data(H)'!$A$1:$CZ$288))</f>
        <v>0</v>
      </c>
      <c r="K139" s="180" cm="1">
        <f t="array" ref="K139">_xlfn.XLOOKUP(K$1,'Copy of PY1 Data(H)'!$A$1:$CZ$1,_xlfn.XLOOKUP($A139,'Copy of PY1 Data(H)'!$A$1:$A$288,'Copy of PY1 Data(H)'!$A$1:$CZ$288))</f>
        <v>0</v>
      </c>
      <c r="L139" s="180" cm="1">
        <f t="array" ref="L139">_xlfn.XLOOKUP(L$1,'Copy of PY1 Data(H)'!$A$1:$CZ$1,_xlfn.XLOOKUP($A139,'Copy of PY1 Data(H)'!$A$1:$A$288,'Copy of PY1 Data(H)'!$A$1:$CZ$288))</f>
        <v>208636</v>
      </c>
      <c r="M139" s="180" cm="1">
        <f t="array" ref="M139">_xlfn.XLOOKUP(M$1,'Copy of PY1 Data(H)'!$A$1:$CZ$1,_xlfn.XLOOKUP($A139,'Copy of PY1 Data(H)'!$A$1:$A$288,'Copy of PY1 Data(H)'!$A$1:$CZ$288))</f>
        <v>0</v>
      </c>
      <c r="N139" s="180" cm="1">
        <f t="array" ref="N139">_xlfn.XLOOKUP(N$1,'Copy of PY1 Data(H)'!$A$1:$CZ$1,_xlfn.XLOOKUP($A139,'Copy of PY1 Data(H)'!$A$1:$A$288,'Copy of PY1 Data(H)'!$A$1:$CZ$288))</f>
        <v>0</v>
      </c>
      <c r="O139" s="180" cm="1">
        <f t="array" ref="O139">_xlfn.XLOOKUP(O$1,'Copy of PY1 Data(H)'!$A$1:$CZ$1,_xlfn.XLOOKUP($A139,'Copy of PY1 Data(H)'!$A$1:$A$288,'Copy of PY1 Data(H)'!$A$1:$CZ$288))</f>
        <v>0</v>
      </c>
      <c r="P139" s="180" cm="1">
        <f t="array" ref="P139">_xlfn.XLOOKUP(P$1,'Copy of PY1 Data(H)'!$A$1:$CZ$1,_xlfn.XLOOKUP($A139,'Copy of PY1 Data(H)'!$A$1:$A$288,'Copy of PY1 Data(H)'!$A$1:$CZ$288))</f>
        <v>0</v>
      </c>
      <c r="Q139" s="180" cm="1">
        <f t="array" ref="Q139">_xlfn.XLOOKUP(Q$1,'Copy of PY1 Data(H)'!$A$1:$CZ$1,_xlfn.XLOOKUP($A139,'Copy of PY1 Data(H)'!$A$1:$A$288,'Copy of PY1 Data(H)'!$A$1:$CZ$288))</f>
        <v>315599</v>
      </c>
      <c r="R139" s="180" cm="1">
        <f t="array" ref="R139">_xlfn.XLOOKUP(R$1,'Copy of PY1 Data(H)'!$A$1:$CZ$1,_xlfn.XLOOKUP($A139,'Copy of PY1 Data(H)'!$A$1:$A$288,'Copy of PY1 Data(H)'!$A$1:$CZ$288))</f>
        <v>0</v>
      </c>
      <c r="S139" s="180" cm="1">
        <f t="array" ref="S139">_xlfn.XLOOKUP(S$1,'Copy of PY1 Data(H)'!$A$1:$CZ$1,_xlfn.XLOOKUP($A139,'Copy of PY1 Data(H)'!$A$1:$A$288,'Copy of PY1 Data(H)'!$A$1:$CZ$288))</f>
        <v>14683</v>
      </c>
      <c r="T139" s="180" cm="1">
        <f t="array" ref="T139">_xlfn.XLOOKUP(T$1,'Copy of PY1 Data(H)'!$A$1:$CZ$1,_xlfn.XLOOKUP($A139,'Copy of PY1 Data(H)'!$A$1:$A$288,'Copy of PY1 Data(H)'!$A$1:$CZ$288))</f>
        <v>0</v>
      </c>
      <c r="U139" s="180" cm="1">
        <f t="array" ref="U139">_xlfn.XLOOKUP(U$1,'Copy of PY1 Data(H)'!$A$1:$CZ$1,_xlfn.XLOOKUP($A139,'Copy of PY1 Data(H)'!$A$1:$A$288,'Copy of PY1 Data(H)'!$A$1:$CZ$288))</f>
        <v>0</v>
      </c>
      <c r="V139" s="180" cm="1">
        <f t="array" ref="V139">_xlfn.XLOOKUP(V$1,'Copy of PY1 Data(H)'!$A$1:$CZ$1,_xlfn.XLOOKUP($A139,'Copy of PY1 Data(H)'!$A$1:$A$288,'Copy of PY1 Data(H)'!$A$1:$CZ$288))</f>
        <v>0</v>
      </c>
      <c r="W139" s="180" cm="1">
        <f t="array" ref="W139">_xlfn.XLOOKUP(W$1,'Copy of PY1 Data(H)'!$A$1:$CZ$1,_xlfn.XLOOKUP($A139,'Copy of PY1 Data(H)'!$A$1:$A$288,'Copy of PY1 Data(H)'!$A$1:$CZ$288))</f>
        <v>0</v>
      </c>
      <c r="X139" s="180" cm="1">
        <f t="array" ref="X139">_xlfn.XLOOKUP(X$1,'Copy of PY1 Data(H)'!$A$1:$CZ$1,_xlfn.XLOOKUP($A139,'Copy of PY1 Data(H)'!$A$1:$A$288,'Copy of PY1 Data(H)'!$A$1:$CZ$288))</f>
        <v>0</v>
      </c>
      <c r="Y139" s="180" cm="1">
        <f t="array" ref="Y139">_xlfn.XLOOKUP(Y$1,'Copy of PY1 Data(H)'!$A$1:$CZ$1,_xlfn.XLOOKUP($A139,'Copy of PY1 Data(H)'!$A$1:$A$288,'Copy of PY1 Data(H)'!$A$1:$CZ$288))</f>
        <v>4181</v>
      </c>
      <c r="Z139" s="180" cm="1">
        <f t="array" ref="Z139">_xlfn.XLOOKUP(Z$1,'Copy of PY1 Data(H)'!$A$1:$CZ$1,_xlfn.XLOOKUP($A139,'Copy of PY1 Data(H)'!$A$1:$A$288,'Copy of PY1 Data(H)'!$A$1:$CZ$288))</f>
        <v>0</v>
      </c>
      <c r="AA139" s="180" cm="1">
        <f t="array" ref="AA139">_xlfn.XLOOKUP(AA$1,'Copy of PY1 Data(H)'!$A$1:$CZ$1,_xlfn.XLOOKUP($A139,'Copy of PY1 Data(H)'!$A$1:$A$288,'Copy of PY1 Data(H)'!$A$1:$CZ$288))</f>
        <v>0</v>
      </c>
      <c r="AB139" s="180" cm="1">
        <f t="array" ref="AB139">_xlfn.XLOOKUP(AB$1,'Copy of PY1 Data(H)'!$A$1:$CZ$1,_xlfn.XLOOKUP($A139,'Copy of PY1 Data(H)'!$A$1:$A$288,'Copy of PY1 Data(H)'!$A$1:$CZ$288))</f>
        <v>0</v>
      </c>
      <c r="AC139" s="180" cm="1">
        <f t="array" ref="AC139">_xlfn.XLOOKUP(AC$1,'Copy of PY1 Data(H)'!$A$1:$CZ$1,_xlfn.XLOOKUP($A139,'Copy of PY1 Data(H)'!$A$1:$A$288,'Copy of PY1 Data(H)'!$A$1:$CZ$288))</f>
        <v>0</v>
      </c>
      <c r="AD139" s="180" cm="1">
        <f t="array" ref="AD139">_xlfn.XLOOKUP(AD$1,'Copy of PY1 Data(H)'!$A$1:$CZ$1,_xlfn.XLOOKUP($A139,'Copy of PY1 Data(H)'!$A$1:$A$288,'Copy of PY1 Data(H)'!$A$1:$CZ$288))</f>
        <v>0</v>
      </c>
      <c r="AE139" s="180" cm="1">
        <f t="array" ref="AE139">_xlfn.XLOOKUP(AE$1,'Copy of PY1 Data(H)'!$A$1:$CZ$1,_xlfn.XLOOKUP($A139,'Copy of PY1 Data(H)'!$A$1:$A$288,'Copy of PY1 Data(H)'!$A$1:$CZ$288))</f>
        <v>0</v>
      </c>
      <c r="AF139" s="180" cm="1">
        <f t="array" ref="AF139">_xlfn.XLOOKUP(AF$1,'Copy of PY1 Data(H)'!$A$1:$CZ$1,_xlfn.XLOOKUP($A139,'Copy of PY1 Data(H)'!$A$1:$A$288,'Copy of PY1 Data(H)'!$A$1:$CZ$288))</f>
        <v>2123993</v>
      </c>
      <c r="AG139" s="180" cm="1">
        <f t="array" ref="AG139">_xlfn.XLOOKUP(AG$1,'Copy of PY1 Data(H)'!$A$1:$CZ$1,_xlfn.XLOOKUP($A139,'Copy of PY1 Data(H)'!$A$1:$A$288,'Copy of PY1 Data(H)'!$A$1:$CZ$288))</f>
        <v>0</v>
      </c>
      <c r="AH139" s="180" cm="1">
        <f t="array" ref="AH139">_xlfn.XLOOKUP(AH$1,'Copy of PY1 Data(H)'!$A$1:$CZ$1,_xlfn.XLOOKUP($A139,'Copy of PY1 Data(H)'!$A$1:$A$288,'Copy of PY1 Data(H)'!$A$1:$CZ$288))</f>
        <v>0</v>
      </c>
      <c r="AI139" s="180" cm="1">
        <f t="array" ref="AI139">_xlfn.XLOOKUP(AI$1,'Copy of PY1 Data(H)'!$A$1:$CZ$1,_xlfn.XLOOKUP($A139,'Copy of PY1 Data(H)'!$A$1:$A$288,'Copy of PY1 Data(H)'!$A$1:$CZ$288))</f>
        <v>0</v>
      </c>
      <c r="AJ139" s="180" cm="1">
        <f t="array" ref="AJ139">_xlfn.XLOOKUP(AJ$1,'Copy of PY1 Data(H)'!$A$1:$CZ$1,_xlfn.XLOOKUP($A139,'Copy of PY1 Data(H)'!$A$1:$A$288,'Copy of PY1 Data(H)'!$A$1:$CZ$288))</f>
        <v>0</v>
      </c>
      <c r="AK139" s="180" cm="1">
        <f t="array" ref="AK139">_xlfn.XLOOKUP(AK$1,'Copy of PY1 Data(H)'!$A$1:$CZ$1,_xlfn.XLOOKUP($A139,'Copy of PY1 Data(H)'!$A$1:$A$288,'Copy of PY1 Data(H)'!$A$1:$CZ$288))</f>
        <v>0</v>
      </c>
      <c r="AL139" s="180" cm="1">
        <f t="array" ref="AL139">_xlfn.XLOOKUP(AL$1,'Copy of PY1 Data(H)'!$A$1:$CZ$1,_xlfn.XLOOKUP($A139,'Copy of PY1 Data(H)'!$A$1:$A$288,'Copy of PY1 Data(H)'!$A$1:$CZ$288))</f>
        <v>0</v>
      </c>
      <c r="AM139" s="180" cm="1">
        <f t="array" ref="AM139">_xlfn.XLOOKUP(AM$1,'Copy of PY1 Data(H)'!$A$1:$CZ$1,_xlfn.XLOOKUP($A139,'Copy of PY1 Data(H)'!$A$1:$A$288,'Copy of PY1 Data(H)'!$A$1:$CZ$288))</f>
        <v>0</v>
      </c>
      <c r="AN139" s="180" cm="1">
        <f t="array" ref="AN139">_xlfn.XLOOKUP(AN$1,'Copy of PY1 Data(H)'!$A$1:$CZ$1,_xlfn.XLOOKUP($A139,'Copy of PY1 Data(H)'!$A$1:$A$288,'Copy of PY1 Data(H)'!$A$1:$CZ$288))</f>
        <v>0</v>
      </c>
      <c r="AO139" s="180" cm="1">
        <f t="array" ref="AO139">_xlfn.XLOOKUP(AO$1,'Copy of PY1 Data(H)'!$A$1:$CZ$1,_xlfn.XLOOKUP($A139,'Copy of PY1 Data(H)'!$A$1:$A$288,'Copy of PY1 Data(H)'!$A$1:$CZ$288))</f>
        <v>0</v>
      </c>
      <c r="AP139" s="180" cm="1">
        <f t="array" ref="AP139">_xlfn.XLOOKUP(AP$1,'Copy of PY1 Data(H)'!$A$1:$CZ$1,_xlfn.XLOOKUP($A139,'Copy of PY1 Data(H)'!$A$1:$A$288,'Copy of PY1 Data(H)'!$A$1:$CZ$288))</f>
        <v>285751</v>
      </c>
      <c r="AQ139" s="180" cm="1">
        <f t="array" ref="AQ139">_xlfn.XLOOKUP(AQ$1,'Copy of PY1 Data(H)'!$A$1:$CZ$1,_xlfn.XLOOKUP($A139,'Copy of PY1 Data(H)'!$A$1:$A$288,'Copy of PY1 Data(H)'!$A$1:$CZ$288))</f>
        <v>0</v>
      </c>
      <c r="AR139" s="180" cm="1">
        <f t="array" ref="AR139">_xlfn.XLOOKUP(AR$1,'Copy of PY1 Data(H)'!$A$1:$CZ$1,_xlfn.XLOOKUP($A139,'Copy of PY1 Data(H)'!$A$1:$A$288,'Copy of PY1 Data(H)'!$A$1:$CZ$288))</f>
        <v>0</v>
      </c>
      <c r="AS139" s="180" cm="1">
        <f t="array" ref="AS139">_xlfn.XLOOKUP(AS$1,'Copy of PY1 Data(H)'!$A$1:$CZ$1,_xlfn.XLOOKUP($A139,'Copy of PY1 Data(H)'!$A$1:$A$288,'Copy of PY1 Data(H)'!$A$1:$CZ$288))</f>
        <v>0</v>
      </c>
      <c r="AT139" s="180" cm="1">
        <f t="array" ref="AT139">_xlfn.XLOOKUP(AT$1,'Copy of PY1 Data(H)'!$A$1:$CZ$1,_xlfn.XLOOKUP($A139,'Copy of PY1 Data(H)'!$A$1:$A$288,'Copy of PY1 Data(H)'!$A$1:$CZ$288))</f>
        <v>0</v>
      </c>
      <c r="AU139" s="180" cm="1">
        <f t="array" ref="AU139">_xlfn.XLOOKUP(AU$1,'Copy of PY1 Data(H)'!$A$1:$CZ$1,_xlfn.XLOOKUP($A139,'Copy of PY1 Data(H)'!$A$1:$A$288,'Copy of PY1 Data(H)'!$A$1:$CZ$288))</f>
        <v>0</v>
      </c>
      <c r="AV139" s="180" cm="1">
        <f t="array" ref="AV139">_xlfn.XLOOKUP(AV$1,'Copy of PY1 Data(H)'!$A$1:$CZ$1,_xlfn.XLOOKUP($A139,'Copy of PY1 Data(H)'!$A$1:$A$288,'Copy of PY1 Data(H)'!$A$1:$CZ$288))</f>
        <v>11998783</v>
      </c>
      <c r="AW139" s="180" cm="1">
        <f t="array" ref="AW139">_xlfn.XLOOKUP(AW$1,'Copy of PY1 Data(H)'!$A$1:$CZ$1,_xlfn.XLOOKUP($A139,'Copy of PY1 Data(H)'!$A$1:$A$288,'Copy of PY1 Data(H)'!$A$1:$CZ$288))</f>
        <v>0</v>
      </c>
      <c r="AX139" s="180" cm="1">
        <f t="array" ref="AX139">_xlfn.XLOOKUP(AX$1,'Copy of PY1 Data(H)'!$A$1:$CZ$1,_xlfn.XLOOKUP($A139,'Copy of PY1 Data(H)'!$A$1:$A$288,'Copy of PY1 Data(H)'!$A$1:$CZ$288))</f>
        <v>0</v>
      </c>
      <c r="AY139" s="180" cm="1">
        <f t="array" ref="AY139">_xlfn.XLOOKUP(AY$1,'Copy of PY1 Data(H)'!$A$1:$CZ$1,_xlfn.XLOOKUP($A139,'Copy of PY1 Data(H)'!$A$1:$A$288,'Copy of PY1 Data(H)'!$A$1:$CZ$288))</f>
        <v>0</v>
      </c>
      <c r="AZ139" s="180" cm="1">
        <f t="array" ref="AZ139">_xlfn.XLOOKUP(AZ$1,'Copy of PY1 Data(H)'!$A$1:$CZ$1,_xlfn.XLOOKUP($A139,'Copy of PY1 Data(H)'!$A$1:$A$288,'Copy of PY1 Data(H)'!$A$1:$CZ$288))</f>
        <v>0</v>
      </c>
      <c r="BA139" s="180" cm="1">
        <f t="array" ref="BA139">_xlfn.XLOOKUP(BA$1,'Copy of PY1 Data(H)'!$A$1:$CZ$1,_xlfn.XLOOKUP($A139,'Copy of PY1 Data(H)'!$A$1:$A$288,'Copy of PY1 Data(H)'!$A$1:$CZ$288))</f>
        <v>0</v>
      </c>
      <c r="BB139" s="180" cm="1">
        <f t="array" ref="BB139">_xlfn.XLOOKUP(BB$1,'Copy of PY1 Data(H)'!$A$1:$CZ$1,_xlfn.XLOOKUP($A139,'Copy of PY1 Data(H)'!$A$1:$A$288,'Copy of PY1 Data(H)'!$A$1:$CZ$288))</f>
        <v>0</v>
      </c>
      <c r="BC139" s="180" cm="1">
        <f t="array" ref="BC139">_xlfn.XLOOKUP(BC$1,'Copy of PY1 Data(H)'!$A$1:$CZ$1,_xlfn.XLOOKUP($A139,'Copy of PY1 Data(H)'!$A$1:$A$288,'Copy of PY1 Data(H)'!$A$1:$CZ$288))</f>
        <v>0</v>
      </c>
      <c r="BD139" s="180" cm="1">
        <f t="array" ref="BD139">_xlfn.XLOOKUP(BD$1,'Copy of PY1 Data(H)'!$A$1:$CZ$1,_xlfn.XLOOKUP($A139,'Copy of PY1 Data(H)'!$A$1:$A$288,'Copy of PY1 Data(H)'!$A$1:$CZ$288))</f>
        <v>0</v>
      </c>
      <c r="BE139" s="180" cm="1">
        <f t="array" ref="BE139">_xlfn.XLOOKUP(BE$1,'Copy of PY1 Data(H)'!$A$1:$CZ$1,_xlfn.XLOOKUP($A139,'Copy of PY1 Data(H)'!$A$1:$A$288,'Copy of PY1 Data(H)'!$A$1:$CZ$288))</f>
        <v>0</v>
      </c>
      <c r="BF139" s="180" cm="1">
        <f t="array" ref="BF139">_xlfn.XLOOKUP(BF$1,'Copy of PY1 Data(H)'!$A$1:$CZ$1,_xlfn.XLOOKUP($A139,'Copy of PY1 Data(H)'!$A$1:$A$288,'Copy of PY1 Data(H)'!$A$1:$CZ$288))</f>
        <v>0</v>
      </c>
      <c r="BG139" s="180" cm="1">
        <f t="array" ref="BG139">_xlfn.XLOOKUP(BG$1,'Copy of PY1 Data(H)'!$A$1:$CZ$1,_xlfn.XLOOKUP($A139,'Copy of PY1 Data(H)'!$A$1:$A$288,'Copy of PY1 Data(H)'!$A$1:$CZ$288))</f>
        <v>0</v>
      </c>
      <c r="BH139" s="180" cm="1">
        <f t="array" ref="BH139">_xlfn.XLOOKUP(BH$1,'Copy of PY1 Data(H)'!$A$1:$CZ$1,_xlfn.XLOOKUP($A139,'Copy of PY1 Data(H)'!$A$1:$A$288,'Copy of PY1 Data(H)'!$A$1:$CZ$288))</f>
        <v>0</v>
      </c>
      <c r="BI139" s="180" cm="1">
        <f t="array" ref="BI139">_xlfn.XLOOKUP(BI$1,'Copy of PY1 Data(H)'!$A$1:$CZ$1,_xlfn.XLOOKUP($A139,'Copy of PY1 Data(H)'!$A$1:$A$288,'Copy of PY1 Data(H)'!$A$1:$CZ$288))</f>
        <v>0</v>
      </c>
      <c r="BJ139" s="180" cm="1">
        <f t="array" ref="BJ139">_xlfn.XLOOKUP(BJ$1,'Copy of PY1 Data(H)'!$A$1:$CZ$1,_xlfn.XLOOKUP($A139,'Copy of PY1 Data(H)'!$A$1:$A$288,'Copy of PY1 Data(H)'!$A$1:$CZ$288))</f>
        <v>0</v>
      </c>
      <c r="BK139" s="180" cm="1">
        <f t="array" ref="BK139">_xlfn.XLOOKUP(BK$1,'Copy of PY1 Data(H)'!$A$1:$CZ$1,_xlfn.XLOOKUP($A139,'Copy of PY1 Data(H)'!$A$1:$A$288,'Copy of PY1 Data(H)'!$A$1:$CZ$288))</f>
        <v>0</v>
      </c>
      <c r="BL139" s="180" cm="1">
        <f t="array" ref="BL139">_xlfn.XLOOKUP(BL$1,'Copy of PY1 Data(H)'!$A$1:$CZ$1,_xlfn.XLOOKUP($A139,'Copy of PY1 Data(H)'!$A$1:$A$288,'Copy of PY1 Data(H)'!$A$1:$CZ$288))</f>
        <v>0</v>
      </c>
      <c r="BM139" s="180" cm="1">
        <f t="array" ref="BM139">_xlfn.XLOOKUP(BM$1,'Copy of PY1 Data(H)'!$A$1:$CZ$1,_xlfn.XLOOKUP($A139,'Copy of PY1 Data(H)'!$A$1:$A$288,'Copy of PY1 Data(H)'!$A$1:$CZ$288))</f>
        <v>0</v>
      </c>
      <c r="BN139" s="180" cm="1">
        <f t="array" ref="BN139">_xlfn.XLOOKUP(BN$1,'Copy of PY1 Data(H)'!$A$1:$CZ$1,_xlfn.XLOOKUP($A139,'Copy of PY1 Data(H)'!$A$1:$A$288,'Copy of PY1 Data(H)'!$A$1:$CZ$288))</f>
        <v>87219</v>
      </c>
      <c r="BO139" s="180" cm="1">
        <f t="array" ref="BO139">_xlfn.XLOOKUP(BO$1,'Copy of PY1 Data(H)'!$A$1:$CZ$1,_xlfn.XLOOKUP($A139,'Copy of PY1 Data(H)'!$A$1:$A$288,'Copy of PY1 Data(H)'!$A$1:$CZ$288))</f>
        <v>0</v>
      </c>
      <c r="BP139" s="180" cm="1">
        <f t="array" ref="BP139">_xlfn.XLOOKUP(BP$1,'Copy of PY1 Data(H)'!$A$1:$CZ$1,_xlfn.XLOOKUP($A139,'Copy of PY1 Data(H)'!$A$1:$A$288,'Copy of PY1 Data(H)'!$A$1:$CZ$288))</f>
        <v>3209214</v>
      </c>
      <c r="BQ139" s="180" cm="1">
        <f t="array" ref="BQ139">_xlfn.XLOOKUP(BQ$1,'Copy of PY1 Data(H)'!$A$1:$CZ$1,_xlfn.XLOOKUP($A139,'Copy of PY1 Data(H)'!$A$1:$A$288,'Copy of PY1 Data(H)'!$A$1:$CZ$288))</f>
        <v>0</v>
      </c>
      <c r="BR139" s="180" cm="1">
        <f t="array" ref="BR139">_xlfn.XLOOKUP(BR$1,'Copy of PY1 Data(H)'!$A$1:$CZ$1,_xlfn.XLOOKUP($A139,'Copy of PY1 Data(H)'!$A$1:$A$288,'Copy of PY1 Data(H)'!$A$1:$CZ$288))</f>
        <v>135823</v>
      </c>
      <c r="BS139" s="180" cm="1">
        <f t="array" ref="BS139">_xlfn.XLOOKUP(BS$1,'Copy of PY1 Data(H)'!$A$1:$CZ$1,_xlfn.XLOOKUP($A139,'Copy of PY1 Data(H)'!$A$1:$A$288,'Copy of PY1 Data(H)'!$A$1:$CZ$288))</f>
        <v>0</v>
      </c>
      <c r="BT139" s="180" cm="1">
        <f t="array" ref="BT139">_xlfn.XLOOKUP(BT$1,'Copy of PY1 Data(H)'!$A$1:$CZ$1,_xlfn.XLOOKUP($A139,'Copy of PY1 Data(H)'!$A$1:$A$288,'Copy of PY1 Data(H)'!$A$1:$CZ$288))</f>
        <v>0</v>
      </c>
      <c r="BU139" s="180" cm="1">
        <f t="array" ref="BU139">_xlfn.XLOOKUP(BU$1,'Copy of PY1 Data(H)'!$A$1:$CZ$1,_xlfn.XLOOKUP($A139,'Copy of PY1 Data(H)'!$A$1:$A$288,'Copy of PY1 Data(H)'!$A$1:$CZ$288))</f>
        <v>11617</v>
      </c>
      <c r="BV139" s="180" cm="1">
        <f t="array" ref="BV139">_xlfn.XLOOKUP(BV$1,'Copy of PY1 Data(H)'!$A$1:$CZ$1,_xlfn.XLOOKUP($A139,'Copy of PY1 Data(H)'!$A$1:$A$288,'Copy of PY1 Data(H)'!$A$1:$CZ$288))</f>
        <v>0</v>
      </c>
      <c r="BW139" s="180" cm="1">
        <f t="array" ref="BW139">_xlfn.XLOOKUP(BW$1,'Copy of PY1 Data(H)'!$A$1:$CZ$1,_xlfn.XLOOKUP($A139,'Copy of PY1 Data(H)'!$A$1:$A$288,'Copy of PY1 Data(H)'!$A$1:$CZ$288))</f>
        <v>0</v>
      </c>
      <c r="BX139" s="180" cm="1">
        <f t="array" ref="BX139">_xlfn.XLOOKUP(BX$1,'Copy of PY1 Data(H)'!$A$1:$CZ$1,_xlfn.XLOOKUP($A139,'Copy of PY1 Data(H)'!$A$1:$A$288,'Copy of PY1 Data(H)'!$A$1:$CZ$288))</f>
        <v>0</v>
      </c>
      <c r="BY139" s="180" cm="1">
        <f t="array" ref="BY139">_xlfn.XLOOKUP(BY$1,'Copy of PY1 Data(H)'!$A$1:$CZ$1,_xlfn.XLOOKUP($A139,'Copy of PY1 Data(H)'!$A$1:$A$288,'Copy of PY1 Data(H)'!$A$1:$CZ$288))</f>
        <v>0</v>
      </c>
      <c r="BZ139" s="180" cm="1">
        <f t="array" ref="BZ139">_xlfn.XLOOKUP(BZ$1,'Copy of PY1 Data(H)'!$A$1:$CZ$1,_xlfn.XLOOKUP($A139,'Copy of PY1 Data(H)'!$A$1:$A$288,'Copy of PY1 Data(H)'!$A$1:$CZ$288))</f>
        <v>31207</v>
      </c>
      <c r="CA139" s="180" cm="1">
        <f t="array" ref="CA139">_xlfn.XLOOKUP(CA$1,'Copy of PY1 Data(H)'!$A$1:$CZ$1,_xlfn.XLOOKUP($A139,'Copy of PY1 Data(H)'!$A$1:$A$288,'Copy of PY1 Data(H)'!$A$1:$CZ$288))</f>
        <v>0</v>
      </c>
      <c r="CB139" s="180" cm="1">
        <f t="array" ref="CB139">_xlfn.XLOOKUP(CB$1,'Copy of PY1 Data(H)'!$A$1:$CZ$1,_xlfn.XLOOKUP($A139,'Copy of PY1 Data(H)'!$A$1:$A$288,'Copy of PY1 Data(H)'!$A$1:$CZ$288))</f>
        <v>0</v>
      </c>
      <c r="CC139" s="180" cm="1">
        <f t="array" ref="CC139">_xlfn.XLOOKUP(CC$1,'Copy of PY1 Data(H)'!$A$1:$CZ$1,_xlfn.XLOOKUP($A139,'Copy of PY1 Data(H)'!$A$1:$A$288,'Copy of PY1 Data(H)'!$A$1:$CZ$288))</f>
        <v>0</v>
      </c>
      <c r="CD139" s="180" cm="1">
        <f t="array" ref="CD139">_xlfn.XLOOKUP(CD$1,'Copy of PY1 Data(H)'!$A$1:$CZ$1,_xlfn.XLOOKUP($A139,'Copy of PY1 Data(H)'!$A$1:$A$288,'Copy of PY1 Data(H)'!$A$1:$CZ$288))</f>
        <v>1271119</v>
      </c>
    </row>
    <row r="140" spans="1:82" x14ac:dyDescent="0.3">
      <c r="A140" s="180">
        <v>94</v>
      </c>
      <c r="C140" s="180"/>
      <c r="D140" s="180" cm="1">
        <f t="array" ref="D140">_xlfn.XLOOKUP(D$1,'Copy of PY1 Data(H)'!$A$1:$CZ$1,_xlfn.XLOOKUP($A140,'Copy of PY1 Data(H)'!$A$1:$A$288,'Copy of PY1 Data(H)'!$A$1:$CZ$288))</f>
        <v>0</v>
      </c>
      <c r="E140" s="180" cm="1">
        <f t="array" ref="E140">_xlfn.XLOOKUP(E$1,'Copy of PY1 Data(H)'!$A$1:$CZ$1,_xlfn.XLOOKUP($A140,'Copy of PY1 Data(H)'!$A$1:$A$288,'Copy of PY1 Data(H)'!$A$1:$CZ$288))</f>
        <v>0</v>
      </c>
      <c r="F140" s="180" cm="1">
        <f t="array" ref="F140">_xlfn.XLOOKUP(F$1,'Copy of PY1 Data(H)'!$A$1:$CZ$1,_xlfn.XLOOKUP($A140,'Copy of PY1 Data(H)'!$A$1:$A$288,'Copy of PY1 Data(H)'!$A$1:$CZ$288))</f>
        <v>0</v>
      </c>
      <c r="G140" s="180" cm="1">
        <f t="array" ref="G140">_xlfn.XLOOKUP(G$1,'Copy of PY1 Data(H)'!$A$1:$CZ$1,_xlfn.XLOOKUP($A140,'Copy of PY1 Data(H)'!$A$1:$A$288,'Copy of PY1 Data(H)'!$A$1:$CZ$288))</f>
        <v>0</v>
      </c>
      <c r="H140" s="180" cm="1">
        <f t="array" ref="H140">_xlfn.XLOOKUP(H$1,'Copy of PY1 Data(H)'!$A$1:$CZ$1,_xlfn.XLOOKUP($A140,'Copy of PY1 Data(H)'!$A$1:$A$288,'Copy of PY1 Data(H)'!$A$1:$CZ$288))</f>
        <v>0</v>
      </c>
      <c r="I140" s="180" cm="1">
        <f t="array" ref="I140">_xlfn.XLOOKUP(I$1,'Copy of PY1 Data(H)'!$A$1:$CZ$1,_xlfn.XLOOKUP($A140,'Copy of PY1 Data(H)'!$A$1:$A$288,'Copy of PY1 Data(H)'!$A$1:$CZ$288))</f>
        <v>0</v>
      </c>
      <c r="J140" s="180" cm="1">
        <f t="array" ref="J140">_xlfn.XLOOKUP(J$1,'Copy of PY1 Data(H)'!$A$1:$CZ$1,_xlfn.XLOOKUP($A140,'Copy of PY1 Data(H)'!$A$1:$A$288,'Copy of PY1 Data(H)'!$A$1:$CZ$288))</f>
        <v>0</v>
      </c>
      <c r="K140" s="180" cm="1">
        <f t="array" ref="K140">_xlfn.XLOOKUP(K$1,'Copy of PY1 Data(H)'!$A$1:$CZ$1,_xlfn.XLOOKUP($A140,'Copy of PY1 Data(H)'!$A$1:$A$288,'Copy of PY1 Data(H)'!$A$1:$CZ$288))</f>
        <v>0</v>
      </c>
      <c r="L140" s="180" cm="1">
        <f t="array" ref="L140">_xlfn.XLOOKUP(L$1,'Copy of PY1 Data(H)'!$A$1:$CZ$1,_xlfn.XLOOKUP($A140,'Copy of PY1 Data(H)'!$A$1:$A$288,'Copy of PY1 Data(H)'!$A$1:$CZ$288))</f>
        <v>6019298</v>
      </c>
      <c r="M140" s="180" cm="1">
        <f t="array" ref="M140">_xlfn.XLOOKUP(M$1,'Copy of PY1 Data(H)'!$A$1:$CZ$1,_xlfn.XLOOKUP($A140,'Copy of PY1 Data(H)'!$A$1:$A$288,'Copy of PY1 Data(H)'!$A$1:$CZ$288))</f>
        <v>0</v>
      </c>
      <c r="N140" s="180" cm="1">
        <f t="array" ref="N140">_xlfn.XLOOKUP(N$1,'Copy of PY1 Data(H)'!$A$1:$CZ$1,_xlfn.XLOOKUP($A140,'Copy of PY1 Data(H)'!$A$1:$A$288,'Copy of PY1 Data(H)'!$A$1:$CZ$288))</f>
        <v>0</v>
      </c>
      <c r="O140" s="180" cm="1">
        <f t="array" ref="O140">_xlfn.XLOOKUP(O$1,'Copy of PY1 Data(H)'!$A$1:$CZ$1,_xlfn.XLOOKUP($A140,'Copy of PY1 Data(H)'!$A$1:$A$288,'Copy of PY1 Data(H)'!$A$1:$CZ$288))</f>
        <v>0</v>
      </c>
      <c r="P140" s="180" cm="1">
        <f t="array" ref="P140">_xlfn.XLOOKUP(P$1,'Copy of PY1 Data(H)'!$A$1:$CZ$1,_xlfn.XLOOKUP($A140,'Copy of PY1 Data(H)'!$A$1:$A$288,'Copy of PY1 Data(H)'!$A$1:$CZ$288))</f>
        <v>0</v>
      </c>
      <c r="Q140" s="180" cm="1">
        <f t="array" ref="Q140">_xlfn.XLOOKUP(Q$1,'Copy of PY1 Data(H)'!$A$1:$CZ$1,_xlfn.XLOOKUP($A140,'Copy of PY1 Data(H)'!$A$1:$A$288,'Copy of PY1 Data(H)'!$A$1:$CZ$288))</f>
        <v>7336277</v>
      </c>
      <c r="R140" s="180" cm="1">
        <f t="array" ref="R140">_xlfn.XLOOKUP(R$1,'Copy of PY1 Data(H)'!$A$1:$CZ$1,_xlfn.XLOOKUP($A140,'Copy of PY1 Data(H)'!$A$1:$A$288,'Copy of PY1 Data(H)'!$A$1:$CZ$288))</f>
        <v>0</v>
      </c>
      <c r="S140" s="180" cm="1">
        <f t="array" ref="S140">_xlfn.XLOOKUP(S$1,'Copy of PY1 Data(H)'!$A$1:$CZ$1,_xlfn.XLOOKUP($A140,'Copy of PY1 Data(H)'!$A$1:$A$288,'Copy of PY1 Data(H)'!$A$1:$CZ$288))</f>
        <v>618707</v>
      </c>
      <c r="T140" s="180" cm="1">
        <f t="array" ref="T140">_xlfn.XLOOKUP(T$1,'Copy of PY1 Data(H)'!$A$1:$CZ$1,_xlfn.XLOOKUP($A140,'Copy of PY1 Data(H)'!$A$1:$A$288,'Copy of PY1 Data(H)'!$A$1:$CZ$288))</f>
        <v>0</v>
      </c>
      <c r="U140" s="180" cm="1">
        <f t="array" ref="U140">_xlfn.XLOOKUP(U$1,'Copy of PY1 Data(H)'!$A$1:$CZ$1,_xlfn.XLOOKUP($A140,'Copy of PY1 Data(H)'!$A$1:$A$288,'Copy of PY1 Data(H)'!$A$1:$CZ$288))</f>
        <v>0</v>
      </c>
      <c r="V140" s="180" cm="1">
        <f t="array" ref="V140">_xlfn.XLOOKUP(V$1,'Copy of PY1 Data(H)'!$A$1:$CZ$1,_xlfn.XLOOKUP($A140,'Copy of PY1 Data(H)'!$A$1:$A$288,'Copy of PY1 Data(H)'!$A$1:$CZ$288))</f>
        <v>0</v>
      </c>
      <c r="W140" s="180" cm="1">
        <f t="array" ref="W140">_xlfn.XLOOKUP(W$1,'Copy of PY1 Data(H)'!$A$1:$CZ$1,_xlfn.XLOOKUP($A140,'Copy of PY1 Data(H)'!$A$1:$A$288,'Copy of PY1 Data(H)'!$A$1:$CZ$288))</f>
        <v>0</v>
      </c>
      <c r="X140" s="180" cm="1">
        <f t="array" ref="X140">_xlfn.XLOOKUP(X$1,'Copy of PY1 Data(H)'!$A$1:$CZ$1,_xlfn.XLOOKUP($A140,'Copy of PY1 Data(H)'!$A$1:$A$288,'Copy of PY1 Data(H)'!$A$1:$CZ$288))</f>
        <v>0</v>
      </c>
      <c r="Y140" s="180" cm="1">
        <f t="array" ref="Y140">_xlfn.XLOOKUP(Y$1,'Copy of PY1 Data(H)'!$A$1:$CZ$1,_xlfn.XLOOKUP($A140,'Copy of PY1 Data(H)'!$A$1:$A$288,'Copy of PY1 Data(H)'!$A$1:$CZ$288))</f>
        <v>1546886</v>
      </c>
      <c r="Z140" s="180" cm="1">
        <f t="array" ref="Z140">_xlfn.XLOOKUP(Z$1,'Copy of PY1 Data(H)'!$A$1:$CZ$1,_xlfn.XLOOKUP($A140,'Copy of PY1 Data(H)'!$A$1:$A$288,'Copy of PY1 Data(H)'!$A$1:$CZ$288))</f>
        <v>0</v>
      </c>
      <c r="AA140" s="180" cm="1">
        <f t="array" ref="AA140">_xlfn.XLOOKUP(AA$1,'Copy of PY1 Data(H)'!$A$1:$CZ$1,_xlfn.XLOOKUP($A140,'Copy of PY1 Data(H)'!$A$1:$A$288,'Copy of PY1 Data(H)'!$A$1:$CZ$288))</f>
        <v>0</v>
      </c>
      <c r="AB140" s="180" cm="1">
        <f t="array" ref="AB140">_xlfn.XLOOKUP(AB$1,'Copy of PY1 Data(H)'!$A$1:$CZ$1,_xlfn.XLOOKUP($A140,'Copy of PY1 Data(H)'!$A$1:$A$288,'Copy of PY1 Data(H)'!$A$1:$CZ$288))</f>
        <v>0</v>
      </c>
      <c r="AC140" s="180" cm="1">
        <f t="array" ref="AC140">_xlfn.XLOOKUP(AC$1,'Copy of PY1 Data(H)'!$A$1:$CZ$1,_xlfn.XLOOKUP($A140,'Copy of PY1 Data(H)'!$A$1:$A$288,'Copy of PY1 Data(H)'!$A$1:$CZ$288))</f>
        <v>0</v>
      </c>
      <c r="AD140" s="180" cm="1">
        <f t="array" ref="AD140">_xlfn.XLOOKUP(AD$1,'Copy of PY1 Data(H)'!$A$1:$CZ$1,_xlfn.XLOOKUP($A140,'Copy of PY1 Data(H)'!$A$1:$A$288,'Copy of PY1 Data(H)'!$A$1:$CZ$288))</f>
        <v>0</v>
      </c>
      <c r="AE140" s="180" cm="1">
        <f t="array" ref="AE140">_xlfn.XLOOKUP(AE$1,'Copy of PY1 Data(H)'!$A$1:$CZ$1,_xlfn.XLOOKUP($A140,'Copy of PY1 Data(H)'!$A$1:$A$288,'Copy of PY1 Data(H)'!$A$1:$CZ$288))</f>
        <v>0</v>
      </c>
      <c r="AF140" s="180" cm="1">
        <f t="array" ref="AF140">_xlfn.XLOOKUP(AF$1,'Copy of PY1 Data(H)'!$A$1:$CZ$1,_xlfn.XLOOKUP($A140,'Copy of PY1 Data(H)'!$A$1:$A$288,'Copy of PY1 Data(H)'!$A$1:$CZ$288))</f>
        <v>68450192</v>
      </c>
      <c r="AG140" s="180" cm="1">
        <f t="array" ref="AG140">_xlfn.XLOOKUP(AG$1,'Copy of PY1 Data(H)'!$A$1:$CZ$1,_xlfn.XLOOKUP($A140,'Copy of PY1 Data(H)'!$A$1:$A$288,'Copy of PY1 Data(H)'!$A$1:$CZ$288))</f>
        <v>0</v>
      </c>
      <c r="AH140" s="180" cm="1">
        <f t="array" ref="AH140">_xlfn.XLOOKUP(AH$1,'Copy of PY1 Data(H)'!$A$1:$CZ$1,_xlfn.XLOOKUP($A140,'Copy of PY1 Data(H)'!$A$1:$A$288,'Copy of PY1 Data(H)'!$A$1:$CZ$288))</f>
        <v>0</v>
      </c>
      <c r="AI140" s="180" cm="1">
        <f t="array" ref="AI140">_xlfn.XLOOKUP(AI$1,'Copy of PY1 Data(H)'!$A$1:$CZ$1,_xlfn.XLOOKUP($A140,'Copy of PY1 Data(H)'!$A$1:$A$288,'Copy of PY1 Data(H)'!$A$1:$CZ$288))</f>
        <v>0</v>
      </c>
      <c r="AJ140" s="180" cm="1">
        <f t="array" ref="AJ140">_xlfn.XLOOKUP(AJ$1,'Copy of PY1 Data(H)'!$A$1:$CZ$1,_xlfn.XLOOKUP($A140,'Copy of PY1 Data(H)'!$A$1:$A$288,'Copy of PY1 Data(H)'!$A$1:$CZ$288))</f>
        <v>0</v>
      </c>
      <c r="AK140" s="180" cm="1">
        <f t="array" ref="AK140">_xlfn.XLOOKUP(AK$1,'Copy of PY1 Data(H)'!$A$1:$CZ$1,_xlfn.XLOOKUP($A140,'Copy of PY1 Data(H)'!$A$1:$A$288,'Copy of PY1 Data(H)'!$A$1:$CZ$288))</f>
        <v>0</v>
      </c>
      <c r="AL140" s="180" cm="1">
        <f t="array" ref="AL140">_xlfn.XLOOKUP(AL$1,'Copy of PY1 Data(H)'!$A$1:$CZ$1,_xlfn.XLOOKUP($A140,'Copy of PY1 Data(H)'!$A$1:$A$288,'Copy of PY1 Data(H)'!$A$1:$CZ$288))</f>
        <v>0</v>
      </c>
      <c r="AM140" s="180" cm="1">
        <f t="array" ref="AM140">_xlfn.XLOOKUP(AM$1,'Copy of PY1 Data(H)'!$A$1:$CZ$1,_xlfn.XLOOKUP($A140,'Copy of PY1 Data(H)'!$A$1:$A$288,'Copy of PY1 Data(H)'!$A$1:$CZ$288))</f>
        <v>0</v>
      </c>
      <c r="AN140" s="180" cm="1">
        <f t="array" ref="AN140">_xlfn.XLOOKUP(AN$1,'Copy of PY1 Data(H)'!$A$1:$CZ$1,_xlfn.XLOOKUP($A140,'Copy of PY1 Data(H)'!$A$1:$A$288,'Copy of PY1 Data(H)'!$A$1:$CZ$288))</f>
        <v>0</v>
      </c>
      <c r="AO140" s="180" cm="1">
        <f t="array" ref="AO140">_xlfn.XLOOKUP(AO$1,'Copy of PY1 Data(H)'!$A$1:$CZ$1,_xlfn.XLOOKUP($A140,'Copy of PY1 Data(H)'!$A$1:$A$288,'Copy of PY1 Data(H)'!$A$1:$CZ$288))</f>
        <v>0</v>
      </c>
      <c r="AP140" s="180" cm="1">
        <f t="array" ref="AP140">_xlfn.XLOOKUP(AP$1,'Copy of PY1 Data(H)'!$A$1:$CZ$1,_xlfn.XLOOKUP($A140,'Copy of PY1 Data(H)'!$A$1:$A$288,'Copy of PY1 Data(H)'!$A$1:$CZ$288))</f>
        <v>6800455</v>
      </c>
      <c r="AQ140" s="180" cm="1">
        <f t="array" ref="AQ140">_xlfn.XLOOKUP(AQ$1,'Copy of PY1 Data(H)'!$A$1:$CZ$1,_xlfn.XLOOKUP($A140,'Copy of PY1 Data(H)'!$A$1:$A$288,'Copy of PY1 Data(H)'!$A$1:$CZ$288))</f>
        <v>0</v>
      </c>
      <c r="AR140" s="180" cm="1">
        <f t="array" ref="AR140">_xlfn.XLOOKUP(AR$1,'Copy of PY1 Data(H)'!$A$1:$CZ$1,_xlfn.XLOOKUP($A140,'Copy of PY1 Data(H)'!$A$1:$A$288,'Copy of PY1 Data(H)'!$A$1:$CZ$288))</f>
        <v>0</v>
      </c>
      <c r="AS140" s="180" cm="1">
        <f t="array" ref="AS140">_xlfn.XLOOKUP(AS$1,'Copy of PY1 Data(H)'!$A$1:$CZ$1,_xlfn.XLOOKUP($A140,'Copy of PY1 Data(H)'!$A$1:$A$288,'Copy of PY1 Data(H)'!$A$1:$CZ$288))</f>
        <v>0</v>
      </c>
      <c r="AT140" s="180" cm="1">
        <f t="array" ref="AT140">_xlfn.XLOOKUP(AT$1,'Copy of PY1 Data(H)'!$A$1:$CZ$1,_xlfn.XLOOKUP($A140,'Copy of PY1 Data(H)'!$A$1:$A$288,'Copy of PY1 Data(H)'!$A$1:$CZ$288))</f>
        <v>0</v>
      </c>
      <c r="AU140" s="180" cm="1">
        <f t="array" ref="AU140">_xlfn.XLOOKUP(AU$1,'Copy of PY1 Data(H)'!$A$1:$CZ$1,_xlfn.XLOOKUP($A140,'Copy of PY1 Data(H)'!$A$1:$A$288,'Copy of PY1 Data(H)'!$A$1:$CZ$288))</f>
        <v>0</v>
      </c>
      <c r="AV140" s="180" cm="1">
        <f t="array" ref="AV140">_xlfn.XLOOKUP(AV$1,'Copy of PY1 Data(H)'!$A$1:$CZ$1,_xlfn.XLOOKUP($A140,'Copy of PY1 Data(H)'!$A$1:$A$288,'Copy of PY1 Data(H)'!$A$1:$CZ$288))</f>
        <v>167002898</v>
      </c>
      <c r="AW140" s="180" cm="1">
        <f t="array" ref="AW140">_xlfn.XLOOKUP(AW$1,'Copy of PY1 Data(H)'!$A$1:$CZ$1,_xlfn.XLOOKUP($A140,'Copy of PY1 Data(H)'!$A$1:$A$288,'Copy of PY1 Data(H)'!$A$1:$CZ$288))</f>
        <v>0</v>
      </c>
      <c r="AX140" s="180" cm="1">
        <f t="array" ref="AX140">_xlfn.XLOOKUP(AX$1,'Copy of PY1 Data(H)'!$A$1:$CZ$1,_xlfn.XLOOKUP($A140,'Copy of PY1 Data(H)'!$A$1:$A$288,'Copy of PY1 Data(H)'!$A$1:$CZ$288))</f>
        <v>0</v>
      </c>
      <c r="AY140" s="180" cm="1">
        <f t="array" ref="AY140">_xlfn.XLOOKUP(AY$1,'Copy of PY1 Data(H)'!$A$1:$CZ$1,_xlfn.XLOOKUP($A140,'Copy of PY1 Data(H)'!$A$1:$A$288,'Copy of PY1 Data(H)'!$A$1:$CZ$288))</f>
        <v>0</v>
      </c>
      <c r="AZ140" s="180" cm="1">
        <f t="array" ref="AZ140">_xlfn.XLOOKUP(AZ$1,'Copy of PY1 Data(H)'!$A$1:$CZ$1,_xlfn.XLOOKUP($A140,'Copy of PY1 Data(H)'!$A$1:$A$288,'Copy of PY1 Data(H)'!$A$1:$CZ$288))</f>
        <v>0</v>
      </c>
      <c r="BA140" s="180" cm="1">
        <f t="array" ref="BA140">_xlfn.XLOOKUP(BA$1,'Copy of PY1 Data(H)'!$A$1:$CZ$1,_xlfn.XLOOKUP($A140,'Copy of PY1 Data(H)'!$A$1:$A$288,'Copy of PY1 Data(H)'!$A$1:$CZ$288))</f>
        <v>0</v>
      </c>
      <c r="BB140" s="180" cm="1">
        <f t="array" ref="BB140">_xlfn.XLOOKUP(BB$1,'Copy of PY1 Data(H)'!$A$1:$CZ$1,_xlfn.XLOOKUP($A140,'Copy of PY1 Data(H)'!$A$1:$A$288,'Copy of PY1 Data(H)'!$A$1:$CZ$288))</f>
        <v>0</v>
      </c>
      <c r="BC140" s="180" cm="1">
        <f t="array" ref="BC140">_xlfn.XLOOKUP(BC$1,'Copy of PY1 Data(H)'!$A$1:$CZ$1,_xlfn.XLOOKUP($A140,'Copy of PY1 Data(H)'!$A$1:$A$288,'Copy of PY1 Data(H)'!$A$1:$CZ$288))</f>
        <v>0</v>
      </c>
      <c r="BD140" s="180" cm="1">
        <f t="array" ref="BD140">_xlfn.XLOOKUP(BD$1,'Copy of PY1 Data(H)'!$A$1:$CZ$1,_xlfn.XLOOKUP($A140,'Copy of PY1 Data(H)'!$A$1:$A$288,'Copy of PY1 Data(H)'!$A$1:$CZ$288))</f>
        <v>0</v>
      </c>
      <c r="BE140" s="180" cm="1">
        <f t="array" ref="BE140">_xlfn.XLOOKUP(BE$1,'Copy of PY1 Data(H)'!$A$1:$CZ$1,_xlfn.XLOOKUP($A140,'Copy of PY1 Data(H)'!$A$1:$A$288,'Copy of PY1 Data(H)'!$A$1:$CZ$288))</f>
        <v>0</v>
      </c>
      <c r="BF140" s="180" cm="1">
        <f t="array" ref="BF140">_xlfn.XLOOKUP(BF$1,'Copy of PY1 Data(H)'!$A$1:$CZ$1,_xlfn.XLOOKUP($A140,'Copy of PY1 Data(H)'!$A$1:$A$288,'Copy of PY1 Data(H)'!$A$1:$CZ$288))</f>
        <v>0</v>
      </c>
      <c r="BG140" s="180" cm="1">
        <f t="array" ref="BG140">_xlfn.XLOOKUP(BG$1,'Copy of PY1 Data(H)'!$A$1:$CZ$1,_xlfn.XLOOKUP($A140,'Copy of PY1 Data(H)'!$A$1:$A$288,'Copy of PY1 Data(H)'!$A$1:$CZ$288))</f>
        <v>0</v>
      </c>
      <c r="BH140" s="180" cm="1">
        <f t="array" ref="BH140">_xlfn.XLOOKUP(BH$1,'Copy of PY1 Data(H)'!$A$1:$CZ$1,_xlfn.XLOOKUP($A140,'Copy of PY1 Data(H)'!$A$1:$A$288,'Copy of PY1 Data(H)'!$A$1:$CZ$288))</f>
        <v>0</v>
      </c>
      <c r="BI140" s="180" cm="1">
        <f t="array" ref="BI140">_xlfn.XLOOKUP(BI$1,'Copy of PY1 Data(H)'!$A$1:$CZ$1,_xlfn.XLOOKUP($A140,'Copy of PY1 Data(H)'!$A$1:$A$288,'Copy of PY1 Data(H)'!$A$1:$CZ$288))</f>
        <v>0</v>
      </c>
      <c r="BJ140" s="180" cm="1">
        <f t="array" ref="BJ140">_xlfn.XLOOKUP(BJ$1,'Copy of PY1 Data(H)'!$A$1:$CZ$1,_xlfn.XLOOKUP($A140,'Copy of PY1 Data(H)'!$A$1:$A$288,'Copy of PY1 Data(H)'!$A$1:$CZ$288))</f>
        <v>0</v>
      </c>
      <c r="BK140" s="180" cm="1">
        <f t="array" ref="BK140">_xlfn.XLOOKUP(BK$1,'Copy of PY1 Data(H)'!$A$1:$CZ$1,_xlfn.XLOOKUP($A140,'Copy of PY1 Data(H)'!$A$1:$A$288,'Copy of PY1 Data(H)'!$A$1:$CZ$288))</f>
        <v>0</v>
      </c>
      <c r="BL140" s="180" cm="1">
        <f t="array" ref="BL140">_xlfn.XLOOKUP(BL$1,'Copy of PY1 Data(H)'!$A$1:$CZ$1,_xlfn.XLOOKUP($A140,'Copy of PY1 Data(H)'!$A$1:$A$288,'Copy of PY1 Data(H)'!$A$1:$CZ$288))</f>
        <v>0</v>
      </c>
      <c r="BM140" s="180" cm="1">
        <f t="array" ref="BM140">_xlfn.XLOOKUP(BM$1,'Copy of PY1 Data(H)'!$A$1:$CZ$1,_xlfn.XLOOKUP($A140,'Copy of PY1 Data(H)'!$A$1:$A$288,'Copy of PY1 Data(H)'!$A$1:$CZ$288))</f>
        <v>0</v>
      </c>
      <c r="BN140" s="180" cm="1">
        <f t="array" ref="BN140">_xlfn.XLOOKUP(BN$1,'Copy of PY1 Data(H)'!$A$1:$CZ$1,_xlfn.XLOOKUP($A140,'Copy of PY1 Data(H)'!$A$1:$A$288,'Copy of PY1 Data(H)'!$A$1:$CZ$288))</f>
        <v>3147081</v>
      </c>
      <c r="BO140" s="180" cm="1">
        <f t="array" ref="BO140">_xlfn.XLOOKUP(BO$1,'Copy of PY1 Data(H)'!$A$1:$CZ$1,_xlfn.XLOOKUP($A140,'Copy of PY1 Data(H)'!$A$1:$A$288,'Copy of PY1 Data(H)'!$A$1:$CZ$288))</f>
        <v>0</v>
      </c>
      <c r="BP140" s="180" cm="1">
        <f t="array" ref="BP140">_xlfn.XLOOKUP(BP$1,'Copy of PY1 Data(H)'!$A$1:$CZ$1,_xlfn.XLOOKUP($A140,'Copy of PY1 Data(H)'!$A$1:$A$288,'Copy of PY1 Data(H)'!$A$1:$CZ$288))</f>
        <v>120260605</v>
      </c>
      <c r="BQ140" s="180" cm="1">
        <f t="array" ref="BQ140">_xlfn.XLOOKUP(BQ$1,'Copy of PY1 Data(H)'!$A$1:$CZ$1,_xlfn.XLOOKUP($A140,'Copy of PY1 Data(H)'!$A$1:$A$288,'Copy of PY1 Data(H)'!$A$1:$CZ$288))</f>
        <v>0</v>
      </c>
      <c r="BR140" s="180" cm="1">
        <f t="array" ref="BR140">_xlfn.XLOOKUP(BR$1,'Copy of PY1 Data(H)'!$A$1:$CZ$1,_xlfn.XLOOKUP($A140,'Copy of PY1 Data(H)'!$A$1:$A$288,'Copy of PY1 Data(H)'!$A$1:$CZ$288))</f>
        <v>4650201</v>
      </c>
      <c r="BS140" s="180" cm="1">
        <f t="array" ref="BS140">_xlfn.XLOOKUP(BS$1,'Copy of PY1 Data(H)'!$A$1:$CZ$1,_xlfn.XLOOKUP($A140,'Copy of PY1 Data(H)'!$A$1:$A$288,'Copy of PY1 Data(H)'!$A$1:$CZ$288))</f>
        <v>0</v>
      </c>
      <c r="BT140" s="180" cm="1">
        <f t="array" ref="BT140">_xlfn.XLOOKUP(BT$1,'Copy of PY1 Data(H)'!$A$1:$CZ$1,_xlfn.XLOOKUP($A140,'Copy of PY1 Data(H)'!$A$1:$A$288,'Copy of PY1 Data(H)'!$A$1:$CZ$288))</f>
        <v>0</v>
      </c>
      <c r="BU140" s="180" cm="1">
        <f t="array" ref="BU140">_xlfn.XLOOKUP(BU$1,'Copy of PY1 Data(H)'!$A$1:$CZ$1,_xlfn.XLOOKUP($A140,'Copy of PY1 Data(H)'!$A$1:$A$288,'Copy of PY1 Data(H)'!$A$1:$CZ$288))</f>
        <v>442534</v>
      </c>
      <c r="BV140" s="180" cm="1">
        <f t="array" ref="BV140">_xlfn.XLOOKUP(BV$1,'Copy of PY1 Data(H)'!$A$1:$CZ$1,_xlfn.XLOOKUP($A140,'Copy of PY1 Data(H)'!$A$1:$A$288,'Copy of PY1 Data(H)'!$A$1:$CZ$288))</f>
        <v>0</v>
      </c>
      <c r="BW140" s="180" cm="1">
        <f t="array" ref="BW140">_xlfn.XLOOKUP(BW$1,'Copy of PY1 Data(H)'!$A$1:$CZ$1,_xlfn.XLOOKUP($A140,'Copy of PY1 Data(H)'!$A$1:$A$288,'Copy of PY1 Data(H)'!$A$1:$CZ$288))</f>
        <v>0</v>
      </c>
      <c r="BX140" s="180" cm="1">
        <f t="array" ref="BX140">_xlfn.XLOOKUP(BX$1,'Copy of PY1 Data(H)'!$A$1:$CZ$1,_xlfn.XLOOKUP($A140,'Copy of PY1 Data(H)'!$A$1:$A$288,'Copy of PY1 Data(H)'!$A$1:$CZ$288))</f>
        <v>0</v>
      </c>
      <c r="BY140" s="180" cm="1">
        <f t="array" ref="BY140">_xlfn.XLOOKUP(BY$1,'Copy of PY1 Data(H)'!$A$1:$CZ$1,_xlfn.XLOOKUP($A140,'Copy of PY1 Data(H)'!$A$1:$A$288,'Copy of PY1 Data(H)'!$A$1:$CZ$288))</f>
        <v>0</v>
      </c>
      <c r="BZ140" s="180" cm="1">
        <f t="array" ref="BZ140">_xlfn.XLOOKUP(BZ$1,'Copy of PY1 Data(H)'!$A$1:$CZ$1,_xlfn.XLOOKUP($A140,'Copy of PY1 Data(H)'!$A$1:$A$288,'Copy of PY1 Data(H)'!$A$1:$CZ$288))</f>
        <v>822735</v>
      </c>
      <c r="CA140" s="180" cm="1">
        <f t="array" ref="CA140">_xlfn.XLOOKUP(CA$1,'Copy of PY1 Data(H)'!$A$1:$CZ$1,_xlfn.XLOOKUP($A140,'Copy of PY1 Data(H)'!$A$1:$A$288,'Copy of PY1 Data(H)'!$A$1:$CZ$288))</f>
        <v>0</v>
      </c>
      <c r="CB140" s="180" cm="1">
        <f t="array" ref="CB140">_xlfn.XLOOKUP(CB$1,'Copy of PY1 Data(H)'!$A$1:$CZ$1,_xlfn.XLOOKUP($A140,'Copy of PY1 Data(H)'!$A$1:$A$288,'Copy of PY1 Data(H)'!$A$1:$CZ$288))</f>
        <v>0</v>
      </c>
      <c r="CC140" s="180" cm="1">
        <f t="array" ref="CC140">_xlfn.XLOOKUP(CC$1,'Copy of PY1 Data(H)'!$A$1:$CZ$1,_xlfn.XLOOKUP($A140,'Copy of PY1 Data(H)'!$A$1:$A$288,'Copy of PY1 Data(H)'!$A$1:$CZ$288))</f>
        <v>0</v>
      </c>
      <c r="CD140" s="180" cm="1">
        <f t="array" ref="CD140">_xlfn.XLOOKUP(CD$1,'Copy of PY1 Data(H)'!$A$1:$CZ$1,_xlfn.XLOOKUP($A140,'Copy of PY1 Data(H)'!$A$1:$A$288,'Copy of PY1 Data(H)'!$A$1:$CZ$288))</f>
        <v>22733653</v>
      </c>
    </row>
    <row r="141" spans="1:82" x14ac:dyDescent="0.3">
      <c r="A141" s="180">
        <v>98</v>
      </c>
      <c r="C141" s="180"/>
      <c r="D141" s="180" cm="1">
        <f t="array" ref="D141">_xlfn.XLOOKUP(D$1,'Copy of PY1 Data(H)'!$A$1:$CZ$1,_xlfn.XLOOKUP($A141,'Copy of PY1 Data(H)'!$A$1:$A$288,'Copy of PY1 Data(H)'!$A$1:$CZ$288))</f>
        <v>0</v>
      </c>
      <c r="E141" s="180" cm="1">
        <f t="array" ref="E141">_xlfn.XLOOKUP(E$1,'Copy of PY1 Data(H)'!$A$1:$CZ$1,_xlfn.XLOOKUP($A141,'Copy of PY1 Data(H)'!$A$1:$A$288,'Copy of PY1 Data(H)'!$A$1:$CZ$288))</f>
        <v>0</v>
      </c>
      <c r="F141" s="180" cm="1">
        <f t="array" ref="F141">_xlfn.XLOOKUP(F$1,'Copy of PY1 Data(H)'!$A$1:$CZ$1,_xlfn.XLOOKUP($A141,'Copy of PY1 Data(H)'!$A$1:$A$288,'Copy of PY1 Data(H)'!$A$1:$CZ$288))</f>
        <v>0</v>
      </c>
      <c r="G141" s="180" cm="1">
        <f t="array" ref="G141">_xlfn.XLOOKUP(G$1,'Copy of PY1 Data(H)'!$A$1:$CZ$1,_xlfn.XLOOKUP($A141,'Copy of PY1 Data(H)'!$A$1:$A$288,'Copy of PY1 Data(H)'!$A$1:$CZ$288))</f>
        <v>0</v>
      </c>
      <c r="H141" s="180" cm="1">
        <f t="array" ref="H141">_xlfn.XLOOKUP(H$1,'Copy of PY1 Data(H)'!$A$1:$CZ$1,_xlfn.XLOOKUP($A141,'Copy of PY1 Data(H)'!$A$1:$A$288,'Copy of PY1 Data(H)'!$A$1:$CZ$288))</f>
        <v>0</v>
      </c>
      <c r="I141" s="180" cm="1">
        <f t="array" ref="I141">_xlfn.XLOOKUP(I$1,'Copy of PY1 Data(H)'!$A$1:$CZ$1,_xlfn.XLOOKUP($A141,'Copy of PY1 Data(H)'!$A$1:$A$288,'Copy of PY1 Data(H)'!$A$1:$CZ$288))</f>
        <v>0</v>
      </c>
      <c r="J141" s="180" cm="1">
        <f t="array" ref="J141">_xlfn.XLOOKUP(J$1,'Copy of PY1 Data(H)'!$A$1:$CZ$1,_xlfn.XLOOKUP($A141,'Copy of PY1 Data(H)'!$A$1:$A$288,'Copy of PY1 Data(H)'!$A$1:$CZ$288))</f>
        <v>0</v>
      </c>
      <c r="K141" s="180" cm="1">
        <f t="array" ref="K141">_xlfn.XLOOKUP(K$1,'Copy of PY1 Data(H)'!$A$1:$CZ$1,_xlfn.XLOOKUP($A141,'Copy of PY1 Data(H)'!$A$1:$A$288,'Copy of PY1 Data(H)'!$A$1:$CZ$288))</f>
        <v>0</v>
      </c>
      <c r="L141" s="180" cm="1">
        <f t="array" ref="L141">_xlfn.XLOOKUP(L$1,'Copy of PY1 Data(H)'!$A$1:$CZ$1,_xlfn.XLOOKUP($A141,'Copy of PY1 Data(H)'!$A$1:$A$288,'Copy of PY1 Data(H)'!$A$1:$CZ$288))</f>
        <v>11416</v>
      </c>
      <c r="M141" s="180" cm="1">
        <f t="array" ref="M141">_xlfn.XLOOKUP(M$1,'Copy of PY1 Data(H)'!$A$1:$CZ$1,_xlfn.XLOOKUP($A141,'Copy of PY1 Data(H)'!$A$1:$A$288,'Copy of PY1 Data(H)'!$A$1:$CZ$288))</f>
        <v>0</v>
      </c>
      <c r="N141" s="180" cm="1">
        <f t="array" ref="N141">_xlfn.XLOOKUP(N$1,'Copy of PY1 Data(H)'!$A$1:$CZ$1,_xlfn.XLOOKUP($A141,'Copy of PY1 Data(H)'!$A$1:$A$288,'Copy of PY1 Data(H)'!$A$1:$CZ$288))</f>
        <v>0</v>
      </c>
      <c r="O141" s="180" cm="1">
        <f t="array" ref="O141">_xlfn.XLOOKUP(O$1,'Copy of PY1 Data(H)'!$A$1:$CZ$1,_xlfn.XLOOKUP($A141,'Copy of PY1 Data(H)'!$A$1:$A$288,'Copy of PY1 Data(H)'!$A$1:$CZ$288))</f>
        <v>0</v>
      </c>
      <c r="P141" s="180" cm="1">
        <f t="array" ref="P141">_xlfn.XLOOKUP(P$1,'Copy of PY1 Data(H)'!$A$1:$CZ$1,_xlfn.XLOOKUP($A141,'Copy of PY1 Data(H)'!$A$1:$A$288,'Copy of PY1 Data(H)'!$A$1:$CZ$288))</f>
        <v>0</v>
      </c>
      <c r="Q141" s="180" cm="1">
        <f t="array" ref="Q141">_xlfn.XLOOKUP(Q$1,'Copy of PY1 Data(H)'!$A$1:$CZ$1,_xlfn.XLOOKUP($A141,'Copy of PY1 Data(H)'!$A$1:$A$288,'Copy of PY1 Data(H)'!$A$1:$CZ$288))</f>
        <v>0</v>
      </c>
      <c r="R141" s="180" cm="1">
        <f t="array" ref="R141">_xlfn.XLOOKUP(R$1,'Copy of PY1 Data(H)'!$A$1:$CZ$1,_xlfn.XLOOKUP($A141,'Copy of PY1 Data(H)'!$A$1:$A$288,'Copy of PY1 Data(H)'!$A$1:$CZ$288))</f>
        <v>0</v>
      </c>
      <c r="S141" s="180" cm="1">
        <f t="array" ref="S141">_xlfn.XLOOKUP(S$1,'Copy of PY1 Data(H)'!$A$1:$CZ$1,_xlfn.XLOOKUP($A141,'Copy of PY1 Data(H)'!$A$1:$A$288,'Copy of PY1 Data(H)'!$A$1:$CZ$288))</f>
        <v>0</v>
      </c>
      <c r="T141" s="180" cm="1">
        <f t="array" ref="T141">_xlfn.XLOOKUP(T$1,'Copy of PY1 Data(H)'!$A$1:$CZ$1,_xlfn.XLOOKUP($A141,'Copy of PY1 Data(H)'!$A$1:$A$288,'Copy of PY1 Data(H)'!$A$1:$CZ$288))</f>
        <v>0</v>
      </c>
      <c r="U141" s="180" cm="1">
        <f t="array" ref="U141">_xlfn.XLOOKUP(U$1,'Copy of PY1 Data(H)'!$A$1:$CZ$1,_xlfn.XLOOKUP($A141,'Copy of PY1 Data(H)'!$A$1:$A$288,'Copy of PY1 Data(H)'!$A$1:$CZ$288))</f>
        <v>0</v>
      </c>
      <c r="V141" s="180" cm="1">
        <f t="array" ref="V141">_xlfn.XLOOKUP(V$1,'Copy of PY1 Data(H)'!$A$1:$CZ$1,_xlfn.XLOOKUP($A141,'Copy of PY1 Data(H)'!$A$1:$A$288,'Copy of PY1 Data(H)'!$A$1:$CZ$288))</f>
        <v>0</v>
      </c>
      <c r="W141" s="180" cm="1">
        <f t="array" ref="W141">_xlfn.XLOOKUP(W$1,'Copy of PY1 Data(H)'!$A$1:$CZ$1,_xlfn.XLOOKUP($A141,'Copy of PY1 Data(H)'!$A$1:$A$288,'Copy of PY1 Data(H)'!$A$1:$CZ$288))</f>
        <v>0</v>
      </c>
      <c r="X141" s="180" cm="1">
        <f t="array" ref="X141">_xlfn.XLOOKUP(X$1,'Copy of PY1 Data(H)'!$A$1:$CZ$1,_xlfn.XLOOKUP($A141,'Copy of PY1 Data(H)'!$A$1:$A$288,'Copy of PY1 Data(H)'!$A$1:$CZ$288))</f>
        <v>0</v>
      </c>
      <c r="Y141" s="180" cm="1">
        <f t="array" ref="Y141">_xlfn.XLOOKUP(Y$1,'Copy of PY1 Data(H)'!$A$1:$CZ$1,_xlfn.XLOOKUP($A141,'Copy of PY1 Data(H)'!$A$1:$A$288,'Copy of PY1 Data(H)'!$A$1:$CZ$288))</f>
        <v>0</v>
      </c>
      <c r="Z141" s="180" cm="1">
        <f t="array" ref="Z141">_xlfn.XLOOKUP(Z$1,'Copy of PY1 Data(H)'!$A$1:$CZ$1,_xlfn.XLOOKUP($A141,'Copy of PY1 Data(H)'!$A$1:$A$288,'Copy of PY1 Data(H)'!$A$1:$CZ$288))</f>
        <v>0</v>
      </c>
      <c r="AA141" s="180" cm="1">
        <f t="array" ref="AA141">_xlfn.XLOOKUP(AA$1,'Copy of PY1 Data(H)'!$A$1:$CZ$1,_xlfn.XLOOKUP($A141,'Copy of PY1 Data(H)'!$A$1:$A$288,'Copy of PY1 Data(H)'!$A$1:$CZ$288))</f>
        <v>0</v>
      </c>
      <c r="AB141" s="180" cm="1">
        <f t="array" ref="AB141">_xlfn.XLOOKUP(AB$1,'Copy of PY1 Data(H)'!$A$1:$CZ$1,_xlfn.XLOOKUP($A141,'Copy of PY1 Data(H)'!$A$1:$A$288,'Copy of PY1 Data(H)'!$A$1:$CZ$288))</f>
        <v>0</v>
      </c>
      <c r="AC141" s="180" cm="1">
        <f t="array" ref="AC141">_xlfn.XLOOKUP(AC$1,'Copy of PY1 Data(H)'!$A$1:$CZ$1,_xlfn.XLOOKUP($A141,'Copy of PY1 Data(H)'!$A$1:$A$288,'Copy of PY1 Data(H)'!$A$1:$CZ$288))</f>
        <v>0</v>
      </c>
      <c r="AD141" s="180" cm="1">
        <f t="array" ref="AD141">_xlfn.XLOOKUP(AD$1,'Copy of PY1 Data(H)'!$A$1:$CZ$1,_xlfn.XLOOKUP($A141,'Copy of PY1 Data(H)'!$A$1:$A$288,'Copy of PY1 Data(H)'!$A$1:$CZ$288))</f>
        <v>0</v>
      </c>
      <c r="AE141" s="180" cm="1">
        <f t="array" ref="AE141">_xlfn.XLOOKUP(AE$1,'Copy of PY1 Data(H)'!$A$1:$CZ$1,_xlfn.XLOOKUP($A141,'Copy of PY1 Data(H)'!$A$1:$A$288,'Copy of PY1 Data(H)'!$A$1:$CZ$288))</f>
        <v>0</v>
      </c>
      <c r="AF141" s="180" cm="1">
        <f t="array" ref="AF141">_xlfn.XLOOKUP(AF$1,'Copy of PY1 Data(H)'!$A$1:$CZ$1,_xlfn.XLOOKUP($A141,'Copy of PY1 Data(H)'!$A$1:$A$288,'Copy of PY1 Data(H)'!$A$1:$CZ$288))</f>
        <v>14918</v>
      </c>
      <c r="AG141" s="180" cm="1">
        <f t="array" ref="AG141">_xlfn.XLOOKUP(AG$1,'Copy of PY1 Data(H)'!$A$1:$CZ$1,_xlfn.XLOOKUP($A141,'Copy of PY1 Data(H)'!$A$1:$A$288,'Copy of PY1 Data(H)'!$A$1:$CZ$288))</f>
        <v>0</v>
      </c>
      <c r="AH141" s="180" cm="1">
        <f t="array" ref="AH141">_xlfn.XLOOKUP(AH$1,'Copy of PY1 Data(H)'!$A$1:$CZ$1,_xlfn.XLOOKUP($A141,'Copy of PY1 Data(H)'!$A$1:$A$288,'Copy of PY1 Data(H)'!$A$1:$CZ$288))</f>
        <v>0</v>
      </c>
      <c r="AI141" s="180" cm="1">
        <f t="array" ref="AI141">_xlfn.XLOOKUP(AI$1,'Copy of PY1 Data(H)'!$A$1:$CZ$1,_xlfn.XLOOKUP($A141,'Copy of PY1 Data(H)'!$A$1:$A$288,'Copy of PY1 Data(H)'!$A$1:$CZ$288))</f>
        <v>0</v>
      </c>
      <c r="AJ141" s="180" cm="1">
        <f t="array" ref="AJ141">_xlfn.XLOOKUP(AJ$1,'Copy of PY1 Data(H)'!$A$1:$CZ$1,_xlfn.XLOOKUP($A141,'Copy of PY1 Data(H)'!$A$1:$A$288,'Copy of PY1 Data(H)'!$A$1:$CZ$288))</f>
        <v>0</v>
      </c>
      <c r="AK141" s="180" cm="1">
        <f t="array" ref="AK141">_xlfn.XLOOKUP(AK$1,'Copy of PY1 Data(H)'!$A$1:$CZ$1,_xlfn.XLOOKUP($A141,'Copy of PY1 Data(H)'!$A$1:$A$288,'Copy of PY1 Data(H)'!$A$1:$CZ$288))</f>
        <v>0</v>
      </c>
      <c r="AL141" s="180" cm="1">
        <f t="array" ref="AL141">_xlfn.XLOOKUP(AL$1,'Copy of PY1 Data(H)'!$A$1:$CZ$1,_xlfn.XLOOKUP($A141,'Copy of PY1 Data(H)'!$A$1:$A$288,'Copy of PY1 Data(H)'!$A$1:$CZ$288))</f>
        <v>0</v>
      </c>
      <c r="AM141" s="180" cm="1">
        <f t="array" ref="AM141">_xlfn.XLOOKUP(AM$1,'Copy of PY1 Data(H)'!$A$1:$CZ$1,_xlfn.XLOOKUP($A141,'Copy of PY1 Data(H)'!$A$1:$A$288,'Copy of PY1 Data(H)'!$A$1:$CZ$288))</f>
        <v>0</v>
      </c>
      <c r="AN141" s="180" cm="1">
        <f t="array" ref="AN141">_xlfn.XLOOKUP(AN$1,'Copy of PY1 Data(H)'!$A$1:$CZ$1,_xlfn.XLOOKUP($A141,'Copy of PY1 Data(H)'!$A$1:$A$288,'Copy of PY1 Data(H)'!$A$1:$CZ$288))</f>
        <v>0</v>
      </c>
      <c r="AO141" s="180" cm="1">
        <f t="array" ref="AO141">_xlfn.XLOOKUP(AO$1,'Copy of PY1 Data(H)'!$A$1:$CZ$1,_xlfn.XLOOKUP($A141,'Copy of PY1 Data(H)'!$A$1:$A$288,'Copy of PY1 Data(H)'!$A$1:$CZ$288))</f>
        <v>0</v>
      </c>
      <c r="AP141" s="180" cm="1">
        <f t="array" ref="AP141">_xlfn.XLOOKUP(AP$1,'Copy of PY1 Data(H)'!$A$1:$CZ$1,_xlfn.XLOOKUP($A141,'Copy of PY1 Data(H)'!$A$1:$A$288,'Copy of PY1 Data(H)'!$A$1:$CZ$288))</f>
        <v>0</v>
      </c>
      <c r="AQ141" s="180" cm="1">
        <f t="array" ref="AQ141">_xlfn.XLOOKUP(AQ$1,'Copy of PY1 Data(H)'!$A$1:$CZ$1,_xlfn.XLOOKUP($A141,'Copy of PY1 Data(H)'!$A$1:$A$288,'Copy of PY1 Data(H)'!$A$1:$CZ$288))</f>
        <v>0</v>
      </c>
      <c r="AR141" s="180" cm="1">
        <f t="array" ref="AR141">_xlfn.XLOOKUP(AR$1,'Copy of PY1 Data(H)'!$A$1:$CZ$1,_xlfn.XLOOKUP($A141,'Copy of PY1 Data(H)'!$A$1:$A$288,'Copy of PY1 Data(H)'!$A$1:$CZ$288))</f>
        <v>0</v>
      </c>
      <c r="AS141" s="180" cm="1">
        <f t="array" ref="AS141">_xlfn.XLOOKUP(AS$1,'Copy of PY1 Data(H)'!$A$1:$CZ$1,_xlfn.XLOOKUP($A141,'Copy of PY1 Data(H)'!$A$1:$A$288,'Copy of PY1 Data(H)'!$A$1:$CZ$288))</f>
        <v>0</v>
      </c>
      <c r="AT141" s="180" cm="1">
        <f t="array" ref="AT141">_xlfn.XLOOKUP(AT$1,'Copy of PY1 Data(H)'!$A$1:$CZ$1,_xlfn.XLOOKUP($A141,'Copy of PY1 Data(H)'!$A$1:$A$288,'Copy of PY1 Data(H)'!$A$1:$CZ$288))</f>
        <v>0</v>
      </c>
      <c r="AU141" s="180" cm="1">
        <f t="array" ref="AU141">_xlfn.XLOOKUP(AU$1,'Copy of PY1 Data(H)'!$A$1:$CZ$1,_xlfn.XLOOKUP($A141,'Copy of PY1 Data(H)'!$A$1:$A$288,'Copy of PY1 Data(H)'!$A$1:$CZ$288))</f>
        <v>0</v>
      </c>
      <c r="AV141" s="180" cm="1">
        <f t="array" ref="AV141">_xlfn.XLOOKUP(AV$1,'Copy of PY1 Data(H)'!$A$1:$CZ$1,_xlfn.XLOOKUP($A141,'Copy of PY1 Data(H)'!$A$1:$A$288,'Copy of PY1 Data(H)'!$A$1:$CZ$288))</f>
        <v>2201021</v>
      </c>
      <c r="AW141" s="180" cm="1">
        <f t="array" ref="AW141">_xlfn.XLOOKUP(AW$1,'Copy of PY1 Data(H)'!$A$1:$CZ$1,_xlfn.XLOOKUP($A141,'Copy of PY1 Data(H)'!$A$1:$A$288,'Copy of PY1 Data(H)'!$A$1:$CZ$288))</f>
        <v>0</v>
      </c>
      <c r="AX141" s="180" cm="1">
        <f t="array" ref="AX141">_xlfn.XLOOKUP(AX$1,'Copy of PY1 Data(H)'!$A$1:$CZ$1,_xlfn.XLOOKUP($A141,'Copy of PY1 Data(H)'!$A$1:$A$288,'Copy of PY1 Data(H)'!$A$1:$CZ$288))</f>
        <v>0</v>
      </c>
      <c r="AY141" s="180" cm="1">
        <f t="array" ref="AY141">_xlfn.XLOOKUP(AY$1,'Copy of PY1 Data(H)'!$A$1:$CZ$1,_xlfn.XLOOKUP($A141,'Copy of PY1 Data(H)'!$A$1:$A$288,'Copy of PY1 Data(H)'!$A$1:$CZ$288))</f>
        <v>0</v>
      </c>
      <c r="AZ141" s="180" cm="1">
        <f t="array" ref="AZ141">_xlfn.XLOOKUP(AZ$1,'Copy of PY1 Data(H)'!$A$1:$CZ$1,_xlfn.XLOOKUP($A141,'Copy of PY1 Data(H)'!$A$1:$A$288,'Copy of PY1 Data(H)'!$A$1:$CZ$288))</f>
        <v>0</v>
      </c>
      <c r="BA141" s="180" cm="1">
        <f t="array" ref="BA141">_xlfn.XLOOKUP(BA$1,'Copy of PY1 Data(H)'!$A$1:$CZ$1,_xlfn.XLOOKUP($A141,'Copy of PY1 Data(H)'!$A$1:$A$288,'Copy of PY1 Data(H)'!$A$1:$CZ$288))</f>
        <v>0</v>
      </c>
      <c r="BB141" s="180" cm="1">
        <f t="array" ref="BB141">_xlfn.XLOOKUP(BB$1,'Copy of PY1 Data(H)'!$A$1:$CZ$1,_xlfn.XLOOKUP($A141,'Copy of PY1 Data(H)'!$A$1:$A$288,'Copy of PY1 Data(H)'!$A$1:$CZ$288))</f>
        <v>0</v>
      </c>
      <c r="BC141" s="180" cm="1">
        <f t="array" ref="BC141">_xlfn.XLOOKUP(BC$1,'Copy of PY1 Data(H)'!$A$1:$CZ$1,_xlfn.XLOOKUP($A141,'Copy of PY1 Data(H)'!$A$1:$A$288,'Copy of PY1 Data(H)'!$A$1:$CZ$288))</f>
        <v>0</v>
      </c>
      <c r="BD141" s="180" cm="1">
        <f t="array" ref="BD141">_xlfn.XLOOKUP(BD$1,'Copy of PY1 Data(H)'!$A$1:$CZ$1,_xlfn.XLOOKUP($A141,'Copy of PY1 Data(H)'!$A$1:$A$288,'Copy of PY1 Data(H)'!$A$1:$CZ$288))</f>
        <v>0</v>
      </c>
      <c r="BE141" s="180" cm="1">
        <f t="array" ref="BE141">_xlfn.XLOOKUP(BE$1,'Copy of PY1 Data(H)'!$A$1:$CZ$1,_xlfn.XLOOKUP($A141,'Copy of PY1 Data(H)'!$A$1:$A$288,'Copy of PY1 Data(H)'!$A$1:$CZ$288))</f>
        <v>0</v>
      </c>
      <c r="BF141" s="180" cm="1">
        <f t="array" ref="BF141">_xlfn.XLOOKUP(BF$1,'Copy of PY1 Data(H)'!$A$1:$CZ$1,_xlfn.XLOOKUP($A141,'Copy of PY1 Data(H)'!$A$1:$A$288,'Copy of PY1 Data(H)'!$A$1:$CZ$288))</f>
        <v>0</v>
      </c>
      <c r="BG141" s="180" cm="1">
        <f t="array" ref="BG141">_xlfn.XLOOKUP(BG$1,'Copy of PY1 Data(H)'!$A$1:$CZ$1,_xlfn.XLOOKUP($A141,'Copy of PY1 Data(H)'!$A$1:$A$288,'Copy of PY1 Data(H)'!$A$1:$CZ$288))</f>
        <v>0</v>
      </c>
      <c r="BH141" s="180" cm="1">
        <f t="array" ref="BH141">_xlfn.XLOOKUP(BH$1,'Copy of PY1 Data(H)'!$A$1:$CZ$1,_xlfn.XLOOKUP($A141,'Copy of PY1 Data(H)'!$A$1:$A$288,'Copy of PY1 Data(H)'!$A$1:$CZ$288))</f>
        <v>0</v>
      </c>
      <c r="BI141" s="180" cm="1">
        <f t="array" ref="BI141">_xlfn.XLOOKUP(BI$1,'Copy of PY1 Data(H)'!$A$1:$CZ$1,_xlfn.XLOOKUP($A141,'Copy of PY1 Data(H)'!$A$1:$A$288,'Copy of PY1 Data(H)'!$A$1:$CZ$288))</f>
        <v>0</v>
      </c>
      <c r="BJ141" s="180" cm="1">
        <f t="array" ref="BJ141">_xlfn.XLOOKUP(BJ$1,'Copy of PY1 Data(H)'!$A$1:$CZ$1,_xlfn.XLOOKUP($A141,'Copy of PY1 Data(H)'!$A$1:$A$288,'Copy of PY1 Data(H)'!$A$1:$CZ$288))</f>
        <v>0</v>
      </c>
      <c r="BK141" s="180" cm="1">
        <f t="array" ref="BK141">_xlfn.XLOOKUP(BK$1,'Copy of PY1 Data(H)'!$A$1:$CZ$1,_xlfn.XLOOKUP($A141,'Copy of PY1 Data(H)'!$A$1:$A$288,'Copy of PY1 Data(H)'!$A$1:$CZ$288))</f>
        <v>0</v>
      </c>
      <c r="BL141" s="180" cm="1">
        <f t="array" ref="BL141">_xlfn.XLOOKUP(BL$1,'Copy of PY1 Data(H)'!$A$1:$CZ$1,_xlfn.XLOOKUP($A141,'Copy of PY1 Data(H)'!$A$1:$A$288,'Copy of PY1 Data(H)'!$A$1:$CZ$288))</f>
        <v>0</v>
      </c>
      <c r="BM141" s="180" cm="1">
        <f t="array" ref="BM141">_xlfn.XLOOKUP(BM$1,'Copy of PY1 Data(H)'!$A$1:$CZ$1,_xlfn.XLOOKUP($A141,'Copy of PY1 Data(H)'!$A$1:$A$288,'Copy of PY1 Data(H)'!$A$1:$CZ$288))</f>
        <v>0</v>
      </c>
      <c r="BN141" s="180" cm="1">
        <f t="array" ref="BN141">_xlfn.XLOOKUP(BN$1,'Copy of PY1 Data(H)'!$A$1:$CZ$1,_xlfn.XLOOKUP($A141,'Copy of PY1 Data(H)'!$A$1:$A$288,'Copy of PY1 Data(H)'!$A$1:$CZ$288))</f>
        <v>14781</v>
      </c>
      <c r="BO141" s="180" cm="1">
        <f t="array" ref="BO141">_xlfn.XLOOKUP(BO$1,'Copy of PY1 Data(H)'!$A$1:$CZ$1,_xlfn.XLOOKUP($A141,'Copy of PY1 Data(H)'!$A$1:$A$288,'Copy of PY1 Data(H)'!$A$1:$CZ$288))</f>
        <v>0</v>
      </c>
      <c r="BP141" s="180" cm="1">
        <f t="array" ref="BP141">_xlfn.XLOOKUP(BP$1,'Copy of PY1 Data(H)'!$A$1:$CZ$1,_xlfn.XLOOKUP($A141,'Copy of PY1 Data(H)'!$A$1:$A$288,'Copy of PY1 Data(H)'!$A$1:$CZ$288))</f>
        <v>0</v>
      </c>
      <c r="BQ141" s="180" cm="1">
        <f t="array" ref="BQ141">_xlfn.XLOOKUP(BQ$1,'Copy of PY1 Data(H)'!$A$1:$CZ$1,_xlfn.XLOOKUP($A141,'Copy of PY1 Data(H)'!$A$1:$A$288,'Copy of PY1 Data(H)'!$A$1:$CZ$288))</f>
        <v>0</v>
      </c>
      <c r="BR141" s="180" cm="1">
        <f t="array" ref="BR141">_xlfn.XLOOKUP(BR$1,'Copy of PY1 Data(H)'!$A$1:$CZ$1,_xlfn.XLOOKUP($A141,'Copy of PY1 Data(H)'!$A$1:$A$288,'Copy of PY1 Data(H)'!$A$1:$CZ$288))</f>
        <v>0</v>
      </c>
      <c r="BS141" s="180" cm="1">
        <f t="array" ref="BS141">_xlfn.XLOOKUP(BS$1,'Copy of PY1 Data(H)'!$A$1:$CZ$1,_xlfn.XLOOKUP($A141,'Copy of PY1 Data(H)'!$A$1:$A$288,'Copy of PY1 Data(H)'!$A$1:$CZ$288))</f>
        <v>0</v>
      </c>
      <c r="BT141" s="180" cm="1">
        <f t="array" ref="BT141">_xlfn.XLOOKUP(BT$1,'Copy of PY1 Data(H)'!$A$1:$CZ$1,_xlfn.XLOOKUP($A141,'Copy of PY1 Data(H)'!$A$1:$A$288,'Copy of PY1 Data(H)'!$A$1:$CZ$288))</f>
        <v>0</v>
      </c>
      <c r="BU141" s="180" cm="1">
        <f t="array" ref="BU141">_xlfn.XLOOKUP(BU$1,'Copy of PY1 Data(H)'!$A$1:$CZ$1,_xlfn.XLOOKUP($A141,'Copy of PY1 Data(H)'!$A$1:$A$288,'Copy of PY1 Data(H)'!$A$1:$CZ$288))</f>
        <v>0</v>
      </c>
      <c r="BV141" s="180" cm="1">
        <f t="array" ref="BV141">_xlfn.XLOOKUP(BV$1,'Copy of PY1 Data(H)'!$A$1:$CZ$1,_xlfn.XLOOKUP($A141,'Copy of PY1 Data(H)'!$A$1:$A$288,'Copy of PY1 Data(H)'!$A$1:$CZ$288))</f>
        <v>0</v>
      </c>
      <c r="BW141" s="180" cm="1">
        <f t="array" ref="BW141">_xlfn.XLOOKUP(BW$1,'Copy of PY1 Data(H)'!$A$1:$CZ$1,_xlfn.XLOOKUP($A141,'Copy of PY1 Data(H)'!$A$1:$A$288,'Copy of PY1 Data(H)'!$A$1:$CZ$288))</f>
        <v>0</v>
      </c>
      <c r="BX141" s="180" cm="1">
        <f t="array" ref="BX141">_xlfn.XLOOKUP(BX$1,'Copy of PY1 Data(H)'!$A$1:$CZ$1,_xlfn.XLOOKUP($A141,'Copy of PY1 Data(H)'!$A$1:$A$288,'Copy of PY1 Data(H)'!$A$1:$CZ$288))</f>
        <v>0</v>
      </c>
      <c r="BY141" s="180" cm="1">
        <f t="array" ref="BY141">_xlfn.XLOOKUP(BY$1,'Copy of PY1 Data(H)'!$A$1:$CZ$1,_xlfn.XLOOKUP($A141,'Copy of PY1 Data(H)'!$A$1:$A$288,'Copy of PY1 Data(H)'!$A$1:$CZ$288))</f>
        <v>0</v>
      </c>
      <c r="BZ141" s="180" cm="1">
        <f t="array" ref="BZ141">_xlfn.XLOOKUP(BZ$1,'Copy of PY1 Data(H)'!$A$1:$CZ$1,_xlfn.XLOOKUP($A141,'Copy of PY1 Data(H)'!$A$1:$A$288,'Copy of PY1 Data(H)'!$A$1:$CZ$288))</f>
        <v>183</v>
      </c>
      <c r="CA141" s="180" cm="1">
        <f t="array" ref="CA141">_xlfn.XLOOKUP(CA$1,'Copy of PY1 Data(H)'!$A$1:$CZ$1,_xlfn.XLOOKUP($A141,'Copy of PY1 Data(H)'!$A$1:$A$288,'Copy of PY1 Data(H)'!$A$1:$CZ$288))</f>
        <v>0</v>
      </c>
      <c r="CB141" s="180" cm="1">
        <f t="array" ref="CB141">_xlfn.XLOOKUP(CB$1,'Copy of PY1 Data(H)'!$A$1:$CZ$1,_xlfn.XLOOKUP($A141,'Copy of PY1 Data(H)'!$A$1:$A$288,'Copy of PY1 Data(H)'!$A$1:$CZ$288))</f>
        <v>0</v>
      </c>
      <c r="CC141" s="180" cm="1">
        <f t="array" ref="CC141">_xlfn.XLOOKUP(CC$1,'Copy of PY1 Data(H)'!$A$1:$CZ$1,_xlfn.XLOOKUP($A141,'Copy of PY1 Data(H)'!$A$1:$A$288,'Copy of PY1 Data(H)'!$A$1:$CZ$288))</f>
        <v>0</v>
      </c>
      <c r="CD141" s="180" cm="1">
        <f t="array" ref="CD141">_xlfn.XLOOKUP(CD$1,'Copy of PY1 Data(H)'!$A$1:$CZ$1,_xlfn.XLOOKUP($A141,'Copy of PY1 Data(H)'!$A$1:$A$288,'Copy of PY1 Data(H)'!$A$1:$CZ$288))</f>
        <v>0</v>
      </c>
    </row>
    <row r="142" spans="1:82" x14ac:dyDescent="0.3">
      <c r="A142" s="180">
        <v>363</v>
      </c>
      <c r="C142" s="180"/>
      <c r="D142" s="180" cm="1">
        <f t="array" ref="D142">_xlfn.XLOOKUP(D$1,'Copy of PY1 Data(H)'!$A$1:$CZ$1,_xlfn.XLOOKUP($A142,'Copy of PY1 Data(H)'!$A$1:$A$288,'Copy of PY1 Data(H)'!$A$1:$CZ$288))</f>
        <v>0</v>
      </c>
      <c r="E142" s="180" cm="1">
        <f t="array" ref="E142">_xlfn.XLOOKUP(E$1,'Copy of PY1 Data(H)'!$A$1:$CZ$1,_xlfn.XLOOKUP($A142,'Copy of PY1 Data(H)'!$A$1:$A$288,'Copy of PY1 Data(H)'!$A$1:$CZ$288))</f>
        <v>0</v>
      </c>
      <c r="F142" s="180" cm="1">
        <f t="array" ref="F142">_xlfn.XLOOKUP(F$1,'Copy of PY1 Data(H)'!$A$1:$CZ$1,_xlfn.XLOOKUP($A142,'Copy of PY1 Data(H)'!$A$1:$A$288,'Copy of PY1 Data(H)'!$A$1:$CZ$288))</f>
        <v>0</v>
      </c>
      <c r="G142" s="180" cm="1">
        <f t="array" ref="G142">_xlfn.XLOOKUP(G$1,'Copy of PY1 Data(H)'!$A$1:$CZ$1,_xlfn.XLOOKUP($A142,'Copy of PY1 Data(H)'!$A$1:$A$288,'Copy of PY1 Data(H)'!$A$1:$CZ$288))</f>
        <v>0</v>
      </c>
      <c r="H142" s="180" cm="1">
        <f t="array" ref="H142">_xlfn.XLOOKUP(H$1,'Copy of PY1 Data(H)'!$A$1:$CZ$1,_xlfn.XLOOKUP($A142,'Copy of PY1 Data(H)'!$A$1:$A$288,'Copy of PY1 Data(H)'!$A$1:$CZ$288))</f>
        <v>0</v>
      </c>
      <c r="I142" s="180" cm="1">
        <f t="array" ref="I142">_xlfn.XLOOKUP(I$1,'Copy of PY1 Data(H)'!$A$1:$CZ$1,_xlfn.XLOOKUP($A142,'Copy of PY1 Data(H)'!$A$1:$A$288,'Copy of PY1 Data(H)'!$A$1:$CZ$288))</f>
        <v>0</v>
      </c>
      <c r="J142" s="180" cm="1">
        <f t="array" ref="J142">_xlfn.XLOOKUP(J$1,'Copy of PY1 Data(H)'!$A$1:$CZ$1,_xlfn.XLOOKUP($A142,'Copy of PY1 Data(H)'!$A$1:$A$288,'Copy of PY1 Data(H)'!$A$1:$CZ$288))</f>
        <v>0</v>
      </c>
      <c r="K142" s="180" cm="1">
        <f t="array" ref="K142">_xlfn.XLOOKUP(K$1,'Copy of PY1 Data(H)'!$A$1:$CZ$1,_xlfn.XLOOKUP($A142,'Copy of PY1 Data(H)'!$A$1:$A$288,'Copy of PY1 Data(H)'!$A$1:$CZ$288))</f>
        <v>0</v>
      </c>
      <c r="L142" s="180" cm="1">
        <f t="array" ref="L142">_xlfn.XLOOKUP(L$1,'Copy of PY1 Data(H)'!$A$1:$CZ$1,_xlfn.XLOOKUP($A142,'Copy of PY1 Data(H)'!$A$1:$A$288,'Copy of PY1 Data(H)'!$A$1:$CZ$288))</f>
        <v>55117</v>
      </c>
      <c r="M142" s="180" cm="1">
        <f t="array" ref="M142">_xlfn.XLOOKUP(M$1,'Copy of PY1 Data(H)'!$A$1:$CZ$1,_xlfn.XLOOKUP($A142,'Copy of PY1 Data(H)'!$A$1:$A$288,'Copy of PY1 Data(H)'!$A$1:$CZ$288))</f>
        <v>0</v>
      </c>
      <c r="N142" s="180" cm="1">
        <f t="array" ref="N142">_xlfn.XLOOKUP(N$1,'Copy of PY1 Data(H)'!$A$1:$CZ$1,_xlfn.XLOOKUP($A142,'Copy of PY1 Data(H)'!$A$1:$A$288,'Copy of PY1 Data(H)'!$A$1:$CZ$288))</f>
        <v>0</v>
      </c>
      <c r="O142" s="180" cm="1">
        <f t="array" ref="O142">_xlfn.XLOOKUP(O$1,'Copy of PY1 Data(H)'!$A$1:$CZ$1,_xlfn.XLOOKUP($A142,'Copy of PY1 Data(H)'!$A$1:$A$288,'Copy of PY1 Data(H)'!$A$1:$CZ$288))</f>
        <v>0</v>
      </c>
      <c r="P142" s="180" cm="1">
        <f t="array" ref="P142">_xlfn.XLOOKUP(P$1,'Copy of PY1 Data(H)'!$A$1:$CZ$1,_xlfn.XLOOKUP($A142,'Copy of PY1 Data(H)'!$A$1:$A$288,'Copy of PY1 Data(H)'!$A$1:$CZ$288))</f>
        <v>0</v>
      </c>
      <c r="Q142" s="180" cm="1">
        <f t="array" ref="Q142">_xlfn.XLOOKUP(Q$1,'Copy of PY1 Data(H)'!$A$1:$CZ$1,_xlfn.XLOOKUP($A142,'Copy of PY1 Data(H)'!$A$1:$A$288,'Copy of PY1 Data(H)'!$A$1:$CZ$288))</f>
        <v>13997</v>
      </c>
      <c r="R142" s="180" cm="1">
        <f t="array" ref="R142">_xlfn.XLOOKUP(R$1,'Copy of PY1 Data(H)'!$A$1:$CZ$1,_xlfn.XLOOKUP($A142,'Copy of PY1 Data(H)'!$A$1:$A$288,'Copy of PY1 Data(H)'!$A$1:$CZ$288))</f>
        <v>0</v>
      </c>
      <c r="S142" s="180" cm="1">
        <f t="array" ref="S142">_xlfn.XLOOKUP(S$1,'Copy of PY1 Data(H)'!$A$1:$CZ$1,_xlfn.XLOOKUP($A142,'Copy of PY1 Data(H)'!$A$1:$A$288,'Copy of PY1 Data(H)'!$A$1:$CZ$288))</f>
        <v>0</v>
      </c>
      <c r="T142" s="180" cm="1">
        <f t="array" ref="T142">_xlfn.XLOOKUP(T$1,'Copy of PY1 Data(H)'!$A$1:$CZ$1,_xlfn.XLOOKUP($A142,'Copy of PY1 Data(H)'!$A$1:$A$288,'Copy of PY1 Data(H)'!$A$1:$CZ$288))</f>
        <v>0</v>
      </c>
      <c r="U142" s="180" cm="1">
        <f t="array" ref="U142">_xlfn.XLOOKUP(U$1,'Copy of PY1 Data(H)'!$A$1:$CZ$1,_xlfn.XLOOKUP($A142,'Copy of PY1 Data(H)'!$A$1:$A$288,'Copy of PY1 Data(H)'!$A$1:$CZ$288))</f>
        <v>0</v>
      </c>
      <c r="V142" s="180" cm="1">
        <f t="array" ref="V142">_xlfn.XLOOKUP(V$1,'Copy of PY1 Data(H)'!$A$1:$CZ$1,_xlfn.XLOOKUP($A142,'Copy of PY1 Data(H)'!$A$1:$A$288,'Copy of PY1 Data(H)'!$A$1:$CZ$288))</f>
        <v>0</v>
      </c>
      <c r="W142" s="180" cm="1">
        <f t="array" ref="W142">_xlfn.XLOOKUP(W$1,'Copy of PY1 Data(H)'!$A$1:$CZ$1,_xlfn.XLOOKUP($A142,'Copy of PY1 Data(H)'!$A$1:$A$288,'Copy of PY1 Data(H)'!$A$1:$CZ$288))</f>
        <v>0</v>
      </c>
      <c r="X142" s="180" cm="1">
        <f t="array" ref="X142">_xlfn.XLOOKUP(X$1,'Copy of PY1 Data(H)'!$A$1:$CZ$1,_xlfn.XLOOKUP($A142,'Copy of PY1 Data(H)'!$A$1:$A$288,'Copy of PY1 Data(H)'!$A$1:$CZ$288))</f>
        <v>0</v>
      </c>
      <c r="Y142" s="180" cm="1">
        <f t="array" ref="Y142">_xlfn.XLOOKUP(Y$1,'Copy of PY1 Data(H)'!$A$1:$CZ$1,_xlfn.XLOOKUP($A142,'Copy of PY1 Data(H)'!$A$1:$A$288,'Copy of PY1 Data(H)'!$A$1:$CZ$288))</f>
        <v>10075</v>
      </c>
      <c r="Z142" s="180" cm="1">
        <f t="array" ref="Z142">_xlfn.XLOOKUP(Z$1,'Copy of PY1 Data(H)'!$A$1:$CZ$1,_xlfn.XLOOKUP($A142,'Copy of PY1 Data(H)'!$A$1:$A$288,'Copy of PY1 Data(H)'!$A$1:$CZ$288))</f>
        <v>0</v>
      </c>
      <c r="AA142" s="180" cm="1">
        <f t="array" ref="AA142">_xlfn.XLOOKUP(AA$1,'Copy of PY1 Data(H)'!$A$1:$CZ$1,_xlfn.XLOOKUP($A142,'Copy of PY1 Data(H)'!$A$1:$A$288,'Copy of PY1 Data(H)'!$A$1:$CZ$288))</f>
        <v>0</v>
      </c>
      <c r="AB142" s="180" cm="1">
        <f t="array" ref="AB142">_xlfn.XLOOKUP(AB$1,'Copy of PY1 Data(H)'!$A$1:$CZ$1,_xlfn.XLOOKUP($A142,'Copy of PY1 Data(H)'!$A$1:$A$288,'Copy of PY1 Data(H)'!$A$1:$CZ$288))</f>
        <v>0</v>
      </c>
      <c r="AC142" s="180" cm="1">
        <f t="array" ref="AC142">_xlfn.XLOOKUP(AC$1,'Copy of PY1 Data(H)'!$A$1:$CZ$1,_xlfn.XLOOKUP($A142,'Copy of PY1 Data(H)'!$A$1:$A$288,'Copy of PY1 Data(H)'!$A$1:$CZ$288))</f>
        <v>0</v>
      </c>
      <c r="AD142" s="180" cm="1">
        <f t="array" ref="AD142">_xlfn.XLOOKUP(AD$1,'Copy of PY1 Data(H)'!$A$1:$CZ$1,_xlfn.XLOOKUP($A142,'Copy of PY1 Data(H)'!$A$1:$A$288,'Copy of PY1 Data(H)'!$A$1:$CZ$288))</f>
        <v>0</v>
      </c>
      <c r="AE142" s="180" cm="1">
        <f t="array" ref="AE142">_xlfn.XLOOKUP(AE$1,'Copy of PY1 Data(H)'!$A$1:$CZ$1,_xlfn.XLOOKUP($A142,'Copy of PY1 Data(H)'!$A$1:$A$288,'Copy of PY1 Data(H)'!$A$1:$CZ$288))</f>
        <v>0</v>
      </c>
      <c r="AF142" s="180" cm="1">
        <f t="array" ref="AF142">_xlfn.XLOOKUP(AF$1,'Copy of PY1 Data(H)'!$A$1:$CZ$1,_xlfn.XLOOKUP($A142,'Copy of PY1 Data(H)'!$A$1:$A$288,'Copy of PY1 Data(H)'!$A$1:$CZ$288))</f>
        <v>13569047</v>
      </c>
      <c r="AG142" s="180" cm="1">
        <f t="array" ref="AG142">_xlfn.XLOOKUP(AG$1,'Copy of PY1 Data(H)'!$A$1:$CZ$1,_xlfn.XLOOKUP($A142,'Copy of PY1 Data(H)'!$A$1:$A$288,'Copy of PY1 Data(H)'!$A$1:$CZ$288))</f>
        <v>0</v>
      </c>
      <c r="AH142" s="180" cm="1">
        <f t="array" ref="AH142">_xlfn.XLOOKUP(AH$1,'Copy of PY1 Data(H)'!$A$1:$CZ$1,_xlfn.XLOOKUP($A142,'Copy of PY1 Data(H)'!$A$1:$A$288,'Copy of PY1 Data(H)'!$A$1:$CZ$288))</f>
        <v>0</v>
      </c>
      <c r="AI142" s="180" cm="1">
        <f t="array" ref="AI142">_xlfn.XLOOKUP(AI$1,'Copy of PY1 Data(H)'!$A$1:$CZ$1,_xlfn.XLOOKUP($A142,'Copy of PY1 Data(H)'!$A$1:$A$288,'Copy of PY1 Data(H)'!$A$1:$CZ$288))</f>
        <v>0</v>
      </c>
      <c r="AJ142" s="180" cm="1">
        <f t="array" ref="AJ142">_xlfn.XLOOKUP(AJ$1,'Copy of PY1 Data(H)'!$A$1:$CZ$1,_xlfn.XLOOKUP($A142,'Copy of PY1 Data(H)'!$A$1:$A$288,'Copy of PY1 Data(H)'!$A$1:$CZ$288))</f>
        <v>0</v>
      </c>
      <c r="AK142" s="180" cm="1">
        <f t="array" ref="AK142">_xlfn.XLOOKUP(AK$1,'Copy of PY1 Data(H)'!$A$1:$CZ$1,_xlfn.XLOOKUP($A142,'Copy of PY1 Data(H)'!$A$1:$A$288,'Copy of PY1 Data(H)'!$A$1:$CZ$288))</f>
        <v>0</v>
      </c>
      <c r="AL142" s="180" cm="1">
        <f t="array" ref="AL142">_xlfn.XLOOKUP(AL$1,'Copy of PY1 Data(H)'!$A$1:$CZ$1,_xlfn.XLOOKUP($A142,'Copy of PY1 Data(H)'!$A$1:$A$288,'Copy of PY1 Data(H)'!$A$1:$CZ$288))</f>
        <v>0</v>
      </c>
      <c r="AM142" s="180" cm="1">
        <f t="array" ref="AM142">_xlfn.XLOOKUP(AM$1,'Copy of PY1 Data(H)'!$A$1:$CZ$1,_xlfn.XLOOKUP($A142,'Copy of PY1 Data(H)'!$A$1:$A$288,'Copy of PY1 Data(H)'!$A$1:$CZ$288))</f>
        <v>0</v>
      </c>
      <c r="AN142" s="180" cm="1">
        <f t="array" ref="AN142">_xlfn.XLOOKUP(AN$1,'Copy of PY1 Data(H)'!$A$1:$CZ$1,_xlfn.XLOOKUP($A142,'Copy of PY1 Data(H)'!$A$1:$A$288,'Copy of PY1 Data(H)'!$A$1:$CZ$288))</f>
        <v>0</v>
      </c>
      <c r="AO142" s="180" cm="1">
        <f t="array" ref="AO142">_xlfn.XLOOKUP(AO$1,'Copy of PY1 Data(H)'!$A$1:$CZ$1,_xlfn.XLOOKUP($A142,'Copy of PY1 Data(H)'!$A$1:$A$288,'Copy of PY1 Data(H)'!$A$1:$CZ$288))</f>
        <v>0</v>
      </c>
      <c r="AP142" s="180" cm="1">
        <f t="array" ref="AP142">_xlfn.XLOOKUP(AP$1,'Copy of PY1 Data(H)'!$A$1:$CZ$1,_xlfn.XLOOKUP($A142,'Copy of PY1 Data(H)'!$A$1:$A$288,'Copy of PY1 Data(H)'!$A$1:$CZ$288))</f>
        <v>1336159</v>
      </c>
      <c r="AQ142" s="180" cm="1">
        <f t="array" ref="AQ142">_xlfn.XLOOKUP(AQ$1,'Copy of PY1 Data(H)'!$A$1:$CZ$1,_xlfn.XLOOKUP($A142,'Copy of PY1 Data(H)'!$A$1:$A$288,'Copy of PY1 Data(H)'!$A$1:$CZ$288))</f>
        <v>0</v>
      </c>
      <c r="AR142" s="180" cm="1">
        <f t="array" ref="AR142">_xlfn.XLOOKUP(AR$1,'Copy of PY1 Data(H)'!$A$1:$CZ$1,_xlfn.XLOOKUP($A142,'Copy of PY1 Data(H)'!$A$1:$A$288,'Copy of PY1 Data(H)'!$A$1:$CZ$288))</f>
        <v>0</v>
      </c>
      <c r="AS142" s="180" cm="1">
        <f t="array" ref="AS142">_xlfn.XLOOKUP(AS$1,'Copy of PY1 Data(H)'!$A$1:$CZ$1,_xlfn.XLOOKUP($A142,'Copy of PY1 Data(H)'!$A$1:$A$288,'Copy of PY1 Data(H)'!$A$1:$CZ$288))</f>
        <v>0</v>
      </c>
      <c r="AT142" s="180" cm="1">
        <f t="array" ref="AT142">_xlfn.XLOOKUP(AT$1,'Copy of PY1 Data(H)'!$A$1:$CZ$1,_xlfn.XLOOKUP($A142,'Copy of PY1 Data(H)'!$A$1:$A$288,'Copy of PY1 Data(H)'!$A$1:$CZ$288))</f>
        <v>0</v>
      </c>
      <c r="AU142" s="180" cm="1">
        <f t="array" ref="AU142">_xlfn.XLOOKUP(AU$1,'Copy of PY1 Data(H)'!$A$1:$CZ$1,_xlfn.XLOOKUP($A142,'Copy of PY1 Data(H)'!$A$1:$A$288,'Copy of PY1 Data(H)'!$A$1:$CZ$288))</f>
        <v>0</v>
      </c>
      <c r="AV142" s="180" cm="1">
        <f t="array" ref="AV142">_xlfn.XLOOKUP(AV$1,'Copy of PY1 Data(H)'!$A$1:$CZ$1,_xlfn.XLOOKUP($A142,'Copy of PY1 Data(H)'!$A$1:$A$288,'Copy of PY1 Data(H)'!$A$1:$CZ$288))</f>
        <v>2586639</v>
      </c>
      <c r="AW142" s="180" cm="1">
        <f t="array" ref="AW142">_xlfn.XLOOKUP(AW$1,'Copy of PY1 Data(H)'!$A$1:$CZ$1,_xlfn.XLOOKUP($A142,'Copy of PY1 Data(H)'!$A$1:$A$288,'Copy of PY1 Data(H)'!$A$1:$CZ$288))</f>
        <v>0</v>
      </c>
      <c r="AX142" s="180" cm="1">
        <f t="array" ref="AX142">_xlfn.XLOOKUP(AX$1,'Copy of PY1 Data(H)'!$A$1:$CZ$1,_xlfn.XLOOKUP($A142,'Copy of PY1 Data(H)'!$A$1:$A$288,'Copy of PY1 Data(H)'!$A$1:$CZ$288))</f>
        <v>0</v>
      </c>
      <c r="AY142" s="180" cm="1">
        <f t="array" ref="AY142">_xlfn.XLOOKUP(AY$1,'Copy of PY1 Data(H)'!$A$1:$CZ$1,_xlfn.XLOOKUP($A142,'Copy of PY1 Data(H)'!$A$1:$A$288,'Copy of PY1 Data(H)'!$A$1:$CZ$288))</f>
        <v>0</v>
      </c>
      <c r="AZ142" s="180" cm="1">
        <f t="array" ref="AZ142">_xlfn.XLOOKUP(AZ$1,'Copy of PY1 Data(H)'!$A$1:$CZ$1,_xlfn.XLOOKUP($A142,'Copy of PY1 Data(H)'!$A$1:$A$288,'Copy of PY1 Data(H)'!$A$1:$CZ$288))</f>
        <v>0</v>
      </c>
      <c r="BA142" s="180" cm="1">
        <f t="array" ref="BA142">_xlfn.XLOOKUP(BA$1,'Copy of PY1 Data(H)'!$A$1:$CZ$1,_xlfn.XLOOKUP($A142,'Copy of PY1 Data(H)'!$A$1:$A$288,'Copy of PY1 Data(H)'!$A$1:$CZ$288))</f>
        <v>0</v>
      </c>
      <c r="BB142" s="180" cm="1">
        <f t="array" ref="BB142">_xlfn.XLOOKUP(BB$1,'Copy of PY1 Data(H)'!$A$1:$CZ$1,_xlfn.XLOOKUP($A142,'Copy of PY1 Data(H)'!$A$1:$A$288,'Copy of PY1 Data(H)'!$A$1:$CZ$288))</f>
        <v>0</v>
      </c>
      <c r="BC142" s="180" cm="1">
        <f t="array" ref="BC142">_xlfn.XLOOKUP(BC$1,'Copy of PY1 Data(H)'!$A$1:$CZ$1,_xlfn.XLOOKUP($A142,'Copy of PY1 Data(H)'!$A$1:$A$288,'Copy of PY1 Data(H)'!$A$1:$CZ$288))</f>
        <v>0</v>
      </c>
      <c r="BD142" s="180" cm="1">
        <f t="array" ref="BD142">_xlfn.XLOOKUP(BD$1,'Copy of PY1 Data(H)'!$A$1:$CZ$1,_xlfn.XLOOKUP($A142,'Copy of PY1 Data(H)'!$A$1:$A$288,'Copy of PY1 Data(H)'!$A$1:$CZ$288))</f>
        <v>0</v>
      </c>
      <c r="BE142" s="180" cm="1">
        <f t="array" ref="BE142">_xlfn.XLOOKUP(BE$1,'Copy of PY1 Data(H)'!$A$1:$CZ$1,_xlfn.XLOOKUP($A142,'Copy of PY1 Data(H)'!$A$1:$A$288,'Copy of PY1 Data(H)'!$A$1:$CZ$288))</f>
        <v>0</v>
      </c>
      <c r="BF142" s="180" cm="1">
        <f t="array" ref="BF142">_xlfn.XLOOKUP(BF$1,'Copy of PY1 Data(H)'!$A$1:$CZ$1,_xlfn.XLOOKUP($A142,'Copy of PY1 Data(H)'!$A$1:$A$288,'Copy of PY1 Data(H)'!$A$1:$CZ$288))</f>
        <v>0</v>
      </c>
      <c r="BG142" s="180" cm="1">
        <f t="array" ref="BG142">_xlfn.XLOOKUP(BG$1,'Copy of PY1 Data(H)'!$A$1:$CZ$1,_xlfn.XLOOKUP($A142,'Copy of PY1 Data(H)'!$A$1:$A$288,'Copy of PY1 Data(H)'!$A$1:$CZ$288))</f>
        <v>0</v>
      </c>
      <c r="BH142" s="180" cm="1">
        <f t="array" ref="BH142">_xlfn.XLOOKUP(BH$1,'Copy of PY1 Data(H)'!$A$1:$CZ$1,_xlfn.XLOOKUP($A142,'Copy of PY1 Data(H)'!$A$1:$A$288,'Copy of PY1 Data(H)'!$A$1:$CZ$288))</f>
        <v>0</v>
      </c>
      <c r="BI142" s="180" cm="1">
        <f t="array" ref="BI142">_xlfn.XLOOKUP(BI$1,'Copy of PY1 Data(H)'!$A$1:$CZ$1,_xlfn.XLOOKUP($A142,'Copy of PY1 Data(H)'!$A$1:$A$288,'Copy of PY1 Data(H)'!$A$1:$CZ$288))</f>
        <v>0</v>
      </c>
      <c r="BJ142" s="180" cm="1">
        <f t="array" ref="BJ142">_xlfn.XLOOKUP(BJ$1,'Copy of PY1 Data(H)'!$A$1:$CZ$1,_xlfn.XLOOKUP($A142,'Copy of PY1 Data(H)'!$A$1:$A$288,'Copy of PY1 Data(H)'!$A$1:$CZ$288))</f>
        <v>0</v>
      </c>
      <c r="BK142" s="180" cm="1">
        <f t="array" ref="BK142">_xlfn.XLOOKUP(BK$1,'Copy of PY1 Data(H)'!$A$1:$CZ$1,_xlfn.XLOOKUP($A142,'Copy of PY1 Data(H)'!$A$1:$A$288,'Copy of PY1 Data(H)'!$A$1:$CZ$288))</f>
        <v>0</v>
      </c>
      <c r="BL142" s="180" cm="1">
        <f t="array" ref="BL142">_xlfn.XLOOKUP(BL$1,'Copy of PY1 Data(H)'!$A$1:$CZ$1,_xlfn.XLOOKUP($A142,'Copy of PY1 Data(H)'!$A$1:$A$288,'Copy of PY1 Data(H)'!$A$1:$CZ$288))</f>
        <v>0</v>
      </c>
      <c r="BM142" s="180" cm="1">
        <f t="array" ref="BM142">_xlfn.XLOOKUP(BM$1,'Copy of PY1 Data(H)'!$A$1:$CZ$1,_xlfn.XLOOKUP($A142,'Copy of PY1 Data(H)'!$A$1:$A$288,'Copy of PY1 Data(H)'!$A$1:$CZ$288))</f>
        <v>0</v>
      </c>
      <c r="BN142" s="180" cm="1">
        <f t="array" ref="BN142">_xlfn.XLOOKUP(BN$1,'Copy of PY1 Data(H)'!$A$1:$CZ$1,_xlfn.XLOOKUP($A142,'Copy of PY1 Data(H)'!$A$1:$A$288,'Copy of PY1 Data(H)'!$A$1:$CZ$288))</f>
        <v>0</v>
      </c>
      <c r="BO142" s="180" cm="1">
        <f t="array" ref="BO142">_xlfn.XLOOKUP(BO$1,'Copy of PY1 Data(H)'!$A$1:$CZ$1,_xlfn.XLOOKUP($A142,'Copy of PY1 Data(H)'!$A$1:$A$288,'Copy of PY1 Data(H)'!$A$1:$CZ$288))</f>
        <v>0</v>
      </c>
      <c r="BP142" s="180" cm="1">
        <f t="array" ref="BP142">_xlfn.XLOOKUP(BP$1,'Copy of PY1 Data(H)'!$A$1:$CZ$1,_xlfn.XLOOKUP($A142,'Copy of PY1 Data(H)'!$A$1:$A$288,'Copy of PY1 Data(H)'!$A$1:$CZ$288))</f>
        <v>23974788</v>
      </c>
      <c r="BQ142" s="180" cm="1">
        <f t="array" ref="BQ142">_xlfn.XLOOKUP(BQ$1,'Copy of PY1 Data(H)'!$A$1:$CZ$1,_xlfn.XLOOKUP($A142,'Copy of PY1 Data(H)'!$A$1:$A$288,'Copy of PY1 Data(H)'!$A$1:$CZ$288))</f>
        <v>0</v>
      </c>
      <c r="BR142" s="180" cm="1">
        <f t="array" ref="BR142">_xlfn.XLOOKUP(BR$1,'Copy of PY1 Data(H)'!$A$1:$CZ$1,_xlfn.XLOOKUP($A142,'Copy of PY1 Data(H)'!$A$1:$A$288,'Copy of PY1 Data(H)'!$A$1:$CZ$288))</f>
        <v>764</v>
      </c>
      <c r="BS142" s="180" cm="1">
        <f t="array" ref="BS142">_xlfn.XLOOKUP(BS$1,'Copy of PY1 Data(H)'!$A$1:$CZ$1,_xlfn.XLOOKUP($A142,'Copy of PY1 Data(H)'!$A$1:$A$288,'Copy of PY1 Data(H)'!$A$1:$CZ$288))</f>
        <v>0</v>
      </c>
      <c r="BT142" s="180" cm="1">
        <f t="array" ref="BT142">_xlfn.XLOOKUP(BT$1,'Copy of PY1 Data(H)'!$A$1:$CZ$1,_xlfn.XLOOKUP($A142,'Copy of PY1 Data(H)'!$A$1:$A$288,'Copy of PY1 Data(H)'!$A$1:$CZ$288))</f>
        <v>0</v>
      </c>
      <c r="BU142" s="180" cm="1">
        <f t="array" ref="BU142">_xlfn.XLOOKUP(BU$1,'Copy of PY1 Data(H)'!$A$1:$CZ$1,_xlfn.XLOOKUP($A142,'Copy of PY1 Data(H)'!$A$1:$A$288,'Copy of PY1 Data(H)'!$A$1:$CZ$288))</f>
        <v>0</v>
      </c>
      <c r="BV142" s="180" cm="1">
        <f t="array" ref="BV142">_xlfn.XLOOKUP(BV$1,'Copy of PY1 Data(H)'!$A$1:$CZ$1,_xlfn.XLOOKUP($A142,'Copy of PY1 Data(H)'!$A$1:$A$288,'Copy of PY1 Data(H)'!$A$1:$CZ$288))</f>
        <v>0</v>
      </c>
      <c r="BW142" s="180" cm="1">
        <f t="array" ref="BW142">_xlfn.XLOOKUP(BW$1,'Copy of PY1 Data(H)'!$A$1:$CZ$1,_xlfn.XLOOKUP($A142,'Copy of PY1 Data(H)'!$A$1:$A$288,'Copy of PY1 Data(H)'!$A$1:$CZ$288))</f>
        <v>0</v>
      </c>
      <c r="BX142" s="180" cm="1">
        <f t="array" ref="BX142">_xlfn.XLOOKUP(BX$1,'Copy of PY1 Data(H)'!$A$1:$CZ$1,_xlfn.XLOOKUP($A142,'Copy of PY1 Data(H)'!$A$1:$A$288,'Copy of PY1 Data(H)'!$A$1:$CZ$288))</f>
        <v>0</v>
      </c>
      <c r="BY142" s="180" cm="1">
        <f t="array" ref="BY142">_xlfn.XLOOKUP(BY$1,'Copy of PY1 Data(H)'!$A$1:$CZ$1,_xlfn.XLOOKUP($A142,'Copy of PY1 Data(H)'!$A$1:$A$288,'Copy of PY1 Data(H)'!$A$1:$CZ$288))</f>
        <v>0</v>
      </c>
      <c r="BZ142" s="180" cm="1">
        <f t="array" ref="BZ142">_xlfn.XLOOKUP(BZ$1,'Copy of PY1 Data(H)'!$A$1:$CZ$1,_xlfn.XLOOKUP($A142,'Copy of PY1 Data(H)'!$A$1:$A$288,'Copy of PY1 Data(H)'!$A$1:$CZ$288))</f>
        <v>2704</v>
      </c>
      <c r="CA142" s="180" cm="1">
        <f t="array" ref="CA142">_xlfn.XLOOKUP(CA$1,'Copy of PY1 Data(H)'!$A$1:$CZ$1,_xlfn.XLOOKUP($A142,'Copy of PY1 Data(H)'!$A$1:$A$288,'Copy of PY1 Data(H)'!$A$1:$CZ$288))</f>
        <v>0</v>
      </c>
      <c r="CB142" s="180" cm="1">
        <f t="array" ref="CB142">_xlfn.XLOOKUP(CB$1,'Copy of PY1 Data(H)'!$A$1:$CZ$1,_xlfn.XLOOKUP($A142,'Copy of PY1 Data(H)'!$A$1:$A$288,'Copy of PY1 Data(H)'!$A$1:$CZ$288))</f>
        <v>0</v>
      </c>
      <c r="CC142" s="180" cm="1">
        <f t="array" ref="CC142">_xlfn.XLOOKUP(CC$1,'Copy of PY1 Data(H)'!$A$1:$CZ$1,_xlfn.XLOOKUP($A142,'Copy of PY1 Data(H)'!$A$1:$A$288,'Copy of PY1 Data(H)'!$A$1:$CZ$288))</f>
        <v>0</v>
      </c>
      <c r="CD142" s="180" cm="1">
        <f t="array" ref="CD142">_xlfn.XLOOKUP(CD$1,'Copy of PY1 Data(H)'!$A$1:$CZ$1,_xlfn.XLOOKUP($A142,'Copy of PY1 Data(H)'!$A$1:$A$288,'Copy of PY1 Data(H)'!$A$1:$CZ$288))</f>
        <v>3700881</v>
      </c>
    </row>
    <row r="143" spans="1:82" x14ac:dyDescent="0.3">
      <c r="A143" s="180">
        <v>364</v>
      </c>
      <c r="C143" s="180"/>
      <c r="D143" s="180" cm="1">
        <f t="array" ref="D143">_xlfn.XLOOKUP(D$1,'Copy of PY1 Data(H)'!$A$1:$CZ$1,_xlfn.XLOOKUP($A143,'Copy of PY1 Data(H)'!$A$1:$A$288,'Copy of PY1 Data(H)'!$A$1:$CZ$288))</f>
        <v>0</v>
      </c>
      <c r="E143" s="180" cm="1">
        <f t="array" ref="E143">_xlfn.XLOOKUP(E$1,'Copy of PY1 Data(H)'!$A$1:$CZ$1,_xlfn.XLOOKUP($A143,'Copy of PY1 Data(H)'!$A$1:$A$288,'Copy of PY1 Data(H)'!$A$1:$CZ$288))</f>
        <v>0</v>
      </c>
      <c r="F143" s="180" cm="1">
        <f t="array" ref="F143">_xlfn.XLOOKUP(F$1,'Copy of PY1 Data(H)'!$A$1:$CZ$1,_xlfn.XLOOKUP($A143,'Copy of PY1 Data(H)'!$A$1:$A$288,'Copy of PY1 Data(H)'!$A$1:$CZ$288))</f>
        <v>0</v>
      </c>
      <c r="G143" s="180" cm="1">
        <f t="array" ref="G143">_xlfn.XLOOKUP(G$1,'Copy of PY1 Data(H)'!$A$1:$CZ$1,_xlfn.XLOOKUP($A143,'Copy of PY1 Data(H)'!$A$1:$A$288,'Copy of PY1 Data(H)'!$A$1:$CZ$288))</f>
        <v>0</v>
      </c>
      <c r="H143" s="180" cm="1">
        <f t="array" ref="H143">_xlfn.XLOOKUP(H$1,'Copy of PY1 Data(H)'!$A$1:$CZ$1,_xlfn.XLOOKUP($A143,'Copy of PY1 Data(H)'!$A$1:$A$288,'Copy of PY1 Data(H)'!$A$1:$CZ$288))</f>
        <v>0</v>
      </c>
      <c r="I143" s="180" cm="1">
        <f t="array" ref="I143">_xlfn.XLOOKUP(I$1,'Copy of PY1 Data(H)'!$A$1:$CZ$1,_xlfn.XLOOKUP($A143,'Copy of PY1 Data(H)'!$A$1:$A$288,'Copy of PY1 Data(H)'!$A$1:$CZ$288))</f>
        <v>0</v>
      </c>
      <c r="J143" s="180" cm="1">
        <f t="array" ref="J143">_xlfn.XLOOKUP(J$1,'Copy of PY1 Data(H)'!$A$1:$CZ$1,_xlfn.XLOOKUP($A143,'Copy of PY1 Data(H)'!$A$1:$A$288,'Copy of PY1 Data(H)'!$A$1:$CZ$288))</f>
        <v>0</v>
      </c>
      <c r="K143" s="180" cm="1">
        <f t="array" ref="K143">_xlfn.XLOOKUP(K$1,'Copy of PY1 Data(H)'!$A$1:$CZ$1,_xlfn.XLOOKUP($A143,'Copy of PY1 Data(H)'!$A$1:$A$288,'Copy of PY1 Data(H)'!$A$1:$CZ$288))</f>
        <v>0</v>
      </c>
      <c r="L143" s="180" cm="1">
        <f t="array" ref="L143">_xlfn.XLOOKUP(L$1,'Copy of PY1 Data(H)'!$A$1:$CZ$1,_xlfn.XLOOKUP($A143,'Copy of PY1 Data(H)'!$A$1:$A$288,'Copy of PY1 Data(H)'!$A$1:$CZ$288))</f>
        <v>11416</v>
      </c>
      <c r="M143" s="180" cm="1">
        <f t="array" ref="M143">_xlfn.XLOOKUP(M$1,'Copy of PY1 Data(H)'!$A$1:$CZ$1,_xlfn.XLOOKUP($A143,'Copy of PY1 Data(H)'!$A$1:$A$288,'Copy of PY1 Data(H)'!$A$1:$CZ$288))</f>
        <v>0</v>
      </c>
      <c r="N143" s="180" cm="1">
        <f t="array" ref="N143">_xlfn.XLOOKUP(N$1,'Copy of PY1 Data(H)'!$A$1:$CZ$1,_xlfn.XLOOKUP($A143,'Copy of PY1 Data(H)'!$A$1:$A$288,'Copy of PY1 Data(H)'!$A$1:$CZ$288))</f>
        <v>0</v>
      </c>
      <c r="O143" s="180" cm="1">
        <f t="array" ref="O143">_xlfn.XLOOKUP(O$1,'Copy of PY1 Data(H)'!$A$1:$CZ$1,_xlfn.XLOOKUP($A143,'Copy of PY1 Data(H)'!$A$1:$A$288,'Copy of PY1 Data(H)'!$A$1:$CZ$288))</f>
        <v>0</v>
      </c>
      <c r="P143" s="180" cm="1">
        <f t="array" ref="P143">_xlfn.XLOOKUP(P$1,'Copy of PY1 Data(H)'!$A$1:$CZ$1,_xlfn.XLOOKUP($A143,'Copy of PY1 Data(H)'!$A$1:$A$288,'Copy of PY1 Data(H)'!$A$1:$CZ$288))</f>
        <v>0</v>
      </c>
      <c r="Q143" s="180" cm="1">
        <f t="array" ref="Q143">_xlfn.XLOOKUP(Q$1,'Copy of PY1 Data(H)'!$A$1:$CZ$1,_xlfn.XLOOKUP($A143,'Copy of PY1 Data(H)'!$A$1:$A$288,'Copy of PY1 Data(H)'!$A$1:$CZ$288))</f>
        <v>0</v>
      </c>
      <c r="R143" s="180" cm="1">
        <f t="array" ref="R143">_xlfn.XLOOKUP(R$1,'Copy of PY1 Data(H)'!$A$1:$CZ$1,_xlfn.XLOOKUP($A143,'Copy of PY1 Data(H)'!$A$1:$A$288,'Copy of PY1 Data(H)'!$A$1:$CZ$288))</f>
        <v>0</v>
      </c>
      <c r="S143" s="180" cm="1">
        <f t="array" ref="S143">_xlfn.XLOOKUP(S$1,'Copy of PY1 Data(H)'!$A$1:$CZ$1,_xlfn.XLOOKUP($A143,'Copy of PY1 Data(H)'!$A$1:$A$288,'Copy of PY1 Data(H)'!$A$1:$CZ$288))</f>
        <v>0</v>
      </c>
      <c r="T143" s="180" cm="1">
        <f t="array" ref="T143">_xlfn.XLOOKUP(T$1,'Copy of PY1 Data(H)'!$A$1:$CZ$1,_xlfn.XLOOKUP($A143,'Copy of PY1 Data(H)'!$A$1:$A$288,'Copy of PY1 Data(H)'!$A$1:$CZ$288))</f>
        <v>0</v>
      </c>
      <c r="U143" s="180" cm="1">
        <f t="array" ref="U143">_xlfn.XLOOKUP(U$1,'Copy of PY1 Data(H)'!$A$1:$CZ$1,_xlfn.XLOOKUP($A143,'Copy of PY1 Data(H)'!$A$1:$A$288,'Copy of PY1 Data(H)'!$A$1:$CZ$288))</f>
        <v>0</v>
      </c>
      <c r="V143" s="180" cm="1">
        <f t="array" ref="V143">_xlfn.XLOOKUP(V$1,'Copy of PY1 Data(H)'!$A$1:$CZ$1,_xlfn.XLOOKUP($A143,'Copy of PY1 Data(H)'!$A$1:$A$288,'Copy of PY1 Data(H)'!$A$1:$CZ$288))</f>
        <v>0</v>
      </c>
      <c r="W143" s="180" cm="1">
        <f t="array" ref="W143">_xlfn.XLOOKUP(W$1,'Copy of PY1 Data(H)'!$A$1:$CZ$1,_xlfn.XLOOKUP($A143,'Copy of PY1 Data(H)'!$A$1:$A$288,'Copy of PY1 Data(H)'!$A$1:$CZ$288))</f>
        <v>0</v>
      </c>
      <c r="X143" s="180" cm="1">
        <f t="array" ref="X143">_xlfn.XLOOKUP(X$1,'Copy of PY1 Data(H)'!$A$1:$CZ$1,_xlfn.XLOOKUP($A143,'Copy of PY1 Data(H)'!$A$1:$A$288,'Copy of PY1 Data(H)'!$A$1:$CZ$288))</f>
        <v>0</v>
      </c>
      <c r="Y143" s="180" cm="1">
        <f t="array" ref="Y143">_xlfn.XLOOKUP(Y$1,'Copy of PY1 Data(H)'!$A$1:$CZ$1,_xlfn.XLOOKUP($A143,'Copy of PY1 Data(H)'!$A$1:$A$288,'Copy of PY1 Data(H)'!$A$1:$CZ$288))</f>
        <v>0</v>
      </c>
      <c r="Z143" s="180" cm="1">
        <f t="array" ref="Z143">_xlfn.XLOOKUP(Z$1,'Copy of PY1 Data(H)'!$A$1:$CZ$1,_xlfn.XLOOKUP($A143,'Copy of PY1 Data(H)'!$A$1:$A$288,'Copy of PY1 Data(H)'!$A$1:$CZ$288))</f>
        <v>0</v>
      </c>
      <c r="AA143" s="180" cm="1">
        <f t="array" ref="AA143">_xlfn.XLOOKUP(AA$1,'Copy of PY1 Data(H)'!$A$1:$CZ$1,_xlfn.XLOOKUP($A143,'Copy of PY1 Data(H)'!$A$1:$A$288,'Copy of PY1 Data(H)'!$A$1:$CZ$288))</f>
        <v>0</v>
      </c>
      <c r="AB143" s="180" cm="1">
        <f t="array" ref="AB143">_xlfn.XLOOKUP(AB$1,'Copy of PY1 Data(H)'!$A$1:$CZ$1,_xlfn.XLOOKUP($A143,'Copy of PY1 Data(H)'!$A$1:$A$288,'Copy of PY1 Data(H)'!$A$1:$CZ$288))</f>
        <v>0</v>
      </c>
      <c r="AC143" s="180" cm="1">
        <f t="array" ref="AC143">_xlfn.XLOOKUP(AC$1,'Copy of PY1 Data(H)'!$A$1:$CZ$1,_xlfn.XLOOKUP($A143,'Copy of PY1 Data(H)'!$A$1:$A$288,'Copy of PY1 Data(H)'!$A$1:$CZ$288))</f>
        <v>0</v>
      </c>
      <c r="AD143" s="180" cm="1">
        <f t="array" ref="AD143">_xlfn.XLOOKUP(AD$1,'Copy of PY1 Data(H)'!$A$1:$CZ$1,_xlfn.XLOOKUP($A143,'Copy of PY1 Data(H)'!$A$1:$A$288,'Copy of PY1 Data(H)'!$A$1:$CZ$288))</f>
        <v>0</v>
      </c>
      <c r="AE143" s="180" cm="1">
        <f t="array" ref="AE143">_xlfn.XLOOKUP(AE$1,'Copy of PY1 Data(H)'!$A$1:$CZ$1,_xlfn.XLOOKUP($A143,'Copy of PY1 Data(H)'!$A$1:$A$288,'Copy of PY1 Data(H)'!$A$1:$CZ$288))</f>
        <v>0</v>
      </c>
      <c r="AF143" s="180" cm="1">
        <f t="array" ref="AF143">_xlfn.XLOOKUP(AF$1,'Copy of PY1 Data(H)'!$A$1:$CZ$1,_xlfn.XLOOKUP($A143,'Copy of PY1 Data(H)'!$A$1:$A$288,'Copy of PY1 Data(H)'!$A$1:$CZ$288))</f>
        <v>428358</v>
      </c>
      <c r="AG143" s="180" cm="1">
        <f t="array" ref="AG143">_xlfn.XLOOKUP(AG$1,'Copy of PY1 Data(H)'!$A$1:$CZ$1,_xlfn.XLOOKUP($A143,'Copy of PY1 Data(H)'!$A$1:$A$288,'Copy of PY1 Data(H)'!$A$1:$CZ$288))</f>
        <v>0</v>
      </c>
      <c r="AH143" s="180" cm="1">
        <f t="array" ref="AH143">_xlfn.XLOOKUP(AH$1,'Copy of PY1 Data(H)'!$A$1:$CZ$1,_xlfn.XLOOKUP($A143,'Copy of PY1 Data(H)'!$A$1:$A$288,'Copy of PY1 Data(H)'!$A$1:$CZ$288))</f>
        <v>0</v>
      </c>
      <c r="AI143" s="180" cm="1">
        <f t="array" ref="AI143">_xlfn.XLOOKUP(AI$1,'Copy of PY1 Data(H)'!$A$1:$CZ$1,_xlfn.XLOOKUP($A143,'Copy of PY1 Data(H)'!$A$1:$A$288,'Copy of PY1 Data(H)'!$A$1:$CZ$288))</f>
        <v>0</v>
      </c>
      <c r="AJ143" s="180" cm="1">
        <f t="array" ref="AJ143">_xlfn.XLOOKUP(AJ$1,'Copy of PY1 Data(H)'!$A$1:$CZ$1,_xlfn.XLOOKUP($A143,'Copy of PY1 Data(H)'!$A$1:$A$288,'Copy of PY1 Data(H)'!$A$1:$CZ$288))</f>
        <v>0</v>
      </c>
      <c r="AK143" s="180" cm="1">
        <f t="array" ref="AK143">_xlfn.XLOOKUP(AK$1,'Copy of PY1 Data(H)'!$A$1:$CZ$1,_xlfn.XLOOKUP($A143,'Copy of PY1 Data(H)'!$A$1:$A$288,'Copy of PY1 Data(H)'!$A$1:$CZ$288))</f>
        <v>0</v>
      </c>
      <c r="AL143" s="180" cm="1">
        <f t="array" ref="AL143">_xlfn.XLOOKUP(AL$1,'Copy of PY1 Data(H)'!$A$1:$CZ$1,_xlfn.XLOOKUP($A143,'Copy of PY1 Data(H)'!$A$1:$A$288,'Copy of PY1 Data(H)'!$A$1:$CZ$288))</f>
        <v>0</v>
      </c>
      <c r="AM143" s="180" cm="1">
        <f t="array" ref="AM143">_xlfn.XLOOKUP(AM$1,'Copy of PY1 Data(H)'!$A$1:$CZ$1,_xlfn.XLOOKUP($A143,'Copy of PY1 Data(H)'!$A$1:$A$288,'Copy of PY1 Data(H)'!$A$1:$CZ$288))</f>
        <v>0</v>
      </c>
      <c r="AN143" s="180" cm="1">
        <f t="array" ref="AN143">_xlfn.XLOOKUP(AN$1,'Copy of PY1 Data(H)'!$A$1:$CZ$1,_xlfn.XLOOKUP($A143,'Copy of PY1 Data(H)'!$A$1:$A$288,'Copy of PY1 Data(H)'!$A$1:$CZ$288))</f>
        <v>0</v>
      </c>
      <c r="AO143" s="180" cm="1">
        <f t="array" ref="AO143">_xlfn.XLOOKUP(AO$1,'Copy of PY1 Data(H)'!$A$1:$CZ$1,_xlfn.XLOOKUP($A143,'Copy of PY1 Data(H)'!$A$1:$A$288,'Copy of PY1 Data(H)'!$A$1:$CZ$288))</f>
        <v>0</v>
      </c>
      <c r="AP143" s="180" cm="1">
        <f t="array" ref="AP143">_xlfn.XLOOKUP(AP$1,'Copy of PY1 Data(H)'!$A$1:$CZ$1,_xlfn.XLOOKUP($A143,'Copy of PY1 Data(H)'!$A$1:$A$288,'Copy of PY1 Data(H)'!$A$1:$CZ$288))</f>
        <v>0</v>
      </c>
      <c r="AQ143" s="180" cm="1">
        <f t="array" ref="AQ143">_xlfn.XLOOKUP(AQ$1,'Copy of PY1 Data(H)'!$A$1:$CZ$1,_xlfn.XLOOKUP($A143,'Copy of PY1 Data(H)'!$A$1:$A$288,'Copy of PY1 Data(H)'!$A$1:$CZ$288))</f>
        <v>0</v>
      </c>
      <c r="AR143" s="180" cm="1">
        <f t="array" ref="AR143">_xlfn.XLOOKUP(AR$1,'Copy of PY1 Data(H)'!$A$1:$CZ$1,_xlfn.XLOOKUP($A143,'Copy of PY1 Data(H)'!$A$1:$A$288,'Copy of PY1 Data(H)'!$A$1:$CZ$288))</f>
        <v>0</v>
      </c>
      <c r="AS143" s="180" cm="1">
        <f t="array" ref="AS143">_xlfn.XLOOKUP(AS$1,'Copy of PY1 Data(H)'!$A$1:$CZ$1,_xlfn.XLOOKUP($A143,'Copy of PY1 Data(H)'!$A$1:$A$288,'Copy of PY1 Data(H)'!$A$1:$CZ$288))</f>
        <v>0</v>
      </c>
      <c r="AT143" s="180" cm="1">
        <f t="array" ref="AT143">_xlfn.XLOOKUP(AT$1,'Copy of PY1 Data(H)'!$A$1:$CZ$1,_xlfn.XLOOKUP($A143,'Copy of PY1 Data(H)'!$A$1:$A$288,'Copy of PY1 Data(H)'!$A$1:$CZ$288))</f>
        <v>0</v>
      </c>
      <c r="AU143" s="180" cm="1">
        <f t="array" ref="AU143">_xlfn.XLOOKUP(AU$1,'Copy of PY1 Data(H)'!$A$1:$CZ$1,_xlfn.XLOOKUP($A143,'Copy of PY1 Data(H)'!$A$1:$A$288,'Copy of PY1 Data(H)'!$A$1:$CZ$288))</f>
        <v>0</v>
      </c>
      <c r="AV143" s="180" cm="1">
        <f t="array" ref="AV143">_xlfn.XLOOKUP(AV$1,'Copy of PY1 Data(H)'!$A$1:$CZ$1,_xlfn.XLOOKUP($A143,'Copy of PY1 Data(H)'!$A$1:$A$288,'Copy of PY1 Data(H)'!$A$1:$CZ$288))</f>
        <v>2201021</v>
      </c>
      <c r="AW143" s="180" cm="1">
        <f t="array" ref="AW143">_xlfn.XLOOKUP(AW$1,'Copy of PY1 Data(H)'!$A$1:$CZ$1,_xlfn.XLOOKUP($A143,'Copy of PY1 Data(H)'!$A$1:$A$288,'Copy of PY1 Data(H)'!$A$1:$CZ$288))</f>
        <v>0</v>
      </c>
      <c r="AX143" s="180" cm="1">
        <f t="array" ref="AX143">_xlfn.XLOOKUP(AX$1,'Copy of PY1 Data(H)'!$A$1:$CZ$1,_xlfn.XLOOKUP($A143,'Copy of PY1 Data(H)'!$A$1:$A$288,'Copy of PY1 Data(H)'!$A$1:$CZ$288))</f>
        <v>0</v>
      </c>
      <c r="AY143" s="180" cm="1">
        <f t="array" ref="AY143">_xlfn.XLOOKUP(AY$1,'Copy of PY1 Data(H)'!$A$1:$CZ$1,_xlfn.XLOOKUP($A143,'Copy of PY1 Data(H)'!$A$1:$A$288,'Copy of PY1 Data(H)'!$A$1:$CZ$288))</f>
        <v>0</v>
      </c>
      <c r="AZ143" s="180" cm="1">
        <f t="array" ref="AZ143">_xlfn.XLOOKUP(AZ$1,'Copy of PY1 Data(H)'!$A$1:$CZ$1,_xlfn.XLOOKUP($A143,'Copy of PY1 Data(H)'!$A$1:$A$288,'Copy of PY1 Data(H)'!$A$1:$CZ$288))</f>
        <v>0</v>
      </c>
      <c r="BA143" s="180" cm="1">
        <f t="array" ref="BA143">_xlfn.XLOOKUP(BA$1,'Copy of PY1 Data(H)'!$A$1:$CZ$1,_xlfn.XLOOKUP($A143,'Copy of PY1 Data(H)'!$A$1:$A$288,'Copy of PY1 Data(H)'!$A$1:$CZ$288))</f>
        <v>0</v>
      </c>
      <c r="BB143" s="180" cm="1">
        <f t="array" ref="BB143">_xlfn.XLOOKUP(BB$1,'Copy of PY1 Data(H)'!$A$1:$CZ$1,_xlfn.XLOOKUP($A143,'Copy of PY1 Data(H)'!$A$1:$A$288,'Copy of PY1 Data(H)'!$A$1:$CZ$288))</f>
        <v>0</v>
      </c>
      <c r="BC143" s="180" cm="1">
        <f t="array" ref="BC143">_xlfn.XLOOKUP(BC$1,'Copy of PY1 Data(H)'!$A$1:$CZ$1,_xlfn.XLOOKUP($A143,'Copy of PY1 Data(H)'!$A$1:$A$288,'Copy of PY1 Data(H)'!$A$1:$CZ$288))</f>
        <v>0</v>
      </c>
      <c r="BD143" s="180" cm="1">
        <f t="array" ref="BD143">_xlfn.XLOOKUP(BD$1,'Copy of PY1 Data(H)'!$A$1:$CZ$1,_xlfn.XLOOKUP($A143,'Copy of PY1 Data(H)'!$A$1:$A$288,'Copy of PY1 Data(H)'!$A$1:$CZ$288))</f>
        <v>0</v>
      </c>
      <c r="BE143" s="180" cm="1">
        <f t="array" ref="BE143">_xlfn.XLOOKUP(BE$1,'Copy of PY1 Data(H)'!$A$1:$CZ$1,_xlfn.XLOOKUP($A143,'Copy of PY1 Data(H)'!$A$1:$A$288,'Copy of PY1 Data(H)'!$A$1:$CZ$288))</f>
        <v>0</v>
      </c>
      <c r="BF143" s="180" cm="1">
        <f t="array" ref="BF143">_xlfn.XLOOKUP(BF$1,'Copy of PY1 Data(H)'!$A$1:$CZ$1,_xlfn.XLOOKUP($A143,'Copy of PY1 Data(H)'!$A$1:$A$288,'Copy of PY1 Data(H)'!$A$1:$CZ$288))</f>
        <v>0</v>
      </c>
      <c r="BG143" s="180" cm="1">
        <f t="array" ref="BG143">_xlfn.XLOOKUP(BG$1,'Copy of PY1 Data(H)'!$A$1:$CZ$1,_xlfn.XLOOKUP($A143,'Copy of PY1 Data(H)'!$A$1:$A$288,'Copy of PY1 Data(H)'!$A$1:$CZ$288))</f>
        <v>0</v>
      </c>
      <c r="BH143" s="180" cm="1">
        <f t="array" ref="BH143">_xlfn.XLOOKUP(BH$1,'Copy of PY1 Data(H)'!$A$1:$CZ$1,_xlfn.XLOOKUP($A143,'Copy of PY1 Data(H)'!$A$1:$A$288,'Copy of PY1 Data(H)'!$A$1:$CZ$288))</f>
        <v>0</v>
      </c>
      <c r="BI143" s="180" cm="1">
        <f t="array" ref="BI143">_xlfn.XLOOKUP(BI$1,'Copy of PY1 Data(H)'!$A$1:$CZ$1,_xlfn.XLOOKUP($A143,'Copy of PY1 Data(H)'!$A$1:$A$288,'Copy of PY1 Data(H)'!$A$1:$CZ$288))</f>
        <v>0</v>
      </c>
      <c r="BJ143" s="180" cm="1">
        <f t="array" ref="BJ143">_xlfn.XLOOKUP(BJ$1,'Copy of PY1 Data(H)'!$A$1:$CZ$1,_xlfn.XLOOKUP($A143,'Copy of PY1 Data(H)'!$A$1:$A$288,'Copy of PY1 Data(H)'!$A$1:$CZ$288))</f>
        <v>0</v>
      </c>
      <c r="BK143" s="180" cm="1">
        <f t="array" ref="BK143">_xlfn.XLOOKUP(BK$1,'Copy of PY1 Data(H)'!$A$1:$CZ$1,_xlfn.XLOOKUP($A143,'Copy of PY1 Data(H)'!$A$1:$A$288,'Copy of PY1 Data(H)'!$A$1:$CZ$288))</f>
        <v>0</v>
      </c>
      <c r="BL143" s="180" cm="1">
        <f t="array" ref="BL143">_xlfn.XLOOKUP(BL$1,'Copy of PY1 Data(H)'!$A$1:$CZ$1,_xlfn.XLOOKUP($A143,'Copy of PY1 Data(H)'!$A$1:$A$288,'Copy of PY1 Data(H)'!$A$1:$CZ$288))</f>
        <v>0</v>
      </c>
      <c r="BM143" s="180" cm="1">
        <f t="array" ref="BM143">_xlfn.XLOOKUP(BM$1,'Copy of PY1 Data(H)'!$A$1:$CZ$1,_xlfn.XLOOKUP($A143,'Copy of PY1 Data(H)'!$A$1:$A$288,'Copy of PY1 Data(H)'!$A$1:$CZ$288))</f>
        <v>0</v>
      </c>
      <c r="BN143" s="180" cm="1">
        <f t="array" ref="BN143">_xlfn.XLOOKUP(BN$1,'Copy of PY1 Data(H)'!$A$1:$CZ$1,_xlfn.XLOOKUP($A143,'Copy of PY1 Data(H)'!$A$1:$A$288,'Copy of PY1 Data(H)'!$A$1:$CZ$288))</f>
        <v>14781</v>
      </c>
      <c r="BO143" s="180" cm="1">
        <f t="array" ref="BO143">_xlfn.XLOOKUP(BO$1,'Copy of PY1 Data(H)'!$A$1:$CZ$1,_xlfn.XLOOKUP($A143,'Copy of PY1 Data(H)'!$A$1:$A$288,'Copy of PY1 Data(H)'!$A$1:$CZ$288))</f>
        <v>0</v>
      </c>
      <c r="BP143" s="180" cm="1">
        <f t="array" ref="BP143">_xlfn.XLOOKUP(BP$1,'Copy of PY1 Data(H)'!$A$1:$CZ$1,_xlfn.XLOOKUP($A143,'Copy of PY1 Data(H)'!$A$1:$A$288,'Copy of PY1 Data(H)'!$A$1:$CZ$288))</f>
        <v>0</v>
      </c>
      <c r="BQ143" s="180" cm="1">
        <f t="array" ref="BQ143">_xlfn.XLOOKUP(BQ$1,'Copy of PY1 Data(H)'!$A$1:$CZ$1,_xlfn.XLOOKUP($A143,'Copy of PY1 Data(H)'!$A$1:$A$288,'Copy of PY1 Data(H)'!$A$1:$CZ$288))</f>
        <v>0</v>
      </c>
      <c r="BR143" s="180" cm="1">
        <f t="array" ref="BR143">_xlfn.XLOOKUP(BR$1,'Copy of PY1 Data(H)'!$A$1:$CZ$1,_xlfn.XLOOKUP($A143,'Copy of PY1 Data(H)'!$A$1:$A$288,'Copy of PY1 Data(H)'!$A$1:$CZ$288))</f>
        <v>0</v>
      </c>
      <c r="BS143" s="180" cm="1">
        <f t="array" ref="BS143">_xlfn.XLOOKUP(BS$1,'Copy of PY1 Data(H)'!$A$1:$CZ$1,_xlfn.XLOOKUP($A143,'Copy of PY1 Data(H)'!$A$1:$A$288,'Copy of PY1 Data(H)'!$A$1:$CZ$288))</f>
        <v>0</v>
      </c>
      <c r="BT143" s="180" cm="1">
        <f t="array" ref="BT143">_xlfn.XLOOKUP(BT$1,'Copy of PY1 Data(H)'!$A$1:$CZ$1,_xlfn.XLOOKUP($A143,'Copy of PY1 Data(H)'!$A$1:$A$288,'Copy of PY1 Data(H)'!$A$1:$CZ$288))</f>
        <v>0</v>
      </c>
      <c r="BU143" s="180" cm="1">
        <f t="array" ref="BU143">_xlfn.XLOOKUP(BU$1,'Copy of PY1 Data(H)'!$A$1:$CZ$1,_xlfn.XLOOKUP($A143,'Copy of PY1 Data(H)'!$A$1:$A$288,'Copy of PY1 Data(H)'!$A$1:$CZ$288))</f>
        <v>0</v>
      </c>
      <c r="BV143" s="180" cm="1">
        <f t="array" ref="BV143">_xlfn.XLOOKUP(BV$1,'Copy of PY1 Data(H)'!$A$1:$CZ$1,_xlfn.XLOOKUP($A143,'Copy of PY1 Data(H)'!$A$1:$A$288,'Copy of PY1 Data(H)'!$A$1:$CZ$288))</f>
        <v>0</v>
      </c>
      <c r="BW143" s="180" cm="1">
        <f t="array" ref="BW143">_xlfn.XLOOKUP(BW$1,'Copy of PY1 Data(H)'!$A$1:$CZ$1,_xlfn.XLOOKUP($A143,'Copy of PY1 Data(H)'!$A$1:$A$288,'Copy of PY1 Data(H)'!$A$1:$CZ$288))</f>
        <v>0</v>
      </c>
      <c r="BX143" s="180" cm="1">
        <f t="array" ref="BX143">_xlfn.XLOOKUP(BX$1,'Copy of PY1 Data(H)'!$A$1:$CZ$1,_xlfn.XLOOKUP($A143,'Copy of PY1 Data(H)'!$A$1:$A$288,'Copy of PY1 Data(H)'!$A$1:$CZ$288))</f>
        <v>0</v>
      </c>
      <c r="BY143" s="180" cm="1">
        <f t="array" ref="BY143">_xlfn.XLOOKUP(BY$1,'Copy of PY1 Data(H)'!$A$1:$CZ$1,_xlfn.XLOOKUP($A143,'Copy of PY1 Data(H)'!$A$1:$A$288,'Copy of PY1 Data(H)'!$A$1:$CZ$288))</f>
        <v>0</v>
      </c>
      <c r="BZ143" s="180" cm="1">
        <f t="array" ref="BZ143">_xlfn.XLOOKUP(BZ$1,'Copy of PY1 Data(H)'!$A$1:$CZ$1,_xlfn.XLOOKUP($A143,'Copy of PY1 Data(H)'!$A$1:$A$288,'Copy of PY1 Data(H)'!$A$1:$CZ$288))</f>
        <v>183</v>
      </c>
      <c r="CA143" s="180" cm="1">
        <f t="array" ref="CA143">_xlfn.XLOOKUP(CA$1,'Copy of PY1 Data(H)'!$A$1:$CZ$1,_xlfn.XLOOKUP($A143,'Copy of PY1 Data(H)'!$A$1:$A$288,'Copy of PY1 Data(H)'!$A$1:$CZ$288))</f>
        <v>0</v>
      </c>
      <c r="CB143" s="180" cm="1">
        <f t="array" ref="CB143">_xlfn.XLOOKUP(CB$1,'Copy of PY1 Data(H)'!$A$1:$CZ$1,_xlfn.XLOOKUP($A143,'Copy of PY1 Data(H)'!$A$1:$A$288,'Copy of PY1 Data(H)'!$A$1:$CZ$288))</f>
        <v>0</v>
      </c>
      <c r="CC143" s="180" cm="1">
        <f t="array" ref="CC143">_xlfn.XLOOKUP(CC$1,'Copy of PY1 Data(H)'!$A$1:$CZ$1,_xlfn.XLOOKUP($A143,'Copy of PY1 Data(H)'!$A$1:$A$288,'Copy of PY1 Data(H)'!$A$1:$CZ$288))</f>
        <v>0</v>
      </c>
      <c r="CD143" s="180" cm="1">
        <f t="array" ref="CD143">_xlfn.XLOOKUP(CD$1,'Copy of PY1 Data(H)'!$A$1:$CZ$1,_xlfn.XLOOKUP($A143,'Copy of PY1 Data(H)'!$A$1:$A$288,'Copy of PY1 Data(H)'!$A$1:$CZ$288))</f>
        <v>0</v>
      </c>
    </row>
    <row r="144" spans="1:82" x14ac:dyDescent="0.3">
      <c r="A144" s="180">
        <v>192</v>
      </c>
      <c r="C144" s="180"/>
      <c r="D144" s="180" cm="1">
        <f t="array" ref="D144">_xlfn.XLOOKUP(D$1,'Copy of PY1 Data(H)'!$A$1:$CZ$1,_xlfn.XLOOKUP($A144,'Copy of PY1 Data(H)'!$A$1:$A$288,'Copy of PY1 Data(H)'!$A$1:$CZ$288))</f>
        <v>0</v>
      </c>
      <c r="E144" s="180" cm="1">
        <f t="array" ref="E144">_xlfn.XLOOKUP(E$1,'Copy of PY1 Data(H)'!$A$1:$CZ$1,_xlfn.XLOOKUP($A144,'Copy of PY1 Data(H)'!$A$1:$A$288,'Copy of PY1 Data(H)'!$A$1:$CZ$288))</f>
        <v>0</v>
      </c>
      <c r="F144" s="180" cm="1">
        <f t="array" ref="F144">_xlfn.XLOOKUP(F$1,'Copy of PY1 Data(H)'!$A$1:$CZ$1,_xlfn.XLOOKUP($A144,'Copy of PY1 Data(H)'!$A$1:$A$288,'Copy of PY1 Data(H)'!$A$1:$CZ$288))</f>
        <v>0</v>
      </c>
      <c r="G144" s="180" cm="1">
        <f t="array" ref="G144">_xlfn.XLOOKUP(G$1,'Copy of PY1 Data(H)'!$A$1:$CZ$1,_xlfn.XLOOKUP($A144,'Copy of PY1 Data(H)'!$A$1:$A$288,'Copy of PY1 Data(H)'!$A$1:$CZ$288))</f>
        <v>0</v>
      </c>
      <c r="H144" s="180" cm="1">
        <f t="array" ref="H144">_xlfn.XLOOKUP(H$1,'Copy of PY1 Data(H)'!$A$1:$CZ$1,_xlfn.XLOOKUP($A144,'Copy of PY1 Data(H)'!$A$1:$A$288,'Copy of PY1 Data(H)'!$A$1:$CZ$288))</f>
        <v>0</v>
      </c>
      <c r="I144" s="180" cm="1">
        <f t="array" ref="I144">_xlfn.XLOOKUP(I$1,'Copy of PY1 Data(H)'!$A$1:$CZ$1,_xlfn.XLOOKUP($A144,'Copy of PY1 Data(H)'!$A$1:$A$288,'Copy of PY1 Data(H)'!$A$1:$CZ$288))</f>
        <v>0</v>
      </c>
      <c r="J144" s="180" cm="1">
        <f t="array" ref="J144">_xlfn.XLOOKUP(J$1,'Copy of PY1 Data(H)'!$A$1:$CZ$1,_xlfn.XLOOKUP($A144,'Copy of PY1 Data(H)'!$A$1:$A$288,'Copy of PY1 Data(H)'!$A$1:$CZ$288))</f>
        <v>0</v>
      </c>
      <c r="K144" s="180" cm="1">
        <f t="array" ref="K144">_xlfn.XLOOKUP(K$1,'Copy of PY1 Data(H)'!$A$1:$CZ$1,_xlfn.XLOOKUP($A144,'Copy of PY1 Data(H)'!$A$1:$A$288,'Copy of PY1 Data(H)'!$A$1:$CZ$288))</f>
        <v>0</v>
      </c>
      <c r="L144" s="180" cm="1">
        <f t="array" ref="L144">_xlfn.XLOOKUP(L$1,'Copy of PY1 Data(H)'!$A$1:$CZ$1,_xlfn.XLOOKUP($A144,'Copy of PY1 Data(H)'!$A$1:$A$288,'Copy of PY1 Data(H)'!$A$1:$CZ$288))</f>
        <v>0</v>
      </c>
      <c r="M144" s="180" cm="1">
        <f t="array" ref="M144">_xlfn.XLOOKUP(M$1,'Copy of PY1 Data(H)'!$A$1:$CZ$1,_xlfn.XLOOKUP($A144,'Copy of PY1 Data(H)'!$A$1:$A$288,'Copy of PY1 Data(H)'!$A$1:$CZ$288))</f>
        <v>0</v>
      </c>
      <c r="N144" s="180" cm="1">
        <f t="array" ref="N144">_xlfn.XLOOKUP(N$1,'Copy of PY1 Data(H)'!$A$1:$CZ$1,_xlfn.XLOOKUP($A144,'Copy of PY1 Data(H)'!$A$1:$A$288,'Copy of PY1 Data(H)'!$A$1:$CZ$288))</f>
        <v>0</v>
      </c>
      <c r="O144" s="180" cm="1">
        <f t="array" ref="O144">_xlfn.XLOOKUP(O$1,'Copy of PY1 Data(H)'!$A$1:$CZ$1,_xlfn.XLOOKUP($A144,'Copy of PY1 Data(H)'!$A$1:$A$288,'Copy of PY1 Data(H)'!$A$1:$CZ$288))</f>
        <v>0</v>
      </c>
      <c r="P144" s="180" cm="1">
        <f t="array" ref="P144">_xlfn.XLOOKUP(P$1,'Copy of PY1 Data(H)'!$A$1:$CZ$1,_xlfn.XLOOKUP($A144,'Copy of PY1 Data(H)'!$A$1:$A$288,'Copy of PY1 Data(H)'!$A$1:$CZ$288))</f>
        <v>0</v>
      </c>
      <c r="Q144" s="180" cm="1">
        <f t="array" ref="Q144">_xlfn.XLOOKUP(Q$1,'Copy of PY1 Data(H)'!$A$1:$CZ$1,_xlfn.XLOOKUP($A144,'Copy of PY1 Data(H)'!$A$1:$A$288,'Copy of PY1 Data(H)'!$A$1:$CZ$288))</f>
        <v>0</v>
      </c>
      <c r="R144" s="180" cm="1">
        <f t="array" ref="R144">_xlfn.XLOOKUP(R$1,'Copy of PY1 Data(H)'!$A$1:$CZ$1,_xlfn.XLOOKUP($A144,'Copy of PY1 Data(H)'!$A$1:$A$288,'Copy of PY1 Data(H)'!$A$1:$CZ$288))</f>
        <v>0</v>
      </c>
      <c r="S144" s="180" cm="1">
        <f t="array" ref="S144">_xlfn.XLOOKUP(S$1,'Copy of PY1 Data(H)'!$A$1:$CZ$1,_xlfn.XLOOKUP($A144,'Copy of PY1 Data(H)'!$A$1:$A$288,'Copy of PY1 Data(H)'!$A$1:$CZ$288))</f>
        <v>0</v>
      </c>
      <c r="T144" s="180" cm="1">
        <f t="array" ref="T144">_xlfn.XLOOKUP(T$1,'Copy of PY1 Data(H)'!$A$1:$CZ$1,_xlfn.XLOOKUP($A144,'Copy of PY1 Data(H)'!$A$1:$A$288,'Copy of PY1 Data(H)'!$A$1:$CZ$288))</f>
        <v>0</v>
      </c>
      <c r="U144" s="180" cm="1">
        <f t="array" ref="U144">_xlfn.XLOOKUP(U$1,'Copy of PY1 Data(H)'!$A$1:$CZ$1,_xlfn.XLOOKUP($A144,'Copy of PY1 Data(H)'!$A$1:$A$288,'Copy of PY1 Data(H)'!$A$1:$CZ$288))</f>
        <v>0</v>
      </c>
      <c r="V144" s="180" cm="1">
        <f t="array" ref="V144">_xlfn.XLOOKUP(V$1,'Copy of PY1 Data(H)'!$A$1:$CZ$1,_xlfn.XLOOKUP($A144,'Copy of PY1 Data(H)'!$A$1:$A$288,'Copy of PY1 Data(H)'!$A$1:$CZ$288))</f>
        <v>0</v>
      </c>
      <c r="W144" s="180" cm="1">
        <f t="array" ref="W144">_xlfn.XLOOKUP(W$1,'Copy of PY1 Data(H)'!$A$1:$CZ$1,_xlfn.XLOOKUP($A144,'Copy of PY1 Data(H)'!$A$1:$A$288,'Copy of PY1 Data(H)'!$A$1:$CZ$288))</f>
        <v>0</v>
      </c>
      <c r="X144" s="180" cm="1">
        <f t="array" ref="X144">_xlfn.XLOOKUP(X$1,'Copy of PY1 Data(H)'!$A$1:$CZ$1,_xlfn.XLOOKUP($A144,'Copy of PY1 Data(H)'!$A$1:$A$288,'Copy of PY1 Data(H)'!$A$1:$CZ$288))</f>
        <v>0</v>
      </c>
      <c r="Y144" s="180" cm="1">
        <f t="array" ref="Y144">_xlfn.XLOOKUP(Y$1,'Copy of PY1 Data(H)'!$A$1:$CZ$1,_xlfn.XLOOKUP($A144,'Copy of PY1 Data(H)'!$A$1:$A$288,'Copy of PY1 Data(H)'!$A$1:$CZ$288))</f>
        <v>14918</v>
      </c>
      <c r="Z144" s="180" cm="1">
        <f t="array" ref="Z144">_xlfn.XLOOKUP(Z$1,'Copy of PY1 Data(H)'!$A$1:$CZ$1,_xlfn.XLOOKUP($A144,'Copy of PY1 Data(H)'!$A$1:$A$288,'Copy of PY1 Data(H)'!$A$1:$CZ$288))</f>
        <v>0</v>
      </c>
      <c r="AA144" s="180" cm="1">
        <f t="array" ref="AA144">_xlfn.XLOOKUP(AA$1,'Copy of PY1 Data(H)'!$A$1:$CZ$1,_xlfn.XLOOKUP($A144,'Copy of PY1 Data(H)'!$A$1:$A$288,'Copy of PY1 Data(H)'!$A$1:$CZ$288))</f>
        <v>0</v>
      </c>
      <c r="AB144" s="180" cm="1">
        <f t="array" ref="AB144">_xlfn.XLOOKUP(AB$1,'Copy of PY1 Data(H)'!$A$1:$CZ$1,_xlfn.XLOOKUP($A144,'Copy of PY1 Data(H)'!$A$1:$A$288,'Copy of PY1 Data(H)'!$A$1:$CZ$288))</f>
        <v>0</v>
      </c>
      <c r="AC144" s="180" cm="1">
        <f t="array" ref="AC144">_xlfn.XLOOKUP(AC$1,'Copy of PY1 Data(H)'!$A$1:$CZ$1,_xlfn.XLOOKUP($A144,'Copy of PY1 Data(H)'!$A$1:$A$288,'Copy of PY1 Data(H)'!$A$1:$CZ$288))</f>
        <v>0</v>
      </c>
      <c r="AD144" s="180" cm="1">
        <f t="array" ref="AD144">_xlfn.XLOOKUP(AD$1,'Copy of PY1 Data(H)'!$A$1:$CZ$1,_xlfn.XLOOKUP($A144,'Copy of PY1 Data(H)'!$A$1:$A$288,'Copy of PY1 Data(H)'!$A$1:$CZ$288))</f>
        <v>0</v>
      </c>
      <c r="AE144" s="180" cm="1">
        <f t="array" ref="AE144">_xlfn.XLOOKUP(AE$1,'Copy of PY1 Data(H)'!$A$1:$CZ$1,_xlfn.XLOOKUP($A144,'Copy of PY1 Data(H)'!$A$1:$A$288,'Copy of PY1 Data(H)'!$A$1:$CZ$288))</f>
        <v>0</v>
      </c>
      <c r="AF144" s="180" cm="1">
        <f t="array" ref="AF144">_xlfn.XLOOKUP(AF$1,'Copy of PY1 Data(H)'!$A$1:$CZ$1,_xlfn.XLOOKUP($A144,'Copy of PY1 Data(H)'!$A$1:$A$288,'Copy of PY1 Data(H)'!$A$1:$CZ$288))</f>
        <v>60851</v>
      </c>
      <c r="AG144" s="180" cm="1">
        <f t="array" ref="AG144">_xlfn.XLOOKUP(AG$1,'Copy of PY1 Data(H)'!$A$1:$CZ$1,_xlfn.XLOOKUP($A144,'Copy of PY1 Data(H)'!$A$1:$A$288,'Copy of PY1 Data(H)'!$A$1:$CZ$288))</f>
        <v>0</v>
      </c>
      <c r="AH144" s="180" cm="1">
        <f t="array" ref="AH144">_xlfn.XLOOKUP(AH$1,'Copy of PY1 Data(H)'!$A$1:$CZ$1,_xlfn.XLOOKUP($A144,'Copy of PY1 Data(H)'!$A$1:$A$288,'Copy of PY1 Data(H)'!$A$1:$CZ$288))</f>
        <v>0</v>
      </c>
      <c r="AI144" s="180" cm="1">
        <f t="array" ref="AI144">_xlfn.XLOOKUP(AI$1,'Copy of PY1 Data(H)'!$A$1:$CZ$1,_xlfn.XLOOKUP($A144,'Copy of PY1 Data(H)'!$A$1:$A$288,'Copy of PY1 Data(H)'!$A$1:$CZ$288))</f>
        <v>0</v>
      </c>
      <c r="AJ144" s="180" cm="1">
        <f t="array" ref="AJ144">_xlfn.XLOOKUP(AJ$1,'Copy of PY1 Data(H)'!$A$1:$CZ$1,_xlfn.XLOOKUP($A144,'Copy of PY1 Data(H)'!$A$1:$A$288,'Copy of PY1 Data(H)'!$A$1:$CZ$288))</f>
        <v>0</v>
      </c>
      <c r="AK144" s="180" cm="1">
        <f t="array" ref="AK144">_xlfn.XLOOKUP(AK$1,'Copy of PY1 Data(H)'!$A$1:$CZ$1,_xlfn.XLOOKUP($A144,'Copy of PY1 Data(H)'!$A$1:$A$288,'Copy of PY1 Data(H)'!$A$1:$CZ$288))</f>
        <v>0</v>
      </c>
      <c r="AL144" s="180" cm="1">
        <f t="array" ref="AL144">_xlfn.XLOOKUP(AL$1,'Copy of PY1 Data(H)'!$A$1:$CZ$1,_xlfn.XLOOKUP($A144,'Copy of PY1 Data(H)'!$A$1:$A$288,'Copy of PY1 Data(H)'!$A$1:$CZ$288))</f>
        <v>0</v>
      </c>
      <c r="AM144" s="180" cm="1">
        <f t="array" ref="AM144">_xlfn.XLOOKUP(AM$1,'Copy of PY1 Data(H)'!$A$1:$CZ$1,_xlfn.XLOOKUP($A144,'Copy of PY1 Data(H)'!$A$1:$A$288,'Copy of PY1 Data(H)'!$A$1:$CZ$288))</f>
        <v>0</v>
      </c>
      <c r="AN144" s="180" cm="1">
        <f t="array" ref="AN144">_xlfn.XLOOKUP(AN$1,'Copy of PY1 Data(H)'!$A$1:$CZ$1,_xlfn.XLOOKUP($A144,'Copy of PY1 Data(H)'!$A$1:$A$288,'Copy of PY1 Data(H)'!$A$1:$CZ$288))</f>
        <v>0</v>
      </c>
      <c r="AO144" s="180" cm="1">
        <f t="array" ref="AO144">_xlfn.XLOOKUP(AO$1,'Copy of PY1 Data(H)'!$A$1:$CZ$1,_xlfn.XLOOKUP($A144,'Copy of PY1 Data(H)'!$A$1:$A$288,'Copy of PY1 Data(H)'!$A$1:$CZ$288))</f>
        <v>0</v>
      </c>
      <c r="AP144" s="180" cm="1">
        <f t="array" ref="AP144">_xlfn.XLOOKUP(AP$1,'Copy of PY1 Data(H)'!$A$1:$CZ$1,_xlfn.XLOOKUP($A144,'Copy of PY1 Data(H)'!$A$1:$A$288,'Copy of PY1 Data(H)'!$A$1:$CZ$288))</f>
        <v>0</v>
      </c>
      <c r="AQ144" s="180" cm="1">
        <f t="array" ref="AQ144">_xlfn.XLOOKUP(AQ$1,'Copy of PY1 Data(H)'!$A$1:$CZ$1,_xlfn.XLOOKUP($A144,'Copy of PY1 Data(H)'!$A$1:$A$288,'Copy of PY1 Data(H)'!$A$1:$CZ$288))</f>
        <v>0</v>
      </c>
      <c r="AR144" s="180" cm="1">
        <f t="array" ref="AR144">_xlfn.XLOOKUP(AR$1,'Copy of PY1 Data(H)'!$A$1:$CZ$1,_xlfn.XLOOKUP($A144,'Copy of PY1 Data(H)'!$A$1:$A$288,'Copy of PY1 Data(H)'!$A$1:$CZ$288))</f>
        <v>0</v>
      </c>
      <c r="AS144" s="180" cm="1">
        <f t="array" ref="AS144">_xlfn.XLOOKUP(AS$1,'Copy of PY1 Data(H)'!$A$1:$CZ$1,_xlfn.XLOOKUP($A144,'Copy of PY1 Data(H)'!$A$1:$A$288,'Copy of PY1 Data(H)'!$A$1:$CZ$288))</f>
        <v>0</v>
      </c>
      <c r="AT144" s="180" cm="1">
        <f t="array" ref="AT144">_xlfn.XLOOKUP(AT$1,'Copy of PY1 Data(H)'!$A$1:$CZ$1,_xlfn.XLOOKUP($A144,'Copy of PY1 Data(H)'!$A$1:$A$288,'Copy of PY1 Data(H)'!$A$1:$CZ$288))</f>
        <v>0</v>
      </c>
      <c r="AU144" s="180" cm="1">
        <f t="array" ref="AU144">_xlfn.XLOOKUP(AU$1,'Copy of PY1 Data(H)'!$A$1:$CZ$1,_xlfn.XLOOKUP($A144,'Copy of PY1 Data(H)'!$A$1:$A$288,'Copy of PY1 Data(H)'!$A$1:$CZ$288))</f>
        <v>0</v>
      </c>
      <c r="AV144" s="180" cm="1">
        <f t="array" ref="AV144">_xlfn.XLOOKUP(AV$1,'Copy of PY1 Data(H)'!$A$1:$CZ$1,_xlfn.XLOOKUP($A144,'Copy of PY1 Data(H)'!$A$1:$A$288,'Copy of PY1 Data(H)'!$A$1:$CZ$288))</f>
        <v>93750</v>
      </c>
      <c r="AW144" s="180" cm="1">
        <f t="array" ref="AW144">_xlfn.XLOOKUP(AW$1,'Copy of PY1 Data(H)'!$A$1:$CZ$1,_xlfn.XLOOKUP($A144,'Copy of PY1 Data(H)'!$A$1:$A$288,'Copy of PY1 Data(H)'!$A$1:$CZ$288))</f>
        <v>0</v>
      </c>
      <c r="AX144" s="180" cm="1">
        <f t="array" ref="AX144">_xlfn.XLOOKUP(AX$1,'Copy of PY1 Data(H)'!$A$1:$CZ$1,_xlfn.XLOOKUP($A144,'Copy of PY1 Data(H)'!$A$1:$A$288,'Copy of PY1 Data(H)'!$A$1:$CZ$288))</f>
        <v>0</v>
      </c>
      <c r="AY144" s="180" cm="1">
        <f t="array" ref="AY144">_xlfn.XLOOKUP(AY$1,'Copy of PY1 Data(H)'!$A$1:$CZ$1,_xlfn.XLOOKUP($A144,'Copy of PY1 Data(H)'!$A$1:$A$288,'Copy of PY1 Data(H)'!$A$1:$CZ$288))</f>
        <v>0</v>
      </c>
      <c r="AZ144" s="180" cm="1">
        <f t="array" ref="AZ144">_xlfn.XLOOKUP(AZ$1,'Copy of PY1 Data(H)'!$A$1:$CZ$1,_xlfn.XLOOKUP($A144,'Copy of PY1 Data(H)'!$A$1:$A$288,'Copy of PY1 Data(H)'!$A$1:$CZ$288))</f>
        <v>0</v>
      </c>
      <c r="BA144" s="180" cm="1">
        <f t="array" ref="BA144">_xlfn.XLOOKUP(BA$1,'Copy of PY1 Data(H)'!$A$1:$CZ$1,_xlfn.XLOOKUP($A144,'Copy of PY1 Data(H)'!$A$1:$A$288,'Copy of PY1 Data(H)'!$A$1:$CZ$288))</f>
        <v>0</v>
      </c>
      <c r="BB144" s="180" cm="1">
        <f t="array" ref="BB144">_xlfn.XLOOKUP(BB$1,'Copy of PY1 Data(H)'!$A$1:$CZ$1,_xlfn.XLOOKUP($A144,'Copy of PY1 Data(H)'!$A$1:$A$288,'Copy of PY1 Data(H)'!$A$1:$CZ$288))</f>
        <v>0</v>
      </c>
      <c r="BC144" s="180" cm="1">
        <f t="array" ref="BC144">_xlfn.XLOOKUP(BC$1,'Copy of PY1 Data(H)'!$A$1:$CZ$1,_xlfn.XLOOKUP($A144,'Copy of PY1 Data(H)'!$A$1:$A$288,'Copy of PY1 Data(H)'!$A$1:$CZ$288))</f>
        <v>0</v>
      </c>
      <c r="BD144" s="180" cm="1">
        <f t="array" ref="BD144">_xlfn.XLOOKUP(BD$1,'Copy of PY1 Data(H)'!$A$1:$CZ$1,_xlfn.XLOOKUP($A144,'Copy of PY1 Data(H)'!$A$1:$A$288,'Copy of PY1 Data(H)'!$A$1:$CZ$288))</f>
        <v>0</v>
      </c>
      <c r="BE144" s="180" cm="1">
        <f t="array" ref="BE144">_xlfn.XLOOKUP(BE$1,'Copy of PY1 Data(H)'!$A$1:$CZ$1,_xlfn.XLOOKUP($A144,'Copy of PY1 Data(H)'!$A$1:$A$288,'Copy of PY1 Data(H)'!$A$1:$CZ$288))</f>
        <v>0</v>
      </c>
      <c r="BF144" s="180" cm="1">
        <f t="array" ref="BF144">_xlfn.XLOOKUP(BF$1,'Copy of PY1 Data(H)'!$A$1:$CZ$1,_xlfn.XLOOKUP($A144,'Copy of PY1 Data(H)'!$A$1:$A$288,'Copy of PY1 Data(H)'!$A$1:$CZ$288))</f>
        <v>0</v>
      </c>
      <c r="BG144" s="180" cm="1">
        <f t="array" ref="BG144">_xlfn.XLOOKUP(BG$1,'Copy of PY1 Data(H)'!$A$1:$CZ$1,_xlfn.XLOOKUP($A144,'Copy of PY1 Data(H)'!$A$1:$A$288,'Copy of PY1 Data(H)'!$A$1:$CZ$288))</f>
        <v>0</v>
      </c>
      <c r="BH144" s="180" cm="1">
        <f t="array" ref="BH144">_xlfn.XLOOKUP(BH$1,'Copy of PY1 Data(H)'!$A$1:$CZ$1,_xlfn.XLOOKUP($A144,'Copy of PY1 Data(H)'!$A$1:$A$288,'Copy of PY1 Data(H)'!$A$1:$CZ$288))</f>
        <v>0</v>
      </c>
      <c r="BI144" s="180" cm="1">
        <f t="array" ref="BI144">_xlfn.XLOOKUP(BI$1,'Copy of PY1 Data(H)'!$A$1:$CZ$1,_xlfn.XLOOKUP($A144,'Copy of PY1 Data(H)'!$A$1:$A$288,'Copy of PY1 Data(H)'!$A$1:$CZ$288))</f>
        <v>0</v>
      </c>
      <c r="BJ144" s="180" cm="1">
        <f t="array" ref="BJ144">_xlfn.XLOOKUP(BJ$1,'Copy of PY1 Data(H)'!$A$1:$CZ$1,_xlfn.XLOOKUP($A144,'Copy of PY1 Data(H)'!$A$1:$A$288,'Copy of PY1 Data(H)'!$A$1:$CZ$288))</f>
        <v>0</v>
      </c>
      <c r="BK144" s="180" cm="1">
        <f t="array" ref="BK144">_xlfn.XLOOKUP(BK$1,'Copy of PY1 Data(H)'!$A$1:$CZ$1,_xlfn.XLOOKUP($A144,'Copy of PY1 Data(H)'!$A$1:$A$288,'Copy of PY1 Data(H)'!$A$1:$CZ$288))</f>
        <v>0</v>
      </c>
      <c r="BL144" s="180" cm="1">
        <f t="array" ref="BL144">_xlfn.XLOOKUP(BL$1,'Copy of PY1 Data(H)'!$A$1:$CZ$1,_xlfn.XLOOKUP($A144,'Copy of PY1 Data(H)'!$A$1:$A$288,'Copy of PY1 Data(H)'!$A$1:$CZ$288))</f>
        <v>0</v>
      </c>
      <c r="BM144" s="180" cm="1">
        <f t="array" ref="BM144">_xlfn.XLOOKUP(BM$1,'Copy of PY1 Data(H)'!$A$1:$CZ$1,_xlfn.XLOOKUP($A144,'Copy of PY1 Data(H)'!$A$1:$A$288,'Copy of PY1 Data(H)'!$A$1:$CZ$288))</f>
        <v>0</v>
      </c>
      <c r="BN144" s="180" cm="1">
        <f t="array" ref="BN144">_xlfn.XLOOKUP(BN$1,'Copy of PY1 Data(H)'!$A$1:$CZ$1,_xlfn.XLOOKUP($A144,'Copy of PY1 Data(H)'!$A$1:$A$288,'Copy of PY1 Data(H)'!$A$1:$CZ$288))</f>
        <v>0</v>
      </c>
      <c r="BO144" s="180" cm="1">
        <f t="array" ref="BO144">_xlfn.XLOOKUP(BO$1,'Copy of PY1 Data(H)'!$A$1:$CZ$1,_xlfn.XLOOKUP($A144,'Copy of PY1 Data(H)'!$A$1:$A$288,'Copy of PY1 Data(H)'!$A$1:$CZ$288))</f>
        <v>0</v>
      </c>
      <c r="BP144" s="180" cm="1">
        <f t="array" ref="BP144">_xlfn.XLOOKUP(BP$1,'Copy of PY1 Data(H)'!$A$1:$CZ$1,_xlfn.XLOOKUP($A144,'Copy of PY1 Data(H)'!$A$1:$A$288,'Copy of PY1 Data(H)'!$A$1:$CZ$288))</f>
        <v>0</v>
      </c>
      <c r="BQ144" s="180" cm="1">
        <f t="array" ref="BQ144">_xlfn.XLOOKUP(BQ$1,'Copy of PY1 Data(H)'!$A$1:$CZ$1,_xlfn.XLOOKUP($A144,'Copy of PY1 Data(H)'!$A$1:$A$288,'Copy of PY1 Data(H)'!$A$1:$CZ$288))</f>
        <v>0</v>
      </c>
      <c r="BR144" s="180" cm="1">
        <f t="array" ref="BR144">_xlfn.XLOOKUP(BR$1,'Copy of PY1 Data(H)'!$A$1:$CZ$1,_xlfn.XLOOKUP($A144,'Copy of PY1 Data(H)'!$A$1:$A$288,'Copy of PY1 Data(H)'!$A$1:$CZ$288))</f>
        <v>0</v>
      </c>
      <c r="BS144" s="180" cm="1">
        <f t="array" ref="BS144">_xlfn.XLOOKUP(BS$1,'Copy of PY1 Data(H)'!$A$1:$CZ$1,_xlfn.XLOOKUP($A144,'Copy of PY1 Data(H)'!$A$1:$A$288,'Copy of PY1 Data(H)'!$A$1:$CZ$288))</f>
        <v>0</v>
      </c>
      <c r="BT144" s="180" cm="1">
        <f t="array" ref="BT144">_xlfn.XLOOKUP(BT$1,'Copy of PY1 Data(H)'!$A$1:$CZ$1,_xlfn.XLOOKUP($A144,'Copy of PY1 Data(H)'!$A$1:$A$288,'Copy of PY1 Data(H)'!$A$1:$CZ$288))</f>
        <v>0</v>
      </c>
      <c r="BU144" s="180" cm="1">
        <f t="array" ref="BU144">_xlfn.XLOOKUP(BU$1,'Copy of PY1 Data(H)'!$A$1:$CZ$1,_xlfn.XLOOKUP($A144,'Copy of PY1 Data(H)'!$A$1:$A$288,'Copy of PY1 Data(H)'!$A$1:$CZ$288))</f>
        <v>0</v>
      </c>
      <c r="BV144" s="180" cm="1">
        <f t="array" ref="BV144">_xlfn.XLOOKUP(BV$1,'Copy of PY1 Data(H)'!$A$1:$CZ$1,_xlfn.XLOOKUP($A144,'Copy of PY1 Data(H)'!$A$1:$A$288,'Copy of PY1 Data(H)'!$A$1:$CZ$288))</f>
        <v>0</v>
      </c>
      <c r="BW144" s="180" cm="1">
        <f t="array" ref="BW144">_xlfn.XLOOKUP(BW$1,'Copy of PY1 Data(H)'!$A$1:$CZ$1,_xlfn.XLOOKUP($A144,'Copy of PY1 Data(H)'!$A$1:$A$288,'Copy of PY1 Data(H)'!$A$1:$CZ$288))</f>
        <v>0</v>
      </c>
      <c r="BX144" s="180" cm="1">
        <f t="array" ref="BX144">_xlfn.XLOOKUP(BX$1,'Copy of PY1 Data(H)'!$A$1:$CZ$1,_xlfn.XLOOKUP($A144,'Copy of PY1 Data(H)'!$A$1:$A$288,'Copy of PY1 Data(H)'!$A$1:$CZ$288))</f>
        <v>0</v>
      </c>
      <c r="BY144" s="180" cm="1">
        <f t="array" ref="BY144">_xlfn.XLOOKUP(BY$1,'Copy of PY1 Data(H)'!$A$1:$CZ$1,_xlfn.XLOOKUP($A144,'Copy of PY1 Data(H)'!$A$1:$A$288,'Copy of PY1 Data(H)'!$A$1:$CZ$288))</f>
        <v>0</v>
      </c>
      <c r="BZ144" s="180" cm="1">
        <f t="array" ref="BZ144">_xlfn.XLOOKUP(BZ$1,'Copy of PY1 Data(H)'!$A$1:$CZ$1,_xlfn.XLOOKUP($A144,'Copy of PY1 Data(H)'!$A$1:$A$288,'Copy of PY1 Data(H)'!$A$1:$CZ$288))</f>
        <v>18000</v>
      </c>
      <c r="CA144" s="180" cm="1">
        <f t="array" ref="CA144">_xlfn.XLOOKUP(CA$1,'Copy of PY1 Data(H)'!$A$1:$CZ$1,_xlfn.XLOOKUP($A144,'Copy of PY1 Data(H)'!$A$1:$A$288,'Copy of PY1 Data(H)'!$A$1:$CZ$288))</f>
        <v>0</v>
      </c>
      <c r="CB144" s="180" cm="1">
        <f t="array" ref="CB144">_xlfn.XLOOKUP(CB$1,'Copy of PY1 Data(H)'!$A$1:$CZ$1,_xlfn.XLOOKUP($A144,'Copy of PY1 Data(H)'!$A$1:$A$288,'Copy of PY1 Data(H)'!$A$1:$CZ$288))</f>
        <v>0</v>
      </c>
      <c r="CC144" s="180" cm="1">
        <f t="array" ref="CC144">_xlfn.XLOOKUP(CC$1,'Copy of PY1 Data(H)'!$A$1:$CZ$1,_xlfn.XLOOKUP($A144,'Copy of PY1 Data(H)'!$A$1:$A$288,'Copy of PY1 Data(H)'!$A$1:$CZ$288))</f>
        <v>0</v>
      </c>
      <c r="CD144" s="180" cm="1">
        <f t="array" ref="CD144">_xlfn.XLOOKUP(CD$1,'Copy of PY1 Data(H)'!$A$1:$CZ$1,_xlfn.XLOOKUP($A144,'Copy of PY1 Data(H)'!$A$1:$A$288,'Copy of PY1 Data(H)'!$A$1:$CZ$288))</f>
        <v>0</v>
      </c>
    </row>
    <row r="145" spans="1:82" s="969" customFormat="1" x14ac:dyDescent="0.3">
      <c r="A145" s="969">
        <v>1054</v>
      </c>
      <c r="C145" s="969" t="s">
        <v>2970</v>
      </c>
      <c r="D145" s="969" t="e" cm="1">
        <f t="array" ref="D145">_xlfn.XLOOKUP(D$1,'Copy of PY1 Data(H)'!$A$1:$CZ$1,_xlfn.XLOOKUP($A145,'Copy of PY1 Data(H)'!$A$1:$A$288,'Copy of PY1 Data(H)'!$A$1:$CZ$288))</f>
        <v>#N/A</v>
      </c>
      <c r="E145" s="969" t="e" cm="1">
        <f t="array" ref="E145">_xlfn.XLOOKUP(E$1,'Copy of PY1 Data(H)'!$A$1:$CZ$1,_xlfn.XLOOKUP($A145,'Copy of PY1 Data(H)'!$A$1:$A$288,'Copy of PY1 Data(H)'!$A$1:$CZ$288))</f>
        <v>#N/A</v>
      </c>
      <c r="F145" s="969" t="e" cm="1">
        <f t="array" ref="F145">_xlfn.XLOOKUP(F$1,'Copy of PY1 Data(H)'!$A$1:$CZ$1,_xlfn.XLOOKUP($A145,'Copy of PY1 Data(H)'!$A$1:$A$288,'Copy of PY1 Data(H)'!$A$1:$CZ$288))</f>
        <v>#N/A</v>
      </c>
      <c r="G145" s="969" t="e" cm="1">
        <f t="array" ref="G145">_xlfn.XLOOKUP(G$1,'Copy of PY1 Data(H)'!$A$1:$CZ$1,_xlfn.XLOOKUP($A145,'Copy of PY1 Data(H)'!$A$1:$A$288,'Copy of PY1 Data(H)'!$A$1:$CZ$288))</f>
        <v>#N/A</v>
      </c>
      <c r="H145" s="969" t="e" cm="1">
        <f t="array" ref="H145">_xlfn.XLOOKUP(H$1,'Copy of PY1 Data(H)'!$A$1:$CZ$1,_xlfn.XLOOKUP($A145,'Copy of PY1 Data(H)'!$A$1:$A$288,'Copy of PY1 Data(H)'!$A$1:$CZ$288))</f>
        <v>#N/A</v>
      </c>
      <c r="I145" s="969" t="e" cm="1">
        <f t="array" ref="I145">_xlfn.XLOOKUP(I$1,'Copy of PY1 Data(H)'!$A$1:$CZ$1,_xlfn.XLOOKUP($A145,'Copy of PY1 Data(H)'!$A$1:$A$288,'Copy of PY1 Data(H)'!$A$1:$CZ$288))</f>
        <v>#N/A</v>
      </c>
      <c r="J145" s="969" t="e" cm="1">
        <f t="array" ref="J145">_xlfn.XLOOKUP(J$1,'Copy of PY1 Data(H)'!$A$1:$CZ$1,_xlfn.XLOOKUP($A145,'Copy of PY1 Data(H)'!$A$1:$A$288,'Copy of PY1 Data(H)'!$A$1:$CZ$288))</f>
        <v>#N/A</v>
      </c>
      <c r="K145" s="969" t="e" cm="1">
        <f t="array" ref="K145">_xlfn.XLOOKUP(K$1,'Copy of PY1 Data(H)'!$A$1:$CZ$1,_xlfn.XLOOKUP($A145,'Copy of PY1 Data(H)'!$A$1:$A$288,'Copy of PY1 Data(H)'!$A$1:$CZ$288))</f>
        <v>#N/A</v>
      </c>
      <c r="L145" s="969" t="e" cm="1">
        <f t="array" ref="L145">_xlfn.XLOOKUP(L$1,'Copy of PY1 Data(H)'!$A$1:$CZ$1,_xlfn.XLOOKUP($A145,'Copy of PY1 Data(H)'!$A$1:$A$288,'Copy of PY1 Data(H)'!$A$1:$CZ$288))</f>
        <v>#N/A</v>
      </c>
      <c r="M145" s="969" t="e" cm="1">
        <f t="array" ref="M145">_xlfn.XLOOKUP(M$1,'Copy of PY1 Data(H)'!$A$1:$CZ$1,_xlfn.XLOOKUP($A145,'Copy of PY1 Data(H)'!$A$1:$A$288,'Copy of PY1 Data(H)'!$A$1:$CZ$288))</f>
        <v>#N/A</v>
      </c>
      <c r="N145" s="969" t="e" cm="1">
        <f t="array" ref="N145">_xlfn.XLOOKUP(N$1,'Copy of PY1 Data(H)'!$A$1:$CZ$1,_xlfn.XLOOKUP($A145,'Copy of PY1 Data(H)'!$A$1:$A$288,'Copy of PY1 Data(H)'!$A$1:$CZ$288))</f>
        <v>#N/A</v>
      </c>
      <c r="O145" s="969" t="e" cm="1">
        <f t="array" ref="O145">_xlfn.XLOOKUP(O$1,'Copy of PY1 Data(H)'!$A$1:$CZ$1,_xlfn.XLOOKUP($A145,'Copy of PY1 Data(H)'!$A$1:$A$288,'Copy of PY1 Data(H)'!$A$1:$CZ$288))</f>
        <v>#N/A</v>
      </c>
      <c r="P145" s="969" t="e" cm="1">
        <f t="array" ref="P145">_xlfn.XLOOKUP(P$1,'Copy of PY1 Data(H)'!$A$1:$CZ$1,_xlfn.XLOOKUP($A145,'Copy of PY1 Data(H)'!$A$1:$A$288,'Copy of PY1 Data(H)'!$A$1:$CZ$288))</f>
        <v>#N/A</v>
      </c>
      <c r="Q145" s="969" t="e" cm="1">
        <f t="array" ref="Q145">_xlfn.XLOOKUP(Q$1,'Copy of PY1 Data(H)'!$A$1:$CZ$1,_xlfn.XLOOKUP($A145,'Copy of PY1 Data(H)'!$A$1:$A$288,'Copy of PY1 Data(H)'!$A$1:$CZ$288))</f>
        <v>#N/A</v>
      </c>
      <c r="R145" s="969" t="e" cm="1">
        <f t="array" ref="R145">_xlfn.XLOOKUP(R$1,'Copy of PY1 Data(H)'!$A$1:$CZ$1,_xlfn.XLOOKUP($A145,'Copy of PY1 Data(H)'!$A$1:$A$288,'Copy of PY1 Data(H)'!$A$1:$CZ$288))</f>
        <v>#N/A</v>
      </c>
      <c r="S145" s="969" t="e" cm="1">
        <f t="array" ref="S145">_xlfn.XLOOKUP(S$1,'Copy of PY1 Data(H)'!$A$1:$CZ$1,_xlfn.XLOOKUP($A145,'Copy of PY1 Data(H)'!$A$1:$A$288,'Copy of PY1 Data(H)'!$A$1:$CZ$288))</f>
        <v>#N/A</v>
      </c>
      <c r="T145" s="969" t="e" cm="1">
        <f t="array" ref="T145">_xlfn.XLOOKUP(T$1,'Copy of PY1 Data(H)'!$A$1:$CZ$1,_xlfn.XLOOKUP($A145,'Copy of PY1 Data(H)'!$A$1:$A$288,'Copy of PY1 Data(H)'!$A$1:$CZ$288))</f>
        <v>#N/A</v>
      </c>
      <c r="U145" s="969" t="e" cm="1">
        <f t="array" ref="U145">_xlfn.XLOOKUP(U$1,'Copy of PY1 Data(H)'!$A$1:$CZ$1,_xlfn.XLOOKUP($A145,'Copy of PY1 Data(H)'!$A$1:$A$288,'Copy of PY1 Data(H)'!$A$1:$CZ$288))</f>
        <v>#N/A</v>
      </c>
      <c r="V145" s="969" t="e" cm="1">
        <f t="array" ref="V145">_xlfn.XLOOKUP(V$1,'Copy of PY1 Data(H)'!$A$1:$CZ$1,_xlfn.XLOOKUP($A145,'Copy of PY1 Data(H)'!$A$1:$A$288,'Copy of PY1 Data(H)'!$A$1:$CZ$288))</f>
        <v>#N/A</v>
      </c>
      <c r="W145" s="969" t="e" cm="1">
        <f t="array" ref="W145">_xlfn.XLOOKUP(W$1,'Copy of PY1 Data(H)'!$A$1:$CZ$1,_xlfn.XLOOKUP($A145,'Copy of PY1 Data(H)'!$A$1:$A$288,'Copy of PY1 Data(H)'!$A$1:$CZ$288))</f>
        <v>#N/A</v>
      </c>
      <c r="X145" s="969" t="e" cm="1">
        <f t="array" ref="X145">_xlfn.XLOOKUP(X$1,'Copy of PY1 Data(H)'!$A$1:$CZ$1,_xlfn.XLOOKUP($A145,'Copy of PY1 Data(H)'!$A$1:$A$288,'Copy of PY1 Data(H)'!$A$1:$CZ$288))</f>
        <v>#N/A</v>
      </c>
      <c r="Y145" s="969" t="e" cm="1">
        <f t="array" ref="Y145">_xlfn.XLOOKUP(Y$1,'Copy of PY1 Data(H)'!$A$1:$CZ$1,_xlfn.XLOOKUP($A145,'Copy of PY1 Data(H)'!$A$1:$A$288,'Copy of PY1 Data(H)'!$A$1:$CZ$288))</f>
        <v>#N/A</v>
      </c>
      <c r="Z145" s="969" t="e" cm="1">
        <f t="array" ref="Z145">_xlfn.XLOOKUP(Z$1,'Copy of PY1 Data(H)'!$A$1:$CZ$1,_xlfn.XLOOKUP($A145,'Copy of PY1 Data(H)'!$A$1:$A$288,'Copy of PY1 Data(H)'!$A$1:$CZ$288))</f>
        <v>#N/A</v>
      </c>
      <c r="AA145" s="969" t="e" cm="1">
        <f t="array" ref="AA145">_xlfn.XLOOKUP(AA$1,'Copy of PY1 Data(H)'!$A$1:$CZ$1,_xlfn.XLOOKUP($A145,'Copy of PY1 Data(H)'!$A$1:$A$288,'Copy of PY1 Data(H)'!$A$1:$CZ$288))</f>
        <v>#N/A</v>
      </c>
      <c r="AB145" s="969" t="e" cm="1">
        <f t="array" ref="AB145">_xlfn.XLOOKUP(AB$1,'Copy of PY1 Data(H)'!$A$1:$CZ$1,_xlfn.XLOOKUP($A145,'Copy of PY1 Data(H)'!$A$1:$A$288,'Copy of PY1 Data(H)'!$A$1:$CZ$288))</f>
        <v>#N/A</v>
      </c>
      <c r="AC145" s="969" t="e" cm="1">
        <f t="array" ref="AC145">_xlfn.XLOOKUP(AC$1,'Copy of PY1 Data(H)'!$A$1:$CZ$1,_xlfn.XLOOKUP($A145,'Copy of PY1 Data(H)'!$A$1:$A$288,'Copy of PY1 Data(H)'!$A$1:$CZ$288))</f>
        <v>#N/A</v>
      </c>
      <c r="AD145" s="969" t="e" cm="1">
        <f t="array" ref="AD145">_xlfn.XLOOKUP(AD$1,'Copy of PY1 Data(H)'!$A$1:$CZ$1,_xlfn.XLOOKUP($A145,'Copy of PY1 Data(H)'!$A$1:$A$288,'Copy of PY1 Data(H)'!$A$1:$CZ$288))</f>
        <v>#N/A</v>
      </c>
      <c r="AE145" s="969" t="e" cm="1">
        <f t="array" ref="AE145">_xlfn.XLOOKUP(AE$1,'Copy of PY1 Data(H)'!$A$1:$CZ$1,_xlfn.XLOOKUP($A145,'Copy of PY1 Data(H)'!$A$1:$A$288,'Copy of PY1 Data(H)'!$A$1:$CZ$288))</f>
        <v>#N/A</v>
      </c>
      <c r="AF145" s="969" t="e" cm="1">
        <f t="array" ref="AF145">_xlfn.XLOOKUP(AF$1,'Copy of PY1 Data(H)'!$A$1:$CZ$1,_xlfn.XLOOKUP($A145,'Copy of PY1 Data(H)'!$A$1:$A$288,'Copy of PY1 Data(H)'!$A$1:$CZ$288))</f>
        <v>#N/A</v>
      </c>
      <c r="AG145" s="969" t="e" cm="1">
        <f t="array" ref="AG145">_xlfn.XLOOKUP(AG$1,'Copy of PY1 Data(H)'!$A$1:$CZ$1,_xlfn.XLOOKUP($A145,'Copy of PY1 Data(H)'!$A$1:$A$288,'Copy of PY1 Data(H)'!$A$1:$CZ$288))</f>
        <v>#N/A</v>
      </c>
      <c r="AH145" s="969" t="e" cm="1">
        <f t="array" ref="AH145">_xlfn.XLOOKUP(AH$1,'Copy of PY1 Data(H)'!$A$1:$CZ$1,_xlfn.XLOOKUP($A145,'Copy of PY1 Data(H)'!$A$1:$A$288,'Copy of PY1 Data(H)'!$A$1:$CZ$288))</f>
        <v>#N/A</v>
      </c>
      <c r="AI145" s="969" t="e" cm="1">
        <f t="array" ref="AI145">_xlfn.XLOOKUP(AI$1,'Copy of PY1 Data(H)'!$A$1:$CZ$1,_xlfn.XLOOKUP($A145,'Copy of PY1 Data(H)'!$A$1:$A$288,'Copy of PY1 Data(H)'!$A$1:$CZ$288))</f>
        <v>#N/A</v>
      </c>
      <c r="AJ145" s="969" t="e" cm="1">
        <f t="array" ref="AJ145">_xlfn.XLOOKUP(AJ$1,'Copy of PY1 Data(H)'!$A$1:$CZ$1,_xlfn.XLOOKUP($A145,'Copy of PY1 Data(H)'!$A$1:$A$288,'Copy of PY1 Data(H)'!$A$1:$CZ$288))</f>
        <v>#N/A</v>
      </c>
      <c r="AK145" s="969" t="e" cm="1">
        <f t="array" ref="AK145">_xlfn.XLOOKUP(AK$1,'Copy of PY1 Data(H)'!$A$1:$CZ$1,_xlfn.XLOOKUP($A145,'Copy of PY1 Data(H)'!$A$1:$A$288,'Copy of PY1 Data(H)'!$A$1:$CZ$288))</f>
        <v>#N/A</v>
      </c>
      <c r="AL145" s="969" t="e" cm="1">
        <f t="array" ref="AL145">_xlfn.XLOOKUP(AL$1,'Copy of PY1 Data(H)'!$A$1:$CZ$1,_xlfn.XLOOKUP($A145,'Copy of PY1 Data(H)'!$A$1:$A$288,'Copy of PY1 Data(H)'!$A$1:$CZ$288))</f>
        <v>#N/A</v>
      </c>
      <c r="AM145" s="969" t="e" cm="1">
        <f t="array" ref="AM145">_xlfn.XLOOKUP(AM$1,'Copy of PY1 Data(H)'!$A$1:$CZ$1,_xlfn.XLOOKUP($A145,'Copy of PY1 Data(H)'!$A$1:$A$288,'Copy of PY1 Data(H)'!$A$1:$CZ$288))</f>
        <v>#N/A</v>
      </c>
      <c r="AN145" s="969" t="e" cm="1">
        <f t="array" ref="AN145">_xlfn.XLOOKUP(AN$1,'Copy of PY1 Data(H)'!$A$1:$CZ$1,_xlfn.XLOOKUP($A145,'Copy of PY1 Data(H)'!$A$1:$A$288,'Copy of PY1 Data(H)'!$A$1:$CZ$288))</f>
        <v>#N/A</v>
      </c>
      <c r="AO145" s="969" t="e" cm="1">
        <f t="array" ref="AO145">_xlfn.XLOOKUP(AO$1,'Copy of PY1 Data(H)'!$A$1:$CZ$1,_xlfn.XLOOKUP($A145,'Copy of PY1 Data(H)'!$A$1:$A$288,'Copy of PY1 Data(H)'!$A$1:$CZ$288))</f>
        <v>#N/A</v>
      </c>
      <c r="AP145" s="969" t="e" cm="1">
        <f t="array" ref="AP145">_xlfn.XLOOKUP(AP$1,'Copy of PY1 Data(H)'!$A$1:$CZ$1,_xlfn.XLOOKUP($A145,'Copy of PY1 Data(H)'!$A$1:$A$288,'Copy of PY1 Data(H)'!$A$1:$CZ$288))</f>
        <v>#N/A</v>
      </c>
      <c r="AQ145" s="969" t="e" cm="1">
        <f t="array" ref="AQ145">_xlfn.XLOOKUP(AQ$1,'Copy of PY1 Data(H)'!$A$1:$CZ$1,_xlfn.XLOOKUP($A145,'Copy of PY1 Data(H)'!$A$1:$A$288,'Copy of PY1 Data(H)'!$A$1:$CZ$288))</f>
        <v>#N/A</v>
      </c>
      <c r="AR145" s="969" t="e" cm="1">
        <f t="array" ref="AR145">_xlfn.XLOOKUP(AR$1,'Copy of PY1 Data(H)'!$A$1:$CZ$1,_xlfn.XLOOKUP($A145,'Copy of PY1 Data(H)'!$A$1:$A$288,'Copy of PY1 Data(H)'!$A$1:$CZ$288))</f>
        <v>#N/A</v>
      </c>
      <c r="AS145" s="969" t="e" cm="1">
        <f t="array" ref="AS145">_xlfn.XLOOKUP(AS$1,'Copy of PY1 Data(H)'!$A$1:$CZ$1,_xlfn.XLOOKUP($A145,'Copy of PY1 Data(H)'!$A$1:$A$288,'Copy of PY1 Data(H)'!$A$1:$CZ$288))</f>
        <v>#N/A</v>
      </c>
      <c r="AT145" s="969" t="e" cm="1">
        <f t="array" ref="AT145">_xlfn.XLOOKUP(AT$1,'Copy of PY1 Data(H)'!$A$1:$CZ$1,_xlfn.XLOOKUP($A145,'Copy of PY1 Data(H)'!$A$1:$A$288,'Copy of PY1 Data(H)'!$A$1:$CZ$288))</f>
        <v>#N/A</v>
      </c>
      <c r="AU145" s="969" t="e" cm="1">
        <f t="array" ref="AU145">_xlfn.XLOOKUP(AU$1,'Copy of PY1 Data(H)'!$A$1:$CZ$1,_xlfn.XLOOKUP($A145,'Copy of PY1 Data(H)'!$A$1:$A$288,'Copy of PY1 Data(H)'!$A$1:$CZ$288))</f>
        <v>#N/A</v>
      </c>
      <c r="AV145" s="969" t="e" cm="1">
        <f t="array" ref="AV145">_xlfn.XLOOKUP(AV$1,'Copy of PY1 Data(H)'!$A$1:$CZ$1,_xlfn.XLOOKUP($A145,'Copy of PY1 Data(H)'!$A$1:$A$288,'Copy of PY1 Data(H)'!$A$1:$CZ$288))</f>
        <v>#N/A</v>
      </c>
      <c r="AW145" s="969" t="e" cm="1">
        <f t="array" ref="AW145">_xlfn.XLOOKUP(AW$1,'Copy of PY1 Data(H)'!$A$1:$CZ$1,_xlfn.XLOOKUP($A145,'Copy of PY1 Data(H)'!$A$1:$A$288,'Copy of PY1 Data(H)'!$A$1:$CZ$288))</f>
        <v>#N/A</v>
      </c>
      <c r="AX145" s="969" t="e" cm="1">
        <f t="array" ref="AX145">_xlfn.XLOOKUP(AX$1,'Copy of PY1 Data(H)'!$A$1:$CZ$1,_xlfn.XLOOKUP($A145,'Copy of PY1 Data(H)'!$A$1:$A$288,'Copy of PY1 Data(H)'!$A$1:$CZ$288))</f>
        <v>#N/A</v>
      </c>
      <c r="AY145" s="969" t="e" cm="1">
        <f t="array" ref="AY145">_xlfn.XLOOKUP(AY$1,'Copy of PY1 Data(H)'!$A$1:$CZ$1,_xlfn.XLOOKUP($A145,'Copy of PY1 Data(H)'!$A$1:$A$288,'Copy of PY1 Data(H)'!$A$1:$CZ$288))</f>
        <v>#N/A</v>
      </c>
      <c r="AZ145" s="969" t="e" cm="1">
        <f t="array" ref="AZ145">_xlfn.XLOOKUP(AZ$1,'Copy of PY1 Data(H)'!$A$1:$CZ$1,_xlfn.XLOOKUP($A145,'Copy of PY1 Data(H)'!$A$1:$A$288,'Copy of PY1 Data(H)'!$A$1:$CZ$288))</f>
        <v>#N/A</v>
      </c>
      <c r="BA145" s="969" t="e" cm="1">
        <f t="array" ref="BA145">_xlfn.XLOOKUP(BA$1,'Copy of PY1 Data(H)'!$A$1:$CZ$1,_xlfn.XLOOKUP($A145,'Copy of PY1 Data(H)'!$A$1:$A$288,'Copy of PY1 Data(H)'!$A$1:$CZ$288))</f>
        <v>#N/A</v>
      </c>
      <c r="BB145" s="969" t="e" cm="1">
        <f t="array" ref="BB145">_xlfn.XLOOKUP(BB$1,'Copy of PY1 Data(H)'!$A$1:$CZ$1,_xlfn.XLOOKUP($A145,'Copy of PY1 Data(H)'!$A$1:$A$288,'Copy of PY1 Data(H)'!$A$1:$CZ$288))</f>
        <v>#N/A</v>
      </c>
      <c r="BC145" s="969" t="e" cm="1">
        <f t="array" ref="BC145">_xlfn.XLOOKUP(BC$1,'Copy of PY1 Data(H)'!$A$1:$CZ$1,_xlfn.XLOOKUP($A145,'Copy of PY1 Data(H)'!$A$1:$A$288,'Copy of PY1 Data(H)'!$A$1:$CZ$288))</f>
        <v>#N/A</v>
      </c>
      <c r="BD145" s="969" t="e" cm="1">
        <f t="array" ref="BD145">_xlfn.XLOOKUP(BD$1,'Copy of PY1 Data(H)'!$A$1:$CZ$1,_xlfn.XLOOKUP($A145,'Copy of PY1 Data(H)'!$A$1:$A$288,'Copy of PY1 Data(H)'!$A$1:$CZ$288))</f>
        <v>#N/A</v>
      </c>
      <c r="BE145" s="969" t="e" cm="1">
        <f t="array" ref="BE145">_xlfn.XLOOKUP(BE$1,'Copy of PY1 Data(H)'!$A$1:$CZ$1,_xlfn.XLOOKUP($A145,'Copy of PY1 Data(H)'!$A$1:$A$288,'Copy of PY1 Data(H)'!$A$1:$CZ$288))</f>
        <v>#N/A</v>
      </c>
      <c r="BF145" s="969" t="e" cm="1">
        <f t="array" ref="BF145">_xlfn.XLOOKUP(BF$1,'Copy of PY1 Data(H)'!$A$1:$CZ$1,_xlfn.XLOOKUP($A145,'Copy of PY1 Data(H)'!$A$1:$A$288,'Copy of PY1 Data(H)'!$A$1:$CZ$288))</f>
        <v>#N/A</v>
      </c>
      <c r="BG145" s="969" t="e" cm="1">
        <f t="array" ref="BG145">_xlfn.XLOOKUP(BG$1,'Copy of PY1 Data(H)'!$A$1:$CZ$1,_xlfn.XLOOKUP($A145,'Copy of PY1 Data(H)'!$A$1:$A$288,'Copy of PY1 Data(H)'!$A$1:$CZ$288))</f>
        <v>#N/A</v>
      </c>
      <c r="BH145" s="969" t="e" cm="1">
        <f t="array" ref="BH145">_xlfn.XLOOKUP(BH$1,'Copy of PY1 Data(H)'!$A$1:$CZ$1,_xlfn.XLOOKUP($A145,'Copy of PY1 Data(H)'!$A$1:$A$288,'Copy of PY1 Data(H)'!$A$1:$CZ$288))</f>
        <v>#N/A</v>
      </c>
      <c r="BI145" s="969" t="e" cm="1">
        <f t="array" ref="BI145">_xlfn.XLOOKUP(BI$1,'Copy of PY1 Data(H)'!$A$1:$CZ$1,_xlfn.XLOOKUP($A145,'Copy of PY1 Data(H)'!$A$1:$A$288,'Copy of PY1 Data(H)'!$A$1:$CZ$288))</f>
        <v>#N/A</v>
      </c>
      <c r="BJ145" s="969" t="e" cm="1">
        <f t="array" ref="BJ145">_xlfn.XLOOKUP(BJ$1,'Copy of PY1 Data(H)'!$A$1:$CZ$1,_xlfn.XLOOKUP($A145,'Copy of PY1 Data(H)'!$A$1:$A$288,'Copy of PY1 Data(H)'!$A$1:$CZ$288))</f>
        <v>#N/A</v>
      </c>
      <c r="BK145" s="969" t="e" cm="1">
        <f t="array" ref="BK145">_xlfn.XLOOKUP(BK$1,'Copy of PY1 Data(H)'!$A$1:$CZ$1,_xlfn.XLOOKUP($A145,'Copy of PY1 Data(H)'!$A$1:$A$288,'Copy of PY1 Data(H)'!$A$1:$CZ$288))</f>
        <v>#N/A</v>
      </c>
      <c r="BL145" s="969" t="e" cm="1">
        <f t="array" ref="BL145">_xlfn.XLOOKUP(BL$1,'Copy of PY1 Data(H)'!$A$1:$CZ$1,_xlfn.XLOOKUP($A145,'Copy of PY1 Data(H)'!$A$1:$A$288,'Copy of PY1 Data(H)'!$A$1:$CZ$288))</f>
        <v>#N/A</v>
      </c>
      <c r="BM145" s="969" t="e" cm="1">
        <f t="array" ref="BM145">_xlfn.XLOOKUP(BM$1,'Copy of PY1 Data(H)'!$A$1:$CZ$1,_xlfn.XLOOKUP($A145,'Copy of PY1 Data(H)'!$A$1:$A$288,'Copy of PY1 Data(H)'!$A$1:$CZ$288))</f>
        <v>#N/A</v>
      </c>
      <c r="BN145" s="969" t="e" cm="1">
        <f t="array" ref="BN145">_xlfn.XLOOKUP(BN$1,'Copy of PY1 Data(H)'!$A$1:$CZ$1,_xlfn.XLOOKUP($A145,'Copy of PY1 Data(H)'!$A$1:$A$288,'Copy of PY1 Data(H)'!$A$1:$CZ$288))</f>
        <v>#N/A</v>
      </c>
      <c r="BO145" s="969" t="e" cm="1">
        <f t="array" ref="BO145">_xlfn.XLOOKUP(BO$1,'Copy of PY1 Data(H)'!$A$1:$CZ$1,_xlfn.XLOOKUP($A145,'Copy of PY1 Data(H)'!$A$1:$A$288,'Copy of PY1 Data(H)'!$A$1:$CZ$288))</f>
        <v>#N/A</v>
      </c>
      <c r="BP145" s="969" t="e" cm="1">
        <f t="array" ref="BP145">_xlfn.XLOOKUP(BP$1,'Copy of PY1 Data(H)'!$A$1:$CZ$1,_xlfn.XLOOKUP($A145,'Copy of PY1 Data(H)'!$A$1:$A$288,'Copy of PY1 Data(H)'!$A$1:$CZ$288))</f>
        <v>#N/A</v>
      </c>
      <c r="BQ145" s="969" t="e" cm="1">
        <f t="array" ref="BQ145">_xlfn.XLOOKUP(BQ$1,'Copy of PY1 Data(H)'!$A$1:$CZ$1,_xlfn.XLOOKUP($A145,'Copy of PY1 Data(H)'!$A$1:$A$288,'Copy of PY1 Data(H)'!$A$1:$CZ$288))</f>
        <v>#N/A</v>
      </c>
      <c r="BR145" s="969" t="e" cm="1">
        <f t="array" ref="BR145">_xlfn.XLOOKUP(BR$1,'Copy of PY1 Data(H)'!$A$1:$CZ$1,_xlfn.XLOOKUP($A145,'Copy of PY1 Data(H)'!$A$1:$A$288,'Copy of PY1 Data(H)'!$A$1:$CZ$288))</f>
        <v>#N/A</v>
      </c>
      <c r="BS145" s="969" t="e" cm="1">
        <f t="array" ref="BS145">_xlfn.XLOOKUP(BS$1,'Copy of PY1 Data(H)'!$A$1:$CZ$1,_xlfn.XLOOKUP($A145,'Copy of PY1 Data(H)'!$A$1:$A$288,'Copy of PY1 Data(H)'!$A$1:$CZ$288))</f>
        <v>#N/A</v>
      </c>
      <c r="BT145" s="969" t="e" cm="1">
        <f t="array" ref="BT145">_xlfn.XLOOKUP(BT$1,'Copy of PY1 Data(H)'!$A$1:$CZ$1,_xlfn.XLOOKUP($A145,'Copy of PY1 Data(H)'!$A$1:$A$288,'Copy of PY1 Data(H)'!$A$1:$CZ$288))</f>
        <v>#N/A</v>
      </c>
      <c r="BU145" s="969" t="e" cm="1">
        <f t="array" ref="BU145">_xlfn.XLOOKUP(BU$1,'Copy of PY1 Data(H)'!$A$1:$CZ$1,_xlfn.XLOOKUP($A145,'Copy of PY1 Data(H)'!$A$1:$A$288,'Copy of PY1 Data(H)'!$A$1:$CZ$288))</f>
        <v>#N/A</v>
      </c>
      <c r="BV145" s="969" t="e" cm="1">
        <f t="array" ref="BV145">_xlfn.XLOOKUP(BV$1,'Copy of PY1 Data(H)'!$A$1:$CZ$1,_xlfn.XLOOKUP($A145,'Copy of PY1 Data(H)'!$A$1:$A$288,'Copy of PY1 Data(H)'!$A$1:$CZ$288))</f>
        <v>#N/A</v>
      </c>
      <c r="BW145" s="969" t="e" cm="1">
        <f t="array" ref="BW145">_xlfn.XLOOKUP(BW$1,'Copy of PY1 Data(H)'!$A$1:$CZ$1,_xlfn.XLOOKUP($A145,'Copy of PY1 Data(H)'!$A$1:$A$288,'Copy of PY1 Data(H)'!$A$1:$CZ$288))</f>
        <v>#N/A</v>
      </c>
      <c r="BX145" s="969" t="e" cm="1">
        <f t="array" ref="BX145">_xlfn.XLOOKUP(BX$1,'Copy of PY1 Data(H)'!$A$1:$CZ$1,_xlfn.XLOOKUP($A145,'Copy of PY1 Data(H)'!$A$1:$A$288,'Copy of PY1 Data(H)'!$A$1:$CZ$288))</f>
        <v>#N/A</v>
      </c>
      <c r="BY145" s="969" t="e" cm="1">
        <f t="array" ref="BY145">_xlfn.XLOOKUP(BY$1,'Copy of PY1 Data(H)'!$A$1:$CZ$1,_xlfn.XLOOKUP($A145,'Copy of PY1 Data(H)'!$A$1:$A$288,'Copy of PY1 Data(H)'!$A$1:$CZ$288))</f>
        <v>#N/A</v>
      </c>
      <c r="BZ145" s="969" t="e" cm="1">
        <f t="array" ref="BZ145">_xlfn.XLOOKUP(BZ$1,'Copy of PY1 Data(H)'!$A$1:$CZ$1,_xlfn.XLOOKUP($A145,'Copy of PY1 Data(H)'!$A$1:$A$288,'Copy of PY1 Data(H)'!$A$1:$CZ$288))</f>
        <v>#N/A</v>
      </c>
      <c r="CA145" s="969" t="e" cm="1">
        <f t="array" ref="CA145">_xlfn.XLOOKUP(CA$1,'Copy of PY1 Data(H)'!$A$1:$CZ$1,_xlfn.XLOOKUP($A145,'Copy of PY1 Data(H)'!$A$1:$A$288,'Copy of PY1 Data(H)'!$A$1:$CZ$288))</f>
        <v>#N/A</v>
      </c>
      <c r="CB145" s="969" t="e" cm="1">
        <f t="array" ref="CB145">_xlfn.XLOOKUP(CB$1,'Copy of PY1 Data(H)'!$A$1:$CZ$1,_xlfn.XLOOKUP($A145,'Copy of PY1 Data(H)'!$A$1:$A$288,'Copy of PY1 Data(H)'!$A$1:$CZ$288))</f>
        <v>#N/A</v>
      </c>
      <c r="CC145" s="969" t="e" cm="1">
        <f t="array" ref="CC145">_xlfn.XLOOKUP(CC$1,'Copy of PY1 Data(H)'!$A$1:$CZ$1,_xlfn.XLOOKUP($A145,'Copy of PY1 Data(H)'!$A$1:$A$288,'Copy of PY1 Data(H)'!$A$1:$CZ$288))</f>
        <v>#N/A</v>
      </c>
      <c r="CD145" s="969" t="e" cm="1">
        <f t="array" ref="CD145">_xlfn.XLOOKUP(CD$1,'Copy of PY1 Data(H)'!$A$1:$CZ$1,_xlfn.XLOOKUP($A145,'Copy of PY1 Data(H)'!$A$1:$A$288,'Copy of PY1 Data(H)'!$A$1:$CZ$288))</f>
        <v>#N/A</v>
      </c>
    </row>
    <row r="146" spans="1:82" x14ac:dyDescent="0.3">
      <c r="A146" s="180">
        <v>365</v>
      </c>
      <c r="C146" s="180"/>
      <c r="D146" s="180" cm="1">
        <f t="array" ref="D146">_xlfn.XLOOKUP(D$1,'Copy of PY1 Data(H)'!$A$1:$CZ$1,_xlfn.XLOOKUP($A146,'Copy of PY1 Data(H)'!$A$1:$A$288,'Copy of PY1 Data(H)'!$A$1:$CZ$288))</f>
        <v>0</v>
      </c>
      <c r="E146" s="180" cm="1">
        <f t="array" ref="E146">_xlfn.XLOOKUP(E$1,'Copy of PY1 Data(H)'!$A$1:$CZ$1,_xlfn.XLOOKUP($A146,'Copy of PY1 Data(H)'!$A$1:$A$288,'Copy of PY1 Data(H)'!$A$1:$CZ$288))</f>
        <v>0</v>
      </c>
      <c r="F146" s="180" cm="1">
        <f t="array" ref="F146">_xlfn.XLOOKUP(F$1,'Copy of PY1 Data(H)'!$A$1:$CZ$1,_xlfn.XLOOKUP($A146,'Copy of PY1 Data(H)'!$A$1:$A$288,'Copy of PY1 Data(H)'!$A$1:$CZ$288))</f>
        <v>0</v>
      </c>
      <c r="G146" s="180" cm="1">
        <f t="array" ref="G146">_xlfn.XLOOKUP(G$1,'Copy of PY1 Data(H)'!$A$1:$CZ$1,_xlfn.XLOOKUP($A146,'Copy of PY1 Data(H)'!$A$1:$A$288,'Copy of PY1 Data(H)'!$A$1:$CZ$288))</f>
        <v>0</v>
      </c>
      <c r="H146" s="180" cm="1">
        <f t="array" ref="H146">_xlfn.XLOOKUP(H$1,'Copy of PY1 Data(H)'!$A$1:$CZ$1,_xlfn.XLOOKUP($A146,'Copy of PY1 Data(H)'!$A$1:$A$288,'Copy of PY1 Data(H)'!$A$1:$CZ$288))</f>
        <v>0</v>
      </c>
      <c r="I146" s="180" cm="1">
        <f t="array" ref="I146">_xlfn.XLOOKUP(I$1,'Copy of PY1 Data(H)'!$A$1:$CZ$1,_xlfn.XLOOKUP($A146,'Copy of PY1 Data(H)'!$A$1:$A$288,'Copy of PY1 Data(H)'!$A$1:$CZ$288))</f>
        <v>0</v>
      </c>
      <c r="J146" s="180" cm="1">
        <f t="array" ref="J146">_xlfn.XLOOKUP(J$1,'Copy of PY1 Data(H)'!$A$1:$CZ$1,_xlfn.XLOOKUP($A146,'Copy of PY1 Data(H)'!$A$1:$A$288,'Copy of PY1 Data(H)'!$A$1:$CZ$288))</f>
        <v>0</v>
      </c>
      <c r="K146" s="180" cm="1">
        <f t="array" ref="K146">_xlfn.XLOOKUP(K$1,'Copy of PY1 Data(H)'!$A$1:$CZ$1,_xlfn.XLOOKUP($A146,'Copy of PY1 Data(H)'!$A$1:$A$288,'Copy of PY1 Data(H)'!$A$1:$CZ$288))</f>
        <v>0</v>
      </c>
      <c r="L146" s="180" cm="1">
        <f t="array" ref="L146">_xlfn.XLOOKUP(L$1,'Copy of PY1 Data(H)'!$A$1:$CZ$1,_xlfn.XLOOKUP($A146,'Copy of PY1 Data(H)'!$A$1:$A$288,'Copy of PY1 Data(H)'!$A$1:$CZ$288))</f>
        <v>0</v>
      </c>
      <c r="M146" s="180" cm="1">
        <f t="array" ref="M146">_xlfn.XLOOKUP(M$1,'Copy of PY1 Data(H)'!$A$1:$CZ$1,_xlfn.XLOOKUP($A146,'Copy of PY1 Data(H)'!$A$1:$A$288,'Copy of PY1 Data(H)'!$A$1:$CZ$288))</f>
        <v>0</v>
      </c>
      <c r="N146" s="180" cm="1">
        <f t="array" ref="N146">_xlfn.XLOOKUP(N$1,'Copy of PY1 Data(H)'!$A$1:$CZ$1,_xlfn.XLOOKUP($A146,'Copy of PY1 Data(H)'!$A$1:$A$288,'Copy of PY1 Data(H)'!$A$1:$CZ$288))</f>
        <v>0</v>
      </c>
      <c r="O146" s="180" cm="1">
        <f t="array" ref="O146">_xlfn.XLOOKUP(O$1,'Copy of PY1 Data(H)'!$A$1:$CZ$1,_xlfn.XLOOKUP($A146,'Copy of PY1 Data(H)'!$A$1:$A$288,'Copy of PY1 Data(H)'!$A$1:$CZ$288))</f>
        <v>0</v>
      </c>
      <c r="P146" s="180" cm="1">
        <f t="array" ref="P146">_xlfn.XLOOKUP(P$1,'Copy of PY1 Data(H)'!$A$1:$CZ$1,_xlfn.XLOOKUP($A146,'Copy of PY1 Data(H)'!$A$1:$A$288,'Copy of PY1 Data(H)'!$A$1:$CZ$288))</f>
        <v>0</v>
      </c>
      <c r="Q146" s="180" cm="1">
        <f t="array" ref="Q146">_xlfn.XLOOKUP(Q$1,'Copy of PY1 Data(H)'!$A$1:$CZ$1,_xlfn.XLOOKUP($A146,'Copy of PY1 Data(H)'!$A$1:$A$288,'Copy of PY1 Data(H)'!$A$1:$CZ$288))</f>
        <v>0</v>
      </c>
      <c r="R146" s="180" cm="1">
        <f t="array" ref="R146">_xlfn.XLOOKUP(R$1,'Copy of PY1 Data(H)'!$A$1:$CZ$1,_xlfn.XLOOKUP($A146,'Copy of PY1 Data(H)'!$A$1:$A$288,'Copy of PY1 Data(H)'!$A$1:$CZ$288))</f>
        <v>0</v>
      </c>
      <c r="S146" s="180" cm="1">
        <f t="array" ref="S146">_xlfn.XLOOKUP(S$1,'Copy of PY1 Data(H)'!$A$1:$CZ$1,_xlfn.XLOOKUP($A146,'Copy of PY1 Data(H)'!$A$1:$A$288,'Copy of PY1 Data(H)'!$A$1:$CZ$288))</f>
        <v>0</v>
      </c>
      <c r="T146" s="180" cm="1">
        <f t="array" ref="T146">_xlfn.XLOOKUP(T$1,'Copy of PY1 Data(H)'!$A$1:$CZ$1,_xlfn.XLOOKUP($A146,'Copy of PY1 Data(H)'!$A$1:$A$288,'Copy of PY1 Data(H)'!$A$1:$CZ$288))</f>
        <v>0</v>
      </c>
      <c r="U146" s="180" cm="1">
        <f t="array" ref="U146">_xlfn.XLOOKUP(U$1,'Copy of PY1 Data(H)'!$A$1:$CZ$1,_xlfn.XLOOKUP($A146,'Copy of PY1 Data(H)'!$A$1:$A$288,'Copy of PY1 Data(H)'!$A$1:$CZ$288))</f>
        <v>0</v>
      </c>
      <c r="V146" s="180" cm="1">
        <f t="array" ref="V146">_xlfn.XLOOKUP(V$1,'Copy of PY1 Data(H)'!$A$1:$CZ$1,_xlfn.XLOOKUP($A146,'Copy of PY1 Data(H)'!$A$1:$A$288,'Copy of PY1 Data(H)'!$A$1:$CZ$288))</f>
        <v>0</v>
      </c>
      <c r="W146" s="180" cm="1">
        <f t="array" ref="W146">_xlfn.XLOOKUP(W$1,'Copy of PY1 Data(H)'!$A$1:$CZ$1,_xlfn.XLOOKUP($A146,'Copy of PY1 Data(H)'!$A$1:$A$288,'Copy of PY1 Data(H)'!$A$1:$CZ$288))</f>
        <v>0</v>
      </c>
      <c r="X146" s="180" cm="1">
        <f t="array" ref="X146">_xlfn.XLOOKUP(X$1,'Copy of PY1 Data(H)'!$A$1:$CZ$1,_xlfn.XLOOKUP($A146,'Copy of PY1 Data(H)'!$A$1:$A$288,'Copy of PY1 Data(H)'!$A$1:$CZ$288))</f>
        <v>0</v>
      </c>
      <c r="Y146" s="180" cm="1">
        <f t="array" ref="Y146">_xlfn.XLOOKUP(Y$1,'Copy of PY1 Data(H)'!$A$1:$CZ$1,_xlfn.XLOOKUP($A146,'Copy of PY1 Data(H)'!$A$1:$A$288,'Copy of PY1 Data(H)'!$A$1:$CZ$288))</f>
        <v>0</v>
      </c>
      <c r="Z146" s="180" cm="1">
        <f t="array" ref="Z146">_xlfn.XLOOKUP(Z$1,'Copy of PY1 Data(H)'!$A$1:$CZ$1,_xlfn.XLOOKUP($A146,'Copy of PY1 Data(H)'!$A$1:$A$288,'Copy of PY1 Data(H)'!$A$1:$CZ$288))</f>
        <v>0</v>
      </c>
      <c r="AA146" s="180" cm="1">
        <f t="array" ref="AA146">_xlfn.XLOOKUP(AA$1,'Copy of PY1 Data(H)'!$A$1:$CZ$1,_xlfn.XLOOKUP($A146,'Copy of PY1 Data(H)'!$A$1:$A$288,'Copy of PY1 Data(H)'!$A$1:$CZ$288))</f>
        <v>0</v>
      </c>
      <c r="AB146" s="180" cm="1">
        <f t="array" ref="AB146">_xlfn.XLOOKUP(AB$1,'Copy of PY1 Data(H)'!$A$1:$CZ$1,_xlfn.XLOOKUP($A146,'Copy of PY1 Data(H)'!$A$1:$A$288,'Copy of PY1 Data(H)'!$A$1:$CZ$288))</f>
        <v>0</v>
      </c>
      <c r="AC146" s="180" cm="1">
        <f t="array" ref="AC146">_xlfn.XLOOKUP(AC$1,'Copy of PY1 Data(H)'!$A$1:$CZ$1,_xlfn.XLOOKUP($A146,'Copy of PY1 Data(H)'!$A$1:$A$288,'Copy of PY1 Data(H)'!$A$1:$CZ$288))</f>
        <v>0</v>
      </c>
      <c r="AD146" s="180" cm="1">
        <f t="array" ref="AD146">_xlfn.XLOOKUP(AD$1,'Copy of PY1 Data(H)'!$A$1:$CZ$1,_xlfn.XLOOKUP($A146,'Copy of PY1 Data(H)'!$A$1:$A$288,'Copy of PY1 Data(H)'!$A$1:$CZ$288))</f>
        <v>0</v>
      </c>
      <c r="AE146" s="180" cm="1">
        <f t="array" ref="AE146">_xlfn.XLOOKUP(AE$1,'Copy of PY1 Data(H)'!$A$1:$CZ$1,_xlfn.XLOOKUP($A146,'Copy of PY1 Data(H)'!$A$1:$A$288,'Copy of PY1 Data(H)'!$A$1:$CZ$288))</f>
        <v>0</v>
      </c>
      <c r="AF146" s="180" cm="1">
        <f t="array" ref="AF146">_xlfn.XLOOKUP(AF$1,'Copy of PY1 Data(H)'!$A$1:$CZ$1,_xlfn.XLOOKUP($A146,'Copy of PY1 Data(H)'!$A$1:$A$288,'Copy of PY1 Data(H)'!$A$1:$CZ$288))</f>
        <v>0</v>
      </c>
      <c r="AG146" s="180" cm="1">
        <f t="array" ref="AG146">_xlfn.XLOOKUP(AG$1,'Copy of PY1 Data(H)'!$A$1:$CZ$1,_xlfn.XLOOKUP($A146,'Copy of PY1 Data(H)'!$A$1:$A$288,'Copy of PY1 Data(H)'!$A$1:$CZ$288))</f>
        <v>0</v>
      </c>
      <c r="AH146" s="180" cm="1">
        <f t="array" ref="AH146">_xlfn.XLOOKUP(AH$1,'Copy of PY1 Data(H)'!$A$1:$CZ$1,_xlfn.XLOOKUP($A146,'Copy of PY1 Data(H)'!$A$1:$A$288,'Copy of PY1 Data(H)'!$A$1:$CZ$288))</f>
        <v>0</v>
      </c>
      <c r="AI146" s="180" cm="1">
        <f t="array" ref="AI146">_xlfn.XLOOKUP(AI$1,'Copy of PY1 Data(H)'!$A$1:$CZ$1,_xlfn.XLOOKUP($A146,'Copy of PY1 Data(H)'!$A$1:$A$288,'Copy of PY1 Data(H)'!$A$1:$CZ$288))</f>
        <v>0</v>
      </c>
      <c r="AJ146" s="180" cm="1">
        <f t="array" ref="AJ146">_xlfn.XLOOKUP(AJ$1,'Copy of PY1 Data(H)'!$A$1:$CZ$1,_xlfn.XLOOKUP($A146,'Copy of PY1 Data(H)'!$A$1:$A$288,'Copy of PY1 Data(H)'!$A$1:$CZ$288))</f>
        <v>0</v>
      </c>
      <c r="AK146" s="180" cm="1">
        <f t="array" ref="AK146">_xlfn.XLOOKUP(AK$1,'Copy of PY1 Data(H)'!$A$1:$CZ$1,_xlfn.XLOOKUP($A146,'Copy of PY1 Data(H)'!$A$1:$A$288,'Copy of PY1 Data(H)'!$A$1:$CZ$288))</f>
        <v>0</v>
      </c>
      <c r="AL146" s="180" cm="1">
        <f t="array" ref="AL146">_xlfn.XLOOKUP(AL$1,'Copy of PY1 Data(H)'!$A$1:$CZ$1,_xlfn.XLOOKUP($A146,'Copy of PY1 Data(H)'!$A$1:$A$288,'Copy of PY1 Data(H)'!$A$1:$CZ$288))</f>
        <v>0</v>
      </c>
      <c r="AM146" s="180" cm="1">
        <f t="array" ref="AM146">_xlfn.XLOOKUP(AM$1,'Copy of PY1 Data(H)'!$A$1:$CZ$1,_xlfn.XLOOKUP($A146,'Copy of PY1 Data(H)'!$A$1:$A$288,'Copy of PY1 Data(H)'!$A$1:$CZ$288))</f>
        <v>0</v>
      </c>
      <c r="AN146" s="180" cm="1">
        <f t="array" ref="AN146">_xlfn.XLOOKUP(AN$1,'Copy of PY1 Data(H)'!$A$1:$CZ$1,_xlfn.XLOOKUP($A146,'Copy of PY1 Data(H)'!$A$1:$A$288,'Copy of PY1 Data(H)'!$A$1:$CZ$288))</f>
        <v>0</v>
      </c>
      <c r="AO146" s="180" cm="1">
        <f t="array" ref="AO146">_xlfn.XLOOKUP(AO$1,'Copy of PY1 Data(H)'!$A$1:$CZ$1,_xlfn.XLOOKUP($A146,'Copy of PY1 Data(H)'!$A$1:$A$288,'Copy of PY1 Data(H)'!$A$1:$CZ$288))</f>
        <v>0</v>
      </c>
      <c r="AP146" s="180" cm="1">
        <f t="array" ref="AP146">_xlfn.XLOOKUP(AP$1,'Copy of PY1 Data(H)'!$A$1:$CZ$1,_xlfn.XLOOKUP($A146,'Copy of PY1 Data(H)'!$A$1:$A$288,'Copy of PY1 Data(H)'!$A$1:$CZ$288))</f>
        <v>0</v>
      </c>
      <c r="AQ146" s="180" cm="1">
        <f t="array" ref="AQ146">_xlfn.XLOOKUP(AQ$1,'Copy of PY1 Data(H)'!$A$1:$CZ$1,_xlfn.XLOOKUP($A146,'Copy of PY1 Data(H)'!$A$1:$A$288,'Copy of PY1 Data(H)'!$A$1:$CZ$288))</f>
        <v>0</v>
      </c>
      <c r="AR146" s="180" cm="1">
        <f t="array" ref="AR146">_xlfn.XLOOKUP(AR$1,'Copy of PY1 Data(H)'!$A$1:$CZ$1,_xlfn.XLOOKUP($A146,'Copy of PY1 Data(H)'!$A$1:$A$288,'Copy of PY1 Data(H)'!$A$1:$CZ$288))</f>
        <v>0</v>
      </c>
      <c r="AS146" s="180" cm="1">
        <f t="array" ref="AS146">_xlfn.XLOOKUP(AS$1,'Copy of PY1 Data(H)'!$A$1:$CZ$1,_xlfn.XLOOKUP($A146,'Copy of PY1 Data(H)'!$A$1:$A$288,'Copy of PY1 Data(H)'!$A$1:$CZ$288))</f>
        <v>0</v>
      </c>
      <c r="AT146" s="180" cm="1">
        <f t="array" ref="AT146">_xlfn.XLOOKUP(AT$1,'Copy of PY1 Data(H)'!$A$1:$CZ$1,_xlfn.XLOOKUP($A146,'Copy of PY1 Data(H)'!$A$1:$A$288,'Copy of PY1 Data(H)'!$A$1:$CZ$288))</f>
        <v>0</v>
      </c>
      <c r="AU146" s="180" cm="1">
        <f t="array" ref="AU146">_xlfn.XLOOKUP(AU$1,'Copy of PY1 Data(H)'!$A$1:$CZ$1,_xlfn.XLOOKUP($A146,'Copy of PY1 Data(H)'!$A$1:$A$288,'Copy of PY1 Data(H)'!$A$1:$CZ$288))</f>
        <v>0</v>
      </c>
      <c r="AV146" s="180" cm="1">
        <f t="array" ref="AV146">_xlfn.XLOOKUP(AV$1,'Copy of PY1 Data(H)'!$A$1:$CZ$1,_xlfn.XLOOKUP($A146,'Copy of PY1 Data(H)'!$A$1:$A$288,'Copy of PY1 Data(H)'!$A$1:$CZ$288))</f>
        <v>0</v>
      </c>
      <c r="AW146" s="180" cm="1">
        <f t="array" ref="AW146">_xlfn.XLOOKUP(AW$1,'Copy of PY1 Data(H)'!$A$1:$CZ$1,_xlfn.XLOOKUP($A146,'Copy of PY1 Data(H)'!$A$1:$A$288,'Copy of PY1 Data(H)'!$A$1:$CZ$288))</f>
        <v>0</v>
      </c>
      <c r="AX146" s="180" cm="1">
        <f t="array" ref="AX146">_xlfn.XLOOKUP(AX$1,'Copy of PY1 Data(H)'!$A$1:$CZ$1,_xlfn.XLOOKUP($A146,'Copy of PY1 Data(H)'!$A$1:$A$288,'Copy of PY1 Data(H)'!$A$1:$CZ$288))</f>
        <v>0</v>
      </c>
      <c r="AY146" s="180" cm="1">
        <f t="array" ref="AY146">_xlfn.XLOOKUP(AY$1,'Copy of PY1 Data(H)'!$A$1:$CZ$1,_xlfn.XLOOKUP($A146,'Copy of PY1 Data(H)'!$A$1:$A$288,'Copy of PY1 Data(H)'!$A$1:$CZ$288))</f>
        <v>0</v>
      </c>
      <c r="AZ146" s="180" cm="1">
        <f t="array" ref="AZ146">_xlfn.XLOOKUP(AZ$1,'Copy of PY1 Data(H)'!$A$1:$CZ$1,_xlfn.XLOOKUP($A146,'Copy of PY1 Data(H)'!$A$1:$A$288,'Copy of PY1 Data(H)'!$A$1:$CZ$288))</f>
        <v>0</v>
      </c>
      <c r="BA146" s="180" cm="1">
        <f t="array" ref="BA146">_xlfn.XLOOKUP(BA$1,'Copy of PY1 Data(H)'!$A$1:$CZ$1,_xlfn.XLOOKUP($A146,'Copy of PY1 Data(H)'!$A$1:$A$288,'Copy of PY1 Data(H)'!$A$1:$CZ$288))</f>
        <v>0</v>
      </c>
      <c r="BB146" s="180" cm="1">
        <f t="array" ref="BB146">_xlfn.XLOOKUP(BB$1,'Copy of PY1 Data(H)'!$A$1:$CZ$1,_xlfn.XLOOKUP($A146,'Copy of PY1 Data(H)'!$A$1:$A$288,'Copy of PY1 Data(H)'!$A$1:$CZ$288))</f>
        <v>0</v>
      </c>
      <c r="BC146" s="180" cm="1">
        <f t="array" ref="BC146">_xlfn.XLOOKUP(BC$1,'Copy of PY1 Data(H)'!$A$1:$CZ$1,_xlfn.XLOOKUP($A146,'Copy of PY1 Data(H)'!$A$1:$A$288,'Copy of PY1 Data(H)'!$A$1:$CZ$288))</f>
        <v>0</v>
      </c>
      <c r="BD146" s="180" cm="1">
        <f t="array" ref="BD146">_xlfn.XLOOKUP(BD$1,'Copy of PY1 Data(H)'!$A$1:$CZ$1,_xlfn.XLOOKUP($A146,'Copy of PY1 Data(H)'!$A$1:$A$288,'Copy of PY1 Data(H)'!$A$1:$CZ$288))</f>
        <v>0</v>
      </c>
      <c r="BE146" s="180" cm="1">
        <f t="array" ref="BE146">_xlfn.XLOOKUP(BE$1,'Copy of PY1 Data(H)'!$A$1:$CZ$1,_xlfn.XLOOKUP($A146,'Copy of PY1 Data(H)'!$A$1:$A$288,'Copy of PY1 Data(H)'!$A$1:$CZ$288))</f>
        <v>0</v>
      </c>
      <c r="BF146" s="180" cm="1">
        <f t="array" ref="BF146">_xlfn.XLOOKUP(BF$1,'Copy of PY1 Data(H)'!$A$1:$CZ$1,_xlfn.XLOOKUP($A146,'Copy of PY1 Data(H)'!$A$1:$A$288,'Copy of PY1 Data(H)'!$A$1:$CZ$288))</f>
        <v>0</v>
      </c>
      <c r="BG146" s="180" cm="1">
        <f t="array" ref="BG146">_xlfn.XLOOKUP(BG$1,'Copy of PY1 Data(H)'!$A$1:$CZ$1,_xlfn.XLOOKUP($A146,'Copy of PY1 Data(H)'!$A$1:$A$288,'Copy of PY1 Data(H)'!$A$1:$CZ$288))</f>
        <v>0</v>
      </c>
      <c r="BH146" s="180" cm="1">
        <f t="array" ref="BH146">_xlfn.XLOOKUP(BH$1,'Copy of PY1 Data(H)'!$A$1:$CZ$1,_xlfn.XLOOKUP($A146,'Copy of PY1 Data(H)'!$A$1:$A$288,'Copy of PY1 Data(H)'!$A$1:$CZ$288))</f>
        <v>0</v>
      </c>
      <c r="BI146" s="180" cm="1">
        <f t="array" ref="BI146">_xlfn.XLOOKUP(BI$1,'Copy of PY1 Data(H)'!$A$1:$CZ$1,_xlfn.XLOOKUP($A146,'Copy of PY1 Data(H)'!$A$1:$A$288,'Copy of PY1 Data(H)'!$A$1:$CZ$288))</f>
        <v>0</v>
      </c>
      <c r="BJ146" s="180" cm="1">
        <f t="array" ref="BJ146">_xlfn.XLOOKUP(BJ$1,'Copy of PY1 Data(H)'!$A$1:$CZ$1,_xlfn.XLOOKUP($A146,'Copy of PY1 Data(H)'!$A$1:$A$288,'Copy of PY1 Data(H)'!$A$1:$CZ$288))</f>
        <v>0</v>
      </c>
      <c r="BK146" s="180" cm="1">
        <f t="array" ref="BK146">_xlfn.XLOOKUP(BK$1,'Copy of PY1 Data(H)'!$A$1:$CZ$1,_xlfn.XLOOKUP($A146,'Copy of PY1 Data(H)'!$A$1:$A$288,'Copy of PY1 Data(H)'!$A$1:$CZ$288))</f>
        <v>0</v>
      </c>
      <c r="BL146" s="180" cm="1">
        <f t="array" ref="BL146">_xlfn.XLOOKUP(BL$1,'Copy of PY1 Data(H)'!$A$1:$CZ$1,_xlfn.XLOOKUP($A146,'Copy of PY1 Data(H)'!$A$1:$A$288,'Copy of PY1 Data(H)'!$A$1:$CZ$288))</f>
        <v>0</v>
      </c>
      <c r="BM146" s="180" cm="1">
        <f t="array" ref="BM146">_xlfn.XLOOKUP(BM$1,'Copy of PY1 Data(H)'!$A$1:$CZ$1,_xlfn.XLOOKUP($A146,'Copy of PY1 Data(H)'!$A$1:$A$288,'Copy of PY1 Data(H)'!$A$1:$CZ$288))</f>
        <v>0</v>
      </c>
      <c r="BN146" s="180" cm="1">
        <f t="array" ref="BN146">_xlfn.XLOOKUP(BN$1,'Copy of PY1 Data(H)'!$A$1:$CZ$1,_xlfn.XLOOKUP($A146,'Copy of PY1 Data(H)'!$A$1:$A$288,'Copy of PY1 Data(H)'!$A$1:$CZ$288))</f>
        <v>0</v>
      </c>
      <c r="BO146" s="180" cm="1">
        <f t="array" ref="BO146">_xlfn.XLOOKUP(BO$1,'Copy of PY1 Data(H)'!$A$1:$CZ$1,_xlfn.XLOOKUP($A146,'Copy of PY1 Data(H)'!$A$1:$A$288,'Copy of PY1 Data(H)'!$A$1:$CZ$288))</f>
        <v>0</v>
      </c>
      <c r="BP146" s="180" cm="1">
        <f t="array" ref="BP146">_xlfn.XLOOKUP(BP$1,'Copy of PY1 Data(H)'!$A$1:$CZ$1,_xlfn.XLOOKUP($A146,'Copy of PY1 Data(H)'!$A$1:$A$288,'Copy of PY1 Data(H)'!$A$1:$CZ$288))</f>
        <v>0</v>
      </c>
      <c r="BQ146" s="180" cm="1">
        <f t="array" ref="BQ146">_xlfn.XLOOKUP(BQ$1,'Copy of PY1 Data(H)'!$A$1:$CZ$1,_xlfn.XLOOKUP($A146,'Copy of PY1 Data(H)'!$A$1:$A$288,'Copy of PY1 Data(H)'!$A$1:$CZ$288))</f>
        <v>0</v>
      </c>
      <c r="BR146" s="180" cm="1">
        <f t="array" ref="BR146">_xlfn.XLOOKUP(BR$1,'Copy of PY1 Data(H)'!$A$1:$CZ$1,_xlfn.XLOOKUP($A146,'Copy of PY1 Data(H)'!$A$1:$A$288,'Copy of PY1 Data(H)'!$A$1:$CZ$288))</f>
        <v>0</v>
      </c>
      <c r="BS146" s="180" cm="1">
        <f t="array" ref="BS146">_xlfn.XLOOKUP(BS$1,'Copy of PY1 Data(H)'!$A$1:$CZ$1,_xlfn.XLOOKUP($A146,'Copy of PY1 Data(H)'!$A$1:$A$288,'Copy of PY1 Data(H)'!$A$1:$CZ$288))</f>
        <v>0</v>
      </c>
      <c r="BT146" s="180" cm="1">
        <f t="array" ref="BT146">_xlfn.XLOOKUP(BT$1,'Copy of PY1 Data(H)'!$A$1:$CZ$1,_xlfn.XLOOKUP($A146,'Copy of PY1 Data(H)'!$A$1:$A$288,'Copy of PY1 Data(H)'!$A$1:$CZ$288))</f>
        <v>0</v>
      </c>
      <c r="BU146" s="180" cm="1">
        <f t="array" ref="BU146">_xlfn.XLOOKUP(BU$1,'Copy of PY1 Data(H)'!$A$1:$CZ$1,_xlfn.XLOOKUP($A146,'Copy of PY1 Data(H)'!$A$1:$A$288,'Copy of PY1 Data(H)'!$A$1:$CZ$288))</f>
        <v>0</v>
      </c>
      <c r="BV146" s="180" cm="1">
        <f t="array" ref="BV146">_xlfn.XLOOKUP(BV$1,'Copy of PY1 Data(H)'!$A$1:$CZ$1,_xlfn.XLOOKUP($A146,'Copy of PY1 Data(H)'!$A$1:$A$288,'Copy of PY1 Data(H)'!$A$1:$CZ$288))</f>
        <v>0</v>
      </c>
      <c r="BW146" s="180" cm="1">
        <f t="array" ref="BW146">_xlfn.XLOOKUP(BW$1,'Copy of PY1 Data(H)'!$A$1:$CZ$1,_xlfn.XLOOKUP($A146,'Copy of PY1 Data(H)'!$A$1:$A$288,'Copy of PY1 Data(H)'!$A$1:$CZ$288))</f>
        <v>0</v>
      </c>
      <c r="BX146" s="180" cm="1">
        <f t="array" ref="BX146">_xlfn.XLOOKUP(BX$1,'Copy of PY1 Data(H)'!$A$1:$CZ$1,_xlfn.XLOOKUP($A146,'Copy of PY1 Data(H)'!$A$1:$A$288,'Copy of PY1 Data(H)'!$A$1:$CZ$288))</f>
        <v>0</v>
      </c>
      <c r="BY146" s="180" cm="1">
        <f t="array" ref="BY146">_xlfn.XLOOKUP(BY$1,'Copy of PY1 Data(H)'!$A$1:$CZ$1,_xlfn.XLOOKUP($A146,'Copy of PY1 Data(H)'!$A$1:$A$288,'Copy of PY1 Data(H)'!$A$1:$CZ$288))</f>
        <v>0</v>
      </c>
      <c r="BZ146" s="180" cm="1">
        <f t="array" ref="BZ146">_xlfn.XLOOKUP(BZ$1,'Copy of PY1 Data(H)'!$A$1:$CZ$1,_xlfn.XLOOKUP($A146,'Copy of PY1 Data(H)'!$A$1:$A$288,'Copy of PY1 Data(H)'!$A$1:$CZ$288))</f>
        <v>0</v>
      </c>
      <c r="CA146" s="180" cm="1">
        <f t="array" ref="CA146">_xlfn.XLOOKUP(CA$1,'Copy of PY1 Data(H)'!$A$1:$CZ$1,_xlfn.XLOOKUP($A146,'Copy of PY1 Data(H)'!$A$1:$A$288,'Copy of PY1 Data(H)'!$A$1:$CZ$288))</f>
        <v>0</v>
      </c>
      <c r="CB146" s="180" cm="1">
        <f t="array" ref="CB146">_xlfn.XLOOKUP(CB$1,'Copy of PY1 Data(H)'!$A$1:$CZ$1,_xlfn.XLOOKUP($A146,'Copy of PY1 Data(H)'!$A$1:$A$288,'Copy of PY1 Data(H)'!$A$1:$CZ$288))</f>
        <v>0</v>
      </c>
      <c r="CC146" s="180" cm="1">
        <f t="array" ref="CC146">_xlfn.XLOOKUP(CC$1,'Copy of PY1 Data(H)'!$A$1:$CZ$1,_xlfn.XLOOKUP($A146,'Copy of PY1 Data(H)'!$A$1:$A$288,'Copy of PY1 Data(H)'!$A$1:$CZ$288))</f>
        <v>0</v>
      </c>
      <c r="CD146" s="180" cm="1">
        <f t="array" ref="CD146">_xlfn.XLOOKUP(CD$1,'Copy of PY1 Data(H)'!$A$1:$CZ$1,_xlfn.XLOOKUP($A146,'Copy of PY1 Data(H)'!$A$1:$A$288,'Copy of PY1 Data(H)'!$A$1:$CZ$288))</f>
        <v>0</v>
      </c>
    </row>
    <row r="147" spans="1:82" x14ac:dyDescent="0.3">
      <c r="A147" s="180">
        <v>366</v>
      </c>
      <c r="C147" s="180"/>
      <c r="D147" s="180" cm="1">
        <f t="array" ref="D147">_xlfn.XLOOKUP(D$1,'Copy of PY1 Data(H)'!$A$1:$CZ$1,_xlfn.XLOOKUP($A147,'Copy of PY1 Data(H)'!$A$1:$A$288,'Copy of PY1 Data(H)'!$A$1:$CZ$288))</f>
        <v>0</v>
      </c>
      <c r="E147" s="180" cm="1">
        <f t="array" ref="E147">_xlfn.XLOOKUP(E$1,'Copy of PY1 Data(H)'!$A$1:$CZ$1,_xlfn.XLOOKUP($A147,'Copy of PY1 Data(H)'!$A$1:$A$288,'Copy of PY1 Data(H)'!$A$1:$CZ$288))</f>
        <v>0</v>
      </c>
      <c r="F147" s="180" cm="1">
        <f t="array" ref="F147">_xlfn.XLOOKUP(F$1,'Copy of PY1 Data(H)'!$A$1:$CZ$1,_xlfn.XLOOKUP($A147,'Copy of PY1 Data(H)'!$A$1:$A$288,'Copy of PY1 Data(H)'!$A$1:$CZ$288))</f>
        <v>0</v>
      </c>
      <c r="G147" s="180" cm="1">
        <f t="array" ref="G147">_xlfn.XLOOKUP(G$1,'Copy of PY1 Data(H)'!$A$1:$CZ$1,_xlfn.XLOOKUP($A147,'Copy of PY1 Data(H)'!$A$1:$A$288,'Copy of PY1 Data(H)'!$A$1:$CZ$288))</f>
        <v>0</v>
      </c>
      <c r="H147" s="180" cm="1">
        <f t="array" ref="H147">_xlfn.XLOOKUP(H$1,'Copy of PY1 Data(H)'!$A$1:$CZ$1,_xlfn.XLOOKUP($A147,'Copy of PY1 Data(H)'!$A$1:$A$288,'Copy of PY1 Data(H)'!$A$1:$CZ$288))</f>
        <v>0</v>
      </c>
      <c r="I147" s="180" cm="1">
        <f t="array" ref="I147">_xlfn.XLOOKUP(I$1,'Copy of PY1 Data(H)'!$A$1:$CZ$1,_xlfn.XLOOKUP($A147,'Copy of PY1 Data(H)'!$A$1:$A$288,'Copy of PY1 Data(H)'!$A$1:$CZ$288))</f>
        <v>0</v>
      </c>
      <c r="J147" s="180" cm="1">
        <f t="array" ref="J147">_xlfn.XLOOKUP(J$1,'Copy of PY1 Data(H)'!$A$1:$CZ$1,_xlfn.XLOOKUP($A147,'Copy of PY1 Data(H)'!$A$1:$A$288,'Copy of PY1 Data(H)'!$A$1:$CZ$288))</f>
        <v>0</v>
      </c>
      <c r="K147" s="180" cm="1">
        <f t="array" ref="K147">_xlfn.XLOOKUP(K$1,'Copy of PY1 Data(H)'!$A$1:$CZ$1,_xlfn.XLOOKUP($A147,'Copy of PY1 Data(H)'!$A$1:$A$288,'Copy of PY1 Data(H)'!$A$1:$CZ$288))</f>
        <v>0</v>
      </c>
      <c r="L147" s="180" cm="1">
        <f t="array" ref="L147">_xlfn.XLOOKUP(L$1,'Copy of PY1 Data(H)'!$A$1:$CZ$1,_xlfn.XLOOKUP($A147,'Copy of PY1 Data(H)'!$A$1:$A$288,'Copy of PY1 Data(H)'!$A$1:$CZ$288))</f>
        <v>404603</v>
      </c>
      <c r="M147" s="180" cm="1">
        <f t="array" ref="M147">_xlfn.XLOOKUP(M$1,'Copy of PY1 Data(H)'!$A$1:$CZ$1,_xlfn.XLOOKUP($A147,'Copy of PY1 Data(H)'!$A$1:$A$288,'Copy of PY1 Data(H)'!$A$1:$CZ$288))</f>
        <v>0</v>
      </c>
      <c r="N147" s="180" cm="1">
        <f t="array" ref="N147">_xlfn.XLOOKUP(N$1,'Copy of PY1 Data(H)'!$A$1:$CZ$1,_xlfn.XLOOKUP($A147,'Copy of PY1 Data(H)'!$A$1:$A$288,'Copy of PY1 Data(H)'!$A$1:$CZ$288))</f>
        <v>0</v>
      </c>
      <c r="O147" s="180" cm="1">
        <f t="array" ref="O147">_xlfn.XLOOKUP(O$1,'Copy of PY1 Data(H)'!$A$1:$CZ$1,_xlfn.XLOOKUP($A147,'Copy of PY1 Data(H)'!$A$1:$A$288,'Copy of PY1 Data(H)'!$A$1:$CZ$288))</f>
        <v>0</v>
      </c>
      <c r="P147" s="180" cm="1">
        <f t="array" ref="P147">_xlfn.XLOOKUP(P$1,'Copy of PY1 Data(H)'!$A$1:$CZ$1,_xlfn.XLOOKUP($A147,'Copy of PY1 Data(H)'!$A$1:$A$288,'Copy of PY1 Data(H)'!$A$1:$CZ$288))</f>
        <v>0</v>
      </c>
      <c r="Q147" s="180" cm="1">
        <f t="array" ref="Q147">_xlfn.XLOOKUP(Q$1,'Copy of PY1 Data(H)'!$A$1:$CZ$1,_xlfn.XLOOKUP($A147,'Copy of PY1 Data(H)'!$A$1:$A$288,'Copy of PY1 Data(H)'!$A$1:$CZ$288))</f>
        <v>3216490</v>
      </c>
      <c r="R147" s="180" cm="1">
        <f t="array" ref="R147">_xlfn.XLOOKUP(R$1,'Copy of PY1 Data(H)'!$A$1:$CZ$1,_xlfn.XLOOKUP($A147,'Copy of PY1 Data(H)'!$A$1:$A$288,'Copy of PY1 Data(H)'!$A$1:$CZ$288))</f>
        <v>0</v>
      </c>
      <c r="S147" s="180" cm="1">
        <f t="array" ref="S147">_xlfn.XLOOKUP(S$1,'Copy of PY1 Data(H)'!$A$1:$CZ$1,_xlfn.XLOOKUP($A147,'Copy of PY1 Data(H)'!$A$1:$A$288,'Copy of PY1 Data(H)'!$A$1:$CZ$288))</f>
        <v>0</v>
      </c>
      <c r="T147" s="180" cm="1">
        <f t="array" ref="T147">_xlfn.XLOOKUP(T$1,'Copy of PY1 Data(H)'!$A$1:$CZ$1,_xlfn.XLOOKUP($A147,'Copy of PY1 Data(H)'!$A$1:$A$288,'Copy of PY1 Data(H)'!$A$1:$CZ$288))</f>
        <v>0</v>
      </c>
      <c r="U147" s="180" cm="1">
        <f t="array" ref="U147">_xlfn.XLOOKUP(U$1,'Copy of PY1 Data(H)'!$A$1:$CZ$1,_xlfn.XLOOKUP($A147,'Copy of PY1 Data(H)'!$A$1:$A$288,'Copy of PY1 Data(H)'!$A$1:$CZ$288))</f>
        <v>0</v>
      </c>
      <c r="V147" s="180" cm="1">
        <f t="array" ref="V147">_xlfn.XLOOKUP(V$1,'Copy of PY1 Data(H)'!$A$1:$CZ$1,_xlfn.XLOOKUP($A147,'Copy of PY1 Data(H)'!$A$1:$A$288,'Copy of PY1 Data(H)'!$A$1:$CZ$288))</f>
        <v>0</v>
      </c>
      <c r="W147" s="180" cm="1">
        <f t="array" ref="W147">_xlfn.XLOOKUP(W$1,'Copy of PY1 Data(H)'!$A$1:$CZ$1,_xlfn.XLOOKUP($A147,'Copy of PY1 Data(H)'!$A$1:$A$288,'Copy of PY1 Data(H)'!$A$1:$CZ$288))</f>
        <v>0</v>
      </c>
      <c r="X147" s="180" cm="1">
        <f t="array" ref="X147">_xlfn.XLOOKUP(X$1,'Copy of PY1 Data(H)'!$A$1:$CZ$1,_xlfn.XLOOKUP($A147,'Copy of PY1 Data(H)'!$A$1:$A$288,'Copy of PY1 Data(H)'!$A$1:$CZ$288))</f>
        <v>0</v>
      </c>
      <c r="Y147" s="180" cm="1">
        <f t="array" ref="Y147">_xlfn.XLOOKUP(Y$1,'Copy of PY1 Data(H)'!$A$1:$CZ$1,_xlfn.XLOOKUP($A147,'Copy of PY1 Data(H)'!$A$1:$A$288,'Copy of PY1 Data(H)'!$A$1:$CZ$288))</f>
        <v>45000</v>
      </c>
      <c r="Z147" s="180" cm="1">
        <f t="array" ref="Z147">_xlfn.XLOOKUP(Z$1,'Copy of PY1 Data(H)'!$A$1:$CZ$1,_xlfn.XLOOKUP($A147,'Copy of PY1 Data(H)'!$A$1:$A$288,'Copy of PY1 Data(H)'!$A$1:$CZ$288))</f>
        <v>0</v>
      </c>
      <c r="AA147" s="180" cm="1">
        <f t="array" ref="AA147">_xlfn.XLOOKUP(AA$1,'Copy of PY1 Data(H)'!$A$1:$CZ$1,_xlfn.XLOOKUP($A147,'Copy of PY1 Data(H)'!$A$1:$A$288,'Copy of PY1 Data(H)'!$A$1:$CZ$288))</f>
        <v>0</v>
      </c>
      <c r="AB147" s="180" cm="1">
        <f t="array" ref="AB147">_xlfn.XLOOKUP(AB$1,'Copy of PY1 Data(H)'!$A$1:$CZ$1,_xlfn.XLOOKUP($A147,'Copy of PY1 Data(H)'!$A$1:$A$288,'Copy of PY1 Data(H)'!$A$1:$CZ$288))</f>
        <v>0</v>
      </c>
      <c r="AC147" s="180" cm="1">
        <f t="array" ref="AC147">_xlfn.XLOOKUP(AC$1,'Copy of PY1 Data(H)'!$A$1:$CZ$1,_xlfn.XLOOKUP($A147,'Copy of PY1 Data(H)'!$A$1:$A$288,'Copy of PY1 Data(H)'!$A$1:$CZ$288))</f>
        <v>0</v>
      </c>
      <c r="AD147" s="180" cm="1">
        <f t="array" ref="AD147">_xlfn.XLOOKUP(AD$1,'Copy of PY1 Data(H)'!$A$1:$CZ$1,_xlfn.XLOOKUP($A147,'Copy of PY1 Data(H)'!$A$1:$A$288,'Copy of PY1 Data(H)'!$A$1:$CZ$288))</f>
        <v>0</v>
      </c>
      <c r="AE147" s="180" cm="1">
        <f t="array" ref="AE147">_xlfn.XLOOKUP(AE$1,'Copy of PY1 Data(H)'!$A$1:$CZ$1,_xlfn.XLOOKUP($A147,'Copy of PY1 Data(H)'!$A$1:$A$288,'Copy of PY1 Data(H)'!$A$1:$CZ$288))</f>
        <v>0</v>
      </c>
      <c r="AF147" s="180" cm="1">
        <f t="array" ref="AF147">_xlfn.XLOOKUP(AF$1,'Copy of PY1 Data(H)'!$A$1:$CZ$1,_xlfn.XLOOKUP($A147,'Copy of PY1 Data(H)'!$A$1:$A$288,'Copy of PY1 Data(H)'!$A$1:$CZ$288))</f>
        <v>3038340</v>
      </c>
      <c r="AG147" s="180" cm="1">
        <f t="array" ref="AG147">_xlfn.XLOOKUP(AG$1,'Copy of PY1 Data(H)'!$A$1:$CZ$1,_xlfn.XLOOKUP($A147,'Copy of PY1 Data(H)'!$A$1:$A$288,'Copy of PY1 Data(H)'!$A$1:$CZ$288))</f>
        <v>0</v>
      </c>
      <c r="AH147" s="180" cm="1">
        <f t="array" ref="AH147">_xlfn.XLOOKUP(AH$1,'Copy of PY1 Data(H)'!$A$1:$CZ$1,_xlfn.XLOOKUP($A147,'Copy of PY1 Data(H)'!$A$1:$A$288,'Copy of PY1 Data(H)'!$A$1:$CZ$288))</f>
        <v>0</v>
      </c>
      <c r="AI147" s="180" cm="1">
        <f t="array" ref="AI147">_xlfn.XLOOKUP(AI$1,'Copy of PY1 Data(H)'!$A$1:$CZ$1,_xlfn.XLOOKUP($A147,'Copy of PY1 Data(H)'!$A$1:$A$288,'Copy of PY1 Data(H)'!$A$1:$CZ$288))</f>
        <v>0</v>
      </c>
      <c r="AJ147" s="180" cm="1">
        <f t="array" ref="AJ147">_xlfn.XLOOKUP(AJ$1,'Copy of PY1 Data(H)'!$A$1:$CZ$1,_xlfn.XLOOKUP($A147,'Copy of PY1 Data(H)'!$A$1:$A$288,'Copy of PY1 Data(H)'!$A$1:$CZ$288))</f>
        <v>0</v>
      </c>
      <c r="AK147" s="180" cm="1">
        <f t="array" ref="AK147">_xlfn.XLOOKUP(AK$1,'Copy of PY1 Data(H)'!$A$1:$CZ$1,_xlfn.XLOOKUP($A147,'Copy of PY1 Data(H)'!$A$1:$A$288,'Copy of PY1 Data(H)'!$A$1:$CZ$288))</f>
        <v>0</v>
      </c>
      <c r="AL147" s="180" cm="1">
        <f t="array" ref="AL147">_xlfn.XLOOKUP(AL$1,'Copy of PY1 Data(H)'!$A$1:$CZ$1,_xlfn.XLOOKUP($A147,'Copy of PY1 Data(H)'!$A$1:$A$288,'Copy of PY1 Data(H)'!$A$1:$CZ$288))</f>
        <v>0</v>
      </c>
      <c r="AM147" s="180" cm="1">
        <f t="array" ref="AM147">_xlfn.XLOOKUP(AM$1,'Copy of PY1 Data(H)'!$A$1:$CZ$1,_xlfn.XLOOKUP($A147,'Copy of PY1 Data(H)'!$A$1:$A$288,'Copy of PY1 Data(H)'!$A$1:$CZ$288))</f>
        <v>0</v>
      </c>
      <c r="AN147" s="180" cm="1">
        <f t="array" ref="AN147">_xlfn.XLOOKUP(AN$1,'Copy of PY1 Data(H)'!$A$1:$CZ$1,_xlfn.XLOOKUP($A147,'Copy of PY1 Data(H)'!$A$1:$A$288,'Copy of PY1 Data(H)'!$A$1:$CZ$288))</f>
        <v>0</v>
      </c>
      <c r="AO147" s="180" cm="1">
        <f t="array" ref="AO147">_xlfn.XLOOKUP(AO$1,'Copy of PY1 Data(H)'!$A$1:$CZ$1,_xlfn.XLOOKUP($A147,'Copy of PY1 Data(H)'!$A$1:$A$288,'Copy of PY1 Data(H)'!$A$1:$CZ$288))</f>
        <v>0</v>
      </c>
      <c r="AP147" s="180" cm="1">
        <f t="array" ref="AP147">_xlfn.XLOOKUP(AP$1,'Copy of PY1 Data(H)'!$A$1:$CZ$1,_xlfn.XLOOKUP($A147,'Copy of PY1 Data(H)'!$A$1:$A$288,'Copy of PY1 Data(H)'!$A$1:$CZ$288))</f>
        <v>0</v>
      </c>
      <c r="AQ147" s="180" cm="1">
        <f t="array" ref="AQ147">_xlfn.XLOOKUP(AQ$1,'Copy of PY1 Data(H)'!$A$1:$CZ$1,_xlfn.XLOOKUP($A147,'Copy of PY1 Data(H)'!$A$1:$A$288,'Copy of PY1 Data(H)'!$A$1:$CZ$288))</f>
        <v>0</v>
      </c>
      <c r="AR147" s="180" cm="1">
        <f t="array" ref="AR147">_xlfn.XLOOKUP(AR$1,'Copy of PY1 Data(H)'!$A$1:$CZ$1,_xlfn.XLOOKUP($A147,'Copy of PY1 Data(H)'!$A$1:$A$288,'Copy of PY1 Data(H)'!$A$1:$CZ$288))</f>
        <v>0</v>
      </c>
      <c r="AS147" s="180" cm="1">
        <f t="array" ref="AS147">_xlfn.XLOOKUP(AS$1,'Copy of PY1 Data(H)'!$A$1:$CZ$1,_xlfn.XLOOKUP($A147,'Copy of PY1 Data(H)'!$A$1:$A$288,'Copy of PY1 Data(H)'!$A$1:$CZ$288))</f>
        <v>0</v>
      </c>
      <c r="AT147" s="180" cm="1">
        <f t="array" ref="AT147">_xlfn.XLOOKUP(AT$1,'Copy of PY1 Data(H)'!$A$1:$CZ$1,_xlfn.XLOOKUP($A147,'Copy of PY1 Data(H)'!$A$1:$A$288,'Copy of PY1 Data(H)'!$A$1:$CZ$288))</f>
        <v>0</v>
      </c>
      <c r="AU147" s="180" cm="1">
        <f t="array" ref="AU147">_xlfn.XLOOKUP(AU$1,'Copy of PY1 Data(H)'!$A$1:$CZ$1,_xlfn.XLOOKUP($A147,'Copy of PY1 Data(H)'!$A$1:$A$288,'Copy of PY1 Data(H)'!$A$1:$CZ$288))</f>
        <v>0</v>
      </c>
      <c r="AV147" s="180" cm="1">
        <f t="array" ref="AV147">_xlfn.XLOOKUP(AV$1,'Copy of PY1 Data(H)'!$A$1:$CZ$1,_xlfn.XLOOKUP($A147,'Copy of PY1 Data(H)'!$A$1:$A$288,'Copy of PY1 Data(H)'!$A$1:$CZ$288))</f>
        <v>4834992</v>
      </c>
      <c r="AW147" s="180" cm="1">
        <f t="array" ref="AW147">_xlfn.XLOOKUP(AW$1,'Copy of PY1 Data(H)'!$A$1:$CZ$1,_xlfn.XLOOKUP($A147,'Copy of PY1 Data(H)'!$A$1:$A$288,'Copy of PY1 Data(H)'!$A$1:$CZ$288))</f>
        <v>0</v>
      </c>
      <c r="AX147" s="180" cm="1">
        <f t="array" ref="AX147">_xlfn.XLOOKUP(AX$1,'Copy of PY1 Data(H)'!$A$1:$CZ$1,_xlfn.XLOOKUP($A147,'Copy of PY1 Data(H)'!$A$1:$A$288,'Copy of PY1 Data(H)'!$A$1:$CZ$288))</f>
        <v>0</v>
      </c>
      <c r="AY147" s="180" cm="1">
        <f t="array" ref="AY147">_xlfn.XLOOKUP(AY$1,'Copy of PY1 Data(H)'!$A$1:$CZ$1,_xlfn.XLOOKUP($A147,'Copy of PY1 Data(H)'!$A$1:$A$288,'Copy of PY1 Data(H)'!$A$1:$CZ$288))</f>
        <v>0</v>
      </c>
      <c r="AZ147" s="180" cm="1">
        <f t="array" ref="AZ147">_xlfn.XLOOKUP(AZ$1,'Copy of PY1 Data(H)'!$A$1:$CZ$1,_xlfn.XLOOKUP($A147,'Copy of PY1 Data(H)'!$A$1:$A$288,'Copy of PY1 Data(H)'!$A$1:$CZ$288))</f>
        <v>0</v>
      </c>
      <c r="BA147" s="180" cm="1">
        <f t="array" ref="BA147">_xlfn.XLOOKUP(BA$1,'Copy of PY1 Data(H)'!$A$1:$CZ$1,_xlfn.XLOOKUP($A147,'Copy of PY1 Data(H)'!$A$1:$A$288,'Copy of PY1 Data(H)'!$A$1:$CZ$288))</f>
        <v>0</v>
      </c>
      <c r="BB147" s="180" cm="1">
        <f t="array" ref="BB147">_xlfn.XLOOKUP(BB$1,'Copy of PY1 Data(H)'!$A$1:$CZ$1,_xlfn.XLOOKUP($A147,'Copy of PY1 Data(H)'!$A$1:$A$288,'Copy of PY1 Data(H)'!$A$1:$CZ$288))</f>
        <v>0</v>
      </c>
      <c r="BC147" s="180" cm="1">
        <f t="array" ref="BC147">_xlfn.XLOOKUP(BC$1,'Copy of PY1 Data(H)'!$A$1:$CZ$1,_xlfn.XLOOKUP($A147,'Copy of PY1 Data(H)'!$A$1:$A$288,'Copy of PY1 Data(H)'!$A$1:$CZ$288))</f>
        <v>0</v>
      </c>
      <c r="BD147" s="180" cm="1">
        <f t="array" ref="BD147">_xlfn.XLOOKUP(BD$1,'Copy of PY1 Data(H)'!$A$1:$CZ$1,_xlfn.XLOOKUP($A147,'Copy of PY1 Data(H)'!$A$1:$A$288,'Copy of PY1 Data(H)'!$A$1:$CZ$288))</f>
        <v>0</v>
      </c>
      <c r="BE147" s="180" cm="1">
        <f t="array" ref="BE147">_xlfn.XLOOKUP(BE$1,'Copy of PY1 Data(H)'!$A$1:$CZ$1,_xlfn.XLOOKUP($A147,'Copy of PY1 Data(H)'!$A$1:$A$288,'Copy of PY1 Data(H)'!$A$1:$CZ$288))</f>
        <v>0</v>
      </c>
      <c r="BF147" s="180" cm="1">
        <f t="array" ref="BF147">_xlfn.XLOOKUP(BF$1,'Copy of PY1 Data(H)'!$A$1:$CZ$1,_xlfn.XLOOKUP($A147,'Copy of PY1 Data(H)'!$A$1:$A$288,'Copy of PY1 Data(H)'!$A$1:$CZ$288))</f>
        <v>0</v>
      </c>
      <c r="BG147" s="180" cm="1">
        <f t="array" ref="BG147">_xlfn.XLOOKUP(BG$1,'Copy of PY1 Data(H)'!$A$1:$CZ$1,_xlfn.XLOOKUP($A147,'Copy of PY1 Data(H)'!$A$1:$A$288,'Copy of PY1 Data(H)'!$A$1:$CZ$288))</f>
        <v>0</v>
      </c>
      <c r="BH147" s="180" cm="1">
        <f t="array" ref="BH147">_xlfn.XLOOKUP(BH$1,'Copy of PY1 Data(H)'!$A$1:$CZ$1,_xlfn.XLOOKUP($A147,'Copy of PY1 Data(H)'!$A$1:$A$288,'Copy of PY1 Data(H)'!$A$1:$CZ$288))</f>
        <v>0</v>
      </c>
      <c r="BI147" s="180" cm="1">
        <f t="array" ref="BI147">_xlfn.XLOOKUP(BI$1,'Copy of PY1 Data(H)'!$A$1:$CZ$1,_xlfn.XLOOKUP($A147,'Copy of PY1 Data(H)'!$A$1:$A$288,'Copy of PY1 Data(H)'!$A$1:$CZ$288))</f>
        <v>0</v>
      </c>
      <c r="BJ147" s="180" cm="1">
        <f t="array" ref="BJ147">_xlfn.XLOOKUP(BJ$1,'Copy of PY1 Data(H)'!$A$1:$CZ$1,_xlfn.XLOOKUP($A147,'Copy of PY1 Data(H)'!$A$1:$A$288,'Copy of PY1 Data(H)'!$A$1:$CZ$288))</f>
        <v>0</v>
      </c>
      <c r="BK147" s="180" cm="1">
        <f t="array" ref="BK147">_xlfn.XLOOKUP(BK$1,'Copy of PY1 Data(H)'!$A$1:$CZ$1,_xlfn.XLOOKUP($A147,'Copy of PY1 Data(H)'!$A$1:$A$288,'Copy of PY1 Data(H)'!$A$1:$CZ$288))</f>
        <v>0</v>
      </c>
      <c r="BL147" s="180" cm="1">
        <f t="array" ref="BL147">_xlfn.XLOOKUP(BL$1,'Copy of PY1 Data(H)'!$A$1:$CZ$1,_xlfn.XLOOKUP($A147,'Copy of PY1 Data(H)'!$A$1:$A$288,'Copy of PY1 Data(H)'!$A$1:$CZ$288))</f>
        <v>0</v>
      </c>
      <c r="BM147" s="180" cm="1">
        <f t="array" ref="BM147">_xlfn.XLOOKUP(BM$1,'Copy of PY1 Data(H)'!$A$1:$CZ$1,_xlfn.XLOOKUP($A147,'Copy of PY1 Data(H)'!$A$1:$A$288,'Copy of PY1 Data(H)'!$A$1:$CZ$288))</f>
        <v>0</v>
      </c>
      <c r="BN147" s="180" cm="1">
        <f t="array" ref="BN147">_xlfn.XLOOKUP(BN$1,'Copy of PY1 Data(H)'!$A$1:$CZ$1,_xlfn.XLOOKUP($A147,'Copy of PY1 Data(H)'!$A$1:$A$288,'Copy of PY1 Data(H)'!$A$1:$CZ$288))</f>
        <v>84000</v>
      </c>
      <c r="BO147" s="180" cm="1">
        <f t="array" ref="BO147">_xlfn.XLOOKUP(BO$1,'Copy of PY1 Data(H)'!$A$1:$CZ$1,_xlfn.XLOOKUP($A147,'Copy of PY1 Data(H)'!$A$1:$A$288,'Copy of PY1 Data(H)'!$A$1:$CZ$288))</f>
        <v>0</v>
      </c>
      <c r="BP147" s="180" cm="1">
        <f t="array" ref="BP147">_xlfn.XLOOKUP(BP$1,'Copy of PY1 Data(H)'!$A$1:$CZ$1,_xlfn.XLOOKUP($A147,'Copy of PY1 Data(H)'!$A$1:$A$288,'Copy of PY1 Data(H)'!$A$1:$CZ$288))</f>
        <v>2050922</v>
      </c>
      <c r="BQ147" s="180" cm="1">
        <f t="array" ref="BQ147">_xlfn.XLOOKUP(BQ$1,'Copy of PY1 Data(H)'!$A$1:$CZ$1,_xlfn.XLOOKUP($A147,'Copy of PY1 Data(H)'!$A$1:$A$288,'Copy of PY1 Data(H)'!$A$1:$CZ$288))</f>
        <v>0</v>
      </c>
      <c r="BR147" s="180" cm="1">
        <f t="array" ref="BR147">_xlfn.XLOOKUP(BR$1,'Copy of PY1 Data(H)'!$A$1:$CZ$1,_xlfn.XLOOKUP($A147,'Copy of PY1 Data(H)'!$A$1:$A$288,'Copy of PY1 Data(H)'!$A$1:$CZ$288))</f>
        <v>354222</v>
      </c>
      <c r="BS147" s="180" cm="1">
        <f t="array" ref="BS147">_xlfn.XLOOKUP(BS$1,'Copy of PY1 Data(H)'!$A$1:$CZ$1,_xlfn.XLOOKUP($A147,'Copy of PY1 Data(H)'!$A$1:$A$288,'Copy of PY1 Data(H)'!$A$1:$CZ$288))</f>
        <v>0</v>
      </c>
      <c r="BT147" s="180" cm="1">
        <f t="array" ref="BT147">_xlfn.XLOOKUP(BT$1,'Copy of PY1 Data(H)'!$A$1:$CZ$1,_xlfn.XLOOKUP($A147,'Copy of PY1 Data(H)'!$A$1:$A$288,'Copy of PY1 Data(H)'!$A$1:$CZ$288))</f>
        <v>0</v>
      </c>
      <c r="BU147" s="180" cm="1">
        <f t="array" ref="BU147">_xlfn.XLOOKUP(BU$1,'Copy of PY1 Data(H)'!$A$1:$CZ$1,_xlfn.XLOOKUP($A147,'Copy of PY1 Data(H)'!$A$1:$A$288,'Copy of PY1 Data(H)'!$A$1:$CZ$288))</f>
        <v>7000</v>
      </c>
      <c r="BV147" s="180" cm="1">
        <f t="array" ref="BV147">_xlfn.XLOOKUP(BV$1,'Copy of PY1 Data(H)'!$A$1:$CZ$1,_xlfn.XLOOKUP($A147,'Copy of PY1 Data(H)'!$A$1:$A$288,'Copy of PY1 Data(H)'!$A$1:$CZ$288))</f>
        <v>0</v>
      </c>
      <c r="BW147" s="180" cm="1">
        <f t="array" ref="BW147">_xlfn.XLOOKUP(BW$1,'Copy of PY1 Data(H)'!$A$1:$CZ$1,_xlfn.XLOOKUP($A147,'Copy of PY1 Data(H)'!$A$1:$A$288,'Copy of PY1 Data(H)'!$A$1:$CZ$288))</f>
        <v>0</v>
      </c>
      <c r="BX147" s="180" cm="1">
        <f t="array" ref="BX147">_xlfn.XLOOKUP(BX$1,'Copy of PY1 Data(H)'!$A$1:$CZ$1,_xlfn.XLOOKUP($A147,'Copy of PY1 Data(H)'!$A$1:$A$288,'Copy of PY1 Data(H)'!$A$1:$CZ$288))</f>
        <v>0</v>
      </c>
      <c r="BY147" s="180" cm="1">
        <f t="array" ref="BY147">_xlfn.XLOOKUP(BY$1,'Copy of PY1 Data(H)'!$A$1:$CZ$1,_xlfn.XLOOKUP($A147,'Copy of PY1 Data(H)'!$A$1:$A$288,'Copy of PY1 Data(H)'!$A$1:$CZ$288))</f>
        <v>0</v>
      </c>
      <c r="BZ147" s="180" cm="1">
        <f t="array" ref="BZ147">_xlfn.XLOOKUP(BZ$1,'Copy of PY1 Data(H)'!$A$1:$CZ$1,_xlfn.XLOOKUP($A147,'Copy of PY1 Data(H)'!$A$1:$A$288,'Copy of PY1 Data(H)'!$A$1:$CZ$288))</f>
        <v>22530</v>
      </c>
      <c r="CA147" s="180" cm="1">
        <f t="array" ref="CA147">_xlfn.XLOOKUP(CA$1,'Copy of PY1 Data(H)'!$A$1:$CZ$1,_xlfn.XLOOKUP($A147,'Copy of PY1 Data(H)'!$A$1:$A$288,'Copy of PY1 Data(H)'!$A$1:$CZ$288))</f>
        <v>0</v>
      </c>
      <c r="CB147" s="180" cm="1">
        <f t="array" ref="CB147">_xlfn.XLOOKUP(CB$1,'Copy of PY1 Data(H)'!$A$1:$CZ$1,_xlfn.XLOOKUP($A147,'Copy of PY1 Data(H)'!$A$1:$A$288,'Copy of PY1 Data(H)'!$A$1:$CZ$288))</f>
        <v>0</v>
      </c>
      <c r="CC147" s="180" cm="1">
        <f t="array" ref="CC147">_xlfn.XLOOKUP(CC$1,'Copy of PY1 Data(H)'!$A$1:$CZ$1,_xlfn.XLOOKUP($A147,'Copy of PY1 Data(H)'!$A$1:$A$288,'Copy of PY1 Data(H)'!$A$1:$CZ$288))</f>
        <v>0</v>
      </c>
      <c r="CD147" s="180" cm="1">
        <f t="array" ref="CD147">_xlfn.XLOOKUP(CD$1,'Copy of PY1 Data(H)'!$A$1:$CZ$1,_xlfn.XLOOKUP($A147,'Copy of PY1 Data(H)'!$A$1:$A$288,'Copy of PY1 Data(H)'!$A$1:$CZ$288))</f>
        <v>0</v>
      </c>
    </row>
    <row r="148" spans="1:82" x14ac:dyDescent="0.3">
      <c r="A148" s="180">
        <v>53</v>
      </c>
      <c r="C148" s="180"/>
      <c r="D148" s="180" cm="1">
        <f t="array" ref="D148">_xlfn.XLOOKUP(D$1,'Copy of PY1 Data(H)'!$A$1:$CZ$1,_xlfn.XLOOKUP($A148,'Copy of PY1 Data(H)'!$A$1:$A$288,'Copy of PY1 Data(H)'!$A$1:$CZ$288))</f>
        <v>0</v>
      </c>
      <c r="E148" s="180" cm="1">
        <f t="array" ref="E148">_xlfn.XLOOKUP(E$1,'Copy of PY1 Data(H)'!$A$1:$CZ$1,_xlfn.XLOOKUP($A148,'Copy of PY1 Data(H)'!$A$1:$A$288,'Copy of PY1 Data(H)'!$A$1:$CZ$288))</f>
        <v>0</v>
      </c>
      <c r="F148" s="180" cm="1">
        <f t="array" ref="F148">_xlfn.XLOOKUP(F$1,'Copy of PY1 Data(H)'!$A$1:$CZ$1,_xlfn.XLOOKUP($A148,'Copy of PY1 Data(H)'!$A$1:$A$288,'Copy of PY1 Data(H)'!$A$1:$CZ$288))</f>
        <v>0</v>
      </c>
      <c r="G148" s="180" cm="1">
        <f t="array" ref="G148">_xlfn.XLOOKUP(G$1,'Copy of PY1 Data(H)'!$A$1:$CZ$1,_xlfn.XLOOKUP($A148,'Copy of PY1 Data(H)'!$A$1:$A$288,'Copy of PY1 Data(H)'!$A$1:$CZ$288))</f>
        <v>0</v>
      </c>
      <c r="H148" s="180" cm="1">
        <f t="array" ref="H148">_xlfn.XLOOKUP(H$1,'Copy of PY1 Data(H)'!$A$1:$CZ$1,_xlfn.XLOOKUP($A148,'Copy of PY1 Data(H)'!$A$1:$A$288,'Copy of PY1 Data(H)'!$A$1:$CZ$288))</f>
        <v>0</v>
      </c>
      <c r="I148" s="180" cm="1">
        <f t="array" ref="I148">_xlfn.XLOOKUP(I$1,'Copy of PY1 Data(H)'!$A$1:$CZ$1,_xlfn.XLOOKUP($A148,'Copy of PY1 Data(H)'!$A$1:$A$288,'Copy of PY1 Data(H)'!$A$1:$CZ$288))</f>
        <v>0</v>
      </c>
      <c r="J148" s="180" cm="1">
        <f t="array" ref="J148">_xlfn.XLOOKUP(J$1,'Copy of PY1 Data(H)'!$A$1:$CZ$1,_xlfn.XLOOKUP($A148,'Copy of PY1 Data(H)'!$A$1:$A$288,'Copy of PY1 Data(H)'!$A$1:$CZ$288))</f>
        <v>0</v>
      </c>
      <c r="K148" s="180" cm="1">
        <f t="array" ref="K148">_xlfn.XLOOKUP(K$1,'Copy of PY1 Data(H)'!$A$1:$CZ$1,_xlfn.XLOOKUP($A148,'Copy of PY1 Data(H)'!$A$1:$A$288,'Copy of PY1 Data(H)'!$A$1:$CZ$288))</f>
        <v>0</v>
      </c>
      <c r="L148" s="180" cm="1">
        <f t="array" ref="L148">_xlfn.XLOOKUP(L$1,'Copy of PY1 Data(H)'!$A$1:$CZ$1,_xlfn.XLOOKUP($A148,'Copy of PY1 Data(H)'!$A$1:$A$288,'Copy of PY1 Data(H)'!$A$1:$CZ$288))</f>
        <v>-68225</v>
      </c>
      <c r="M148" s="180" cm="1">
        <f t="array" ref="M148">_xlfn.XLOOKUP(M$1,'Copy of PY1 Data(H)'!$A$1:$CZ$1,_xlfn.XLOOKUP($A148,'Copy of PY1 Data(H)'!$A$1:$A$288,'Copy of PY1 Data(H)'!$A$1:$CZ$288))</f>
        <v>0</v>
      </c>
      <c r="N148" s="180" cm="1">
        <f t="array" ref="N148">_xlfn.XLOOKUP(N$1,'Copy of PY1 Data(H)'!$A$1:$CZ$1,_xlfn.XLOOKUP($A148,'Copy of PY1 Data(H)'!$A$1:$A$288,'Copy of PY1 Data(H)'!$A$1:$CZ$288))</f>
        <v>0</v>
      </c>
      <c r="O148" s="180" cm="1">
        <f t="array" ref="O148">_xlfn.XLOOKUP(O$1,'Copy of PY1 Data(H)'!$A$1:$CZ$1,_xlfn.XLOOKUP($A148,'Copy of PY1 Data(H)'!$A$1:$A$288,'Copy of PY1 Data(H)'!$A$1:$CZ$288))</f>
        <v>0</v>
      </c>
      <c r="P148" s="180" cm="1">
        <f t="array" ref="P148">_xlfn.XLOOKUP(P$1,'Copy of PY1 Data(H)'!$A$1:$CZ$1,_xlfn.XLOOKUP($A148,'Copy of PY1 Data(H)'!$A$1:$A$288,'Copy of PY1 Data(H)'!$A$1:$CZ$288))</f>
        <v>0</v>
      </c>
      <c r="Q148" s="180" cm="1">
        <f t="array" ref="Q148">_xlfn.XLOOKUP(Q$1,'Copy of PY1 Data(H)'!$A$1:$CZ$1,_xlfn.XLOOKUP($A148,'Copy of PY1 Data(H)'!$A$1:$A$288,'Copy of PY1 Data(H)'!$A$1:$CZ$288))</f>
        <v>190771</v>
      </c>
      <c r="R148" s="180" cm="1">
        <f t="array" ref="R148">_xlfn.XLOOKUP(R$1,'Copy of PY1 Data(H)'!$A$1:$CZ$1,_xlfn.XLOOKUP($A148,'Copy of PY1 Data(H)'!$A$1:$A$288,'Copy of PY1 Data(H)'!$A$1:$CZ$288))</f>
        <v>0</v>
      </c>
      <c r="S148" s="180" cm="1">
        <f t="array" ref="S148">_xlfn.XLOOKUP(S$1,'Copy of PY1 Data(H)'!$A$1:$CZ$1,_xlfn.XLOOKUP($A148,'Copy of PY1 Data(H)'!$A$1:$A$288,'Copy of PY1 Data(H)'!$A$1:$CZ$288))</f>
        <v>51226</v>
      </c>
      <c r="T148" s="180" cm="1">
        <f t="array" ref="T148">_xlfn.XLOOKUP(T$1,'Copy of PY1 Data(H)'!$A$1:$CZ$1,_xlfn.XLOOKUP($A148,'Copy of PY1 Data(H)'!$A$1:$A$288,'Copy of PY1 Data(H)'!$A$1:$CZ$288))</f>
        <v>0</v>
      </c>
      <c r="U148" s="180" cm="1">
        <f t="array" ref="U148">_xlfn.XLOOKUP(U$1,'Copy of PY1 Data(H)'!$A$1:$CZ$1,_xlfn.XLOOKUP($A148,'Copy of PY1 Data(H)'!$A$1:$A$288,'Copy of PY1 Data(H)'!$A$1:$CZ$288))</f>
        <v>0</v>
      </c>
      <c r="V148" s="180" cm="1">
        <f t="array" ref="V148">_xlfn.XLOOKUP(V$1,'Copy of PY1 Data(H)'!$A$1:$CZ$1,_xlfn.XLOOKUP($A148,'Copy of PY1 Data(H)'!$A$1:$A$288,'Copy of PY1 Data(H)'!$A$1:$CZ$288))</f>
        <v>0</v>
      </c>
      <c r="W148" s="180" cm="1">
        <f t="array" ref="W148">_xlfn.XLOOKUP(W$1,'Copy of PY1 Data(H)'!$A$1:$CZ$1,_xlfn.XLOOKUP($A148,'Copy of PY1 Data(H)'!$A$1:$A$288,'Copy of PY1 Data(H)'!$A$1:$CZ$288))</f>
        <v>0</v>
      </c>
      <c r="X148" s="180" cm="1">
        <f t="array" ref="X148">_xlfn.XLOOKUP(X$1,'Copy of PY1 Data(H)'!$A$1:$CZ$1,_xlfn.XLOOKUP($A148,'Copy of PY1 Data(H)'!$A$1:$A$288,'Copy of PY1 Data(H)'!$A$1:$CZ$288))</f>
        <v>0</v>
      </c>
      <c r="Y148" s="180" cm="1">
        <f t="array" ref="Y148">_xlfn.XLOOKUP(Y$1,'Copy of PY1 Data(H)'!$A$1:$CZ$1,_xlfn.XLOOKUP($A148,'Copy of PY1 Data(H)'!$A$1:$A$288,'Copy of PY1 Data(H)'!$A$1:$CZ$288))</f>
        <v>-80782</v>
      </c>
      <c r="Z148" s="180" cm="1">
        <f t="array" ref="Z148">_xlfn.XLOOKUP(Z$1,'Copy of PY1 Data(H)'!$A$1:$CZ$1,_xlfn.XLOOKUP($A148,'Copy of PY1 Data(H)'!$A$1:$A$288,'Copy of PY1 Data(H)'!$A$1:$CZ$288))</f>
        <v>0</v>
      </c>
      <c r="AA148" s="180" cm="1">
        <f t="array" ref="AA148">_xlfn.XLOOKUP(AA$1,'Copy of PY1 Data(H)'!$A$1:$CZ$1,_xlfn.XLOOKUP($A148,'Copy of PY1 Data(H)'!$A$1:$A$288,'Copy of PY1 Data(H)'!$A$1:$CZ$288))</f>
        <v>0</v>
      </c>
      <c r="AB148" s="180" cm="1">
        <f t="array" ref="AB148">_xlfn.XLOOKUP(AB$1,'Copy of PY1 Data(H)'!$A$1:$CZ$1,_xlfn.XLOOKUP($A148,'Copy of PY1 Data(H)'!$A$1:$A$288,'Copy of PY1 Data(H)'!$A$1:$CZ$288))</f>
        <v>0</v>
      </c>
      <c r="AC148" s="180" cm="1">
        <f t="array" ref="AC148">_xlfn.XLOOKUP(AC$1,'Copy of PY1 Data(H)'!$A$1:$CZ$1,_xlfn.XLOOKUP($A148,'Copy of PY1 Data(H)'!$A$1:$A$288,'Copy of PY1 Data(H)'!$A$1:$CZ$288))</f>
        <v>0</v>
      </c>
      <c r="AD148" s="180" cm="1">
        <f t="array" ref="AD148">_xlfn.XLOOKUP(AD$1,'Copy of PY1 Data(H)'!$A$1:$CZ$1,_xlfn.XLOOKUP($A148,'Copy of PY1 Data(H)'!$A$1:$A$288,'Copy of PY1 Data(H)'!$A$1:$CZ$288))</f>
        <v>0</v>
      </c>
      <c r="AE148" s="180" cm="1">
        <f t="array" ref="AE148">_xlfn.XLOOKUP(AE$1,'Copy of PY1 Data(H)'!$A$1:$CZ$1,_xlfn.XLOOKUP($A148,'Copy of PY1 Data(H)'!$A$1:$A$288,'Copy of PY1 Data(H)'!$A$1:$CZ$288))</f>
        <v>0</v>
      </c>
      <c r="AF148" s="180" cm="1">
        <f t="array" ref="AF148">_xlfn.XLOOKUP(AF$1,'Copy of PY1 Data(H)'!$A$1:$CZ$1,_xlfn.XLOOKUP($A148,'Copy of PY1 Data(H)'!$A$1:$A$288,'Copy of PY1 Data(H)'!$A$1:$CZ$288))</f>
        <v>18103383</v>
      </c>
      <c r="AG148" s="180" cm="1">
        <f t="array" ref="AG148">_xlfn.XLOOKUP(AG$1,'Copy of PY1 Data(H)'!$A$1:$CZ$1,_xlfn.XLOOKUP($A148,'Copy of PY1 Data(H)'!$A$1:$A$288,'Copy of PY1 Data(H)'!$A$1:$CZ$288))</f>
        <v>0</v>
      </c>
      <c r="AH148" s="180" cm="1">
        <f t="array" ref="AH148">_xlfn.XLOOKUP(AH$1,'Copy of PY1 Data(H)'!$A$1:$CZ$1,_xlfn.XLOOKUP($A148,'Copy of PY1 Data(H)'!$A$1:$A$288,'Copy of PY1 Data(H)'!$A$1:$CZ$288))</f>
        <v>0</v>
      </c>
      <c r="AI148" s="180" cm="1">
        <f t="array" ref="AI148">_xlfn.XLOOKUP(AI$1,'Copy of PY1 Data(H)'!$A$1:$CZ$1,_xlfn.XLOOKUP($A148,'Copy of PY1 Data(H)'!$A$1:$A$288,'Copy of PY1 Data(H)'!$A$1:$CZ$288))</f>
        <v>0</v>
      </c>
      <c r="AJ148" s="180" cm="1">
        <f t="array" ref="AJ148">_xlfn.XLOOKUP(AJ$1,'Copy of PY1 Data(H)'!$A$1:$CZ$1,_xlfn.XLOOKUP($A148,'Copy of PY1 Data(H)'!$A$1:$A$288,'Copy of PY1 Data(H)'!$A$1:$CZ$288))</f>
        <v>0</v>
      </c>
      <c r="AK148" s="180" cm="1">
        <f t="array" ref="AK148">_xlfn.XLOOKUP(AK$1,'Copy of PY1 Data(H)'!$A$1:$CZ$1,_xlfn.XLOOKUP($A148,'Copy of PY1 Data(H)'!$A$1:$A$288,'Copy of PY1 Data(H)'!$A$1:$CZ$288))</f>
        <v>0</v>
      </c>
      <c r="AL148" s="180" cm="1">
        <f t="array" ref="AL148">_xlfn.XLOOKUP(AL$1,'Copy of PY1 Data(H)'!$A$1:$CZ$1,_xlfn.XLOOKUP($A148,'Copy of PY1 Data(H)'!$A$1:$A$288,'Copy of PY1 Data(H)'!$A$1:$CZ$288))</f>
        <v>0</v>
      </c>
      <c r="AM148" s="180" cm="1">
        <f t="array" ref="AM148">_xlfn.XLOOKUP(AM$1,'Copy of PY1 Data(H)'!$A$1:$CZ$1,_xlfn.XLOOKUP($A148,'Copy of PY1 Data(H)'!$A$1:$A$288,'Copy of PY1 Data(H)'!$A$1:$CZ$288))</f>
        <v>0</v>
      </c>
      <c r="AN148" s="180" cm="1">
        <f t="array" ref="AN148">_xlfn.XLOOKUP(AN$1,'Copy of PY1 Data(H)'!$A$1:$CZ$1,_xlfn.XLOOKUP($A148,'Copy of PY1 Data(H)'!$A$1:$A$288,'Copy of PY1 Data(H)'!$A$1:$CZ$288))</f>
        <v>0</v>
      </c>
      <c r="AO148" s="180" cm="1">
        <f t="array" ref="AO148">_xlfn.XLOOKUP(AO$1,'Copy of PY1 Data(H)'!$A$1:$CZ$1,_xlfn.XLOOKUP($A148,'Copy of PY1 Data(H)'!$A$1:$A$288,'Copy of PY1 Data(H)'!$A$1:$CZ$288))</f>
        <v>0</v>
      </c>
      <c r="AP148" s="180" cm="1">
        <f t="array" ref="AP148">_xlfn.XLOOKUP(AP$1,'Copy of PY1 Data(H)'!$A$1:$CZ$1,_xlfn.XLOOKUP($A148,'Copy of PY1 Data(H)'!$A$1:$A$288,'Copy of PY1 Data(H)'!$A$1:$CZ$288))</f>
        <v>1479301</v>
      </c>
      <c r="AQ148" s="180" cm="1">
        <f t="array" ref="AQ148">_xlfn.XLOOKUP(AQ$1,'Copy of PY1 Data(H)'!$A$1:$CZ$1,_xlfn.XLOOKUP($A148,'Copy of PY1 Data(H)'!$A$1:$A$288,'Copy of PY1 Data(H)'!$A$1:$CZ$288))</f>
        <v>0</v>
      </c>
      <c r="AR148" s="180" cm="1">
        <f t="array" ref="AR148">_xlfn.XLOOKUP(AR$1,'Copy of PY1 Data(H)'!$A$1:$CZ$1,_xlfn.XLOOKUP($A148,'Copy of PY1 Data(H)'!$A$1:$A$288,'Copy of PY1 Data(H)'!$A$1:$CZ$288))</f>
        <v>0</v>
      </c>
      <c r="AS148" s="180" cm="1">
        <f t="array" ref="AS148">_xlfn.XLOOKUP(AS$1,'Copy of PY1 Data(H)'!$A$1:$CZ$1,_xlfn.XLOOKUP($A148,'Copy of PY1 Data(H)'!$A$1:$A$288,'Copy of PY1 Data(H)'!$A$1:$CZ$288))</f>
        <v>0</v>
      </c>
      <c r="AT148" s="180" cm="1">
        <f t="array" ref="AT148">_xlfn.XLOOKUP(AT$1,'Copy of PY1 Data(H)'!$A$1:$CZ$1,_xlfn.XLOOKUP($A148,'Copy of PY1 Data(H)'!$A$1:$A$288,'Copy of PY1 Data(H)'!$A$1:$CZ$288))</f>
        <v>0</v>
      </c>
      <c r="AU148" s="180" cm="1">
        <f t="array" ref="AU148">_xlfn.XLOOKUP(AU$1,'Copy of PY1 Data(H)'!$A$1:$CZ$1,_xlfn.XLOOKUP($A148,'Copy of PY1 Data(H)'!$A$1:$A$288,'Copy of PY1 Data(H)'!$A$1:$CZ$288))</f>
        <v>0</v>
      </c>
      <c r="AV148" s="180" cm="1">
        <f t="array" ref="AV148">_xlfn.XLOOKUP(AV$1,'Copy of PY1 Data(H)'!$A$1:$CZ$1,_xlfn.XLOOKUP($A148,'Copy of PY1 Data(H)'!$A$1:$A$288,'Copy of PY1 Data(H)'!$A$1:$CZ$288))</f>
        <v>4474453</v>
      </c>
      <c r="AW148" s="180" cm="1">
        <f t="array" ref="AW148">_xlfn.XLOOKUP(AW$1,'Copy of PY1 Data(H)'!$A$1:$CZ$1,_xlfn.XLOOKUP($A148,'Copy of PY1 Data(H)'!$A$1:$A$288,'Copy of PY1 Data(H)'!$A$1:$CZ$288))</f>
        <v>0</v>
      </c>
      <c r="AX148" s="180" cm="1">
        <f t="array" ref="AX148">_xlfn.XLOOKUP(AX$1,'Copy of PY1 Data(H)'!$A$1:$CZ$1,_xlfn.XLOOKUP($A148,'Copy of PY1 Data(H)'!$A$1:$A$288,'Copy of PY1 Data(H)'!$A$1:$CZ$288))</f>
        <v>0</v>
      </c>
      <c r="AY148" s="180" cm="1">
        <f t="array" ref="AY148">_xlfn.XLOOKUP(AY$1,'Copy of PY1 Data(H)'!$A$1:$CZ$1,_xlfn.XLOOKUP($A148,'Copy of PY1 Data(H)'!$A$1:$A$288,'Copy of PY1 Data(H)'!$A$1:$CZ$288))</f>
        <v>0</v>
      </c>
      <c r="AZ148" s="180" cm="1">
        <f t="array" ref="AZ148">_xlfn.XLOOKUP(AZ$1,'Copy of PY1 Data(H)'!$A$1:$CZ$1,_xlfn.XLOOKUP($A148,'Copy of PY1 Data(H)'!$A$1:$A$288,'Copy of PY1 Data(H)'!$A$1:$CZ$288))</f>
        <v>0</v>
      </c>
      <c r="BA148" s="180" cm="1">
        <f t="array" ref="BA148">_xlfn.XLOOKUP(BA$1,'Copy of PY1 Data(H)'!$A$1:$CZ$1,_xlfn.XLOOKUP($A148,'Copy of PY1 Data(H)'!$A$1:$A$288,'Copy of PY1 Data(H)'!$A$1:$CZ$288))</f>
        <v>0</v>
      </c>
      <c r="BB148" s="180" cm="1">
        <f t="array" ref="BB148">_xlfn.XLOOKUP(BB$1,'Copy of PY1 Data(H)'!$A$1:$CZ$1,_xlfn.XLOOKUP($A148,'Copy of PY1 Data(H)'!$A$1:$A$288,'Copy of PY1 Data(H)'!$A$1:$CZ$288))</f>
        <v>0</v>
      </c>
      <c r="BC148" s="180" cm="1">
        <f t="array" ref="BC148">_xlfn.XLOOKUP(BC$1,'Copy of PY1 Data(H)'!$A$1:$CZ$1,_xlfn.XLOOKUP($A148,'Copy of PY1 Data(H)'!$A$1:$A$288,'Copy of PY1 Data(H)'!$A$1:$CZ$288))</f>
        <v>0</v>
      </c>
      <c r="BD148" s="180" cm="1">
        <f t="array" ref="BD148">_xlfn.XLOOKUP(BD$1,'Copy of PY1 Data(H)'!$A$1:$CZ$1,_xlfn.XLOOKUP($A148,'Copy of PY1 Data(H)'!$A$1:$A$288,'Copy of PY1 Data(H)'!$A$1:$CZ$288))</f>
        <v>0</v>
      </c>
      <c r="BE148" s="180" cm="1">
        <f t="array" ref="BE148">_xlfn.XLOOKUP(BE$1,'Copy of PY1 Data(H)'!$A$1:$CZ$1,_xlfn.XLOOKUP($A148,'Copy of PY1 Data(H)'!$A$1:$A$288,'Copy of PY1 Data(H)'!$A$1:$CZ$288))</f>
        <v>0</v>
      </c>
      <c r="BF148" s="180" cm="1">
        <f t="array" ref="BF148">_xlfn.XLOOKUP(BF$1,'Copy of PY1 Data(H)'!$A$1:$CZ$1,_xlfn.XLOOKUP($A148,'Copy of PY1 Data(H)'!$A$1:$A$288,'Copy of PY1 Data(H)'!$A$1:$CZ$288))</f>
        <v>0</v>
      </c>
      <c r="BG148" s="180" cm="1">
        <f t="array" ref="BG148">_xlfn.XLOOKUP(BG$1,'Copy of PY1 Data(H)'!$A$1:$CZ$1,_xlfn.XLOOKUP($A148,'Copy of PY1 Data(H)'!$A$1:$A$288,'Copy of PY1 Data(H)'!$A$1:$CZ$288))</f>
        <v>0</v>
      </c>
      <c r="BH148" s="180" cm="1">
        <f t="array" ref="BH148">_xlfn.XLOOKUP(BH$1,'Copy of PY1 Data(H)'!$A$1:$CZ$1,_xlfn.XLOOKUP($A148,'Copy of PY1 Data(H)'!$A$1:$A$288,'Copy of PY1 Data(H)'!$A$1:$CZ$288))</f>
        <v>0</v>
      </c>
      <c r="BI148" s="180" cm="1">
        <f t="array" ref="BI148">_xlfn.XLOOKUP(BI$1,'Copy of PY1 Data(H)'!$A$1:$CZ$1,_xlfn.XLOOKUP($A148,'Copy of PY1 Data(H)'!$A$1:$A$288,'Copy of PY1 Data(H)'!$A$1:$CZ$288))</f>
        <v>0</v>
      </c>
      <c r="BJ148" s="180" cm="1">
        <f t="array" ref="BJ148">_xlfn.XLOOKUP(BJ$1,'Copy of PY1 Data(H)'!$A$1:$CZ$1,_xlfn.XLOOKUP($A148,'Copy of PY1 Data(H)'!$A$1:$A$288,'Copy of PY1 Data(H)'!$A$1:$CZ$288))</f>
        <v>0</v>
      </c>
      <c r="BK148" s="180" cm="1">
        <f t="array" ref="BK148">_xlfn.XLOOKUP(BK$1,'Copy of PY1 Data(H)'!$A$1:$CZ$1,_xlfn.XLOOKUP($A148,'Copy of PY1 Data(H)'!$A$1:$A$288,'Copy of PY1 Data(H)'!$A$1:$CZ$288))</f>
        <v>0</v>
      </c>
      <c r="BL148" s="180" cm="1">
        <f t="array" ref="BL148">_xlfn.XLOOKUP(BL$1,'Copy of PY1 Data(H)'!$A$1:$CZ$1,_xlfn.XLOOKUP($A148,'Copy of PY1 Data(H)'!$A$1:$A$288,'Copy of PY1 Data(H)'!$A$1:$CZ$288))</f>
        <v>0</v>
      </c>
      <c r="BM148" s="180" cm="1">
        <f t="array" ref="BM148">_xlfn.XLOOKUP(BM$1,'Copy of PY1 Data(H)'!$A$1:$CZ$1,_xlfn.XLOOKUP($A148,'Copy of PY1 Data(H)'!$A$1:$A$288,'Copy of PY1 Data(H)'!$A$1:$CZ$288))</f>
        <v>0</v>
      </c>
      <c r="BN148" s="180" cm="1">
        <f t="array" ref="BN148">_xlfn.XLOOKUP(BN$1,'Copy of PY1 Data(H)'!$A$1:$CZ$1,_xlfn.XLOOKUP($A148,'Copy of PY1 Data(H)'!$A$1:$A$288,'Copy of PY1 Data(H)'!$A$1:$CZ$288))</f>
        <v>113437</v>
      </c>
      <c r="BO148" s="180" cm="1">
        <f t="array" ref="BO148">_xlfn.XLOOKUP(BO$1,'Copy of PY1 Data(H)'!$A$1:$CZ$1,_xlfn.XLOOKUP($A148,'Copy of PY1 Data(H)'!$A$1:$A$288,'Copy of PY1 Data(H)'!$A$1:$CZ$288))</f>
        <v>0</v>
      </c>
      <c r="BP148" s="180" cm="1">
        <f t="array" ref="BP148">_xlfn.XLOOKUP(BP$1,'Copy of PY1 Data(H)'!$A$1:$CZ$1,_xlfn.XLOOKUP($A148,'Copy of PY1 Data(H)'!$A$1:$A$288,'Copy of PY1 Data(H)'!$A$1:$CZ$288))</f>
        <v>27583650</v>
      </c>
      <c r="BQ148" s="180" cm="1">
        <f t="array" ref="BQ148">_xlfn.XLOOKUP(BQ$1,'Copy of PY1 Data(H)'!$A$1:$CZ$1,_xlfn.XLOOKUP($A148,'Copy of PY1 Data(H)'!$A$1:$A$288,'Copy of PY1 Data(H)'!$A$1:$CZ$288))</f>
        <v>0</v>
      </c>
      <c r="BR148" s="180" cm="1">
        <f t="array" ref="BR148">_xlfn.XLOOKUP(BR$1,'Copy of PY1 Data(H)'!$A$1:$CZ$1,_xlfn.XLOOKUP($A148,'Copy of PY1 Data(H)'!$A$1:$A$288,'Copy of PY1 Data(H)'!$A$1:$CZ$288))</f>
        <v>3232336</v>
      </c>
      <c r="BS148" s="180" cm="1">
        <f t="array" ref="BS148">_xlfn.XLOOKUP(BS$1,'Copy of PY1 Data(H)'!$A$1:$CZ$1,_xlfn.XLOOKUP($A148,'Copy of PY1 Data(H)'!$A$1:$A$288,'Copy of PY1 Data(H)'!$A$1:$CZ$288))</f>
        <v>0</v>
      </c>
      <c r="BT148" s="180" cm="1">
        <f t="array" ref="BT148">_xlfn.XLOOKUP(BT$1,'Copy of PY1 Data(H)'!$A$1:$CZ$1,_xlfn.XLOOKUP($A148,'Copy of PY1 Data(H)'!$A$1:$A$288,'Copy of PY1 Data(H)'!$A$1:$CZ$288))</f>
        <v>0</v>
      </c>
      <c r="BU148" s="180" cm="1">
        <f t="array" ref="BU148">_xlfn.XLOOKUP(BU$1,'Copy of PY1 Data(H)'!$A$1:$CZ$1,_xlfn.XLOOKUP($A148,'Copy of PY1 Data(H)'!$A$1:$A$288,'Copy of PY1 Data(H)'!$A$1:$CZ$288))</f>
        <v>23738</v>
      </c>
      <c r="BV148" s="180" cm="1">
        <f t="array" ref="BV148">_xlfn.XLOOKUP(BV$1,'Copy of PY1 Data(H)'!$A$1:$CZ$1,_xlfn.XLOOKUP($A148,'Copy of PY1 Data(H)'!$A$1:$A$288,'Copy of PY1 Data(H)'!$A$1:$CZ$288))</f>
        <v>0</v>
      </c>
      <c r="BW148" s="180" cm="1">
        <f t="array" ref="BW148">_xlfn.XLOOKUP(BW$1,'Copy of PY1 Data(H)'!$A$1:$CZ$1,_xlfn.XLOOKUP($A148,'Copy of PY1 Data(H)'!$A$1:$A$288,'Copy of PY1 Data(H)'!$A$1:$CZ$288))</f>
        <v>0</v>
      </c>
      <c r="BX148" s="180" cm="1">
        <f t="array" ref="BX148">_xlfn.XLOOKUP(BX$1,'Copy of PY1 Data(H)'!$A$1:$CZ$1,_xlfn.XLOOKUP($A148,'Copy of PY1 Data(H)'!$A$1:$A$288,'Copy of PY1 Data(H)'!$A$1:$CZ$288))</f>
        <v>0</v>
      </c>
      <c r="BY148" s="180" cm="1">
        <f t="array" ref="BY148">_xlfn.XLOOKUP(BY$1,'Copy of PY1 Data(H)'!$A$1:$CZ$1,_xlfn.XLOOKUP($A148,'Copy of PY1 Data(H)'!$A$1:$A$288,'Copy of PY1 Data(H)'!$A$1:$CZ$288))</f>
        <v>0</v>
      </c>
      <c r="BZ148" s="180" cm="1">
        <f t="array" ref="BZ148">_xlfn.XLOOKUP(BZ$1,'Copy of PY1 Data(H)'!$A$1:$CZ$1,_xlfn.XLOOKUP($A148,'Copy of PY1 Data(H)'!$A$1:$A$288,'Copy of PY1 Data(H)'!$A$1:$CZ$288))</f>
        <v>5311</v>
      </c>
      <c r="CA148" s="180" cm="1">
        <f t="array" ref="CA148">_xlfn.XLOOKUP(CA$1,'Copy of PY1 Data(H)'!$A$1:$CZ$1,_xlfn.XLOOKUP($A148,'Copy of PY1 Data(H)'!$A$1:$A$288,'Copy of PY1 Data(H)'!$A$1:$CZ$288))</f>
        <v>0</v>
      </c>
      <c r="CB148" s="180" cm="1">
        <f t="array" ref="CB148">_xlfn.XLOOKUP(CB$1,'Copy of PY1 Data(H)'!$A$1:$CZ$1,_xlfn.XLOOKUP($A148,'Copy of PY1 Data(H)'!$A$1:$A$288,'Copy of PY1 Data(H)'!$A$1:$CZ$288))</f>
        <v>0</v>
      </c>
      <c r="CC148" s="180" cm="1">
        <f t="array" ref="CC148">_xlfn.XLOOKUP(CC$1,'Copy of PY1 Data(H)'!$A$1:$CZ$1,_xlfn.XLOOKUP($A148,'Copy of PY1 Data(H)'!$A$1:$A$288,'Copy of PY1 Data(H)'!$A$1:$CZ$288))</f>
        <v>0</v>
      </c>
      <c r="CD148" s="180" cm="1">
        <f t="array" ref="CD148">_xlfn.XLOOKUP(CD$1,'Copy of PY1 Data(H)'!$A$1:$CZ$1,_xlfn.XLOOKUP($A148,'Copy of PY1 Data(H)'!$A$1:$A$288,'Copy of PY1 Data(H)'!$A$1:$CZ$288))</f>
        <v>3566428</v>
      </c>
    </row>
    <row r="149" spans="1:82" x14ac:dyDescent="0.3">
      <c r="A149" s="180">
        <v>378</v>
      </c>
      <c r="C149" s="180"/>
      <c r="D149" s="180" cm="1">
        <f t="array" ref="D149">_xlfn.XLOOKUP(D$1,'Copy of PY1 Data(H)'!$A$1:$CZ$1,_xlfn.XLOOKUP($A149,'Copy of PY1 Data(H)'!$A$1:$A$288,'Copy of PY1 Data(H)'!$A$1:$CZ$288))</f>
        <v>0</v>
      </c>
      <c r="E149" s="180" cm="1">
        <f t="array" ref="E149">_xlfn.XLOOKUP(E$1,'Copy of PY1 Data(H)'!$A$1:$CZ$1,_xlfn.XLOOKUP($A149,'Copy of PY1 Data(H)'!$A$1:$A$288,'Copy of PY1 Data(H)'!$A$1:$CZ$288))</f>
        <v>0</v>
      </c>
      <c r="F149" s="180" cm="1">
        <f t="array" ref="F149">_xlfn.XLOOKUP(F$1,'Copy of PY1 Data(H)'!$A$1:$CZ$1,_xlfn.XLOOKUP($A149,'Copy of PY1 Data(H)'!$A$1:$A$288,'Copy of PY1 Data(H)'!$A$1:$CZ$288))</f>
        <v>0</v>
      </c>
      <c r="G149" s="180" cm="1">
        <f t="array" ref="G149">_xlfn.XLOOKUP(G$1,'Copy of PY1 Data(H)'!$A$1:$CZ$1,_xlfn.XLOOKUP($A149,'Copy of PY1 Data(H)'!$A$1:$A$288,'Copy of PY1 Data(H)'!$A$1:$CZ$288))</f>
        <v>0</v>
      </c>
      <c r="H149" s="180" cm="1">
        <f t="array" ref="H149">_xlfn.XLOOKUP(H$1,'Copy of PY1 Data(H)'!$A$1:$CZ$1,_xlfn.XLOOKUP($A149,'Copy of PY1 Data(H)'!$A$1:$A$288,'Copy of PY1 Data(H)'!$A$1:$CZ$288))</f>
        <v>0</v>
      </c>
      <c r="I149" s="180" cm="1">
        <f t="array" ref="I149">_xlfn.XLOOKUP(I$1,'Copy of PY1 Data(H)'!$A$1:$CZ$1,_xlfn.XLOOKUP($A149,'Copy of PY1 Data(H)'!$A$1:$A$288,'Copy of PY1 Data(H)'!$A$1:$CZ$288))</f>
        <v>0</v>
      </c>
      <c r="J149" s="180" cm="1">
        <f t="array" ref="J149">_xlfn.XLOOKUP(J$1,'Copy of PY1 Data(H)'!$A$1:$CZ$1,_xlfn.XLOOKUP($A149,'Copy of PY1 Data(H)'!$A$1:$A$288,'Copy of PY1 Data(H)'!$A$1:$CZ$288))</f>
        <v>0</v>
      </c>
      <c r="K149" s="180" cm="1">
        <f t="array" ref="K149">_xlfn.XLOOKUP(K$1,'Copy of PY1 Data(H)'!$A$1:$CZ$1,_xlfn.XLOOKUP($A149,'Copy of PY1 Data(H)'!$A$1:$A$288,'Copy of PY1 Data(H)'!$A$1:$CZ$288))</f>
        <v>0</v>
      </c>
      <c r="L149" s="180" cm="1">
        <f t="array" ref="L149">_xlfn.XLOOKUP(L$1,'Copy of PY1 Data(H)'!$A$1:$CZ$1,_xlfn.XLOOKUP($A149,'Copy of PY1 Data(H)'!$A$1:$A$288,'Copy of PY1 Data(H)'!$A$1:$CZ$288))</f>
        <v>0</v>
      </c>
      <c r="M149" s="180" cm="1">
        <f t="array" ref="M149">_xlfn.XLOOKUP(M$1,'Copy of PY1 Data(H)'!$A$1:$CZ$1,_xlfn.XLOOKUP($A149,'Copy of PY1 Data(H)'!$A$1:$A$288,'Copy of PY1 Data(H)'!$A$1:$CZ$288))</f>
        <v>0</v>
      </c>
      <c r="N149" s="180" cm="1">
        <f t="array" ref="N149">_xlfn.XLOOKUP(N$1,'Copy of PY1 Data(H)'!$A$1:$CZ$1,_xlfn.XLOOKUP($A149,'Copy of PY1 Data(H)'!$A$1:$A$288,'Copy of PY1 Data(H)'!$A$1:$CZ$288))</f>
        <v>0</v>
      </c>
      <c r="O149" s="180" cm="1">
        <f t="array" ref="O149">_xlfn.XLOOKUP(O$1,'Copy of PY1 Data(H)'!$A$1:$CZ$1,_xlfn.XLOOKUP($A149,'Copy of PY1 Data(H)'!$A$1:$A$288,'Copy of PY1 Data(H)'!$A$1:$CZ$288))</f>
        <v>0</v>
      </c>
      <c r="P149" s="180" cm="1">
        <f t="array" ref="P149">_xlfn.XLOOKUP(P$1,'Copy of PY1 Data(H)'!$A$1:$CZ$1,_xlfn.XLOOKUP($A149,'Copy of PY1 Data(H)'!$A$1:$A$288,'Copy of PY1 Data(H)'!$A$1:$CZ$288))</f>
        <v>0</v>
      </c>
      <c r="Q149" s="180" cm="1">
        <f t="array" ref="Q149">_xlfn.XLOOKUP(Q$1,'Copy of PY1 Data(H)'!$A$1:$CZ$1,_xlfn.XLOOKUP($A149,'Copy of PY1 Data(H)'!$A$1:$A$288,'Copy of PY1 Data(H)'!$A$1:$CZ$288))</f>
        <v>0</v>
      </c>
      <c r="R149" s="180" cm="1">
        <f t="array" ref="R149">_xlfn.XLOOKUP(R$1,'Copy of PY1 Data(H)'!$A$1:$CZ$1,_xlfn.XLOOKUP($A149,'Copy of PY1 Data(H)'!$A$1:$A$288,'Copy of PY1 Data(H)'!$A$1:$CZ$288))</f>
        <v>0</v>
      </c>
      <c r="S149" s="180" cm="1">
        <f t="array" ref="S149">_xlfn.XLOOKUP(S$1,'Copy of PY1 Data(H)'!$A$1:$CZ$1,_xlfn.XLOOKUP($A149,'Copy of PY1 Data(H)'!$A$1:$A$288,'Copy of PY1 Data(H)'!$A$1:$CZ$288))</f>
        <v>0</v>
      </c>
      <c r="T149" s="180" cm="1">
        <f t="array" ref="T149">_xlfn.XLOOKUP(T$1,'Copy of PY1 Data(H)'!$A$1:$CZ$1,_xlfn.XLOOKUP($A149,'Copy of PY1 Data(H)'!$A$1:$A$288,'Copy of PY1 Data(H)'!$A$1:$CZ$288))</f>
        <v>0</v>
      </c>
      <c r="U149" s="180" cm="1">
        <f t="array" ref="U149">_xlfn.XLOOKUP(U$1,'Copy of PY1 Data(H)'!$A$1:$CZ$1,_xlfn.XLOOKUP($A149,'Copy of PY1 Data(H)'!$A$1:$A$288,'Copy of PY1 Data(H)'!$A$1:$CZ$288))</f>
        <v>0</v>
      </c>
      <c r="V149" s="180" cm="1">
        <f t="array" ref="V149">_xlfn.XLOOKUP(V$1,'Copy of PY1 Data(H)'!$A$1:$CZ$1,_xlfn.XLOOKUP($A149,'Copy of PY1 Data(H)'!$A$1:$A$288,'Copy of PY1 Data(H)'!$A$1:$CZ$288))</f>
        <v>0</v>
      </c>
      <c r="W149" s="180" cm="1">
        <f t="array" ref="W149">_xlfn.XLOOKUP(W$1,'Copy of PY1 Data(H)'!$A$1:$CZ$1,_xlfn.XLOOKUP($A149,'Copy of PY1 Data(H)'!$A$1:$A$288,'Copy of PY1 Data(H)'!$A$1:$CZ$288))</f>
        <v>0</v>
      </c>
      <c r="X149" s="180" cm="1">
        <f t="array" ref="X149">_xlfn.XLOOKUP(X$1,'Copy of PY1 Data(H)'!$A$1:$CZ$1,_xlfn.XLOOKUP($A149,'Copy of PY1 Data(H)'!$A$1:$A$288,'Copy of PY1 Data(H)'!$A$1:$CZ$288))</f>
        <v>0</v>
      </c>
      <c r="Y149" s="180" cm="1">
        <f t="array" ref="Y149">_xlfn.XLOOKUP(Y$1,'Copy of PY1 Data(H)'!$A$1:$CZ$1,_xlfn.XLOOKUP($A149,'Copy of PY1 Data(H)'!$A$1:$A$288,'Copy of PY1 Data(H)'!$A$1:$CZ$288))</f>
        <v>0</v>
      </c>
      <c r="Z149" s="180" cm="1">
        <f t="array" ref="Z149">_xlfn.XLOOKUP(Z$1,'Copy of PY1 Data(H)'!$A$1:$CZ$1,_xlfn.XLOOKUP($A149,'Copy of PY1 Data(H)'!$A$1:$A$288,'Copy of PY1 Data(H)'!$A$1:$CZ$288))</f>
        <v>0</v>
      </c>
      <c r="AA149" s="180" cm="1">
        <f t="array" ref="AA149">_xlfn.XLOOKUP(AA$1,'Copy of PY1 Data(H)'!$A$1:$CZ$1,_xlfn.XLOOKUP($A149,'Copy of PY1 Data(H)'!$A$1:$A$288,'Copy of PY1 Data(H)'!$A$1:$CZ$288))</f>
        <v>0</v>
      </c>
      <c r="AB149" s="180" cm="1">
        <f t="array" ref="AB149">_xlfn.XLOOKUP(AB$1,'Copy of PY1 Data(H)'!$A$1:$CZ$1,_xlfn.XLOOKUP($A149,'Copy of PY1 Data(H)'!$A$1:$A$288,'Copy of PY1 Data(H)'!$A$1:$CZ$288))</f>
        <v>0</v>
      </c>
      <c r="AC149" s="180" cm="1">
        <f t="array" ref="AC149">_xlfn.XLOOKUP(AC$1,'Copy of PY1 Data(H)'!$A$1:$CZ$1,_xlfn.XLOOKUP($A149,'Copy of PY1 Data(H)'!$A$1:$A$288,'Copy of PY1 Data(H)'!$A$1:$CZ$288))</f>
        <v>0</v>
      </c>
      <c r="AD149" s="180" cm="1">
        <f t="array" ref="AD149">_xlfn.XLOOKUP(AD$1,'Copy of PY1 Data(H)'!$A$1:$CZ$1,_xlfn.XLOOKUP($A149,'Copy of PY1 Data(H)'!$A$1:$A$288,'Copy of PY1 Data(H)'!$A$1:$CZ$288))</f>
        <v>0</v>
      </c>
      <c r="AE149" s="180" cm="1">
        <f t="array" ref="AE149">_xlfn.XLOOKUP(AE$1,'Copy of PY1 Data(H)'!$A$1:$CZ$1,_xlfn.XLOOKUP($A149,'Copy of PY1 Data(H)'!$A$1:$A$288,'Copy of PY1 Data(H)'!$A$1:$CZ$288))</f>
        <v>0</v>
      </c>
      <c r="AF149" s="180" cm="1">
        <f t="array" ref="AF149">_xlfn.XLOOKUP(AF$1,'Copy of PY1 Data(H)'!$A$1:$CZ$1,_xlfn.XLOOKUP($A149,'Copy of PY1 Data(H)'!$A$1:$A$288,'Copy of PY1 Data(H)'!$A$1:$CZ$288))</f>
        <v>0</v>
      </c>
      <c r="AG149" s="180" cm="1">
        <f t="array" ref="AG149">_xlfn.XLOOKUP(AG$1,'Copy of PY1 Data(H)'!$A$1:$CZ$1,_xlfn.XLOOKUP($A149,'Copy of PY1 Data(H)'!$A$1:$A$288,'Copy of PY1 Data(H)'!$A$1:$CZ$288))</f>
        <v>0</v>
      </c>
      <c r="AH149" s="180" cm="1">
        <f t="array" ref="AH149">_xlfn.XLOOKUP(AH$1,'Copy of PY1 Data(H)'!$A$1:$CZ$1,_xlfn.XLOOKUP($A149,'Copy of PY1 Data(H)'!$A$1:$A$288,'Copy of PY1 Data(H)'!$A$1:$CZ$288))</f>
        <v>0</v>
      </c>
      <c r="AI149" s="180" cm="1">
        <f t="array" ref="AI149">_xlfn.XLOOKUP(AI$1,'Copy of PY1 Data(H)'!$A$1:$CZ$1,_xlfn.XLOOKUP($A149,'Copy of PY1 Data(H)'!$A$1:$A$288,'Copy of PY1 Data(H)'!$A$1:$CZ$288))</f>
        <v>0</v>
      </c>
      <c r="AJ149" s="180" cm="1">
        <f t="array" ref="AJ149">_xlfn.XLOOKUP(AJ$1,'Copy of PY1 Data(H)'!$A$1:$CZ$1,_xlfn.XLOOKUP($A149,'Copy of PY1 Data(H)'!$A$1:$A$288,'Copy of PY1 Data(H)'!$A$1:$CZ$288))</f>
        <v>0</v>
      </c>
      <c r="AK149" s="180" cm="1">
        <f t="array" ref="AK149">_xlfn.XLOOKUP(AK$1,'Copy of PY1 Data(H)'!$A$1:$CZ$1,_xlfn.XLOOKUP($A149,'Copy of PY1 Data(H)'!$A$1:$A$288,'Copy of PY1 Data(H)'!$A$1:$CZ$288))</f>
        <v>0</v>
      </c>
      <c r="AL149" s="180" cm="1">
        <f t="array" ref="AL149">_xlfn.XLOOKUP(AL$1,'Copy of PY1 Data(H)'!$A$1:$CZ$1,_xlfn.XLOOKUP($A149,'Copy of PY1 Data(H)'!$A$1:$A$288,'Copy of PY1 Data(H)'!$A$1:$CZ$288))</f>
        <v>0</v>
      </c>
      <c r="AM149" s="180" cm="1">
        <f t="array" ref="AM149">_xlfn.XLOOKUP(AM$1,'Copy of PY1 Data(H)'!$A$1:$CZ$1,_xlfn.XLOOKUP($A149,'Copy of PY1 Data(H)'!$A$1:$A$288,'Copy of PY1 Data(H)'!$A$1:$CZ$288))</f>
        <v>0</v>
      </c>
      <c r="AN149" s="180" cm="1">
        <f t="array" ref="AN149">_xlfn.XLOOKUP(AN$1,'Copy of PY1 Data(H)'!$A$1:$CZ$1,_xlfn.XLOOKUP($A149,'Copy of PY1 Data(H)'!$A$1:$A$288,'Copy of PY1 Data(H)'!$A$1:$CZ$288))</f>
        <v>0</v>
      </c>
      <c r="AO149" s="180" cm="1">
        <f t="array" ref="AO149">_xlfn.XLOOKUP(AO$1,'Copy of PY1 Data(H)'!$A$1:$CZ$1,_xlfn.XLOOKUP($A149,'Copy of PY1 Data(H)'!$A$1:$A$288,'Copy of PY1 Data(H)'!$A$1:$CZ$288))</f>
        <v>0</v>
      </c>
      <c r="AP149" s="180" cm="1">
        <f t="array" ref="AP149">_xlfn.XLOOKUP(AP$1,'Copy of PY1 Data(H)'!$A$1:$CZ$1,_xlfn.XLOOKUP($A149,'Copy of PY1 Data(H)'!$A$1:$A$288,'Copy of PY1 Data(H)'!$A$1:$CZ$288))</f>
        <v>0</v>
      </c>
      <c r="AQ149" s="180" cm="1">
        <f t="array" ref="AQ149">_xlfn.XLOOKUP(AQ$1,'Copy of PY1 Data(H)'!$A$1:$CZ$1,_xlfn.XLOOKUP($A149,'Copy of PY1 Data(H)'!$A$1:$A$288,'Copy of PY1 Data(H)'!$A$1:$CZ$288))</f>
        <v>0</v>
      </c>
      <c r="AR149" s="180" cm="1">
        <f t="array" ref="AR149">_xlfn.XLOOKUP(AR$1,'Copy of PY1 Data(H)'!$A$1:$CZ$1,_xlfn.XLOOKUP($A149,'Copy of PY1 Data(H)'!$A$1:$A$288,'Copy of PY1 Data(H)'!$A$1:$CZ$288))</f>
        <v>0</v>
      </c>
      <c r="AS149" s="180" cm="1">
        <f t="array" ref="AS149">_xlfn.XLOOKUP(AS$1,'Copy of PY1 Data(H)'!$A$1:$CZ$1,_xlfn.XLOOKUP($A149,'Copy of PY1 Data(H)'!$A$1:$A$288,'Copy of PY1 Data(H)'!$A$1:$CZ$288))</f>
        <v>0</v>
      </c>
      <c r="AT149" s="180" cm="1">
        <f t="array" ref="AT149">_xlfn.XLOOKUP(AT$1,'Copy of PY1 Data(H)'!$A$1:$CZ$1,_xlfn.XLOOKUP($A149,'Copy of PY1 Data(H)'!$A$1:$A$288,'Copy of PY1 Data(H)'!$A$1:$CZ$288))</f>
        <v>0</v>
      </c>
      <c r="AU149" s="180" cm="1">
        <f t="array" ref="AU149">_xlfn.XLOOKUP(AU$1,'Copy of PY1 Data(H)'!$A$1:$CZ$1,_xlfn.XLOOKUP($A149,'Copy of PY1 Data(H)'!$A$1:$A$288,'Copy of PY1 Data(H)'!$A$1:$CZ$288))</f>
        <v>0</v>
      </c>
      <c r="AV149" s="180" cm="1">
        <f t="array" ref="AV149">_xlfn.XLOOKUP(AV$1,'Copy of PY1 Data(H)'!$A$1:$CZ$1,_xlfn.XLOOKUP($A149,'Copy of PY1 Data(H)'!$A$1:$A$288,'Copy of PY1 Data(H)'!$A$1:$CZ$288))</f>
        <v>0</v>
      </c>
      <c r="AW149" s="180" cm="1">
        <f t="array" ref="AW149">_xlfn.XLOOKUP(AW$1,'Copy of PY1 Data(H)'!$A$1:$CZ$1,_xlfn.XLOOKUP($A149,'Copy of PY1 Data(H)'!$A$1:$A$288,'Copy of PY1 Data(H)'!$A$1:$CZ$288))</f>
        <v>0</v>
      </c>
      <c r="AX149" s="180" cm="1">
        <f t="array" ref="AX149">_xlfn.XLOOKUP(AX$1,'Copy of PY1 Data(H)'!$A$1:$CZ$1,_xlfn.XLOOKUP($A149,'Copy of PY1 Data(H)'!$A$1:$A$288,'Copy of PY1 Data(H)'!$A$1:$CZ$288))</f>
        <v>0</v>
      </c>
      <c r="AY149" s="180" cm="1">
        <f t="array" ref="AY149">_xlfn.XLOOKUP(AY$1,'Copy of PY1 Data(H)'!$A$1:$CZ$1,_xlfn.XLOOKUP($A149,'Copy of PY1 Data(H)'!$A$1:$A$288,'Copy of PY1 Data(H)'!$A$1:$CZ$288))</f>
        <v>0</v>
      </c>
      <c r="AZ149" s="180" cm="1">
        <f t="array" ref="AZ149">_xlfn.XLOOKUP(AZ$1,'Copy of PY1 Data(H)'!$A$1:$CZ$1,_xlfn.XLOOKUP($A149,'Copy of PY1 Data(H)'!$A$1:$A$288,'Copy of PY1 Data(H)'!$A$1:$CZ$288))</f>
        <v>0</v>
      </c>
      <c r="BA149" s="180" cm="1">
        <f t="array" ref="BA149">_xlfn.XLOOKUP(BA$1,'Copy of PY1 Data(H)'!$A$1:$CZ$1,_xlfn.XLOOKUP($A149,'Copy of PY1 Data(H)'!$A$1:$A$288,'Copy of PY1 Data(H)'!$A$1:$CZ$288))</f>
        <v>0</v>
      </c>
      <c r="BB149" s="180" cm="1">
        <f t="array" ref="BB149">_xlfn.XLOOKUP(BB$1,'Copy of PY1 Data(H)'!$A$1:$CZ$1,_xlfn.XLOOKUP($A149,'Copy of PY1 Data(H)'!$A$1:$A$288,'Copy of PY1 Data(H)'!$A$1:$CZ$288))</f>
        <v>0</v>
      </c>
      <c r="BC149" s="180" cm="1">
        <f t="array" ref="BC149">_xlfn.XLOOKUP(BC$1,'Copy of PY1 Data(H)'!$A$1:$CZ$1,_xlfn.XLOOKUP($A149,'Copy of PY1 Data(H)'!$A$1:$A$288,'Copy of PY1 Data(H)'!$A$1:$CZ$288))</f>
        <v>0</v>
      </c>
      <c r="BD149" s="180" cm="1">
        <f t="array" ref="BD149">_xlfn.XLOOKUP(BD$1,'Copy of PY1 Data(H)'!$A$1:$CZ$1,_xlfn.XLOOKUP($A149,'Copy of PY1 Data(H)'!$A$1:$A$288,'Copy of PY1 Data(H)'!$A$1:$CZ$288))</f>
        <v>0</v>
      </c>
      <c r="BE149" s="180" cm="1">
        <f t="array" ref="BE149">_xlfn.XLOOKUP(BE$1,'Copy of PY1 Data(H)'!$A$1:$CZ$1,_xlfn.XLOOKUP($A149,'Copy of PY1 Data(H)'!$A$1:$A$288,'Copy of PY1 Data(H)'!$A$1:$CZ$288))</f>
        <v>0</v>
      </c>
      <c r="BF149" s="180" cm="1">
        <f t="array" ref="BF149">_xlfn.XLOOKUP(BF$1,'Copy of PY1 Data(H)'!$A$1:$CZ$1,_xlfn.XLOOKUP($A149,'Copy of PY1 Data(H)'!$A$1:$A$288,'Copy of PY1 Data(H)'!$A$1:$CZ$288))</f>
        <v>0</v>
      </c>
      <c r="BG149" s="180" cm="1">
        <f t="array" ref="BG149">_xlfn.XLOOKUP(BG$1,'Copy of PY1 Data(H)'!$A$1:$CZ$1,_xlfn.XLOOKUP($A149,'Copy of PY1 Data(H)'!$A$1:$A$288,'Copy of PY1 Data(H)'!$A$1:$CZ$288))</f>
        <v>0</v>
      </c>
      <c r="BH149" s="180" cm="1">
        <f t="array" ref="BH149">_xlfn.XLOOKUP(BH$1,'Copy of PY1 Data(H)'!$A$1:$CZ$1,_xlfn.XLOOKUP($A149,'Copy of PY1 Data(H)'!$A$1:$A$288,'Copy of PY1 Data(H)'!$A$1:$CZ$288))</f>
        <v>0</v>
      </c>
      <c r="BI149" s="180" cm="1">
        <f t="array" ref="BI149">_xlfn.XLOOKUP(BI$1,'Copy of PY1 Data(H)'!$A$1:$CZ$1,_xlfn.XLOOKUP($A149,'Copy of PY1 Data(H)'!$A$1:$A$288,'Copy of PY1 Data(H)'!$A$1:$CZ$288))</f>
        <v>0</v>
      </c>
      <c r="BJ149" s="180" cm="1">
        <f t="array" ref="BJ149">_xlfn.XLOOKUP(BJ$1,'Copy of PY1 Data(H)'!$A$1:$CZ$1,_xlfn.XLOOKUP($A149,'Copy of PY1 Data(H)'!$A$1:$A$288,'Copy of PY1 Data(H)'!$A$1:$CZ$288))</f>
        <v>0</v>
      </c>
      <c r="BK149" s="180" cm="1">
        <f t="array" ref="BK149">_xlfn.XLOOKUP(BK$1,'Copy of PY1 Data(H)'!$A$1:$CZ$1,_xlfn.XLOOKUP($A149,'Copy of PY1 Data(H)'!$A$1:$A$288,'Copy of PY1 Data(H)'!$A$1:$CZ$288))</f>
        <v>0</v>
      </c>
      <c r="BL149" s="180" cm="1">
        <f t="array" ref="BL149">_xlfn.XLOOKUP(BL$1,'Copy of PY1 Data(H)'!$A$1:$CZ$1,_xlfn.XLOOKUP($A149,'Copy of PY1 Data(H)'!$A$1:$A$288,'Copy of PY1 Data(H)'!$A$1:$CZ$288))</f>
        <v>0</v>
      </c>
      <c r="BM149" s="180" cm="1">
        <f t="array" ref="BM149">_xlfn.XLOOKUP(BM$1,'Copy of PY1 Data(H)'!$A$1:$CZ$1,_xlfn.XLOOKUP($A149,'Copy of PY1 Data(H)'!$A$1:$A$288,'Copy of PY1 Data(H)'!$A$1:$CZ$288))</f>
        <v>0</v>
      </c>
      <c r="BN149" s="180" cm="1">
        <f t="array" ref="BN149">_xlfn.XLOOKUP(BN$1,'Copy of PY1 Data(H)'!$A$1:$CZ$1,_xlfn.XLOOKUP($A149,'Copy of PY1 Data(H)'!$A$1:$A$288,'Copy of PY1 Data(H)'!$A$1:$CZ$288))</f>
        <v>0</v>
      </c>
      <c r="BO149" s="180" cm="1">
        <f t="array" ref="BO149">_xlfn.XLOOKUP(BO$1,'Copy of PY1 Data(H)'!$A$1:$CZ$1,_xlfn.XLOOKUP($A149,'Copy of PY1 Data(H)'!$A$1:$A$288,'Copy of PY1 Data(H)'!$A$1:$CZ$288))</f>
        <v>0</v>
      </c>
      <c r="BP149" s="180" cm="1">
        <f t="array" ref="BP149">_xlfn.XLOOKUP(BP$1,'Copy of PY1 Data(H)'!$A$1:$CZ$1,_xlfn.XLOOKUP($A149,'Copy of PY1 Data(H)'!$A$1:$A$288,'Copy of PY1 Data(H)'!$A$1:$CZ$288))</f>
        <v>0</v>
      </c>
      <c r="BQ149" s="180" cm="1">
        <f t="array" ref="BQ149">_xlfn.XLOOKUP(BQ$1,'Copy of PY1 Data(H)'!$A$1:$CZ$1,_xlfn.XLOOKUP($A149,'Copy of PY1 Data(H)'!$A$1:$A$288,'Copy of PY1 Data(H)'!$A$1:$CZ$288))</f>
        <v>0</v>
      </c>
      <c r="BR149" s="180" cm="1">
        <f t="array" ref="BR149">_xlfn.XLOOKUP(BR$1,'Copy of PY1 Data(H)'!$A$1:$CZ$1,_xlfn.XLOOKUP($A149,'Copy of PY1 Data(H)'!$A$1:$A$288,'Copy of PY1 Data(H)'!$A$1:$CZ$288))</f>
        <v>0</v>
      </c>
      <c r="BS149" s="180" cm="1">
        <f t="array" ref="BS149">_xlfn.XLOOKUP(BS$1,'Copy of PY1 Data(H)'!$A$1:$CZ$1,_xlfn.XLOOKUP($A149,'Copy of PY1 Data(H)'!$A$1:$A$288,'Copy of PY1 Data(H)'!$A$1:$CZ$288))</f>
        <v>0</v>
      </c>
      <c r="BT149" s="180" cm="1">
        <f t="array" ref="BT149">_xlfn.XLOOKUP(BT$1,'Copy of PY1 Data(H)'!$A$1:$CZ$1,_xlfn.XLOOKUP($A149,'Copy of PY1 Data(H)'!$A$1:$A$288,'Copy of PY1 Data(H)'!$A$1:$CZ$288))</f>
        <v>0</v>
      </c>
      <c r="BU149" s="180" cm="1">
        <f t="array" ref="BU149">_xlfn.XLOOKUP(BU$1,'Copy of PY1 Data(H)'!$A$1:$CZ$1,_xlfn.XLOOKUP($A149,'Copy of PY1 Data(H)'!$A$1:$A$288,'Copy of PY1 Data(H)'!$A$1:$CZ$288))</f>
        <v>0</v>
      </c>
      <c r="BV149" s="180" cm="1">
        <f t="array" ref="BV149">_xlfn.XLOOKUP(BV$1,'Copy of PY1 Data(H)'!$A$1:$CZ$1,_xlfn.XLOOKUP($A149,'Copy of PY1 Data(H)'!$A$1:$A$288,'Copy of PY1 Data(H)'!$A$1:$CZ$288))</f>
        <v>0</v>
      </c>
      <c r="BW149" s="180" cm="1">
        <f t="array" ref="BW149">_xlfn.XLOOKUP(BW$1,'Copy of PY1 Data(H)'!$A$1:$CZ$1,_xlfn.XLOOKUP($A149,'Copy of PY1 Data(H)'!$A$1:$A$288,'Copy of PY1 Data(H)'!$A$1:$CZ$288))</f>
        <v>0</v>
      </c>
      <c r="BX149" s="180" cm="1">
        <f t="array" ref="BX149">_xlfn.XLOOKUP(BX$1,'Copy of PY1 Data(H)'!$A$1:$CZ$1,_xlfn.XLOOKUP($A149,'Copy of PY1 Data(H)'!$A$1:$A$288,'Copy of PY1 Data(H)'!$A$1:$CZ$288))</f>
        <v>0</v>
      </c>
      <c r="BY149" s="180" cm="1">
        <f t="array" ref="BY149">_xlfn.XLOOKUP(BY$1,'Copy of PY1 Data(H)'!$A$1:$CZ$1,_xlfn.XLOOKUP($A149,'Copy of PY1 Data(H)'!$A$1:$A$288,'Copy of PY1 Data(H)'!$A$1:$CZ$288))</f>
        <v>0</v>
      </c>
      <c r="BZ149" s="180" cm="1">
        <f t="array" ref="BZ149">_xlfn.XLOOKUP(BZ$1,'Copy of PY1 Data(H)'!$A$1:$CZ$1,_xlfn.XLOOKUP($A149,'Copy of PY1 Data(H)'!$A$1:$A$288,'Copy of PY1 Data(H)'!$A$1:$CZ$288))</f>
        <v>0</v>
      </c>
      <c r="CA149" s="180" cm="1">
        <f t="array" ref="CA149">_xlfn.XLOOKUP(CA$1,'Copy of PY1 Data(H)'!$A$1:$CZ$1,_xlfn.XLOOKUP($A149,'Copy of PY1 Data(H)'!$A$1:$A$288,'Copy of PY1 Data(H)'!$A$1:$CZ$288))</f>
        <v>0</v>
      </c>
      <c r="CB149" s="180" cm="1">
        <f t="array" ref="CB149">_xlfn.XLOOKUP(CB$1,'Copy of PY1 Data(H)'!$A$1:$CZ$1,_xlfn.XLOOKUP($A149,'Copy of PY1 Data(H)'!$A$1:$A$288,'Copy of PY1 Data(H)'!$A$1:$CZ$288))</f>
        <v>0</v>
      </c>
      <c r="CC149" s="180" cm="1">
        <f t="array" ref="CC149">_xlfn.XLOOKUP(CC$1,'Copy of PY1 Data(H)'!$A$1:$CZ$1,_xlfn.XLOOKUP($A149,'Copy of PY1 Data(H)'!$A$1:$A$288,'Copy of PY1 Data(H)'!$A$1:$CZ$288))</f>
        <v>0</v>
      </c>
      <c r="CD149" s="180" cm="1">
        <f t="array" ref="CD149">_xlfn.XLOOKUP(CD$1,'Copy of PY1 Data(H)'!$A$1:$CZ$1,_xlfn.XLOOKUP($A149,'Copy of PY1 Data(H)'!$A$1:$A$288,'Copy of PY1 Data(H)'!$A$1:$CZ$288))</f>
        <v>0</v>
      </c>
    </row>
    <row r="150" spans="1:82" s="968" customFormat="1" x14ac:dyDescent="0.3">
      <c r="B150" s="968" t="s">
        <v>2969</v>
      </c>
      <c r="D150" s="968" t="e" cm="1">
        <f t="array" ref="D150">_xlfn.XLOOKUP(D$1,'Copy of PY1 Data(H)'!$A$1:$CZ$1,_xlfn.XLOOKUP($B150,'Copy of PY1 Data(H)'!$A$1:$A$288,'Copy of PY1 Data(H)'!$A$1:$CZ$288))</f>
        <v>#N/A</v>
      </c>
      <c r="E150" s="968" t="e" cm="1">
        <f t="array" ref="E150">_xlfn.XLOOKUP(E$1,'Copy of PY1 Data(H)'!$A$1:$CZ$1,_xlfn.XLOOKUP($B150,'Copy of PY1 Data(H)'!$A$1:$A$288,'Copy of PY1 Data(H)'!$A$1:$CZ$288))</f>
        <v>#N/A</v>
      </c>
      <c r="F150" s="968" t="e" cm="1">
        <f t="array" ref="F150">_xlfn.XLOOKUP(F$1,'Copy of PY1 Data(H)'!$A$1:$CZ$1,_xlfn.XLOOKUP($B150,'Copy of PY1 Data(H)'!$A$1:$A$288,'Copy of PY1 Data(H)'!$A$1:$CZ$288))</f>
        <v>#N/A</v>
      </c>
      <c r="G150" s="968" t="e" cm="1">
        <f t="array" ref="G150">_xlfn.XLOOKUP(G$1,'Copy of PY1 Data(H)'!$A$1:$CZ$1,_xlfn.XLOOKUP($B150,'Copy of PY1 Data(H)'!$A$1:$A$288,'Copy of PY1 Data(H)'!$A$1:$CZ$288))</f>
        <v>#N/A</v>
      </c>
      <c r="H150" s="968" t="e" cm="1">
        <f t="array" ref="H150">_xlfn.XLOOKUP(H$1,'Copy of PY1 Data(H)'!$A$1:$CZ$1,_xlfn.XLOOKUP($B150,'Copy of PY1 Data(H)'!$A$1:$A$288,'Copy of PY1 Data(H)'!$A$1:$CZ$288))</f>
        <v>#N/A</v>
      </c>
      <c r="I150" s="968" t="e" cm="1">
        <f t="array" ref="I150">_xlfn.XLOOKUP(I$1,'Copy of PY1 Data(H)'!$A$1:$CZ$1,_xlfn.XLOOKUP($B150,'Copy of PY1 Data(H)'!$A$1:$A$288,'Copy of PY1 Data(H)'!$A$1:$CZ$288))</f>
        <v>#N/A</v>
      </c>
      <c r="J150" s="968" t="e" cm="1">
        <f t="array" ref="J150">_xlfn.XLOOKUP(J$1,'Copy of PY1 Data(H)'!$A$1:$CZ$1,_xlfn.XLOOKUP($B150,'Copy of PY1 Data(H)'!$A$1:$A$288,'Copy of PY1 Data(H)'!$A$1:$CZ$288))</f>
        <v>#N/A</v>
      </c>
      <c r="K150" s="968" t="e" cm="1">
        <f t="array" ref="K150">_xlfn.XLOOKUP(K$1,'Copy of PY1 Data(H)'!$A$1:$CZ$1,_xlfn.XLOOKUP($B150,'Copy of PY1 Data(H)'!$A$1:$A$288,'Copy of PY1 Data(H)'!$A$1:$CZ$288))</f>
        <v>#N/A</v>
      </c>
      <c r="L150" s="968" t="e" cm="1">
        <f t="array" ref="L150">_xlfn.XLOOKUP(L$1,'Copy of PY1 Data(H)'!$A$1:$CZ$1,_xlfn.XLOOKUP($B150,'Copy of PY1 Data(H)'!$A$1:$A$288,'Copy of PY1 Data(H)'!$A$1:$CZ$288))</f>
        <v>#N/A</v>
      </c>
      <c r="M150" s="968" t="e" cm="1">
        <f t="array" ref="M150">_xlfn.XLOOKUP(M$1,'Copy of PY1 Data(H)'!$A$1:$CZ$1,_xlfn.XLOOKUP($B150,'Copy of PY1 Data(H)'!$A$1:$A$288,'Copy of PY1 Data(H)'!$A$1:$CZ$288))</f>
        <v>#N/A</v>
      </c>
      <c r="N150" s="968" t="e" cm="1">
        <f t="array" ref="N150">_xlfn.XLOOKUP(N$1,'Copy of PY1 Data(H)'!$A$1:$CZ$1,_xlfn.XLOOKUP($B150,'Copy of PY1 Data(H)'!$A$1:$A$288,'Copy of PY1 Data(H)'!$A$1:$CZ$288))</f>
        <v>#N/A</v>
      </c>
      <c r="O150" s="968" t="e" cm="1">
        <f t="array" ref="O150">_xlfn.XLOOKUP(O$1,'Copy of PY1 Data(H)'!$A$1:$CZ$1,_xlfn.XLOOKUP($B150,'Copy of PY1 Data(H)'!$A$1:$A$288,'Copy of PY1 Data(H)'!$A$1:$CZ$288))</f>
        <v>#N/A</v>
      </c>
      <c r="P150" s="968" t="e" cm="1">
        <f t="array" ref="P150">_xlfn.XLOOKUP(P$1,'Copy of PY1 Data(H)'!$A$1:$CZ$1,_xlfn.XLOOKUP($B150,'Copy of PY1 Data(H)'!$A$1:$A$288,'Copy of PY1 Data(H)'!$A$1:$CZ$288))</f>
        <v>#N/A</v>
      </c>
      <c r="Q150" s="968" t="e" cm="1">
        <f t="array" ref="Q150">_xlfn.XLOOKUP(Q$1,'Copy of PY1 Data(H)'!$A$1:$CZ$1,_xlfn.XLOOKUP($B150,'Copy of PY1 Data(H)'!$A$1:$A$288,'Copy of PY1 Data(H)'!$A$1:$CZ$288))</f>
        <v>#N/A</v>
      </c>
      <c r="R150" s="968" t="e" cm="1">
        <f t="array" ref="R150">_xlfn.XLOOKUP(R$1,'Copy of PY1 Data(H)'!$A$1:$CZ$1,_xlfn.XLOOKUP($B150,'Copy of PY1 Data(H)'!$A$1:$A$288,'Copy of PY1 Data(H)'!$A$1:$CZ$288))</f>
        <v>#N/A</v>
      </c>
      <c r="S150" s="968" t="e" cm="1">
        <f t="array" ref="S150">_xlfn.XLOOKUP(S$1,'Copy of PY1 Data(H)'!$A$1:$CZ$1,_xlfn.XLOOKUP($B150,'Copy of PY1 Data(H)'!$A$1:$A$288,'Copy of PY1 Data(H)'!$A$1:$CZ$288))</f>
        <v>#N/A</v>
      </c>
      <c r="T150" s="968" t="e" cm="1">
        <f t="array" ref="T150">_xlfn.XLOOKUP(T$1,'Copy of PY1 Data(H)'!$A$1:$CZ$1,_xlfn.XLOOKUP($B150,'Copy of PY1 Data(H)'!$A$1:$A$288,'Copy of PY1 Data(H)'!$A$1:$CZ$288))</f>
        <v>#N/A</v>
      </c>
      <c r="U150" s="968" t="e" cm="1">
        <f t="array" ref="U150">_xlfn.XLOOKUP(U$1,'Copy of PY1 Data(H)'!$A$1:$CZ$1,_xlfn.XLOOKUP($B150,'Copy of PY1 Data(H)'!$A$1:$A$288,'Copy of PY1 Data(H)'!$A$1:$CZ$288))</f>
        <v>#N/A</v>
      </c>
      <c r="V150" s="968" t="e" cm="1">
        <f t="array" ref="V150">_xlfn.XLOOKUP(V$1,'Copy of PY1 Data(H)'!$A$1:$CZ$1,_xlfn.XLOOKUP($B150,'Copy of PY1 Data(H)'!$A$1:$A$288,'Copy of PY1 Data(H)'!$A$1:$CZ$288))</f>
        <v>#N/A</v>
      </c>
      <c r="W150" s="968" t="e" cm="1">
        <f t="array" ref="W150">_xlfn.XLOOKUP(W$1,'Copy of PY1 Data(H)'!$A$1:$CZ$1,_xlfn.XLOOKUP($B150,'Copy of PY1 Data(H)'!$A$1:$A$288,'Copy of PY1 Data(H)'!$A$1:$CZ$288))</f>
        <v>#N/A</v>
      </c>
      <c r="X150" s="968" t="e" cm="1">
        <f t="array" ref="X150">_xlfn.XLOOKUP(X$1,'Copy of PY1 Data(H)'!$A$1:$CZ$1,_xlfn.XLOOKUP($B150,'Copy of PY1 Data(H)'!$A$1:$A$288,'Copy of PY1 Data(H)'!$A$1:$CZ$288))</f>
        <v>#N/A</v>
      </c>
      <c r="Y150" s="968" t="e" cm="1">
        <f t="array" ref="Y150">_xlfn.XLOOKUP(Y$1,'Copy of PY1 Data(H)'!$A$1:$CZ$1,_xlfn.XLOOKUP($B150,'Copy of PY1 Data(H)'!$A$1:$A$288,'Copy of PY1 Data(H)'!$A$1:$CZ$288))</f>
        <v>#N/A</v>
      </c>
      <c r="Z150" s="968" t="e" cm="1">
        <f t="array" ref="Z150">_xlfn.XLOOKUP(Z$1,'Copy of PY1 Data(H)'!$A$1:$CZ$1,_xlfn.XLOOKUP($B150,'Copy of PY1 Data(H)'!$A$1:$A$288,'Copy of PY1 Data(H)'!$A$1:$CZ$288))</f>
        <v>#N/A</v>
      </c>
      <c r="AA150" s="968" t="e" cm="1">
        <f t="array" ref="AA150">_xlfn.XLOOKUP(AA$1,'Copy of PY1 Data(H)'!$A$1:$CZ$1,_xlfn.XLOOKUP($B150,'Copy of PY1 Data(H)'!$A$1:$A$288,'Copy of PY1 Data(H)'!$A$1:$CZ$288))</f>
        <v>#N/A</v>
      </c>
      <c r="AB150" s="968" t="e" cm="1">
        <f t="array" ref="AB150">_xlfn.XLOOKUP(AB$1,'Copy of PY1 Data(H)'!$A$1:$CZ$1,_xlfn.XLOOKUP($B150,'Copy of PY1 Data(H)'!$A$1:$A$288,'Copy of PY1 Data(H)'!$A$1:$CZ$288))</f>
        <v>#N/A</v>
      </c>
      <c r="AC150" s="968" t="e" cm="1">
        <f t="array" ref="AC150">_xlfn.XLOOKUP(AC$1,'Copy of PY1 Data(H)'!$A$1:$CZ$1,_xlfn.XLOOKUP($B150,'Copy of PY1 Data(H)'!$A$1:$A$288,'Copy of PY1 Data(H)'!$A$1:$CZ$288))</f>
        <v>#N/A</v>
      </c>
      <c r="AD150" s="968" t="e" cm="1">
        <f t="array" ref="AD150">_xlfn.XLOOKUP(AD$1,'Copy of PY1 Data(H)'!$A$1:$CZ$1,_xlfn.XLOOKUP($B150,'Copy of PY1 Data(H)'!$A$1:$A$288,'Copy of PY1 Data(H)'!$A$1:$CZ$288))</f>
        <v>#N/A</v>
      </c>
      <c r="AE150" s="968" t="e" cm="1">
        <f t="array" ref="AE150">_xlfn.XLOOKUP(AE$1,'Copy of PY1 Data(H)'!$A$1:$CZ$1,_xlfn.XLOOKUP($B150,'Copy of PY1 Data(H)'!$A$1:$A$288,'Copy of PY1 Data(H)'!$A$1:$CZ$288))</f>
        <v>#N/A</v>
      </c>
      <c r="AF150" s="968" t="e" cm="1">
        <f t="array" ref="AF150">_xlfn.XLOOKUP(AF$1,'Copy of PY1 Data(H)'!$A$1:$CZ$1,_xlfn.XLOOKUP($B150,'Copy of PY1 Data(H)'!$A$1:$A$288,'Copy of PY1 Data(H)'!$A$1:$CZ$288))</f>
        <v>#N/A</v>
      </c>
      <c r="AG150" s="968" t="e" cm="1">
        <f t="array" ref="AG150">_xlfn.XLOOKUP(AG$1,'Copy of PY1 Data(H)'!$A$1:$CZ$1,_xlfn.XLOOKUP($B150,'Copy of PY1 Data(H)'!$A$1:$A$288,'Copy of PY1 Data(H)'!$A$1:$CZ$288))</f>
        <v>#N/A</v>
      </c>
      <c r="AH150" s="968" t="e" cm="1">
        <f t="array" ref="AH150">_xlfn.XLOOKUP(AH$1,'Copy of PY1 Data(H)'!$A$1:$CZ$1,_xlfn.XLOOKUP($B150,'Copy of PY1 Data(H)'!$A$1:$A$288,'Copy of PY1 Data(H)'!$A$1:$CZ$288))</f>
        <v>#N/A</v>
      </c>
      <c r="AI150" s="968" t="e" cm="1">
        <f t="array" ref="AI150">_xlfn.XLOOKUP(AI$1,'Copy of PY1 Data(H)'!$A$1:$CZ$1,_xlfn.XLOOKUP($B150,'Copy of PY1 Data(H)'!$A$1:$A$288,'Copy of PY1 Data(H)'!$A$1:$CZ$288))</f>
        <v>#N/A</v>
      </c>
      <c r="AJ150" s="968" t="e" cm="1">
        <f t="array" ref="AJ150">_xlfn.XLOOKUP(AJ$1,'Copy of PY1 Data(H)'!$A$1:$CZ$1,_xlfn.XLOOKUP($B150,'Copy of PY1 Data(H)'!$A$1:$A$288,'Copy of PY1 Data(H)'!$A$1:$CZ$288))</f>
        <v>#N/A</v>
      </c>
      <c r="AK150" s="968" t="e" cm="1">
        <f t="array" ref="AK150">_xlfn.XLOOKUP(AK$1,'Copy of PY1 Data(H)'!$A$1:$CZ$1,_xlfn.XLOOKUP($B150,'Copy of PY1 Data(H)'!$A$1:$A$288,'Copy of PY1 Data(H)'!$A$1:$CZ$288))</f>
        <v>#N/A</v>
      </c>
      <c r="AL150" s="968" t="e" cm="1">
        <f t="array" ref="AL150">_xlfn.XLOOKUP(AL$1,'Copy of PY1 Data(H)'!$A$1:$CZ$1,_xlfn.XLOOKUP($B150,'Copy of PY1 Data(H)'!$A$1:$A$288,'Copy of PY1 Data(H)'!$A$1:$CZ$288))</f>
        <v>#N/A</v>
      </c>
      <c r="AM150" s="968" t="e" cm="1">
        <f t="array" ref="AM150">_xlfn.XLOOKUP(AM$1,'Copy of PY1 Data(H)'!$A$1:$CZ$1,_xlfn.XLOOKUP($B150,'Copy of PY1 Data(H)'!$A$1:$A$288,'Copy of PY1 Data(H)'!$A$1:$CZ$288))</f>
        <v>#N/A</v>
      </c>
      <c r="AN150" s="968" t="e" cm="1">
        <f t="array" ref="AN150">_xlfn.XLOOKUP(AN$1,'Copy of PY1 Data(H)'!$A$1:$CZ$1,_xlfn.XLOOKUP($B150,'Copy of PY1 Data(H)'!$A$1:$A$288,'Copy of PY1 Data(H)'!$A$1:$CZ$288))</f>
        <v>#N/A</v>
      </c>
      <c r="AO150" s="968" t="e" cm="1">
        <f t="array" ref="AO150">_xlfn.XLOOKUP(AO$1,'Copy of PY1 Data(H)'!$A$1:$CZ$1,_xlfn.XLOOKUP($B150,'Copy of PY1 Data(H)'!$A$1:$A$288,'Copy of PY1 Data(H)'!$A$1:$CZ$288))</f>
        <v>#N/A</v>
      </c>
      <c r="AP150" s="968" t="e" cm="1">
        <f t="array" ref="AP150">_xlfn.XLOOKUP(AP$1,'Copy of PY1 Data(H)'!$A$1:$CZ$1,_xlfn.XLOOKUP($B150,'Copy of PY1 Data(H)'!$A$1:$A$288,'Copy of PY1 Data(H)'!$A$1:$CZ$288))</f>
        <v>#N/A</v>
      </c>
      <c r="AQ150" s="968" t="e" cm="1">
        <f t="array" ref="AQ150">_xlfn.XLOOKUP(AQ$1,'Copy of PY1 Data(H)'!$A$1:$CZ$1,_xlfn.XLOOKUP($B150,'Copy of PY1 Data(H)'!$A$1:$A$288,'Copy of PY1 Data(H)'!$A$1:$CZ$288))</f>
        <v>#N/A</v>
      </c>
      <c r="AR150" s="968" t="e" cm="1">
        <f t="array" ref="AR150">_xlfn.XLOOKUP(AR$1,'Copy of PY1 Data(H)'!$A$1:$CZ$1,_xlfn.XLOOKUP($B150,'Copy of PY1 Data(H)'!$A$1:$A$288,'Copy of PY1 Data(H)'!$A$1:$CZ$288))</f>
        <v>#N/A</v>
      </c>
      <c r="AS150" s="968" t="e" cm="1">
        <f t="array" ref="AS150">_xlfn.XLOOKUP(AS$1,'Copy of PY1 Data(H)'!$A$1:$CZ$1,_xlfn.XLOOKUP($B150,'Copy of PY1 Data(H)'!$A$1:$A$288,'Copy of PY1 Data(H)'!$A$1:$CZ$288))</f>
        <v>#N/A</v>
      </c>
      <c r="AT150" s="968" t="e" cm="1">
        <f t="array" ref="AT150">_xlfn.XLOOKUP(AT$1,'Copy of PY1 Data(H)'!$A$1:$CZ$1,_xlfn.XLOOKUP($B150,'Copy of PY1 Data(H)'!$A$1:$A$288,'Copy of PY1 Data(H)'!$A$1:$CZ$288))</f>
        <v>#N/A</v>
      </c>
      <c r="AU150" s="968" t="e" cm="1">
        <f t="array" ref="AU150">_xlfn.XLOOKUP(AU$1,'Copy of PY1 Data(H)'!$A$1:$CZ$1,_xlfn.XLOOKUP($B150,'Copy of PY1 Data(H)'!$A$1:$A$288,'Copy of PY1 Data(H)'!$A$1:$CZ$288))</f>
        <v>#N/A</v>
      </c>
      <c r="AV150" s="968" t="e" cm="1">
        <f t="array" ref="AV150">_xlfn.XLOOKUP(AV$1,'Copy of PY1 Data(H)'!$A$1:$CZ$1,_xlfn.XLOOKUP($B150,'Copy of PY1 Data(H)'!$A$1:$A$288,'Copy of PY1 Data(H)'!$A$1:$CZ$288))</f>
        <v>#N/A</v>
      </c>
      <c r="AW150" s="968" t="e" cm="1">
        <f t="array" ref="AW150">_xlfn.XLOOKUP(AW$1,'Copy of PY1 Data(H)'!$A$1:$CZ$1,_xlfn.XLOOKUP($B150,'Copy of PY1 Data(H)'!$A$1:$A$288,'Copy of PY1 Data(H)'!$A$1:$CZ$288))</f>
        <v>#N/A</v>
      </c>
      <c r="AX150" s="968" t="e" cm="1">
        <f t="array" ref="AX150">_xlfn.XLOOKUP(AX$1,'Copy of PY1 Data(H)'!$A$1:$CZ$1,_xlfn.XLOOKUP($B150,'Copy of PY1 Data(H)'!$A$1:$A$288,'Copy of PY1 Data(H)'!$A$1:$CZ$288))</f>
        <v>#N/A</v>
      </c>
      <c r="AY150" s="968" t="e" cm="1">
        <f t="array" ref="AY150">_xlfn.XLOOKUP(AY$1,'Copy of PY1 Data(H)'!$A$1:$CZ$1,_xlfn.XLOOKUP($B150,'Copy of PY1 Data(H)'!$A$1:$A$288,'Copy of PY1 Data(H)'!$A$1:$CZ$288))</f>
        <v>#N/A</v>
      </c>
      <c r="AZ150" s="968" t="e" cm="1">
        <f t="array" ref="AZ150">_xlfn.XLOOKUP(AZ$1,'Copy of PY1 Data(H)'!$A$1:$CZ$1,_xlfn.XLOOKUP($B150,'Copy of PY1 Data(H)'!$A$1:$A$288,'Copy of PY1 Data(H)'!$A$1:$CZ$288))</f>
        <v>#N/A</v>
      </c>
      <c r="BA150" s="968" t="e" cm="1">
        <f t="array" ref="BA150">_xlfn.XLOOKUP(BA$1,'Copy of PY1 Data(H)'!$A$1:$CZ$1,_xlfn.XLOOKUP($B150,'Copy of PY1 Data(H)'!$A$1:$A$288,'Copy of PY1 Data(H)'!$A$1:$CZ$288))</f>
        <v>#N/A</v>
      </c>
      <c r="BB150" s="968" t="e" cm="1">
        <f t="array" ref="BB150">_xlfn.XLOOKUP(BB$1,'Copy of PY1 Data(H)'!$A$1:$CZ$1,_xlfn.XLOOKUP($B150,'Copy of PY1 Data(H)'!$A$1:$A$288,'Copy of PY1 Data(H)'!$A$1:$CZ$288))</f>
        <v>#N/A</v>
      </c>
      <c r="BC150" s="968" t="e" cm="1">
        <f t="array" ref="BC150">_xlfn.XLOOKUP(BC$1,'Copy of PY1 Data(H)'!$A$1:$CZ$1,_xlfn.XLOOKUP($B150,'Copy of PY1 Data(H)'!$A$1:$A$288,'Copy of PY1 Data(H)'!$A$1:$CZ$288))</f>
        <v>#N/A</v>
      </c>
      <c r="BD150" s="968" t="e" cm="1">
        <f t="array" ref="BD150">_xlfn.XLOOKUP(BD$1,'Copy of PY1 Data(H)'!$A$1:$CZ$1,_xlfn.XLOOKUP($B150,'Copy of PY1 Data(H)'!$A$1:$A$288,'Copy of PY1 Data(H)'!$A$1:$CZ$288))</f>
        <v>#N/A</v>
      </c>
      <c r="BE150" s="968" t="e" cm="1">
        <f t="array" ref="BE150">_xlfn.XLOOKUP(BE$1,'Copy of PY1 Data(H)'!$A$1:$CZ$1,_xlfn.XLOOKUP($B150,'Copy of PY1 Data(H)'!$A$1:$A$288,'Copy of PY1 Data(H)'!$A$1:$CZ$288))</f>
        <v>#N/A</v>
      </c>
      <c r="BF150" s="968" t="e" cm="1">
        <f t="array" ref="BF150">_xlfn.XLOOKUP(BF$1,'Copy of PY1 Data(H)'!$A$1:$CZ$1,_xlfn.XLOOKUP($B150,'Copy of PY1 Data(H)'!$A$1:$A$288,'Copy of PY1 Data(H)'!$A$1:$CZ$288))</f>
        <v>#N/A</v>
      </c>
      <c r="BG150" s="968" t="e" cm="1">
        <f t="array" ref="BG150">_xlfn.XLOOKUP(BG$1,'Copy of PY1 Data(H)'!$A$1:$CZ$1,_xlfn.XLOOKUP($B150,'Copy of PY1 Data(H)'!$A$1:$A$288,'Copy of PY1 Data(H)'!$A$1:$CZ$288))</f>
        <v>#N/A</v>
      </c>
      <c r="BH150" s="968" t="e" cm="1">
        <f t="array" ref="BH150">_xlfn.XLOOKUP(BH$1,'Copy of PY1 Data(H)'!$A$1:$CZ$1,_xlfn.XLOOKUP($B150,'Copy of PY1 Data(H)'!$A$1:$A$288,'Copy of PY1 Data(H)'!$A$1:$CZ$288))</f>
        <v>#N/A</v>
      </c>
      <c r="BI150" s="968" t="e" cm="1">
        <f t="array" ref="BI150">_xlfn.XLOOKUP(BI$1,'Copy of PY1 Data(H)'!$A$1:$CZ$1,_xlfn.XLOOKUP($B150,'Copy of PY1 Data(H)'!$A$1:$A$288,'Copy of PY1 Data(H)'!$A$1:$CZ$288))</f>
        <v>#N/A</v>
      </c>
      <c r="BJ150" s="968" t="e" cm="1">
        <f t="array" ref="BJ150">_xlfn.XLOOKUP(BJ$1,'Copy of PY1 Data(H)'!$A$1:$CZ$1,_xlfn.XLOOKUP($B150,'Copy of PY1 Data(H)'!$A$1:$A$288,'Copy of PY1 Data(H)'!$A$1:$CZ$288))</f>
        <v>#N/A</v>
      </c>
      <c r="BK150" s="968" t="e" cm="1">
        <f t="array" ref="BK150">_xlfn.XLOOKUP(BK$1,'Copy of PY1 Data(H)'!$A$1:$CZ$1,_xlfn.XLOOKUP($B150,'Copy of PY1 Data(H)'!$A$1:$A$288,'Copy of PY1 Data(H)'!$A$1:$CZ$288))</f>
        <v>#N/A</v>
      </c>
      <c r="BL150" s="968" t="e" cm="1">
        <f t="array" ref="BL150">_xlfn.XLOOKUP(BL$1,'Copy of PY1 Data(H)'!$A$1:$CZ$1,_xlfn.XLOOKUP($B150,'Copy of PY1 Data(H)'!$A$1:$A$288,'Copy of PY1 Data(H)'!$A$1:$CZ$288))</f>
        <v>#N/A</v>
      </c>
      <c r="BM150" s="968" t="e" cm="1">
        <f t="array" ref="BM150">_xlfn.XLOOKUP(BM$1,'Copy of PY1 Data(H)'!$A$1:$CZ$1,_xlfn.XLOOKUP($B150,'Copy of PY1 Data(H)'!$A$1:$A$288,'Copy of PY1 Data(H)'!$A$1:$CZ$288))</f>
        <v>#N/A</v>
      </c>
      <c r="BN150" s="968" t="e" cm="1">
        <f t="array" ref="BN150">_xlfn.XLOOKUP(BN$1,'Copy of PY1 Data(H)'!$A$1:$CZ$1,_xlfn.XLOOKUP($B150,'Copy of PY1 Data(H)'!$A$1:$A$288,'Copy of PY1 Data(H)'!$A$1:$CZ$288))</f>
        <v>#N/A</v>
      </c>
      <c r="BO150" s="968" t="e" cm="1">
        <f t="array" ref="BO150">_xlfn.XLOOKUP(BO$1,'Copy of PY1 Data(H)'!$A$1:$CZ$1,_xlfn.XLOOKUP($B150,'Copy of PY1 Data(H)'!$A$1:$A$288,'Copy of PY1 Data(H)'!$A$1:$CZ$288))</f>
        <v>#N/A</v>
      </c>
      <c r="BP150" s="968" t="e" cm="1">
        <f t="array" ref="BP150">_xlfn.XLOOKUP(BP$1,'Copy of PY1 Data(H)'!$A$1:$CZ$1,_xlfn.XLOOKUP($B150,'Copy of PY1 Data(H)'!$A$1:$A$288,'Copy of PY1 Data(H)'!$A$1:$CZ$288))</f>
        <v>#N/A</v>
      </c>
      <c r="BQ150" s="968" t="e" cm="1">
        <f t="array" ref="BQ150">_xlfn.XLOOKUP(BQ$1,'Copy of PY1 Data(H)'!$A$1:$CZ$1,_xlfn.XLOOKUP($B150,'Copy of PY1 Data(H)'!$A$1:$A$288,'Copy of PY1 Data(H)'!$A$1:$CZ$288))</f>
        <v>#N/A</v>
      </c>
      <c r="BR150" s="968" t="e" cm="1">
        <f t="array" ref="BR150">_xlfn.XLOOKUP(BR$1,'Copy of PY1 Data(H)'!$A$1:$CZ$1,_xlfn.XLOOKUP($B150,'Copy of PY1 Data(H)'!$A$1:$A$288,'Copy of PY1 Data(H)'!$A$1:$CZ$288))</f>
        <v>#N/A</v>
      </c>
      <c r="BS150" s="968" t="e" cm="1">
        <f t="array" ref="BS150">_xlfn.XLOOKUP(BS$1,'Copy of PY1 Data(H)'!$A$1:$CZ$1,_xlfn.XLOOKUP($B150,'Copy of PY1 Data(H)'!$A$1:$A$288,'Copy of PY1 Data(H)'!$A$1:$CZ$288))</f>
        <v>#N/A</v>
      </c>
      <c r="BT150" s="968" t="e" cm="1">
        <f t="array" ref="BT150">_xlfn.XLOOKUP(BT$1,'Copy of PY1 Data(H)'!$A$1:$CZ$1,_xlfn.XLOOKUP($B150,'Copy of PY1 Data(H)'!$A$1:$A$288,'Copy of PY1 Data(H)'!$A$1:$CZ$288))</f>
        <v>#N/A</v>
      </c>
      <c r="BU150" s="968" t="e" cm="1">
        <f t="array" ref="BU150">_xlfn.XLOOKUP(BU$1,'Copy of PY1 Data(H)'!$A$1:$CZ$1,_xlfn.XLOOKUP($B150,'Copy of PY1 Data(H)'!$A$1:$A$288,'Copy of PY1 Data(H)'!$A$1:$CZ$288))</f>
        <v>#N/A</v>
      </c>
      <c r="BV150" s="968" t="e" cm="1">
        <f t="array" ref="BV150">_xlfn.XLOOKUP(BV$1,'Copy of PY1 Data(H)'!$A$1:$CZ$1,_xlfn.XLOOKUP($B150,'Copy of PY1 Data(H)'!$A$1:$A$288,'Copy of PY1 Data(H)'!$A$1:$CZ$288))</f>
        <v>#N/A</v>
      </c>
      <c r="BW150" s="968" t="e" cm="1">
        <f t="array" ref="BW150">_xlfn.XLOOKUP(BW$1,'Copy of PY1 Data(H)'!$A$1:$CZ$1,_xlfn.XLOOKUP($B150,'Copy of PY1 Data(H)'!$A$1:$A$288,'Copy of PY1 Data(H)'!$A$1:$CZ$288))</f>
        <v>#N/A</v>
      </c>
      <c r="BX150" s="968" t="e" cm="1">
        <f t="array" ref="BX150">_xlfn.XLOOKUP(BX$1,'Copy of PY1 Data(H)'!$A$1:$CZ$1,_xlfn.XLOOKUP($B150,'Copy of PY1 Data(H)'!$A$1:$A$288,'Copy of PY1 Data(H)'!$A$1:$CZ$288))</f>
        <v>#N/A</v>
      </c>
      <c r="BY150" s="968" t="e" cm="1">
        <f t="array" ref="BY150">_xlfn.XLOOKUP(BY$1,'Copy of PY1 Data(H)'!$A$1:$CZ$1,_xlfn.XLOOKUP($B150,'Copy of PY1 Data(H)'!$A$1:$A$288,'Copy of PY1 Data(H)'!$A$1:$CZ$288))</f>
        <v>#N/A</v>
      </c>
      <c r="BZ150" s="968" t="e" cm="1">
        <f t="array" ref="BZ150">_xlfn.XLOOKUP(BZ$1,'Copy of PY1 Data(H)'!$A$1:$CZ$1,_xlfn.XLOOKUP($B150,'Copy of PY1 Data(H)'!$A$1:$A$288,'Copy of PY1 Data(H)'!$A$1:$CZ$288))</f>
        <v>#N/A</v>
      </c>
      <c r="CA150" s="968" t="e" cm="1">
        <f t="array" ref="CA150">_xlfn.XLOOKUP(CA$1,'Copy of PY1 Data(H)'!$A$1:$CZ$1,_xlfn.XLOOKUP($B150,'Copy of PY1 Data(H)'!$A$1:$A$288,'Copy of PY1 Data(H)'!$A$1:$CZ$288))</f>
        <v>#N/A</v>
      </c>
      <c r="CB150" s="968" t="e" cm="1">
        <f t="array" ref="CB150">_xlfn.XLOOKUP(CB$1,'Copy of PY1 Data(H)'!$A$1:$CZ$1,_xlfn.XLOOKUP($B150,'Copy of PY1 Data(H)'!$A$1:$A$288,'Copy of PY1 Data(H)'!$A$1:$CZ$288))</f>
        <v>#N/A</v>
      </c>
      <c r="CC150" s="968" t="e" cm="1">
        <f t="array" ref="CC150">_xlfn.XLOOKUP(CC$1,'Copy of PY1 Data(H)'!$A$1:$CZ$1,_xlfn.XLOOKUP($B150,'Copy of PY1 Data(H)'!$A$1:$A$288,'Copy of PY1 Data(H)'!$A$1:$CZ$288))</f>
        <v>#N/A</v>
      </c>
      <c r="CD150" s="968" t="e" cm="1">
        <f t="array" ref="CD150">_xlfn.XLOOKUP(CD$1,'Copy of PY1 Data(H)'!$A$1:$CZ$1,_xlfn.XLOOKUP($B150,'Copy of PY1 Data(H)'!$A$1:$A$288,'Copy of PY1 Data(H)'!$A$1:$CZ$288))</f>
        <v>#N/A</v>
      </c>
    </row>
    <row r="151" spans="1:82" s="968" customFormat="1" x14ac:dyDescent="0.3">
      <c r="B151" s="968" t="s">
        <v>2969</v>
      </c>
      <c r="D151" s="968" t="e" cm="1">
        <f t="array" ref="D151">_xlfn.XLOOKUP(D$1,'Copy of PY1 Data(H)'!$A$1:$CZ$1,_xlfn.XLOOKUP($B151,'Copy of PY1 Data(H)'!$A$1:$A$288,'Copy of PY1 Data(H)'!$A$1:$CZ$288))</f>
        <v>#N/A</v>
      </c>
      <c r="E151" s="968" t="e" cm="1">
        <f t="array" ref="E151">_xlfn.XLOOKUP(E$1,'Copy of PY1 Data(H)'!$A$1:$CZ$1,_xlfn.XLOOKUP($B151,'Copy of PY1 Data(H)'!$A$1:$A$288,'Copy of PY1 Data(H)'!$A$1:$CZ$288))</f>
        <v>#N/A</v>
      </c>
      <c r="F151" s="968" t="e" cm="1">
        <f t="array" ref="F151">_xlfn.XLOOKUP(F$1,'Copy of PY1 Data(H)'!$A$1:$CZ$1,_xlfn.XLOOKUP($B151,'Copy of PY1 Data(H)'!$A$1:$A$288,'Copy of PY1 Data(H)'!$A$1:$CZ$288))</f>
        <v>#N/A</v>
      </c>
      <c r="G151" s="968" t="e" cm="1">
        <f t="array" ref="G151">_xlfn.XLOOKUP(G$1,'Copy of PY1 Data(H)'!$A$1:$CZ$1,_xlfn.XLOOKUP($B151,'Copy of PY1 Data(H)'!$A$1:$A$288,'Copy of PY1 Data(H)'!$A$1:$CZ$288))</f>
        <v>#N/A</v>
      </c>
      <c r="H151" s="968" t="e" cm="1">
        <f t="array" ref="H151">_xlfn.XLOOKUP(H$1,'Copy of PY1 Data(H)'!$A$1:$CZ$1,_xlfn.XLOOKUP($B151,'Copy of PY1 Data(H)'!$A$1:$A$288,'Copy of PY1 Data(H)'!$A$1:$CZ$288))</f>
        <v>#N/A</v>
      </c>
      <c r="I151" s="968" t="e" cm="1">
        <f t="array" ref="I151">_xlfn.XLOOKUP(I$1,'Copy of PY1 Data(H)'!$A$1:$CZ$1,_xlfn.XLOOKUP($B151,'Copy of PY1 Data(H)'!$A$1:$A$288,'Copy of PY1 Data(H)'!$A$1:$CZ$288))</f>
        <v>#N/A</v>
      </c>
      <c r="J151" s="968" t="e" cm="1">
        <f t="array" ref="J151">_xlfn.XLOOKUP(J$1,'Copy of PY1 Data(H)'!$A$1:$CZ$1,_xlfn.XLOOKUP($B151,'Copy of PY1 Data(H)'!$A$1:$A$288,'Copy of PY1 Data(H)'!$A$1:$CZ$288))</f>
        <v>#N/A</v>
      </c>
      <c r="K151" s="968" t="e" cm="1">
        <f t="array" ref="K151">_xlfn.XLOOKUP(K$1,'Copy of PY1 Data(H)'!$A$1:$CZ$1,_xlfn.XLOOKUP($B151,'Copy of PY1 Data(H)'!$A$1:$A$288,'Copy of PY1 Data(H)'!$A$1:$CZ$288))</f>
        <v>#N/A</v>
      </c>
      <c r="L151" s="968" t="e" cm="1">
        <f t="array" ref="L151">_xlfn.XLOOKUP(L$1,'Copy of PY1 Data(H)'!$A$1:$CZ$1,_xlfn.XLOOKUP($B151,'Copy of PY1 Data(H)'!$A$1:$A$288,'Copy of PY1 Data(H)'!$A$1:$CZ$288))</f>
        <v>#N/A</v>
      </c>
      <c r="M151" s="968" t="e" cm="1">
        <f t="array" ref="M151">_xlfn.XLOOKUP(M$1,'Copy of PY1 Data(H)'!$A$1:$CZ$1,_xlfn.XLOOKUP($B151,'Copy of PY1 Data(H)'!$A$1:$A$288,'Copy of PY1 Data(H)'!$A$1:$CZ$288))</f>
        <v>#N/A</v>
      </c>
      <c r="N151" s="968" t="e" cm="1">
        <f t="array" ref="N151">_xlfn.XLOOKUP(N$1,'Copy of PY1 Data(H)'!$A$1:$CZ$1,_xlfn.XLOOKUP($B151,'Copy of PY1 Data(H)'!$A$1:$A$288,'Copy of PY1 Data(H)'!$A$1:$CZ$288))</f>
        <v>#N/A</v>
      </c>
      <c r="O151" s="968" t="e" cm="1">
        <f t="array" ref="O151">_xlfn.XLOOKUP(O$1,'Copy of PY1 Data(H)'!$A$1:$CZ$1,_xlfn.XLOOKUP($B151,'Copy of PY1 Data(H)'!$A$1:$A$288,'Copy of PY1 Data(H)'!$A$1:$CZ$288))</f>
        <v>#N/A</v>
      </c>
      <c r="P151" s="968" t="e" cm="1">
        <f t="array" ref="P151">_xlfn.XLOOKUP(P$1,'Copy of PY1 Data(H)'!$A$1:$CZ$1,_xlfn.XLOOKUP($B151,'Copy of PY1 Data(H)'!$A$1:$A$288,'Copy of PY1 Data(H)'!$A$1:$CZ$288))</f>
        <v>#N/A</v>
      </c>
      <c r="Q151" s="968" t="e" cm="1">
        <f t="array" ref="Q151">_xlfn.XLOOKUP(Q$1,'Copy of PY1 Data(H)'!$A$1:$CZ$1,_xlfn.XLOOKUP($B151,'Copy of PY1 Data(H)'!$A$1:$A$288,'Copy of PY1 Data(H)'!$A$1:$CZ$288))</f>
        <v>#N/A</v>
      </c>
      <c r="R151" s="968" t="e" cm="1">
        <f t="array" ref="R151">_xlfn.XLOOKUP(R$1,'Copy of PY1 Data(H)'!$A$1:$CZ$1,_xlfn.XLOOKUP($B151,'Copy of PY1 Data(H)'!$A$1:$A$288,'Copy of PY1 Data(H)'!$A$1:$CZ$288))</f>
        <v>#N/A</v>
      </c>
      <c r="S151" s="968" t="e" cm="1">
        <f t="array" ref="S151">_xlfn.XLOOKUP(S$1,'Copy of PY1 Data(H)'!$A$1:$CZ$1,_xlfn.XLOOKUP($B151,'Copy of PY1 Data(H)'!$A$1:$A$288,'Copy of PY1 Data(H)'!$A$1:$CZ$288))</f>
        <v>#N/A</v>
      </c>
      <c r="T151" s="968" t="e" cm="1">
        <f t="array" ref="T151">_xlfn.XLOOKUP(T$1,'Copy of PY1 Data(H)'!$A$1:$CZ$1,_xlfn.XLOOKUP($B151,'Copy of PY1 Data(H)'!$A$1:$A$288,'Copy of PY1 Data(H)'!$A$1:$CZ$288))</f>
        <v>#N/A</v>
      </c>
      <c r="U151" s="968" t="e" cm="1">
        <f t="array" ref="U151">_xlfn.XLOOKUP(U$1,'Copy of PY1 Data(H)'!$A$1:$CZ$1,_xlfn.XLOOKUP($B151,'Copy of PY1 Data(H)'!$A$1:$A$288,'Copy of PY1 Data(H)'!$A$1:$CZ$288))</f>
        <v>#N/A</v>
      </c>
      <c r="V151" s="968" t="e" cm="1">
        <f t="array" ref="V151">_xlfn.XLOOKUP(V$1,'Copy of PY1 Data(H)'!$A$1:$CZ$1,_xlfn.XLOOKUP($B151,'Copy of PY1 Data(H)'!$A$1:$A$288,'Copy of PY1 Data(H)'!$A$1:$CZ$288))</f>
        <v>#N/A</v>
      </c>
      <c r="W151" s="968" t="e" cm="1">
        <f t="array" ref="W151">_xlfn.XLOOKUP(W$1,'Copy of PY1 Data(H)'!$A$1:$CZ$1,_xlfn.XLOOKUP($B151,'Copy of PY1 Data(H)'!$A$1:$A$288,'Copy of PY1 Data(H)'!$A$1:$CZ$288))</f>
        <v>#N/A</v>
      </c>
      <c r="X151" s="968" t="e" cm="1">
        <f t="array" ref="X151">_xlfn.XLOOKUP(X$1,'Copy of PY1 Data(H)'!$A$1:$CZ$1,_xlfn.XLOOKUP($B151,'Copy of PY1 Data(H)'!$A$1:$A$288,'Copy of PY1 Data(H)'!$A$1:$CZ$288))</f>
        <v>#N/A</v>
      </c>
      <c r="Y151" s="968" t="e" cm="1">
        <f t="array" ref="Y151">_xlfn.XLOOKUP(Y$1,'Copy of PY1 Data(H)'!$A$1:$CZ$1,_xlfn.XLOOKUP($B151,'Copy of PY1 Data(H)'!$A$1:$A$288,'Copy of PY1 Data(H)'!$A$1:$CZ$288))</f>
        <v>#N/A</v>
      </c>
      <c r="Z151" s="968" t="e" cm="1">
        <f t="array" ref="Z151">_xlfn.XLOOKUP(Z$1,'Copy of PY1 Data(H)'!$A$1:$CZ$1,_xlfn.XLOOKUP($B151,'Copy of PY1 Data(H)'!$A$1:$A$288,'Copy of PY1 Data(H)'!$A$1:$CZ$288))</f>
        <v>#N/A</v>
      </c>
      <c r="AA151" s="968" t="e" cm="1">
        <f t="array" ref="AA151">_xlfn.XLOOKUP(AA$1,'Copy of PY1 Data(H)'!$A$1:$CZ$1,_xlfn.XLOOKUP($B151,'Copy of PY1 Data(H)'!$A$1:$A$288,'Copy of PY1 Data(H)'!$A$1:$CZ$288))</f>
        <v>#N/A</v>
      </c>
      <c r="AB151" s="968" t="e" cm="1">
        <f t="array" ref="AB151">_xlfn.XLOOKUP(AB$1,'Copy of PY1 Data(H)'!$A$1:$CZ$1,_xlfn.XLOOKUP($B151,'Copy of PY1 Data(H)'!$A$1:$A$288,'Copy of PY1 Data(H)'!$A$1:$CZ$288))</f>
        <v>#N/A</v>
      </c>
      <c r="AC151" s="968" t="e" cm="1">
        <f t="array" ref="AC151">_xlfn.XLOOKUP(AC$1,'Copy of PY1 Data(H)'!$A$1:$CZ$1,_xlfn.XLOOKUP($B151,'Copy of PY1 Data(H)'!$A$1:$A$288,'Copy of PY1 Data(H)'!$A$1:$CZ$288))</f>
        <v>#N/A</v>
      </c>
      <c r="AD151" s="968" t="e" cm="1">
        <f t="array" ref="AD151">_xlfn.XLOOKUP(AD$1,'Copy of PY1 Data(H)'!$A$1:$CZ$1,_xlfn.XLOOKUP($B151,'Copy of PY1 Data(H)'!$A$1:$A$288,'Copy of PY1 Data(H)'!$A$1:$CZ$288))</f>
        <v>#N/A</v>
      </c>
      <c r="AE151" s="968" t="e" cm="1">
        <f t="array" ref="AE151">_xlfn.XLOOKUP(AE$1,'Copy of PY1 Data(H)'!$A$1:$CZ$1,_xlfn.XLOOKUP($B151,'Copy of PY1 Data(H)'!$A$1:$A$288,'Copy of PY1 Data(H)'!$A$1:$CZ$288))</f>
        <v>#N/A</v>
      </c>
      <c r="AF151" s="968" t="e" cm="1">
        <f t="array" ref="AF151">_xlfn.XLOOKUP(AF$1,'Copy of PY1 Data(H)'!$A$1:$CZ$1,_xlfn.XLOOKUP($B151,'Copy of PY1 Data(H)'!$A$1:$A$288,'Copy of PY1 Data(H)'!$A$1:$CZ$288))</f>
        <v>#N/A</v>
      </c>
      <c r="AG151" s="968" t="e" cm="1">
        <f t="array" ref="AG151">_xlfn.XLOOKUP(AG$1,'Copy of PY1 Data(H)'!$A$1:$CZ$1,_xlfn.XLOOKUP($B151,'Copy of PY1 Data(H)'!$A$1:$A$288,'Copy of PY1 Data(H)'!$A$1:$CZ$288))</f>
        <v>#N/A</v>
      </c>
      <c r="AH151" s="968" t="e" cm="1">
        <f t="array" ref="AH151">_xlfn.XLOOKUP(AH$1,'Copy of PY1 Data(H)'!$A$1:$CZ$1,_xlfn.XLOOKUP($B151,'Copy of PY1 Data(H)'!$A$1:$A$288,'Copy of PY1 Data(H)'!$A$1:$CZ$288))</f>
        <v>#N/A</v>
      </c>
      <c r="AI151" s="968" t="e" cm="1">
        <f t="array" ref="AI151">_xlfn.XLOOKUP(AI$1,'Copy of PY1 Data(H)'!$A$1:$CZ$1,_xlfn.XLOOKUP($B151,'Copy of PY1 Data(H)'!$A$1:$A$288,'Copy of PY1 Data(H)'!$A$1:$CZ$288))</f>
        <v>#N/A</v>
      </c>
      <c r="AJ151" s="968" t="e" cm="1">
        <f t="array" ref="AJ151">_xlfn.XLOOKUP(AJ$1,'Copy of PY1 Data(H)'!$A$1:$CZ$1,_xlfn.XLOOKUP($B151,'Copy of PY1 Data(H)'!$A$1:$A$288,'Copy of PY1 Data(H)'!$A$1:$CZ$288))</f>
        <v>#N/A</v>
      </c>
      <c r="AK151" s="968" t="e" cm="1">
        <f t="array" ref="AK151">_xlfn.XLOOKUP(AK$1,'Copy of PY1 Data(H)'!$A$1:$CZ$1,_xlfn.XLOOKUP($B151,'Copy of PY1 Data(H)'!$A$1:$A$288,'Copy of PY1 Data(H)'!$A$1:$CZ$288))</f>
        <v>#N/A</v>
      </c>
      <c r="AL151" s="968" t="e" cm="1">
        <f t="array" ref="AL151">_xlfn.XLOOKUP(AL$1,'Copy of PY1 Data(H)'!$A$1:$CZ$1,_xlfn.XLOOKUP($B151,'Copy of PY1 Data(H)'!$A$1:$A$288,'Copy of PY1 Data(H)'!$A$1:$CZ$288))</f>
        <v>#N/A</v>
      </c>
      <c r="AM151" s="968" t="e" cm="1">
        <f t="array" ref="AM151">_xlfn.XLOOKUP(AM$1,'Copy of PY1 Data(H)'!$A$1:$CZ$1,_xlfn.XLOOKUP($B151,'Copy of PY1 Data(H)'!$A$1:$A$288,'Copy of PY1 Data(H)'!$A$1:$CZ$288))</f>
        <v>#N/A</v>
      </c>
      <c r="AN151" s="968" t="e" cm="1">
        <f t="array" ref="AN151">_xlfn.XLOOKUP(AN$1,'Copy of PY1 Data(H)'!$A$1:$CZ$1,_xlfn.XLOOKUP($B151,'Copy of PY1 Data(H)'!$A$1:$A$288,'Copy of PY1 Data(H)'!$A$1:$CZ$288))</f>
        <v>#N/A</v>
      </c>
      <c r="AO151" s="968" t="e" cm="1">
        <f t="array" ref="AO151">_xlfn.XLOOKUP(AO$1,'Copy of PY1 Data(H)'!$A$1:$CZ$1,_xlfn.XLOOKUP($B151,'Copy of PY1 Data(H)'!$A$1:$A$288,'Copy of PY1 Data(H)'!$A$1:$CZ$288))</f>
        <v>#N/A</v>
      </c>
      <c r="AP151" s="968" t="e" cm="1">
        <f t="array" ref="AP151">_xlfn.XLOOKUP(AP$1,'Copy of PY1 Data(H)'!$A$1:$CZ$1,_xlfn.XLOOKUP($B151,'Copy of PY1 Data(H)'!$A$1:$A$288,'Copy of PY1 Data(H)'!$A$1:$CZ$288))</f>
        <v>#N/A</v>
      </c>
      <c r="AQ151" s="968" t="e" cm="1">
        <f t="array" ref="AQ151">_xlfn.XLOOKUP(AQ$1,'Copy of PY1 Data(H)'!$A$1:$CZ$1,_xlfn.XLOOKUP($B151,'Copy of PY1 Data(H)'!$A$1:$A$288,'Copy of PY1 Data(H)'!$A$1:$CZ$288))</f>
        <v>#N/A</v>
      </c>
      <c r="AR151" s="968" t="e" cm="1">
        <f t="array" ref="AR151">_xlfn.XLOOKUP(AR$1,'Copy of PY1 Data(H)'!$A$1:$CZ$1,_xlfn.XLOOKUP($B151,'Copy of PY1 Data(H)'!$A$1:$A$288,'Copy of PY1 Data(H)'!$A$1:$CZ$288))</f>
        <v>#N/A</v>
      </c>
      <c r="AS151" s="968" t="e" cm="1">
        <f t="array" ref="AS151">_xlfn.XLOOKUP(AS$1,'Copy of PY1 Data(H)'!$A$1:$CZ$1,_xlfn.XLOOKUP($B151,'Copy of PY1 Data(H)'!$A$1:$A$288,'Copy of PY1 Data(H)'!$A$1:$CZ$288))</f>
        <v>#N/A</v>
      </c>
      <c r="AT151" s="968" t="e" cm="1">
        <f t="array" ref="AT151">_xlfn.XLOOKUP(AT$1,'Copy of PY1 Data(H)'!$A$1:$CZ$1,_xlfn.XLOOKUP($B151,'Copy of PY1 Data(H)'!$A$1:$A$288,'Copy of PY1 Data(H)'!$A$1:$CZ$288))</f>
        <v>#N/A</v>
      </c>
      <c r="AU151" s="968" t="e" cm="1">
        <f t="array" ref="AU151">_xlfn.XLOOKUP(AU$1,'Copy of PY1 Data(H)'!$A$1:$CZ$1,_xlfn.XLOOKUP($B151,'Copy of PY1 Data(H)'!$A$1:$A$288,'Copy of PY1 Data(H)'!$A$1:$CZ$288))</f>
        <v>#N/A</v>
      </c>
      <c r="AV151" s="968" t="e" cm="1">
        <f t="array" ref="AV151">_xlfn.XLOOKUP(AV$1,'Copy of PY1 Data(H)'!$A$1:$CZ$1,_xlfn.XLOOKUP($B151,'Copy of PY1 Data(H)'!$A$1:$A$288,'Copy of PY1 Data(H)'!$A$1:$CZ$288))</f>
        <v>#N/A</v>
      </c>
      <c r="AW151" s="968" t="e" cm="1">
        <f t="array" ref="AW151">_xlfn.XLOOKUP(AW$1,'Copy of PY1 Data(H)'!$A$1:$CZ$1,_xlfn.XLOOKUP($B151,'Copy of PY1 Data(H)'!$A$1:$A$288,'Copy of PY1 Data(H)'!$A$1:$CZ$288))</f>
        <v>#N/A</v>
      </c>
      <c r="AX151" s="968" t="e" cm="1">
        <f t="array" ref="AX151">_xlfn.XLOOKUP(AX$1,'Copy of PY1 Data(H)'!$A$1:$CZ$1,_xlfn.XLOOKUP($B151,'Copy of PY1 Data(H)'!$A$1:$A$288,'Copy of PY1 Data(H)'!$A$1:$CZ$288))</f>
        <v>#N/A</v>
      </c>
      <c r="AY151" s="968" t="e" cm="1">
        <f t="array" ref="AY151">_xlfn.XLOOKUP(AY$1,'Copy of PY1 Data(H)'!$A$1:$CZ$1,_xlfn.XLOOKUP($B151,'Copy of PY1 Data(H)'!$A$1:$A$288,'Copy of PY1 Data(H)'!$A$1:$CZ$288))</f>
        <v>#N/A</v>
      </c>
      <c r="AZ151" s="968" t="e" cm="1">
        <f t="array" ref="AZ151">_xlfn.XLOOKUP(AZ$1,'Copy of PY1 Data(H)'!$A$1:$CZ$1,_xlfn.XLOOKUP($B151,'Copy of PY1 Data(H)'!$A$1:$A$288,'Copy of PY1 Data(H)'!$A$1:$CZ$288))</f>
        <v>#N/A</v>
      </c>
      <c r="BA151" s="968" t="e" cm="1">
        <f t="array" ref="BA151">_xlfn.XLOOKUP(BA$1,'Copy of PY1 Data(H)'!$A$1:$CZ$1,_xlfn.XLOOKUP($B151,'Copy of PY1 Data(H)'!$A$1:$A$288,'Copy of PY1 Data(H)'!$A$1:$CZ$288))</f>
        <v>#N/A</v>
      </c>
      <c r="BB151" s="968" t="e" cm="1">
        <f t="array" ref="BB151">_xlfn.XLOOKUP(BB$1,'Copy of PY1 Data(H)'!$A$1:$CZ$1,_xlfn.XLOOKUP($B151,'Copy of PY1 Data(H)'!$A$1:$A$288,'Copy of PY1 Data(H)'!$A$1:$CZ$288))</f>
        <v>#N/A</v>
      </c>
      <c r="BC151" s="968" t="e" cm="1">
        <f t="array" ref="BC151">_xlfn.XLOOKUP(BC$1,'Copy of PY1 Data(H)'!$A$1:$CZ$1,_xlfn.XLOOKUP($B151,'Copy of PY1 Data(H)'!$A$1:$A$288,'Copy of PY1 Data(H)'!$A$1:$CZ$288))</f>
        <v>#N/A</v>
      </c>
      <c r="BD151" s="968" t="e" cm="1">
        <f t="array" ref="BD151">_xlfn.XLOOKUP(BD$1,'Copy of PY1 Data(H)'!$A$1:$CZ$1,_xlfn.XLOOKUP($B151,'Copy of PY1 Data(H)'!$A$1:$A$288,'Copy of PY1 Data(H)'!$A$1:$CZ$288))</f>
        <v>#N/A</v>
      </c>
      <c r="BE151" s="968" t="e" cm="1">
        <f t="array" ref="BE151">_xlfn.XLOOKUP(BE$1,'Copy of PY1 Data(H)'!$A$1:$CZ$1,_xlfn.XLOOKUP($B151,'Copy of PY1 Data(H)'!$A$1:$A$288,'Copy of PY1 Data(H)'!$A$1:$CZ$288))</f>
        <v>#N/A</v>
      </c>
      <c r="BF151" s="968" t="e" cm="1">
        <f t="array" ref="BF151">_xlfn.XLOOKUP(BF$1,'Copy of PY1 Data(H)'!$A$1:$CZ$1,_xlfn.XLOOKUP($B151,'Copy of PY1 Data(H)'!$A$1:$A$288,'Copy of PY1 Data(H)'!$A$1:$CZ$288))</f>
        <v>#N/A</v>
      </c>
      <c r="BG151" s="968" t="e" cm="1">
        <f t="array" ref="BG151">_xlfn.XLOOKUP(BG$1,'Copy of PY1 Data(H)'!$A$1:$CZ$1,_xlfn.XLOOKUP($B151,'Copy of PY1 Data(H)'!$A$1:$A$288,'Copy of PY1 Data(H)'!$A$1:$CZ$288))</f>
        <v>#N/A</v>
      </c>
      <c r="BH151" s="968" t="e" cm="1">
        <f t="array" ref="BH151">_xlfn.XLOOKUP(BH$1,'Copy of PY1 Data(H)'!$A$1:$CZ$1,_xlfn.XLOOKUP($B151,'Copy of PY1 Data(H)'!$A$1:$A$288,'Copy of PY1 Data(H)'!$A$1:$CZ$288))</f>
        <v>#N/A</v>
      </c>
      <c r="BI151" s="968" t="e" cm="1">
        <f t="array" ref="BI151">_xlfn.XLOOKUP(BI$1,'Copy of PY1 Data(H)'!$A$1:$CZ$1,_xlfn.XLOOKUP($B151,'Copy of PY1 Data(H)'!$A$1:$A$288,'Copy of PY1 Data(H)'!$A$1:$CZ$288))</f>
        <v>#N/A</v>
      </c>
      <c r="BJ151" s="968" t="e" cm="1">
        <f t="array" ref="BJ151">_xlfn.XLOOKUP(BJ$1,'Copy of PY1 Data(H)'!$A$1:$CZ$1,_xlfn.XLOOKUP($B151,'Copy of PY1 Data(H)'!$A$1:$A$288,'Copy of PY1 Data(H)'!$A$1:$CZ$288))</f>
        <v>#N/A</v>
      </c>
      <c r="BK151" s="968" t="e" cm="1">
        <f t="array" ref="BK151">_xlfn.XLOOKUP(BK$1,'Copy of PY1 Data(H)'!$A$1:$CZ$1,_xlfn.XLOOKUP($B151,'Copy of PY1 Data(H)'!$A$1:$A$288,'Copy of PY1 Data(H)'!$A$1:$CZ$288))</f>
        <v>#N/A</v>
      </c>
      <c r="BL151" s="968" t="e" cm="1">
        <f t="array" ref="BL151">_xlfn.XLOOKUP(BL$1,'Copy of PY1 Data(H)'!$A$1:$CZ$1,_xlfn.XLOOKUP($B151,'Copy of PY1 Data(H)'!$A$1:$A$288,'Copy of PY1 Data(H)'!$A$1:$CZ$288))</f>
        <v>#N/A</v>
      </c>
      <c r="BM151" s="968" t="e" cm="1">
        <f t="array" ref="BM151">_xlfn.XLOOKUP(BM$1,'Copy of PY1 Data(H)'!$A$1:$CZ$1,_xlfn.XLOOKUP($B151,'Copy of PY1 Data(H)'!$A$1:$A$288,'Copy of PY1 Data(H)'!$A$1:$CZ$288))</f>
        <v>#N/A</v>
      </c>
      <c r="BN151" s="968" t="e" cm="1">
        <f t="array" ref="BN151">_xlfn.XLOOKUP(BN$1,'Copy of PY1 Data(H)'!$A$1:$CZ$1,_xlfn.XLOOKUP($B151,'Copy of PY1 Data(H)'!$A$1:$A$288,'Copy of PY1 Data(H)'!$A$1:$CZ$288))</f>
        <v>#N/A</v>
      </c>
      <c r="BO151" s="968" t="e" cm="1">
        <f t="array" ref="BO151">_xlfn.XLOOKUP(BO$1,'Copy of PY1 Data(H)'!$A$1:$CZ$1,_xlfn.XLOOKUP($B151,'Copy of PY1 Data(H)'!$A$1:$A$288,'Copy of PY1 Data(H)'!$A$1:$CZ$288))</f>
        <v>#N/A</v>
      </c>
      <c r="BP151" s="968" t="e" cm="1">
        <f t="array" ref="BP151">_xlfn.XLOOKUP(BP$1,'Copy of PY1 Data(H)'!$A$1:$CZ$1,_xlfn.XLOOKUP($B151,'Copy of PY1 Data(H)'!$A$1:$A$288,'Copy of PY1 Data(H)'!$A$1:$CZ$288))</f>
        <v>#N/A</v>
      </c>
      <c r="BQ151" s="968" t="e" cm="1">
        <f t="array" ref="BQ151">_xlfn.XLOOKUP(BQ$1,'Copy of PY1 Data(H)'!$A$1:$CZ$1,_xlfn.XLOOKUP($B151,'Copy of PY1 Data(H)'!$A$1:$A$288,'Copy of PY1 Data(H)'!$A$1:$CZ$288))</f>
        <v>#N/A</v>
      </c>
      <c r="BR151" s="968" t="e" cm="1">
        <f t="array" ref="BR151">_xlfn.XLOOKUP(BR$1,'Copy of PY1 Data(H)'!$A$1:$CZ$1,_xlfn.XLOOKUP($B151,'Copy of PY1 Data(H)'!$A$1:$A$288,'Copy of PY1 Data(H)'!$A$1:$CZ$288))</f>
        <v>#N/A</v>
      </c>
      <c r="BS151" s="968" t="e" cm="1">
        <f t="array" ref="BS151">_xlfn.XLOOKUP(BS$1,'Copy of PY1 Data(H)'!$A$1:$CZ$1,_xlfn.XLOOKUP($B151,'Copy of PY1 Data(H)'!$A$1:$A$288,'Copy of PY1 Data(H)'!$A$1:$CZ$288))</f>
        <v>#N/A</v>
      </c>
      <c r="BT151" s="968" t="e" cm="1">
        <f t="array" ref="BT151">_xlfn.XLOOKUP(BT$1,'Copy of PY1 Data(H)'!$A$1:$CZ$1,_xlfn.XLOOKUP($B151,'Copy of PY1 Data(H)'!$A$1:$A$288,'Copy of PY1 Data(H)'!$A$1:$CZ$288))</f>
        <v>#N/A</v>
      </c>
      <c r="BU151" s="968" t="e" cm="1">
        <f t="array" ref="BU151">_xlfn.XLOOKUP(BU$1,'Copy of PY1 Data(H)'!$A$1:$CZ$1,_xlfn.XLOOKUP($B151,'Copy of PY1 Data(H)'!$A$1:$A$288,'Copy of PY1 Data(H)'!$A$1:$CZ$288))</f>
        <v>#N/A</v>
      </c>
      <c r="BV151" s="968" t="e" cm="1">
        <f t="array" ref="BV151">_xlfn.XLOOKUP(BV$1,'Copy of PY1 Data(H)'!$A$1:$CZ$1,_xlfn.XLOOKUP($B151,'Copy of PY1 Data(H)'!$A$1:$A$288,'Copy of PY1 Data(H)'!$A$1:$CZ$288))</f>
        <v>#N/A</v>
      </c>
      <c r="BW151" s="968" t="e" cm="1">
        <f t="array" ref="BW151">_xlfn.XLOOKUP(BW$1,'Copy of PY1 Data(H)'!$A$1:$CZ$1,_xlfn.XLOOKUP($B151,'Copy of PY1 Data(H)'!$A$1:$A$288,'Copy of PY1 Data(H)'!$A$1:$CZ$288))</f>
        <v>#N/A</v>
      </c>
      <c r="BX151" s="968" t="e" cm="1">
        <f t="array" ref="BX151">_xlfn.XLOOKUP(BX$1,'Copy of PY1 Data(H)'!$A$1:$CZ$1,_xlfn.XLOOKUP($B151,'Copy of PY1 Data(H)'!$A$1:$A$288,'Copy of PY1 Data(H)'!$A$1:$CZ$288))</f>
        <v>#N/A</v>
      </c>
      <c r="BY151" s="968" t="e" cm="1">
        <f t="array" ref="BY151">_xlfn.XLOOKUP(BY$1,'Copy of PY1 Data(H)'!$A$1:$CZ$1,_xlfn.XLOOKUP($B151,'Copy of PY1 Data(H)'!$A$1:$A$288,'Copy of PY1 Data(H)'!$A$1:$CZ$288))</f>
        <v>#N/A</v>
      </c>
      <c r="BZ151" s="968" t="e" cm="1">
        <f t="array" ref="BZ151">_xlfn.XLOOKUP(BZ$1,'Copy of PY1 Data(H)'!$A$1:$CZ$1,_xlfn.XLOOKUP($B151,'Copy of PY1 Data(H)'!$A$1:$A$288,'Copy of PY1 Data(H)'!$A$1:$CZ$288))</f>
        <v>#N/A</v>
      </c>
      <c r="CA151" s="968" t="e" cm="1">
        <f t="array" ref="CA151">_xlfn.XLOOKUP(CA$1,'Copy of PY1 Data(H)'!$A$1:$CZ$1,_xlfn.XLOOKUP($B151,'Copy of PY1 Data(H)'!$A$1:$A$288,'Copy of PY1 Data(H)'!$A$1:$CZ$288))</f>
        <v>#N/A</v>
      </c>
      <c r="CB151" s="968" t="e" cm="1">
        <f t="array" ref="CB151">_xlfn.XLOOKUP(CB$1,'Copy of PY1 Data(H)'!$A$1:$CZ$1,_xlfn.XLOOKUP($B151,'Copy of PY1 Data(H)'!$A$1:$A$288,'Copy of PY1 Data(H)'!$A$1:$CZ$288))</f>
        <v>#N/A</v>
      </c>
      <c r="CC151" s="968" t="e" cm="1">
        <f t="array" ref="CC151">_xlfn.XLOOKUP(CC$1,'Copy of PY1 Data(H)'!$A$1:$CZ$1,_xlfn.XLOOKUP($B151,'Copy of PY1 Data(H)'!$A$1:$A$288,'Copy of PY1 Data(H)'!$A$1:$CZ$288))</f>
        <v>#N/A</v>
      </c>
      <c r="CD151" s="968" t="e" cm="1">
        <f t="array" ref="CD151">_xlfn.XLOOKUP(CD$1,'Copy of PY1 Data(H)'!$A$1:$CZ$1,_xlfn.XLOOKUP($B151,'Copy of PY1 Data(H)'!$A$1:$A$288,'Copy of PY1 Data(H)'!$A$1:$CZ$288))</f>
        <v>#N/A</v>
      </c>
    </row>
    <row r="152" spans="1:82" s="968" customFormat="1" x14ac:dyDescent="0.3">
      <c r="B152" s="968" t="s">
        <v>2969</v>
      </c>
      <c r="D152" s="968" t="e" cm="1">
        <f t="array" ref="D152">_xlfn.XLOOKUP(D$1,'Copy of PY1 Data(H)'!$A$1:$CZ$1,_xlfn.XLOOKUP($B152,'Copy of PY1 Data(H)'!$A$1:$A$288,'Copy of PY1 Data(H)'!$A$1:$CZ$288))</f>
        <v>#N/A</v>
      </c>
      <c r="E152" s="968" t="e" cm="1">
        <f t="array" ref="E152">_xlfn.XLOOKUP(E$1,'Copy of PY1 Data(H)'!$A$1:$CZ$1,_xlfn.XLOOKUP($B152,'Copy of PY1 Data(H)'!$A$1:$A$288,'Copy of PY1 Data(H)'!$A$1:$CZ$288))</f>
        <v>#N/A</v>
      </c>
      <c r="F152" s="968" t="e" cm="1">
        <f t="array" ref="F152">_xlfn.XLOOKUP(F$1,'Copy of PY1 Data(H)'!$A$1:$CZ$1,_xlfn.XLOOKUP($B152,'Copy of PY1 Data(H)'!$A$1:$A$288,'Copy of PY1 Data(H)'!$A$1:$CZ$288))</f>
        <v>#N/A</v>
      </c>
      <c r="G152" s="968" t="e" cm="1">
        <f t="array" ref="G152">_xlfn.XLOOKUP(G$1,'Copy of PY1 Data(H)'!$A$1:$CZ$1,_xlfn.XLOOKUP($B152,'Copy of PY1 Data(H)'!$A$1:$A$288,'Copy of PY1 Data(H)'!$A$1:$CZ$288))</f>
        <v>#N/A</v>
      </c>
      <c r="H152" s="968" t="e" cm="1">
        <f t="array" ref="H152">_xlfn.XLOOKUP(H$1,'Copy of PY1 Data(H)'!$A$1:$CZ$1,_xlfn.XLOOKUP($B152,'Copy of PY1 Data(H)'!$A$1:$A$288,'Copy of PY1 Data(H)'!$A$1:$CZ$288))</f>
        <v>#N/A</v>
      </c>
      <c r="I152" s="968" t="e" cm="1">
        <f t="array" ref="I152">_xlfn.XLOOKUP(I$1,'Copy of PY1 Data(H)'!$A$1:$CZ$1,_xlfn.XLOOKUP($B152,'Copy of PY1 Data(H)'!$A$1:$A$288,'Copy of PY1 Data(H)'!$A$1:$CZ$288))</f>
        <v>#N/A</v>
      </c>
      <c r="J152" s="968" t="e" cm="1">
        <f t="array" ref="J152">_xlfn.XLOOKUP(J$1,'Copy of PY1 Data(H)'!$A$1:$CZ$1,_xlfn.XLOOKUP($B152,'Copy of PY1 Data(H)'!$A$1:$A$288,'Copy of PY1 Data(H)'!$A$1:$CZ$288))</f>
        <v>#N/A</v>
      </c>
      <c r="K152" s="968" t="e" cm="1">
        <f t="array" ref="K152">_xlfn.XLOOKUP(K$1,'Copy of PY1 Data(H)'!$A$1:$CZ$1,_xlfn.XLOOKUP($B152,'Copy of PY1 Data(H)'!$A$1:$A$288,'Copy of PY1 Data(H)'!$A$1:$CZ$288))</f>
        <v>#N/A</v>
      </c>
      <c r="L152" s="968" t="e" cm="1">
        <f t="array" ref="L152">_xlfn.XLOOKUP(L$1,'Copy of PY1 Data(H)'!$A$1:$CZ$1,_xlfn.XLOOKUP($B152,'Copy of PY1 Data(H)'!$A$1:$A$288,'Copy of PY1 Data(H)'!$A$1:$CZ$288))</f>
        <v>#N/A</v>
      </c>
      <c r="M152" s="968" t="e" cm="1">
        <f t="array" ref="M152">_xlfn.XLOOKUP(M$1,'Copy of PY1 Data(H)'!$A$1:$CZ$1,_xlfn.XLOOKUP($B152,'Copy of PY1 Data(H)'!$A$1:$A$288,'Copy of PY1 Data(H)'!$A$1:$CZ$288))</f>
        <v>#N/A</v>
      </c>
      <c r="N152" s="968" t="e" cm="1">
        <f t="array" ref="N152">_xlfn.XLOOKUP(N$1,'Copy of PY1 Data(H)'!$A$1:$CZ$1,_xlfn.XLOOKUP($B152,'Copy of PY1 Data(H)'!$A$1:$A$288,'Copy of PY1 Data(H)'!$A$1:$CZ$288))</f>
        <v>#N/A</v>
      </c>
      <c r="O152" s="968" t="e" cm="1">
        <f t="array" ref="O152">_xlfn.XLOOKUP(O$1,'Copy of PY1 Data(H)'!$A$1:$CZ$1,_xlfn.XLOOKUP($B152,'Copy of PY1 Data(H)'!$A$1:$A$288,'Copy of PY1 Data(H)'!$A$1:$CZ$288))</f>
        <v>#N/A</v>
      </c>
      <c r="P152" s="968" t="e" cm="1">
        <f t="array" ref="P152">_xlfn.XLOOKUP(P$1,'Copy of PY1 Data(H)'!$A$1:$CZ$1,_xlfn.XLOOKUP($B152,'Copy of PY1 Data(H)'!$A$1:$A$288,'Copy of PY1 Data(H)'!$A$1:$CZ$288))</f>
        <v>#N/A</v>
      </c>
      <c r="Q152" s="968" t="e" cm="1">
        <f t="array" ref="Q152">_xlfn.XLOOKUP(Q$1,'Copy of PY1 Data(H)'!$A$1:$CZ$1,_xlfn.XLOOKUP($B152,'Copy of PY1 Data(H)'!$A$1:$A$288,'Copy of PY1 Data(H)'!$A$1:$CZ$288))</f>
        <v>#N/A</v>
      </c>
      <c r="R152" s="968" t="e" cm="1">
        <f t="array" ref="R152">_xlfn.XLOOKUP(R$1,'Copy of PY1 Data(H)'!$A$1:$CZ$1,_xlfn.XLOOKUP($B152,'Copy of PY1 Data(H)'!$A$1:$A$288,'Copy of PY1 Data(H)'!$A$1:$CZ$288))</f>
        <v>#N/A</v>
      </c>
      <c r="S152" s="968" t="e" cm="1">
        <f t="array" ref="S152">_xlfn.XLOOKUP(S$1,'Copy of PY1 Data(H)'!$A$1:$CZ$1,_xlfn.XLOOKUP($B152,'Copy of PY1 Data(H)'!$A$1:$A$288,'Copy of PY1 Data(H)'!$A$1:$CZ$288))</f>
        <v>#N/A</v>
      </c>
      <c r="T152" s="968" t="e" cm="1">
        <f t="array" ref="T152">_xlfn.XLOOKUP(T$1,'Copy of PY1 Data(H)'!$A$1:$CZ$1,_xlfn.XLOOKUP($B152,'Copy of PY1 Data(H)'!$A$1:$A$288,'Copy of PY1 Data(H)'!$A$1:$CZ$288))</f>
        <v>#N/A</v>
      </c>
      <c r="U152" s="968" t="e" cm="1">
        <f t="array" ref="U152">_xlfn.XLOOKUP(U$1,'Copy of PY1 Data(H)'!$A$1:$CZ$1,_xlfn.XLOOKUP($B152,'Copy of PY1 Data(H)'!$A$1:$A$288,'Copy of PY1 Data(H)'!$A$1:$CZ$288))</f>
        <v>#N/A</v>
      </c>
      <c r="V152" s="968" t="e" cm="1">
        <f t="array" ref="V152">_xlfn.XLOOKUP(V$1,'Copy of PY1 Data(H)'!$A$1:$CZ$1,_xlfn.XLOOKUP($B152,'Copy of PY1 Data(H)'!$A$1:$A$288,'Copy of PY1 Data(H)'!$A$1:$CZ$288))</f>
        <v>#N/A</v>
      </c>
      <c r="W152" s="968" t="e" cm="1">
        <f t="array" ref="W152">_xlfn.XLOOKUP(W$1,'Copy of PY1 Data(H)'!$A$1:$CZ$1,_xlfn.XLOOKUP($B152,'Copy of PY1 Data(H)'!$A$1:$A$288,'Copy of PY1 Data(H)'!$A$1:$CZ$288))</f>
        <v>#N/A</v>
      </c>
      <c r="X152" s="968" t="e" cm="1">
        <f t="array" ref="X152">_xlfn.XLOOKUP(X$1,'Copy of PY1 Data(H)'!$A$1:$CZ$1,_xlfn.XLOOKUP($B152,'Copy of PY1 Data(H)'!$A$1:$A$288,'Copy of PY1 Data(H)'!$A$1:$CZ$288))</f>
        <v>#N/A</v>
      </c>
      <c r="Y152" s="968" t="e" cm="1">
        <f t="array" ref="Y152">_xlfn.XLOOKUP(Y$1,'Copy of PY1 Data(H)'!$A$1:$CZ$1,_xlfn.XLOOKUP($B152,'Copy of PY1 Data(H)'!$A$1:$A$288,'Copy of PY1 Data(H)'!$A$1:$CZ$288))</f>
        <v>#N/A</v>
      </c>
      <c r="Z152" s="968" t="e" cm="1">
        <f t="array" ref="Z152">_xlfn.XLOOKUP(Z$1,'Copy of PY1 Data(H)'!$A$1:$CZ$1,_xlfn.XLOOKUP($B152,'Copy of PY1 Data(H)'!$A$1:$A$288,'Copy of PY1 Data(H)'!$A$1:$CZ$288))</f>
        <v>#N/A</v>
      </c>
      <c r="AA152" s="968" t="e" cm="1">
        <f t="array" ref="AA152">_xlfn.XLOOKUP(AA$1,'Copy of PY1 Data(H)'!$A$1:$CZ$1,_xlfn.XLOOKUP($B152,'Copy of PY1 Data(H)'!$A$1:$A$288,'Copy of PY1 Data(H)'!$A$1:$CZ$288))</f>
        <v>#N/A</v>
      </c>
      <c r="AB152" s="968" t="e" cm="1">
        <f t="array" ref="AB152">_xlfn.XLOOKUP(AB$1,'Copy of PY1 Data(H)'!$A$1:$CZ$1,_xlfn.XLOOKUP($B152,'Copy of PY1 Data(H)'!$A$1:$A$288,'Copy of PY1 Data(H)'!$A$1:$CZ$288))</f>
        <v>#N/A</v>
      </c>
      <c r="AC152" s="968" t="e" cm="1">
        <f t="array" ref="AC152">_xlfn.XLOOKUP(AC$1,'Copy of PY1 Data(H)'!$A$1:$CZ$1,_xlfn.XLOOKUP($B152,'Copy of PY1 Data(H)'!$A$1:$A$288,'Copy of PY1 Data(H)'!$A$1:$CZ$288))</f>
        <v>#N/A</v>
      </c>
      <c r="AD152" s="968" t="e" cm="1">
        <f t="array" ref="AD152">_xlfn.XLOOKUP(AD$1,'Copy of PY1 Data(H)'!$A$1:$CZ$1,_xlfn.XLOOKUP($B152,'Copy of PY1 Data(H)'!$A$1:$A$288,'Copy of PY1 Data(H)'!$A$1:$CZ$288))</f>
        <v>#N/A</v>
      </c>
      <c r="AE152" s="968" t="e" cm="1">
        <f t="array" ref="AE152">_xlfn.XLOOKUP(AE$1,'Copy of PY1 Data(H)'!$A$1:$CZ$1,_xlfn.XLOOKUP($B152,'Copy of PY1 Data(H)'!$A$1:$A$288,'Copy of PY1 Data(H)'!$A$1:$CZ$288))</f>
        <v>#N/A</v>
      </c>
      <c r="AF152" s="968" t="e" cm="1">
        <f t="array" ref="AF152">_xlfn.XLOOKUP(AF$1,'Copy of PY1 Data(H)'!$A$1:$CZ$1,_xlfn.XLOOKUP($B152,'Copy of PY1 Data(H)'!$A$1:$A$288,'Copy of PY1 Data(H)'!$A$1:$CZ$288))</f>
        <v>#N/A</v>
      </c>
      <c r="AG152" s="968" t="e" cm="1">
        <f t="array" ref="AG152">_xlfn.XLOOKUP(AG$1,'Copy of PY1 Data(H)'!$A$1:$CZ$1,_xlfn.XLOOKUP($B152,'Copy of PY1 Data(H)'!$A$1:$A$288,'Copy of PY1 Data(H)'!$A$1:$CZ$288))</f>
        <v>#N/A</v>
      </c>
      <c r="AH152" s="968" t="e" cm="1">
        <f t="array" ref="AH152">_xlfn.XLOOKUP(AH$1,'Copy of PY1 Data(H)'!$A$1:$CZ$1,_xlfn.XLOOKUP($B152,'Copy of PY1 Data(H)'!$A$1:$A$288,'Copy of PY1 Data(H)'!$A$1:$CZ$288))</f>
        <v>#N/A</v>
      </c>
      <c r="AI152" s="968" t="e" cm="1">
        <f t="array" ref="AI152">_xlfn.XLOOKUP(AI$1,'Copy of PY1 Data(H)'!$A$1:$CZ$1,_xlfn.XLOOKUP($B152,'Copy of PY1 Data(H)'!$A$1:$A$288,'Copy of PY1 Data(H)'!$A$1:$CZ$288))</f>
        <v>#N/A</v>
      </c>
      <c r="AJ152" s="968" t="e" cm="1">
        <f t="array" ref="AJ152">_xlfn.XLOOKUP(AJ$1,'Copy of PY1 Data(H)'!$A$1:$CZ$1,_xlfn.XLOOKUP($B152,'Copy of PY1 Data(H)'!$A$1:$A$288,'Copy of PY1 Data(H)'!$A$1:$CZ$288))</f>
        <v>#N/A</v>
      </c>
      <c r="AK152" s="968" t="e" cm="1">
        <f t="array" ref="AK152">_xlfn.XLOOKUP(AK$1,'Copy of PY1 Data(H)'!$A$1:$CZ$1,_xlfn.XLOOKUP($B152,'Copy of PY1 Data(H)'!$A$1:$A$288,'Copy of PY1 Data(H)'!$A$1:$CZ$288))</f>
        <v>#N/A</v>
      </c>
      <c r="AL152" s="968" t="e" cm="1">
        <f t="array" ref="AL152">_xlfn.XLOOKUP(AL$1,'Copy of PY1 Data(H)'!$A$1:$CZ$1,_xlfn.XLOOKUP($B152,'Copy of PY1 Data(H)'!$A$1:$A$288,'Copy of PY1 Data(H)'!$A$1:$CZ$288))</f>
        <v>#N/A</v>
      </c>
      <c r="AM152" s="968" t="e" cm="1">
        <f t="array" ref="AM152">_xlfn.XLOOKUP(AM$1,'Copy of PY1 Data(H)'!$A$1:$CZ$1,_xlfn.XLOOKUP($B152,'Copy of PY1 Data(H)'!$A$1:$A$288,'Copy of PY1 Data(H)'!$A$1:$CZ$288))</f>
        <v>#N/A</v>
      </c>
      <c r="AN152" s="968" t="e" cm="1">
        <f t="array" ref="AN152">_xlfn.XLOOKUP(AN$1,'Copy of PY1 Data(H)'!$A$1:$CZ$1,_xlfn.XLOOKUP($B152,'Copy of PY1 Data(H)'!$A$1:$A$288,'Copy of PY1 Data(H)'!$A$1:$CZ$288))</f>
        <v>#N/A</v>
      </c>
      <c r="AO152" s="968" t="e" cm="1">
        <f t="array" ref="AO152">_xlfn.XLOOKUP(AO$1,'Copy of PY1 Data(H)'!$A$1:$CZ$1,_xlfn.XLOOKUP($B152,'Copy of PY1 Data(H)'!$A$1:$A$288,'Copy of PY1 Data(H)'!$A$1:$CZ$288))</f>
        <v>#N/A</v>
      </c>
      <c r="AP152" s="968" t="e" cm="1">
        <f t="array" ref="AP152">_xlfn.XLOOKUP(AP$1,'Copy of PY1 Data(H)'!$A$1:$CZ$1,_xlfn.XLOOKUP($B152,'Copy of PY1 Data(H)'!$A$1:$A$288,'Copy of PY1 Data(H)'!$A$1:$CZ$288))</f>
        <v>#N/A</v>
      </c>
      <c r="AQ152" s="968" t="e" cm="1">
        <f t="array" ref="AQ152">_xlfn.XLOOKUP(AQ$1,'Copy of PY1 Data(H)'!$A$1:$CZ$1,_xlfn.XLOOKUP($B152,'Copy of PY1 Data(H)'!$A$1:$A$288,'Copy of PY1 Data(H)'!$A$1:$CZ$288))</f>
        <v>#N/A</v>
      </c>
      <c r="AR152" s="968" t="e" cm="1">
        <f t="array" ref="AR152">_xlfn.XLOOKUP(AR$1,'Copy of PY1 Data(H)'!$A$1:$CZ$1,_xlfn.XLOOKUP($B152,'Copy of PY1 Data(H)'!$A$1:$A$288,'Copy of PY1 Data(H)'!$A$1:$CZ$288))</f>
        <v>#N/A</v>
      </c>
      <c r="AS152" s="968" t="e" cm="1">
        <f t="array" ref="AS152">_xlfn.XLOOKUP(AS$1,'Copy of PY1 Data(H)'!$A$1:$CZ$1,_xlfn.XLOOKUP($B152,'Copy of PY1 Data(H)'!$A$1:$A$288,'Copy of PY1 Data(H)'!$A$1:$CZ$288))</f>
        <v>#N/A</v>
      </c>
      <c r="AT152" s="968" t="e" cm="1">
        <f t="array" ref="AT152">_xlfn.XLOOKUP(AT$1,'Copy of PY1 Data(H)'!$A$1:$CZ$1,_xlfn.XLOOKUP($B152,'Copy of PY1 Data(H)'!$A$1:$A$288,'Copy of PY1 Data(H)'!$A$1:$CZ$288))</f>
        <v>#N/A</v>
      </c>
      <c r="AU152" s="968" t="e" cm="1">
        <f t="array" ref="AU152">_xlfn.XLOOKUP(AU$1,'Copy of PY1 Data(H)'!$A$1:$CZ$1,_xlfn.XLOOKUP($B152,'Copy of PY1 Data(H)'!$A$1:$A$288,'Copy of PY1 Data(H)'!$A$1:$CZ$288))</f>
        <v>#N/A</v>
      </c>
      <c r="AV152" s="968" t="e" cm="1">
        <f t="array" ref="AV152">_xlfn.XLOOKUP(AV$1,'Copy of PY1 Data(H)'!$A$1:$CZ$1,_xlfn.XLOOKUP($B152,'Copy of PY1 Data(H)'!$A$1:$A$288,'Copy of PY1 Data(H)'!$A$1:$CZ$288))</f>
        <v>#N/A</v>
      </c>
      <c r="AW152" s="968" t="e" cm="1">
        <f t="array" ref="AW152">_xlfn.XLOOKUP(AW$1,'Copy of PY1 Data(H)'!$A$1:$CZ$1,_xlfn.XLOOKUP($B152,'Copy of PY1 Data(H)'!$A$1:$A$288,'Copy of PY1 Data(H)'!$A$1:$CZ$288))</f>
        <v>#N/A</v>
      </c>
      <c r="AX152" s="968" t="e" cm="1">
        <f t="array" ref="AX152">_xlfn.XLOOKUP(AX$1,'Copy of PY1 Data(H)'!$A$1:$CZ$1,_xlfn.XLOOKUP($B152,'Copy of PY1 Data(H)'!$A$1:$A$288,'Copy of PY1 Data(H)'!$A$1:$CZ$288))</f>
        <v>#N/A</v>
      </c>
      <c r="AY152" s="968" t="e" cm="1">
        <f t="array" ref="AY152">_xlfn.XLOOKUP(AY$1,'Copy of PY1 Data(H)'!$A$1:$CZ$1,_xlfn.XLOOKUP($B152,'Copy of PY1 Data(H)'!$A$1:$A$288,'Copy of PY1 Data(H)'!$A$1:$CZ$288))</f>
        <v>#N/A</v>
      </c>
      <c r="AZ152" s="968" t="e" cm="1">
        <f t="array" ref="AZ152">_xlfn.XLOOKUP(AZ$1,'Copy of PY1 Data(H)'!$A$1:$CZ$1,_xlfn.XLOOKUP($B152,'Copy of PY1 Data(H)'!$A$1:$A$288,'Copy of PY1 Data(H)'!$A$1:$CZ$288))</f>
        <v>#N/A</v>
      </c>
      <c r="BA152" s="968" t="e" cm="1">
        <f t="array" ref="BA152">_xlfn.XLOOKUP(BA$1,'Copy of PY1 Data(H)'!$A$1:$CZ$1,_xlfn.XLOOKUP($B152,'Copy of PY1 Data(H)'!$A$1:$A$288,'Copy of PY1 Data(H)'!$A$1:$CZ$288))</f>
        <v>#N/A</v>
      </c>
      <c r="BB152" s="968" t="e" cm="1">
        <f t="array" ref="BB152">_xlfn.XLOOKUP(BB$1,'Copy of PY1 Data(H)'!$A$1:$CZ$1,_xlfn.XLOOKUP($B152,'Copy of PY1 Data(H)'!$A$1:$A$288,'Copy of PY1 Data(H)'!$A$1:$CZ$288))</f>
        <v>#N/A</v>
      </c>
      <c r="BC152" s="968" t="e" cm="1">
        <f t="array" ref="BC152">_xlfn.XLOOKUP(BC$1,'Copy of PY1 Data(H)'!$A$1:$CZ$1,_xlfn.XLOOKUP($B152,'Copy of PY1 Data(H)'!$A$1:$A$288,'Copy of PY1 Data(H)'!$A$1:$CZ$288))</f>
        <v>#N/A</v>
      </c>
      <c r="BD152" s="968" t="e" cm="1">
        <f t="array" ref="BD152">_xlfn.XLOOKUP(BD$1,'Copy of PY1 Data(H)'!$A$1:$CZ$1,_xlfn.XLOOKUP($B152,'Copy of PY1 Data(H)'!$A$1:$A$288,'Copy of PY1 Data(H)'!$A$1:$CZ$288))</f>
        <v>#N/A</v>
      </c>
      <c r="BE152" s="968" t="e" cm="1">
        <f t="array" ref="BE152">_xlfn.XLOOKUP(BE$1,'Copy of PY1 Data(H)'!$A$1:$CZ$1,_xlfn.XLOOKUP($B152,'Copy of PY1 Data(H)'!$A$1:$A$288,'Copy of PY1 Data(H)'!$A$1:$CZ$288))</f>
        <v>#N/A</v>
      </c>
      <c r="BF152" s="968" t="e" cm="1">
        <f t="array" ref="BF152">_xlfn.XLOOKUP(BF$1,'Copy of PY1 Data(H)'!$A$1:$CZ$1,_xlfn.XLOOKUP($B152,'Copy of PY1 Data(H)'!$A$1:$A$288,'Copy of PY1 Data(H)'!$A$1:$CZ$288))</f>
        <v>#N/A</v>
      </c>
      <c r="BG152" s="968" t="e" cm="1">
        <f t="array" ref="BG152">_xlfn.XLOOKUP(BG$1,'Copy of PY1 Data(H)'!$A$1:$CZ$1,_xlfn.XLOOKUP($B152,'Copy of PY1 Data(H)'!$A$1:$A$288,'Copy of PY1 Data(H)'!$A$1:$CZ$288))</f>
        <v>#N/A</v>
      </c>
      <c r="BH152" s="968" t="e" cm="1">
        <f t="array" ref="BH152">_xlfn.XLOOKUP(BH$1,'Copy of PY1 Data(H)'!$A$1:$CZ$1,_xlfn.XLOOKUP($B152,'Copy of PY1 Data(H)'!$A$1:$A$288,'Copy of PY1 Data(H)'!$A$1:$CZ$288))</f>
        <v>#N/A</v>
      </c>
      <c r="BI152" s="968" t="e" cm="1">
        <f t="array" ref="BI152">_xlfn.XLOOKUP(BI$1,'Copy of PY1 Data(H)'!$A$1:$CZ$1,_xlfn.XLOOKUP($B152,'Copy of PY1 Data(H)'!$A$1:$A$288,'Copy of PY1 Data(H)'!$A$1:$CZ$288))</f>
        <v>#N/A</v>
      </c>
      <c r="BJ152" s="968" t="e" cm="1">
        <f t="array" ref="BJ152">_xlfn.XLOOKUP(BJ$1,'Copy of PY1 Data(H)'!$A$1:$CZ$1,_xlfn.XLOOKUP($B152,'Copy of PY1 Data(H)'!$A$1:$A$288,'Copy of PY1 Data(H)'!$A$1:$CZ$288))</f>
        <v>#N/A</v>
      </c>
      <c r="BK152" s="968" t="e" cm="1">
        <f t="array" ref="BK152">_xlfn.XLOOKUP(BK$1,'Copy of PY1 Data(H)'!$A$1:$CZ$1,_xlfn.XLOOKUP($B152,'Copy of PY1 Data(H)'!$A$1:$A$288,'Copy of PY1 Data(H)'!$A$1:$CZ$288))</f>
        <v>#N/A</v>
      </c>
      <c r="BL152" s="968" t="e" cm="1">
        <f t="array" ref="BL152">_xlfn.XLOOKUP(BL$1,'Copy of PY1 Data(H)'!$A$1:$CZ$1,_xlfn.XLOOKUP($B152,'Copy of PY1 Data(H)'!$A$1:$A$288,'Copy of PY1 Data(H)'!$A$1:$CZ$288))</f>
        <v>#N/A</v>
      </c>
      <c r="BM152" s="968" t="e" cm="1">
        <f t="array" ref="BM152">_xlfn.XLOOKUP(BM$1,'Copy of PY1 Data(H)'!$A$1:$CZ$1,_xlfn.XLOOKUP($B152,'Copy of PY1 Data(H)'!$A$1:$A$288,'Copy of PY1 Data(H)'!$A$1:$CZ$288))</f>
        <v>#N/A</v>
      </c>
      <c r="BN152" s="968" t="e" cm="1">
        <f t="array" ref="BN152">_xlfn.XLOOKUP(BN$1,'Copy of PY1 Data(H)'!$A$1:$CZ$1,_xlfn.XLOOKUP($B152,'Copy of PY1 Data(H)'!$A$1:$A$288,'Copy of PY1 Data(H)'!$A$1:$CZ$288))</f>
        <v>#N/A</v>
      </c>
      <c r="BO152" s="968" t="e" cm="1">
        <f t="array" ref="BO152">_xlfn.XLOOKUP(BO$1,'Copy of PY1 Data(H)'!$A$1:$CZ$1,_xlfn.XLOOKUP($B152,'Copy of PY1 Data(H)'!$A$1:$A$288,'Copy of PY1 Data(H)'!$A$1:$CZ$288))</f>
        <v>#N/A</v>
      </c>
      <c r="BP152" s="968" t="e" cm="1">
        <f t="array" ref="BP152">_xlfn.XLOOKUP(BP$1,'Copy of PY1 Data(H)'!$A$1:$CZ$1,_xlfn.XLOOKUP($B152,'Copy of PY1 Data(H)'!$A$1:$A$288,'Copy of PY1 Data(H)'!$A$1:$CZ$288))</f>
        <v>#N/A</v>
      </c>
      <c r="BQ152" s="968" t="e" cm="1">
        <f t="array" ref="BQ152">_xlfn.XLOOKUP(BQ$1,'Copy of PY1 Data(H)'!$A$1:$CZ$1,_xlfn.XLOOKUP($B152,'Copy of PY1 Data(H)'!$A$1:$A$288,'Copy of PY1 Data(H)'!$A$1:$CZ$288))</f>
        <v>#N/A</v>
      </c>
      <c r="BR152" s="968" t="e" cm="1">
        <f t="array" ref="BR152">_xlfn.XLOOKUP(BR$1,'Copy of PY1 Data(H)'!$A$1:$CZ$1,_xlfn.XLOOKUP($B152,'Copy of PY1 Data(H)'!$A$1:$A$288,'Copy of PY1 Data(H)'!$A$1:$CZ$288))</f>
        <v>#N/A</v>
      </c>
      <c r="BS152" s="968" t="e" cm="1">
        <f t="array" ref="BS152">_xlfn.XLOOKUP(BS$1,'Copy of PY1 Data(H)'!$A$1:$CZ$1,_xlfn.XLOOKUP($B152,'Copy of PY1 Data(H)'!$A$1:$A$288,'Copy of PY1 Data(H)'!$A$1:$CZ$288))</f>
        <v>#N/A</v>
      </c>
      <c r="BT152" s="968" t="e" cm="1">
        <f t="array" ref="BT152">_xlfn.XLOOKUP(BT$1,'Copy of PY1 Data(H)'!$A$1:$CZ$1,_xlfn.XLOOKUP($B152,'Copy of PY1 Data(H)'!$A$1:$A$288,'Copy of PY1 Data(H)'!$A$1:$CZ$288))</f>
        <v>#N/A</v>
      </c>
      <c r="BU152" s="968" t="e" cm="1">
        <f t="array" ref="BU152">_xlfn.XLOOKUP(BU$1,'Copy of PY1 Data(H)'!$A$1:$CZ$1,_xlfn.XLOOKUP($B152,'Copy of PY1 Data(H)'!$A$1:$A$288,'Copy of PY1 Data(H)'!$A$1:$CZ$288))</f>
        <v>#N/A</v>
      </c>
      <c r="BV152" s="968" t="e" cm="1">
        <f t="array" ref="BV152">_xlfn.XLOOKUP(BV$1,'Copy of PY1 Data(H)'!$A$1:$CZ$1,_xlfn.XLOOKUP($B152,'Copy of PY1 Data(H)'!$A$1:$A$288,'Copy of PY1 Data(H)'!$A$1:$CZ$288))</f>
        <v>#N/A</v>
      </c>
      <c r="BW152" s="968" t="e" cm="1">
        <f t="array" ref="BW152">_xlfn.XLOOKUP(BW$1,'Copy of PY1 Data(H)'!$A$1:$CZ$1,_xlfn.XLOOKUP($B152,'Copy of PY1 Data(H)'!$A$1:$A$288,'Copy of PY1 Data(H)'!$A$1:$CZ$288))</f>
        <v>#N/A</v>
      </c>
      <c r="BX152" s="968" t="e" cm="1">
        <f t="array" ref="BX152">_xlfn.XLOOKUP(BX$1,'Copy of PY1 Data(H)'!$A$1:$CZ$1,_xlfn.XLOOKUP($B152,'Copy of PY1 Data(H)'!$A$1:$A$288,'Copy of PY1 Data(H)'!$A$1:$CZ$288))</f>
        <v>#N/A</v>
      </c>
      <c r="BY152" s="968" t="e" cm="1">
        <f t="array" ref="BY152">_xlfn.XLOOKUP(BY$1,'Copy of PY1 Data(H)'!$A$1:$CZ$1,_xlfn.XLOOKUP($B152,'Copy of PY1 Data(H)'!$A$1:$A$288,'Copy of PY1 Data(H)'!$A$1:$CZ$288))</f>
        <v>#N/A</v>
      </c>
      <c r="BZ152" s="968" t="e" cm="1">
        <f t="array" ref="BZ152">_xlfn.XLOOKUP(BZ$1,'Copy of PY1 Data(H)'!$A$1:$CZ$1,_xlfn.XLOOKUP($B152,'Copy of PY1 Data(H)'!$A$1:$A$288,'Copy of PY1 Data(H)'!$A$1:$CZ$288))</f>
        <v>#N/A</v>
      </c>
      <c r="CA152" s="968" t="e" cm="1">
        <f t="array" ref="CA152">_xlfn.XLOOKUP(CA$1,'Copy of PY1 Data(H)'!$A$1:$CZ$1,_xlfn.XLOOKUP($B152,'Copy of PY1 Data(H)'!$A$1:$A$288,'Copy of PY1 Data(H)'!$A$1:$CZ$288))</f>
        <v>#N/A</v>
      </c>
      <c r="CB152" s="968" t="e" cm="1">
        <f t="array" ref="CB152">_xlfn.XLOOKUP(CB$1,'Copy of PY1 Data(H)'!$A$1:$CZ$1,_xlfn.XLOOKUP($B152,'Copy of PY1 Data(H)'!$A$1:$A$288,'Copy of PY1 Data(H)'!$A$1:$CZ$288))</f>
        <v>#N/A</v>
      </c>
      <c r="CC152" s="968" t="e" cm="1">
        <f t="array" ref="CC152">_xlfn.XLOOKUP(CC$1,'Copy of PY1 Data(H)'!$A$1:$CZ$1,_xlfn.XLOOKUP($B152,'Copy of PY1 Data(H)'!$A$1:$A$288,'Copy of PY1 Data(H)'!$A$1:$CZ$288))</f>
        <v>#N/A</v>
      </c>
      <c r="CD152" s="968" t="e" cm="1">
        <f t="array" ref="CD152">_xlfn.XLOOKUP(CD$1,'Copy of PY1 Data(H)'!$A$1:$CZ$1,_xlfn.XLOOKUP($B152,'Copy of PY1 Data(H)'!$A$1:$A$288,'Copy of PY1 Data(H)'!$A$1:$CZ$288))</f>
        <v>#N/A</v>
      </c>
    </row>
    <row r="153" spans="1:82" s="968" customFormat="1" x14ac:dyDescent="0.3">
      <c r="B153" s="968" t="s">
        <v>2969</v>
      </c>
      <c r="D153" s="968" t="e" cm="1">
        <f t="array" ref="D153">_xlfn.XLOOKUP(D$1,'Copy of PY1 Data(H)'!$A$1:$CZ$1,_xlfn.XLOOKUP($B153,'Copy of PY1 Data(H)'!$A$1:$A$288,'Copy of PY1 Data(H)'!$A$1:$CZ$288))</f>
        <v>#N/A</v>
      </c>
      <c r="E153" s="968" t="e" cm="1">
        <f t="array" ref="E153">_xlfn.XLOOKUP(E$1,'Copy of PY1 Data(H)'!$A$1:$CZ$1,_xlfn.XLOOKUP($B153,'Copy of PY1 Data(H)'!$A$1:$A$288,'Copy of PY1 Data(H)'!$A$1:$CZ$288))</f>
        <v>#N/A</v>
      </c>
      <c r="F153" s="968" t="e" cm="1">
        <f t="array" ref="F153">_xlfn.XLOOKUP(F$1,'Copy of PY1 Data(H)'!$A$1:$CZ$1,_xlfn.XLOOKUP($B153,'Copy of PY1 Data(H)'!$A$1:$A$288,'Copy of PY1 Data(H)'!$A$1:$CZ$288))</f>
        <v>#N/A</v>
      </c>
      <c r="G153" s="968" t="e" cm="1">
        <f t="array" ref="G153">_xlfn.XLOOKUP(G$1,'Copy of PY1 Data(H)'!$A$1:$CZ$1,_xlfn.XLOOKUP($B153,'Copy of PY1 Data(H)'!$A$1:$A$288,'Copy of PY1 Data(H)'!$A$1:$CZ$288))</f>
        <v>#N/A</v>
      </c>
      <c r="H153" s="968" t="e" cm="1">
        <f t="array" ref="H153">_xlfn.XLOOKUP(H$1,'Copy of PY1 Data(H)'!$A$1:$CZ$1,_xlfn.XLOOKUP($B153,'Copy of PY1 Data(H)'!$A$1:$A$288,'Copy of PY1 Data(H)'!$A$1:$CZ$288))</f>
        <v>#N/A</v>
      </c>
      <c r="I153" s="968" t="e" cm="1">
        <f t="array" ref="I153">_xlfn.XLOOKUP(I$1,'Copy of PY1 Data(H)'!$A$1:$CZ$1,_xlfn.XLOOKUP($B153,'Copy of PY1 Data(H)'!$A$1:$A$288,'Copy of PY1 Data(H)'!$A$1:$CZ$288))</f>
        <v>#N/A</v>
      </c>
      <c r="J153" s="968" t="e" cm="1">
        <f t="array" ref="J153">_xlfn.XLOOKUP(J$1,'Copy of PY1 Data(H)'!$A$1:$CZ$1,_xlfn.XLOOKUP($B153,'Copy of PY1 Data(H)'!$A$1:$A$288,'Copy of PY1 Data(H)'!$A$1:$CZ$288))</f>
        <v>#N/A</v>
      </c>
      <c r="K153" s="968" t="e" cm="1">
        <f t="array" ref="K153">_xlfn.XLOOKUP(K$1,'Copy of PY1 Data(H)'!$A$1:$CZ$1,_xlfn.XLOOKUP($B153,'Copy of PY1 Data(H)'!$A$1:$A$288,'Copy of PY1 Data(H)'!$A$1:$CZ$288))</f>
        <v>#N/A</v>
      </c>
      <c r="L153" s="968" t="e" cm="1">
        <f t="array" ref="L153">_xlfn.XLOOKUP(L$1,'Copy of PY1 Data(H)'!$A$1:$CZ$1,_xlfn.XLOOKUP($B153,'Copy of PY1 Data(H)'!$A$1:$A$288,'Copy of PY1 Data(H)'!$A$1:$CZ$288))</f>
        <v>#N/A</v>
      </c>
      <c r="M153" s="968" t="e" cm="1">
        <f t="array" ref="M153">_xlfn.XLOOKUP(M$1,'Copy of PY1 Data(H)'!$A$1:$CZ$1,_xlfn.XLOOKUP($B153,'Copy of PY1 Data(H)'!$A$1:$A$288,'Copy of PY1 Data(H)'!$A$1:$CZ$288))</f>
        <v>#N/A</v>
      </c>
      <c r="N153" s="968" t="e" cm="1">
        <f t="array" ref="N153">_xlfn.XLOOKUP(N$1,'Copy of PY1 Data(H)'!$A$1:$CZ$1,_xlfn.XLOOKUP($B153,'Copy of PY1 Data(H)'!$A$1:$A$288,'Copy of PY1 Data(H)'!$A$1:$CZ$288))</f>
        <v>#N/A</v>
      </c>
      <c r="O153" s="968" t="e" cm="1">
        <f t="array" ref="O153">_xlfn.XLOOKUP(O$1,'Copy of PY1 Data(H)'!$A$1:$CZ$1,_xlfn.XLOOKUP($B153,'Copy of PY1 Data(H)'!$A$1:$A$288,'Copy of PY1 Data(H)'!$A$1:$CZ$288))</f>
        <v>#N/A</v>
      </c>
      <c r="P153" s="968" t="e" cm="1">
        <f t="array" ref="P153">_xlfn.XLOOKUP(P$1,'Copy of PY1 Data(H)'!$A$1:$CZ$1,_xlfn.XLOOKUP($B153,'Copy of PY1 Data(H)'!$A$1:$A$288,'Copy of PY1 Data(H)'!$A$1:$CZ$288))</f>
        <v>#N/A</v>
      </c>
      <c r="Q153" s="968" t="e" cm="1">
        <f t="array" ref="Q153">_xlfn.XLOOKUP(Q$1,'Copy of PY1 Data(H)'!$A$1:$CZ$1,_xlfn.XLOOKUP($B153,'Copy of PY1 Data(H)'!$A$1:$A$288,'Copy of PY1 Data(H)'!$A$1:$CZ$288))</f>
        <v>#N/A</v>
      </c>
      <c r="R153" s="968" t="e" cm="1">
        <f t="array" ref="R153">_xlfn.XLOOKUP(R$1,'Copy of PY1 Data(H)'!$A$1:$CZ$1,_xlfn.XLOOKUP($B153,'Copy of PY1 Data(H)'!$A$1:$A$288,'Copy of PY1 Data(H)'!$A$1:$CZ$288))</f>
        <v>#N/A</v>
      </c>
      <c r="S153" s="968" t="e" cm="1">
        <f t="array" ref="S153">_xlfn.XLOOKUP(S$1,'Copy of PY1 Data(H)'!$A$1:$CZ$1,_xlfn.XLOOKUP($B153,'Copy of PY1 Data(H)'!$A$1:$A$288,'Copy of PY1 Data(H)'!$A$1:$CZ$288))</f>
        <v>#N/A</v>
      </c>
      <c r="T153" s="968" t="e" cm="1">
        <f t="array" ref="T153">_xlfn.XLOOKUP(T$1,'Copy of PY1 Data(H)'!$A$1:$CZ$1,_xlfn.XLOOKUP($B153,'Copy of PY1 Data(H)'!$A$1:$A$288,'Copy of PY1 Data(H)'!$A$1:$CZ$288))</f>
        <v>#N/A</v>
      </c>
      <c r="U153" s="968" t="e" cm="1">
        <f t="array" ref="U153">_xlfn.XLOOKUP(U$1,'Copy of PY1 Data(H)'!$A$1:$CZ$1,_xlfn.XLOOKUP($B153,'Copy of PY1 Data(H)'!$A$1:$A$288,'Copy of PY1 Data(H)'!$A$1:$CZ$288))</f>
        <v>#N/A</v>
      </c>
      <c r="V153" s="968" t="e" cm="1">
        <f t="array" ref="V153">_xlfn.XLOOKUP(V$1,'Copy of PY1 Data(H)'!$A$1:$CZ$1,_xlfn.XLOOKUP($B153,'Copy of PY1 Data(H)'!$A$1:$A$288,'Copy of PY1 Data(H)'!$A$1:$CZ$288))</f>
        <v>#N/A</v>
      </c>
      <c r="W153" s="968" t="e" cm="1">
        <f t="array" ref="W153">_xlfn.XLOOKUP(W$1,'Copy of PY1 Data(H)'!$A$1:$CZ$1,_xlfn.XLOOKUP($B153,'Copy of PY1 Data(H)'!$A$1:$A$288,'Copy of PY1 Data(H)'!$A$1:$CZ$288))</f>
        <v>#N/A</v>
      </c>
      <c r="X153" s="968" t="e" cm="1">
        <f t="array" ref="X153">_xlfn.XLOOKUP(X$1,'Copy of PY1 Data(H)'!$A$1:$CZ$1,_xlfn.XLOOKUP($B153,'Copy of PY1 Data(H)'!$A$1:$A$288,'Copy of PY1 Data(H)'!$A$1:$CZ$288))</f>
        <v>#N/A</v>
      </c>
      <c r="Y153" s="968" t="e" cm="1">
        <f t="array" ref="Y153">_xlfn.XLOOKUP(Y$1,'Copy of PY1 Data(H)'!$A$1:$CZ$1,_xlfn.XLOOKUP($B153,'Copy of PY1 Data(H)'!$A$1:$A$288,'Copy of PY1 Data(H)'!$A$1:$CZ$288))</f>
        <v>#N/A</v>
      </c>
      <c r="Z153" s="968" t="e" cm="1">
        <f t="array" ref="Z153">_xlfn.XLOOKUP(Z$1,'Copy of PY1 Data(H)'!$A$1:$CZ$1,_xlfn.XLOOKUP($B153,'Copy of PY1 Data(H)'!$A$1:$A$288,'Copy of PY1 Data(H)'!$A$1:$CZ$288))</f>
        <v>#N/A</v>
      </c>
      <c r="AA153" s="968" t="e" cm="1">
        <f t="array" ref="AA153">_xlfn.XLOOKUP(AA$1,'Copy of PY1 Data(H)'!$A$1:$CZ$1,_xlfn.XLOOKUP($B153,'Copy of PY1 Data(H)'!$A$1:$A$288,'Copy of PY1 Data(H)'!$A$1:$CZ$288))</f>
        <v>#N/A</v>
      </c>
      <c r="AB153" s="968" t="e" cm="1">
        <f t="array" ref="AB153">_xlfn.XLOOKUP(AB$1,'Copy of PY1 Data(H)'!$A$1:$CZ$1,_xlfn.XLOOKUP($B153,'Copy of PY1 Data(H)'!$A$1:$A$288,'Copy of PY1 Data(H)'!$A$1:$CZ$288))</f>
        <v>#N/A</v>
      </c>
      <c r="AC153" s="968" t="e" cm="1">
        <f t="array" ref="AC153">_xlfn.XLOOKUP(AC$1,'Copy of PY1 Data(H)'!$A$1:$CZ$1,_xlfn.XLOOKUP($B153,'Copy of PY1 Data(H)'!$A$1:$A$288,'Copy of PY1 Data(H)'!$A$1:$CZ$288))</f>
        <v>#N/A</v>
      </c>
      <c r="AD153" s="968" t="e" cm="1">
        <f t="array" ref="AD153">_xlfn.XLOOKUP(AD$1,'Copy of PY1 Data(H)'!$A$1:$CZ$1,_xlfn.XLOOKUP($B153,'Copy of PY1 Data(H)'!$A$1:$A$288,'Copy of PY1 Data(H)'!$A$1:$CZ$288))</f>
        <v>#N/A</v>
      </c>
      <c r="AE153" s="968" t="e" cm="1">
        <f t="array" ref="AE153">_xlfn.XLOOKUP(AE$1,'Copy of PY1 Data(H)'!$A$1:$CZ$1,_xlfn.XLOOKUP($B153,'Copy of PY1 Data(H)'!$A$1:$A$288,'Copy of PY1 Data(H)'!$A$1:$CZ$288))</f>
        <v>#N/A</v>
      </c>
      <c r="AF153" s="968" t="e" cm="1">
        <f t="array" ref="AF153">_xlfn.XLOOKUP(AF$1,'Copy of PY1 Data(H)'!$A$1:$CZ$1,_xlfn.XLOOKUP($B153,'Copy of PY1 Data(H)'!$A$1:$A$288,'Copy of PY1 Data(H)'!$A$1:$CZ$288))</f>
        <v>#N/A</v>
      </c>
      <c r="AG153" s="968" t="e" cm="1">
        <f t="array" ref="AG153">_xlfn.XLOOKUP(AG$1,'Copy of PY1 Data(H)'!$A$1:$CZ$1,_xlfn.XLOOKUP($B153,'Copy of PY1 Data(H)'!$A$1:$A$288,'Copy of PY1 Data(H)'!$A$1:$CZ$288))</f>
        <v>#N/A</v>
      </c>
      <c r="AH153" s="968" t="e" cm="1">
        <f t="array" ref="AH153">_xlfn.XLOOKUP(AH$1,'Copy of PY1 Data(H)'!$A$1:$CZ$1,_xlfn.XLOOKUP($B153,'Copy of PY1 Data(H)'!$A$1:$A$288,'Copy of PY1 Data(H)'!$A$1:$CZ$288))</f>
        <v>#N/A</v>
      </c>
      <c r="AI153" s="968" t="e" cm="1">
        <f t="array" ref="AI153">_xlfn.XLOOKUP(AI$1,'Copy of PY1 Data(H)'!$A$1:$CZ$1,_xlfn.XLOOKUP($B153,'Copy of PY1 Data(H)'!$A$1:$A$288,'Copy of PY1 Data(H)'!$A$1:$CZ$288))</f>
        <v>#N/A</v>
      </c>
      <c r="AJ153" s="968" t="e" cm="1">
        <f t="array" ref="AJ153">_xlfn.XLOOKUP(AJ$1,'Copy of PY1 Data(H)'!$A$1:$CZ$1,_xlfn.XLOOKUP($B153,'Copy of PY1 Data(H)'!$A$1:$A$288,'Copy of PY1 Data(H)'!$A$1:$CZ$288))</f>
        <v>#N/A</v>
      </c>
      <c r="AK153" s="968" t="e" cm="1">
        <f t="array" ref="AK153">_xlfn.XLOOKUP(AK$1,'Copy of PY1 Data(H)'!$A$1:$CZ$1,_xlfn.XLOOKUP($B153,'Copy of PY1 Data(H)'!$A$1:$A$288,'Copy of PY1 Data(H)'!$A$1:$CZ$288))</f>
        <v>#N/A</v>
      </c>
      <c r="AL153" s="968" t="e" cm="1">
        <f t="array" ref="AL153">_xlfn.XLOOKUP(AL$1,'Copy of PY1 Data(H)'!$A$1:$CZ$1,_xlfn.XLOOKUP($B153,'Copy of PY1 Data(H)'!$A$1:$A$288,'Copy of PY1 Data(H)'!$A$1:$CZ$288))</f>
        <v>#N/A</v>
      </c>
      <c r="AM153" s="968" t="e" cm="1">
        <f t="array" ref="AM153">_xlfn.XLOOKUP(AM$1,'Copy of PY1 Data(H)'!$A$1:$CZ$1,_xlfn.XLOOKUP($B153,'Copy of PY1 Data(H)'!$A$1:$A$288,'Copy of PY1 Data(H)'!$A$1:$CZ$288))</f>
        <v>#N/A</v>
      </c>
      <c r="AN153" s="968" t="e" cm="1">
        <f t="array" ref="AN153">_xlfn.XLOOKUP(AN$1,'Copy of PY1 Data(H)'!$A$1:$CZ$1,_xlfn.XLOOKUP($B153,'Copy of PY1 Data(H)'!$A$1:$A$288,'Copy of PY1 Data(H)'!$A$1:$CZ$288))</f>
        <v>#N/A</v>
      </c>
      <c r="AO153" s="968" t="e" cm="1">
        <f t="array" ref="AO153">_xlfn.XLOOKUP(AO$1,'Copy of PY1 Data(H)'!$A$1:$CZ$1,_xlfn.XLOOKUP($B153,'Copy of PY1 Data(H)'!$A$1:$A$288,'Copy of PY1 Data(H)'!$A$1:$CZ$288))</f>
        <v>#N/A</v>
      </c>
      <c r="AP153" s="968" t="e" cm="1">
        <f t="array" ref="AP153">_xlfn.XLOOKUP(AP$1,'Copy of PY1 Data(H)'!$A$1:$CZ$1,_xlfn.XLOOKUP($B153,'Copy of PY1 Data(H)'!$A$1:$A$288,'Copy of PY1 Data(H)'!$A$1:$CZ$288))</f>
        <v>#N/A</v>
      </c>
      <c r="AQ153" s="968" t="e" cm="1">
        <f t="array" ref="AQ153">_xlfn.XLOOKUP(AQ$1,'Copy of PY1 Data(H)'!$A$1:$CZ$1,_xlfn.XLOOKUP($B153,'Copy of PY1 Data(H)'!$A$1:$A$288,'Copy of PY1 Data(H)'!$A$1:$CZ$288))</f>
        <v>#N/A</v>
      </c>
      <c r="AR153" s="968" t="e" cm="1">
        <f t="array" ref="AR153">_xlfn.XLOOKUP(AR$1,'Copy of PY1 Data(H)'!$A$1:$CZ$1,_xlfn.XLOOKUP($B153,'Copy of PY1 Data(H)'!$A$1:$A$288,'Copy of PY1 Data(H)'!$A$1:$CZ$288))</f>
        <v>#N/A</v>
      </c>
      <c r="AS153" s="968" t="e" cm="1">
        <f t="array" ref="AS153">_xlfn.XLOOKUP(AS$1,'Copy of PY1 Data(H)'!$A$1:$CZ$1,_xlfn.XLOOKUP($B153,'Copy of PY1 Data(H)'!$A$1:$A$288,'Copy of PY1 Data(H)'!$A$1:$CZ$288))</f>
        <v>#N/A</v>
      </c>
      <c r="AT153" s="968" t="e" cm="1">
        <f t="array" ref="AT153">_xlfn.XLOOKUP(AT$1,'Copy of PY1 Data(H)'!$A$1:$CZ$1,_xlfn.XLOOKUP($B153,'Copy of PY1 Data(H)'!$A$1:$A$288,'Copy of PY1 Data(H)'!$A$1:$CZ$288))</f>
        <v>#N/A</v>
      </c>
      <c r="AU153" s="968" t="e" cm="1">
        <f t="array" ref="AU153">_xlfn.XLOOKUP(AU$1,'Copy of PY1 Data(H)'!$A$1:$CZ$1,_xlfn.XLOOKUP($B153,'Copy of PY1 Data(H)'!$A$1:$A$288,'Copy of PY1 Data(H)'!$A$1:$CZ$288))</f>
        <v>#N/A</v>
      </c>
      <c r="AV153" s="968" t="e" cm="1">
        <f t="array" ref="AV153">_xlfn.XLOOKUP(AV$1,'Copy of PY1 Data(H)'!$A$1:$CZ$1,_xlfn.XLOOKUP($B153,'Copy of PY1 Data(H)'!$A$1:$A$288,'Copy of PY1 Data(H)'!$A$1:$CZ$288))</f>
        <v>#N/A</v>
      </c>
      <c r="AW153" s="968" t="e" cm="1">
        <f t="array" ref="AW153">_xlfn.XLOOKUP(AW$1,'Copy of PY1 Data(H)'!$A$1:$CZ$1,_xlfn.XLOOKUP($B153,'Copy of PY1 Data(H)'!$A$1:$A$288,'Copy of PY1 Data(H)'!$A$1:$CZ$288))</f>
        <v>#N/A</v>
      </c>
      <c r="AX153" s="968" t="e" cm="1">
        <f t="array" ref="AX153">_xlfn.XLOOKUP(AX$1,'Copy of PY1 Data(H)'!$A$1:$CZ$1,_xlfn.XLOOKUP($B153,'Copy of PY1 Data(H)'!$A$1:$A$288,'Copy of PY1 Data(H)'!$A$1:$CZ$288))</f>
        <v>#N/A</v>
      </c>
      <c r="AY153" s="968" t="e" cm="1">
        <f t="array" ref="AY153">_xlfn.XLOOKUP(AY$1,'Copy of PY1 Data(H)'!$A$1:$CZ$1,_xlfn.XLOOKUP($B153,'Copy of PY1 Data(H)'!$A$1:$A$288,'Copy of PY1 Data(H)'!$A$1:$CZ$288))</f>
        <v>#N/A</v>
      </c>
      <c r="AZ153" s="968" t="e" cm="1">
        <f t="array" ref="AZ153">_xlfn.XLOOKUP(AZ$1,'Copy of PY1 Data(H)'!$A$1:$CZ$1,_xlfn.XLOOKUP($B153,'Copy of PY1 Data(H)'!$A$1:$A$288,'Copy of PY1 Data(H)'!$A$1:$CZ$288))</f>
        <v>#N/A</v>
      </c>
      <c r="BA153" s="968" t="e" cm="1">
        <f t="array" ref="BA153">_xlfn.XLOOKUP(BA$1,'Copy of PY1 Data(H)'!$A$1:$CZ$1,_xlfn.XLOOKUP($B153,'Copy of PY1 Data(H)'!$A$1:$A$288,'Copy of PY1 Data(H)'!$A$1:$CZ$288))</f>
        <v>#N/A</v>
      </c>
      <c r="BB153" s="968" t="e" cm="1">
        <f t="array" ref="BB153">_xlfn.XLOOKUP(BB$1,'Copy of PY1 Data(H)'!$A$1:$CZ$1,_xlfn.XLOOKUP($B153,'Copy of PY1 Data(H)'!$A$1:$A$288,'Copy of PY1 Data(H)'!$A$1:$CZ$288))</f>
        <v>#N/A</v>
      </c>
      <c r="BC153" s="968" t="e" cm="1">
        <f t="array" ref="BC153">_xlfn.XLOOKUP(BC$1,'Copy of PY1 Data(H)'!$A$1:$CZ$1,_xlfn.XLOOKUP($B153,'Copy of PY1 Data(H)'!$A$1:$A$288,'Copy of PY1 Data(H)'!$A$1:$CZ$288))</f>
        <v>#N/A</v>
      </c>
      <c r="BD153" s="968" t="e" cm="1">
        <f t="array" ref="BD153">_xlfn.XLOOKUP(BD$1,'Copy of PY1 Data(H)'!$A$1:$CZ$1,_xlfn.XLOOKUP($B153,'Copy of PY1 Data(H)'!$A$1:$A$288,'Copy of PY1 Data(H)'!$A$1:$CZ$288))</f>
        <v>#N/A</v>
      </c>
      <c r="BE153" s="968" t="e" cm="1">
        <f t="array" ref="BE153">_xlfn.XLOOKUP(BE$1,'Copy of PY1 Data(H)'!$A$1:$CZ$1,_xlfn.XLOOKUP($B153,'Copy of PY1 Data(H)'!$A$1:$A$288,'Copy of PY1 Data(H)'!$A$1:$CZ$288))</f>
        <v>#N/A</v>
      </c>
      <c r="BF153" s="968" t="e" cm="1">
        <f t="array" ref="BF153">_xlfn.XLOOKUP(BF$1,'Copy of PY1 Data(H)'!$A$1:$CZ$1,_xlfn.XLOOKUP($B153,'Copy of PY1 Data(H)'!$A$1:$A$288,'Copy of PY1 Data(H)'!$A$1:$CZ$288))</f>
        <v>#N/A</v>
      </c>
      <c r="BG153" s="968" t="e" cm="1">
        <f t="array" ref="BG153">_xlfn.XLOOKUP(BG$1,'Copy of PY1 Data(H)'!$A$1:$CZ$1,_xlfn.XLOOKUP($B153,'Copy of PY1 Data(H)'!$A$1:$A$288,'Copy of PY1 Data(H)'!$A$1:$CZ$288))</f>
        <v>#N/A</v>
      </c>
      <c r="BH153" s="968" t="e" cm="1">
        <f t="array" ref="BH153">_xlfn.XLOOKUP(BH$1,'Copy of PY1 Data(H)'!$A$1:$CZ$1,_xlfn.XLOOKUP($B153,'Copy of PY1 Data(H)'!$A$1:$A$288,'Copy of PY1 Data(H)'!$A$1:$CZ$288))</f>
        <v>#N/A</v>
      </c>
      <c r="BI153" s="968" t="e" cm="1">
        <f t="array" ref="BI153">_xlfn.XLOOKUP(BI$1,'Copy of PY1 Data(H)'!$A$1:$CZ$1,_xlfn.XLOOKUP($B153,'Copy of PY1 Data(H)'!$A$1:$A$288,'Copy of PY1 Data(H)'!$A$1:$CZ$288))</f>
        <v>#N/A</v>
      </c>
      <c r="BJ153" s="968" t="e" cm="1">
        <f t="array" ref="BJ153">_xlfn.XLOOKUP(BJ$1,'Copy of PY1 Data(H)'!$A$1:$CZ$1,_xlfn.XLOOKUP($B153,'Copy of PY1 Data(H)'!$A$1:$A$288,'Copy of PY1 Data(H)'!$A$1:$CZ$288))</f>
        <v>#N/A</v>
      </c>
      <c r="BK153" s="968" t="e" cm="1">
        <f t="array" ref="BK153">_xlfn.XLOOKUP(BK$1,'Copy of PY1 Data(H)'!$A$1:$CZ$1,_xlfn.XLOOKUP($B153,'Copy of PY1 Data(H)'!$A$1:$A$288,'Copy of PY1 Data(H)'!$A$1:$CZ$288))</f>
        <v>#N/A</v>
      </c>
      <c r="BL153" s="968" t="e" cm="1">
        <f t="array" ref="BL153">_xlfn.XLOOKUP(BL$1,'Copy of PY1 Data(H)'!$A$1:$CZ$1,_xlfn.XLOOKUP($B153,'Copy of PY1 Data(H)'!$A$1:$A$288,'Copy of PY1 Data(H)'!$A$1:$CZ$288))</f>
        <v>#N/A</v>
      </c>
      <c r="BM153" s="968" t="e" cm="1">
        <f t="array" ref="BM153">_xlfn.XLOOKUP(BM$1,'Copy of PY1 Data(H)'!$A$1:$CZ$1,_xlfn.XLOOKUP($B153,'Copy of PY1 Data(H)'!$A$1:$A$288,'Copy of PY1 Data(H)'!$A$1:$CZ$288))</f>
        <v>#N/A</v>
      </c>
      <c r="BN153" s="968" t="e" cm="1">
        <f t="array" ref="BN153">_xlfn.XLOOKUP(BN$1,'Copy of PY1 Data(H)'!$A$1:$CZ$1,_xlfn.XLOOKUP($B153,'Copy of PY1 Data(H)'!$A$1:$A$288,'Copy of PY1 Data(H)'!$A$1:$CZ$288))</f>
        <v>#N/A</v>
      </c>
      <c r="BO153" s="968" t="e" cm="1">
        <f t="array" ref="BO153">_xlfn.XLOOKUP(BO$1,'Copy of PY1 Data(H)'!$A$1:$CZ$1,_xlfn.XLOOKUP($B153,'Copy of PY1 Data(H)'!$A$1:$A$288,'Copy of PY1 Data(H)'!$A$1:$CZ$288))</f>
        <v>#N/A</v>
      </c>
      <c r="BP153" s="968" t="e" cm="1">
        <f t="array" ref="BP153">_xlfn.XLOOKUP(BP$1,'Copy of PY1 Data(H)'!$A$1:$CZ$1,_xlfn.XLOOKUP($B153,'Copy of PY1 Data(H)'!$A$1:$A$288,'Copy of PY1 Data(H)'!$A$1:$CZ$288))</f>
        <v>#N/A</v>
      </c>
      <c r="BQ153" s="968" t="e" cm="1">
        <f t="array" ref="BQ153">_xlfn.XLOOKUP(BQ$1,'Copy of PY1 Data(H)'!$A$1:$CZ$1,_xlfn.XLOOKUP($B153,'Copy of PY1 Data(H)'!$A$1:$A$288,'Copy of PY1 Data(H)'!$A$1:$CZ$288))</f>
        <v>#N/A</v>
      </c>
      <c r="BR153" s="968" t="e" cm="1">
        <f t="array" ref="BR153">_xlfn.XLOOKUP(BR$1,'Copy of PY1 Data(H)'!$A$1:$CZ$1,_xlfn.XLOOKUP($B153,'Copy of PY1 Data(H)'!$A$1:$A$288,'Copy of PY1 Data(H)'!$A$1:$CZ$288))</f>
        <v>#N/A</v>
      </c>
      <c r="BS153" s="968" t="e" cm="1">
        <f t="array" ref="BS153">_xlfn.XLOOKUP(BS$1,'Copy of PY1 Data(H)'!$A$1:$CZ$1,_xlfn.XLOOKUP($B153,'Copy of PY1 Data(H)'!$A$1:$A$288,'Copy of PY1 Data(H)'!$A$1:$CZ$288))</f>
        <v>#N/A</v>
      </c>
      <c r="BT153" s="968" t="e" cm="1">
        <f t="array" ref="BT153">_xlfn.XLOOKUP(BT$1,'Copy of PY1 Data(H)'!$A$1:$CZ$1,_xlfn.XLOOKUP($B153,'Copy of PY1 Data(H)'!$A$1:$A$288,'Copy of PY1 Data(H)'!$A$1:$CZ$288))</f>
        <v>#N/A</v>
      </c>
      <c r="BU153" s="968" t="e" cm="1">
        <f t="array" ref="BU153">_xlfn.XLOOKUP(BU$1,'Copy of PY1 Data(H)'!$A$1:$CZ$1,_xlfn.XLOOKUP($B153,'Copy of PY1 Data(H)'!$A$1:$A$288,'Copy of PY1 Data(H)'!$A$1:$CZ$288))</f>
        <v>#N/A</v>
      </c>
      <c r="BV153" s="968" t="e" cm="1">
        <f t="array" ref="BV153">_xlfn.XLOOKUP(BV$1,'Copy of PY1 Data(H)'!$A$1:$CZ$1,_xlfn.XLOOKUP($B153,'Copy of PY1 Data(H)'!$A$1:$A$288,'Copy of PY1 Data(H)'!$A$1:$CZ$288))</f>
        <v>#N/A</v>
      </c>
      <c r="BW153" s="968" t="e" cm="1">
        <f t="array" ref="BW153">_xlfn.XLOOKUP(BW$1,'Copy of PY1 Data(H)'!$A$1:$CZ$1,_xlfn.XLOOKUP($B153,'Copy of PY1 Data(H)'!$A$1:$A$288,'Copy of PY1 Data(H)'!$A$1:$CZ$288))</f>
        <v>#N/A</v>
      </c>
      <c r="BX153" s="968" t="e" cm="1">
        <f t="array" ref="BX153">_xlfn.XLOOKUP(BX$1,'Copy of PY1 Data(H)'!$A$1:$CZ$1,_xlfn.XLOOKUP($B153,'Copy of PY1 Data(H)'!$A$1:$A$288,'Copy of PY1 Data(H)'!$A$1:$CZ$288))</f>
        <v>#N/A</v>
      </c>
      <c r="BY153" s="968" t="e" cm="1">
        <f t="array" ref="BY153">_xlfn.XLOOKUP(BY$1,'Copy of PY1 Data(H)'!$A$1:$CZ$1,_xlfn.XLOOKUP($B153,'Copy of PY1 Data(H)'!$A$1:$A$288,'Copy of PY1 Data(H)'!$A$1:$CZ$288))</f>
        <v>#N/A</v>
      </c>
      <c r="BZ153" s="968" t="e" cm="1">
        <f t="array" ref="BZ153">_xlfn.XLOOKUP(BZ$1,'Copy of PY1 Data(H)'!$A$1:$CZ$1,_xlfn.XLOOKUP($B153,'Copy of PY1 Data(H)'!$A$1:$A$288,'Copy of PY1 Data(H)'!$A$1:$CZ$288))</f>
        <v>#N/A</v>
      </c>
      <c r="CA153" s="968" t="e" cm="1">
        <f t="array" ref="CA153">_xlfn.XLOOKUP(CA$1,'Copy of PY1 Data(H)'!$A$1:$CZ$1,_xlfn.XLOOKUP($B153,'Copy of PY1 Data(H)'!$A$1:$A$288,'Copy of PY1 Data(H)'!$A$1:$CZ$288))</f>
        <v>#N/A</v>
      </c>
      <c r="CB153" s="968" t="e" cm="1">
        <f t="array" ref="CB153">_xlfn.XLOOKUP(CB$1,'Copy of PY1 Data(H)'!$A$1:$CZ$1,_xlfn.XLOOKUP($B153,'Copy of PY1 Data(H)'!$A$1:$A$288,'Copy of PY1 Data(H)'!$A$1:$CZ$288))</f>
        <v>#N/A</v>
      </c>
      <c r="CC153" s="968" t="e" cm="1">
        <f t="array" ref="CC153">_xlfn.XLOOKUP(CC$1,'Copy of PY1 Data(H)'!$A$1:$CZ$1,_xlfn.XLOOKUP($B153,'Copy of PY1 Data(H)'!$A$1:$A$288,'Copy of PY1 Data(H)'!$A$1:$CZ$288))</f>
        <v>#N/A</v>
      </c>
      <c r="CD153" s="968" t="e" cm="1">
        <f t="array" ref="CD153">_xlfn.XLOOKUP(CD$1,'Copy of PY1 Data(H)'!$A$1:$CZ$1,_xlfn.XLOOKUP($B153,'Copy of PY1 Data(H)'!$A$1:$A$288,'Copy of PY1 Data(H)'!$A$1:$CZ$288))</f>
        <v>#N/A</v>
      </c>
    </row>
    <row r="154" spans="1:82" x14ac:dyDescent="0.3">
      <c r="A154" s="180">
        <v>51</v>
      </c>
      <c r="C154" s="180"/>
      <c r="D154" s="180" cm="1">
        <f t="array" ref="D154">_xlfn.XLOOKUP(D$1,'Copy of PY1 Data(H)'!$A$1:$CZ$1,_xlfn.XLOOKUP($A154,'Copy of PY1 Data(H)'!$A$1:$A$288,'Copy of PY1 Data(H)'!$A$1:$CZ$288))</f>
        <v>-68087</v>
      </c>
      <c r="E154" s="180" cm="1">
        <f t="array" ref="E154">_xlfn.XLOOKUP(E$1,'Copy of PY1 Data(H)'!$A$1:$CZ$1,_xlfn.XLOOKUP($A154,'Copy of PY1 Data(H)'!$A$1:$A$288,'Copy of PY1 Data(H)'!$A$1:$CZ$288))</f>
        <v>95244</v>
      </c>
      <c r="F154" s="180" cm="1">
        <f t="array" ref="F154">_xlfn.XLOOKUP(F$1,'Copy of PY1 Data(H)'!$A$1:$CZ$1,_xlfn.XLOOKUP($A154,'Copy of PY1 Data(H)'!$A$1:$A$288,'Copy of PY1 Data(H)'!$A$1:$CZ$288))</f>
        <v>0</v>
      </c>
      <c r="G154" s="180" cm="1">
        <f t="array" ref="G154">_xlfn.XLOOKUP(G$1,'Copy of PY1 Data(H)'!$A$1:$CZ$1,_xlfn.XLOOKUP($A154,'Copy of PY1 Data(H)'!$A$1:$A$288,'Copy of PY1 Data(H)'!$A$1:$CZ$288))</f>
        <v>95665</v>
      </c>
      <c r="H154" s="180" cm="1">
        <f t="array" ref="H154">_xlfn.XLOOKUP(H$1,'Copy of PY1 Data(H)'!$A$1:$CZ$1,_xlfn.XLOOKUP($A154,'Copy of PY1 Data(H)'!$A$1:$A$288,'Copy of PY1 Data(H)'!$A$1:$CZ$288))</f>
        <v>192904</v>
      </c>
      <c r="I154" s="180" cm="1">
        <f t="array" ref="I154">_xlfn.XLOOKUP(I$1,'Copy of PY1 Data(H)'!$A$1:$CZ$1,_xlfn.XLOOKUP($A154,'Copy of PY1 Data(H)'!$A$1:$A$288,'Copy of PY1 Data(H)'!$A$1:$CZ$288))</f>
        <v>3052</v>
      </c>
      <c r="J154" s="180" cm="1">
        <f t="array" ref="J154">_xlfn.XLOOKUP(J$1,'Copy of PY1 Data(H)'!$A$1:$CZ$1,_xlfn.XLOOKUP($A154,'Copy of PY1 Data(H)'!$A$1:$A$288,'Copy of PY1 Data(H)'!$A$1:$CZ$288))</f>
        <v>0</v>
      </c>
      <c r="K154" s="180" cm="1">
        <f t="array" ref="K154">_xlfn.XLOOKUP(K$1,'Copy of PY1 Data(H)'!$A$1:$CZ$1,_xlfn.XLOOKUP($A154,'Copy of PY1 Data(H)'!$A$1:$A$288,'Copy of PY1 Data(H)'!$A$1:$CZ$288))</f>
        <v>67487</v>
      </c>
      <c r="L154" s="180" cm="1">
        <f t="array" ref="L154">_xlfn.XLOOKUP(L$1,'Copy of PY1 Data(H)'!$A$1:$CZ$1,_xlfn.XLOOKUP($A154,'Copy of PY1 Data(H)'!$A$1:$A$288,'Copy of PY1 Data(H)'!$A$1:$CZ$288))</f>
        <v>1444767</v>
      </c>
      <c r="M154" s="180" cm="1">
        <f t="array" ref="M154">_xlfn.XLOOKUP(M$1,'Copy of PY1 Data(H)'!$A$1:$CZ$1,_xlfn.XLOOKUP($A154,'Copy of PY1 Data(H)'!$A$1:$A$288,'Copy of PY1 Data(H)'!$A$1:$CZ$288))</f>
        <v>0</v>
      </c>
      <c r="N154" s="180" cm="1">
        <f t="array" ref="N154">_xlfn.XLOOKUP(N$1,'Copy of PY1 Data(H)'!$A$1:$CZ$1,_xlfn.XLOOKUP($A154,'Copy of PY1 Data(H)'!$A$1:$A$288,'Copy of PY1 Data(H)'!$A$1:$CZ$288))</f>
        <v>0</v>
      </c>
      <c r="O154" s="180" cm="1">
        <f t="array" ref="O154">_xlfn.XLOOKUP(O$1,'Copy of PY1 Data(H)'!$A$1:$CZ$1,_xlfn.XLOOKUP($A154,'Copy of PY1 Data(H)'!$A$1:$A$288,'Copy of PY1 Data(H)'!$A$1:$CZ$288))</f>
        <v>0</v>
      </c>
      <c r="P154" s="180" cm="1">
        <f t="array" ref="P154">_xlfn.XLOOKUP(P$1,'Copy of PY1 Data(H)'!$A$1:$CZ$1,_xlfn.XLOOKUP($A154,'Copy of PY1 Data(H)'!$A$1:$A$288,'Copy of PY1 Data(H)'!$A$1:$CZ$288))</f>
        <v>22489</v>
      </c>
      <c r="Q154" s="180" cm="1">
        <f t="array" ref="Q154">_xlfn.XLOOKUP(Q$1,'Copy of PY1 Data(H)'!$A$1:$CZ$1,_xlfn.XLOOKUP($A154,'Copy of PY1 Data(H)'!$A$1:$A$288,'Copy of PY1 Data(H)'!$A$1:$CZ$288))</f>
        <v>1791565</v>
      </c>
      <c r="R154" s="180" cm="1">
        <f t="array" ref="R154">_xlfn.XLOOKUP(R$1,'Copy of PY1 Data(H)'!$A$1:$CZ$1,_xlfn.XLOOKUP($A154,'Copy of PY1 Data(H)'!$A$1:$A$288,'Copy of PY1 Data(H)'!$A$1:$CZ$288))</f>
        <v>0</v>
      </c>
      <c r="S154" s="180" cm="1">
        <f t="array" ref="S154">_xlfn.XLOOKUP(S$1,'Copy of PY1 Data(H)'!$A$1:$CZ$1,_xlfn.XLOOKUP($A154,'Copy of PY1 Data(H)'!$A$1:$A$288,'Copy of PY1 Data(H)'!$A$1:$CZ$288))</f>
        <v>92145</v>
      </c>
      <c r="T154" s="180" cm="1">
        <f t="array" ref="T154">_xlfn.XLOOKUP(T$1,'Copy of PY1 Data(H)'!$A$1:$CZ$1,_xlfn.XLOOKUP($A154,'Copy of PY1 Data(H)'!$A$1:$A$288,'Copy of PY1 Data(H)'!$A$1:$CZ$288))</f>
        <v>306987</v>
      </c>
      <c r="U154" s="180" cm="1">
        <f t="array" ref="U154">_xlfn.XLOOKUP(U$1,'Copy of PY1 Data(H)'!$A$1:$CZ$1,_xlfn.XLOOKUP($A154,'Copy of PY1 Data(H)'!$A$1:$A$288,'Copy of PY1 Data(H)'!$A$1:$CZ$288))</f>
        <v>165382</v>
      </c>
      <c r="V154" s="180" cm="1">
        <f t="array" ref="V154">_xlfn.XLOOKUP(V$1,'Copy of PY1 Data(H)'!$A$1:$CZ$1,_xlfn.XLOOKUP($A154,'Copy of PY1 Data(H)'!$A$1:$A$288,'Copy of PY1 Data(H)'!$A$1:$CZ$288))</f>
        <v>1856783</v>
      </c>
      <c r="W154" s="180" cm="1">
        <f t="array" ref="W154">_xlfn.XLOOKUP(W$1,'Copy of PY1 Data(H)'!$A$1:$CZ$1,_xlfn.XLOOKUP($A154,'Copy of PY1 Data(H)'!$A$1:$A$288,'Copy of PY1 Data(H)'!$A$1:$CZ$288))</f>
        <v>0</v>
      </c>
      <c r="X154" s="180" cm="1">
        <f t="array" ref="X154">_xlfn.XLOOKUP(X$1,'Copy of PY1 Data(H)'!$A$1:$CZ$1,_xlfn.XLOOKUP($A154,'Copy of PY1 Data(H)'!$A$1:$A$288,'Copy of PY1 Data(H)'!$A$1:$CZ$288))</f>
        <v>0</v>
      </c>
      <c r="Y154" s="180" cm="1">
        <f t="array" ref="Y154">_xlfn.XLOOKUP(Y$1,'Copy of PY1 Data(H)'!$A$1:$CZ$1,_xlfn.XLOOKUP($A154,'Copy of PY1 Data(H)'!$A$1:$A$288,'Copy of PY1 Data(H)'!$A$1:$CZ$288))</f>
        <v>17296</v>
      </c>
      <c r="Z154" s="180" cm="1">
        <f t="array" ref="Z154">_xlfn.XLOOKUP(Z$1,'Copy of PY1 Data(H)'!$A$1:$CZ$1,_xlfn.XLOOKUP($A154,'Copy of PY1 Data(H)'!$A$1:$A$288,'Copy of PY1 Data(H)'!$A$1:$CZ$288))</f>
        <v>4982424</v>
      </c>
      <c r="AA154" s="180" cm="1">
        <f t="array" ref="AA154">_xlfn.XLOOKUP(AA$1,'Copy of PY1 Data(H)'!$A$1:$CZ$1,_xlfn.XLOOKUP($A154,'Copy of PY1 Data(H)'!$A$1:$A$288,'Copy of PY1 Data(H)'!$A$1:$CZ$288))</f>
        <v>-13600</v>
      </c>
      <c r="AB154" s="180" cm="1">
        <f t="array" ref="AB154">_xlfn.XLOOKUP(AB$1,'Copy of PY1 Data(H)'!$A$1:$CZ$1,_xlfn.XLOOKUP($A154,'Copy of PY1 Data(H)'!$A$1:$A$288,'Copy of PY1 Data(H)'!$A$1:$CZ$288))</f>
        <v>125581</v>
      </c>
      <c r="AC154" s="180" cm="1">
        <f t="array" ref="AC154">_xlfn.XLOOKUP(AC$1,'Copy of PY1 Data(H)'!$A$1:$CZ$1,_xlfn.XLOOKUP($A154,'Copy of PY1 Data(H)'!$A$1:$A$288,'Copy of PY1 Data(H)'!$A$1:$CZ$288))</f>
        <v>0</v>
      </c>
      <c r="AD154" s="180" cm="1">
        <f t="array" ref="AD154">_xlfn.XLOOKUP(AD$1,'Copy of PY1 Data(H)'!$A$1:$CZ$1,_xlfn.XLOOKUP($A154,'Copy of PY1 Data(H)'!$A$1:$A$288,'Copy of PY1 Data(H)'!$A$1:$CZ$288))</f>
        <v>0</v>
      </c>
      <c r="AE154" s="180" cm="1">
        <f t="array" ref="AE154">_xlfn.XLOOKUP(AE$1,'Copy of PY1 Data(H)'!$A$1:$CZ$1,_xlfn.XLOOKUP($A154,'Copy of PY1 Data(H)'!$A$1:$A$288,'Copy of PY1 Data(H)'!$A$1:$CZ$288))</f>
        <v>0</v>
      </c>
      <c r="AF154" s="180" cm="1">
        <f t="array" ref="AF154">_xlfn.XLOOKUP(AF$1,'Copy of PY1 Data(H)'!$A$1:$CZ$1,_xlfn.XLOOKUP($A154,'Copy of PY1 Data(H)'!$A$1:$A$288,'Copy of PY1 Data(H)'!$A$1:$CZ$288))</f>
        <v>13072959</v>
      </c>
      <c r="AG154" s="180" cm="1">
        <f t="array" ref="AG154">_xlfn.XLOOKUP(AG$1,'Copy of PY1 Data(H)'!$A$1:$CZ$1,_xlfn.XLOOKUP($A154,'Copy of PY1 Data(H)'!$A$1:$A$288,'Copy of PY1 Data(H)'!$A$1:$CZ$288))</f>
        <v>-267</v>
      </c>
      <c r="AH154" s="180" cm="1">
        <f t="array" ref="AH154">_xlfn.XLOOKUP(AH$1,'Copy of PY1 Data(H)'!$A$1:$CZ$1,_xlfn.XLOOKUP($A154,'Copy of PY1 Data(H)'!$A$1:$A$288,'Copy of PY1 Data(H)'!$A$1:$CZ$288))</f>
        <v>-61842</v>
      </c>
      <c r="AI154" s="180" cm="1">
        <f t="array" ref="AI154">_xlfn.XLOOKUP(AI$1,'Copy of PY1 Data(H)'!$A$1:$CZ$1,_xlfn.XLOOKUP($A154,'Copy of PY1 Data(H)'!$A$1:$A$288,'Copy of PY1 Data(H)'!$A$1:$CZ$288))</f>
        <v>715070</v>
      </c>
      <c r="AJ154" s="180" cm="1">
        <f t="array" ref="AJ154">_xlfn.XLOOKUP(AJ$1,'Copy of PY1 Data(H)'!$A$1:$CZ$1,_xlfn.XLOOKUP($A154,'Copy of PY1 Data(H)'!$A$1:$A$288,'Copy of PY1 Data(H)'!$A$1:$CZ$288))</f>
        <v>-3911</v>
      </c>
      <c r="AK154" s="180" cm="1">
        <f t="array" ref="AK154">_xlfn.XLOOKUP(AK$1,'Copy of PY1 Data(H)'!$A$1:$CZ$1,_xlfn.XLOOKUP($A154,'Copy of PY1 Data(H)'!$A$1:$A$288,'Copy of PY1 Data(H)'!$A$1:$CZ$288))</f>
        <v>24653</v>
      </c>
      <c r="AL154" s="180" cm="1">
        <f t="array" ref="AL154">_xlfn.XLOOKUP(AL$1,'Copy of PY1 Data(H)'!$A$1:$CZ$1,_xlfn.XLOOKUP($A154,'Copy of PY1 Data(H)'!$A$1:$A$288,'Copy of PY1 Data(H)'!$A$1:$CZ$288))</f>
        <v>0</v>
      </c>
      <c r="AM154" s="180" cm="1">
        <f t="array" ref="AM154">_xlfn.XLOOKUP(AM$1,'Copy of PY1 Data(H)'!$A$1:$CZ$1,_xlfn.XLOOKUP($A154,'Copy of PY1 Data(H)'!$A$1:$A$288,'Copy of PY1 Data(H)'!$A$1:$CZ$288))</f>
        <v>6878</v>
      </c>
      <c r="AN154" s="180" cm="1">
        <f t="array" ref="AN154">_xlfn.XLOOKUP(AN$1,'Copy of PY1 Data(H)'!$A$1:$CZ$1,_xlfn.XLOOKUP($A154,'Copy of PY1 Data(H)'!$A$1:$A$288,'Copy of PY1 Data(H)'!$A$1:$CZ$288))</f>
        <v>2024032</v>
      </c>
      <c r="AO154" s="180" cm="1">
        <f t="array" ref="AO154">_xlfn.XLOOKUP(AO$1,'Copy of PY1 Data(H)'!$A$1:$CZ$1,_xlfn.XLOOKUP($A154,'Copy of PY1 Data(H)'!$A$1:$A$288,'Copy of PY1 Data(H)'!$A$1:$CZ$288))</f>
        <v>0</v>
      </c>
      <c r="AP154" s="180" cm="1">
        <f t="array" ref="AP154">_xlfn.XLOOKUP(AP$1,'Copy of PY1 Data(H)'!$A$1:$CZ$1,_xlfn.XLOOKUP($A154,'Copy of PY1 Data(H)'!$A$1:$A$288,'Copy of PY1 Data(H)'!$A$1:$CZ$288))</f>
        <v>213486</v>
      </c>
      <c r="AQ154" s="180" cm="1">
        <f t="array" ref="AQ154">_xlfn.XLOOKUP(AQ$1,'Copy of PY1 Data(H)'!$A$1:$CZ$1,_xlfn.XLOOKUP($A154,'Copy of PY1 Data(H)'!$A$1:$A$288,'Copy of PY1 Data(H)'!$A$1:$CZ$288))</f>
        <v>0</v>
      </c>
      <c r="AR154" s="180" cm="1">
        <f t="array" ref="AR154">_xlfn.XLOOKUP(AR$1,'Copy of PY1 Data(H)'!$A$1:$CZ$1,_xlfn.XLOOKUP($A154,'Copy of PY1 Data(H)'!$A$1:$A$288,'Copy of PY1 Data(H)'!$A$1:$CZ$288))</f>
        <v>0</v>
      </c>
      <c r="AS154" s="180" cm="1">
        <f t="array" ref="AS154">_xlfn.XLOOKUP(AS$1,'Copy of PY1 Data(H)'!$A$1:$CZ$1,_xlfn.XLOOKUP($A154,'Copy of PY1 Data(H)'!$A$1:$A$288,'Copy of PY1 Data(H)'!$A$1:$CZ$288))</f>
        <v>0</v>
      </c>
      <c r="AT154" s="180" cm="1">
        <f t="array" ref="AT154">_xlfn.XLOOKUP(AT$1,'Copy of PY1 Data(H)'!$A$1:$CZ$1,_xlfn.XLOOKUP($A154,'Copy of PY1 Data(H)'!$A$1:$A$288,'Copy of PY1 Data(H)'!$A$1:$CZ$288))</f>
        <v>277377</v>
      </c>
      <c r="AU154" s="180" cm="1">
        <f t="array" ref="AU154">_xlfn.XLOOKUP(AU$1,'Copy of PY1 Data(H)'!$A$1:$CZ$1,_xlfn.XLOOKUP($A154,'Copy of PY1 Data(H)'!$A$1:$A$288,'Copy of PY1 Data(H)'!$A$1:$CZ$288))</f>
        <v>55695177</v>
      </c>
      <c r="AV154" s="180" cm="1">
        <f t="array" ref="AV154">_xlfn.XLOOKUP(AV$1,'Copy of PY1 Data(H)'!$A$1:$CZ$1,_xlfn.XLOOKUP($A154,'Copy of PY1 Data(H)'!$A$1:$A$288,'Copy of PY1 Data(H)'!$A$1:$CZ$288))</f>
        <v>15935984</v>
      </c>
      <c r="AW154" s="180" cm="1">
        <f t="array" ref="AW154">_xlfn.XLOOKUP(AW$1,'Copy of PY1 Data(H)'!$A$1:$CZ$1,_xlfn.XLOOKUP($A154,'Copy of PY1 Data(H)'!$A$1:$A$288,'Copy of PY1 Data(H)'!$A$1:$CZ$288))</f>
        <v>169144</v>
      </c>
      <c r="AX154" s="180" cm="1">
        <f t="array" ref="AX154">_xlfn.XLOOKUP(AX$1,'Copy of PY1 Data(H)'!$A$1:$CZ$1,_xlfn.XLOOKUP($A154,'Copy of PY1 Data(H)'!$A$1:$A$288,'Copy of PY1 Data(H)'!$A$1:$CZ$288))</f>
        <v>-6993</v>
      </c>
      <c r="AY154" s="180" cm="1">
        <f t="array" ref="AY154">_xlfn.XLOOKUP(AY$1,'Copy of PY1 Data(H)'!$A$1:$CZ$1,_xlfn.XLOOKUP($A154,'Copy of PY1 Data(H)'!$A$1:$A$288,'Copy of PY1 Data(H)'!$A$1:$CZ$288))</f>
        <v>17768</v>
      </c>
      <c r="AZ154" s="180" cm="1">
        <f t="array" ref="AZ154">_xlfn.XLOOKUP(AZ$1,'Copy of PY1 Data(H)'!$A$1:$CZ$1,_xlfn.XLOOKUP($A154,'Copy of PY1 Data(H)'!$A$1:$A$288,'Copy of PY1 Data(H)'!$A$1:$CZ$288))</f>
        <v>-61782</v>
      </c>
      <c r="BA154" s="180" cm="1">
        <f t="array" ref="BA154">_xlfn.XLOOKUP(BA$1,'Copy of PY1 Data(H)'!$A$1:$CZ$1,_xlfn.XLOOKUP($A154,'Copy of PY1 Data(H)'!$A$1:$A$288,'Copy of PY1 Data(H)'!$A$1:$CZ$288))</f>
        <v>0</v>
      </c>
      <c r="BB154" s="180" cm="1">
        <f t="array" ref="BB154">_xlfn.XLOOKUP(BB$1,'Copy of PY1 Data(H)'!$A$1:$CZ$1,_xlfn.XLOOKUP($A154,'Copy of PY1 Data(H)'!$A$1:$A$288,'Copy of PY1 Data(H)'!$A$1:$CZ$288))</f>
        <v>462807</v>
      </c>
      <c r="BC154" s="180" cm="1">
        <f t="array" ref="BC154">_xlfn.XLOOKUP(BC$1,'Copy of PY1 Data(H)'!$A$1:$CZ$1,_xlfn.XLOOKUP($A154,'Copy of PY1 Data(H)'!$A$1:$A$288,'Copy of PY1 Data(H)'!$A$1:$CZ$288))</f>
        <v>-45819</v>
      </c>
      <c r="BD154" s="180" cm="1">
        <f t="array" ref="BD154">_xlfn.XLOOKUP(BD$1,'Copy of PY1 Data(H)'!$A$1:$CZ$1,_xlfn.XLOOKUP($A154,'Copy of PY1 Data(H)'!$A$1:$A$288,'Copy of PY1 Data(H)'!$A$1:$CZ$288))</f>
        <v>0</v>
      </c>
      <c r="BE154" s="180" cm="1">
        <f t="array" ref="BE154">_xlfn.XLOOKUP(BE$1,'Copy of PY1 Data(H)'!$A$1:$CZ$1,_xlfn.XLOOKUP($A154,'Copy of PY1 Data(H)'!$A$1:$A$288,'Copy of PY1 Data(H)'!$A$1:$CZ$288))</f>
        <v>49395</v>
      </c>
      <c r="BF154" s="180" cm="1">
        <f t="array" ref="BF154">_xlfn.XLOOKUP(BF$1,'Copy of PY1 Data(H)'!$A$1:$CZ$1,_xlfn.XLOOKUP($A154,'Copy of PY1 Data(H)'!$A$1:$A$288,'Copy of PY1 Data(H)'!$A$1:$CZ$288))</f>
        <v>3155897</v>
      </c>
      <c r="BG154" s="180" cm="1">
        <f t="array" ref="BG154">_xlfn.XLOOKUP(BG$1,'Copy of PY1 Data(H)'!$A$1:$CZ$1,_xlfn.XLOOKUP($A154,'Copy of PY1 Data(H)'!$A$1:$A$288,'Copy of PY1 Data(H)'!$A$1:$CZ$288))</f>
        <v>0</v>
      </c>
      <c r="BH154" s="180" cm="1">
        <f t="array" ref="BH154">_xlfn.XLOOKUP(BH$1,'Copy of PY1 Data(H)'!$A$1:$CZ$1,_xlfn.XLOOKUP($A154,'Copy of PY1 Data(H)'!$A$1:$A$288,'Copy of PY1 Data(H)'!$A$1:$CZ$288))</f>
        <v>2915995</v>
      </c>
      <c r="BI154" s="180" cm="1">
        <f t="array" ref="BI154">_xlfn.XLOOKUP(BI$1,'Copy of PY1 Data(H)'!$A$1:$CZ$1,_xlfn.XLOOKUP($A154,'Copy of PY1 Data(H)'!$A$1:$A$288,'Copy of PY1 Data(H)'!$A$1:$CZ$288))</f>
        <v>-57778</v>
      </c>
      <c r="BJ154" s="180" cm="1">
        <f t="array" ref="BJ154">_xlfn.XLOOKUP(BJ$1,'Copy of PY1 Data(H)'!$A$1:$CZ$1,_xlfn.XLOOKUP($A154,'Copy of PY1 Data(H)'!$A$1:$A$288,'Copy of PY1 Data(H)'!$A$1:$CZ$288))</f>
        <v>0</v>
      </c>
      <c r="BK154" s="180" cm="1">
        <f t="array" ref="BK154">_xlfn.XLOOKUP(BK$1,'Copy of PY1 Data(H)'!$A$1:$CZ$1,_xlfn.XLOOKUP($A154,'Copy of PY1 Data(H)'!$A$1:$A$288,'Copy of PY1 Data(H)'!$A$1:$CZ$288))</f>
        <v>0</v>
      </c>
      <c r="BL154" s="180" cm="1">
        <f t="array" ref="BL154">_xlfn.XLOOKUP(BL$1,'Copy of PY1 Data(H)'!$A$1:$CZ$1,_xlfn.XLOOKUP($A154,'Copy of PY1 Data(H)'!$A$1:$A$288,'Copy of PY1 Data(H)'!$A$1:$CZ$288))</f>
        <v>0</v>
      </c>
      <c r="BM154" s="180" cm="1">
        <f t="array" ref="BM154">_xlfn.XLOOKUP(BM$1,'Copy of PY1 Data(H)'!$A$1:$CZ$1,_xlfn.XLOOKUP($A154,'Copy of PY1 Data(H)'!$A$1:$A$288,'Copy of PY1 Data(H)'!$A$1:$CZ$288))</f>
        <v>4063472</v>
      </c>
      <c r="BN154" s="180" cm="1">
        <f t="array" ref="BN154">_xlfn.XLOOKUP(BN$1,'Copy of PY1 Data(H)'!$A$1:$CZ$1,_xlfn.XLOOKUP($A154,'Copy of PY1 Data(H)'!$A$1:$A$288,'Copy of PY1 Data(H)'!$A$1:$CZ$288))</f>
        <v>708558</v>
      </c>
      <c r="BO154" s="180" cm="1">
        <f t="array" ref="BO154">_xlfn.XLOOKUP(BO$1,'Copy of PY1 Data(H)'!$A$1:$CZ$1,_xlfn.XLOOKUP($A154,'Copy of PY1 Data(H)'!$A$1:$A$288,'Copy of PY1 Data(H)'!$A$1:$CZ$288))</f>
        <v>9565289</v>
      </c>
      <c r="BP154" s="180" cm="1">
        <f t="array" ref="BP154">_xlfn.XLOOKUP(BP$1,'Copy of PY1 Data(H)'!$A$1:$CZ$1,_xlfn.XLOOKUP($A154,'Copy of PY1 Data(H)'!$A$1:$A$288,'Copy of PY1 Data(H)'!$A$1:$CZ$288))</f>
        <v>27175134</v>
      </c>
      <c r="BQ154" s="180" cm="1">
        <f t="array" ref="BQ154">_xlfn.XLOOKUP(BQ$1,'Copy of PY1 Data(H)'!$A$1:$CZ$1,_xlfn.XLOOKUP($A154,'Copy of PY1 Data(H)'!$A$1:$A$288,'Copy of PY1 Data(H)'!$A$1:$CZ$288))</f>
        <v>65640</v>
      </c>
      <c r="BR154" s="180" cm="1">
        <f t="array" ref="BR154">_xlfn.XLOOKUP(BR$1,'Copy of PY1 Data(H)'!$A$1:$CZ$1,_xlfn.XLOOKUP($A154,'Copy of PY1 Data(H)'!$A$1:$A$288,'Copy of PY1 Data(H)'!$A$1:$CZ$288))</f>
        <v>342991</v>
      </c>
      <c r="BS154" s="180" cm="1">
        <f t="array" ref="BS154">_xlfn.XLOOKUP(BS$1,'Copy of PY1 Data(H)'!$A$1:$CZ$1,_xlfn.XLOOKUP($A154,'Copy of PY1 Data(H)'!$A$1:$A$288,'Copy of PY1 Data(H)'!$A$1:$CZ$288))</f>
        <v>0</v>
      </c>
      <c r="BT154" s="180" cm="1">
        <f t="array" ref="BT154">_xlfn.XLOOKUP(BT$1,'Copy of PY1 Data(H)'!$A$1:$CZ$1,_xlfn.XLOOKUP($A154,'Copy of PY1 Data(H)'!$A$1:$A$288,'Copy of PY1 Data(H)'!$A$1:$CZ$288))</f>
        <v>0</v>
      </c>
      <c r="BU154" s="180" cm="1">
        <f t="array" ref="BU154">_xlfn.XLOOKUP(BU$1,'Copy of PY1 Data(H)'!$A$1:$CZ$1,_xlfn.XLOOKUP($A154,'Copy of PY1 Data(H)'!$A$1:$A$288,'Copy of PY1 Data(H)'!$A$1:$CZ$288))</f>
        <v>18422</v>
      </c>
      <c r="BV154" s="180" cm="1">
        <f t="array" ref="BV154">_xlfn.XLOOKUP(BV$1,'Copy of PY1 Data(H)'!$A$1:$CZ$1,_xlfn.XLOOKUP($A154,'Copy of PY1 Data(H)'!$A$1:$A$288,'Copy of PY1 Data(H)'!$A$1:$CZ$288))</f>
        <v>-18576</v>
      </c>
      <c r="BW154" s="180" cm="1">
        <f t="array" ref="BW154">_xlfn.XLOOKUP(BW$1,'Copy of PY1 Data(H)'!$A$1:$CZ$1,_xlfn.XLOOKUP($A154,'Copy of PY1 Data(H)'!$A$1:$A$288,'Copy of PY1 Data(H)'!$A$1:$CZ$288))</f>
        <v>406786</v>
      </c>
      <c r="BX154" s="180" cm="1">
        <f t="array" ref="BX154">_xlfn.XLOOKUP(BX$1,'Copy of PY1 Data(H)'!$A$1:$CZ$1,_xlfn.XLOOKUP($A154,'Copy of PY1 Data(H)'!$A$1:$A$288,'Copy of PY1 Data(H)'!$A$1:$CZ$288))</f>
        <v>0</v>
      </c>
      <c r="BY154" s="180" cm="1">
        <f t="array" ref="BY154">_xlfn.XLOOKUP(BY$1,'Copy of PY1 Data(H)'!$A$1:$CZ$1,_xlfn.XLOOKUP($A154,'Copy of PY1 Data(H)'!$A$1:$A$288,'Copy of PY1 Data(H)'!$A$1:$CZ$288))</f>
        <v>4157814</v>
      </c>
      <c r="BZ154" s="180" cm="1">
        <f t="array" ref="BZ154">_xlfn.XLOOKUP(BZ$1,'Copy of PY1 Data(H)'!$A$1:$CZ$1,_xlfn.XLOOKUP($A154,'Copy of PY1 Data(H)'!$A$1:$A$288,'Copy of PY1 Data(H)'!$A$1:$CZ$288))</f>
        <v>43044</v>
      </c>
      <c r="CA154" s="180" cm="1">
        <f t="array" ref="CA154">_xlfn.XLOOKUP(CA$1,'Copy of PY1 Data(H)'!$A$1:$CZ$1,_xlfn.XLOOKUP($A154,'Copy of PY1 Data(H)'!$A$1:$A$288,'Copy of PY1 Data(H)'!$A$1:$CZ$288))</f>
        <v>0</v>
      </c>
      <c r="CB154" s="180" cm="1">
        <f t="array" ref="CB154">_xlfn.XLOOKUP(CB$1,'Copy of PY1 Data(H)'!$A$1:$CZ$1,_xlfn.XLOOKUP($A154,'Copy of PY1 Data(H)'!$A$1:$A$288,'Copy of PY1 Data(H)'!$A$1:$CZ$288))</f>
        <v>250714</v>
      </c>
      <c r="CC154" s="180" cm="1">
        <f t="array" ref="CC154">_xlfn.XLOOKUP(CC$1,'Copy of PY1 Data(H)'!$A$1:$CZ$1,_xlfn.XLOOKUP($A154,'Copy of PY1 Data(H)'!$A$1:$A$288,'Copy of PY1 Data(H)'!$A$1:$CZ$288))</f>
        <v>0</v>
      </c>
      <c r="CD154" s="180" cm="1">
        <f t="array" ref="CD154">_xlfn.XLOOKUP(CD$1,'Copy of PY1 Data(H)'!$A$1:$CZ$1,_xlfn.XLOOKUP($A154,'Copy of PY1 Data(H)'!$A$1:$A$288,'Copy of PY1 Data(H)'!$A$1:$CZ$288))</f>
        <v>0</v>
      </c>
    </row>
    <row r="155" spans="1:82" x14ac:dyDescent="0.3">
      <c r="A155" s="180">
        <v>332</v>
      </c>
      <c r="C155" s="180"/>
      <c r="D155" s="180" cm="1">
        <f t="array" ref="D155">_xlfn.XLOOKUP(D$1,'Copy of PY1 Data(H)'!$A$1:$CZ$1,_xlfn.XLOOKUP($A155,'Copy of PY1 Data(H)'!$A$1:$A$288,'Copy of PY1 Data(H)'!$A$1:$CZ$288))</f>
        <v>2370640</v>
      </c>
      <c r="E155" s="180" cm="1">
        <f t="array" ref="E155">_xlfn.XLOOKUP(E$1,'Copy of PY1 Data(H)'!$A$1:$CZ$1,_xlfn.XLOOKUP($A155,'Copy of PY1 Data(H)'!$A$1:$A$288,'Copy of PY1 Data(H)'!$A$1:$CZ$288))</f>
        <v>185303</v>
      </c>
      <c r="F155" s="180" cm="1">
        <f t="array" ref="F155">_xlfn.XLOOKUP(F$1,'Copy of PY1 Data(H)'!$A$1:$CZ$1,_xlfn.XLOOKUP($A155,'Copy of PY1 Data(H)'!$A$1:$A$288,'Copy of PY1 Data(H)'!$A$1:$CZ$288))</f>
        <v>0</v>
      </c>
      <c r="G155" s="180" cm="1">
        <f t="array" ref="G155">_xlfn.XLOOKUP(G$1,'Copy of PY1 Data(H)'!$A$1:$CZ$1,_xlfn.XLOOKUP($A155,'Copy of PY1 Data(H)'!$A$1:$A$288,'Copy of PY1 Data(H)'!$A$1:$CZ$288))</f>
        <v>1089682</v>
      </c>
      <c r="H155" s="180" cm="1">
        <f t="array" ref="H155">_xlfn.XLOOKUP(H$1,'Copy of PY1 Data(H)'!$A$1:$CZ$1,_xlfn.XLOOKUP($A155,'Copy of PY1 Data(H)'!$A$1:$A$288,'Copy of PY1 Data(H)'!$A$1:$CZ$288))</f>
        <v>38100</v>
      </c>
      <c r="I155" s="180" cm="1">
        <f t="array" ref="I155">_xlfn.XLOOKUP(I$1,'Copy of PY1 Data(H)'!$A$1:$CZ$1,_xlfn.XLOOKUP($A155,'Copy of PY1 Data(H)'!$A$1:$A$288,'Copy of PY1 Data(H)'!$A$1:$CZ$288))</f>
        <v>0</v>
      </c>
      <c r="J155" s="180" cm="1">
        <f t="array" ref="J155">_xlfn.XLOOKUP(J$1,'Copy of PY1 Data(H)'!$A$1:$CZ$1,_xlfn.XLOOKUP($A155,'Copy of PY1 Data(H)'!$A$1:$A$288,'Copy of PY1 Data(H)'!$A$1:$CZ$288))</f>
        <v>0</v>
      </c>
      <c r="K155" s="180" cm="1">
        <f t="array" ref="K155">_xlfn.XLOOKUP(K$1,'Copy of PY1 Data(H)'!$A$1:$CZ$1,_xlfn.XLOOKUP($A155,'Copy of PY1 Data(H)'!$A$1:$A$288,'Copy of PY1 Data(H)'!$A$1:$CZ$288))</f>
        <v>0</v>
      </c>
      <c r="L155" s="180" cm="1">
        <f t="array" ref="L155">_xlfn.XLOOKUP(L$1,'Copy of PY1 Data(H)'!$A$1:$CZ$1,_xlfn.XLOOKUP($A155,'Copy of PY1 Data(H)'!$A$1:$A$288,'Copy of PY1 Data(H)'!$A$1:$CZ$288))</f>
        <v>1362134</v>
      </c>
      <c r="M155" s="180" cm="1">
        <f t="array" ref="M155">_xlfn.XLOOKUP(M$1,'Copy of PY1 Data(H)'!$A$1:$CZ$1,_xlfn.XLOOKUP($A155,'Copy of PY1 Data(H)'!$A$1:$A$288,'Copy of PY1 Data(H)'!$A$1:$CZ$288))</f>
        <v>0</v>
      </c>
      <c r="N155" s="180" cm="1">
        <f t="array" ref="N155">_xlfn.XLOOKUP(N$1,'Copy of PY1 Data(H)'!$A$1:$CZ$1,_xlfn.XLOOKUP($A155,'Copy of PY1 Data(H)'!$A$1:$A$288,'Copy of PY1 Data(H)'!$A$1:$CZ$288))</f>
        <v>0</v>
      </c>
      <c r="O155" s="180" cm="1">
        <f t="array" ref="O155">_xlfn.XLOOKUP(O$1,'Copy of PY1 Data(H)'!$A$1:$CZ$1,_xlfn.XLOOKUP($A155,'Copy of PY1 Data(H)'!$A$1:$A$288,'Copy of PY1 Data(H)'!$A$1:$CZ$288))</f>
        <v>0</v>
      </c>
      <c r="P155" s="180" cm="1">
        <f t="array" ref="P155">_xlfn.XLOOKUP(P$1,'Copy of PY1 Data(H)'!$A$1:$CZ$1,_xlfn.XLOOKUP($A155,'Copy of PY1 Data(H)'!$A$1:$A$288,'Copy of PY1 Data(H)'!$A$1:$CZ$288))</f>
        <v>2995</v>
      </c>
      <c r="Q155" s="180" cm="1">
        <f t="array" ref="Q155">_xlfn.XLOOKUP(Q$1,'Copy of PY1 Data(H)'!$A$1:$CZ$1,_xlfn.XLOOKUP($A155,'Copy of PY1 Data(H)'!$A$1:$A$288,'Copy of PY1 Data(H)'!$A$1:$CZ$288))</f>
        <v>1816155</v>
      </c>
      <c r="R155" s="180" cm="1">
        <f t="array" ref="R155">_xlfn.XLOOKUP(R$1,'Copy of PY1 Data(H)'!$A$1:$CZ$1,_xlfn.XLOOKUP($A155,'Copy of PY1 Data(H)'!$A$1:$A$288,'Copy of PY1 Data(H)'!$A$1:$CZ$288))</f>
        <v>0</v>
      </c>
      <c r="S155" s="180" cm="1">
        <f t="array" ref="S155">_xlfn.XLOOKUP(S$1,'Copy of PY1 Data(H)'!$A$1:$CZ$1,_xlfn.XLOOKUP($A155,'Copy of PY1 Data(H)'!$A$1:$A$288,'Copy of PY1 Data(H)'!$A$1:$CZ$288))</f>
        <v>429982</v>
      </c>
      <c r="T155" s="180" cm="1">
        <f t="array" ref="T155">_xlfn.XLOOKUP(T$1,'Copy of PY1 Data(H)'!$A$1:$CZ$1,_xlfn.XLOOKUP($A155,'Copy of PY1 Data(H)'!$A$1:$A$288,'Copy of PY1 Data(H)'!$A$1:$CZ$288))</f>
        <v>74360</v>
      </c>
      <c r="U155" s="180" cm="1">
        <f t="array" ref="U155">_xlfn.XLOOKUP(U$1,'Copy of PY1 Data(H)'!$A$1:$CZ$1,_xlfn.XLOOKUP($A155,'Copy of PY1 Data(H)'!$A$1:$A$288,'Copy of PY1 Data(H)'!$A$1:$CZ$288))</f>
        <v>34458</v>
      </c>
      <c r="V155" s="180" cm="1">
        <f t="array" ref="V155">_xlfn.XLOOKUP(V$1,'Copy of PY1 Data(H)'!$A$1:$CZ$1,_xlfn.XLOOKUP($A155,'Copy of PY1 Data(H)'!$A$1:$A$288,'Copy of PY1 Data(H)'!$A$1:$CZ$288))</f>
        <v>242375</v>
      </c>
      <c r="W155" s="180" cm="1">
        <f t="array" ref="W155">_xlfn.XLOOKUP(W$1,'Copy of PY1 Data(H)'!$A$1:$CZ$1,_xlfn.XLOOKUP($A155,'Copy of PY1 Data(H)'!$A$1:$A$288,'Copy of PY1 Data(H)'!$A$1:$CZ$288))</f>
        <v>0</v>
      </c>
      <c r="X155" s="180" cm="1">
        <f t="array" ref="X155">_xlfn.XLOOKUP(X$1,'Copy of PY1 Data(H)'!$A$1:$CZ$1,_xlfn.XLOOKUP($A155,'Copy of PY1 Data(H)'!$A$1:$A$288,'Copy of PY1 Data(H)'!$A$1:$CZ$288))</f>
        <v>0</v>
      </c>
      <c r="Y155" s="180" cm="1">
        <f t="array" ref="Y155">_xlfn.XLOOKUP(Y$1,'Copy of PY1 Data(H)'!$A$1:$CZ$1,_xlfn.XLOOKUP($A155,'Copy of PY1 Data(H)'!$A$1:$A$288,'Copy of PY1 Data(H)'!$A$1:$CZ$288))</f>
        <v>204786</v>
      </c>
      <c r="Z155" s="180" cm="1">
        <f t="array" ref="Z155">_xlfn.XLOOKUP(Z$1,'Copy of PY1 Data(H)'!$A$1:$CZ$1,_xlfn.XLOOKUP($A155,'Copy of PY1 Data(H)'!$A$1:$A$288,'Copy of PY1 Data(H)'!$A$1:$CZ$288))</f>
        <v>2216064</v>
      </c>
      <c r="AA155" s="180" cm="1">
        <f t="array" ref="AA155">_xlfn.XLOOKUP(AA$1,'Copy of PY1 Data(H)'!$A$1:$CZ$1,_xlfn.XLOOKUP($A155,'Copy of PY1 Data(H)'!$A$1:$A$288,'Copy of PY1 Data(H)'!$A$1:$CZ$288))</f>
        <v>0</v>
      </c>
      <c r="AB155" s="180" cm="1">
        <f t="array" ref="AB155">_xlfn.XLOOKUP(AB$1,'Copy of PY1 Data(H)'!$A$1:$CZ$1,_xlfn.XLOOKUP($A155,'Copy of PY1 Data(H)'!$A$1:$A$288,'Copy of PY1 Data(H)'!$A$1:$CZ$288))</f>
        <v>1204398</v>
      </c>
      <c r="AC155" s="180" cm="1">
        <f t="array" ref="AC155">_xlfn.XLOOKUP(AC$1,'Copy of PY1 Data(H)'!$A$1:$CZ$1,_xlfn.XLOOKUP($A155,'Copy of PY1 Data(H)'!$A$1:$A$288,'Copy of PY1 Data(H)'!$A$1:$CZ$288))</f>
        <v>0</v>
      </c>
      <c r="AD155" s="180" cm="1">
        <f t="array" ref="AD155">_xlfn.XLOOKUP(AD$1,'Copy of PY1 Data(H)'!$A$1:$CZ$1,_xlfn.XLOOKUP($A155,'Copy of PY1 Data(H)'!$A$1:$A$288,'Copy of PY1 Data(H)'!$A$1:$CZ$288))</f>
        <v>0</v>
      </c>
      <c r="AE155" s="180" cm="1">
        <f t="array" ref="AE155">_xlfn.XLOOKUP(AE$1,'Copy of PY1 Data(H)'!$A$1:$CZ$1,_xlfn.XLOOKUP($A155,'Copy of PY1 Data(H)'!$A$1:$A$288,'Copy of PY1 Data(H)'!$A$1:$CZ$288))</f>
        <v>0</v>
      </c>
      <c r="AF155" s="180" cm="1">
        <f t="array" ref="AF155">_xlfn.XLOOKUP(AF$1,'Copy of PY1 Data(H)'!$A$1:$CZ$1,_xlfn.XLOOKUP($A155,'Copy of PY1 Data(H)'!$A$1:$A$288,'Copy of PY1 Data(H)'!$A$1:$CZ$288))</f>
        <v>7894044</v>
      </c>
      <c r="AG155" s="180" cm="1">
        <f t="array" ref="AG155">_xlfn.XLOOKUP(AG$1,'Copy of PY1 Data(H)'!$A$1:$CZ$1,_xlfn.XLOOKUP($A155,'Copy of PY1 Data(H)'!$A$1:$A$288,'Copy of PY1 Data(H)'!$A$1:$CZ$288))</f>
        <v>0</v>
      </c>
      <c r="AH155" s="180" cm="1">
        <f t="array" ref="AH155">_xlfn.XLOOKUP(AH$1,'Copy of PY1 Data(H)'!$A$1:$CZ$1,_xlfn.XLOOKUP($A155,'Copy of PY1 Data(H)'!$A$1:$A$288,'Copy of PY1 Data(H)'!$A$1:$CZ$288))</f>
        <v>0</v>
      </c>
      <c r="AI155" s="180" cm="1">
        <f t="array" ref="AI155">_xlfn.XLOOKUP(AI$1,'Copy of PY1 Data(H)'!$A$1:$CZ$1,_xlfn.XLOOKUP($A155,'Copy of PY1 Data(H)'!$A$1:$A$288,'Copy of PY1 Data(H)'!$A$1:$CZ$288))</f>
        <v>1731572</v>
      </c>
      <c r="AJ155" s="180" cm="1">
        <f t="array" ref="AJ155">_xlfn.XLOOKUP(AJ$1,'Copy of PY1 Data(H)'!$A$1:$CZ$1,_xlfn.XLOOKUP($A155,'Copy of PY1 Data(H)'!$A$1:$A$288,'Copy of PY1 Data(H)'!$A$1:$CZ$288))</f>
        <v>0</v>
      </c>
      <c r="AK155" s="180" cm="1">
        <f t="array" ref="AK155">_xlfn.XLOOKUP(AK$1,'Copy of PY1 Data(H)'!$A$1:$CZ$1,_xlfn.XLOOKUP($A155,'Copy of PY1 Data(H)'!$A$1:$A$288,'Copy of PY1 Data(H)'!$A$1:$CZ$288))</f>
        <v>48748</v>
      </c>
      <c r="AL155" s="180" cm="1">
        <f t="array" ref="AL155">_xlfn.XLOOKUP(AL$1,'Copy of PY1 Data(H)'!$A$1:$CZ$1,_xlfn.XLOOKUP($A155,'Copy of PY1 Data(H)'!$A$1:$A$288,'Copy of PY1 Data(H)'!$A$1:$CZ$288))</f>
        <v>0</v>
      </c>
      <c r="AM155" s="180" cm="1">
        <f t="array" ref="AM155">_xlfn.XLOOKUP(AM$1,'Copy of PY1 Data(H)'!$A$1:$CZ$1,_xlfn.XLOOKUP($A155,'Copy of PY1 Data(H)'!$A$1:$A$288,'Copy of PY1 Data(H)'!$A$1:$CZ$288))</f>
        <v>121822</v>
      </c>
      <c r="AN155" s="180" cm="1">
        <f t="array" ref="AN155">_xlfn.XLOOKUP(AN$1,'Copy of PY1 Data(H)'!$A$1:$CZ$1,_xlfn.XLOOKUP($A155,'Copy of PY1 Data(H)'!$A$1:$A$288,'Copy of PY1 Data(H)'!$A$1:$CZ$288))</f>
        <v>4406736</v>
      </c>
      <c r="AO155" s="180" cm="1">
        <f t="array" ref="AO155">_xlfn.XLOOKUP(AO$1,'Copy of PY1 Data(H)'!$A$1:$CZ$1,_xlfn.XLOOKUP($A155,'Copy of PY1 Data(H)'!$A$1:$A$288,'Copy of PY1 Data(H)'!$A$1:$CZ$288))</f>
        <v>0</v>
      </c>
      <c r="AP155" s="180" cm="1">
        <f t="array" ref="AP155">_xlfn.XLOOKUP(AP$1,'Copy of PY1 Data(H)'!$A$1:$CZ$1,_xlfn.XLOOKUP($A155,'Copy of PY1 Data(H)'!$A$1:$A$288,'Copy of PY1 Data(H)'!$A$1:$CZ$288))</f>
        <v>334053</v>
      </c>
      <c r="AQ155" s="180" cm="1">
        <f t="array" ref="AQ155">_xlfn.XLOOKUP(AQ$1,'Copy of PY1 Data(H)'!$A$1:$CZ$1,_xlfn.XLOOKUP($A155,'Copy of PY1 Data(H)'!$A$1:$A$288,'Copy of PY1 Data(H)'!$A$1:$CZ$288))</f>
        <v>0</v>
      </c>
      <c r="AR155" s="180" cm="1">
        <f t="array" ref="AR155">_xlfn.XLOOKUP(AR$1,'Copy of PY1 Data(H)'!$A$1:$CZ$1,_xlfn.XLOOKUP($A155,'Copy of PY1 Data(H)'!$A$1:$A$288,'Copy of PY1 Data(H)'!$A$1:$CZ$288))</f>
        <v>0</v>
      </c>
      <c r="AS155" s="180" cm="1">
        <f t="array" ref="AS155">_xlfn.XLOOKUP(AS$1,'Copy of PY1 Data(H)'!$A$1:$CZ$1,_xlfn.XLOOKUP($A155,'Copy of PY1 Data(H)'!$A$1:$A$288,'Copy of PY1 Data(H)'!$A$1:$CZ$288))</f>
        <v>0</v>
      </c>
      <c r="AT155" s="180" cm="1">
        <f t="array" ref="AT155">_xlfn.XLOOKUP(AT$1,'Copy of PY1 Data(H)'!$A$1:$CZ$1,_xlfn.XLOOKUP($A155,'Copy of PY1 Data(H)'!$A$1:$A$288,'Copy of PY1 Data(H)'!$A$1:$CZ$288))</f>
        <v>344293</v>
      </c>
      <c r="AU155" s="180" cm="1">
        <f t="array" ref="AU155">_xlfn.XLOOKUP(AU$1,'Copy of PY1 Data(H)'!$A$1:$CZ$1,_xlfn.XLOOKUP($A155,'Copy of PY1 Data(H)'!$A$1:$A$288,'Copy of PY1 Data(H)'!$A$1:$CZ$288))</f>
        <v>58027209</v>
      </c>
      <c r="AV155" s="180" cm="1">
        <f t="array" ref="AV155">_xlfn.XLOOKUP(AV$1,'Copy of PY1 Data(H)'!$A$1:$CZ$1,_xlfn.XLOOKUP($A155,'Copy of PY1 Data(H)'!$A$1:$A$288,'Copy of PY1 Data(H)'!$A$1:$CZ$288))</f>
        <v>27632077</v>
      </c>
      <c r="AW155" s="180" cm="1">
        <f t="array" ref="AW155">_xlfn.XLOOKUP(AW$1,'Copy of PY1 Data(H)'!$A$1:$CZ$1,_xlfn.XLOOKUP($A155,'Copy of PY1 Data(H)'!$A$1:$A$288,'Copy of PY1 Data(H)'!$A$1:$CZ$288))</f>
        <v>132276</v>
      </c>
      <c r="AX155" s="180" cm="1">
        <f t="array" ref="AX155">_xlfn.XLOOKUP(AX$1,'Copy of PY1 Data(H)'!$A$1:$CZ$1,_xlfn.XLOOKUP($A155,'Copy of PY1 Data(H)'!$A$1:$A$288,'Copy of PY1 Data(H)'!$A$1:$CZ$288))</f>
        <v>5000</v>
      </c>
      <c r="AY155" s="180" cm="1">
        <f t="array" ref="AY155">_xlfn.XLOOKUP(AY$1,'Copy of PY1 Data(H)'!$A$1:$CZ$1,_xlfn.XLOOKUP($A155,'Copy of PY1 Data(H)'!$A$1:$A$288,'Copy of PY1 Data(H)'!$A$1:$CZ$288))</f>
        <v>144003</v>
      </c>
      <c r="AZ155" s="180" cm="1">
        <f t="array" ref="AZ155">_xlfn.XLOOKUP(AZ$1,'Copy of PY1 Data(H)'!$A$1:$CZ$1,_xlfn.XLOOKUP($A155,'Copy of PY1 Data(H)'!$A$1:$A$288,'Copy of PY1 Data(H)'!$A$1:$CZ$288))</f>
        <v>12549</v>
      </c>
      <c r="BA155" s="180" cm="1">
        <f t="array" ref="BA155">_xlfn.XLOOKUP(BA$1,'Copy of PY1 Data(H)'!$A$1:$CZ$1,_xlfn.XLOOKUP($A155,'Copy of PY1 Data(H)'!$A$1:$A$288,'Copy of PY1 Data(H)'!$A$1:$CZ$288))</f>
        <v>0</v>
      </c>
      <c r="BB155" s="180" cm="1">
        <f t="array" ref="BB155">_xlfn.XLOOKUP(BB$1,'Copy of PY1 Data(H)'!$A$1:$CZ$1,_xlfn.XLOOKUP($A155,'Copy of PY1 Data(H)'!$A$1:$A$288,'Copy of PY1 Data(H)'!$A$1:$CZ$288))</f>
        <v>81497</v>
      </c>
      <c r="BC155" s="180" cm="1">
        <f t="array" ref="BC155">_xlfn.XLOOKUP(BC$1,'Copy of PY1 Data(H)'!$A$1:$CZ$1,_xlfn.XLOOKUP($A155,'Copy of PY1 Data(H)'!$A$1:$A$288,'Copy of PY1 Data(H)'!$A$1:$CZ$288))</f>
        <v>2040</v>
      </c>
      <c r="BD155" s="180" cm="1">
        <f t="array" ref="BD155">_xlfn.XLOOKUP(BD$1,'Copy of PY1 Data(H)'!$A$1:$CZ$1,_xlfn.XLOOKUP($A155,'Copy of PY1 Data(H)'!$A$1:$A$288,'Copy of PY1 Data(H)'!$A$1:$CZ$288))</f>
        <v>0</v>
      </c>
      <c r="BE155" s="180" cm="1">
        <f t="array" ref="BE155">_xlfn.XLOOKUP(BE$1,'Copy of PY1 Data(H)'!$A$1:$CZ$1,_xlfn.XLOOKUP($A155,'Copy of PY1 Data(H)'!$A$1:$A$288,'Copy of PY1 Data(H)'!$A$1:$CZ$288))</f>
        <v>33123</v>
      </c>
      <c r="BF155" s="180" cm="1">
        <f t="array" ref="BF155">_xlfn.XLOOKUP(BF$1,'Copy of PY1 Data(H)'!$A$1:$CZ$1,_xlfn.XLOOKUP($A155,'Copy of PY1 Data(H)'!$A$1:$A$288,'Copy of PY1 Data(H)'!$A$1:$CZ$288))</f>
        <v>3521366</v>
      </c>
      <c r="BG155" s="180" cm="1">
        <f t="array" ref="BG155">_xlfn.XLOOKUP(BG$1,'Copy of PY1 Data(H)'!$A$1:$CZ$1,_xlfn.XLOOKUP($A155,'Copy of PY1 Data(H)'!$A$1:$A$288,'Copy of PY1 Data(H)'!$A$1:$CZ$288))</f>
        <v>0</v>
      </c>
      <c r="BH155" s="180" cm="1">
        <f t="array" ref="BH155">_xlfn.XLOOKUP(BH$1,'Copy of PY1 Data(H)'!$A$1:$CZ$1,_xlfn.XLOOKUP($A155,'Copy of PY1 Data(H)'!$A$1:$A$288,'Copy of PY1 Data(H)'!$A$1:$CZ$288))</f>
        <v>1861002</v>
      </c>
      <c r="BI155" s="180" cm="1">
        <f t="array" ref="BI155">_xlfn.XLOOKUP(BI$1,'Copy of PY1 Data(H)'!$A$1:$CZ$1,_xlfn.XLOOKUP($A155,'Copy of PY1 Data(H)'!$A$1:$A$288,'Copy of PY1 Data(H)'!$A$1:$CZ$288))</f>
        <v>0</v>
      </c>
      <c r="BJ155" s="180" cm="1">
        <f t="array" ref="BJ155">_xlfn.XLOOKUP(BJ$1,'Copy of PY1 Data(H)'!$A$1:$CZ$1,_xlfn.XLOOKUP($A155,'Copy of PY1 Data(H)'!$A$1:$A$288,'Copy of PY1 Data(H)'!$A$1:$CZ$288))</f>
        <v>0</v>
      </c>
      <c r="BK155" s="180" cm="1">
        <f t="array" ref="BK155">_xlfn.XLOOKUP(BK$1,'Copy of PY1 Data(H)'!$A$1:$CZ$1,_xlfn.XLOOKUP($A155,'Copy of PY1 Data(H)'!$A$1:$A$288,'Copy of PY1 Data(H)'!$A$1:$CZ$288))</f>
        <v>0</v>
      </c>
      <c r="BL155" s="180" cm="1">
        <f t="array" ref="BL155">_xlfn.XLOOKUP(BL$1,'Copy of PY1 Data(H)'!$A$1:$CZ$1,_xlfn.XLOOKUP($A155,'Copy of PY1 Data(H)'!$A$1:$A$288,'Copy of PY1 Data(H)'!$A$1:$CZ$288))</f>
        <v>0</v>
      </c>
      <c r="BM155" s="180" cm="1">
        <f t="array" ref="BM155">_xlfn.XLOOKUP(BM$1,'Copy of PY1 Data(H)'!$A$1:$CZ$1,_xlfn.XLOOKUP($A155,'Copy of PY1 Data(H)'!$A$1:$A$288,'Copy of PY1 Data(H)'!$A$1:$CZ$288))</f>
        <v>9561515</v>
      </c>
      <c r="BN155" s="180" cm="1">
        <f t="array" ref="BN155">_xlfn.XLOOKUP(BN$1,'Copy of PY1 Data(H)'!$A$1:$CZ$1,_xlfn.XLOOKUP($A155,'Copy of PY1 Data(H)'!$A$1:$A$288,'Copy of PY1 Data(H)'!$A$1:$CZ$288))</f>
        <v>140805</v>
      </c>
      <c r="BO155" s="180" cm="1">
        <f t="array" ref="BO155">_xlfn.XLOOKUP(BO$1,'Copy of PY1 Data(H)'!$A$1:$CZ$1,_xlfn.XLOOKUP($A155,'Copy of PY1 Data(H)'!$A$1:$A$288,'Copy of PY1 Data(H)'!$A$1:$CZ$288))</f>
        <v>9706095</v>
      </c>
      <c r="BP155" s="180" cm="1">
        <f t="array" ref="BP155">_xlfn.XLOOKUP(BP$1,'Copy of PY1 Data(H)'!$A$1:$CZ$1,_xlfn.XLOOKUP($A155,'Copy of PY1 Data(H)'!$A$1:$A$288,'Copy of PY1 Data(H)'!$A$1:$CZ$288))</f>
        <v>11775735</v>
      </c>
      <c r="BQ155" s="180" cm="1">
        <f t="array" ref="BQ155">_xlfn.XLOOKUP(BQ$1,'Copy of PY1 Data(H)'!$A$1:$CZ$1,_xlfn.XLOOKUP($A155,'Copy of PY1 Data(H)'!$A$1:$A$288,'Copy of PY1 Data(H)'!$A$1:$CZ$288))</f>
        <v>62386</v>
      </c>
      <c r="BR155" s="180" cm="1">
        <f t="array" ref="BR155">_xlfn.XLOOKUP(BR$1,'Copy of PY1 Data(H)'!$A$1:$CZ$1,_xlfn.XLOOKUP($A155,'Copy of PY1 Data(H)'!$A$1:$A$288,'Copy of PY1 Data(H)'!$A$1:$CZ$288))</f>
        <v>375266</v>
      </c>
      <c r="BS155" s="180" cm="1">
        <f t="array" ref="BS155">_xlfn.XLOOKUP(BS$1,'Copy of PY1 Data(H)'!$A$1:$CZ$1,_xlfn.XLOOKUP($A155,'Copy of PY1 Data(H)'!$A$1:$A$288,'Copy of PY1 Data(H)'!$A$1:$CZ$288))</f>
        <v>0</v>
      </c>
      <c r="BT155" s="180" cm="1">
        <f t="array" ref="BT155">_xlfn.XLOOKUP(BT$1,'Copy of PY1 Data(H)'!$A$1:$CZ$1,_xlfn.XLOOKUP($A155,'Copy of PY1 Data(H)'!$A$1:$A$288,'Copy of PY1 Data(H)'!$A$1:$CZ$288))</f>
        <v>0</v>
      </c>
      <c r="BU155" s="180" cm="1">
        <f t="array" ref="BU155">_xlfn.XLOOKUP(BU$1,'Copy of PY1 Data(H)'!$A$1:$CZ$1,_xlfn.XLOOKUP($A155,'Copy of PY1 Data(H)'!$A$1:$A$288,'Copy of PY1 Data(H)'!$A$1:$CZ$288))</f>
        <v>10000</v>
      </c>
      <c r="BV155" s="180" cm="1">
        <f t="array" ref="BV155">_xlfn.XLOOKUP(BV$1,'Copy of PY1 Data(H)'!$A$1:$CZ$1,_xlfn.XLOOKUP($A155,'Copy of PY1 Data(H)'!$A$1:$A$288,'Copy of PY1 Data(H)'!$A$1:$CZ$288))</f>
        <v>456438</v>
      </c>
      <c r="BW155" s="180" cm="1">
        <f t="array" ref="BW155">_xlfn.XLOOKUP(BW$1,'Copy of PY1 Data(H)'!$A$1:$CZ$1,_xlfn.XLOOKUP($A155,'Copy of PY1 Data(H)'!$A$1:$A$288,'Copy of PY1 Data(H)'!$A$1:$CZ$288))</f>
        <v>1863005</v>
      </c>
      <c r="BX155" s="180" cm="1">
        <f t="array" ref="BX155">_xlfn.XLOOKUP(BX$1,'Copy of PY1 Data(H)'!$A$1:$CZ$1,_xlfn.XLOOKUP($A155,'Copy of PY1 Data(H)'!$A$1:$A$288,'Copy of PY1 Data(H)'!$A$1:$CZ$288))</f>
        <v>0</v>
      </c>
      <c r="BY155" s="180" cm="1">
        <f t="array" ref="BY155">_xlfn.XLOOKUP(BY$1,'Copy of PY1 Data(H)'!$A$1:$CZ$1,_xlfn.XLOOKUP($A155,'Copy of PY1 Data(H)'!$A$1:$A$288,'Copy of PY1 Data(H)'!$A$1:$CZ$288))</f>
        <v>4325356</v>
      </c>
      <c r="BZ155" s="180" cm="1">
        <f t="array" ref="BZ155">_xlfn.XLOOKUP(BZ$1,'Copy of PY1 Data(H)'!$A$1:$CZ$1,_xlfn.XLOOKUP($A155,'Copy of PY1 Data(H)'!$A$1:$A$288,'Copy of PY1 Data(H)'!$A$1:$CZ$288))</f>
        <v>107671</v>
      </c>
      <c r="CA155" s="180" cm="1">
        <f t="array" ref="CA155">_xlfn.XLOOKUP(CA$1,'Copy of PY1 Data(H)'!$A$1:$CZ$1,_xlfn.XLOOKUP($A155,'Copy of PY1 Data(H)'!$A$1:$A$288,'Copy of PY1 Data(H)'!$A$1:$CZ$288))</f>
        <v>0</v>
      </c>
      <c r="CB155" s="180" cm="1">
        <f t="array" ref="CB155">_xlfn.XLOOKUP(CB$1,'Copy of PY1 Data(H)'!$A$1:$CZ$1,_xlfn.XLOOKUP($A155,'Copy of PY1 Data(H)'!$A$1:$A$288,'Copy of PY1 Data(H)'!$A$1:$CZ$288))</f>
        <v>518412</v>
      </c>
      <c r="CC155" s="180" cm="1">
        <f t="array" ref="CC155">_xlfn.XLOOKUP(CC$1,'Copy of PY1 Data(H)'!$A$1:$CZ$1,_xlfn.XLOOKUP($A155,'Copy of PY1 Data(H)'!$A$1:$A$288,'Copy of PY1 Data(H)'!$A$1:$CZ$288))</f>
        <v>0</v>
      </c>
      <c r="CD155" s="180" cm="1">
        <f t="array" ref="CD155">_xlfn.XLOOKUP(CD$1,'Copy of PY1 Data(H)'!$A$1:$CZ$1,_xlfn.XLOOKUP($A155,'Copy of PY1 Data(H)'!$A$1:$A$288,'Copy of PY1 Data(H)'!$A$1:$CZ$288))</f>
        <v>0</v>
      </c>
    </row>
    <row r="156" spans="1:82" x14ac:dyDescent="0.3">
      <c r="A156" s="180">
        <v>331</v>
      </c>
      <c r="C156" s="180"/>
      <c r="D156" s="180" cm="1">
        <f t="array" ref="D156">_xlfn.XLOOKUP(D$1,'Copy of PY1 Data(H)'!$A$1:$CZ$1,_xlfn.XLOOKUP($A156,'Copy of PY1 Data(H)'!$A$1:$A$288,'Copy of PY1 Data(H)'!$A$1:$CZ$288))</f>
        <v>30998</v>
      </c>
      <c r="E156" s="180" cm="1">
        <f t="array" ref="E156">_xlfn.XLOOKUP(E$1,'Copy of PY1 Data(H)'!$A$1:$CZ$1,_xlfn.XLOOKUP($A156,'Copy of PY1 Data(H)'!$A$1:$A$288,'Copy of PY1 Data(H)'!$A$1:$CZ$288))</f>
        <v>75000</v>
      </c>
      <c r="F156" s="180" cm="1">
        <f t="array" ref="F156">_xlfn.XLOOKUP(F$1,'Copy of PY1 Data(H)'!$A$1:$CZ$1,_xlfn.XLOOKUP($A156,'Copy of PY1 Data(H)'!$A$1:$A$288,'Copy of PY1 Data(H)'!$A$1:$CZ$288))</f>
        <v>0</v>
      </c>
      <c r="G156" s="180" cm="1">
        <f t="array" ref="G156">_xlfn.XLOOKUP(G$1,'Copy of PY1 Data(H)'!$A$1:$CZ$1,_xlfn.XLOOKUP($A156,'Copy of PY1 Data(H)'!$A$1:$A$288,'Copy of PY1 Data(H)'!$A$1:$CZ$288))</f>
        <v>25085</v>
      </c>
      <c r="H156" s="180" cm="1">
        <f t="array" ref="H156">_xlfn.XLOOKUP(H$1,'Copy of PY1 Data(H)'!$A$1:$CZ$1,_xlfn.XLOOKUP($A156,'Copy of PY1 Data(H)'!$A$1:$A$288,'Copy of PY1 Data(H)'!$A$1:$CZ$288))</f>
        <v>93465</v>
      </c>
      <c r="I156" s="180" cm="1">
        <f t="array" ref="I156">_xlfn.XLOOKUP(I$1,'Copy of PY1 Data(H)'!$A$1:$CZ$1,_xlfn.XLOOKUP($A156,'Copy of PY1 Data(H)'!$A$1:$A$288,'Copy of PY1 Data(H)'!$A$1:$CZ$288))</f>
        <v>0</v>
      </c>
      <c r="J156" s="180" cm="1">
        <f t="array" ref="J156">_xlfn.XLOOKUP(J$1,'Copy of PY1 Data(H)'!$A$1:$CZ$1,_xlfn.XLOOKUP($A156,'Copy of PY1 Data(H)'!$A$1:$A$288,'Copy of PY1 Data(H)'!$A$1:$CZ$288))</f>
        <v>0</v>
      </c>
      <c r="K156" s="180" cm="1">
        <f t="array" ref="K156">_xlfn.XLOOKUP(K$1,'Copy of PY1 Data(H)'!$A$1:$CZ$1,_xlfn.XLOOKUP($A156,'Copy of PY1 Data(H)'!$A$1:$A$288,'Copy of PY1 Data(H)'!$A$1:$CZ$288))</f>
        <v>33000</v>
      </c>
      <c r="L156" s="180" cm="1">
        <f t="array" ref="L156">_xlfn.XLOOKUP(L$1,'Copy of PY1 Data(H)'!$A$1:$CZ$1,_xlfn.XLOOKUP($A156,'Copy of PY1 Data(H)'!$A$1:$A$288,'Copy of PY1 Data(H)'!$A$1:$CZ$288))</f>
        <v>428340</v>
      </c>
      <c r="M156" s="180" cm="1">
        <f t="array" ref="M156">_xlfn.XLOOKUP(M$1,'Copy of PY1 Data(H)'!$A$1:$CZ$1,_xlfn.XLOOKUP($A156,'Copy of PY1 Data(H)'!$A$1:$A$288,'Copy of PY1 Data(H)'!$A$1:$CZ$288))</f>
        <v>0</v>
      </c>
      <c r="N156" s="180" cm="1">
        <f t="array" ref="N156">_xlfn.XLOOKUP(N$1,'Copy of PY1 Data(H)'!$A$1:$CZ$1,_xlfn.XLOOKUP($A156,'Copy of PY1 Data(H)'!$A$1:$A$288,'Copy of PY1 Data(H)'!$A$1:$CZ$288))</f>
        <v>0</v>
      </c>
      <c r="O156" s="180" cm="1">
        <f t="array" ref="O156">_xlfn.XLOOKUP(O$1,'Copy of PY1 Data(H)'!$A$1:$CZ$1,_xlfn.XLOOKUP($A156,'Copy of PY1 Data(H)'!$A$1:$A$288,'Copy of PY1 Data(H)'!$A$1:$CZ$288))</f>
        <v>0</v>
      </c>
      <c r="P156" s="180" cm="1">
        <f t="array" ref="P156">_xlfn.XLOOKUP(P$1,'Copy of PY1 Data(H)'!$A$1:$CZ$1,_xlfn.XLOOKUP($A156,'Copy of PY1 Data(H)'!$A$1:$A$288,'Copy of PY1 Data(H)'!$A$1:$CZ$288))</f>
        <v>0</v>
      </c>
      <c r="Q156" s="180" cm="1">
        <f t="array" ref="Q156">_xlfn.XLOOKUP(Q$1,'Copy of PY1 Data(H)'!$A$1:$CZ$1,_xlfn.XLOOKUP($A156,'Copy of PY1 Data(H)'!$A$1:$A$288,'Copy of PY1 Data(H)'!$A$1:$CZ$288))</f>
        <v>32819</v>
      </c>
      <c r="R156" s="180" cm="1">
        <f t="array" ref="R156">_xlfn.XLOOKUP(R$1,'Copy of PY1 Data(H)'!$A$1:$CZ$1,_xlfn.XLOOKUP($A156,'Copy of PY1 Data(H)'!$A$1:$A$288,'Copy of PY1 Data(H)'!$A$1:$CZ$288))</f>
        <v>0</v>
      </c>
      <c r="S156" s="180" cm="1">
        <f t="array" ref="S156">_xlfn.XLOOKUP(S$1,'Copy of PY1 Data(H)'!$A$1:$CZ$1,_xlfn.XLOOKUP($A156,'Copy of PY1 Data(H)'!$A$1:$A$288,'Copy of PY1 Data(H)'!$A$1:$CZ$288))</f>
        <v>14062</v>
      </c>
      <c r="T156" s="180" cm="1">
        <f t="array" ref="T156">_xlfn.XLOOKUP(T$1,'Copy of PY1 Data(H)'!$A$1:$CZ$1,_xlfn.XLOOKUP($A156,'Copy of PY1 Data(H)'!$A$1:$A$288,'Copy of PY1 Data(H)'!$A$1:$CZ$288))</f>
        <v>64220</v>
      </c>
      <c r="U156" s="180" cm="1">
        <f t="array" ref="U156">_xlfn.XLOOKUP(U$1,'Copy of PY1 Data(H)'!$A$1:$CZ$1,_xlfn.XLOOKUP($A156,'Copy of PY1 Data(H)'!$A$1:$A$288,'Copy of PY1 Data(H)'!$A$1:$CZ$288))</f>
        <v>24103</v>
      </c>
      <c r="V156" s="180" cm="1">
        <f t="array" ref="V156">_xlfn.XLOOKUP(V$1,'Copy of PY1 Data(H)'!$A$1:$CZ$1,_xlfn.XLOOKUP($A156,'Copy of PY1 Data(H)'!$A$1:$A$288,'Copy of PY1 Data(H)'!$A$1:$CZ$288))</f>
        <v>845342</v>
      </c>
      <c r="W156" s="180" cm="1">
        <f t="array" ref="W156">_xlfn.XLOOKUP(W$1,'Copy of PY1 Data(H)'!$A$1:$CZ$1,_xlfn.XLOOKUP($A156,'Copy of PY1 Data(H)'!$A$1:$A$288,'Copy of PY1 Data(H)'!$A$1:$CZ$288))</f>
        <v>0</v>
      </c>
      <c r="X156" s="180" cm="1">
        <f t="array" ref="X156">_xlfn.XLOOKUP(X$1,'Copy of PY1 Data(H)'!$A$1:$CZ$1,_xlfn.XLOOKUP($A156,'Copy of PY1 Data(H)'!$A$1:$A$288,'Copy of PY1 Data(H)'!$A$1:$CZ$288))</f>
        <v>0</v>
      </c>
      <c r="Y156" s="180" cm="1">
        <f t="array" ref="Y156">_xlfn.XLOOKUP(Y$1,'Copy of PY1 Data(H)'!$A$1:$CZ$1,_xlfn.XLOOKUP($A156,'Copy of PY1 Data(H)'!$A$1:$A$288,'Copy of PY1 Data(H)'!$A$1:$CZ$288))</f>
        <v>45273</v>
      </c>
      <c r="Z156" s="180" cm="1">
        <f t="array" ref="Z156">_xlfn.XLOOKUP(Z$1,'Copy of PY1 Data(H)'!$A$1:$CZ$1,_xlfn.XLOOKUP($A156,'Copy of PY1 Data(H)'!$A$1:$A$288,'Copy of PY1 Data(H)'!$A$1:$CZ$288))</f>
        <v>2392941</v>
      </c>
      <c r="AA156" s="180" cm="1">
        <f t="array" ref="AA156">_xlfn.XLOOKUP(AA$1,'Copy of PY1 Data(H)'!$A$1:$CZ$1,_xlfn.XLOOKUP($A156,'Copy of PY1 Data(H)'!$A$1:$A$288,'Copy of PY1 Data(H)'!$A$1:$CZ$288))</f>
        <v>0</v>
      </c>
      <c r="AB156" s="180" cm="1">
        <f t="array" ref="AB156">_xlfn.XLOOKUP(AB$1,'Copy of PY1 Data(H)'!$A$1:$CZ$1,_xlfn.XLOOKUP($A156,'Copy of PY1 Data(H)'!$A$1:$A$288,'Copy of PY1 Data(H)'!$A$1:$CZ$288))</f>
        <v>12718</v>
      </c>
      <c r="AC156" s="180" cm="1">
        <f t="array" ref="AC156">_xlfn.XLOOKUP(AC$1,'Copy of PY1 Data(H)'!$A$1:$CZ$1,_xlfn.XLOOKUP($A156,'Copy of PY1 Data(H)'!$A$1:$A$288,'Copy of PY1 Data(H)'!$A$1:$CZ$288))</f>
        <v>0</v>
      </c>
      <c r="AD156" s="180" cm="1">
        <f t="array" ref="AD156">_xlfn.XLOOKUP(AD$1,'Copy of PY1 Data(H)'!$A$1:$CZ$1,_xlfn.XLOOKUP($A156,'Copy of PY1 Data(H)'!$A$1:$A$288,'Copy of PY1 Data(H)'!$A$1:$CZ$288))</f>
        <v>0</v>
      </c>
      <c r="AE156" s="180" cm="1">
        <f t="array" ref="AE156">_xlfn.XLOOKUP(AE$1,'Copy of PY1 Data(H)'!$A$1:$CZ$1,_xlfn.XLOOKUP($A156,'Copy of PY1 Data(H)'!$A$1:$A$288,'Copy of PY1 Data(H)'!$A$1:$CZ$288))</f>
        <v>0</v>
      </c>
      <c r="AF156" s="180" cm="1">
        <f t="array" ref="AF156">_xlfn.XLOOKUP(AF$1,'Copy of PY1 Data(H)'!$A$1:$CZ$1,_xlfn.XLOOKUP($A156,'Copy of PY1 Data(H)'!$A$1:$A$288,'Copy of PY1 Data(H)'!$A$1:$CZ$288))</f>
        <v>4105241</v>
      </c>
      <c r="AG156" s="180" cm="1">
        <f t="array" ref="AG156">_xlfn.XLOOKUP(AG$1,'Copy of PY1 Data(H)'!$A$1:$CZ$1,_xlfn.XLOOKUP($A156,'Copy of PY1 Data(H)'!$A$1:$A$288,'Copy of PY1 Data(H)'!$A$1:$CZ$288))</f>
        <v>0</v>
      </c>
      <c r="AH156" s="180" cm="1">
        <f t="array" ref="AH156">_xlfn.XLOOKUP(AH$1,'Copy of PY1 Data(H)'!$A$1:$CZ$1,_xlfn.XLOOKUP($A156,'Copy of PY1 Data(H)'!$A$1:$A$288,'Copy of PY1 Data(H)'!$A$1:$CZ$288))</f>
        <v>0</v>
      </c>
      <c r="AI156" s="180" cm="1">
        <f t="array" ref="AI156">_xlfn.XLOOKUP(AI$1,'Copy of PY1 Data(H)'!$A$1:$CZ$1,_xlfn.XLOOKUP($A156,'Copy of PY1 Data(H)'!$A$1:$A$288,'Copy of PY1 Data(H)'!$A$1:$CZ$288))</f>
        <v>116823</v>
      </c>
      <c r="AJ156" s="180" cm="1">
        <f t="array" ref="AJ156">_xlfn.XLOOKUP(AJ$1,'Copy of PY1 Data(H)'!$A$1:$CZ$1,_xlfn.XLOOKUP($A156,'Copy of PY1 Data(H)'!$A$1:$A$288,'Copy of PY1 Data(H)'!$A$1:$CZ$288))</f>
        <v>0</v>
      </c>
      <c r="AK156" s="180" cm="1">
        <f t="array" ref="AK156">_xlfn.XLOOKUP(AK$1,'Copy of PY1 Data(H)'!$A$1:$CZ$1,_xlfn.XLOOKUP($A156,'Copy of PY1 Data(H)'!$A$1:$A$288,'Copy of PY1 Data(H)'!$A$1:$CZ$288))</f>
        <v>0</v>
      </c>
      <c r="AL156" s="180" cm="1">
        <f t="array" ref="AL156">_xlfn.XLOOKUP(AL$1,'Copy of PY1 Data(H)'!$A$1:$CZ$1,_xlfn.XLOOKUP($A156,'Copy of PY1 Data(H)'!$A$1:$A$288,'Copy of PY1 Data(H)'!$A$1:$CZ$288))</f>
        <v>0</v>
      </c>
      <c r="AM156" s="180" cm="1">
        <f t="array" ref="AM156">_xlfn.XLOOKUP(AM$1,'Copy of PY1 Data(H)'!$A$1:$CZ$1,_xlfn.XLOOKUP($A156,'Copy of PY1 Data(H)'!$A$1:$A$288,'Copy of PY1 Data(H)'!$A$1:$CZ$288))</f>
        <v>54965</v>
      </c>
      <c r="AN156" s="180" cm="1">
        <f t="array" ref="AN156">_xlfn.XLOOKUP(AN$1,'Copy of PY1 Data(H)'!$A$1:$CZ$1,_xlfn.XLOOKUP($A156,'Copy of PY1 Data(H)'!$A$1:$A$288,'Copy of PY1 Data(H)'!$A$1:$CZ$288))</f>
        <v>547800</v>
      </c>
      <c r="AO156" s="180" cm="1">
        <f t="array" ref="AO156">_xlfn.XLOOKUP(AO$1,'Copy of PY1 Data(H)'!$A$1:$CZ$1,_xlfn.XLOOKUP($A156,'Copy of PY1 Data(H)'!$A$1:$A$288,'Copy of PY1 Data(H)'!$A$1:$CZ$288))</f>
        <v>0</v>
      </c>
      <c r="AP156" s="180" cm="1">
        <f t="array" ref="AP156">_xlfn.XLOOKUP(AP$1,'Copy of PY1 Data(H)'!$A$1:$CZ$1,_xlfn.XLOOKUP($A156,'Copy of PY1 Data(H)'!$A$1:$A$288,'Copy of PY1 Data(H)'!$A$1:$CZ$288))</f>
        <v>150944</v>
      </c>
      <c r="AQ156" s="180" cm="1">
        <f t="array" ref="AQ156">_xlfn.XLOOKUP(AQ$1,'Copy of PY1 Data(H)'!$A$1:$CZ$1,_xlfn.XLOOKUP($A156,'Copy of PY1 Data(H)'!$A$1:$A$288,'Copy of PY1 Data(H)'!$A$1:$CZ$288))</f>
        <v>0</v>
      </c>
      <c r="AR156" s="180" cm="1">
        <f t="array" ref="AR156">_xlfn.XLOOKUP(AR$1,'Copy of PY1 Data(H)'!$A$1:$CZ$1,_xlfn.XLOOKUP($A156,'Copy of PY1 Data(H)'!$A$1:$A$288,'Copy of PY1 Data(H)'!$A$1:$CZ$288))</f>
        <v>0</v>
      </c>
      <c r="AS156" s="180" cm="1">
        <f t="array" ref="AS156">_xlfn.XLOOKUP(AS$1,'Copy of PY1 Data(H)'!$A$1:$CZ$1,_xlfn.XLOOKUP($A156,'Copy of PY1 Data(H)'!$A$1:$A$288,'Copy of PY1 Data(H)'!$A$1:$CZ$288))</f>
        <v>0</v>
      </c>
      <c r="AT156" s="180" cm="1">
        <f t="array" ref="AT156">_xlfn.XLOOKUP(AT$1,'Copy of PY1 Data(H)'!$A$1:$CZ$1,_xlfn.XLOOKUP($A156,'Copy of PY1 Data(H)'!$A$1:$A$288,'Copy of PY1 Data(H)'!$A$1:$CZ$288))</f>
        <v>0</v>
      </c>
      <c r="AU156" s="180" cm="1">
        <f t="array" ref="AU156">_xlfn.XLOOKUP(AU$1,'Copy of PY1 Data(H)'!$A$1:$CZ$1,_xlfn.XLOOKUP($A156,'Copy of PY1 Data(H)'!$A$1:$A$288,'Copy of PY1 Data(H)'!$A$1:$CZ$288))</f>
        <v>16330000</v>
      </c>
      <c r="AV156" s="180" cm="1">
        <f t="array" ref="AV156">_xlfn.XLOOKUP(AV$1,'Copy of PY1 Data(H)'!$A$1:$CZ$1,_xlfn.XLOOKUP($A156,'Copy of PY1 Data(H)'!$A$1:$A$288,'Copy of PY1 Data(H)'!$A$1:$CZ$288))</f>
        <v>5137511</v>
      </c>
      <c r="AW156" s="180" cm="1">
        <f t="array" ref="AW156">_xlfn.XLOOKUP(AW$1,'Copy of PY1 Data(H)'!$A$1:$CZ$1,_xlfn.XLOOKUP($A156,'Copy of PY1 Data(H)'!$A$1:$A$288,'Copy of PY1 Data(H)'!$A$1:$CZ$288))</f>
        <v>30887</v>
      </c>
      <c r="AX156" s="180" cm="1">
        <f t="array" ref="AX156">_xlfn.XLOOKUP(AX$1,'Copy of PY1 Data(H)'!$A$1:$CZ$1,_xlfn.XLOOKUP($A156,'Copy of PY1 Data(H)'!$A$1:$A$288,'Copy of PY1 Data(H)'!$A$1:$CZ$288))</f>
        <v>13418</v>
      </c>
      <c r="AY156" s="180" cm="1">
        <f t="array" ref="AY156">_xlfn.XLOOKUP(AY$1,'Copy of PY1 Data(H)'!$A$1:$CZ$1,_xlfn.XLOOKUP($A156,'Copy of PY1 Data(H)'!$A$1:$A$288,'Copy of PY1 Data(H)'!$A$1:$CZ$288))</f>
        <v>1767</v>
      </c>
      <c r="AZ156" s="180" cm="1">
        <f t="array" ref="AZ156">_xlfn.XLOOKUP(AZ$1,'Copy of PY1 Data(H)'!$A$1:$CZ$1,_xlfn.XLOOKUP($A156,'Copy of PY1 Data(H)'!$A$1:$A$288,'Copy of PY1 Data(H)'!$A$1:$CZ$288))</f>
        <v>0</v>
      </c>
      <c r="BA156" s="180" cm="1">
        <f t="array" ref="BA156">_xlfn.XLOOKUP(BA$1,'Copy of PY1 Data(H)'!$A$1:$CZ$1,_xlfn.XLOOKUP($A156,'Copy of PY1 Data(H)'!$A$1:$A$288,'Copy of PY1 Data(H)'!$A$1:$CZ$288))</f>
        <v>0</v>
      </c>
      <c r="BB156" s="180" cm="1">
        <f t="array" ref="BB156">_xlfn.XLOOKUP(BB$1,'Copy of PY1 Data(H)'!$A$1:$CZ$1,_xlfn.XLOOKUP($A156,'Copy of PY1 Data(H)'!$A$1:$A$288,'Copy of PY1 Data(H)'!$A$1:$CZ$288))</f>
        <v>0</v>
      </c>
      <c r="BC156" s="180" cm="1">
        <f t="array" ref="BC156">_xlfn.XLOOKUP(BC$1,'Copy of PY1 Data(H)'!$A$1:$CZ$1,_xlfn.XLOOKUP($A156,'Copy of PY1 Data(H)'!$A$1:$A$288,'Copy of PY1 Data(H)'!$A$1:$CZ$288))</f>
        <v>4004</v>
      </c>
      <c r="BD156" s="180" cm="1">
        <f t="array" ref="BD156">_xlfn.XLOOKUP(BD$1,'Copy of PY1 Data(H)'!$A$1:$CZ$1,_xlfn.XLOOKUP($A156,'Copy of PY1 Data(H)'!$A$1:$A$288,'Copy of PY1 Data(H)'!$A$1:$CZ$288))</f>
        <v>0</v>
      </c>
      <c r="BE156" s="180" cm="1">
        <f t="array" ref="BE156">_xlfn.XLOOKUP(BE$1,'Copy of PY1 Data(H)'!$A$1:$CZ$1,_xlfn.XLOOKUP($A156,'Copy of PY1 Data(H)'!$A$1:$A$288,'Copy of PY1 Data(H)'!$A$1:$CZ$288))</f>
        <v>18792</v>
      </c>
      <c r="BF156" s="180" cm="1">
        <f t="array" ref="BF156">_xlfn.XLOOKUP(BF$1,'Copy of PY1 Data(H)'!$A$1:$CZ$1,_xlfn.XLOOKUP($A156,'Copy of PY1 Data(H)'!$A$1:$A$288,'Copy of PY1 Data(H)'!$A$1:$CZ$288))</f>
        <v>1518231</v>
      </c>
      <c r="BG156" s="180" cm="1">
        <f t="array" ref="BG156">_xlfn.XLOOKUP(BG$1,'Copy of PY1 Data(H)'!$A$1:$CZ$1,_xlfn.XLOOKUP($A156,'Copy of PY1 Data(H)'!$A$1:$A$288,'Copy of PY1 Data(H)'!$A$1:$CZ$288))</f>
        <v>0</v>
      </c>
      <c r="BH156" s="180" cm="1">
        <f t="array" ref="BH156">_xlfn.XLOOKUP(BH$1,'Copy of PY1 Data(H)'!$A$1:$CZ$1,_xlfn.XLOOKUP($A156,'Copy of PY1 Data(H)'!$A$1:$A$288,'Copy of PY1 Data(H)'!$A$1:$CZ$288))</f>
        <v>550788</v>
      </c>
      <c r="BI156" s="180" cm="1">
        <f t="array" ref="BI156">_xlfn.XLOOKUP(BI$1,'Copy of PY1 Data(H)'!$A$1:$CZ$1,_xlfn.XLOOKUP($A156,'Copy of PY1 Data(H)'!$A$1:$A$288,'Copy of PY1 Data(H)'!$A$1:$CZ$288))</f>
        <v>22263</v>
      </c>
      <c r="BJ156" s="180" cm="1">
        <f t="array" ref="BJ156">_xlfn.XLOOKUP(BJ$1,'Copy of PY1 Data(H)'!$A$1:$CZ$1,_xlfn.XLOOKUP($A156,'Copy of PY1 Data(H)'!$A$1:$A$288,'Copy of PY1 Data(H)'!$A$1:$CZ$288))</f>
        <v>0</v>
      </c>
      <c r="BK156" s="180" cm="1">
        <f t="array" ref="BK156">_xlfn.XLOOKUP(BK$1,'Copy of PY1 Data(H)'!$A$1:$CZ$1,_xlfn.XLOOKUP($A156,'Copy of PY1 Data(H)'!$A$1:$A$288,'Copy of PY1 Data(H)'!$A$1:$CZ$288))</f>
        <v>0</v>
      </c>
      <c r="BL156" s="180" cm="1">
        <f t="array" ref="BL156">_xlfn.XLOOKUP(BL$1,'Copy of PY1 Data(H)'!$A$1:$CZ$1,_xlfn.XLOOKUP($A156,'Copy of PY1 Data(H)'!$A$1:$A$288,'Copy of PY1 Data(H)'!$A$1:$CZ$288))</f>
        <v>0</v>
      </c>
      <c r="BM156" s="180" cm="1">
        <f t="array" ref="BM156">_xlfn.XLOOKUP(BM$1,'Copy of PY1 Data(H)'!$A$1:$CZ$1,_xlfn.XLOOKUP($A156,'Copy of PY1 Data(H)'!$A$1:$A$288,'Copy of PY1 Data(H)'!$A$1:$CZ$288))</f>
        <v>2366023</v>
      </c>
      <c r="BN156" s="180" cm="1">
        <f t="array" ref="BN156">_xlfn.XLOOKUP(BN$1,'Copy of PY1 Data(H)'!$A$1:$CZ$1,_xlfn.XLOOKUP($A156,'Copy of PY1 Data(H)'!$A$1:$A$288,'Copy of PY1 Data(H)'!$A$1:$CZ$288))</f>
        <v>396114</v>
      </c>
      <c r="BO156" s="180" cm="1">
        <f t="array" ref="BO156">_xlfn.XLOOKUP(BO$1,'Copy of PY1 Data(H)'!$A$1:$CZ$1,_xlfn.XLOOKUP($A156,'Copy of PY1 Data(H)'!$A$1:$A$288,'Copy of PY1 Data(H)'!$A$1:$CZ$288))</f>
        <v>2604004</v>
      </c>
      <c r="BP156" s="180" cm="1">
        <f t="array" ref="BP156">_xlfn.XLOOKUP(BP$1,'Copy of PY1 Data(H)'!$A$1:$CZ$1,_xlfn.XLOOKUP($A156,'Copy of PY1 Data(H)'!$A$1:$A$288,'Copy of PY1 Data(H)'!$A$1:$CZ$288))</f>
        <v>9594657</v>
      </c>
      <c r="BQ156" s="180" cm="1">
        <f t="array" ref="BQ156">_xlfn.XLOOKUP(BQ$1,'Copy of PY1 Data(H)'!$A$1:$CZ$1,_xlfn.XLOOKUP($A156,'Copy of PY1 Data(H)'!$A$1:$A$288,'Copy of PY1 Data(H)'!$A$1:$CZ$288))</f>
        <v>0</v>
      </c>
      <c r="BR156" s="180" cm="1">
        <f t="array" ref="BR156">_xlfn.XLOOKUP(BR$1,'Copy of PY1 Data(H)'!$A$1:$CZ$1,_xlfn.XLOOKUP($A156,'Copy of PY1 Data(H)'!$A$1:$A$288,'Copy of PY1 Data(H)'!$A$1:$CZ$288))</f>
        <v>93350</v>
      </c>
      <c r="BS156" s="180" cm="1">
        <f t="array" ref="BS156">_xlfn.XLOOKUP(BS$1,'Copy of PY1 Data(H)'!$A$1:$CZ$1,_xlfn.XLOOKUP($A156,'Copy of PY1 Data(H)'!$A$1:$A$288,'Copy of PY1 Data(H)'!$A$1:$CZ$288))</f>
        <v>0</v>
      </c>
      <c r="BT156" s="180" cm="1">
        <f t="array" ref="BT156">_xlfn.XLOOKUP(BT$1,'Copy of PY1 Data(H)'!$A$1:$CZ$1,_xlfn.XLOOKUP($A156,'Copy of PY1 Data(H)'!$A$1:$A$288,'Copy of PY1 Data(H)'!$A$1:$CZ$288))</f>
        <v>0</v>
      </c>
      <c r="BU156" s="180" cm="1">
        <f t="array" ref="BU156">_xlfn.XLOOKUP(BU$1,'Copy of PY1 Data(H)'!$A$1:$CZ$1,_xlfn.XLOOKUP($A156,'Copy of PY1 Data(H)'!$A$1:$A$288,'Copy of PY1 Data(H)'!$A$1:$CZ$288))</f>
        <v>0</v>
      </c>
      <c r="BV156" s="180" cm="1">
        <f t="array" ref="BV156">_xlfn.XLOOKUP(BV$1,'Copy of PY1 Data(H)'!$A$1:$CZ$1,_xlfn.XLOOKUP($A156,'Copy of PY1 Data(H)'!$A$1:$A$288,'Copy of PY1 Data(H)'!$A$1:$CZ$288))</f>
        <v>0</v>
      </c>
      <c r="BW156" s="180" cm="1">
        <f t="array" ref="BW156">_xlfn.XLOOKUP(BW$1,'Copy of PY1 Data(H)'!$A$1:$CZ$1,_xlfn.XLOOKUP($A156,'Copy of PY1 Data(H)'!$A$1:$A$288,'Copy of PY1 Data(H)'!$A$1:$CZ$288))</f>
        <v>117817</v>
      </c>
      <c r="BX156" s="180" cm="1">
        <f t="array" ref="BX156">_xlfn.XLOOKUP(BX$1,'Copy of PY1 Data(H)'!$A$1:$CZ$1,_xlfn.XLOOKUP($A156,'Copy of PY1 Data(H)'!$A$1:$A$288,'Copy of PY1 Data(H)'!$A$1:$CZ$288))</f>
        <v>0</v>
      </c>
      <c r="BY156" s="180" cm="1">
        <f t="array" ref="BY156">_xlfn.XLOOKUP(BY$1,'Copy of PY1 Data(H)'!$A$1:$CZ$1,_xlfn.XLOOKUP($A156,'Copy of PY1 Data(H)'!$A$1:$A$288,'Copy of PY1 Data(H)'!$A$1:$CZ$288))</f>
        <v>3239208</v>
      </c>
      <c r="BZ156" s="180" cm="1">
        <f t="array" ref="BZ156">_xlfn.XLOOKUP(BZ$1,'Copy of PY1 Data(H)'!$A$1:$CZ$1,_xlfn.XLOOKUP($A156,'Copy of PY1 Data(H)'!$A$1:$A$288,'Copy of PY1 Data(H)'!$A$1:$CZ$288))</f>
        <v>10239</v>
      </c>
      <c r="CA156" s="180" cm="1">
        <f t="array" ref="CA156">_xlfn.XLOOKUP(CA$1,'Copy of PY1 Data(H)'!$A$1:$CZ$1,_xlfn.XLOOKUP($A156,'Copy of PY1 Data(H)'!$A$1:$A$288,'Copy of PY1 Data(H)'!$A$1:$CZ$288))</f>
        <v>0</v>
      </c>
      <c r="CB156" s="180" cm="1">
        <f t="array" ref="CB156">_xlfn.XLOOKUP(CB$1,'Copy of PY1 Data(H)'!$A$1:$CZ$1,_xlfn.XLOOKUP($A156,'Copy of PY1 Data(H)'!$A$1:$A$288,'Copy of PY1 Data(H)'!$A$1:$CZ$288))</f>
        <v>11287</v>
      </c>
      <c r="CC156" s="180" cm="1">
        <f t="array" ref="CC156">_xlfn.XLOOKUP(CC$1,'Copy of PY1 Data(H)'!$A$1:$CZ$1,_xlfn.XLOOKUP($A156,'Copy of PY1 Data(H)'!$A$1:$A$288,'Copy of PY1 Data(H)'!$A$1:$CZ$288))</f>
        <v>0</v>
      </c>
      <c r="CD156" s="180" cm="1">
        <f t="array" ref="CD156">_xlfn.XLOOKUP(CD$1,'Copy of PY1 Data(H)'!$A$1:$CZ$1,_xlfn.XLOOKUP($A156,'Copy of PY1 Data(H)'!$A$1:$A$288,'Copy of PY1 Data(H)'!$A$1:$CZ$288))</f>
        <v>0</v>
      </c>
    </row>
    <row r="157" spans="1:82" s="968" customFormat="1" x14ac:dyDescent="0.3">
      <c r="B157" s="968" t="s">
        <v>2969</v>
      </c>
      <c r="D157" s="968" t="e" cm="1">
        <f t="array" ref="D157">_xlfn.XLOOKUP(D$1,'Copy of PY1 Data(H)'!$A$1:$CZ$1,_xlfn.XLOOKUP($B157,'Copy of PY1 Data(H)'!$A$1:$A$288,'Copy of PY1 Data(H)'!$A$1:$CZ$288))</f>
        <v>#N/A</v>
      </c>
      <c r="E157" s="968" t="e" cm="1">
        <f t="array" ref="E157">_xlfn.XLOOKUP(E$1,'Copy of PY1 Data(H)'!$A$1:$CZ$1,_xlfn.XLOOKUP($B157,'Copy of PY1 Data(H)'!$A$1:$A$288,'Copy of PY1 Data(H)'!$A$1:$CZ$288))</f>
        <v>#N/A</v>
      </c>
      <c r="F157" s="968" t="e" cm="1">
        <f t="array" ref="F157">_xlfn.XLOOKUP(F$1,'Copy of PY1 Data(H)'!$A$1:$CZ$1,_xlfn.XLOOKUP($B157,'Copy of PY1 Data(H)'!$A$1:$A$288,'Copy of PY1 Data(H)'!$A$1:$CZ$288))</f>
        <v>#N/A</v>
      </c>
      <c r="G157" s="968" t="e" cm="1">
        <f t="array" ref="G157">_xlfn.XLOOKUP(G$1,'Copy of PY1 Data(H)'!$A$1:$CZ$1,_xlfn.XLOOKUP($B157,'Copy of PY1 Data(H)'!$A$1:$A$288,'Copy of PY1 Data(H)'!$A$1:$CZ$288))</f>
        <v>#N/A</v>
      </c>
      <c r="H157" s="968" t="e" cm="1">
        <f t="array" ref="H157">_xlfn.XLOOKUP(H$1,'Copy of PY1 Data(H)'!$A$1:$CZ$1,_xlfn.XLOOKUP($B157,'Copy of PY1 Data(H)'!$A$1:$A$288,'Copy of PY1 Data(H)'!$A$1:$CZ$288))</f>
        <v>#N/A</v>
      </c>
      <c r="I157" s="968" t="e" cm="1">
        <f t="array" ref="I157">_xlfn.XLOOKUP(I$1,'Copy of PY1 Data(H)'!$A$1:$CZ$1,_xlfn.XLOOKUP($B157,'Copy of PY1 Data(H)'!$A$1:$A$288,'Copy of PY1 Data(H)'!$A$1:$CZ$288))</f>
        <v>#N/A</v>
      </c>
      <c r="J157" s="968" t="e" cm="1">
        <f t="array" ref="J157">_xlfn.XLOOKUP(J$1,'Copy of PY1 Data(H)'!$A$1:$CZ$1,_xlfn.XLOOKUP($B157,'Copy of PY1 Data(H)'!$A$1:$A$288,'Copy of PY1 Data(H)'!$A$1:$CZ$288))</f>
        <v>#N/A</v>
      </c>
      <c r="K157" s="968" t="e" cm="1">
        <f t="array" ref="K157">_xlfn.XLOOKUP(K$1,'Copy of PY1 Data(H)'!$A$1:$CZ$1,_xlfn.XLOOKUP($B157,'Copy of PY1 Data(H)'!$A$1:$A$288,'Copy of PY1 Data(H)'!$A$1:$CZ$288))</f>
        <v>#N/A</v>
      </c>
      <c r="L157" s="968" t="e" cm="1">
        <f t="array" ref="L157">_xlfn.XLOOKUP(L$1,'Copy of PY1 Data(H)'!$A$1:$CZ$1,_xlfn.XLOOKUP($B157,'Copy of PY1 Data(H)'!$A$1:$A$288,'Copy of PY1 Data(H)'!$A$1:$CZ$288))</f>
        <v>#N/A</v>
      </c>
      <c r="M157" s="968" t="e" cm="1">
        <f t="array" ref="M157">_xlfn.XLOOKUP(M$1,'Copy of PY1 Data(H)'!$A$1:$CZ$1,_xlfn.XLOOKUP($B157,'Copy of PY1 Data(H)'!$A$1:$A$288,'Copy of PY1 Data(H)'!$A$1:$CZ$288))</f>
        <v>#N/A</v>
      </c>
      <c r="N157" s="968" t="e" cm="1">
        <f t="array" ref="N157">_xlfn.XLOOKUP(N$1,'Copy of PY1 Data(H)'!$A$1:$CZ$1,_xlfn.XLOOKUP($B157,'Copy of PY1 Data(H)'!$A$1:$A$288,'Copy of PY1 Data(H)'!$A$1:$CZ$288))</f>
        <v>#N/A</v>
      </c>
      <c r="O157" s="968" t="e" cm="1">
        <f t="array" ref="O157">_xlfn.XLOOKUP(O$1,'Copy of PY1 Data(H)'!$A$1:$CZ$1,_xlfn.XLOOKUP($B157,'Copy of PY1 Data(H)'!$A$1:$A$288,'Copy of PY1 Data(H)'!$A$1:$CZ$288))</f>
        <v>#N/A</v>
      </c>
      <c r="P157" s="968" t="e" cm="1">
        <f t="array" ref="P157">_xlfn.XLOOKUP(P$1,'Copy of PY1 Data(H)'!$A$1:$CZ$1,_xlfn.XLOOKUP($B157,'Copy of PY1 Data(H)'!$A$1:$A$288,'Copy of PY1 Data(H)'!$A$1:$CZ$288))</f>
        <v>#N/A</v>
      </c>
      <c r="Q157" s="968" t="e" cm="1">
        <f t="array" ref="Q157">_xlfn.XLOOKUP(Q$1,'Copy of PY1 Data(H)'!$A$1:$CZ$1,_xlfn.XLOOKUP($B157,'Copy of PY1 Data(H)'!$A$1:$A$288,'Copy of PY1 Data(H)'!$A$1:$CZ$288))</f>
        <v>#N/A</v>
      </c>
      <c r="R157" s="968" t="e" cm="1">
        <f t="array" ref="R157">_xlfn.XLOOKUP(R$1,'Copy of PY1 Data(H)'!$A$1:$CZ$1,_xlfn.XLOOKUP($B157,'Copy of PY1 Data(H)'!$A$1:$A$288,'Copy of PY1 Data(H)'!$A$1:$CZ$288))</f>
        <v>#N/A</v>
      </c>
      <c r="S157" s="968" t="e" cm="1">
        <f t="array" ref="S157">_xlfn.XLOOKUP(S$1,'Copy of PY1 Data(H)'!$A$1:$CZ$1,_xlfn.XLOOKUP($B157,'Copy of PY1 Data(H)'!$A$1:$A$288,'Copy of PY1 Data(H)'!$A$1:$CZ$288))</f>
        <v>#N/A</v>
      </c>
      <c r="T157" s="968" t="e" cm="1">
        <f t="array" ref="T157">_xlfn.XLOOKUP(T$1,'Copy of PY1 Data(H)'!$A$1:$CZ$1,_xlfn.XLOOKUP($B157,'Copy of PY1 Data(H)'!$A$1:$A$288,'Copy of PY1 Data(H)'!$A$1:$CZ$288))</f>
        <v>#N/A</v>
      </c>
      <c r="U157" s="968" t="e" cm="1">
        <f t="array" ref="U157">_xlfn.XLOOKUP(U$1,'Copy of PY1 Data(H)'!$A$1:$CZ$1,_xlfn.XLOOKUP($B157,'Copy of PY1 Data(H)'!$A$1:$A$288,'Copy of PY1 Data(H)'!$A$1:$CZ$288))</f>
        <v>#N/A</v>
      </c>
      <c r="V157" s="968" t="e" cm="1">
        <f t="array" ref="V157">_xlfn.XLOOKUP(V$1,'Copy of PY1 Data(H)'!$A$1:$CZ$1,_xlfn.XLOOKUP($B157,'Copy of PY1 Data(H)'!$A$1:$A$288,'Copy of PY1 Data(H)'!$A$1:$CZ$288))</f>
        <v>#N/A</v>
      </c>
      <c r="W157" s="968" t="e" cm="1">
        <f t="array" ref="W157">_xlfn.XLOOKUP(W$1,'Copy of PY1 Data(H)'!$A$1:$CZ$1,_xlfn.XLOOKUP($B157,'Copy of PY1 Data(H)'!$A$1:$A$288,'Copy of PY1 Data(H)'!$A$1:$CZ$288))</f>
        <v>#N/A</v>
      </c>
      <c r="X157" s="968" t="e" cm="1">
        <f t="array" ref="X157">_xlfn.XLOOKUP(X$1,'Copy of PY1 Data(H)'!$A$1:$CZ$1,_xlfn.XLOOKUP($B157,'Copy of PY1 Data(H)'!$A$1:$A$288,'Copy of PY1 Data(H)'!$A$1:$CZ$288))</f>
        <v>#N/A</v>
      </c>
      <c r="Y157" s="968" t="e" cm="1">
        <f t="array" ref="Y157">_xlfn.XLOOKUP(Y$1,'Copy of PY1 Data(H)'!$A$1:$CZ$1,_xlfn.XLOOKUP($B157,'Copy of PY1 Data(H)'!$A$1:$A$288,'Copy of PY1 Data(H)'!$A$1:$CZ$288))</f>
        <v>#N/A</v>
      </c>
      <c r="Z157" s="968" t="e" cm="1">
        <f t="array" ref="Z157">_xlfn.XLOOKUP(Z$1,'Copy of PY1 Data(H)'!$A$1:$CZ$1,_xlfn.XLOOKUP($B157,'Copy of PY1 Data(H)'!$A$1:$A$288,'Copy of PY1 Data(H)'!$A$1:$CZ$288))</f>
        <v>#N/A</v>
      </c>
      <c r="AA157" s="968" t="e" cm="1">
        <f t="array" ref="AA157">_xlfn.XLOOKUP(AA$1,'Copy of PY1 Data(H)'!$A$1:$CZ$1,_xlfn.XLOOKUP($B157,'Copy of PY1 Data(H)'!$A$1:$A$288,'Copy of PY1 Data(H)'!$A$1:$CZ$288))</f>
        <v>#N/A</v>
      </c>
      <c r="AB157" s="968" t="e" cm="1">
        <f t="array" ref="AB157">_xlfn.XLOOKUP(AB$1,'Copy of PY1 Data(H)'!$A$1:$CZ$1,_xlfn.XLOOKUP($B157,'Copy of PY1 Data(H)'!$A$1:$A$288,'Copy of PY1 Data(H)'!$A$1:$CZ$288))</f>
        <v>#N/A</v>
      </c>
      <c r="AC157" s="968" t="e" cm="1">
        <f t="array" ref="AC157">_xlfn.XLOOKUP(AC$1,'Copy of PY1 Data(H)'!$A$1:$CZ$1,_xlfn.XLOOKUP($B157,'Copy of PY1 Data(H)'!$A$1:$A$288,'Copy of PY1 Data(H)'!$A$1:$CZ$288))</f>
        <v>#N/A</v>
      </c>
      <c r="AD157" s="968" t="e" cm="1">
        <f t="array" ref="AD157">_xlfn.XLOOKUP(AD$1,'Copy of PY1 Data(H)'!$A$1:$CZ$1,_xlfn.XLOOKUP($B157,'Copy of PY1 Data(H)'!$A$1:$A$288,'Copy of PY1 Data(H)'!$A$1:$CZ$288))</f>
        <v>#N/A</v>
      </c>
      <c r="AE157" s="968" t="e" cm="1">
        <f t="array" ref="AE157">_xlfn.XLOOKUP(AE$1,'Copy of PY1 Data(H)'!$A$1:$CZ$1,_xlfn.XLOOKUP($B157,'Copy of PY1 Data(H)'!$A$1:$A$288,'Copy of PY1 Data(H)'!$A$1:$CZ$288))</f>
        <v>#N/A</v>
      </c>
      <c r="AF157" s="968" t="e" cm="1">
        <f t="array" ref="AF157">_xlfn.XLOOKUP(AF$1,'Copy of PY1 Data(H)'!$A$1:$CZ$1,_xlfn.XLOOKUP($B157,'Copy of PY1 Data(H)'!$A$1:$A$288,'Copy of PY1 Data(H)'!$A$1:$CZ$288))</f>
        <v>#N/A</v>
      </c>
      <c r="AG157" s="968" t="e" cm="1">
        <f t="array" ref="AG157">_xlfn.XLOOKUP(AG$1,'Copy of PY1 Data(H)'!$A$1:$CZ$1,_xlfn.XLOOKUP($B157,'Copy of PY1 Data(H)'!$A$1:$A$288,'Copy of PY1 Data(H)'!$A$1:$CZ$288))</f>
        <v>#N/A</v>
      </c>
      <c r="AH157" s="968" t="e" cm="1">
        <f t="array" ref="AH157">_xlfn.XLOOKUP(AH$1,'Copy of PY1 Data(H)'!$A$1:$CZ$1,_xlfn.XLOOKUP($B157,'Copy of PY1 Data(H)'!$A$1:$A$288,'Copy of PY1 Data(H)'!$A$1:$CZ$288))</f>
        <v>#N/A</v>
      </c>
      <c r="AI157" s="968" t="e" cm="1">
        <f t="array" ref="AI157">_xlfn.XLOOKUP(AI$1,'Copy of PY1 Data(H)'!$A$1:$CZ$1,_xlfn.XLOOKUP($B157,'Copy of PY1 Data(H)'!$A$1:$A$288,'Copy of PY1 Data(H)'!$A$1:$CZ$288))</f>
        <v>#N/A</v>
      </c>
      <c r="AJ157" s="968" t="e" cm="1">
        <f t="array" ref="AJ157">_xlfn.XLOOKUP(AJ$1,'Copy of PY1 Data(H)'!$A$1:$CZ$1,_xlfn.XLOOKUP($B157,'Copy of PY1 Data(H)'!$A$1:$A$288,'Copy of PY1 Data(H)'!$A$1:$CZ$288))</f>
        <v>#N/A</v>
      </c>
      <c r="AK157" s="968" t="e" cm="1">
        <f t="array" ref="AK157">_xlfn.XLOOKUP(AK$1,'Copy of PY1 Data(H)'!$A$1:$CZ$1,_xlfn.XLOOKUP($B157,'Copy of PY1 Data(H)'!$A$1:$A$288,'Copy of PY1 Data(H)'!$A$1:$CZ$288))</f>
        <v>#N/A</v>
      </c>
      <c r="AL157" s="968" t="e" cm="1">
        <f t="array" ref="AL157">_xlfn.XLOOKUP(AL$1,'Copy of PY1 Data(H)'!$A$1:$CZ$1,_xlfn.XLOOKUP($B157,'Copy of PY1 Data(H)'!$A$1:$A$288,'Copy of PY1 Data(H)'!$A$1:$CZ$288))</f>
        <v>#N/A</v>
      </c>
      <c r="AM157" s="968" t="e" cm="1">
        <f t="array" ref="AM157">_xlfn.XLOOKUP(AM$1,'Copy of PY1 Data(H)'!$A$1:$CZ$1,_xlfn.XLOOKUP($B157,'Copy of PY1 Data(H)'!$A$1:$A$288,'Copy of PY1 Data(H)'!$A$1:$CZ$288))</f>
        <v>#N/A</v>
      </c>
      <c r="AN157" s="968" t="e" cm="1">
        <f t="array" ref="AN157">_xlfn.XLOOKUP(AN$1,'Copy of PY1 Data(H)'!$A$1:$CZ$1,_xlfn.XLOOKUP($B157,'Copy of PY1 Data(H)'!$A$1:$A$288,'Copy of PY1 Data(H)'!$A$1:$CZ$288))</f>
        <v>#N/A</v>
      </c>
      <c r="AO157" s="968" t="e" cm="1">
        <f t="array" ref="AO157">_xlfn.XLOOKUP(AO$1,'Copy of PY1 Data(H)'!$A$1:$CZ$1,_xlfn.XLOOKUP($B157,'Copy of PY1 Data(H)'!$A$1:$A$288,'Copy of PY1 Data(H)'!$A$1:$CZ$288))</f>
        <v>#N/A</v>
      </c>
      <c r="AP157" s="968" t="e" cm="1">
        <f t="array" ref="AP157">_xlfn.XLOOKUP(AP$1,'Copy of PY1 Data(H)'!$A$1:$CZ$1,_xlfn.XLOOKUP($B157,'Copy of PY1 Data(H)'!$A$1:$A$288,'Copy of PY1 Data(H)'!$A$1:$CZ$288))</f>
        <v>#N/A</v>
      </c>
      <c r="AQ157" s="968" t="e" cm="1">
        <f t="array" ref="AQ157">_xlfn.XLOOKUP(AQ$1,'Copy of PY1 Data(H)'!$A$1:$CZ$1,_xlfn.XLOOKUP($B157,'Copy of PY1 Data(H)'!$A$1:$A$288,'Copy of PY1 Data(H)'!$A$1:$CZ$288))</f>
        <v>#N/A</v>
      </c>
      <c r="AR157" s="968" t="e" cm="1">
        <f t="array" ref="AR157">_xlfn.XLOOKUP(AR$1,'Copy of PY1 Data(H)'!$A$1:$CZ$1,_xlfn.XLOOKUP($B157,'Copy of PY1 Data(H)'!$A$1:$A$288,'Copy of PY1 Data(H)'!$A$1:$CZ$288))</f>
        <v>#N/A</v>
      </c>
      <c r="AS157" s="968" t="e" cm="1">
        <f t="array" ref="AS157">_xlfn.XLOOKUP(AS$1,'Copy of PY1 Data(H)'!$A$1:$CZ$1,_xlfn.XLOOKUP($B157,'Copy of PY1 Data(H)'!$A$1:$A$288,'Copy of PY1 Data(H)'!$A$1:$CZ$288))</f>
        <v>#N/A</v>
      </c>
      <c r="AT157" s="968" t="e" cm="1">
        <f t="array" ref="AT157">_xlfn.XLOOKUP(AT$1,'Copy of PY1 Data(H)'!$A$1:$CZ$1,_xlfn.XLOOKUP($B157,'Copy of PY1 Data(H)'!$A$1:$A$288,'Copy of PY1 Data(H)'!$A$1:$CZ$288))</f>
        <v>#N/A</v>
      </c>
      <c r="AU157" s="968" t="e" cm="1">
        <f t="array" ref="AU157">_xlfn.XLOOKUP(AU$1,'Copy of PY1 Data(H)'!$A$1:$CZ$1,_xlfn.XLOOKUP($B157,'Copy of PY1 Data(H)'!$A$1:$A$288,'Copy of PY1 Data(H)'!$A$1:$CZ$288))</f>
        <v>#N/A</v>
      </c>
      <c r="AV157" s="968" t="e" cm="1">
        <f t="array" ref="AV157">_xlfn.XLOOKUP(AV$1,'Copy of PY1 Data(H)'!$A$1:$CZ$1,_xlfn.XLOOKUP($B157,'Copy of PY1 Data(H)'!$A$1:$A$288,'Copy of PY1 Data(H)'!$A$1:$CZ$288))</f>
        <v>#N/A</v>
      </c>
      <c r="AW157" s="968" t="e" cm="1">
        <f t="array" ref="AW157">_xlfn.XLOOKUP(AW$1,'Copy of PY1 Data(H)'!$A$1:$CZ$1,_xlfn.XLOOKUP($B157,'Copy of PY1 Data(H)'!$A$1:$A$288,'Copy of PY1 Data(H)'!$A$1:$CZ$288))</f>
        <v>#N/A</v>
      </c>
      <c r="AX157" s="968" t="e" cm="1">
        <f t="array" ref="AX157">_xlfn.XLOOKUP(AX$1,'Copy of PY1 Data(H)'!$A$1:$CZ$1,_xlfn.XLOOKUP($B157,'Copy of PY1 Data(H)'!$A$1:$A$288,'Copy of PY1 Data(H)'!$A$1:$CZ$288))</f>
        <v>#N/A</v>
      </c>
      <c r="AY157" s="968" t="e" cm="1">
        <f t="array" ref="AY157">_xlfn.XLOOKUP(AY$1,'Copy of PY1 Data(H)'!$A$1:$CZ$1,_xlfn.XLOOKUP($B157,'Copy of PY1 Data(H)'!$A$1:$A$288,'Copy of PY1 Data(H)'!$A$1:$CZ$288))</f>
        <v>#N/A</v>
      </c>
      <c r="AZ157" s="968" t="e" cm="1">
        <f t="array" ref="AZ157">_xlfn.XLOOKUP(AZ$1,'Copy of PY1 Data(H)'!$A$1:$CZ$1,_xlfn.XLOOKUP($B157,'Copy of PY1 Data(H)'!$A$1:$A$288,'Copy of PY1 Data(H)'!$A$1:$CZ$288))</f>
        <v>#N/A</v>
      </c>
      <c r="BA157" s="968" t="e" cm="1">
        <f t="array" ref="BA157">_xlfn.XLOOKUP(BA$1,'Copy of PY1 Data(H)'!$A$1:$CZ$1,_xlfn.XLOOKUP($B157,'Copy of PY1 Data(H)'!$A$1:$A$288,'Copy of PY1 Data(H)'!$A$1:$CZ$288))</f>
        <v>#N/A</v>
      </c>
      <c r="BB157" s="968" t="e" cm="1">
        <f t="array" ref="BB157">_xlfn.XLOOKUP(BB$1,'Copy of PY1 Data(H)'!$A$1:$CZ$1,_xlfn.XLOOKUP($B157,'Copy of PY1 Data(H)'!$A$1:$A$288,'Copy of PY1 Data(H)'!$A$1:$CZ$288))</f>
        <v>#N/A</v>
      </c>
      <c r="BC157" s="968" t="e" cm="1">
        <f t="array" ref="BC157">_xlfn.XLOOKUP(BC$1,'Copy of PY1 Data(H)'!$A$1:$CZ$1,_xlfn.XLOOKUP($B157,'Copy of PY1 Data(H)'!$A$1:$A$288,'Copy of PY1 Data(H)'!$A$1:$CZ$288))</f>
        <v>#N/A</v>
      </c>
      <c r="BD157" s="968" t="e" cm="1">
        <f t="array" ref="BD157">_xlfn.XLOOKUP(BD$1,'Copy of PY1 Data(H)'!$A$1:$CZ$1,_xlfn.XLOOKUP($B157,'Copy of PY1 Data(H)'!$A$1:$A$288,'Copy of PY1 Data(H)'!$A$1:$CZ$288))</f>
        <v>#N/A</v>
      </c>
      <c r="BE157" s="968" t="e" cm="1">
        <f t="array" ref="BE157">_xlfn.XLOOKUP(BE$1,'Copy of PY1 Data(H)'!$A$1:$CZ$1,_xlfn.XLOOKUP($B157,'Copy of PY1 Data(H)'!$A$1:$A$288,'Copy of PY1 Data(H)'!$A$1:$CZ$288))</f>
        <v>#N/A</v>
      </c>
      <c r="BF157" s="968" t="e" cm="1">
        <f t="array" ref="BF157">_xlfn.XLOOKUP(BF$1,'Copy of PY1 Data(H)'!$A$1:$CZ$1,_xlfn.XLOOKUP($B157,'Copy of PY1 Data(H)'!$A$1:$A$288,'Copy of PY1 Data(H)'!$A$1:$CZ$288))</f>
        <v>#N/A</v>
      </c>
      <c r="BG157" s="968" t="e" cm="1">
        <f t="array" ref="BG157">_xlfn.XLOOKUP(BG$1,'Copy of PY1 Data(H)'!$A$1:$CZ$1,_xlfn.XLOOKUP($B157,'Copy of PY1 Data(H)'!$A$1:$A$288,'Copy of PY1 Data(H)'!$A$1:$CZ$288))</f>
        <v>#N/A</v>
      </c>
      <c r="BH157" s="968" t="e" cm="1">
        <f t="array" ref="BH157">_xlfn.XLOOKUP(BH$1,'Copy of PY1 Data(H)'!$A$1:$CZ$1,_xlfn.XLOOKUP($B157,'Copy of PY1 Data(H)'!$A$1:$A$288,'Copy of PY1 Data(H)'!$A$1:$CZ$288))</f>
        <v>#N/A</v>
      </c>
      <c r="BI157" s="968" t="e" cm="1">
        <f t="array" ref="BI157">_xlfn.XLOOKUP(BI$1,'Copy of PY1 Data(H)'!$A$1:$CZ$1,_xlfn.XLOOKUP($B157,'Copy of PY1 Data(H)'!$A$1:$A$288,'Copy of PY1 Data(H)'!$A$1:$CZ$288))</f>
        <v>#N/A</v>
      </c>
      <c r="BJ157" s="968" t="e" cm="1">
        <f t="array" ref="BJ157">_xlfn.XLOOKUP(BJ$1,'Copy of PY1 Data(H)'!$A$1:$CZ$1,_xlfn.XLOOKUP($B157,'Copy of PY1 Data(H)'!$A$1:$A$288,'Copy of PY1 Data(H)'!$A$1:$CZ$288))</f>
        <v>#N/A</v>
      </c>
      <c r="BK157" s="968" t="e" cm="1">
        <f t="array" ref="BK157">_xlfn.XLOOKUP(BK$1,'Copy of PY1 Data(H)'!$A$1:$CZ$1,_xlfn.XLOOKUP($B157,'Copy of PY1 Data(H)'!$A$1:$A$288,'Copy of PY1 Data(H)'!$A$1:$CZ$288))</f>
        <v>#N/A</v>
      </c>
      <c r="BL157" s="968" t="e" cm="1">
        <f t="array" ref="BL157">_xlfn.XLOOKUP(BL$1,'Copy of PY1 Data(H)'!$A$1:$CZ$1,_xlfn.XLOOKUP($B157,'Copy of PY1 Data(H)'!$A$1:$A$288,'Copy of PY1 Data(H)'!$A$1:$CZ$288))</f>
        <v>#N/A</v>
      </c>
      <c r="BM157" s="968" t="e" cm="1">
        <f t="array" ref="BM157">_xlfn.XLOOKUP(BM$1,'Copy of PY1 Data(H)'!$A$1:$CZ$1,_xlfn.XLOOKUP($B157,'Copy of PY1 Data(H)'!$A$1:$A$288,'Copy of PY1 Data(H)'!$A$1:$CZ$288))</f>
        <v>#N/A</v>
      </c>
      <c r="BN157" s="968" t="e" cm="1">
        <f t="array" ref="BN157">_xlfn.XLOOKUP(BN$1,'Copy of PY1 Data(H)'!$A$1:$CZ$1,_xlfn.XLOOKUP($B157,'Copy of PY1 Data(H)'!$A$1:$A$288,'Copy of PY1 Data(H)'!$A$1:$CZ$288))</f>
        <v>#N/A</v>
      </c>
      <c r="BO157" s="968" t="e" cm="1">
        <f t="array" ref="BO157">_xlfn.XLOOKUP(BO$1,'Copy of PY1 Data(H)'!$A$1:$CZ$1,_xlfn.XLOOKUP($B157,'Copy of PY1 Data(H)'!$A$1:$A$288,'Copy of PY1 Data(H)'!$A$1:$CZ$288))</f>
        <v>#N/A</v>
      </c>
      <c r="BP157" s="968" t="e" cm="1">
        <f t="array" ref="BP157">_xlfn.XLOOKUP(BP$1,'Copy of PY1 Data(H)'!$A$1:$CZ$1,_xlfn.XLOOKUP($B157,'Copy of PY1 Data(H)'!$A$1:$A$288,'Copy of PY1 Data(H)'!$A$1:$CZ$288))</f>
        <v>#N/A</v>
      </c>
      <c r="BQ157" s="968" t="e" cm="1">
        <f t="array" ref="BQ157">_xlfn.XLOOKUP(BQ$1,'Copy of PY1 Data(H)'!$A$1:$CZ$1,_xlfn.XLOOKUP($B157,'Copy of PY1 Data(H)'!$A$1:$A$288,'Copy of PY1 Data(H)'!$A$1:$CZ$288))</f>
        <v>#N/A</v>
      </c>
      <c r="BR157" s="968" t="e" cm="1">
        <f t="array" ref="BR157">_xlfn.XLOOKUP(BR$1,'Copy of PY1 Data(H)'!$A$1:$CZ$1,_xlfn.XLOOKUP($B157,'Copy of PY1 Data(H)'!$A$1:$A$288,'Copy of PY1 Data(H)'!$A$1:$CZ$288))</f>
        <v>#N/A</v>
      </c>
      <c r="BS157" s="968" t="e" cm="1">
        <f t="array" ref="BS157">_xlfn.XLOOKUP(BS$1,'Copy of PY1 Data(H)'!$A$1:$CZ$1,_xlfn.XLOOKUP($B157,'Copy of PY1 Data(H)'!$A$1:$A$288,'Copy of PY1 Data(H)'!$A$1:$CZ$288))</f>
        <v>#N/A</v>
      </c>
      <c r="BT157" s="968" t="e" cm="1">
        <f t="array" ref="BT157">_xlfn.XLOOKUP(BT$1,'Copy of PY1 Data(H)'!$A$1:$CZ$1,_xlfn.XLOOKUP($B157,'Copy of PY1 Data(H)'!$A$1:$A$288,'Copy of PY1 Data(H)'!$A$1:$CZ$288))</f>
        <v>#N/A</v>
      </c>
      <c r="BU157" s="968" t="e" cm="1">
        <f t="array" ref="BU157">_xlfn.XLOOKUP(BU$1,'Copy of PY1 Data(H)'!$A$1:$CZ$1,_xlfn.XLOOKUP($B157,'Copy of PY1 Data(H)'!$A$1:$A$288,'Copy of PY1 Data(H)'!$A$1:$CZ$288))</f>
        <v>#N/A</v>
      </c>
      <c r="BV157" s="968" t="e" cm="1">
        <f t="array" ref="BV157">_xlfn.XLOOKUP(BV$1,'Copy of PY1 Data(H)'!$A$1:$CZ$1,_xlfn.XLOOKUP($B157,'Copy of PY1 Data(H)'!$A$1:$A$288,'Copy of PY1 Data(H)'!$A$1:$CZ$288))</f>
        <v>#N/A</v>
      </c>
      <c r="BW157" s="968" t="e" cm="1">
        <f t="array" ref="BW157">_xlfn.XLOOKUP(BW$1,'Copy of PY1 Data(H)'!$A$1:$CZ$1,_xlfn.XLOOKUP($B157,'Copy of PY1 Data(H)'!$A$1:$A$288,'Copy of PY1 Data(H)'!$A$1:$CZ$288))</f>
        <v>#N/A</v>
      </c>
      <c r="BX157" s="968" t="e" cm="1">
        <f t="array" ref="BX157">_xlfn.XLOOKUP(BX$1,'Copy of PY1 Data(H)'!$A$1:$CZ$1,_xlfn.XLOOKUP($B157,'Copy of PY1 Data(H)'!$A$1:$A$288,'Copy of PY1 Data(H)'!$A$1:$CZ$288))</f>
        <v>#N/A</v>
      </c>
      <c r="BY157" s="968" t="e" cm="1">
        <f t="array" ref="BY157">_xlfn.XLOOKUP(BY$1,'Copy of PY1 Data(H)'!$A$1:$CZ$1,_xlfn.XLOOKUP($B157,'Copy of PY1 Data(H)'!$A$1:$A$288,'Copy of PY1 Data(H)'!$A$1:$CZ$288))</f>
        <v>#N/A</v>
      </c>
      <c r="BZ157" s="968" t="e" cm="1">
        <f t="array" ref="BZ157">_xlfn.XLOOKUP(BZ$1,'Copy of PY1 Data(H)'!$A$1:$CZ$1,_xlfn.XLOOKUP($B157,'Copy of PY1 Data(H)'!$A$1:$A$288,'Copy of PY1 Data(H)'!$A$1:$CZ$288))</f>
        <v>#N/A</v>
      </c>
      <c r="CA157" s="968" t="e" cm="1">
        <f t="array" ref="CA157">_xlfn.XLOOKUP(CA$1,'Copy of PY1 Data(H)'!$A$1:$CZ$1,_xlfn.XLOOKUP($B157,'Copy of PY1 Data(H)'!$A$1:$A$288,'Copy of PY1 Data(H)'!$A$1:$CZ$288))</f>
        <v>#N/A</v>
      </c>
      <c r="CB157" s="968" t="e" cm="1">
        <f t="array" ref="CB157">_xlfn.XLOOKUP(CB$1,'Copy of PY1 Data(H)'!$A$1:$CZ$1,_xlfn.XLOOKUP($B157,'Copy of PY1 Data(H)'!$A$1:$A$288,'Copy of PY1 Data(H)'!$A$1:$CZ$288))</f>
        <v>#N/A</v>
      </c>
      <c r="CC157" s="968" t="e" cm="1">
        <f t="array" ref="CC157">_xlfn.XLOOKUP(CC$1,'Copy of PY1 Data(H)'!$A$1:$CZ$1,_xlfn.XLOOKUP($B157,'Copy of PY1 Data(H)'!$A$1:$A$288,'Copy of PY1 Data(H)'!$A$1:$CZ$288))</f>
        <v>#N/A</v>
      </c>
      <c r="CD157" s="968" t="e" cm="1">
        <f t="array" ref="CD157">_xlfn.XLOOKUP(CD$1,'Copy of PY1 Data(H)'!$A$1:$CZ$1,_xlfn.XLOOKUP($B157,'Copy of PY1 Data(H)'!$A$1:$A$288,'Copy of PY1 Data(H)'!$A$1:$CZ$288))</f>
        <v>#N/A</v>
      </c>
    </row>
    <row r="158" spans="1:82" x14ac:dyDescent="0.3">
      <c r="A158" s="180">
        <v>55</v>
      </c>
      <c r="C158" s="180"/>
      <c r="D158" s="180" cm="1">
        <f t="array" ref="D158">_xlfn.XLOOKUP(D$1,'Copy of PY1 Data(H)'!$A$1:$CZ$1,_xlfn.XLOOKUP($A158,'Copy of PY1 Data(H)'!$A$1:$A$288,'Copy of PY1 Data(H)'!$A$1:$CZ$288))</f>
        <v>0</v>
      </c>
      <c r="E158" s="180" cm="1">
        <f t="array" ref="E158">_xlfn.XLOOKUP(E$1,'Copy of PY1 Data(H)'!$A$1:$CZ$1,_xlfn.XLOOKUP($A158,'Copy of PY1 Data(H)'!$A$1:$A$288,'Copy of PY1 Data(H)'!$A$1:$CZ$288))</f>
        <v>0</v>
      </c>
      <c r="F158" s="180" cm="1">
        <f t="array" ref="F158">_xlfn.XLOOKUP(F$1,'Copy of PY1 Data(H)'!$A$1:$CZ$1,_xlfn.XLOOKUP($A158,'Copy of PY1 Data(H)'!$A$1:$A$288,'Copy of PY1 Data(H)'!$A$1:$CZ$288))</f>
        <v>0</v>
      </c>
      <c r="G158" s="180" cm="1">
        <f t="array" ref="G158">_xlfn.XLOOKUP(G$1,'Copy of PY1 Data(H)'!$A$1:$CZ$1,_xlfn.XLOOKUP($A158,'Copy of PY1 Data(H)'!$A$1:$A$288,'Copy of PY1 Data(H)'!$A$1:$CZ$288))</f>
        <v>0</v>
      </c>
      <c r="H158" s="180" cm="1">
        <f t="array" ref="H158">_xlfn.XLOOKUP(H$1,'Copy of PY1 Data(H)'!$A$1:$CZ$1,_xlfn.XLOOKUP($A158,'Copy of PY1 Data(H)'!$A$1:$A$288,'Copy of PY1 Data(H)'!$A$1:$CZ$288))</f>
        <v>0</v>
      </c>
      <c r="I158" s="180" cm="1">
        <f t="array" ref="I158">_xlfn.XLOOKUP(I$1,'Copy of PY1 Data(H)'!$A$1:$CZ$1,_xlfn.XLOOKUP($A158,'Copy of PY1 Data(H)'!$A$1:$A$288,'Copy of PY1 Data(H)'!$A$1:$CZ$288))</f>
        <v>0</v>
      </c>
      <c r="J158" s="180" cm="1">
        <f t="array" ref="J158">_xlfn.XLOOKUP(J$1,'Copy of PY1 Data(H)'!$A$1:$CZ$1,_xlfn.XLOOKUP($A158,'Copy of PY1 Data(H)'!$A$1:$A$288,'Copy of PY1 Data(H)'!$A$1:$CZ$288))</f>
        <v>0</v>
      </c>
      <c r="K158" s="180" cm="1">
        <f t="array" ref="K158">_xlfn.XLOOKUP(K$1,'Copy of PY1 Data(H)'!$A$1:$CZ$1,_xlfn.XLOOKUP($A158,'Copy of PY1 Data(H)'!$A$1:$A$288,'Copy of PY1 Data(H)'!$A$1:$CZ$288))</f>
        <v>0</v>
      </c>
      <c r="L158" s="180" cm="1">
        <f t="array" ref="L158">_xlfn.XLOOKUP(L$1,'Copy of PY1 Data(H)'!$A$1:$CZ$1,_xlfn.XLOOKUP($A158,'Copy of PY1 Data(H)'!$A$1:$A$288,'Copy of PY1 Data(H)'!$A$1:$CZ$288))</f>
        <v>375716</v>
      </c>
      <c r="M158" s="180" cm="1">
        <f t="array" ref="M158">_xlfn.XLOOKUP(M$1,'Copy of PY1 Data(H)'!$A$1:$CZ$1,_xlfn.XLOOKUP($A158,'Copy of PY1 Data(H)'!$A$1:$A$288,'Copy of PY1 Data(H)'!$A$1:$CZ$288))</f>
        <v>0</v>
      </c>
      <c r="N158" s="180" cm="1">
        <f t="array" ref="N158">_xlfn.XLOOKUP(N$1,'Copy of PY1 Data(H)'!$A$1:$CZ$1,_xlfn.XLOOKUP($A158,'Copy of PY1 Data(H)'!$A$1:$A$288,'Copy of PY1 Data(H)'!$A$1:$CZ$288))</f>
        <v>0</v>
      </c>
      <c r="O158" s="180" cm="1">
        <f t="array" ref="O158">_xlfn.XLOOKUP(O$1,'Copy of PY1 Data(H)'!$A$1:$CZ$1,_xlfn.XLOOKUP($A158,'Copy of PY1 Data(H)'!$A$1:$A$288,'Copy of PY1 Data(H)'!$A$1:$CZ$288))</f>
        <v>0</v>
      </c>
      <c r="P158" s="180" cm="1">
        <f t="array" ref="P158">_xlfn.XLOOKUP(P$1,'Copy of PY1 Data(H)'!$A$1:$CZ$1,_xlfn.XLOOKUP($A158,'Copy of PY1 Data(H)'!$A$1:$A$288,'Copy of PY1 Data(H)'!$A$1:$CZ$288))</f>
        <v>0</v>
      </c>
      <c r="Q158" s="180" cm="1">
        <f t="array" ref="Q158">_xlfn.XLOOKUP(Q$1,'Copy of PY1 Data(H)'!$A$1:$CZ$1,_xlfn.XLOOKUP($A158,'Copy of PY1 Data(H)'!$A$1:$A$288,'Copy of PY1 Data(H)'!$A$1:$CZ$288))</f>
        <v>3573475</v>
      </c>
      <c r="R158" s="180" cm="1">
        <f t="array" ref="R158">_xlfn.XLOOKUP(R$1,'Copy of PY1 Data(H)'!$A$1:$CZ$1,_xlfn.XLOOKUP($A158,'Copy of PY1 Data(H)'!$A$1:$A$288,'Copy of PY1 Data(H)'!$A$1:$CZ$288))</f>
        <v>0</v>
      </c>
      <c r="S158" s="180" cm="1">
        <f t="array" ref="S158">_xlfn.XLOOKUP(S$1,'Copy of PY1 Data(H)'!$A$1:$CZ$1,_xlfn.XLOOKUP($A158,'Copy of PY1 Data(H)'!$A$1:$A$288,'Copy of PY1 Data(H)'!$A$1:$CZ$288))</f>
        <v>40396</v>
      </c>
      <c r="T158" s="180" cm="1">
        <f t="array" ref="T158">_xlfn.XLOOKUP(T$1,'Copy of PY1 Data(H)'!$A$1:$CZ$1,_xlfn.XLOOKUP($A158,'Copy of PY1 Data(H)'!$A$1:$A$288,'Copy of PY1 Data(H)'!$A$1:$CZ$288))</f>
        <v>0</v>
      </c>
      <c r="U158" s="180" cm="1">
        <f t="array" ref="U158">_xlfn.XLOOKUP(U$1,'Copy of PY1 Data(H)'!$A$1:$CZ$1,_xlfn.XLOOKUP($A158,'Copy of PY1 Data(H)'!$A$1:$A$288,'Copy of PY1 Data(H)'!$A$1:$CZ$288))</f>
        <v>0</v>
      </c>
      <c r="V158" s="180" cm="1">
        <f t="array" ref="V158">_xlfn.XLOOKUP(V$1,'Copy of PY1 Data(H)'!$A$1:$CZ$1,_xlfn.XLOOKUP($A158,'Copy of PY1 Data(H)'!$A$1:$A$288,'Copy of PY1 Data(H)'!$A$1:$CZ$288))</f>
        <v>0</v>
      </c>
      <c r="W158" s="180" cm="1">
        <f t="array" ref="W158">_xlfn.XLOOKUP(W$1,'Copy of PY1 Data(H)'!$A$1:$CZ$1,_xlfn.XLOOKUP($A158,'Copy of PY1 Data(H)'!$A$1:$A$288,'Copy of PY1 Data(H)'!$A$1:$CZ$288))</f>
        <v>0</v>
      </c>
      <c r="X158" s="180" cm="1">
        <f t="array" ref="X158">_xlfn.XLOOKUP(X$1,'Copy of PY1 Data(H)'!$A$1:$CZ$1,_xlfn.XLOOKUP($A158,'Copy of PY1 Data(H)'!$A$1:$A$288,'Copy of PY1 Data(H)'!$A$1:$CZ$288))</f>
        <v>0</v>
      </c>
      <c r="Y158" s="180" cm="1">
        <f t="array" ref="Y158">_xlfn.XLOOKUP(Y$1,'Copy of PY1 Data(H)'!$A$1:$CZ$1,_xlfn.XLOOKUP($A158,'Copy of PY1 Data(H)'!$A$1:$A$288,'Copy of PY1 Data(H)'!$A$1:$CZ$288))</f>
        <v>34722</v>
      </c>
      <c r="Z158" s="180" cm="1">
        <f t="array" ref="Z158">_xlfn.XLOOKUP(Z$1,'Copy of PY1 Data(H)'!$A$1:$CZ$1,_xlfn.XLOOKUP($A158,'Copy of PY1 Data(H)'!$A$1:$A$288,'Copy of PY1 Data(H)'!$A$1:$CZ$288))</f>
        <v>0</v>
      </c>
      <c r="AA158" s="180" cm="1">
        <f t="array" ref="AA158">_xlfn.XLOOKUP(AA$1,'Copy of PY1 Data(H)'!$A$1:$CZ$1,_xlfn.XLOOKUP($A158,'Copy of PY1 Data(H)'!$A$1:$A$288,'Copy of PY1 Data(H)'!$A$1:$CZ$288))</f>
        <v>0</v>
      </c>
      <c r="AB158" s="180" cm="1">
        <f t="array" ref="AB158">_xlfn.XLOOKUP(AB$1,'Copy of PY1 Data(H)'!$A$1:$CZ$1,_xlfn.XLOOKUP($A158,'Copy of PY1 Data(H)'!$A$1:$A$288,'Copy of PY1 Data(H)'!$A$1:$CZ$288))</f>
        <v>0</v>
      </c>
      <c r="AC158" s="180" cm="1">
        <f t="array" ref="AC158">_xlfn.XLOOKUP(AC$1,'Copy of PY1 Data(H)'!$A$1:$CZ$1,_xlfn.XLOOKUP($A158,'Copy of PY1 Data(H)'!$A$1:$A$288,'Copy of PY1 Data(H)'!$A$1:$CZ$288))</f>
        <v>0</v>
      </c>
      <c r="AD158" s="180" cm="1">
        <f t="array" ref="AD158">_xlfn.XLOOKUP(AD$1,'Copy of PY1 Data(H)'!$A$1:$CZ$1,_xlfn.XLOOKUP($A158,'Copy of PY1 Data(H)'!$A$1:$A$288,'Copy of PY1 Data(H)'!$A$1:$CZ$288))</f>
        <v>0</v>
      </c>
      <c r="AE158" s="180" cm="1">
        <f t="array" ref="AE158">_xlfn.XLOOKUP(AE$1,'Copy of PY1 Data(H)'!$A$1:$CZ$1,_xlfn.XLOOKUP($A158,'Copy of PY1 Data(H)'!$A$1:$A$288,'Copy of PY1 Data(H)'!$A$1:$CZ$288))</f>
        <v>0</v>
      </c>
      <c r="AF158" s="180" cm="1">
        <f t="array" ref="AF158">_xlfn.XLOOKUP(AF$1,'Copy of PY1 Data(H)'!$A$1:$CZ$1,_xlfn.XLOOKUP($A158,'Copy of PY1 Data(H)'!$A$1:$A$288,'Copy of PY1 Data(H)'!$A$1:$CZ$288))</f>
        <v>11476904</v>
      </c>
      <c r="AG158" s="180" cm="1">
        <f t="array" ref="AG158">_xlfn.XLOOKUP(AG$1,'Copy of PY1 Data(H)'!$A$1:$CZ$1,_xlfn.XLOOKUP($A158,'Copy of PY1 Data(H)'!$A$1:$A$288,'Copy of PY1 Data(H)'!$A$1:$CZ$288))</f>
        <v>0</v>
      </c>
      <c r="AH158" s="180" cm="1">
        <f t="array" ref="AH158">_xlfn.XLOOKUP(AH$1,'Copy of PY1 Data(H)'!$A$1:$CZ$1,_xlfn.XLOOKUP($A158,'Copy of PY1 Data(H)'!$A$1:$A$288,'Copy of PY1 Data(H)'!$A$1:$CZ$288))</f>
        <v>0</v>
      </c>
      <c r="AI158" s="180" cm="1">
        <f t="array" ref="AI158">_xlfn.XLOOKUP(AI$1,'Copy of PY1 Data(H)'!$A$1:$CZ$1,_xlfn.XLOOKUP($A158,'Copy of PY1 Data(H)'!$A$1:$A$288,'Copy of PY1 Data(H)'!$A$1:$CZ$288))</f>
        <v>0</v>
      </c>
      <c r="AJ158" s="180" cm="1">
        <f t="array" ref="AJ158">_xlfn.XLOOKUP(AJ$1,'Copy of PY1 Data(H)'!$A$1:$CZ$1,_xlfn.XLOOKUP($A158,'Copy of PY1 Data(H)'!$A$1:$A$288,'Copy of PY1 Data(H)'!$A$1:$CZ$288))</f>
        <v>0</v>
      </c>
      <c r="AK158" s="180" cm="1">
        <f t="array" ref="AK158">_xlfn.XLOOKUP(AK$1,'Copy of PY1 Data(H)'!$A$1:$CZ$1,_xlfn.XLOOKUP($A158,'Copy of PY1 Data(H)'!$A$1:$A$288,'Copy of PY1 Data(H)'!$A$1:$CZ$288))</f>
        <v>0</v>
      </c>
      <c r="AL158" s="180" cm="1">
        <f t="array" ref="AL158">_xlfn.XLOOKUP(AL$1,'Copy of PY1 Data(H)'!$A$1:$CZ$1,_xlfn.XLOOKUP($A158,'Copy of PY1 Data(H)'!$A$1:$A$288,'Copy of PY1 Data(H)'!$A$1:$CZ$288))</f>
        <v>0</v>
      </c>
      <c r="AM158" s="180" cm="1">
        <f t="array" ref="AM158">_xlfn.XLOOKUP(AM$1,'Copy of PY1 Data(H)'!$A$1:$CZ$1,_xlfn.XLOOKUP($A158,'Copy of PY1 Data(H)'!$A$1:$A$288,'Copy of PY1 Data(H)'!$A$1:$CZ$288))</f>
        <v>0</v>
      </c>
      <c r="AN158" s="180" cm="1">
        <f t="array" ref="AN158">_xlfn.XLOOKUP(AN$1,'Copy of PY1 Data(H)'!$A$1:$CZ$1,_xlfn.XLOOKUP($A158,'Copy of PY1 Data(H)'!$A$1:$A$288,'Copy of PY1 Data(H)'!$A$1:$CZ$288))</f>
        <v>0</v>
      </c>
      <c r="AO158" s="180" cm="1">
        <f t="array" ref="AO158">_xlfn.XLOOKUP(AO$1,'Copy of PY1 Data(H)'!$A$1:$CZ$1,_xlfn.XLOOKUP($A158,'Copy of PY1 Data(H)'!$A$1:$A$288,'Copy of PY1 Data(H)'!$A$1:$CZ$288))</f>
        <v>0</v>
      </c>
      <c r="AP158" s="180" cm="1">
        <f t="array" ref="AP158">_xlfn.XLOOKUP(AP$1,'Copy of PY1 Data(H)'!$A$1:$CZ$1,_xlfn.XLOOKUP($A158,'Copy of PY1 Data(H)'!$A$1:$A$288,'Copy of PY1 Data(H)'!$A$1:$CZ$288))</f>
        <v>268483</v>
      </c>
      <c r="AQ158" s="180" cm="1">
        <f t="array" ref="AQ158">_xlfn.XLOOKUP(AQ$1,'Copy of PY1 Data(H)'!$A$1:$CZ$1,_xlfn.XLOOKUP($A158,'Copy of PY1 Data(H)'!$A$1:$A$288,'Copy of PY1 Data(H)'!$A$1:$CZ$288))</f>
        <v>0</v>
      </c>
      <c r="AR158" s="180" cm="1">
        <f t="array" ref="AR158">_xlfn.XLOOKUP(AR$1,'Copy of PY1 Data(H)'!$A$1:$CZ$1,_xlfn.XLOOKUP($A158,'Copy of PY1 Data(H)'!$A$1:$A$288,'Copy of PY1 Data(H)'!$A$1:$CZ$288))</f>
        <v>0</v>
      </c>
      <c r="AS158" s="180" cm="1">
        <f t="array" ref="AS158">_xlfn.XLOOKUP(AS$1,'Copy of PY1 Data(H)'!$A$1:$CZ$1,_xlfn.XLOOKUP($A158,'Copy of PY1 Data(H)'!$A$1:$A$288,'Copy of PY1 Data(H)'!$A$1:$CZ$288))</f>
        <v>0</v>
      </c>
      <c r="AT158" s="180" cm="1">
        <f t="array" ref="AT158">_xlfn.XLOOKUP(AT$1,'Copy of PY1 Data(H)'!$A$1:$CZ$1,_xlfn.XLOOKUP($A158,'Copy of PY1 Data(H)'!$A$1:$A$288,'Copy of PY1 Data(H)'!$A$1:$CZ$288))</f>
        <v>0</v>
      </c>
      <c r="AU158" s="180" cm="1">
        <f t="array" ref="AU158">_xlfn.XLOOKUP(AU$1,'Copy of PY1 Data(H)'!$A$1:$CZ$1,_xlfn.XLOOKUP($A158,'Copy of PY1 Data(H)'!$A$1:$A$288,'Copy of PY1 Data(H)'!$A$1:$CZ$288))</f>
        <v>0</v>
      </c>
      <c r="AV158" s="180" cm="1">
        <f t="array" ref="AV158">_xlfn.XLOOKUP(AV$1,'Copy of PY1 Data(H)'!$A$1:$CZ$1,_xlfn.XLOOKUP($A158,'Copy of PY1 Data(H)'!$A$1:$A$288,'Copy of PY1 Data(H)'!$A$1:$CZ$288))</f>
        <v>23909881</v>
      </c>
      <c r="AW158" s="180" cm="1">
        <f t="array" ref="AW158">_xlfn.XLOOKUP(AW$1,'Copy of PY1 Data(H)'!$A$1:$CZ$1,_xlfn.XLOOKUP($A158,'Copy of PY1 Data(H)'!$A$1:$A$288,'Copy of PY1 Data(H)'!$A$1:$CZ$288))</f>
        <v>0</v>
      </c>
      <c r="AX158" s="180" cm="1">
        <f t="array" ref="AX158">_xlfn.XLOOKUP(AX$1,'Copy of PY1 Data(H)'!$A$1:$CZ$1,_xlfn.XLOOKUP($A158,'Copy of PY1 Data(H)'!$A$1:$A$288,'Copy of PY1 Data(H)'!$A$1:$CZ$288))</f>
        <v>0</v>
      </c>
      <c r="AY158" s="180" cm="1">
        <f t="array" ref="AY158">_xlfn.XLOOKUP(AY$1,'Copy of PY1 Data(H)'!$A$1:$CZ$1,_xlfn.XLOOKUP($A158,'Copy of PY1 Data(H)'!$A$1:$A$288,'Copy of PY1 Data(H)'!$A$1:$CZ$288))</f>
        <v>0</v>
      </c>
      <c r="AZ158" s="180" cm="1">
        <f t="array" ref="AZ158">_xlfn.XLOOKUP(AZ$1,'Copy of PY1 Data(H)'!$A$1:$CZ$1,_xlfn.XLOOKUP($A158,'Copy of PY1 Data(H)'!$A$1:$A$288,'Copy of PY1 Data(H)'!$A$1:$CZ$288))</f>
        <v>0</v>
      </c>
      <c r="BA158" s="180" cm="1">
        <f t="array" ref="BA158">_xlfn.XLOOKUP(BA$1,'Copy of PY1 Data(H)'!$A$1:$CZ$1,_xlfn.XLOOKUP($A158,'Copy of PY1 Data(H)'!$A$1:$A$288,'Copy of PY1 Data(H)'!$A$1:$CZ$288))</f>
        <v>0</v>
      </c>
      <c r="BB158" s="180" cm="1">
        <f t="array" ref="BB158">_xlfn.XLOOKUP(BB$1,'Copy of PY1 Data(H)'!$A$1:$CZ$1,_xlfn.XLOOKUP($A158,'Copy of PY1 Data(H)'!$A$1:$A$288,'Copy of PY1 Data(H)'!$A$1:$CZ$288))</f>
        <v>0</v>
      </c>
      <c r="BC158" s="180" cm="1">
        <f t="array" ref="BC158">_xlfn.XLOOKUP(BC$1,'Copy of PY1 Data(H)'!$A$1:$CZ$1,_xlfn.XLOOKUP($A158,'Copy of PY1 Data(H)'!$A$1:$A$288,'Copy of PY1 Data(H)'!$A$1:$CZ$288))</f>
        <v>0</v>
      </c>
      <c r="BD158" s="180" cm="1">
        <f t="array" ref="BD158">_xlfn.XLOOKUP(BD$1,'Copy of PY1 Data(H)'!$A$1:$CZ$1,_xlfn.XLOOKUP($A158,'Copy of PY1 Data(H)'!$A$1:$A$288,'Copy of PY1 Data(H)'!$A$1:$CZ$288))</f>
        <v>0</v>
      </c>
      <c r="BE158" s="180" cm="1">
        <f t="array" ref="BE158">_xlfn.XLOOKUP(BE$1,'Copy of PY1 Data(H)'!$A$1:$CZ$1,_xlfn.XLOOKUP($A158,'Copy of PY1 Data(H)'!$A$1:$A$288,'Copy of PY1 Data(H)'!$A$1:$CZ$288))</f>
        <v>0</v>
      </c>
      <c r="BF158" s="180" cm="1">
        <f t="array" ref="BF158">_xlfn.XLOOKUP(BF$1,'Copy of PY1 Data(H)'!$A$1:$CZ$1,_xlfn.XLOOKUP($A158,'Copy of PY1 Data(H)'!$A$1:$A$288,'Copy of PY1 Data(H)'!$A$1:$CZ$288))</f>
        <v>0</v>
      </c>
      <c r="BG158" s="180" cm="1">
        <f t="array" ref="BG158">_xlfn.XLOOKUP(BG$1,'Copy of PY1 Data(H)'!$A$1:$CZ$1,_xlfn.XLOOKUP($A158,'Copy of PY1 Data(H)'!$A$1:$A$288,'Copy of PY1 Data(H)'!$A$1:$CZ$288))</f>
        <v>0</v>
      </c>
      <c r="BH158" s="180" cm="1">
        <f t="array" ref="BH158">_xlfn.XLOOKUP(BH$1,'Copy of PY1 Data(H)'!$A$1:$CZ$1,_xlfn.XLOOKUP($A158,'Copy of PY1 Data(H)'!$A$1:$A$288,'Copy of PY1 Data(H)'!$A$1:$CZ$288))</f>
        <v>0</v>
      </c>
      <c r="BI158" s="180" cm="1">
        <f t="array" ref="BI158">_xlfn.XLOOKUP(BI$1,'Copy of PY1 Data(H)'!$A$1:$CZ$1,_xlfn.XLOOKUP($A158,'Copy of PY1 Data(H)'!$A$1:$A$288,'Copy of PY1 Data(H)'!$A$1:$CZ$288))</f>
        <v>0</v>
      </c>
      <c r="BJ158" s="180" cm="1">
        <f t="array" ref="BJ158">_xlfn.XLOOKUP(BJ$1,'Copy of PY1 Data(H)'!$A$1:$CZ$1,_xlfn.XLOOKUP($A158,'Copy of PY1 Data(H)'!$A$1:$A$288,'Copy of PY1 Data(H)'!$A$1:$CZ$288))</f>
        <v>0</v>
      </c>
      <c r="BK158" s="180" cm="1">
        <f t="array" ref="BK158">_xlfn.XLOOKUP(BK$1,'Copy of PY1 Data(H)'!$A$1:$CZ$1,_xlfn.XLOOKUP($A158,'Copy of PY1 Data(H)'!$A$1:$A$288,'Copy of PY1 Data(H)'!$A$1:$CZ$288))</f>
        <v>0</v>
      </c>
      <c r="BL158" s="180" cm="1">
        <f t="array" ref="BL158">_xlfn.XLOOKUP(BL$1,'Copy of PY1 Data(H)'!$A$1:$CZ$1,_xlfn.XLOOKUP($A158,'Copy of PY1 Data(H)'!$A$1:$A$288,'Copy of PY1 Data(H)'!$A$1:$CZ$288))</f>
        <v>0</v>
      </c>
      <c r="BM158" s="180" cm="1">
        <f t="array" ref="BM158">_xlfn.XLOOKUP(BM$1,'Copy of PY1 Data(H)'!$A$1:$CZ$1,_xlfn.XLOOKUP($A158,'Copy of PY1 Data(H)'!$A$1:$A$288,'Copy of PY1 Data(H)'!$A$1:$CZ$288))</f>
        <v>0</v>
      </c>
      <c r="BN158" s="180" cm="1">
        <f t="array" ref="BN158">_xlfn.XLOOKUP(BN$1,'Copy of PY1 Data(H)'!$A$1:$CZ$1,_xlfn.XLOOKUP($A158,'Copy of PY1 Data(H)'!$A$1:$A$288,'Copy of PY1 Data(H)'!$A$1:$CZ$288))</f>
        <v>272672</v>
      </c>
      <c r="BO158" s="180" cm="1">
        <f t="array" ref="BO158">_xlfn.XLOOKUP(BO$1,'Copy of PY1 Data(H)'!$A$1:$CZ$1,_xlfn.XLOOKUP($A158,'Copy of PY1 Data(H)'!$A$1:$A$288,'Copy of PY1 Data(H)'!$A$1:$CZ$288))</f>
        <v>0</v>
      </c>
      <c r="BP158" s="180" cm="1">
        <f t="array" ref="BP158">_xlfn.XLOOKUP(BP$1,'Copy of PY1 Data(H)'!$A$1:$CZ$1,_xlfn.XLOOKUP($A158,'Copy of PY1 Data(H)'!$A$1:$A$288,'Copy of PY1 Data(H)'!$A$1:$CZ$288))</f>
        <v>8015799</v>
      </c>
      <c r="BQ158" s="180" cm="1">
        <f t="array" ref="BQ158">_xlfn.XLOOKUP(BQ$1,'Copy of PY1 Data(H)'!$A$1:$CZ$1,_xlfn.XLOOKUP($A158,'Copy of PY1 Data(H)'!$A$1:$A$288,'Copy of PY1 Data(H)'!$A$1:$CZ$288))</f>
        <v>0</v>
      </c>
      <c r="BR158" s="180" cm="1">
        <f t="array" ref="BR158">_xlfn.XLOOKUP(BR$1,'Copy of PY1 Data(H)'!$A$1:$CZ$1,_xlfn.XLOOKUP($A158,'Copy of PY1 Data(H)'!$A$1:$A$288,'Copy of PY1 Data(H)'!$A$1:$CZ$288))</f>
        <v>3654559</v>
      </c>
      <c r="BS158" s="180" cm="1">
        <f t="array" ref="BS158">_xlfn.XLOOKUP(BS$1,'Copy of PY1 Data(H)'!$A$1:$CZ$1,_xlfn.XLOOKUP($A158,'Copy of PY1 Data(H)'!$A$1:$A$288,'Copy of PY1 Data(H)'!$A$1:$CZ$288))</f>
        <v>0</v>
      </c>
      <c r="BT158" s="180" cm="1">
        <f t="array" ref="BT158">_xlfn.XLOOKUP(BT$1,'Copy of PY1 Data(H)'!$A$1:$CZ$1,_xlfn.XLOOKUP($A158,'Copy of PY1 Data(H)'!$A$1:$A$288,'Copy of PY1 Data(H)'!$A$1:$CZ$288))</f>
        <v>0</v>
      </c>
      <c r="BU158" s="180" cm="1">
        <f t="array" ref="BU158">_xlfn.XLOOKUP(BU$1,'Copy of PY1 Data(H)'!$A$1:$CZ$1,_xlfn.XLOOKUP($A158,'Copy of PY1 Data(H)'!$A$1:$A$288,'Copy of PY1 Data(H)'!$A$1:$CZ$288))</f>
        <v>33116</v>
      </c>
      <c r="BV158" s="180" cm="1">
        <f t="array" ref="BV158">_xlfn.XLOOKUP(BV$1,'Copy of PY1 Data(H)'!$A$1:$CZ$1,_xlfn.XLOOKUP($A158,'Copy of PY1 Data(H)'!$A$1:$A$288,'Copy of PY1 Data(H)'!$A$1:$CZ$288))</f>
        <v>0</v>
      </c>
      <c r="BW158" s="180" cm="1">
        <f t="array" ref="BW158">_xlfn.XLOOKUP(BW$1,'Copy of PY1 Data(H)'!$A$1:$CZ$1,_xlfn.XLOOKUP($A158,'Copy of PY1 Data(H)'!$A$1:$A$288,'Copy of PY1 Data(H)'!$A$1:$CZ$288))</f>
        <v>0</v>
      </c>
      <c r="BX158" s="180" cm="1">
        <f t="array" ref="BX158">_xlfn.XLOOKUP(BX$1,'Copy of PY1 Data(H)'!$A$1:$CZ$1,_xlfn.XLOOKUP($A158,'Copy of PY1 Data(H)'!$A$1:$A$288,'Copy of PY1 Data(H)'!$A$1:$CZ$288))</f>
        <v>0</v>
      </c>
      <c r="BY158" s="180" cm="1">
        <f t="array" ref="BY158">_xlfn.XLOOKUP(BY$1,'Copy of PY1 Data(H)'!$A$1:$CZ$1,_xlfn.XLOOKUP($A158,'Copy of PY1 Data(H)'!$A$1:$A$288,'Copy of PY1 Data(H)'!$A$1:$CZ$288))</f>
        <v>0</v>
      </c>
      <c r="BZ158" s="180" cm="1">
        <f t="array" ref="BZ158">_xlfn.XLOOKUP(BZ$1,'Copy of PY1 Data(H)'!$A$1:$CZ$1,_xlfn.XLOOKUP($A158,'Copy of PY1 Data(H)'!$A$1:$A$288,'Copy of PY1 Data(H)'!$A$1:$CZ$288))</f>
        <v>56349</v>
      </c>
      <c r="CA158" s="180" cm="1">
        <f t="array" ref="CA158">_xlfn.XLOOKUP(CA$1,'Copy of PY1 Data(H)'!$A$1:$CZ$1,_xlfn.XLOOKUP($A158,'Copy of PY1 Data(H)'!$A$1:$A$288,'Copy of PY1 Data(H)'!$A$1:$CZ$288))</f>
        <v>0</v>
      </c>
      <c r="CB158" s="180" cm="1">
        <f t="array" ref="CB158">_xlfn.XLOOKUP(CB$1,'Copy of PY1 Data(H)'!$A$1:$CZ$1,_xlfn.XLOOKUP($A158,'Copy of PY1 Data(H)'!$A$1:$A$288,'Copy of PY1 Data(H)'!$A$1:$CZ$288))</f>
        <v>0</v>
      </c>
      <c r="CC158" s="180" cm="1">
        <f t="array" ref="CC158">_xlfn.XLOOKUP(CC$1,'Copy of PY1 Data(H)'!$A$1:$CZ$1,_xlfn.XLOOKUP($A158,'Copy of PY1 Data(H)'!$A$1:$A$288,'Copy of PY1 Data(H)'!$A$1:$CZ$288))</f>
        <v>0</v>
      </c>
      <c r="CD158" s="180" cm="1">
        <f t="array" ref="CD158">_xlfn.XLOOKUP(CD$1,'Copy of PY1 Data(H)'!$A$1:$CZ$1,_xlfn.XLOOKUP($A158,'Copy of PY1 Data(H)'!$A$1:$A$288,'Copy of PY1 Data(H)'!$A$1:$CZ$288))</f>
        <v>1565889</v>
      </c>
    </row>
    <row r="159" spans="1:82" x14ac:dyDescent="0.3">
      <c r="A159" s="180">
        <v>101</v>
      </c>
      <c r="C159" s="180"/>
      <c r="D159" s="180" cm="1">
        <f t="array" ref="D159">_xlfn.XLOOKUP(D$1,'Copy of PY1 Data(H)'!$A$1:$CZ$1,_xlfn.XLOOKUP($A159,'Copy of PY1 Data(H)'!$A$1:$A$288,'Copy of PY1 Data(H)'!$A$1:$CZ$288))</f>
        <v>0</v>
      </c>
      <c r="E159" s="180" cm="1">
        <f t="array" ref="E159">_xlfn.XLOOKUP(E$1,'Copy of PY1 Data(H)'!$A$1:$CZ$1,_xlfn.XLOOKUP($A159,'Copy of PY1 Data(H)'!$A$1:$A$288,'Copy of PY1 Data(H)'!$A$1:$CZ$288))</f>
        <v>0</v>
      </c>
      <c r="F159" s="180" cm="1">
        <f t="array" ref="F159">_xlfn.XLOOKUP(F$1,'Copy of PY1 Data(H)'!$A$1:$CZ$1,_xlfn.XLOOKUP($A159,'Copy of PY1 Data(H)'!$A$1:$A$288,'Copy of PY1 Data(H)'!$A$1:$CZ$288))</f>
        <v>0</v>
      </c>
      <c r="G159" s="180" cm="1">
        <f t="array" ref="G159">_xlfn.XLOOKUP(G$1,'Copy of PY1 Data(H)'!$A$1:$CZ$1,_xlfn.XLOOKUP($A159,'Copy of PY1 Data(H)'!$A$1:$A$288,'Copy of PY1 Data(H)'!$A$1:$CZ$288))</f>
        <v>0</v>
      </c>
      <c r="H159" s="180" cm="1">
        <f t="array" ref="H159">_xlfn.XLOOKUP(H$1,'Copy of PY1 Data(H)'!$A$1:$CZ$1,_xlfn.XLOOKUP($A159,'Copy of PY1 Data(H)'!$A$1:$A$288,'Copy of PY1 Data(H)'!$A$1:$CZ$288))</f>
        <v>0</v>
      </c>
      <c r="I159" s="180" cm="1">
        <f t="array" ref="I159">_xlfn.XLOOKUP(I$1,'Copy of PY1 Data(H)'!$A$1:$CZ$1,_xlfn.XLOOKUP($A159,'Copy of PY1 Data(H)'!$A$1:$A$288,'Copy of PY1 Data(H)'!$A$1:$CZ$288))</f>
        <v>0</v>
      </c>
      <c r="J159" s="180" cm="1">
        <f t="array" ref="J159">_xlfn.XLOOKUP(J$1,'Copy of PY1 Data(H)'!$A$1:$CZ$1,_xlfn.XLOOKUP($A159,'Copy of PY1 Data(H)'!$A$1:$A$288,'Copy of PY1 Data(H)'!$A$1:$CZ$288))</f>
        <v>0</v>
      </c>
      <c r="K159" s="180" cm="1">
        <f t="array" ref="K159">_xlfn.XLOOKUP(K$1,'Copy of PY1 Data(H)'!$A$1:$CZ$1,_xlfn.XLOOKUP($A159,'Copy of PY1 Data(H)'!$A$1:$A$288,'Copy of PY1 Data(H)'!$A$1:$CZ$288))</f>
        <v>0</v>
      </c>
      <c r="L159" s="180" cm="1">
        <f t="array" ref="L159">_xlfn.XLOOKUP(L$1,'Copy of PY1 Data(H)'!$A$1:$CZ$1,_xlfn.XLOOKUP($A159,'Copy of PY1 Data(H)'!$A$1:$A$288,'Copy of PY1 Data(H)'!$A$1:$CZ$288))</f>
        <v>8667</v>
      </c>
      <c r="M159" s="180" cm="1">
        <f t="array" ref="M159">_xlfn.XLOOKUP(M$1,'Copy of PY1 Data(H)'!$A$1:$CZ$1,_xlfn.XLOOKUP($A159,'Copy of PY1 Data(H)'!$A$1:$A$288,'Copy of PY1 Data(H)'!$A$1:$CZ$288))</f>
        <v>0</v>
      </c>
      <c r="N159" s="180" cm="1">
        <f t="array" ref="N159">_xlfn.XLOOKUP(N$1,'Copy of PY1 Data(H)'!$A$1:$CZ$1,_xlfn.XLOOKUP($A159,'Copy of PY1 Data(H)'!$A$1:$A$288,'Copy of PY1 Data(H)'!$A$1:$CZ$288))</f>
        <v>0</v>
      </c>
      <c r="O159" s="180" cm="1">
        <f t="array" ref="O159">_xlfn.XLOOKUP(O$1,'Copy of PY1 Data(H)'!$A$1:$CZ$1,_xlfn.XLOOKUP($A159,'Copy of PY1 Data(H)'!$A$1:$A$288,'Copy of PY1 Data(H)'!$A$1:$CZ$288))</f>
        <v>0</v>
      </c>
      <c r="P159" s="180" cm="1">
        <f t="array" ref="P159">_xlfn.XLOOKUP(P$1,'Copy of PY1 Data(H)'!$A$1:$CZ$1,_xlfn.XLOOKUP($A159,'Copy of PY1 Data(H)'!$A$1:$A$288,'Copy of PY1 Data(H)'!$A$1:$CZ$288))</f>
        <v>0</v>
      </c>
      <c r="Q159" s="180" cm="1">
        <f t="array" ref="Q159">_xlfn.XLOOKUP(Q$1,'Copy of PY1 Data(H)'!$A$1:$CZ$1,_xlfn.XLOOKUP($A159,'Copy of PY1 Data(H)'!$A$1:$A$288,'Copy of PY1 Data(H)'!$A$1:$CZ$288))</f>
        <v>309015</v>
      </c>
      <c r="R159" s="180" cm="1">
        <f t="array" ref="R159">_xlfn.XLOOKUP(R$1,'Copy of PY1 Data(H)'!$A$1:$CZ$1,_xlfn.XLOOKUP($A159,'Copy of PY1 Data(H)'!$A$1:$A$288,'Copy of PY1 Data(H)'!$A$1:$CZ$288))</f>
        <v>0</v>
      </c>
      <c r="S159" s="180" cm="1">
        <f t="array" ref="S159">_xlfn.XLOOKUP(S$1,'Copy of PY1 Data(H)'!$A$1:$CZ$1,_xlfn.XLOOKUP($A159,'Copy of PY1 Data(H)'!$A$1:$A$288,'Copy of PY1 Data(H)'!$A$1:$CZ$288))</f>
        <v>0</v>
      </c>
      <c r="T159" s="180" cm="1">
        <f t="array" ref="T159">_xlfn.XLOOKUP(T$1,'Copy of PY1 Data(H)'!$A$1:$CZ$1,_xlfn.XLOOKUP($A159,'Copy of PY1 Data(H)'!$A$1:$A$288,'Copy of PY1 Data(H)'!$A$1:$CZ$288))</f>
        <v>0</v>
      </c>
      <c r="U159" s="180" cm="1">
        <f t="array" ref="U159">_xlfn.XLOOKUP(U$1,'Copy of PY1 Data(H)'!$A$1:$CZ$1,_xlfn.XLOOKUP($A159,'Copy of PY1 Data(H)'!$A$1:$A$288,'Copy of PY1 Data(H)'!$A$1:$CZ$288))</f>
        <v>0</v>
      </c>
      <c r="V159" s="180" cm="1">
        <f t="array" ref="V159">_xlfn.XLOOKUP(V$1,'Copy of PY1 Data(H)'!$A$1:$CZ$1,_xlfn.XLOOKUP($A159,'Copy of PY1 Data(H)'!$A$1:$A$288,'Copy of PY1 Data(H)'!$A$1:$CZ$288))</f>
        <v>0</v>
      </c>
      <c r="W159" s="180" cm="1">
        <f t="array" ref="W159">_xlfn.XLOOKUP(W$1,'Copy of PY1 Data(H)'!$A$1:$CZ$1,_xlfn.XLOOKUP($A159,'Copy of PY1 Data(H)'!$A$1:$A$288,'Copy of PY1 Data(H)'!$A$1:$CZ$288))</f>
        <v>0</v>
      </c>
      <c r="X159" s="180" cm="1">
        <f t="array" ref="X159">_xlfn.XLOOKUP(X$1,'Copy of PY1 Data(H)'!$A$1:$CZ$1,_xlfn.XLOOKUP($A159,'Copy of PY1 Data(H)'!$A$1:$A$288,'Copy of PY1 Data(H)'!$A$1:$CZ$288))</f>
        <v>0</v>
      </c>
      <c r="Y159" s="180" cm="1">
        <f t="array" ref="Y159">_xlfn.XLOOKUP(Y$1,'Copy of PY1 Data(H)'!$A$1:$CZ$1,_xlfn.XLOOKUP($A159,'Copy of PY1 Data(H)'!$A$1:$A$288,'Copy of PY1 Data(H)'!$A$1:$CZ$288))</f>
        <v>14918</v>
      </c>
      <c r="Z159" s="180" cm="1">
        <f t="array" ref="Z159">_xlfn.XLOOKUP(Z$1,'Copy of PY1 Data(H)'!$A$1:$CZ$1,_xlfn.XLOOKUP($A159,'Copy of PY1 Data(H)'!$A$1:$A$288,'Copy of PY1 Data(H)'!$A$1:$CZ$288))</f>
        <v>0</v>
      </c>
      <c r="AA159" s="180" cm="1">
        <f t="array" ref="AA159">_xlfn.XLOOKUP(AA$1,'Copy of PY1 Data(H)'!$A$1:$CZ$1,_xlfn.XLOOKUP($A159,'Copy of PY1 Data(H)'!$A$1:$A$288,'Copy of PY1 Data(H)'!$A$1:$CZ$288))</f>
        <v>0</v>
      </c>
      <c r="AB159" s="180" cm="1">
        <f t="array" ref="AB159">_xlfn.XLOOKUP(AB$1,'Copy of PY1 Data(H)'!$A$1:$CZ$1,_xlfn.XLOOKUP($A159,'Copy of PY1 Data(H)'!$A$1:$A$288,'Copy of PY1 Data(H)'!$A$1:$CZ$288))</f>
        <v>0</v>
      </c>
      <c r="AC159" s="180" cm="1">
        <f t="array" ref="AC159">_xlfn.XLOOKUP(AC$1,'Copy of PY1 Data(H)'!$A$1:$CZ$1,_xlfn.XLOOKUP($A159,'Copy of PY1 Data(H)'!$A$1:$A$288,'Copy of PY1 Data(H)'!$A$1:$CZ$288))</f>
        <v>0</v>
      </c>
      <c r="AD159" s="180" cm="1">
        <f t="array" ref="AD159">_xlfn.XLOOKUP(AD$1,'Copy of PY1 Data(H)'!$A$1:$CZ$1,_xlfn.XLOOKUP($A159,'Copy of PY1 Data(H)'!$A$1:$A$288,'Copy of PY1 Data(H)'!$A$1:$CZ$288))</f>
        <v>0</v>
      </c>
      <c r="AE159" s="180" cm="1">
        <f t="array" ref="AE159">_xlfn.XLOOKUP(AE$1,'Copy of PY1 Data(H)'!$A$1:$CZ$1,_xlfn.XLOOKUP($A159,'Copy of PY1 Data(H)'!$A$1:$A$288,'Copy of PY1 Data(H)'!$A$1:$CZ$288))</f>
        <v>0</v>
      </c>
      <c r="AF159" s="180" cm="1">
        <f t="array" ref="AF159">_xlfn.XLOOKUP(AF$1,'Copy of PY1 Data(H)'!$A$1:$CZ$1,_xlfn.XLOOKUP($A159,'Copy of PY1 Data(H)'!$A$1:$A$288,'Copy of PY1 Data(H)'!$A$1:$CZ$288))</f>
        <v>8136406</v>
      </c>
      <c r="AG159" s="180" cm="1">
        <f t="array" ref="AG159">_xlfn.XLOOKUP(AG$1,'Copy of PY1 Data(H)'!$A$1:$CZ$1,_xlfn.XLOOKUP($A159,'Copy of PY1 Data(H)'!$A$1:$A$288,'Copy of PY1 Data(H)'!$A$1:$CZ$288))</f>
        <v>0</v>
      </c>
      <c r="AH159" s="180" cm="1">
        <f t="array" ref="AH159">_xlfn.XLOOKUP(AH$1,'Copy of PY1 Data(H)'!$A$1:$CZ$1,_xlfn.XLOOKUP($A159,'Copy of PY1 Data(H)'!$A$1:$A$288,'Copy of PY1 Data(H)'!$A$1:$CZ$288))</f>
        <v>0</v>
      </c>
      <c r="AI159" s="180" cm="1">
        <f t="array" ref="AI159">_xlfn.XLOOKUP(AI$1,'Copy of PY1 Data(H)'!$A$1:$CZ$1,_xlfn.XLOOKUP($A159,'Copy of PY1 Data(H)'!$A$1:$A$288,'Copy of PY1 Data(H)'!$A$1:$CZ$288))</f>
        <v>0</v>
      </c>
      <c r="AJ159" s="180" cm="1">
        <f t="array" ref="AJ159">_xlfn.XLOOKUP(AJ$1,'Copy of PY1 Data(H)'!$A$1:$CZ$1,_xlfn.XLOOKUP($A159,'Copy of PY1 Data(H)'!$A$1:$A$288,'Copy of PY1 Data(H)'!$A$1:$CZ$288))</f>
        <v>0</v>
      </c>
      <c r="AK159" s="180" cm="1">
        <f t="array" ref="AK159">_xlfn.XLOOKUP(AK$1,'Copy of PY1 Data(H)'!$A$1:$CZ$1,_xlfn.XLOOKUP($A159,'Copy of PY1 Data(H)'!$A$1:$A$288,'Copy of PY1 Data(H)'!$A$1:$CZ$288))</f>
        <v>0</v>
      </c>
      <c r="AL159" s="180" cm="1">
        <f t="array" ref="AL159">_xlfn.XLOOKUP(AL$1,'Copy of PY1 Data(H)'!$A$1:$CZ$1,_xlfn.XLOOKUP($A159,'Copy of PY1 Data(H)'!$A$1:$A$288,'Copy of PY1 Data(H)'!$A$1:$CZ$288))</f>
        <v>0</v>
      </c>
      <c r="AM159" s="180" cm="1">
        <f t="array" ref="AM159">_xlfn.XLOOKUP(AM$1,'Copy of PY1 Data(H)'!$A$1:$CZ$1,_xlfn.XLOOKUP($A159,'Copy of PY1 Data(H)'!$A$1:$A$288,'Copy of PY1 Data(H)'!$A$1:$CZ$288))</f>
        <v>0</v>
      </c>
      <c r="AN159" s="180" cm="1">
        <f t="array" ref="AN159">_xlfn.XLOOKUP(AN$1,'Copy of PY1 Data(H)'!$A$1:$CZ$1,_xlfn.XLOOKUP($A159,'Copy of PY1 Data(H)'!$A$1:$A$288,'Copy of PY1 Data(H)'!$A$1:$CZ$288))</f>
        <v>0</v>
      </c>
      <c r="AO159" s="180" cm="1">
        <f t="array" ref="AO159">_xlfn.XLOOKUP(AO$1,'Copy of PY1 Data(H)'!$A$1:$CZ$1,_xlfn.XLOOKUP($A159,'Copy of PY1 Data(H)'!$A$1:$A$288,'Copy of PY1 Data(H)'!$A$1:$CZ$288))</f>
        <v>0</v>
      </c>
      <c r="AP159" s="180" cm="1">
        <f t="array" ref="AP159">_xlfn.XLOOKUP(AP$1,'Copy of PY1 Data(H)'!$A$1:$CZ$1,_xlfn.XLOOKUP($A159,'Copy of PY1 Data(H)'!$A$1:$A$288,'Copy of PY1 Data(H)'!$A$1:$CZ$288))</f>
        <v>54500</v>
      </c>
      <c r="AQ159" s="180" cm="1">
        <f t="array" ref="AQ159">_xlfn.XLOOKUP(AQ$1,'Copy of PY1 Data(H)'!$A$1:$CZ$1,_xlfn.XLOOKUP($A159,'Copy of PY1 Data(H)'!$A$1:$A$288,'Copy of PY1 Data(H)'!$A$1:$CZ$288))</f>
        <v>0</v>
      </c>
      <c r="AR159" s="180" cm="1">
        <f t="array" ref="AR159">_xlfn.XLOOKUP(AR$1,'Copy of PY1 Data(H)'!$A$1:$CZ$1,_xlfn.XLOOKUP($A159,'Copy of PY1 Data(H)'!$A$1:$A$288,'Copy of PY1 Data(H)'!$A$1:$CZ$288))</f>
        <v>0</v>
      </c>
      <c r="AS159" s="180" cm="1">
        <f t="array" ref="AS159">_xlfn.XLOOKUP(AS$1,'Copy of PY1 Data(H)'!$A$1:$CZ$1,_xlfn.XLOOKUP($A159,'Copy of PY1 Data(H)'!$A$1:$A$288,'Copy of PY1 Data(H)'!$A$1:$CZ$288))</f>
        <v>0</v>
      </c>
      <c r="AT159" s="180" cm="1">
        <f t="array" ref="AT159">_xlfn.XLOOKUP(AT$1,'Copy of PY1 Data(H)'!$A$1:$CZ$1,_xlfn.XLOOKUP($A159,'Copy of PY1 Data(H)'!$A$1:$A$288,'Copy of PY1 Data(H)'!$A$1:$CZ$288))</f>
        <v>0</v>
      </c>
      <c r="AU159" s="180" cm="1">
        <f t="array" ref="AU159">_xlfn.XLOOKUP(AU$1,'Copy of PY1 Data(H)'!$A$1:$CZ$1,_xlfn.XLOOKUP($A159,'Copy of PY1 Data(H)'!$A$1:$A$288,'Copy of PY1 Data(H)'!$A$1:$CZ$288))</f>
        <v>0</v>
      </c>
      <c r="AV159" s="180" cm="1">
        <f t="array" ref="AV159">_xlfn.XLOOKUP(AV$1,'Copy of PY1 Data(H)'!$A$1:$CZ$1,_xlfn.XLOOKUP($A159,'Copy of PY1 Data(H)'!$A$1:$A$288,'Copy of PY1 Data(H)'!$A$1:$CZ$288))</f>
        <v>22986060</v>
      </c>
      <c r="AW159" s="180" cm="1">
        <f t="array" ref="AW159">_xlfn.XLOOKUP(AW$1,'Copy of PY1 Data(H)'!$A$1:$CZ$1,_xlfn.XLOOKUP($A159,'Copy of PY1 Data(H)'!$A$1:$A$288,'Copy of PY1 Data(H)'!$A$1:$CZ$288))</f>
        <v>0</v>
      </c>
      <c r="AX159" s="180" cm="1">
        <f t="array" ref="AX159">_xlfn.XLOOKUP(AX$1,'Copy of PY1 Data(H)'!$A$1:$CZ$1,_xlfn.XLOOKUP($A159,'Copy of PY1 Data(H)'!$A$1:$A$288,'Copy of PY1 Data(H)'!$A$1:$CZ$288))</f>
        <v>0</v>
      </c>
      <c r="AY159" s="180" cm="1">
        <f t="array" ref="AY159">_xlfn.XLOOKUP(AY$1,'Copy of PY1 Data(H)'!$A$1:$CZ$1,_xlfn.XLOOKUP($A159,'Copy of PY1 Data(H)'!$A$1:$A$288,'Copy of PY1 Data(H)'!$A$1:$CZ$288))</f>
        <v>0</v>
      </c>
      <c r="AZ159" s="180" cm="1">
        <f t="array" ref="AZ159">_xlfn.XLOOKUP(AZ$1,'Copy of PY1 Data(H)'!$A$1:$CZ$1,_xlfn.XLOOKUP($A159,'Copy of PY1 Data(H)'!$A$1:$A$288,'Copy of PY1 Data(H)'!$A$1:$CZ$288))</f>
        <v>0</v>
      </c>
      <c r="BA159" s="180" cm="1">
        <f t="array" ref="BA159">_xlfn.XLOOKUP(BA$1,'Copy of PY1 Data(H)'!$A$1:$CZ$1,_xlfn.XLOOKUP($A159,'Copy of PY1 Data(H)'!$A$1:$A$288,'Copy of PY1 Data(H)'!$A$1:$CZ$288))</f>
        <v>0</v>
      </c>
      <c r="BB159" s="180" cm="1">
        <f t="array" ref="BB159">_xlfn.XLOOKUP(BB$1,'Copy of PY1 Data(H)'!$A$1:$CZ$1,_xlfn.XLOOKUP($A159,'Copy of PY1 Data(H)'!$A$1:$A$288,'Copy of PY1 Data(H)'!$A$1:$CZ$288))</f>
        <v>0</v>
      </c>
      <c r="BC159" s="180" cm="1">
        <f t="array" ref="BC159">_xlfn.XLOOKUP(BC$1,'Copy of PY1 Data(H)'!$A$1:$CZ$1,_xlfn.XLOOKUP($A159,'Copy of PY1 Data(H)'!$A$1:$A$288,'Copy of PY1 Data(H)'!$A$1:$CZ$288))</f>
        <v>0</v>
      </c>
      <c r="BD159" s="180" cm="1">
        <f t="array" ref="BD159">_xlfn.XLOOKUP(BD$1,'Copy of PY1 Data(H)'!$A$1:$CZ$1,_xlfn.XLOOKUP($A159,'Copy of PY1 Data(H)'!$A$1:$A$288,'Copy of PY1 Data(H)'!$A$1:$CZ$288))</f>
        <v>0</v>
      </c>
      <c r="BE159" s="180" cm="1">
        <f t="array" ref="BE159">_xlfn.XLOOKUP(BE$1,'Copy of PY1 Data(H)'!$A$1:$CZ$1,_xlfn.XLOOKUP($A159,'Copy of PY1 Data(H)'!$A$1:$A$288,'Copy of PY1 Data(H)'!$A$1:$CZ$288))</f>
        <v>0</v>
      </c>
      <c r="BF159" s="180" cm="1">
        <f t="array" ref="BF159">_xlfn.XLOOKUP(BF$1,'Copy of PY1 Data(H)'!$A$1:$CZ$1,_xlfn.XLOOKUP($A159,'Copy of PY1 Data(H)'!$A$1:$A$288,'Copy of PY1 Data(H)'!$A$1:$CZ$288))</f>
        <v>0</v>
      </c>
      <c r="BG159" s="180" cm="1">
        <f t="array" ref="BG159">_xlfn.XLOOKUP(BG$1,'Copy of PY1 Data(H)'!$A$1:$CZ$1,_xlfn.XLOOKUP($A159,'Copy of PY1 Data(H)'!$A$1:$A$288,'Copy of PY1 Data(H)'!$A$1:$CZ$288))</f>
        <v>0</v>
      </c>
      <c r="BH159" s="180" cm="1">
        <f t="array" ref="BH159">_xlfn.XLOOKUP(BH$1,'Copy of PY1 Data(H)'!$A$1:$CZ$1,_xlfn.XLOOKUP($A159,'Copy of PY1 Data(H)'!$A$1:$A$288,'Copy of PY1 Data(H)'!$A$1:$CZ$288))</f>
        <v>0</v>
      </c>
      <c r="BI159" s="180" cm="1">
        <f t="array" ref="BI159">_xlfn.XLOOKUP(BI$1,'Copy of PY1 Data(H)'!$A$1:$CZ$1,_xlfn.XLOOKUP($A159,'Copy of PY1 Data(H)'!$A$1:$A$288,'Copy of PY1 Data(H)'!$A$1:$CZ$288))</f>
        <v>0</v>
      </c>
      <c r="BJ159" s="180" cm="1">
        <f t="array" ref="BJ159">_xlfn.XLOOKUP(BJ$1,'Copy of PY1 Data(H)'!$A$1:$CZ$1,_xlfn.XLOOKUP($A159,'Copy of PY1 Data(H)'!$A$1:$A$288,'Copy of PY1 Data(H)'!$A$1:$CZ$288))</f>
        <v>0</v>
      </c>
      <c r="BK159" s="180" cm="1">
        <f t="array" ref="BK159">_xlfn.XLOOKUP(BK$1,'Copy of PY1 Data(H)'!$A$1:$CZ$1,_xlfn.XLOOKUP($A159,'Copy of PY1 Data(H)'!$A$1:$A$288,'Copy of PY1 Data(H)'!$A$1:$CZ$288))</f>
        <v>0</v>
      </c>
      <c r="BL159" s="180" cm="1">
        <f t="array" ref="BL159">_xlfn.XLOOKUP(BL$1,'Copy of PY1 Data(H)'!$A$1:$CZ$1,_xlfn.XLOOKUP($A159,'Copy of PY1 Data(H)'!$A$1:$A$288,'Copy of PY1 Data(H)'!$A$1:$CZ$288))</f>
        <v>0</v>
      </c>
      <c r="BM159" s="180" cm="1">
        <f t="array" ref="BM159">_xlfn.XLOOKUP(BM$1,'Copy of PY1 Data(H)'!$A$1:$CZ$1,_xlfn.XLOOKUP($A159,'Copy of PY1 Data(H)'!$A$1:$A$288,'Copy of PY1 Data(H)'!$A$1:$CZ$288))</f>
        <v>0</v>
      </c>
      <c r="BN159" s="180" cm="1">
        <f t="array" ref="BN159">_xlfn.XLOOKUP(BN$1,'Copy of PY1 Data(H)'!$A$1:$CZ$1,_xlfn.XLOOKUP($A159,'Copy of PY1 Data(H)'!$A$1:$A$288,'Copy of PY1 Data(H)'!$A$1:$CZ$288))</f>
        <v>110503</v>
      </c>
      <c r="BO159" s="180" cm="1">
        <f t="array" ref="BO159">_xlfn.XLOOKUP(BO$1,'Copy of PY1 Data(H)'!$A$1:$CZ$1,_xlfn.XLOOKUP($A159,'Copy of PY1 Data(H)'!$A$1:$A$288,'Copy of PY1 Data(H)'!$A$1:$CZ$288))</f>
        <v>0</v>
      </c>
      <c r="BP159" s="180" cm="1">
        <f t="array" ref="BP159">_xlfn.XLOOKUP(BP$1,'Copy of PY1 Data(H)'!$A$1:$CZ$1,_xlfn.XLOOKUP($A159,'Copy of PY1 Data(H)'!$A$1:$A$288,'Copy of PY1 Data(H)'!$A$1:$CZ$288))</f>
        <v>2563167</v>
      </c>
      <c r="BQ159" s="180" cm="1">
        <f t="array" ref="BQ159">_xlfn.XLOOKUP(BQ$1,'Copy of PY1 Data(H)'!$A$1:$CZ$1,_xlfn.XLOOKUP($A159,'Copy of PY1 Data(H)'!$A$1:$A$288,'Copy of PY1 Data(H)'!$A$1:$CZ$288))</f>
        <v>0</v>
      </c>
      <c r="BR159" s="180" cm="1">
        <f t="array" ref="BR159">_xlfn.XLOOKUP(BR$1,'Copy of PY1 Data(H)'!$A$1:$CZ$1,_xlfn.XLOOKUP($A159,'Copy of PY1 Data(H)'!$A$1:$A$288,'Copy of PY1 Data(H)'!$A$1:$CZ$288))</f>
        <v>134664</v>
      </c>
      <c r="BS159" s="180" cm="1">
        <f t="array" ref="BS159">_xlfn.XLOOKUP(BS$1,'Copy of PY1 Data(H)'!$A$1:$CZ$1,_xlfn.XLOOKUP($A159,'Copy of PY1 Data(H)'!$A$1:$A$288,'Copy of PY1 Data(H)'!$A$1:$CZ$288))</f>
        <v>0</v>
      </c>
      <c r="BT159" s="180" cm="1">
        <f t="array" ref="BT159">_xlfn.XLOOKUP(BT$1,'Copy of PY1 Data(H)'!$A$1:$CZ$1,_xlfn.XLOOKUP($A159,'Copy of PY1 Data(H)'!$A$1:$A$288,'Copy of PY1 Data(H)'!$A$1:$CZ$288))</f>
        <v>0</v>
      </c>
      <c r="BU159" s="180" cm="1">
        <f t="array" ref="BU159">_xlfn.XLOOKUP(BU$1,'Copy of PY1 Data(H)'!$A$1:$CZ$1,_xlfn.XLOOKUP($A159,'Copy of PY1 Data(H)'!$A$1:$A$288,'Copy of PY1 Data(H)'!$A$1:$CZ$288))</f>
        <v>0</v>
      </c>
      <c r="BV159" s="180" cm="1">
        <f t="array" ref="BV159">_xlfn.XLOOKUP(BV$1,'Copy of PY1 Data(H)'!$A$1:$CZ$1,_xlfn.XLOOKUP($A159,'Copy of PY1 Data(H)'!$A$1:$A$288,'Copy of PY1 Data(H)'!$A$1:$CZ$288))</f>
        <v>0</v>
      </c>
      <c r="BW159" s="180" cm="1">
        <f t="array" ref="BW159">_xlfn.XLOOKUP(BW$1,'Copy of PY1 Data(H)'!$A$1:$CZ$1,_xlfn.XLOOKUP($A159,'Copy of PY1 Data(H)'!$A$1:$A$288,'Copy of PY1 Data(H)'!$A$1:$CZ$288))</f>
        <v>0</v>
      </c>
      <c r="BX159" s="180" cm="1">
        <f t="array" ref="BX159">_xlfn.XLOOKUP(BX$1,'Copy of PY1 Data(H)'!$A$1:$CZ$1,_xlfn.XLOOKUP($A159,'Copy of PY1 Data(H)'!$A$1:$A$288,'Copy of PY1 Data(H)'!$A$1:$CZ$288))</f>
        <v>0</v>
      </c>
      <c r="BY159" s="180" cm="1">
        <f t="array" ref="BY159">_xlfn.XLOOKUP(BY$1,'Copy of PY1 Data(H)'!$A$1:$CZ$1,_xlfn.XLOOKUP($A159,'Copy of PY1 Data(H)'!$A$1:$A$288,'Copy of PY1 Data(H)'!$A$1:$CZ$288))</f>
        <v>0</v>
      </c>
      <c r="BZ159" s="180" cm="1">
        <f t="array" ref="BZ159">_xlfn.XLOOKUP(BZ$1,'Copy of PY1 Data(H)'!$A$1:$CZ$1,_xlfn.XLOOKUP($A159,'Copy of PY1 Data(H)'!$A$1:$A$288,'Copy of PY1 Data(H)'!$A$1:$CZ$288))</f>
        <v>129824</v>
      </c>
      <c r="CA159" s="180" cm="1">
        <f t="array" ref="CA159">_xlfn.XLOOKUP(CA$1,'Copy of PY1 Data(H)'!$A$1:$CZ$1,_xlfn.XLOOKUP($A159,'Copy of PY1 Data(H)'!$A$1:$A$288,'Copy of PY1 Data(H)'!$A$1:$CZ$288))</f>
        <v>0</v>
      </c>
      <c r="CB159" s="180" cm="1">
        <f t="array" ref="CB159">_xlfn.XLOOKUP(CB$1,'Copy of PY1 Data(H)'!$A$1:$CZ$1,_xlfn.XLOOKUP($A159,'Copy of PY1 Data(H)'!$A$1:$A$288,'Copy of PY1 Data(H)'!$A$1:$CZ$288))</f>
        <v>0</v>
      </c>
      <c r="CC159" s="180" cm="1">
        <f t="array" ref="CC159">_xlfn.XLOOKUP(CC$1,'Copy of PY1 Data(H)'!$A$1:$CZ$1,_xlfn.XLOOKUP($A159,'Copy of PY1 Data(H)'!$A$1:$A$288,'Copy of PY1 Data(H)'!$A$1:$CZ$288))</f>
        <v>0</v>
      </c>
      <c r="CD159" s="180" cm="1">
        <f t="array" ref="CD159">_xlfn.XLOOKUP(CD$1,'Copy of PY1 Data(H)'!$A$1:$CZ$1,_xlfn.XLOOKUP($A159,'Copy of PY1 Data(H)'!$A$1:$A$288,'Copy of PY1 Data(H)'!$A$1:$CZ$288))</f>
        <v>1799465</v>
      </c>
    </row>
    <row r="160" spans="1:82" x14ac:dyDescent="0.3">
      <c r="A160" s="180">
        <v>100</v>
      </c>
      <c r="C160" s="180"/>
      <c r="D160" s="180" cm="1">
        <f t="array" ref="D160">_xlfn.XLOOKUP(D$1,'Copy of PY1 Data(H)'!$A$1:$CZ$1,_xlfn.XLOOKUP($A160,'Copy of PY1 Data(H)'!$A$1:$A$288,'Copy of PY1 Data(H)'!$A$1:$CZ$288))</f>
        <v>0</v>
      </c>
      <c r="E160" s="180" cm="1">
        <f t="array" ref="E160">_xlfn.XLOOKUP(E$1,'Copy of PY1 Data(H)'!$A$1:$CZ$1,_xlfn.XLOOKUP($A160,'Copy of PY1 Data(H)'!$A$1:$A$288,'Copy of PY1 Data(H)'!$A$1:$CZ$288))</f>
        <v>0</v>
      </c>
      <c r="F160" s="180" cm="1">
        <f t="array" ref="F160">_xlfn.XLOOKUP(F$1,'Copy of PY1 Data(H)'!$A$1:$CZ$1,_xlfn.XLOOKUP($A160,'Copy of PY1 Data(H)'!$A$1:$A$288,'Copy of PY1 Data(H)'!$A$1:$CZ$288))</f>
        <v>0</v>
      </c>
      <c r="G160" s="180" cm="1">
        <f t="array" ref="G160">_xlfn.XLOOKUP(G$1,'Copy of PY1 Data(H)'!$A$1:$CZ$1,_xlfn.XLOOKUP($A160,'Copy of PY1 Data(H)'!$A$1:$A$288,'Copy of PY1 Data(H)'!$A$1:$CZ$288))</f>
        <v>0</v>
      </c>
      <c r="H160" s="180" cm="1">
        <f t="array" ref="H160">_xlfn.XLOOKUP(H$1,'Copy of PY1 Data(H)'!$A$1:$CZ$1,_xlfn.XLOOKUP($A160,'Copy of PY1 Data(H)'!$A$1:$A$288,'Copy of PY1 Data(H)'!$A$1:$CZ$288))</f>
        <v>0</v>
      </c>
      <c r="I160" s="180" cm="1">
        <f t="array" ref="I160">_xlfn.XLOOKUP(I$1,'Copy of PY1 Data(H)'!$A$1:$CZ$1,_xlfn.XLOOKUP($A160,'Copy of PY1 Data(H)'!$A$1:$A$288,'Copy of PY1 Data(H)'!$A$1:$CZ$288))</f>
        <v>0</v>
      </c>
      <c r="J160" s="180" cm="1">
        <f t="array" ref="J160">_xlfn.XLOOKUP(J$1,'Copy of PY1 Data(H)'!$A$1:$CZ$1,_xlfn.XLOOKUP($A160,'Copy of PY1 Data(H)'!$A$1:$A$288,'Copy of PY1 Data(H)'!$A$1:$CZ$288))</f>
        <v>0</v>
      </c>
      <c r="K160" s="180" cm="1">
        <f t="array" ref="K160">_xlfn.XLOOKUP(K$1,'Copy of PY1 Data(H)'!$A$1:$CZ$1,_xlfn.XLOOKUP($A160,'Copy of PY1 Data(H)'!$A$1:$A$288,'Copy of PY1 Data(H)'!$A$1:$CZ$288))</f>
        <v>0</v>
      </c>
      <c r="L160" s="180" cm="1">
        <f t="array" ref="L160">_xlfn.XLOOKUP(L$1,'Copy of PY1 Data(H)'!$A$1:$CZ$1,_xlfn.XLOOKUP($A160,'Copy of PY1 Data(H)'!$A$1:$A$288,'Copy of PY1 Data(H)'!$A$1:$CZ$288))</f>
        <v>246678</v>
      </c>
      <c r="M160" s="180" cm="1">
        <f t="array" ref="M160">_xlfn.XLOOKUP(M$1,'Copy of PY1 Data(H)'!$A$1:$CZ$1,_xlfn.XLOOKUP($A160,'Copy of PY1 Data(H)'!$A$1:$A$288,'Copy of PY1 Data(H)'!$A$1:$CZ$288))</f>
        <v>0</v>
      </c>
      <c r="N160" s="180" cm="1">
        <f t="array" ref="N160">_xlfn.XLOOKUP(N$1,'Copy of PY1 Data(H)'!$A$1:$CZ$1,_xlfn.XLOOKUP($A160,'Copy of PY1 Data(H)'!$A$1:$A$288,'Copy of PY1 Data(H)'!$A$1:$CZ$288))</f>
        <v>0</v>
      </c>
      <c r="O160" s="180" cm="1">
        <f t="array" ref="O160">_xlfn.XLOOKUP(O$1,'Copy of PY1 Data(H)'!$A$1:$CZ$1,_xlfn.XLOOKUP($A160,'Copy of PY1 Data(H)'!$A$1:$A$288,'Copy of PY1 Data(H)'!$A$1:$CZ$288))</f>
        <v>0</v>
      </c>
      <c r="P160" s="180" cm="1">
        <f t="array" ref="P160">_xlfn.XLOOKUP(P$1,'Copy of PY1 Data(H)'!$A$1:$CZ$1,_xlfn.XLOOKUP($A160,'Copy of PY1 Data(H)'!$A$1:$A$288,'Copy of PY1 Data(H)'!$A$1:$CZ$288))</f>
        <v>0</v>
      </c>
      <c r="Q160" s="180" cm="1">
        <f t="array" ref="Q160">_xlfn.XLOOKUP(Q$1,'Copy of PY1 Data(H)'!$A$1:$CZ$1,_xlfn.XLOOKUP($A160,'Copy of PY1 Data(H)'!$A$1:$A$288,'Copy of PY1 Data(H)'!$A$1:$CZ$288))</f>
        <v>0</v>
      </c>
      <c r="R160" s="180" cm="1">
        <f t="array" ref="R160">_xlfn.XLOOKUP(R$1,'Copy of PY1 Data(H)'!$A$1:$CZ$1,_xlfn.XLOOKUP($A160,'Copy of PY1 Data(H)'!$A$1:$A$288,'Copy of PY1 Data(H)'!$A$1:$CZ$288))</f>
        <v>0</v>
      </c>
      <c r="S160" s="180" cm="1">
        <f t="array" ref="S160">_xlfn.XLOOKUP(S$1,'Copy of PY1 Data(H)'!$A$1:$CZ$1,_xlfn.XLOOKUP($A160,'Copy of PY1 Data(H)'!$A$1:$A$288,'Copy of PY1 Data(H)'!$A$1:$CZ$288))</f>
        <v>0</v>
      </c>
      <c r="T160" s="180" cm="1">
        <f t="array" ref="T160">_xlfn.XLOOKUP(T$1,'Copy of PY1 Data(H)'!$A$1:$CZ$1,_xlfn.XLOOKUP($A160,'Copy of PY1 Data(H)'!$A$1:$A$288,'Copy of PY1 Data(H)'!$A$1:$CZ$288))</f>
        <v>0</v>
      </c>
      <c r="U160" s="180" cm="1">
        <f t="array" ref="U160">_xlfn.XLOOKUP(U$1,'Copy of PY1 Data(H)'!$A$1:$CZ$1,_xlfn.XLOOKUP($A160,'Copy of PY1 Data(H)'!$A$1:$A$288,'Copy of PY1 Data(H)'!$A$1:$CZ$288))</f>
        <v>0</v>
      </c>
      <c r="V160" s="180" cm="1">
        <f t="array" ref="V160">_xlfn.XLOOKUP(V$1,'Copy of PY1 Data(H)'!$A$1:$CZ$1,_xlfn.XLOOKUP($A160,'Copy of PY1 Data(H)'!$A$1:$A$288,'Copy of PY1 Data(H)'!$A$1:$CZ$288))</f>
        <v>0</v>
      </c>
      <c r="W160" s="180" cm="1">
        <f t="array" ref="W160">_xlfn.XLOOKUP(W$1,'Copy of PY1 Data(H)'!$A$1:$CZ$1,_xlfn.XLOOKUP($A160,'Copy of PY1 Data(H)'!$A$1:$A$288,'Copy of PY1 Data(H)'!$A$1:$CZ$288))</f>
        <v>0</v>
      </c>
      <c r="X160" s="180" cm="1">
        <f t="array" ref="X160">_xlfn.XLOOKUP(X$1,'Copy of PY1 Data(H)'!$A$1:$CZ$1,_xlfn.XLOOKUP($A160,'Copy of PY1 Data(H)'!$A$1:$A$288,'Copy of PY1 Data(H)'!$A$1:$CZ$288))</f>
        <v>0</v>
      </c>
      <c r="Y160" s="180" cm="1">
        <f t="array" ref="Y160">_xlfn.XLOOKUP(Y$1,'Copy of PY1 Data(H)'!$A$1:$CZ$1,_xlfn.XLOOKUP($A160,'Copy of PY1 Data(H)'!$A$1:$A$288,'Copy of PY1 Data(H)'!$A$1:$CZ$288))</f>
        <v>0</v>
      </c>
      <c r="Z160" s="180" cm="1">
        <f t="array" ref="Z160">_xlfn.XLOOKUP(Z$1,'Copy of PY1 Data(H)'!$A$1:$CZ$1,_xlfn.XLOOKUP($A160,'Copy of PY1 Data(H)'!$A$1:$A$288,'Copy of PY1 Data(H)'!$A$1:$CZ$288))</f>
        <v>0</v>
      </c>
      <c r="AA160" s="180" cm="1">
        <f t="array" ref="AA160">_xlfn.XLOOKUP(AA$1,'Copy of PY1 Data(H)'!$A$1:$CZ$1,_xlfn.XLOOKUP($A160,'Copy of PY1 Data(H)'!$A$1:$A$288,'Copy of PY1 Data(H)'!$A$1:$CZ$288))</f>
        <v>0</v>
      </c>
      <c r="AB160" s="180" cm="1">
        <f t="array" ref="AB160">_xlfn.XLOOKUP(AB$1,'Copy of PY1 Data(H)'!$A$1:$CZ$1,_xlfn.XLOOKUP($A160,'Copy of PY1 Data(H)'!$A$1:$A$288,'Copy of PY1 Data(H)'!$A$1:$CZ$288))</f>
        <v>0</v>
      </c>
      <c r="AC160" s="180" cm="1">
        <f t="array" ref="AC160">_xlfn.XLOOKUP(AC$1,'Copy of PY1 Data(H)'!$A$1:$CZ$1,_xlfn.XLOOKUP($A160,'Copy of PY1 Data(H)'!$A$1:$A$288,'Copy of PY1 Data(H)'!$A$1:$CZ$288))</f>
        <v>0</v>
      </c>
      <c r="AD160" s="180" cm="1">
        <f t="array" ref="AD160">_xlfn.XLOOKUP(AD$1,'Copy of PY1 Data(H)'!$A$1:$CZ$1,_xlfn.XLOOKUP($A160,'Copy of PY1 Data(H)'!$A$1:$A$288,'Copy of PY1 Data(H)'!$A$1:$CZ$288))</f>
        <v>0</v>
      </c>
      <c r="AE160" s="180" cm="1">
        <f t="array" ref="AE160">_xlfn.XLOOKUP(AE$1,'Copy of PY1 Data(H)'!$A$1:$CZ$1,_xlfn.XLOOKUP($A160,'Copy of PY1 Data(H)'!$A$1:$A$288,'Copy of PY1 Data(H)'!$A$1:$CZ$288))</f>
        <v>0</v>
      </c>
      <c r="AF160" s="180" cm="1">
        <f t="array" ref="AF160">_xlfn.XLOOKUP(AF$1,'Copy of PY1 Data(H)'!$A$1:$CZ$1,_xlfn.XLOOKUP($A160,'Copy of PY1 Data(H)'!$A$1:$A$288,'Copy of PY1 Data(H)'!$A$1:$CZ$288))</f>
        <v>48763</v>
      </c>
      <c r="AG160" s="180" cm="1">
        <f t="array" ref="AG160">_xlfn.XLOOKUP(AG$1,'Copy of PY1 Data(H)'!$A$1:$CZ$1,_xlfn.XLOOKUP($A160,'Copy of PY1 Data(H)'!$A$1:$A$288,'Copy of PY1 Data(H)'!$A$1:$CZ$288))</f>
        <v>0</v>
      </c>
      <c r="AH160" s="180" cm="1">
        <f t="array" ref="AH160">_xlfn.XLOOKUP(AH$1,'Copy of PY1 Data(H)'!$A$1:$CZ$1,_xlfn.XLOOKUP($A160,'Copy of PY1 Data(H)'!$A$1:$A$288,'Copy of PY1 Data(H)'!$A$1:$CZ$288))</f>
        <v>0</v>
      </c>
      <c r="AI160" s="180" cm="1">
        <f t="array" ref="AI160">_xlfn.XLOOKUP(AI$1,'Copy of PY1 Data(H)'!$A$1:$CZ$1,_xlfn.XLOOKUP($A160,'Copy of PY1 Data(H)'!$A$1:$A$288,'Copy of PY1 Data(H)'!$A$1:$CZ$288))</f>
        <v>0</v>
      </c>
      <c r="AJ160" s="180" cm="1">
        <f t="array" ref="AJ160">_xlfn.XLOOKUP(AJ$1,'Copy of PY1 Data(H)'!$A$1:$CZ$1,_xlfn.XLOOKUP($A160,'Copy of PY1 Data(H)'!$A$1:$A$288,'Copy of PY1 Data(H)'!$A$1:$CZ$288))</f>
        <v>0</v>
      </c>
      <c r="AK160" s="180" cm="1">
        <f t="array" ref="AK160">_xlfn.XLOOKUP(AK$1,'Copy of PY1 Data(H)'!$A$1:$CZ$1,_xlfn.XLOOKUP($A160,'Copy of PY1 Data(H)'!$A$1:$A$288,'Copy of PY1 Data(H)'!$A$1:$CZ$288))</f>
        <v>0</v>
      </c>
      <c r="AL160" s="180" cm="1">
        <f t="array" ref="AL160">_xlfn.XLOOKUP(AL$1,'Copy of PY1 Data(H)'!$A$1:$CZ$1,_xlfn.XLOOKUP($A160,'Copy of PY1 Data(H)'!$A$1:$A$288,'Copy of PY1 Data(H)'!$A$1:$CZ$288))</f>
        <v>0</v>
      </c>
      <c r="AM160" s="180" cm="1">
        <f t="array" ref="AM160">_xlfn.XLOOKUP(AM$1,'Copy of PY1 Data(H)'!$A$1:$CZ$1,_xlfn.XLOOKUP($A160,'Copy of PY1 Data(H)'!$A$1:$A$288,'Copy of PY1 Data(H)'!$A$1:$CZ$288))</f>
        <v>0</v>
      </c>
      <c r="AN160" s="180" cm="1">
        <f t="array" ref="AN160">_xlfn.XLOOKUP(AN$1,'Copy of PY1 Data(H)'!$A$1:$CZ$1,_xlfn.XLOOKUP($A160,'Copy of PY1 Data(H)'!$A$1:$A$288,'Copy of PY1 Data(H)'!$A$1:$CZ$288))</f>
        <v>0</v>
      </c>
      <c r="AO160" s="180" cm="1">
        <f t="array" ref="AO160">_xlfn.XLOOKUP(AO$1,'Copy of PY1 Data(H)'!$A$1:$CZ$1,_xlfn.XLOOKUP($A160,'Copy of PY1 Data(H)'!$A$1:$A$288,'Copy of PY1 Data(H)'!$A$1:$CZ$288))</f>
        <v>0</v>
      </c>
      <c r="AP160" s="180" cm="1">
        <f t="array" ref="AP160">_xlfn.XLOOKUP(AP$1,'Copy of PY1 Data(H)'!$A$1:$CZ$1,_xlfn.XLOOKUP($A160,'Copy of PY1 Data(H)'!$A$1:$A$288,'Copy of PY1 Data(H)'!$A$1:$CZ$288))</f>
        <v>0</v>
      </c>
      <c r="AQ160" s="180" cm="1">
        <f t="array" ref="AQ160">_xlfn.XLOOKUP(AQ$1,'Copy of PY1 Data(H)'!$A$1:$CZ$1,_xlfn.XLOOKUP($A160,'Copy of PY1 Data(H)'!$A$1:$A$288,'Copy of PY1 Data(H)'!$A$1:$CZ$288))</f>
        <v>0</v>
      </c>
      <c r="AR160" s="180" cm="1">
        <f t="array" ref="AR160">_xlfn.XLOOKUP(AR$1,'Copy of PY1 Data(H)'!$A$1:$CZ$1,_xlfn.XLOOKUP($A160,'Copy of PY1 Data(H)'!$A$1:$A$288,'Copy of PY1 Data(H)'!$A$1:$CZ$288))</f>
        <v>0</v>
      </c>
      <c r="AS160" s="180" cm="1">
        <f t="array" ref="AS160">_xlfn.XLOOKUP(AS$1,'Copy of PY1 Data(H)'!$A$1:$CZ$1,_xlfn.XLOOKUP($A160,'Copy of PY1 Data(H)'!$A$1:$A$288,'Copy of PY1 Data(H)'!$A$1:$CZ$288))</f>
        <v>0</v>
      </c>
      <c r="AT160" s="180" cm="1">
        <f t="array" ref="AT160">_xlfn.XLOOKUP(AT$1,'Copy of PY1 Data(H)'!$A$1:$CZ$1,_xlfn.XLOOKUP($A160,'Copy of PY1 Data(H)'!$A$1:$A$288,'Copy of PY1 Data(H)'!$A$1:$CZ$288))</f>
        <v>0</v>
      </c>
      <c r="AU160" s="180" cm="1">
        <f t="array" ref="AU160">_xlfn.XLOOKUP(AU$1,'Copy of PY1 Data(H)'!$A$1:$CZ$1,_xlfn.XLOOKUP($A160,'Copy of PY1 Data(H)'!$A$1:$A$288,'Copy of PY1 Data(H)'!$A$1:$CZ$288))</f>
        <v>0</v>
      </c>
      <c r="AV160" s="180" cm="1">
        <f t="array" ref="AV160">_xlfn.XLOOKUP(AV$1,'Copy of PY1 Data(H)'!$A$1:$CZ$1,_xlfn.XLOOKUP($A160,'Copy of PY1 Data(H)'!$A$1:$A$288,'Copy of PY1 Data(H)'!$A$1:$CZ$288))</f>
        <v>2047265</v>
      </c>
      <c r="AW160" s="180" cm="1">
        <f t="array" ref="AW160">_xlfn.XLOOKUP(AW$1,'Copy of PY1 Data(H)'!$A$1:$CZ$1,_xlfn.XLOOKUP($A160,'Copy of PY1 Data(H)'!$A$1:$A$288,'Copy of PY1 Data(H)'!$A$1:$CZ$288))</f>
        <v>0</v>
      </c>
      <c r="AX160" s="180" cm="1">
        <f t="array" ref="AX160">_xlfn.XLOOKUP(AX$1,'Copy of PY1 Data(H)'!$A$1:$CZ$1,_xlfn.XLOOKUP($A160,'Copy of PY1 Data(H)'!$A$1:$A$288,'Copy of PY1 Data(H)'!$A$1:$CZ$288))</f>
        <v>0</v>
      </c>
      <c r="AY160" s="180" cm="1">
        <f t="array" ref="AY160">_xlfn.XLOOKUP(AY$1,'Copy of PY1 Data(H)'!$A$1:$CZ$1,_xlfn.XLOOKUP($A160,'Copy of PY1 Data(H)'!$A$1:$A$288,'Copy of PY1 Data(H)'!$A$1:$CZ$288))</f>
        <v>0</v>
      </c>
      <c r="AZ160" s="180" cm="1">
        <f t="array" ref="AZ160">_xlfn.XLOOKUP(AZ$1,'Copy of PY1 Data(H)'!$A$1:$CZ$1,_xlfn.XLOOKUP($A160,'Copy of PY1 Data(H)'!$A$1:$A$288,'Copy of PY1 Data(H)'!$A$1:$CZ$288))</f>
        <v>0</v>
      </c>
      <c r="BA160" s="180" cm="1">
        <f t="array" ref="BA160">_xlfn.XLOOKUP(BA$1,'Copy of PY1 Data(H)'!$A$1:$CZ$1,_xlfn.XLOOKUP($A160,'Copy of PY1 Data(H)'!$A$1:$A$288,'Copy of PY1 Data(H)'!$A$1:$CZ$288))</f>
        <v>0</v>
      </c>
      <c r="BB160" s="180" cm="1">
        <f t="array" ref="BB160">_xlfn.XLOOKUP(BB$1,'Copy of PY1 Data(H)'!$A$1:$CZ$1,_xlfn.XLOOKUP($A160,'Copy of PY1 Data(H)'!$A$1:$A$288,'Copy of PY1 Data(H)'!$A$1:$CZ$288))</f>
        <v>0</v>
      </c>
      <c r="BC160" s="180" cm="1">
        <f t="array" ref="BC160">_xlfn.XLOOKUP(BC$1,'Copy of PY1 Data(H)'!$A$1:$CZ$1,_xlfn.XLOOKUP($A160,'Copy of PY1 Data(H)'!$A$1:$A$288,'Copy of PY1 Data(H)'!$A$1:$CZ$288))</f>
        <v>0</v>
      </c>
      <c r="BD160" s="180" cm="1">
        <f t="array" ref="BD160">_xlfn.XLOOKUP(BD$1,'Copy of PY1 Data(H)'!$A$1:$CZ$1,_xlfn.XLOOKUP($A160,'Copy of PY1 Data(H)'!$A$1:$A$288,'Copy of PY1 Data(H)'!$A$1:$CZ$288))</f>
        <v>0</v>
      </c>
      <c r="BE160" s="180" cm="1">
        <f t="array" ref="BE160">_xlfn.XLOOKUP(BE$1,'Copy of PY1 Data(H)'!$A$1:$CZ$1,_xlfn.XLOOKUP($A160,'Copy of PY1 Data(H)'!$A$1:$A$288,'Copy of PY1 Data(H)'!$A$1:$CZ$288))</f>
        <v>0</v>
      </c>
      <c r="BF160" s="180" cm="1">
        <f t="array" ref="BF160">_xlfn.XLOOKUP(BF$1,'Copy of PY1 Data(H)'!$A$1:$CZ$1,_xlfn.XLOOKUP($A160,'Copy of PY1 Data(H)'!$A$1:$A$288,'Copy of PY1 Data(H)'!$A$1:$CZ$288))</f>
        <v>0</v>
      </c>
      <c r="BG160" s="180" cm="1">
        <f t="array" ref="BG160">_xlfn.XLOOKUP(BG$1,'Copy of PY1 Data(H)'!$A$1:$CZ$1,_xlfn.XLOOKUP($A160,'Copy of PY1 Data(H)'!$A$1:$A$288,'Copy of PY1 Data(H)'!$A$1:$CZ$288))</f>
        <v>0</v>
      </c>
      <c r="BH160" s="180" cm="1">
        <f t="array" ref="BH160">_xlfn.XLOOKUP(BH$1,'Copy of PY1 Data(H)'!$A$1:$CZ$1,_xlfn.XLOOKUP($A160,'Copy of PY1 Data(H)'!$A$1:$A$288,'Copy of PY1 Data(H)'!$A$1:$CZ$288))</f>
        <v>0</v>
      </c>
      <c r="BI160" s="180" cm="1">
        <f t="array" ref="BI160">_xlfn.XLOOKUP(BI$1,'Copy of PY1 Data(H)'!$A$1:$CZ$1,_xlfn.XLOOKUP($A160,'Copy of PY1 Data(H)'!$A$1:$A$288,'Copy of PY1 Data(H)'!$A$1:$CZ$288))</f>
        <v>0</v>
      </c>
      <c r="BJ160" s="180" cm="1">
        <f t="array" ref="BJ160">_xlfn.XLOOKUP(BJ$1,'Copy of PY1 Data(H)'!$A$1:$CZ$1,_xlfn.XLOOKUP($A160,'Copy of PY1 Data(H)'!$A$1:$A$288,'Copy of PY1 Data(H)'!$A$1:$CZ$288))</f>
        <v>0</v>
      </c>
      <c r="BK160" s="180" cm="1">
        <f t="array" ref="BK160">_xlfn.XLOOKUP(BK$1,'Copy of PY1 Data(H)'!$A$1:$CZ$1,_xlfn.XLOOKUP($A160,'Copy of PY1 Data(H)'!$A$1:$A$288,'Copy of PY1 Data(H)'!$A$1:$CZ$288))</f>
        <v>0</v>
      </c>
      <c r="BL160" s="180" cm="1">
        <f t="array" ref="BL160">_xlfn.XLOOKUP(BL$1,'Copy of PY1 Data(H)'!$A$1:$CZ$1,_xlfn.XLOOKUP($A160,'Copy of PY1 Data(H)'!$A$1:$A$288,'Copy of PY1 Data(H)'!$A$1:$CZ$288))</f>
        <v>0</v>
      </c>
      <c r="BM160" s="180" cm="1">
        <f t="array" ref="BM160">_xlfn.XLOOKUP(BM$1,'Copy of PY1 Data(H)'!$A$1:$CZ$1,_xlfn.XLOOKUP($A160,'Copy of PY1 Data(H)'!$A$1:$A$288,'Copy of PY1 Data(H)'!$A$1:$CZ$288))</f>
        <v>0</v>
      </c>
      <c r="BN160" s="180" cm="1">
        <f t="array" ref="BN160">_xlfn.XLOOKUP(BN$1,'Copy of PY1 Data(H)'!$A$1:$CZ$1,_xlfn.XLOOKUP($A160,'Copy of PY1 Data(H)'!$A$1:$A$288,'Copy of PY1 Data(H)'!$A$1:$CZ$288))</f>
        <v>10534</v>
      </c>
      <c r="BO160" s="180" cm="1">
        <f t="array" ref="BO160">_xlfn.XLOOKUP(BO$1,'Copy of PY1 Data(H)'!$A$1:$CZ$1,_xlfn.XLOOKUP($A160,'Copy of PY1 Data(H)'!$A$1:$A$288,'Copy of PY1 Data(H)'!$A$1:$CZ$288))</f>
        <v>0</v>
      </c>
      <c r="BP160" s="180" cm="1">
        <f t="array" ref="BP160">_xlfn.XLOOKUP(BP$1,'Copy of PY1 Data(H)'!$A$1:$CZ$1,_xlfn.XLOOKUP($A160,'Copy of PY1 Data(H)'!$A$1:$A$288,'Copy of PY1 Data(H)'!$A$1:$CZ$288))</f>
        <v>0</v>
      </c>
      <c r="BQ160" s="180" cm="1">
        <f t="array" ref="BQ160">_xlfn.XLOOKUP(BQ$1,'Copy of PY1 Data(H)'!$A$1:$CZ$1,_xlfn.XLOOKUP($A160,'Copy of PY1 Data(H)'!$A$1:$A$288,'Copy of PY1 Data(H)'!$A$1:$CZ$288))</f>
        <v>0</v>
      </c>
      <c r="BR160" s="180" cm="1">
        <f t="array" ref="BR160">_xlfn.XLOOKUP(BR$1,'Copy of PY1 Data(H)'!$A$1:$CZ$1,_xlfn.XLOOKUP($A160,'Copy of PY1 Data(H)'!$A$1:$A$288,'Copy of PY1 Data(H)'!$A$1:$CZ$288))</f>
        <v>83357</v>
      </c>
      <c r="BS160" s="180" cm="1">
        <f t="array" ref="BS160">_xlfn.XLOOKUP(BS$1,'Copy of PY1 Data(H)'!$A$1:$CZ$1,_xlfn.XLOOKUP($A160,'Copy of PY1 Data(H)'!$A$1:$A$288,'Copy of PY1 Data(H)'!$A$1:$CZ$288))</f>
        <v>0</v>
      </c>
      <c r="BT160" s="180" cm="1">
        <f t="array" ref="BT160">_xlfn.XLOOKUP(BT$1,'Copy of PY1 Data(H)'!$A$1:$CZ$1,_xlfn.XLOOKUP($A160,'Copy of PY1 Data(H)'!$A$1:$A$288,'Copy of PY1 Data(H)'!$A$1:$CZ$288))</f>
        <v>0</v>
      </c>
      <c r="BU160" s="180" cm="1">
        <f t="array" ref="BU160">_xlfn.XLOOKUP(BU$1,'Copy of PY1 Data(H)'!$A$1:$CZ$1,_xlfn.XLOOKUP($A160,'Copy of PY1 Data(H)'!$A$1:$A$288,'Copy of PY1 Data(H)'!$A$1:$CZ$288))</f>
        <v>0</v>
      </c>
      <c r="BV160" s="180" cm="1">
        <f t="array" ref="BV160">_xlfn.XLOOKUP(BV$1,'Copy of PY1 Data(H)'!$A$1:$CZ$1,_xlfn.XLOOKUP($A160,'Copy of PY1 Data(H)'!$A$1:$A$288,'Copy of PY1 Data(H)'!$A$1:$CZ$288))</f>
        <v>0</v>
      </c>
      <c r="BW160" s="180" cm="1">
        <f t="array" ref="BW160">_xlfn.XLOOKUP(BW$1,'Copy of PY1 Data(H)'!$A$1:$CZ$1,_xlfn.XLOOKUP($A160,'Copy of PY1 Data(H)'!$A$1:$A$288,'Copy of PY1 Data(H)'!$A$1:$CZ$288))</f>
        <v>0</v>
      </c>
      <c r="BX160" s="180" cm="1">
        <f t="array" ref="BX160">_xlfn.XLOOKUP(BX$1,'Copy of PY1 Data(H)'!$A$1:$CZ$1,_xlfn.XLOOKUP($A160,'Copy of PY1 Data(H)'!$A$1:$A$288,'Copy of PY1 Data(H)'!$A$1:$CZ$288))</f>
        <v>0</v>
      </c>
      <c r="BY160" s="180" cm="1">
        <f t="array" ref="BY160">_xlfn.XLOOKUP(BY$1,'Copy of PY1 Data(H)'!$A$1:$CZ$1,_xlfn.XLOOKUP($A160,'Copy of PY1 Data(H)'!$A$1:$A$288,'Copy of PY1 Data(H)'!$A$1:$CZ$288))</f>
        <v>0</v>
      </c>
      <c r="BZ160" s="180" cm="1">
        <f t="array" ref="BZ160">_xlfn.XLOOKUP(BZ$1,'Copy of PY1 Data(H)'!$A$1:$CZ$1,_xlfn.XLOOKUP($A160,'Copy of PY1 Data(H)'!$A$1:$A$288,'Copy of PY1 Data(H)'!$A$1:$CZ$288))</f>
        <v>4650</v>
      </c>
      <c r="CA160" s="180" cm="1">
        <f t="array" ref="CA160">_xlfn.XLOOKUP(CA$1,'Copy of PY1 Data(H)'!$A$1:$CZ$1,_xlfn.XLOOKUP($A160,'Copy of PY1 Data(H)'!$A$1:$A$288,'Copy of PY1 Data(H)'!$A$1:$CZ$288))</f>
        <v>0</v>
      </c>
      <c r="CB160" s="180" cm="1">
        <f t="array" ref="CB160">_xlfn.XLOOKUP(CB$1,'Copy of PY1 Data(H)'!$A$1:$CZ$1,_xlfn.XLOOKUP($A160,'Copy of PY1 Data(H)'!$A$1:$A$288,'Copy of PY1 Data(H)'!$A$1:$CZ$288))</f>
        <v>0</v>
      </c>
      <c r="CC160" s="180" cm="1">
        <f t="array" ref="CC160">_xlfn.XLOOKUP(CC$1,'Copy of PY1 Data(H)'!$A$1:$CZ$1,_xlfn.XLOOKUP($A160,'Copy of PY1 Data(H)'!$A$1:$A$288,'Copy of PY1 Data(H)'!$A$1:$CZ$288))</f>
        <v>0</v>
      </c>
      <c r="CD160" s="180" cm="1">
        <f t="array" ref="CD160">_xlfn.XLOOKUP(CD$1,'Copy of PY1 Data(H)'!$A$1:$CZ$1,_xlfn.XLOOKUP($A160,'Copy of PY1 Data(H)'!$A$1:$A$288,'Copy of PY1 Data(H)'!$A$1:$CZ$288))</f>
        <v>0</v>
      </c>
    </row>
    <row r="161" spans="1:82" s="968" customFormat="1" x14ac:dyDescent="0.3">
      <c r="B161" s="968" t="s">
        <v>2969</v>
      </c>
      <c r="D161" s="968" t="e" cm="1">
        <f t="array" ref="D161">_xlfn.XLOOKUP(D$1,'Copy of PY1 Data(H)'!$A$1:$CZ$1,_xlfn.XLOOKUP($B161,'Copy of PY1 Data(H)'!$A$1:$A$288,'Copy of PY1 Data(H)'!$A$1:$CZ$288))</f>
        <v>#N/A</v>
      </c>
      <c r="E161" s="968" t="e" cm="1">
        <f t="array" ref="E161">_xlfn.XLOOKUP(E$1,'Copy of PY1 Data(H)'!$A$1:$CZ$1,_xlfn.XLOOKUP($B161,'Copy of PY1 Data(H)'!$A$1:$A$288,'Copy of PY1 Data(H)'!$A$1:$CZ$288))</f>
        <v>#N/A</v>
      </c>
      <c r="F161" s="968" t="e" cm="1">
        <f t="array" ref="F161">_xlfn.XLOOKUP(F$1,'Copy of PY1 Data(H)'!$A$1:$CZ$1,_xlfn.XLOOKUP($B161,'Copy of PY1 Data(H)'!$A$1:$A$288,'Copy of PY1 Data(H)'!$A$1:$CZ$288))</f>
        <v>#N/A</v>
      </c>
      <c r="G161" s="968" t="e" cm="1">
        <f t="array" ref="G161">_xlfn.XLOOKUP(G$1,'Copy of PY1 Data(H)'!$A$1:$CZ$1,_xlfn.XLOOKUP($B161,'Copy of PY1 Data(H)'!$A$1:$A$288,'Copy of PY1 Data(H)'!$A$1:$CZ$288))</f>
        <v>#N/A</v>
      </c>
      <c r="H161" s="968" t="e" cm="1">
        <f t="array" ref="H161">_xlfn.XLOOKUP(H$1,'Copy of PY1 Data(H)'!$A$1:$CZ$1,_xlfn.XLOOKUP($B161,'Copy of PY1 Data(H)'!$A$1:$A$288,'Copy of PY1 Data(H)'!$A$1:$CZ$288))</f>
        <v>#N/A</v>
      </c>
      <c r="I161" s="968" t="e" cm="1">
        <f t="array" ref="I161">_xlfn.XLOOKUP(I$1,'Copy of PY1 Data(H)'!$A$1:$CZ$1,_xlfn.XLOOKUP($B161,'Copy of PY1 Data(H)'!$A$1:$A$288,'Copy of PY1 Data(H)'!$A$1:$CZ$288))</f>
        <v>#N/A</v>
      </c>
      <c r="J161" s="968" t="e" cm="1">
        <f t="array" ref="J161">_xlfn.XLOOKUP(J$1,'Copy of PY1 Data(H)'!$A$1:$CZ$1,_xlfn.XLOOKUP($B161,'Copy of PY1 Data(H)'!$A$1:$A$288,'Copy of PY1 Data(H)'!$A$1:$CZ$288))</f>
        <v>#N/A</v>
      </c>
      <c r="K161" s="968" t="e" cm="1">
        <f t="array" ref="K161">_xlfn.XLOOKUP(K$1,'Copy of PY1 Data(H)'!$A$1:$CZ$1,_xlfn.XLOOKUP($B161,'Copy of PY1 Data(H)'!$A$1:$A$288,'Copy of PY1 Data(H)'!$A$1:$CZ$288))</f>
        <v>#N/A</v>
      </c>
      <c r="L161" s="968" t="e" cm="1">
        <f t="array" ref="L161">_xlfn.XLOOKUP(L$1,'Copy of PY1 Data(H)'!$A$1:$CZ$1,_xlfn.XLOOKUP($B161,'Copy of PY1 Data(H)'!$A$1:$A$288,'Copy of PY1 Data(H)'!$A$1:$CZ$288))</f>
        <v>#N/A</v>
      </c>
      <c r="M161" s="968" t="e" cm="1">
        <f t="array" ref="M161">_xlfn.XLOOKUP(M$1,'Copy of PY1 Data(H)'!$A$1:$CZ$1,_xlfn.XLOOKUP($B161,'Copy of PY1 Data(H)'!$A$1:$A$288,'Copy of PY1 Data(H)'!$A$1:$CZ$288))</f>
        <v>#N/A</v>
      </c>
      <c r="N161" s="968" t="e" cm="1">
        <f t="array" ref="N161">_xlfn.XLOOKUP(N$1,'Copy of PY1 Data(H)'!$A$1:$CZ$1,_xlfn.XLOOKUP($B161,'Copy of PY1 Data(H)'!$A$1:$A$288,'Copy of PY1 Data(H)'!$A$1:$CZ$288))</f>
        <v>#N/A</v>
      </c>
      <c r="O161" s="968" t="e" cm="1">
        <f t="array" ref="O161">_xlfn.XLOOKUP(O$1,'Copy of PY1 Data(H)'!$A$1:$CZ$1,_xlfn.XLOOKUP($B161,'Copy of PY1 Data(H)'!$A$1:$A$288,'Copy of PY1 Data(H)'!$A$1:$CZ$288))</f>
        <v>#N/A</v>
      </c>
      <c r="P161" s="968" t="e" cm="1">
        <f t="array" ref="P161">_xlfn.XLOOKUP(P$1,'Copy of PY1 Data(H)'!$A$1:$CZ$1,_xlfn.XLOOKUP($B161,'Copy of PY1 Data(H)'!$A$1:$A$288,'Copy of PY1 Data(H)'!$A$1:$CZ$288))</f>
        <v>#N/A</v>
      </c>
      <c r="Q161" s="968" t="e" cm="1">
        <f t="array" ref="Q161">_xlfn.XLOOKUP(Q$1,'Copy of PY1 Data(H)'!$A$1:$CZ$1,_xlfn.XLOOKUP($B161,'Copy of PY1 Data(H)'!$A$1:$A$288,'Copy of PY1 Data(H)'!$A$1:$CZ$288))</f>
        <v>#N/A</v>
      </c>
      <c r="R161" s="968" t="e" cm="1">
        <f t="array" ref="R161">_xlfn.XLOOKUP(R$1,'Copy of PY1 Data(H)'!$A$1:$CZ$1,_xlfn.XLOOKUP($B161,'Copy of PY1 Data(H)'!$A$1:$A$288,'Copy of PY1 Data(H)'!$A$1:$CZ$288))</f>
        <v>#N/A</v>
      </c>
      <c r="S161" s="968" t="e" cm="1">
        <f t="array" ref="S161">_xlfn.XLOOKUP(S$1,'Copy of PY1 Data(H)'!$A$1:$CZ$1,_xlfn.XLOOKUP($B161,'Copy of PY1 Data(H)'!$A$1:$A$288,'Copy of PY1 Data(H)'!$A$1:$CZ$288))</f>
        <v>#N/A</v>
      </c>
      <c r="T161" s="968" t="e" cm="1">
        <f t="array" ref="T161">_xlfn.XLOOKUP(T$1,'Copy of PY1 Data(H)'!$A$1:$CZ$1,_xlfn.XLOOKUP($B161,'Copy of PY1 Data(H)'!$A$1:$A$288,'Copy of PY1 Data(H)'!$A$1:$CZ$288))</f>
        <v>#N/A</v>
      </c>
      <c r="U161" s="968" t="e" cm="1">
        <f t="array" ref="U161">_xlfn.XLOOKUP(U$1,'Copy of PY1 Data(H)'!$A$1:$CZ$1,_xlfn.XLOOKUP($B161,'Copy of PY1 Data(H)'!$A$1:$A$288,'Copy of PY1 Data(H)'!$A$1:$CZ$288))</f>
        <v>#N/A</v>
      </c>
      <c r="V161" s="968" t="e" cm="1">
        <f t="array" ref="V161">_xlfn.XLOOKUP(V$1,'Copy of PY1 Data(H)'!$A$1:$CZ$1,_xlfn.XLOOKUP($B161,'Copy of PY1 Data(H)'!$A$1:$A$288,'Copy of PY1 Data(H)'!$A$1:$CZ$288))</f>
        <v>#N/A</v>
      </c>
      <c r="W161" s="968" t="e" cm="1">
        <f t="array" ref="W161">_xlfn.XLOOKUP(W$1,'Copy of PY1 Data(H)'!$A$1:$CZ$1,_xlfn.XLOOKUP($B161,'Copy of PY1 Data(H)'!$A$1:$A$288,'Copy of PY1 Data(H)'!$A$1:$CZ$288))</f>
        <v>#N/A</v>
      </c>
      <c r="X161" s="968" t="e" cm="1">
        <f t="array" ref="X161">_xlfn.XLOOKUP(X$1,'Copy of PY1 Data(H)'!$A$1:$CZ$1,_xlfn.XLOOKUP($B161,'Copy of PY1 Data(H)'!$A$1:$A$288,'Copy of PY1 Data(H)'!$A$1:$CZ$288))</f>
        <v>#N/A</v>
      </c>
      <c r="Y161" s="968" t="e" cm="1">
        <f t="array" ref="Y161">_xlfn.XLOOKUP(Y$1,'Copy of PY1 Data(H)'!$A$1:$CZ$1,_xlfn.XLOOKUP($B161,'Copy of PY1 Data(H)'!$A$1:$A$288,'Copy of PY1 Data(H)'!$A$1:$CZ$288))</f>
        <v>#N/A</v>
      </c>
      <c r="Z161" s="968" t="e" cm="1">
        <f t="array" ref="Z161">_xlfn.XLOOKUP(Z$1,'Copy of PY1 Data(H)'!$A$1:$CZ$1,_xlfn.XLOOKUP($B161,'Copy of PY1 Data(H)'!$A$1:$A$288,'Copy of PY1 Data(H)'!$A$1:$CZ$288))</f>
        <v>#N/A</v>
      </c>
      <c r="AA161" s="968" t="e" cm="1">
        <f t="array" ref="AA161">_xlfn.XLOOKUP(AA$1,'Copy of PY1 Data(H)'!$A$1:$CZ$1,_xlfn.XLOOKUP($B161,'Copy of PY1 Data(H)'!$A$1:$A$288,'Copy of PY1 Data(H)'!$A$1:$CZ$288))</f>
        <v>#N/A</v>
      </c>
      <c r="AB161" s="968" t="e" cm="1">
        <f t="array" ref="AB161">_xlfn.XLOOKUP(AB$1,'Copy of PY1 Data(H)'!$A$1:$CZ$1,_xlfn.XLOOKUP($B161,'Copy of PY1 Data(H)'!$A$1:$A$288,'Copy of PY1 Data(H)'!$A$1:$CZ$288))</f>
        <v>#N/A</v>
      </c>
      <c r="AC161" s="968" t="e" cm="1">
        <f t="array" ref="AC161">_xlfn.XLOOKUP(AC$1,'Copy of PY1 Data(H)'!$A$1:$CZ$1,_xlfn.XLOOKUP($B161,'Copy of PY1 Data(H)'!$A$1:$A$288,'Copy of PY1 Data(H)'!$A$1:$CZ$288))</f>
        <v>#N/A</v>
      </c>
      <c r="AD161" s="968" t="e" cm="1">
        <f t="array" ref="AD161">_xlfn.XLOOKUP(AD$1,'Copy of PY1 Data(H)'!$A$1:$CZ$1,_xlfn.XLOOKUP($B161,'Copy of PY1 Data(H)'!$A$1:$A$288,'Copy of PY1 Data(H)'!$A$1:$CZ$288))</f>
        <v>#N/A</v>
      </c>
      <c r="AE161" s="968" t="e" cm="1">
        <f t="array" ref="AE161">_xlfn.XLOOKUP(AE$1,'Copy of PY1 Data(H)'!$A$1:$CZ$1,_xlfn.XLOOKUP($B161,'Copy of PY1 Data(H)'!$A$1:$A$288,'Copy of PY1 Data(H)'!$A$1:$CZ$288))</f>
        <v>#N/A</v>
      </c>
      <c r="AF161" s="968" t="e" cm="1">
        <f t="array" ref="AF161">_xlfn.XLOOKUP(AF$1,'Copy of PY1 Data(H)'!$A$1:$CZ$1,_xlfn.XLOOKUP($B161,'Copy of PY1 Data(H)'!$A$1:$A$288,'Copy of PY1 Data(H)'!$A$1:$CZ$288))</f>
        <v>#N/A</v>
      </c>
      <c r="AG161" s="968" t="e" cm="1">
        <f t="array" ref="AG161">_xlfn.XLOOKUP(AG$1,'Copy of PY1 Data(H)'!$A$1:$CZ$1,_xlfn.XLOOKUP($B161,'Copy of PY1 Data(H)'!$A$1:$A$288,'Copy of PY1 Data(H)'!$A$1:$CZ$288))</f>
        <v>#N/A</v>
      </c>
      <c r="AH161" s="968" t="e" cm="1">
        <f t="array" ref="AH161">_xlfn.XLOOKUP(AH$1,'Copy of PY1 Data(H)'!$A$1:$CZ$1,_xlfn.XLOOKUP($B161,'Copy of PY1 Data(H)'!$A$1:$A$288,'Copy of PY1 Data(H)'!$A$1:$CZ$288))</f>
        <v>#N/A</v>
      </c>
      <c r="AI161" s="968" t="e" cm="1">
        <f t="array" ref="AI161">_xlfn.XLOOKUP(AI$1,'Copy of PY1 Data(H)'!$A$1:$CZ$1,_xlfn.XLOOKUP($B161,'Copy of PY1 Data(H)'!$A$1:$A$288,'Copy of PY1 Data(H)'!$A$1:$CZ$288))</f>
        <v>#N/A</v>
      </c>
      <c r="AJ161" s="968" t="e" cm="1">
        <f t="array" ref="AJ161">_xlfn.XLOOKUP(AJ$1,'Copy of PY1 Data(H)'!$A$1:$CZ$1,_xlfn.XLOOKUP($B161,'Copy of PY1 Data(H)'!$A$1:$A$288,'Copy of PY1 Data(H)'!$A$1:$CZ$288))</f>
        <v>#N/A</v>
      </c>
      <c r="AK161" s="968" t="e" cm="1">
        <f t="array" ref="AK161">_xlfn.XLOOKUP(AK$1,'Copy of PY1 Data(H)'!$A$1:$CZ$1,_xlfn.XLOOKUP($B161,'Copy of PY1 Data(H)'!$A$1:$A$288,'Copy of PY1 Data(H)'!$A$1:$CZ$288))</f>
        <v>#N/A</v>
      </c>
      <c r="AL161" s="968" t="e" cm="1">
        <f t="array" ref="AL161">_xlfn.XLOOKUP(AL$1,'Copy of PY1 Data(H)'!$A$1:$CZ$1,_xlfn.XLOOKUP($B161,'Copy of PY1 Data(H)'!$A$1:$A$288,'Copy of PY1 Data(H)'!$A$1:$CZ$288))</f>
        <v>#N/A</v>
      </c>
      <c r="AM161" s="968" t="e" cm="1">
        <f t="array" ref="AM161">_xlfn.XLOOKUP(AM$1,'Copy of PY1 Data(H)'!$A$1:$CZ$1,_xlfn.XLOOKUP($B161,'Copy of PY1 Data(H)'!$A$1:$A$288,'Copy of PY1 Data(H)'!$A$1:$CZ$288))</f>
        <v>#N/A</v>
      </c>
      <c r="AN161" s="968" t="e" cm="1">
        <f t="array" ref="AN161">_xlfn.XLOOKUP(AN$1,'Copy of PY1 Data(H)'!$A$1:$CZ$1,_xlfn.XLOOKUP($B161,'Copy of PY1 Data(H)'!$A$1:$A$288,'Copy of PY1 Data(H)'!$A$1:$CZ$288))</f>
        <v>#N/A</v>
      </c>
      <c r="AO161" s="968" t="e" cm="1">
        <f t="array" ref="AO161">_xlfn.XLOOKUP(AO$1,'Copy of PY1 Data(H)'!$A$1:$CZ$1,_xlfn.XLOOKUP($B161,'Copy of PY1 Data(H)'!$A$1:$A$288,'Copy of PY1 Data(H)'!$A$1:$CZ$288))</f>
        <v>#N/A</v>
      </c>
      <c r="AP161" s="968" t="e" cm="1">
        <f t="array" ref="AP161">_xlfn.XLOOKUP(AP$1,'Copy of PY1 Data(H)'!$A$1:$CZ$1,_xlfn.XLOOKUP($B161,'Copy of PY1 Data(H)'!$A$1:$A$288,'Copy of PY1 Data(H)'!$A$1:$CZ$288))</f>
        <v>#N/A</v>
      </c>
      <c r="AQ161" s="968" t="e" cm="1">
        <f t="array" ref="AQ161">_xlfn.XLOOKUP(AQ$1,'Copy of PY1 Data(H)'!$A$1:$CZ$1,_xlfn.XLOOKUP($B161,'Copy of PY1 Data(H)'!$A$1:$A$288,'Copy of PY1 Data(H)'!$A$1:$CZ$288))</f>
        <v>#N/A</v>
      </c>
      <c r="AR161" s="968" t="e" cm="1">
        <f t="array" ref="AR161">_xlfn.XLOOKUP(AR$1,'Copy of PY1 Data(H)'!$A$1:$CZ$1,_xlfn.XLOOKUP($B161,'Copy of PY1 Data(H)'!$A$1:$A$288,'Copy of PY1 Data(H)'!$A$1:$CZ$288))</f>
        <v>#N/A</v>
      </c>
      <c r="AS161" s="968" t="e" cm="1">
        <f t="array" ref="AS161">_xlfn.XLOOKUP(AS$1,'Copy of PY1 Data(H)'!$A$1:$CZ$1,_xlfn.XLOOKUP($B161,'Copy of PY1 Data(H)'!$A$1:$A$288,'Copy of PY1 Data(H)'!$A$1:$CZ$288))</f>
        <v>#N/A</v>
      </c>
      <c r="AT161" s="968" t="e" cm="1">
        <f t="array" ref="AT161">_xlfn.XLOOKUP(AT$1,'Copy of PY1 Data(H)'!$A$1:$CZ$1,_xlfn.XLOOKUP($B161,'Copy of PY1 Data(H)'!$A$1:$A$288,'Copy of PY1 Data(H)'!$A$1:$CZ$288))</f>
        <v>#N/A</v>
      </c>
      <c r="AU161" s="968" t="e" cm="1">
        <f t="array" ref="AU161">_xlfn.XLOOKUP(AU$1,'Copy of PY1 Data(H)'!$A$1:$CZ$1,_xlfn.XLOOKUP($B161,'Copy of PY1 Data(H)'!$A$1:$A$288,'Copy of PY1 Data(H)'!$A$1:$CZ$288))</f>
        <v>#N/A</v>
      </c>
      <c r="AV161" s="968" t="e" cm="1">
        <f t="array" ref="AV161">_xlfn.XLOOKUP(AV$1,'Copy of PY1 Data(H)'!$A$1:$CZ$1,_xlfn.XLOOKUP($B161,'Copy of PY1 Data(H)'!$A$1:$A$288,'Copy of PY1 Data(H)'!$A$1:$CZ$288))</f>
        <v>#N/A</v>
      </c>
      <c r="AW161" s="968" t="e" cm="1">
        <f t="array" ref="AW161">_xlfn.XLOOKUP(AW$1,'Copy of PY1 Data(H)'!$A$1:$CZ$1,_xlfn.XLOOKUP($B161,'Copy of PY1 Data(H)'!$A$1:$A$288,'Copy of PY1 Data(H)'!$A$1:$CZ$288))</f>
        <v>#N/A</v>
      </c>
      <c r="AX161" s="968" t="e" cm="1">
        <f t="array" ref="AX161">_xlfn.XLOOKUP(AX$1,'Copy of PY1 Data(H)'!$A$1:$CZ$1,_xlfn.XLOOKUP($B161,'Copy of PY1 Data(H)'!$A$1:$A$288,'Copy of PY1 Data(H)'!$A$1:$CZ$288))</f>
        <v>#N/A</v>
      </c>
      <c r="AY161" s="968" t="e" cm="1">
        <f t="array" ref="AY161">_xlfn.XLOOKUP(AY$1,'Copy of PY1 Data(H)'!$A$1:$CZ$1,_xlfn.XLOOKUP($B161,'Copy of PY1 Data(H)'!$A$1:$A$288,'Copy of PY1 Data(H)'!$A$1:$CZ$288))</f>
        <v>#N/A</v>
      </c>
      <c r="AZ161" s="968" t="e" cm="1">
        <f t="array" ref="AZ161">_xlfn.XLOOKUP(AZ$1,'Copy of PY1 Data(H)'!$A$1:$CZ$1,_xlfn.XLOOKUP($B161,'Copy of PY1 Data(H)'!$A$1:$A$288,'Copy of PY1 Data(H)'!$A$1:$CZ$288))</f>
        <v>#N/A</v>
      </c>
      <c r="BA161" s="968" t="e" cm="1">
        <f t="array" ref="BA161">_xlfn.XLOOKUP(BA$1,'Copy of PY1 Data(H)'!$A$1:$CZ$1,_xlfn.XLOOKUP($B161,'Copy of PY1 Data(H)'!$A$1:$A$288,'Copy of PY1 Data(H)'!$A$1:$CZ$288))</f>
        <v>#N/A</v>
      </c>
      <c r="BB161" s="968" t="e" cm="1">
        <f t="array" ref="BB161">_xlfn.XLOOKUP(BB$1,'Copy of PY1 Data(H)'!$A$1:$CZ$1,_xlfn.XLOOKUP($B161,'Copy of PY1 Data(H)'!$A$1:$A$288,'Copy of PY1 Data(H)'!$A$1:$CZ$288))</f>
        <v>#N/A</v>
      </c>
      <c r="BC161" s="968" t="e" cm="1">
        <f t="array" ref="BC161">_xlfn.XLOOKUP(BC$1,'Copy of PY1 Data(H)'!$A$1:$CZ$1,_xlfn.XLOOKUP($B161,'Copy of PY1 Data(H)'!$A$1:$A$288,'Copy of PY1 Data(H)'!$A$1:$CZ$288))</f>
        <v>#N/A</v>
      </c>
      <c r="BD161" s="968" t="e" cm="1">
        <f t="array" ref="BD161">_xlfn.XLOOKUP(BD$1,'Copy of PY1 Data(H)'!$A$1:$CZ$1,_xlfn.XLOOKUP($B161,'Copy of PY1 Data(H)'!$A$1:$A$288,'Copy of PY1 Data(H)'!$A$1:$CZ$288))</f>
        <v>#N/A</v>
      </c>
      <c r="BE161" s="968" t="e" cm="1">
        <f t="array" ref="BE161">_xlfn.XLOOKUP(BE$1,'Copy of PY1 Data(H)'!$A$1:$CZ$1,_xlfn.XLOOKUP($B161,'Copy of PY1 Data(H)'!$A$1:$A$288,'Copy of PY1 Data(H)'!$A$1:$CZ$288))</f>
        <v>#N/A</v>
      </c>
      <c r="BF161" s="968" t="e" cm="1">
        <f t="array" ref="BF161">_xlfn.XLOOKUP(BF$1,'Copy of PY1 Data(H)'!$A$1:$CZ$1,_xlfn.XLOOKUP($B161,'Copy of PY1 Data(H)'!$A$1:$A$288,'Copy of PY1 Data(H)'!$A$1:$CZ$288))</f>
        <v>#N/A</v>
      </c>
      <c r="BG161" s="968" t="e" cm="1">
        <f t="array" ref="BG161">_xlfn.XLOOKUP(BG$1,'Copy of PY1 Data(H)'!$A$1:$CZ$1,_xlfn.XLOOKUP($B161,'Copy of PY1 Data(H)'!$A$1:$A$288,'Copy of PY1 Data(H)'!$A$1:$CZ$288))</f>
        <v>#N/A</v>
      </c>
      <c r="BH161" s="968" t="e" cm="1">
        <f t="array" ref="BH161">_xlfn.XLOOKUP(BH$1,'Copy of PY1 Data(H)'!$A$1:$CZ$1,_xlfn.XLOOKUP($B161,'Copy of PY1 Data(H)'!$A$1:$A$288,'Copy of PY1 Data(H)'!$A$1:$CZ$288))</f>
        <v>#N/A</v>
      </c>
      <c r="BI161" s="968" t="e" cm="1">
        <f t="array" ref="BI161">_xlfn.XLOOKUP(BI$1,'Copy of PY1 Data(H)'!$A$1:$CZ$1,_xlfn.XLOOKUP($B161,'Copy of PY1 Data(H)'!$A$1:$A$288,'Copy of PY1 Data(H)'!$A$1:$CZ$288))</f>
        <v>#N/A</v>
      </c>
      <c r="BJ161" s="968" t="e" cm="1">
        <f t="array" ref="BJ161">_xlfn.XLOOKUP(BJ$1,'Copy of PY1 Data(H)'!$A$1:$CZ$1,_xlfn.XLOOKUP($B161,'Copy of PY1 Data(H)'!$A$1:$A$288,'Copy of PY1 Data(H)'!$A$1:$CZ$288))</f>
        <v>#N/A</v>
      </c>
      <c r="BK161" s="968" t="e" cm="1">
        <f t="array" ref="BK161">_xlfn.XLOOKUP(BK$1,'Copy of PY1 Data(H)'!$A$1:$CZ$1,_xlfn.XLOOKUP($B161,'Copy of PY1 Data(H)'!$A$1:$A$288,'Copy of PY1 Data(H)'!$A$1:$CZ$288))</f>
        <v>#N/A</v>
      </c>
      <c r="BL161" s="968" t="e" cm="1">
        <f t="array" ref="BL161">_xlfn.XLOOKUP(BL$1,'Copy of PY1 Data(H)'!$A$1:$CZ$1,_xlfn.XLOOKUP($B161,'Copy of PY1 Data(H)'!$A$1:$A$288,'Copy of PY1 Data(H)'!$A$1:$CZ$288))</f>
        <v>#N/A</v>
      </c>
      <c r="BM161" s="968" t="e" cm="1">
        <f t="array" ref="BM161">_xlfn.XLOOKUP(BM$1,'Copy of PY1 Data(H)'!$A$1:$CZ$1,_xlfn.XLOOKUP($B161,'Copy of PY1 Data(H)'!$A$1:$A$288,'Copy of PY1 Data(H)'!$A$1:$CZ$288))</f>
        <v>#N/A</v>
      </c>
      <c r="BN161" s="968" t="e" cm="1">
        <f t="array" ref="BN161">_xlfn.XLOOKUP(BN$1,'Copy of PY1 Data(H)'!$A$1:$CZ$1,_xlfn.XLOOKUP($B161,'Copy of PY1 Data(H)'!$A$1:$A$288,'Copy of PY1 Data(H)'!$A$1:$CZ$288))</f>
        <v>#N/A</v>
      </c>
      <c r="BO161" s="968" t="e" cm="1">
        <f t="array" ref="BO161">_xlfn.XLOOKUP(BO$1,'Copy of PY1 Data(H)'!$A$1:$CZ$1,_xlfn.XLOOKUP($B161,'Copy of PY1 Data(H)'!$A$1:$A$288,'Copy of PY1 Data(H)'!$A$1:$CZ$288))</f>
        <v>#N/A</v>
      </c>
      <c r="BP161" s="968" t="e" cm="1">
        <f t="array" ref="BP161">_xlfn.XLOOKUP(BP$1,'Copy of PY1 Data(H)'!$A$1:$CZ$1,_xlfn.XLOOKUP($B161,'Copy of PY1 Data(H)'!$A$1:$A$288,'Copy of PY1 Data(H)'!$A$1:$CZ$288))</f>
        <v>#N/A</v>
      </c>
      <c r="BQ161" s="968" t="e" cm="1">
        <f t="array" ref="BQ161">_xlfn.XLOOKUP(BQ$1,'Copy of PY1 Data(H)'!$A$1:$CZ$1,_xlfn.XLOOKUP($B161,'Copy of PY1 Data(H)'!$A$1:$A$288,'Copy of PY1 Data(H)'!$A$1:$CZ$288))</f>
        <v>#N/A</v>
      </c>
      <c r="BR161" s="968" t="e" cm="1">
        <f t="array" ref="BR161">_xlfn.XLOOKUP(BR$1,'Copy of PY1 Data(H)'!$A$1:$CZ$1,_xlfn.XLOOKUP($B161,'Copy of PY1 Data(H)'!$A$1:$A$288,'Copy of PY1 Data(H)'!$A$1:$CZ$288))</f>
        <v>#N/A</v>
      </c>
      <c r="BS161" s="968" t="e" cm="1">
        <f t="array" ref="BS161">_xlfn.XLOOKUP(BS$1,'Copy of PY1 Data(H)'!$A$1:$CZ$1,_xlfn.XLOOKUP($B161,'Copy of PY1 Data(H)'!$A$1:$A$288,'Copy of PY1 Data(H)'!$A$1:$CZ$288))</f>
        <v>#N/A</v>
      </c>
      <c r="BT161" s="968" t="e" cm="1">
        <f t="array" ref="BT161">_xlfn.XLOOKUP(BT$1,'Copy of PY1 Data(H)'!$A$1:$CZ$1,_xlfn.XLOOKUP($B161,'Copy of PY1 Data(H)'!$A$1:$A$288,'Copy of PY1 Data(H)'!$A$1:$CZ$288))</f>
        <v>#N/A</v>
      </c>
      <c r="BU161" s="968" t="e" cm="1">
        <f t="array" ref="BU161">_xlfn.XLOOKUP(BU$1,'Copy of PY1 Data(H)'!$A$1:$CZ$1,_xlfn.XLOOKUP($B161,'Copy of PY1 Data(H)'!$A$1:$A$288,'Copy of PY1 Data(H)'!$A$1:$CZ$288))</f>
        <v>#N/A</v>
      </c>
      <c r="BV161" s="968" t="e" cm="1">
        <f t="array" ref="BV161">_xlfn.XLOOKUP(BV$1,'Copy of PY1 Data(H)'!$A$1:$CZ$1,_xlfn.XLOOKUP($B161,'Copy of PY1 Data(H)'!$A$1:$A$288,'Copy of PY1 Data(H)'!$A$1:$CZ$288))</f>
        <v>#N/A</v>
      </c>
      <c r="BW161" s="968" t="e" cm="1">
        <f t="array" ref="BW161">_xlfn.XLOOKUP(BW$1,'Copy of PY1 Data(H)'!$A$1:$CZ$1,_xlfn.XLOOKUP($B161,'Copy of PY1 Data(H)'!$A$1:$A$288,'Copy of PY1 Data(H)'!$A$1:$CZ$288))</f>
        <v>#N/A</v>
      </c>
      <c r="BX161" s="968" t="e" cm="1">
        <f t="array" ref="BX161">_xlfn.XLOOKUP(BX$1,'Copy of PY1 Data(H)'!$A$1:$CZ$1,_xlfn.XLOOKUP($B161,'Copy of PY1 Data(H)'!$A$1:$A$288,'Copy of PY1 Data(H)'!$A$1:$CZ$288))</f>
        <v>#N/A</v>
      </c>
      <c r="BY161" s="968" t="e" cm="1">
        <f t="array" ref="BY161">_xlfn.XLOOKUP(BY$1,'Copy of PY1 Data(H)'!$A$1:$CZ$1,_xlfn.XLOOKUP($B161,'Copy of PY1 Data(H)'!$A$1:$A$288,'Copy of PY1 Data(H)'!$A$1:$CZ$288))</f>
        <v>#N/A</v>
      </c>
      <c r="BZ161" s="968" t="e" cm="1">
        <f t="array" ref="BZ161">_xlfn.XLOOKUP(BZ$1,'Copy of PY1 Data(H)'!$A$1:$CZ$1,_xlfn.XLOOKUP($B161,'Copy of PY1 Data(H)'!$A$1:$A$288,'Copy of PY1 Data(H)'!$A$1:$CZ$288))</f>
        <v>#N/A</v>
      </c>
      <c r="CA161" s="968" t="e" cm="1">
        <f t="array" ref="CA161">_xlfn.XLOOKUP(CA$1,'Copy of PY1 Data(H)'!$A$1:$CZ$1,_xlfn.XLOOKUP($B161,'Copy of PY1 Data(H)'!$A$1:$A$288,'Copy of PY1 Data(H)'!$A$1:$CZ$288))</f>
        <v>#N/A</v>
      </c>
      <c r="CB161" s="968" t="e" cm="1">
        <f t="array" ref="CB161">_xlfn.XLOOKUP(CB$1,'Copy of PY1 Data(H)'!$A$1:$CZ$1,_xlfn.XLOOKUP($B161,'Copy of PY1 Data(H)'!$A$1:$A$288,'Copy of PY1 Data(H)'!$A$1:$CZ$288))</f>
        <v>#N/A</v>
      </c>
      <c r="CC161" s="968" t="e" cm="1">
        <f t="array" ref="CC161">_xlfn.XLOOKUP(CC$1,'Copy of PY1 Data(H)'!$A$1:$CZ$1,_xlfn.XLOOKUP($B161,'Copy of PY1 Data(H)'!$A$1:$A$288,'Copy of PY1 Data(H)'!$A$1:$CZ$288))</f>
        <v>#N/A</v>
      </c>
      <c r="CD161" s="968" t="e" cm="1">
        <f t="array" ref="CD161">_xlfn.XLOOKUP(CD$1,'Copy of PY1 Data(H)'!$A$1:$CZ$1,_xlfn.XLOOKUP($B161,'Copy of PY1 Data(H)'!$A$1:$A$288,'Copy of PY1 Data(H)'!$A$1:$CZ$288))</f>
        <v>#N/A</v>
      </c>
    </row>
    <row r="162" spans="1:82" s="643" customFormat="1" x14ac:dyDescent="0.3">
      <c r="A162" s="643">
        <v>1060</v>
      </c>
      <c r="C162" s="643" t="s">
        <v>2970</v>
      </c>
      <c r="D162" s="643" t="e" cm="1">
        <f t="array" ref="D162">_xlfn.XLOOKUP(D$1,'Copy of PY1 Data(H)'!$A$1:$CZ$1,_xlfn.XLOOKUP($A162,'Copy of PY1 Data(H)'!$A$1:$A$288,'Copy of PY1 Data(H)'!$A$1:$CZ$288))</f>
        <v>#N/A</v>
      </c>
      <c r="E162" s="643" t="e" cm="1">
        <f t="array" ref="E162">_xlfn.XLOOKUP(E$1,'Copy of PY1 Data(H)'!$A$1:$CZ$1,_xlfn.XLOOKUP($A162,'Copy of PY1 Data(H)'!$A$1:$A$288,'Copy of PY1 Data(H)'!$A$1:$CZ$288))</f>
        <v>#N/A</v>
      </c>
      <c r="F162" s="643" t="e" cm="1">
        <f t="array" ref="F162">_xlfn.XLOOKUP(F$1,'Copy of PY1 Data(H)'!$A$1:$CZ$1,_xlfn.XLOOKUP($A162,'Copy of PY1 Data(H)'!$A$1:$A$288,'Copy of PY1 Data(H)'!$A$1:$CZ$288))</f>
        <v>#N/A</v>
      </c>
      <c r="G162" s="643" t="e" cm="1">
        <f t="array" ref="G162">_xlfn.XLOOKUP(G$1,'Copy of PY1 Data(H)'!$A$1:$CZ$1,_xlfn.XLOOKUP($A162,'Copy of PY1 Data(H)'!$A$1:$A$288,'Copy of PY1 Data(H)'!$A$1:$CZ$288))</f>
        <v>#N/A</v>
      </c>
      <c r="H162" s="643" t="e" cm="1">
        <f t="array" ref="H162">_xlfn.XLOOKUP(H$1,'Copy of PY1 Data(H)'!$A$1:$CZ$1,_xlfn.XLOOKUP($A162,'Copy of PY1 Data(H)'!$A$1:$A$288,'Copy of PY1 Data(H)'!$A$1:$CZ$288))</f>
        <v>#N/A</v>
      </c>
      <c r="I162" s="643" t="e" cm="1">
        <f t="array" ref="I162">_xlfn.XLOOKUP(I$1,'Copy of PY1 Data(H)'!$A$1:$CZ$1,_xlfn.XLOOKUP($A162,'Copy of PY1 Data(H)'!$A$1:$A$288,'Copy of PY1 Data(H)'!$A$1:$CZ$288))</f>
        <v>#N/A</v>
      </c>
      <c r="J162" s="643" t="e" cm="1">
        <f t="array" ref="J162">_xlfn.XLOOKUP(J$1,'Copy of PY1 Data(H)'!$A$1:$CZ$1,_xlfn.XLOOKUP($A162,'Copy of PY1 Data(H)'!$A$1:$A$288,'Copy of PY1 Data(H)'!$A$1:$CZ$288))</f>
        <v>#N/A</v>
      </c>
      <c r="K162" s="643" t="e" cm="1">
        <f t="array" ref="K162">_xlfn.XLOOKUP(K$1,'Copy of PY1 Data(H)'!$A$1:$CZ$1,_xlfn.XLOOKUP($A162,'Copy of PY1 Data(H)'!$A$1:$A$288,'Copy of PY1 Data(H)'!$A$1:$CZ$288))</f>
        <v>#N/A</v>
      </c>
      <c r="L162" s="643" t="e" cm="1">
        <f t="array" ref="L162">_xlfn.XLOOKUP(L$1,'Copy of PY1 Data(H)'!$A$1:$CZ$1,_xlfn.XLOOKUP($A162,'Copy of PY1 Data(H)'!$A$1:$A$288,'Copy of PY1 Data(H)'!$A$1:$CZ$288))</f>
        <v>#N/A</v>
      </c>
      <c r="M162" s="643" t="e" cm="1">
        <f t="array" ref="M162">_xlfn.XLOOKUP(M$1,'Copy of PY1 Data(H)'!$A$1:$CZ$1,_xlfn.XLOOKUP($A162,'Copy of PY1 Data(H)'!$A$1:$A$288,'Copy of PY1 Data(H)'!$A$1:$CZ$288))</f>
        <v>#N/A</v>
      </c>
      <c r="N162" s="643" t="e" cm="1">
        <f t="array" ref="N162">_xlfn.XLOOKUP(N$1,'Copy of PY1 Data(H)'!$A$1:$CZ$1,_xlfn.XLOOKUP($A162,'Copy of PY1 Data(H)'!$A$1:$A$288,'Copy of PY1 Data(H)'!$A$1:$CZ$288))</f>
        <v>#N/A</v>
      </c>
      <c r="O162" s="643" t="e" cm="1">
        <f t="array" ref="O162">_xlfn.XLOOKUP(O$1,'Copy of PY1 Data(H)'!$A$1:$CZ$1,_xlfn.XLOOKUP($A162,'Copy of PY1 Data(H)'!$A$1:$A$288,'Copy of PY1 Data(H)'!$A$1:$CZ$288))</f>
        <v>#N/A</v>
      </c>
      <c r="P162" s="643" t="e" cm="1">
        <f t="array" ref="P162">_xlfn.XLOOKUP(P$1,'Copy of PY1 Data(H)'!$A$1:$CZ$1,_xlfn.XLOOKUP($A162,'Copy of PY1 Data(H)'!$A$1:$A$288,'Copy of PY1 Data(H)'!$A$1:$CZ$288))</f>
        <v>#N/A</v>
      </c>
      <c r="Q162" s="643" t="e" cm="1">
        <f t="array" ref="Q162">_xlfn.XLOOKUP(Q$1,'Copy of PY1 Data(H)'!$A$1:$CZ$1,_xlfn.XLOOKUP($A162,'Copy of PY1 Data(H)'!$A$1:$A$288,'Copy of PY1 Data(H)'!$A$1:$CZ$288))</f>
        <v>#N/A</v>
      </c>
      <c r="R162" s="643" t="e" cm="1">
        <f t="array" ref="R162">_xlfn.XLOOKUP(R$1,'Copy of PY1 Data(H)'!$A$1:$CZ$1,_xlfn.XLOOKUP($A162,'Copy of PY1 Data(H)'!$A$1:$A$288,'Copy of PY1 Data(H)'!$A$1:$CZ$288))</f>
        <v>#N/A</v>
      </c>
      <c r="S162" s="643" t="e" cm="1">
        <f t="array" ref="S162">_xlfn.XLOOKUP(S$1,'Copy of PY1 Data(H)'!$A$1:$CZ$1,_xlfn.XLOOKUP($A162,'Copy of PY1 Data(H)'!$A$1:$A$288,'Copy of PY1 Data(H)'!$A$1:$CZ$288))</f>
        <v>#N/A</v>
      </c>
      <c r="T162" s="643" t="e" cm="1">
        <f t="array" ref="T162">_xlfn.XLOOKUP(T$1,'Copy of PY1 Data(H)'!$A$1:$CZ$1,_xlfn.XLOOKUP($A162,'Copy of PY1 Data(H)'!$A$1:$A$288,'Copy of PY1 Data(H)'!$A$1:$CZ$288))</f>
        <v>#N/A</v>
      </c>
      <c r="U162" s="643" t="e" cm="1">
        <f t="array" ref="U162">_xlfn.XLOOKUP(U$1,'Copy of PY1 Data(H)'!$A$1:$CZ$1,_xlfn.XLOOKUP($A162,'Copy of PY1 Data(H)'!$A$1:$A$288,'Copy of PY1 Data(H)'!$A$1:$CZ$288))</f>
        <v>#N/A</v>
      </c>
      <c r="V162" s="643" t="e" cm="1">
        <f t="array" ref="V162">_xlfn.XLOOKUP(V$1,'Copy of PY1 Data(H)'!$A$1:$CZ$1,_xlfn.XLOOKUP($A162,'Copy of PY1 Data(H)'!$A$1:$A$288,'Copy of PY1 Data(H)'!$A$1:$CZ$288))</f>
        <v>#N/A</v>
      </c>
      <c r="W162" s="643" t="e" cm="1">
        <f t="array" ref="W162">_xlfn.XLOOKUP(W$1,'Copy of PY1 Data(H)'!$A$1:$CZ$1,_xlfn.XLOOKUP($A162,'Copy of PY1 Data(H)'!$A$1:$A$288,'Copy of PY1 Data(H)'!$A$1:$CZ$288))</f>
        <v>#N/A</v>
      </c>
      <c r="X162" s="643" t="e" cm="1">
        <f t="array" ref="X162">_xlfn.XLOOKUP(X$1,'Copy of PY1 Data(H)'!$A$1:$CZ$1,_xlfn.XLOOKUP($A162,'Copy of PY1 Data(H)'!$A$1:$A$288,'Copy of PY1 Data(H)'!$A$1:$CZ$288))</f>
        <v>#N/A</v>
      </c>
      <c r="Y162" s="643" t="e" cm="1">
        <f t="array" ref="Y162">_xlfn.XLOOKUP(Y$1,'Copy of PY1 Data(H)'!$A$1:$CZ$1,_xlfn.XLOOKUP($A162,'Copy of PY1 Data(H)'!$A$1:$A$288,'Copy of PY1 Data(H)'!$A$1:$CZ$288))</f>
        <v>#N/A</v>
      </c>
      <c r="Z162" s="643" t="e" cm="1">
        <f t="array" ref="Z162">_xlfn.XLOOKUP(Z$1,'Copy of PY1 Data(H)'!$A$1:$CZ$1,_xlfn.XLOOKUP($A162,'Copy of PY1 Data(H)'!$A$1:$A$288,'Copy of PY1 Data(H)'!$A$1:$CZ$288))</f>
        <v>#N/A</v>
      </c>
      <c r="AA162" s="643" t="e" cm="1">
        <f t="array" ref="AA162">_xlfn.XLOOKUP(AA$1,'Copy of PY1 Data(H)'!$A$1:$CZ$1,_xlfn.XLOOKUP($A162,'Copy of PY1 Data(H)'!$A$1:$A$288,'Copy of PY1 Data(H)'!$A$1:$CZ$288))</f>
        <v>#N/A</v>
      </c>
      <c r="AB162" s="643" t="e" cm="1">
        <f t="array" ref="AB162">_xlfn.XLOOKUP(AB$1,'Copy of PY1 Data(H)'!$A$1:$CZ$1,_xlfn.XLOOKUP($A162,'Copy of PY1 Data(H)'!$A$1:$A$288,'Copy of PY1 Data(H)'!$A$1:$CZ$288))</f>
        <v>#N/A</v>
      </c>
      <c r="AC162" s="643" t="e" cm="1">
        <f t="array" ref="AC162">_xlfn.XLOOKUP(AC$1,'Copy of PY1 Data(H)'!$A$1:$CZ$1,_xlfn.XLOOKUP($A162,'Copy of PY1 Data(H)'!$A$1:$A$288,'Copy of PY1 Data(H)'!$A$1:$CZ$288))</f>
        <v>#N/A</v>
      </c>
      <c r="AD162" s="643" t="e" cm="1">
        <f t="array" ref="AD162">_xlfn.XLOOKUP(AD$1,'Copy of PY1 Data(H)'!$A$1:$CZ$1,_xlfn.XLOOKUP($A162,'Copy of PY1 Data(H)'!$A$1:$A$288,'Copy of PY1 Data(H)'!$A$1:$CZ$288))</f>
        <v>#N/A</v>
      </c>
      <c r="AE162" s="643" t="e" cm="1">
        <f t="array" ref="AE162">_xlfn.XLOOKUP(AE$1,'Copy of PY1 Data(H)'!$A$1:$CZ$1,_xlfn.XLOOKUP($A162,'Copy of PY1 Data(H)'!$A$1:$A$288,'Copy of PY1 Data(H)'!$A$1:$CZ$288))</f>
        <v>#N/A</v>
      </c>
      <c r="AF162" s="643" t="e" cm="1">
        <f t="array" ref="AF162">_xlfn.XLOOKUP(AF$1,'Copy of PY1 Data(H)'!$A$1:$CZ$1,_xlfn.XLOOKUP($A162,'Copy of PY1 Data(H)'!$A$1:$A$288,'Copy of PY1 Data(H)'!$A$1:$CZ$288))</f>
        <v>#N/A</v>
      </c>
      <c r="AG162" s="643" t="e" cm="1">
        <f t="array" ref="AG162">_xlfn.XLOOKUP(AG$1,'Copy of PY1 Data(H)'!$A$1:$CZ$1,_xlfn.XLOOKUP($A162,'Copy of PY1 Data(H)'!$A$1:$A$288,'Copy of PY1 Data(H)'!$A$1:$CZ$288))</f>
        <v>#N/A</v>
      </c>
      <c r="AH162" s="643" t="e" cm="1">
        <f t="array" ref="AH162">_xlfn.XLOOKUP(AH$1,'Copy of PY1 Data(H)'!$A$1:$CZ$1,_xlfn.XLOOKUP($A162,'Copy of PY1 Data(H)'!$A$1:$A$288,'Copy of PY1 Data(H)'!$A$1:$CZ$288))</f>
        <v>#N/A</v>
      </c>
      <c r="AI162" s="643" t="e" cm="1">
        <f t="array" ref="AI162">_xlfn.XLOOKUP(AI$1,'Copy of PY1 Data(H)'!$A$1:$CZ$1,_xlfn.XLOOKUP($A162,'Copy of PY1 Data(H)'!$A$1:$A$288,'Copy of PY1 Data(H)'!$A$1:$CZ$288))</f>
        <v>#N/A</v>
      </c>
      <c r="AJ162" s="643" t="e" cm="1">
        <f t="array" ref="AJ162">_xlfn.XLOOKUP(AJ$1,'Copy of PY1 Data(H)'!$A$1:$CZ$1,_xlfn.XLOOKUP($A162,'Copy of PY1 Data(H)'!$A$1:$A$288,'Copy of PY1 Data(H)'!$A$1:$CZ$288))</f>
        <v>#N/A</v>
      </c>
      <c r="AK162" s="643" t="e" cm="1">
        <f t="array" ref="AK162">_xlfn.XLOOKUP(AK$1,'Copy of PY1 Data(H)'!$A$1:$CZ$1,_xlfn.XLOOKUP($A162,'Copy of PY1 Data(H)'!$A$1:$A$288,'Copy of PY1 Data(H)'!$A$1:$CZ$288))</f>
        <v>#N/A</v>
      </c>
      <c r="AL162" s="643" t="e" cm="1">
        <f t="array" ref="AL162">_xlfn.XLOOKUP(AL$1,'Copy of PY1 Data(H)'!$A$1:$CZ$1,_xlfn.XLOOKUP($A162,'Copy of PY1 Data(H)'!$A$1:$A$288,'Copy of PY1 Data(H)'!$A$1:$CZ$288))</f>
        <v>#N/A</v>
      </c>
      <c r="AM162" s="643" t="e" cm="1">
        <f t="array" ref="AM162">_xlfn.XLOOKUP(AM$1,'Copy of PY1 Data(H)'!$A$1:$CZ$1,_xlfn.XLOOKUP($A162,'Copy of PY1 Data(H)'!$A$1:$A$288,'Copy of PY1 Data(H)'!$A$1:$CZ$288))</f>
        <v>#N/A</v>
      </c>
      <c r="AN162" s="643" t="e" cm="1">
        <f t="array" ref="AN162">_xlfn.XLOOKUP(AN$1,'Copy of PY1 Data(H)'!$A$1:$CZ$1,_xlfn.XLOOKUP($A162,'Copy of PY1 Data(H)'!$A$1:$A$288,'Copy of PY1 Data(H)'!$A$1:$CZ$288))</f>
        <v>#N/A</v>
      </c>
      <c r="AO162" s="643" t="e" cm="1">
        <f t="array" ref="AO162">_xlfn.XLOOKUP(AO$1,'Copy of PY1 Data(H)'!$A$1:$CZ$1,_xlfn.XLOOKUP($A162,'Copy of PY1 Data(H)'!$A$1:$A$288,'Copy of PY1 Data(H)'!$A$1:$CZ$288))</f>
        <v>#N/A</v>
      </c>
      <c r="AP162" s="643" t="e" cm="1">
        <f t="array" ref="AP162">_xlfn.XLOOKUP(AP$1,'Copy of PY1 Data(H)'!$A$1:$CZ$1,_xlfn.XLOOKUP($A162,'Copy of PY1 Data(H)'!$A$1:$A$288,'Copy of PY1 Data(H)'!$A$1:$CZ$288))</f>
        <v>#N/A</v>
      </c>
      <c r="AQ162" s="643" t="e" cm="1">
        <f t="array" ref="AQ162">_xlfn.XLOOKUP(AQ$1,'Copy of PY1 Data(H)'!$A$1:$CZ$1,_xlfn.XLOOKUP($A162,'Copy of PY1 Data(H)'!$A$1:$A$288,'Copy of PY1 Data(H)'!$A$1:$CZ$288))</f>
        <v>#N/A</v>
      </c>
      <c r="AR162" s="643" t="e" cm="1">
        <f t="array" ref="AR162">_xlfn.XLOOKUP(AR$1,'Copy of PY1 Data(H)'!$A$1:$CZ$1,_xlfn.XLOOKUP($A162,'Copy of PY1 Data(H)'!$A$1:$A$288,'Copy of PY1 Data(H)'!$A$1:$CZ$288))</f>
        <v>#N/A</v>
      </c>
      <c r="AS162" s="643" t="e" cm="1">
        <f t="array" ref="AS162">_xlfn.XLOOKUP(AS$1,'Copy of PY1 Data(H)'!$A$1:$CZ$1,_xlfn.XLOOKUP($A162,'Copy of PY1 Data(H)'!$A$1:$A$288,'Copy of PY1 Data(H)'!$A$1:$CZ$288))</f>
        <v>#N/A</v>
      </c>
      <c r="AT162" s="643" t="e" cm="1">
        <f t="array" ref="AT162">_xlfn.XLOOKUP(AT$1,'Copy of PY1 Data(H)'!$A$1:$CZ$1,_xlfn.XLOOKUP($A162,'Copy of PY1 Data(H)'!$A$1:$A$288,'Copy of PY1 Data(H)'!$A$1:$CZ$288))</f>
        <v>#N/A</v>
      </c>
      <c r="AU162" s="643" t="e" cm="1">
        <f t="array" ref="AU162">_xlfn.XLOOKUP(AU$1,'Copy of PY1 Data(H)'!$A$1:$CZ$1,_xlfn.XLOOKUP($A162,'Copy of PY1 Data(H)'!$A$1:$A$288,'Copy of PY1 Data(H)'!$A$1:$CZ$288))</f>
        <v>#N/A</v>
      </c>
      <c r="AV162" s="643" t="e" cm="1">
        <f t="array" ref="AV162">_xlfn.XLOOKUP(AV$1,'Copy of PY1 Data(H)'!$A$1:$CZ$1,_xlfn.XLOOKUP($A162,'Copy of PY1 Data(H)'!$A$1:$A$288,'Copy of PY1 Data(H)'!$A$1:$CZ$288))</f>
        <v>#N/A</v>
      </c>
      <c r="AW162" s="643" t="e" cm="1">
        <f t="array" ref="AW162">_xlfn.XLOOKUP(AW$1,'Copy of PY1 Data(H)'!$A$1:$CZ$1,_xlfn.XLOOKUP($A162,'Copy of PY1 Data(H)'!$A$1:$A$288,'Copy of PY1 Data(H)'!$A$1:$CZ$288))</f>
        <v>#N/A</v>
      </c>
      <c r="AX162" s="643" t="e" cm="1">
        <f t="array" ref="AX162">_xlfn.XLOOKUP(AX$1,'Copy of PY1 Data(H)'!$A$1:$CZ$1,_xlfn.XLOOKUP($A162,'Copy of PY1 Data(H)'!$A$1:$A$288,'Copy of PY1 Data(H)'!$A$1:$CZ$288))</f>
        <v>#N/A</v>
      </c>
      <c r="AY162" s="643" t="e" cm="1">
        <f t="array" ref="AY162">_xlfn.XLOOKUP(AY$1,'Copy of PY1 Data(H)'!$A$1:$CZ$1,_xlfn.XLOOKUP($A162,'Copy of PY1 Data(H)'!$A$1:$A$288,'Copy of PY1 Data(H)'!$A$1:$CZ$288))</f>
        <v>#N/A</v>
      </c>
      <c r="AZ162" s="643" t="e" cm="1">
        <f t="array" ref="AZ162">_xlfn.XLOOKUP(AZ$1,'Copy of PY1 Data(H)'!$A$1:$CZ$1,_xlfn.XLOOKUP($A162,'Copy of PY1 Data(H)'!$A$1:$A$288,'Copy of PY1 Data(H)'!$A$1:$CZ$288))</f>
        <v>#N/A</v>
      </c>
      <c r="BA162" s="643" t="e" cm="1">
        <f t="array" ref="BA162">_xlfn.XLOOKUP(BA$1,'Copy of PY1 Data(H)'!$A$1:$CZ$1,_xlfn.XLOOKUP($A162,'Copy of PY1 Data(H)'!$A$1:$A$288,'Copy of PY1 Data(H)'!$A$1:$CZ$288))</f>
        <v>#N/A</v>
      </c>
      <c r="BB162" s="643" t="e" cm="1">
        <f t="array" ref="BB162">_xlfn.XLOOKUP(BB$1,'Copy of PY1 Data(H)'!$A$1:$CZ$1,_xlfn.XLOOKUP($A162,'Copy of PY1 Data(H)'!$A$1:$A$288,'Copy of PY1 Data(H)'!$A$1:$CZ$288))</f>
        <v>#N/A</v>
      </c>
      <c r="BC162" s="643" t="e" cm="1">
        <f t="array" ref="BC162">_xlfn.XLOOKUP(BC$1,'Copy of PY1 Data(H)'!$A$1:$CZ$1,_xlfn.XLOOKUP($A162,'Copy of PY1 Data(H)'!$A$1:$A$288,'Copy of PY1 Data(H)'!$A$1:$CZ$288))</f>
        <v>#N/A</v>
      </c>
      <c r="BD162" s="643" t="e" cm="1">
        <f t="array" ref="BD162">_xlfn.XLOOKUP(BD$1,'Copy of PY1 Data(H)'!$A$1:$CZ$1,_xlfn.XLOOKUP($A162,'Copy of PY1 Data(H)'!$A$1:$A$288,'Copy of PY1 Data(H)'!$A$1:$CZ$288))</f>
        <v>#N/A</v>
      </c>
      <c r="BE162" s="643" t="e" cm="1">
        <f t="array" ref="BE162">_xlfn.XLOOKUP(BE$1,'Copy of PY1 Data(H)'!$A$1:$CZ$1,_xlfn.XLOOKUP($A162,'Copy of PY1 Data(H)'!$A$1:$A$288,'Copy of PY1 Data(H)'!$A$1:$CZ$288))</f>
        <v>#N/A</v>
      </c>
      <c r="BF162" s="643" t="e" cm="1">
        <f t="array" ref="BF162">_xlfn.XLOOKUP(BF$1,'Copy of PY1 Data(H)'!$A$1:$CZ$1,_xlfn.XLOOKUP($A162,'Copy of PY1 Data(H)'!$A$1:$A$288,'Copy of PY1 Data(H)'!$A$1:$CZ$288))</f>
        <v>#N/A</v>
      </c>
      <c r="BG162" s="643" t="e" cm="1">
        <f t="array" ref="BG162">_xlfn.XLOOKUP(BG$1,'Copy of PY1 Data(H)'!$A$1:$CZ$1,_xlfn.XLOOKUP($A162,'Copy of PY1 Data(H)'!$A$1:$A$288,'Copy of PY1 Data(H)'!$A$1:$CZ$288))</f>
        <v>#N/A</v>
      </c>
      <c r="BH162" s="643" t="e" cm="1">
        <f t="array" ref="BH162">_xlfn.XLOOKUP(BH$1,'Copy of PY1 Data(H)'!$A$1:$CZ$1,_xlfn.XLOOKUP($A162,'Copy of PY1 Data(H)'!$A$1:$A$288,'Copy of PY1 Data(H)'!$A$1:$CZ$288))</f>
        <v>#N/A</v>
      </c>
      <c r="BI162" s="643" t="e" cm="1">
        <f t="array" ref="BI162">_xlfn.XLOOKUP(BI$1,'Copy of PY1 Data(H)'!$A$1:$CZ$1,_xlfn.XLOOKUP($A162,'Copy of PY1 Data(H)'!$A$1:$A$288,'Copy of PY1 Data(H)'!$A$1:$CZ$288))</f>
        <v>#N/A</v>
      </c>
      <c r="BJ162" s="643" t="e" cm="1">
        <f t="array" ref="BJ162">_xlfn.XLOOKUP(BJ$1,'Copy of PY1 Data(H)'!$A$1:$CZ$1,_xlfn.XLOOKUP($A162,'Copy of PY1 Data(H)'!$A$1:$A$288,'Copy of PY1 Data(H)'!$A$1:$CZ$288))</f>
        <v>#N/A</v>
      </c>
      <c r="BK162" s="643" t="e" cm="1">
        <f t="array" ref="BK162">_xlfn.XLOOKUP(BK$1,'Copy of PY1 Data(H)'!$A$1:$CZ$1,_xlfn.XLOOKUP($A162,'Copy of PY1 Data(H)'!$A$1:$A$288,'Copy of PY1 Data(H)'!$A$1:$CZ$288))</f>
        <v>#N/A</v>
      </c>
      <c r="BL162" s="643" t="e" cm="1">
        <f t="array" ref="BL162">_xlfn.XLOOKUP(BL$1,'Copy of PY1 Data(H)'!$A$1:$CZ$1,_xlfn.XLOOKUP($A162,'Copy of PY1 Data(H)'!$A$1:$A$288,'Copy of PY1 Data(H)'!$A$1:$CZ$288))</f>
        <v>#N/A</v>
      </c>
      <c r="BM162" s="643" t="e" cm="1">
        <f t="array" ref="BM162">_xlfn.XLOOKUP(BM$1,'Copy of PY1 Data(H)'!$A$1:$CZ$1,_xlfn.XLOOKUP($A162,'Copy of PY1 Data(H)'!$A$1:$A$288,'Copy of PY1 Data(H)'!$A$1:$CZ$288))</f>
        <v>#N/A</v>
      </c>
      <c r="BN162" s="643" t="e" cm="1">
        <f t="array" ref="BN162">_xlfn.XLOOKUP(BN$1,'Copy of PY1 Data(H)'!$A$1:$CZ$1,_xlfn.XLOOKUP($A162,'Copy of PY1 Data(H)'!$A$1:$A$288,'Copy of PY1 Data(H)'!$A$1:$CZ$288))</f>
        <v>#N/A</v>
      </c>
      <c r="BO162" s="643" t="e" cm="1">
        <f t="array" ref="BO162">_xlfn.XLOOKUP(BO$1,'Copy of PY1 Data(H)'!$A$1:$CZ$1,_xlfn.XLOOKUP($A162,'Copy of PY1 Data(H)'!$A$1:$A$288,'Copy of PY1 Data(H)'!$A$1:$CZ$288))</f>
        <v>#N/A</v>
      </c>
      <c r="BP162" s="643" t="e" cm="1">
        <f t="array" ref="BP162">_xlfn.XLOOKUP(BP$1,'Copy of PY1 Data(H)'!$A$1:$CZ$1,_xlfn.XLOOKUP($A162,'Copy of PY1 Data(H)'!$A$1:$A$288,'Copy of PY1 Data(H)'!$A$1:$CZ$288))</f>
        <v>#N/A</v>
      </c>
      <c r="BQ162" s="643" t="e" cm="1">
        <f t="array" ref="BQ162">_xlfn.XLOOKUP(BQ$1,'Copy of PY1 Data(H)'!$A$1:$CZ$1,_xlfn.XLOOKUP($A162,'Copy of PY1 Data(H)'!$A$1:$A$288,'Copy of PY1 Data(H)'!$A$1:$CZ$288))</f>
        <v>#N/A</v>
      </c>
      <c r="BR162" s="643" t="e" cm="1">
        <f t="array" ref="BR162">_xlfn.XLOOKUP(BR$1,'Copy of PY1 Data(H)'!$A$1:$CZ$1,_xlfn.XLOOKUP($A162,'Copy of PY1 Data(H)'!$A$1:$A$288,'Copy of PY1 Data(H)'!$A$1:$CZ$288))</f>
        <v>#N/A</v>
      </c>
      <c r="BS162" s="643" t="e" cm="1">
        <f t="array" ref="BS162">_xlfn.XLOOKUP(BS$1,'Copy of PY1 Data(H)'!$A$1:$CZ$1,_xlfn.XLOOKUP($A162,'Copy of PY1 Data(H)'!$A$1:$A$288,'Copy of PY1 Data(H)'!$A$1:$CZ$288))</f>
        <v>#N/A</v>
      </c>
      <c r="BT162" s="643" t="e" cm="1">
        <f t="array" ref="BT162">_xlfn.XLOOKUP(BT$1,'Copy of PY1 Data(H)'!$A$1:$CZ$1,_xlfn.XLOOKUP($A162,'Copy of PY1 Data(H)'!$A$1:$A$288,'Copy of PY1 Data(H)'!$A$1:$CZ$288))</f>
        <v>#N/A</v>
      </c>
      <c r="BU162" s="643" t="e" cm="1">
        <f t="array" ref="BU162">_xlfn.XLOOKUP(BU$1,'Copy of PY1 Data(H)'!$A$1:$CZ$1,_xlfn.XLOOKUP($A162,'Copy of PY1 Data(H)'!$A$1:$A$288,'Copy of PY1 Data(H)'!$A$1:$CZ$288))</f>
        <v>#N/A</v>
      </c>
      <c r="BV162" s="643" t="e" cm="1">
        <f t="array" ref="BV162">_xlfn.XLOOKUP(BV$1,'Copy of PY1 Data(H)'!$A$1:$CZ$1,_xlfn.XLOOKUP($A162,'Copy of PY1 Data(H)'!$A$1:$A$288,'Copy of PY1 Data(H)'!$A$1:$CZ$288))</f>
        <v>#N/A</v>
      </c>
      <c r="BW162" s="643" t="e" cm="1">
        <f t="array" ref="BW162">_xlfn.XLOOKUP(BW$1,'Copy of PY1 Data(H)'!$A$1:$CZ$1,_xlfn.XLOOKUP($A162,'Copy of PY1 Data(H)'!$A$1:$A$288,'Copy of PY1 Data(H)'!$A$1:$CZ$288))</f>
        <v>#N/A</v>
      </c>
      <c r="BX162" s="643" t="e" cm="1">
        <f t="array" ref="BX162">_xlfn.XLOOKUP(BX$1,'Copy of PY1 Data(H)'!$A$1:$CZ$1,_xlfn.XLOOKUP($A162,'Copy of PY1 Data(H)'!$A$1:$A$288,'Copy of PY1 Data(H)'!$A$1:$CZ$288))</f>
        <v>#N/A</v>
      </c>
      <c r="BY162" s="643" t="e" cm="1">
        <f t="array" ref="BY162">_xlfn.XLOOKUP(BY$1,'Copy of PY1 Data(H)'!$A$1:$CZ$1,_xlfn.XLOOKUP($A162,'Copy of PY1 Data(H)'!$A$1:$A$288,'Copy of PY1 Data(H)'!$A$1:$CZ$288))</f>
        <v>#N/A</v>
      </c>
      <c r="BZ162" s="643" t="e" cm="1">
        <f t="array" ref="BZ162">_xlfn.XLOOKUP(BZ$1,'Copy of PY1 Data(H)'!$A$1:$CZ$1,_xlfn.XLOOKUP($A162,'Copy of PY1 Data(H)'!$A$1:$A$288,'Copy of PY1 Data(H)'!$A$1:$CZ$288))</f>
        <v>#N/A</v>
      </c>
      <c r="CA162" s="643" t="e" cm="1">
        <f t="array" ref="CA162">_xlfn.XLOOKUP(CA$1,'Copy of PY1 Data(H)'!$A$1:$CZ$1,_xlfn.XLOOKUP($A162,'Copy of PY1 Data(H)'!$A$1:$A$288,'Copy of PY1 Data(H)'!$A$1:$CZ$288))</f>
        <v>#N/A</v>
      </c>
      <c r="CB162" s="643" t="e" cm="1">
        <f t="array" ref="CB162">_xlfn.XLOOKUP(CB$1,'Copy of PY1 Data(H)'!$A$1:$CZ$1,_xlfn.XLOOKUP($A162,'Copy of PY1 Data(H)'!$A$1:$A$288,'Copy of PY1 Data(H)'!$A$1:$CZ$288))</f>
        <v>#N/A</v>
      </c>
      <c r="CC162" s="643" t="e" cm="1">
        <f t="array" ref="CC162">_xlfn.XLOOKUP(CC$1,'Copy of PY1 Data(H)'!$A$1:$CZ$1,_xlfn.XLOOKUP($A162,'Copy of PY1 Data(H)'!$A$1:$A$288,'Copy of PY1 Data(H)'!$A$1:$CZ$288))</f>
        <v>#N/A</v>
      </c>
      <c r="CD162" s="643" t="e" cm="1">
        <f t="array" ref="CD162">_xlfn.XLOOKUP(CD$1,'Copy of PY1 Data(H)'!$A$1:$CZ$1,_xlfn.XLOOKUP($A162,'Copy of PY1 Data(H)'!$A$1:$A$288,'Copy of PY1 Data(H)'!$A$1:$CZ$288))</f>
        <v>#N/A</v>
      </c>
    </row>
    <row r="163" spans="1:82" s="643" customFormat="1" x14ac:dyDescent="0.3">
      <c r="A163" s="643">
        <v>1061</v>
      </c>
      <c r="C163" s="643" t="s">
        <v>2970</v>
      </c>
      <c r="D163" s="643" t="e" cm="1">
        <f t="array" ref="D163">_xlfn.XLOOKUP(D$1,'Copy of PY1 Data(H)'!$A$1:$CZ$1,_xlfn.XLOOKUP($A163,'Copy of PY1 Data(H)'!$A$1:$A$288,'Copy of PY1 Data(H)'!$A$1:$CZ$288))</f>
        <v>#N/A</v>
      </c>
      <c r="E163" s="643" t="e" cm="1">
        <f t="array" ref="E163">_xlfn.XLOOKUP(E$1,'Copy of PY1 Data(H)'!$A$1:$CZ$1,_xlfn.XLOOKUP($A163,'Copy of PY1 Data(H)'!$A$1:$A$288,'Copy of PY1 Data(H)'!$A$1:$CZ$288))</f>
        <v>#N/A</v>
      </c>
      <c r="F163" s="643" t="e" cm="1">
        <f t="array" ref="F163">_xlfn.XLOOKUP(F$1,'Copy of PY1 Data(H)'!$A$1:$CZ$1,_xlfn.XLOOKUP($A163,'Copy of PY1 Data(H)'!$A$1:$A$288,'Copy of PY1 Data(H)'!$A$1:$CZ$288))</f>
        <v>#N/A</v>
      </c>
      <c r="G163" s="643" t="e" cm="1">
        <f t="array" ref="G163">_xlfn.XLOOKUP(G$1,'Copy of PY1 Data(H)'!$A$1:$CZ$1,_xlfn.XLOOKUP($A163,'Copy of PY1 Data(H)'!$A$1:$A$288,'Copy of PY1 Data(H)'!$A$1:$CZ$288))</f>
        <v>#N/A</v>
      </c>
      <c r="H163" s="643" t="e" cm="1">
        <f t="array" ref="H163">_xlfn.XLOOKUP(H$1,'Copy of PY1 Data(H)'!$A$1:$CZ$1,_xlfn.XLOOKUP($A163,'Copy of PY1 Data(H)'!$A$1:$A$288,'Copy of PY1 Data(H)'!$A$1:$CZ$288))</f>
        <v>#N/A</v>
      </c>
      <c r="I163" s="643" t="e" cm="1">
        <f t="array" ref="I163">_xlfn.XLOOKUP(I$1,'Copy of PY1 Data(H)'!$A$1:$CZ$1,_xlfn.XLOOKUP($A163,'Copy of PY1 Data(H)'!$A$1:$A$288,'Copy of PY1 Data(H)'!$A$1:$CZ$288))</f>
        <v>#N/A</v>
      </c>
      <c r="J163" s="643" t="e" cm="1">
        <f t="array" ref="J163">_xlfn.XLOOKUP(J$1,'Copy of PY1 Data(H)'!$A$1:$CZ$1,_xlfn.XLOOKUP($A163,'Copy of PY1 Data(H)'!$A$1:$A$288,'Copy of PY1 Data(H)'!$A$1:$CZ$288))</f>
        <v>#N/A</v>
      </c>
      <c r="K163" s="643" t="e" cm="1">
        <f t="array" ref="K163">_xlfn.XLOOKUP(K$1,'Copy of PY1 Data(H)'!$A$1:$CZ$1,_xlfn.XLOOKUP($A163,'Copy of PY1 Data(H)'!$A$1:$A$288,'Copy of PY1 Data(H)'!$A$1:$CZ$288))</f>
        <v>#N/A</v>
      </c>
      <c r="L163" s="643" t="e" cm="1">
        <f t="array" ref="L163">_xlfn.XLOOKUP(L$1,'Copy of PY1 Data(H)'!$A$1:$CZ$1,_xlfn.XLOOKUP($A163,'Copy of PY1 Data(H)'!$A$1:$A$288,'Copy of PY1 Data(H)'!$A$1:$CZ$288))</f>
        <v>#N/A</v>
      </c>
      <c r="M163" s="643" t="e" cm="1">
        <f t="array" ref="M163">_xlfn.XLOOKUP(M$1,'Copy of PY1 Data(H)'!$A$1:$CZ$1,_xlfn.XLOOKUP($A163,'Copy of PY1 Data(H)'!$A$1:$A$288,'Copy of PY1 Data(H)'!$A$1:$CZ$288))</f>
        <v>#N/A</v>
      </c>
      <c r="N163" s="643" t="e" cm="1">
        <f t="array" ref="N163">_xlfn.XLOOKUP(N$1,'Copy of PY1 Data(H)'!$A$1:$CZ$1,_xlfn.XLOOKUP($A163,'Copy of PY1 Data(H)'!$A$1:$A$288,'Copy of PY1 Data(H)'!$A$1:$CZ$288))</f>
        <v>#N/A</v>
      </c>
      <c r="O163" s="643" t="e" cm="1">
        <f t="array" ref="O163">_xlfn.XLOOKUP(O$1,'Copy of PY1 Data(H)'!$A$1:$CZ$1,_xlfn.XLOOKUP($A163,'Copy of PY1 Data(H)'!$A$1:$A$288,'Copy of PY1 Data(H)'!$A$1:$CZ$288))</f>
        <v>#N/A</v>
      </c>
      <c r="P163" s="643" t="e" cm="1">
        <f t="array" ref="P163">_xlfn.XLOOKUP(P$1,'Copy of PY1 Data(H)'!$A$1:$CZ$1,_xlfn.XLOOKUP($A163,'Copy of PY1 Data(H)'!$A$1:$A$288,'Copy of PY1 Data(H)'!$A$1:$CZ$288))</f>
        <v>#N/A</v>
      </c>
      <c r="Q163" s="643" t="e" cm="1">
        <f t="array" ref="Q163">_xlfn.XLOOKUP(Q$1,'Copy of PY1 Data(H)'!$A$1:$CZ$1,_xlfn.XLOOKUP($A163,'Copy of PY1 Data(H)'!$A$1:$A$288,'Copy of PY1 Data(H)'!$A$1:$CZ$288))</f>
        <v>#N/A</v>
      </c>
      <c r="R163" s="643" t="e" cm="1">
        <f t="array" ref="R163">_xlfn.XLOOKUP(R$1,'Copy of PY1 Data(H)'!$A$1:$CZ$1,_xlfn.XLOOKUP($A163,'Copy of PY1 Data(H)'!$A$1:$A$288,'Copy of PY1 Data(H)'!$A$1:$CZ$288))</f>
        <v>#N/A</v>
      </c>
      <c r="S163" s="643" t="e" cm="1">
        <f t="array" ref="S163">_xlfn.XLOOKUP(S$1,'Copy of PY1 Data(H)'!$A$1:$CZ$1,_xlfn.XLOOKUP($A163,'Copy of PY1 Data(H)'!$A$1:$A$288,'Copy of PY1 Data(H)'!$A$1:$CZ$288))</f>
        <v>#N/A</v>
      </c>
      <c r="T163" s="643" t="e" cm="1">
        <f t="array" ref="T163">_xlfn.XLOOKUP(T$1,'Copy of PY1 Data(H)'!$A$1:$CZ$1,_xlfn.XLOOKUP($A163,'Copy of PY1 Data(H)'!$A$1:$A$288,'Copy of PY1 Data(H)'!$A$1:$CZ$288))</f>
        <v>#N/A</v>
      </c>
      <c r="U163" s="643" t="e" cm="1">
        <f t="array" ref="U163">_xlfn.XLOOKUP(U$1,'Copy of PY1 Data(H)'!$A$1:$CZ$1,_xlfn.XLOOKUP($A163,'Copy of PY1 Data(H)'!$A$1:$A$288,'Copy of PY1 Data(H)'!$A$1:$CZ$288))</f>
        <v>#N/A</v>
      </c>
      <c r="V163" s="643" t="e" cm="1">
        <f t="array" ref="V163">_xlfn.XLOOKUP(V$1,'Copy of PY1 Data(H)'!$A$1:$CZ$1,_xlfn.XLOOKUP($A163,'Copy of PY1 Data(H)'!$A$1:$A$288,'Copy of PY1 Data(H)'!$A$1:$CZ$288))</f>
        <v>#N/A</v>
      </c>
      <c r="W163" s="643" t="e" cm="1">
        <f t="array" ref="W163">_xlfn.XLOOKUP(W$1,'Copy of PY1 Data(H)'!$A$1:$CZ$1,_xlfn.XLOOKUP($A163,'Copy of PY1 Data(H)'!$A$1:$A$288,'Copy of PY1 Data(H)'!$A$1:$CZ$288))</f>
        <v>#N/A</v>
      </c>
      <c r="X163" s="643" t="e" cm="1">
        <f t="array" ref="X163">_xlfn.XLOOKUP(X$1,'Copy of PY1 Data(H)'!$A$1:$CZ$1,_xlfn.XLOOKUP($A163,'Copy of PY1 Data(H)'!$A$1:$A$288,'Copy of PY1 Data(H)'!$A$1:$CZ$288))</f>
        <v>#N/A</v>
      </c>
      <c r="Y163" s="643" t="e" cm="1">
        <f t="array" ref="Y163">_xlfn.XLOOKUP(Y$1,'Copy of PY1 Data(H)'!$A$1:$CZ$1,_xlfn.XLOOKUP($A163,'Copy of PY1 Data(H)'!$A$1:$A$288,'Copy of PY1 Data(H)'!$A$1:$CZ$288))</f>
        <v>#N/A</v>
      </c>
      <c r="Z163" s="643" t="e" cm="1">
        <f t="array" ref="Z163">_xlfn.XLOOKUP(Z$1,'Copy of PY1 Data(H)'!$A$1:$CZ$1,_xlfn.XLOOKUP($A163,'Copy of PY1 Data(H)'!$A$1:$A$288,'Copy of PY1 Data(H)'!$A$1:$CZ$288))</f>
        <v>#N/A</v>
      </c>
      <c r="AA163" s="643" t="e" cm="1">
        <f t="array" ref="AA163">_xlfn.XLOOKUP(AA$1,'Copy of PY1 Data(H)'!$A$1:$CZ$1,_xlfn.XLOOKUP($A163,'Copy of PY1 Data(H)'!$A$1:$A$288,'Copy of PY1 Data(H)'!$A$1:$CZ$288))</f>
        <v>#N/A</v>
      </c>
      <c r="AB163" s="643" t="e" cm="1">
        <f t="array" ref="AB163">_xlfn.XLOOKUP(AB$1,'Copy of PY1 Data(H)'!$A$1:$CZ$1,_xlfn.XLOOKUP($A163,'Copy of PY1 Data(H)'!$A$1:$A$288,'Copy of PY1 Data(H)'!$A$1:$CZ$288))</f>
        <v>#N/A</v>
      </c>
      <c r="AC163" s="643" t="e" cm="1">
        <f t="array" ref="AC163">_xlfn.XLOOKUP(AC$1,'Copy of PY1 Data(H)'!$A$1:$CZ$1,_xlfn.XLOOKUP($A163,'Copy of PY1 Data(H)'!$A$1:$A$288,'Copy of PY1 Data(H)'!$A$1:$CZ$288))</f>
        <v>#N/A</v>
      </c>
      <c r="AD163" s="643" t="e" cm="1">
        <f t="array" ref="AD163">_xlfn.XLOOKUP(AD$1,'Copy of PY1 Data(H)'!$A$1:$CZ$1,_xlfn.XLOOKUP($A163,'Copy of PY1 Data(H)'!$A$1:$A$288,'Copy of PY1 Data(H)'!$A$1:$CZ$288))</f>
        <v>#N/A</v>
      </c>
      <c r="AE163" s="643" t="e" cm="1">
        <f t="array" ref="AE163">_xlfn.XLOOKUP(AE$1,'Copy of PY1 Data(H)'!$A$1:$CZ$1,_xlfn.XLOOKUP($A163,'Copy of PY1 Data(H)'!$A$1:$A$288,'Copy of PY1 Data(H)'!$A$1:$CZ$288))</f>
        <v>#N/A</v>
      </c>
      <c r="AF163" s="643" t="e" cm="1">
        <f t="array" ref="AF163">_xlfn.XLOOKUP(AF$1,'Copy of PY1 Data(H)'!$A$1:$CZ$1,_xlfn.XLOOKUP($A163,'Copy of PY1 Data(H)'!$A$1:$A$288,'Copy of PY1 Data(H)'!$A$1:$CZ$288))</f>
        <v>#N/A</v>
      </c>
      <c r="AG163" s="643" t="e" cm="1">
        <f t="array" ref="AG163">_xlfn.XLOOKUP(AG$1,'Copy of PY1 Data(H)'!$A$1:$CZ$1,_xlfn.XLOOKUP($A163,'Copy of PY1 Data(H)'!$A$1:$A$288,'Copy of PY1 Data(H)'!$A$1:$CZ$288))</f>
        <v>#N/A</v>
      </c>
      <c r="AH163" s="643" t="e" cm="1">
        <f t="array" ref="AH163">_xlfn.XLOOKUP(AH$1,'Copy of PY1 Data(H)'!$A$1:$CZ$1,_xlfn.XLOOKUP($A163,'Copy of PY1 Data(H)'!$A$1:$A$288,'Copy of PY1 Data(H)'!$A$1:$CZ$288))</f>
        <v>#N/A</v>
      </c>
      <c r="AI163" s="643" t="e" cm="1">
        <f t="array" ref="AI163">_xlfn.XLOOKUP(AI$1,'Copy of PY1 Data(H)'!$A$1:$CZ$1,_xlfn.XLOOKUP($A163,'Copy of PY1 Data(H)'!$A$1:$A$288,'Copy of PY1 Data(H)'!$A$1:$CZ$288))</f>
        <v>#N/A</v>
      </c>
      <c r="AJ163" s="643" t="e" cm="1">
        <f t="array" ref="AJ163">_xlfn.XLOOKUP(AJ$1,'Copy of PY1 Data(H)'!$A$1:$CZ$1,_xlfn.XLOOKUP($A163,'Copy of PY1 Data(H)'!$A$1:$A$288,'Copy of PY1 Data(H)'!$A$1:$CZ$288))</f>
        <v>#N/A</v>
      </c>
      <c r="AK163" s="643" t="e" cm="1">
        <f t="array" ref="AK163">_xlfn.XLOOKUP(AK$1,'Copy of PY1 Data(H)'!$A$1:$CZ$1,_xlfn.XLOOKUP($A163,'Copy of PY1 Data(H)'!$A$1:$A$288,'Copy of PY1 Data(H)'!$A$1:$CZ$288))</f>
        <v>#N/A</v>
      </c>
      <c r="AL163" s="643" t="e" cm="1">
        <f t="array" ref="AL163">_xlfn.XLOOKUP(AL$1,'Copy of PY1 Data(H)'!$A$1:$CZ$1,_xlfn.XLOOKUP($A163,'Copy of PY1 Data(H)'!$A$1:$A$288,'Copy of PY1 Data(H)'!$A$1:$CZ$288))</f>
        <v>#N/A</v>
      </c>
      <c r="AM163" s="643" t="e" cm="1">
        <f t="array" ref="AM163">_xlfn.XLOOKUP(AM$1,'Copy of PY1 Data(H)'!$A$1:$CZ$1,_xlfn.XLOOKUP($A163,'Copy of PY1 Data(H)'!$A$1:$A$288,'Copy of PY1 Data(H)'!$A$1:$CZ$288))</f>
        <v>#N/A</v>
      </c>
      <c r="AN163" s="643" t="e" cm="1">
        <f t="array" ref="AN163">_xlfn.XLOOKUP(AN$1,'Copy of PY1 Data(H)'!$A$1:$CZ$1,_xlfn.XLOOKUP($A163,'Copy of PY1 Data(H)'!$A$1:$A$288,'Copy of PY1 Data(H)'!$A$1:$CZ$288))</f>
        <v>#N/A</v>
      </c>
      <c r="AO163" s="643" t="e" cm="1">
        <f t="array" ref="AO163">_xlfn.XLOOKUP(AO$1,'Copy of PY1 Data(H)'!$A$1:$CZ$1,_xlfn.XLOOKUP($A163,'Copy of PY1 Data(H)'!$A$1:$A$288,'Copy of PY1 Data(H)'!$A$1:$CZ$288))</f>
        <v>#N/A</v>
      </c>
      <c r="AP163" s="643" t="e" cm="1">
        <f t="array" ref="AP163">_xlfn.XLOOKUP(AP$1,'Copy of PY1 Data(H)'!$A$1:$CZ$1,_xlfn.XLOOKUP($A163,'Copy of PY1 Data(H)'!$A$1:$A$288,'Copy of PY1 Data(H)'!$A$1:$CZ$288))</f>
        <v>#N/A</v>
      </c>
      <c r="AQ163" s="643" t="e" cm="1">
        <f t="array" ref="AQ163">_xlfn.XLOOKUP(AQ$1,'Copy of PY1 Data(H)'!$A$1:$CZ$1,_xlfn.XLOOKUP($A163,'Copy of PY1 Data(H)'!$A$1:$A$288,'Copy of PY1 Data(H)'!$A$1:$CZ$288))</f>
        <v>#N/A</v>
      </c>
      <c r="AR163" s="643" t="e" cm="1">
        <f t="array" ref="AR163">_xlfn.XLOOKUP(AR$1,'Copy of PY1 Data(H)'!$A$1:$CZ$1,_xlfn.XLOOKUP($A163,'Copy of PY1 Data(H)'!$A$1:$A$288,'Copy of PY1 Data(H)'!$A$1:$CZ$288))</f>
        <v>#N/A</v>
      </c>
      <c r="AS163" s="643" t="e" cm="1">
        <f t="array" ref="AS163">_xlfn.XLOOKUP(AS$1,'Copy of PY1 Data(H)'!$A$1:$CZ$1,_xlfn.XLOOKUP($A163,'Copy of PY1 Data(H)'!$A$1:$A$288,'Copy of PY1 Data(H)'!$A$1:$CZ$288))</f>
        <v>#N/A</v>
      </c>
      <c r="AT163" s="643" t="e" cm="1">
        <f t="array" ref="AT163">_xlfn.XLOOKUP(AT$1,'Copy of PY1 Data(H)'!$A$1:$CZ$1,_xlfn.XLOOKUP($A163,'Copy of PY1 Data(H)'!$A$1:$A$288,'Copy of PY1 Data(H)'!$A$1:$CZ$288))</f>
        <v>#N/A</v>
      </c>
      <c r="AU163" s="643" t="e" cm="1">
        <f t="array" ref="AU163">_xlfn.XLOOKUP(AU$1,'Copy of PY1 Data(H)'!$A$1:$CZ$1,_xlfn.XLOOKUP($A163,'Copy of PY1 Data(H)'!$A$1:$A$288,'Copy of PY1 Data(H)'!$A$1:$CZ$288))</f>
        <v>#N/A</v>
      </c>
      <c r="AV163" s="643" t="e" cm="1">
        <f t="array" ref="AV163">_xlfn.XLOOKUP(AV$1,'Copy of PY1 Data(H)'!$A$1:$CZ$1,_xlfn.XLOOKUP($A163,'Copy of PY1 Data(H)'!$A$1:$A$288,'Copy of PY1 Data(H)'!$A$1:$CZ$288))</f>
        <v>#N/A</v>
      </c>
      <c r="AW163" s="643" t="e" cm="1">
        <f t="array" ref="AW163">_xlfn.XLOOKUP(AW$1,'Copy of PY1 Data(H)'!$A$1:$CZ$1,_xlfn.XLOOKUP($A163,'Copy of PY1 Data(H)'!$A$1:$A$288,'Copy of PY1 Data(H)'!$A$1:$CZ$288))</f>
        <v>#N/A</v>
      </c>
      <c r="AX163" s="643" t="e" cm="1">
        <f t="array" ref="AX163">_xlfn.XLOOKUP(AX$1,'Copy of PY1 Data(H)'!$A$1:$CZ$1,_xlfn.XLOOKUP($A163,'Copy of PY1 Data(H)'!$A$1:$A$288,'Copy of PY1 Data(H)'!$A$1:$CZ$288))</f>
        <v>#N/A</v>
      </c>
      <c r="AY163" s="643" t="e" cm="1">
        <f t="array" ref="AY163">_xlfn.XLOOKUP(AY$1,'Copy of PY1 Data(H)'!$A$1:$CZ$1,_xlfn.XLOOKUP($A163,'Copy of PY1 Data(H)'!$A$1:$A$288,'Copy of PY1 Data(H)'!$A$1:$CZ$288))</f>
        <v>#N/A</v>
      </c>
      <c r="AZ163" s="643" t="e" cm="1">
        <f t="array" ref="AZ163">_xlfn.XLOOKUP(AZ$1,'Copy of PY1 Data(H)'!$A$1:$CZ$1,_xlfn.XLOOKUP($A163,'Copy of PY1 Data(H)'!$A$1:$A$288,'Copy of PY1 Data(H)'!$A$1:$CZ$288))</f>
        <v>#N/A</v>
      </c>
      <c r="BA163" s="643" t="e" cm="1">
        <f t="array" ref="BA163">_xlfn.XLOOKUP(BA$1,'Copy of PY1 Data(H)'!$A$1:$CZ$1,_xlfn.XLOOKUP($A163,'Copy of PY1 Data(H)'!$A$1:$A$288,'Copy of PY1 Data(H)'!$A$1:$CZ$288))</f>
        <v>#N/A</v>
      </c>
      <c r="BB163" s="643" t="e" cm="1">
        <f t="array" ref="BB163">_xlfn.XLOOKUP(BB$1,'Copy of PY1 Data(H)'!$A$1:$CZ$1,_xlfn.XLOOKUP($A163,'Copy of PY1 Data(H)'!$A$1:$A$288,'Copy of PY1 Data(H)'!$A$1:$CZ$288))</f>
        <v>#N/A</v>
      </c>
      <c r="BC163" s="643" t="e" cm="1">
        <f t="array" ref="BC163">_xlfn.XLOOKUP(BC$1,'Copy of PY1 Data(H)'!$A$1:$CZ$1,_xlfn.XLOOKUP($A163,'Copy of PY1 Data(H)'!$A$1:$A$288,'Copy of PY1 Data(H)'!$A$1:$CZ$288))</f>
        <v>#N/A</v>
      </c>
      <c r="BD163" s="643" t="e" cm="1">
        <f t="array" ref="BD163">_xlfn.XLOOKUP(BD$1,'Copy of PY1 Data(H)'!$A$1:$CZ$1,_xlfn.XLOOKUP($A163,'Copy of PY1 Data(H)'!$A$1:$A$288,'Copy of PY1 Data(H)'!$A$1:$CZ$288))</f>
        <v>#N/A</v>
      </c>
      <c r="BE163" s="643" t="e" cm="1">
        <f t="array" ref="BE163">_xlfn.XLOOKUP(BE$1,'Copy of PY1 Data(H)'!$A$1:$CZ$1,_xlfn.XLOOKUP($A163,'Copy of PY1 Data(H)'!$A$1:$A$288,'Copy of PY1 Data(H)'!$A$1:$CZ$288))</f>
        <v>#N/A</v>
      </c>
      <c r="BF163" s="643" t="e" cm="1">
        <f t="array" ref="BF163">_xlfn.XLOOKUP(BF$1,'Copy of PY1 Data(H)'!$A$1:$CZ$1,_xlfn.XLOOKUP($A163,'Copy of PY1 Data(H)'!$A$1:$A$288,'Copy of PY1 Data(H)'!$A$1:$CZ$288))</f>
        <v>#N/A</v>
      </c>
      <c r="BG163" s="643" t="e" cm="1">
        <f t="array" ref="BG163">_xlfn.XLOOKUP(BG$1,'Copy of PY1 Data(H)'!$A$1:$CZ$1,_xlfn.XLOOKUP($A163,'Copy of PY1 Data(H)'!$A$1:$A$288,'Copy of PY1 Data(H)'!$A$1:$CZ$288))</f>
        <v>#N/A</v>
      </c>
      <c r="BH163" s="643" t="e" cm="1">
        <f t="array" ref="BH163">_xlfn.XLOOKUP(BH$1,'Copy of PY1 Data(H)'!$A$1:$CZ$1,_xlfn.XLOOKUP($A163,'Copy of PY1 Data(H)'!$A$1:$A$288,'Copy of PY1 Data(H)'!$A$1:$CZ$288))</f>
        <v>#N/A</v>
      </c>
      <c r="BI163" s="643" t="e" cm="1">
        <f t="array" ref="BI163">_xlfn.XLOOKUP(BI$1,'Copy of PY1 Data(H)'!$A$1:$CZ$1,_xlfn.XLOOKUP($A163,'Copy of PY1 Data(H)'!$A$1:$A$288,'Copy of PY1 Data(H)'!$A$1:$CZ$288))</f>
        <v>#N/A</v>
      </c>
      <c r="BJ163" s="643" t="e" cm="1">
        <f t="array" ref="BJ163">_xlfn.XLOOKUP(BJ$1,'Copy of PY1 Data(H)'!$A$1:$CZ$1,_xlfn.XLOOKUP($A163,'Copy of PY1 Data(H)'!$A$1:$A$288,'Copy of PY1 Data(H)'!$A$1:$CZ$288))</f>
        <v>#N/A</v>
      </c>
      <c r="BK163" s="643" t="e" cm="1">
        <f t="array" ref="BK163">_xlfn.XLOOKUP(BK$1,'Copy of PY1 Data(H)'!$A$1:$CZ$1,_xlfn.XLOOKUP($A163,'Copy of PY1 Data(H)'!$A$1:$A$288,'Copy of PY1 Data(H)'!$A$1:$CZ$288))</f>
        <v>#N/A</v>
      </c>
      <c r="BL163" s="643" t="e" cm="1">
        <f t="array" ref="BL163">_xlfn.XLOOKUP(BL$1,'Copy of PY1 Data(H)'!$A$1:$CZ$1,_xlfn.XLOOKUP($A163,'Copy of PY1 Data(H)'!$A$1:$A$288,'Copy of PY1 Data(H)'!$A$1:$CZ$288))</f>
        <v>#N/A</v>
      </c>
      <c r="BM163" s="643" t="e" cm="1">
        <f t="array" ref="BM163">_xlfn.XLOOKUP(BM$1,'Copy of PY1 Data(H)'!$A$1:$CZ$1,_xlfn.XLOOKUP($A163,'Copy of PY1 Data(H)'!$A$1:$A$288,'Copy of PY1 Data(H)'!$A$1:$CZ$288))</f>
        <v>#N/A</v>
      </c>
      <c r="BN163" s="643" t="e" cm="1">
        <f t="array" ref="BN163">_xlfn.XLOOKUP(BN$1,'Copy of PY1 Data(H)'!$A$1:$CZ$1,_xlfn.XLOOKUP($A163,'Copy of PY1 Data(H)'!$A$1:$A$288,'Copy of PY1 Data(H)'!$A$1:$CZ$288))</f>
        <v>#N/A</v>
      </c>
      <c r="BO163" s="643" t="e" cm="1">
        <f t="array" ref="BO163">_xlfn.XLOOKUP(BO$1,'Copy of PY1 Data(H)'!$A$1:$CZ$1,_xlfn.XLOOKUP($A163,'Copy of PY1 Data(H)'!$A$1:$A$288,'Copy of PY1 Data(H)'!$A$1:$CZ$288))</f>
        <v>#N/A</v>
      </c>
      <c r="BP163" s="643" t="e" cm="1">
        <f t="array" ref="BP163">_xlfn.XLOOKUP(BP$1,'Copy of PY1 Data(H)'!$A$1:$CZ$1,_xlfn.XLOOKUP($A163,'Copy of PY1 Data(H)'!$A$1:$A$288,'Copy of PY1 Data(H)'!$A$1:$CZ$288))</f>
        <v>#N/A</v>
      </c>
      <c r="BQ163" s="643" t="e" cm="1">
        <f t="array" ref="BQ163">_xlfn.XLOOKUP(BQ$1,'Copy of PY1 Data(H)'!$A$1:$CZ$1,_xlfn.XLOOKUP($A163,'Copy of PY1 Data(H)'!$A$1:$A$288,'Copy of PY1 Data(H)'!$A$1:$CZ$288))</f>
        <v>#N/A</v>
      </c>
      <c r="BR163" s="643" t="e" cm="1">
        <f t="array" ref="BR163">_xlfn.XLOOKUP(BR$1,'Copy of PY1 Data(H)'!$A$1:$CZ$1,_xlfn.XLOOKUP($A163,'Copy of PY1 Data(H)'!$A$1:$A$288,'Copy of PY1 Data(H)'!$A$1:$CZ$288))</f>
        <v>#N/A</v>
      </c>
      <c r="BS163" s="643" t="e" cm="1">
        <f t="array" ref="BS163">_xlfn.XLOOKUP(BS$1,'Copy of PY1 Data(H)'!$A$1:$CZ$1,_xlfn.XLOOKUP($A163,'Copy of PY1 Data(H)'!$A$1:$A$288,'Copy of PY1 Data(H)'!$A$1:$CZ$288))</f>
        <v>#N/A</v>
      </c>
      <c r="BT163" s="643" t="e" cm="1">
        <f t="array" ref="BT163">_xlfn.XLOOKUP(BT$1,'Copy of PY1 Data(H)'!$A$1:$CZ$1,_xlfn.XLOOKUP($A163,'Copy of PY1 Data(H)'!$A$1:$A$288,'Copy of PY1 Data(H)'!$A$1:$CZ$288))</f>
        <v>#N/A</v>
      </c>
      <c r="BU163" s="643" t="e" cm="1">
        <f t="array" ref="BU163">_xlfn.XLOOKUP(BU$1,'Copy of PY1 Data(H)'!$A$1:$CZ$1,_xlfn.XLOOKUP($A163,'Copy of PY1 Data(H)'!$A$1:$A$288,'Copy of PY1 Data(H)'!$A$1:$CZ$288))</f>
        <v>#N/A</v>
      </c>
      <c r="BV163" s="643" t="e" cm="1">
        <f t="array" ref="BV163">_xlfn.XLOOKUP(BV$1,'Copy of PY1 Data(H)'!$A$1:$CZ$1,_xlfn.XLOOKUP($A163,'Copy of PY1 Data(H)'!$A$1:$A$288,'Copy of PY1 Data(H)'!$A$1:$CZ$288))</f>
        <v>#N/A</v>
      </c>
      <c r="BW163" s="643" t="e" cm="1">
        <f t="array" ref="BW163">_xlfn.XLOOKUP(BW$1,'Copy of PY1 Data(H)'!$A$1:$CZ$1,_xlfn.XLOOKUP($A163,'Copy of PY1 Data(H)'!$A$1:$A$288,'Copy of PY1 Data(H)'!$A$1:$CZ$288))</f>
        <v>#N/A</v>
      </c>
      <c r="BX163" s="643" t="e" cm="1">
        <f t="array" ref="BX163">_xlfn.XLOOKUP(BX$1,'Copy of PY1 Data(H)'!$A$1:$CZ$1,_xlfn.XLOOKUP($A163,'Copy of PY1 Data(H)'!$A$1:$A$288,'Copy of PY1 Data(H)'!$A$1:$CZ$288))</f>
        <v>#N/A</v>
      </c>
      <c r="BY163" s="643" t="e" cm="1">
        <f t="array" ref="BY163">_xlfn.XLOOKUP(BY$1,'Copy of PY1 Data(H)'!$A$1:$CZ$1,_xlfn.XLOOKUP($A163,'Copy of PY1 Data(H)'!$A$1:$A$288,'Copy of PY1 Data(H)'!$A$1:$CZ$288))</f>
        <v>#N/A</v>
      </c>
      <c r="BZ163" s="643" t="e" cm="1">
        <f t="array" ref="BZ163">_xlfn.XLOOKUP(BZ$1,'Copy of PY1 Data(H)'!$A$1:$CZ$1,_xlfn.XLOOKUP($A163,'Copy of PY1 Data(H)'!$A$1:$A$288,'Copy of PY1 Data(H)'!$A$1:$CZ$288))</f>
        <v>#N/A</v>
      </c>
      <c r="CA163" s="643" t="e" cm="1">
        <f t="array" ref="CA163">_xlfn.XLOOKUP(CA$1,'Copy of PY1 Data(H)'!$A$1:$CZ$1,_xlfn.XLOOKUP($A163,'Copy of PY1 Data(H)'!$A$1:$A$288,'Copy of PY1 Data(H)'!$A$1:$CZ$288))</f>
        <v>#N/A</v>
      </c>
      <c r="CB163" s="643" t="e" cm="1">
        <f t="array" ref="CB163">_xlfn.XLOOKUP(CB$1,'Copy of PY1 Data(H)'!$A$1:$CZ$1,_xlfn.XLOOKUP($A163,'Copy of PY1 Data(H)'!$A$1:$A$288,'Copy of PY1 Data(H)'!$A$1:$CZ$288))</f>
        <v>#N/A</v>
      </c>
      <c r="CC163" s="643" t="e" cm="1">
        <f t="array" ref="CC163">_xlfn.XLOOKUP(CC$1,'Copy of PY1 Data(H)'!$A$1:$CZ$1,_xlfn.XLOOKUP($A163,'Copy of PY1 Data(H)'!$A$1:$A$288,'Copy of PY1 Data(H)'!$A$1:$CZ$288))</f>
        <v>#N/A</v>
      </c>
      <c r="CD163" s="643" t="e" cm="1">
        <f t="array" ref="CD163">_xlfn.XLOOKUP(CD$1,'Copy of PY1 Data(H)'!$A$1:$CZ$1,_xlfn.XLOOKUP($A163,'Copy of PY1 Data(H)'!$A$1:$A$288,'Copy of PY1 Data(H)'!$A$1:$CZ$288))</f>
        <v>#N/A</v>
      </c>
    </row>
    <row r="164" spans="1:82" s="643" customFormat="1" x14ac:dyDescent="0.3">
      <c r="A164" s="643">
        <v>1062</v>
      </c>
      <c r="C164" s="643" t="s">
        <v>2970</v>
      </c>
      <c r="D164" s="643" t="e" cm="1">
        <f t="array" ref="D164">_xlfn.XLOOKUP(D$1,'Copy of PY1 Data(H)'!$A$1:$CZ$1,_xlfn.XLOOKUP($A164,'Copy of PY1 Data(H)'!$A$1:$A$288,'Copy of PY1 Data(H)'!$A$1:$CZ$288))</f>
        <v>#N/A</v>
      </c>
      <c r="E164" s="643" t="e" cm="1">
        <f t="array" ref="E164">_xlfn.XLOOKUP(E$1,'Copy of PY1 Data(H)'!$A$1:$CZ$1,_xlfn.XLOOKUP($A164,'Copy of PY1 Data(H)'!$A$1:$A$288,'Copy of PY1 Data(H)'!$A$1:$CZ$288))</f>
        <v>#N/A</v>
      </c>
      <c r="F164" s="643" t="e" cm="1">
        <f t="array" ref="F164">_xlfn.XLOOKUP(F$1,'Copy of PY1 Data(H)'!$A$1:$CZ$1,_xlfn.XLOOKUP($A164,'Copy of PY1 Data(H)'!$A$1:$A$288,'Copy of PY1 Data(H)'!$A$1:$CZ$288))</f>
        <v>#N/A</v>
      </c>
      <c r="G164" s="643" t="e" cm="1">
        <f t="array" ref="G164">_xlfn.XLOOKUP(G$1,'Copy of PY1 Data(H)'!$A$1:$CZ$1,_xlfn.XLOOKUP($A164,'Copy of PY1 Data(H)'!$A$1:$A$288,'Copy of PY1 Data(H)'!$A$1:$CZ$288))</f>
        <v>#N/A</v>
      </c>
      <c r="H164" s="643" t="e" cm="1">
        <f t="array" ref="H164">_xlfn.XLOOKUP(H$1,'Copy of PY1 Data(H)'!$A$1:$CZ$1,_xlfn.XLOOKUP($A164,'Copy of PY1 Data(H)'!$A$1:$A$288,'Copy of PY1 Data(H)'!$A$1:$CZ$288))</f>
        <v>#N/A</v>
      </c>
      <c r="I164" s="643" t="e" cm="1">
        <f t="array" ref="I164">_xlfn.XLOOKUP(I$1,'Copy of PY1 Data(H)'!$A$1:$CZ$1,_xlfn.XLOOKUP($A164,'Copy of PY1 Data(H)'!$A$1:$A$288,'Copy of PY1 Data(H)'!$A$1:$CZ$288))</f>
        <v>#N/A</v>
      </c>
      <c r="J164" s="643" t="e" cm="1">
        <f t="array" ref="J164">_xlfn.XLOOKUP(J$1,'Copy of PY1 Data(H)'!$A$1:$CZ$1,_xlfn.XLOOKUP($A164,'Copy of PY1 Data(H)'!$A$1:$A$288,'Copy of PY1 Data(H)'!$A$1:$CZ$288))</f>
        <v>#N/A</v>
      </c>
      <c r="K164" s="643" t="e" cm="1">
        <f t="array" ref="K164">_xlfn.XLOOKUP(K$1,'Copy of PY1 Data(H)'!$A$1:$CZ$1,_xlfn.XLOOKUP($A164,'Copy of PY1 Data(H)'!$A$1:$A$288,'Copy of PY1 Data(H)'!$A$1:$CZ$288))</f>
        <v>#N/A</v>
      </c>
      <c r="L164" s="643" t="e" cm="1">
        <f t="array" ref="L164">_xlfn.XLOOKUP(L$1,'Copy of PY1 Data(H)'!$A$1:$CZ$1,_xlfn.XLOOKUP($A164,'Copy of PY1 Data(H)'!$A$1:$A$288,'Copy of PY1 Data(H)'!$A$1:$CZ$288))</f>
        <v>#N/A</v>
      </c>
      <c r="M164" s="643" t="e" cm="1">
        <f t="array" ref="M164">_xlfn.XLOOKUP(M$1,'Copy of PY1 Data(H)'!$A$1:$CZ$1,_xlfn.XLOOKUP($A164,'Copy of PY1 Data(H)'!$A$1:$A$288,'Copy of PY1 Data(H)'!$A$1:$CZ$288))</f>
        <v>#N/A</v>
      </c>
      <c r="N164" s="643" t="e" cm="1">
        <f t="array" ref="N164">_xlfn.XLOOKUP(N$1,'Copy of PY1 Data(H)'!$A$1:$CZ$1,_xlfn.XLOOKUP($A164,'Copy of PY1 Data(H)'!$A$1:$A$288,'Copy of PY1 Data(H)'!$A$1:$CZ$288))</f>
        <v>#N/A</v>
      </c>
      <c r="O164" s="643" t="e" cm="1">
        <f t="array" ref="O164">_xlfn.XLOOKUP(O$1,'Copy of PY1 Data(H)'!$A$1:$CZ$1,_xlfn.XLOOKUP($A164,'Copy of PY1 Data(H)'!$A$1:$A$288,'Copy of PY1 Data(H)'!$A$1:$CZ$288))</f>
        <v>#N/A</v>
      </c>
      <c r="P164" s="643" t="e" cm="1">
        <f t="array" ref="P164">_xlfn.XLOOKUP(P$1,'Copy of PY1 Data(H)'!$A$1:$CZ$1,_xlfn.XLOOKUP($A164,'Copy of PY1 Data(H)'!$A$1:$A$288,'Copy of PY1 Data(H)'!$A$1:$CZ$288))</f>
        <v>#N/A</v>
      </c>
      <c r="Q164" s="643" t="e" cm="1">
        <f t="array" ref="Q164">_xlfn.XLOOKUP(Q$1,'Copy of PY1 Data(H)'!$A$1:$CZ$1,_xlfn.XLOOKUP($A164,'Copy of PY1 Data(H)'!$A$1:$A$288,'Copy of PY1 Data(H)'!$A$1:$CZ$288))</f>
        <v>#N/A</v>
      </c>
      <c r="R164" s="643" t="e" cm="1">
        <f t="array" ref="R164">_xlfn.XLOOKUP(R$1,'Copy of PY1 Data(H)'!$A$1:$CZ$1,_xlfn.XLOOKUP($A164,'Copy of PY1 Data(H)'!$A$1:$A$288,'Copy of PY1 Data(H)'!$A$1:$CZ$288))</f>
        <v>#N/A</v>
      </c>
      <c r="S164" s="643" t="e" cm="1">
        <f t="array" ref="S164">_xlfn.XLOOKUP(S$1,'Copy of PY1 Data(H)'!$A$1:$CZ$1,_xlfn.XLOOKUP($A164,'Copy of PY1 Data(H)'!$A$1:$A$288,'Copy of PY1 Data(H)'!$A$1:$CZ$288))</f>
        <v>#N/A</v>
      </c>
      <c r="T164" s="643" t="e" cm="1">
        <f t="array" ref="T164">_xlfn.XLOOKUP(T$1,'Copy of PY1 Data(H)'!$A$1:$CZ$1,_xlfn.XLOOKUP($A164,'Copy of PY1 Data(H)'!$A$1:$A$288,'Copy of PY1 Data(H)'!$A$1:$CZ$288))</f>
        <v>#N/A</v>
      </c>
      <c r="U164" s="643" t="e" cm="1">
        <f t="array" ref="U164">_xlfn.XLOOKUP(U$1,'Copy of PY1 Data(H)'!$A$1:$CZ$1,_xlfn.XLOOKUP($A164,'Copy of PY1 Data(H)'!$A$1:$A$288,'Copy of PY1 Data(H)'!$A$1:$CZ$288))</f>
        <v>#N/A</v>
      </c>
      <c r="V164" s="643" t="e" cm="1">
        <f t="array" ref="V164">_xlfn.XLOOKUP(V$1,'Copy of PY1 Data(H)'!$A$1:$CZ$1,_xlfn.XLOOKUP($A164,'Copy of PY1 Data(H)'!$A$1:$A$288,'Copy of PY1 Data(H)'!$A$1:$CZ$288))</f>
        <v>#N/A</v>
      </c>
      <c r="W164" s="643" t="e" cm="1">
        <f t="array" ref="W164">_xlfn.XLOOKUP(W$1,'Copy of PY1 Data(H)'!$A$1:$CZ$1,_xlfn.XLOOKUP($A164,'Copy of PY1 Data(H)'!$A$1:$A$288,'Copy of PY1 Data(H)'!$A$1:$CZ$288))</f>
        <v>#N/A</v>
      </c>
      <c r="X164" s="643" t="e" cm="1">
        <f t="array" ref="X164">_xlfn.XLOOKUP(X$1,'Copy of PY1 Data(H)'!$A$1:$CZ$1,_xlfn.XLOOKUP($A164,'Copy of PY1 Data(H)'!$A$1:$A$288,'Copy of PY1 Data(H)'!$A$1:$CZ$288))</f>
        <v>#N/A</v>
      </c>
      <c r="Y164" s="643" t="e" cm="1">
        <f t="array" ref="Y164">_xlfn.XLOOKUP(Y$1,'Copy of PY1 Data(H)'!$A$1:$CZ$1,_xlfn.XLOOKUP($A164,'Copy of PY1 Data(H)'!$A$1:$A$288,'Copy of PY1 Data(H)'!$A$1:$CZ$288))</f>
        <v>#N/A</v>
      </c>
      <c r="Z164" s="643" t="e" cm="1">
        <f t="array" ref="Z164">_xlfn.XLOOKUP(Z$1,'Copy of PY1 Data(H)'!$A$1:$CZ$1,_xlfn.XLOOKUP($A164,'Copy of PY1 Data(H)'!$A$1:$A$288,'Copy of PY1 Data(H)'!$A$1:$CZ$288))</f>
        <v>#N/A</v>
      </c>
      <c r="AA164" s="643" t="e" cm="1">
        <f t="array" ref="AA164">_xlfn.XLOOKUP(AA$1,'Copy of PY1 Data(H)'!$A$1:$CZ$1,_xlfn.XLOOKUP($A164,'Copy of PY1 Data(H)'!$A$1:$A$288,'Copy of PY1 Data(H)'!$A$1:$CZ$288))</f>
        <v>#N/A</v>
      </c>
      <c r="AB164" s="643" t="e" cm="1">
        <f t="array" ref="AB164">_xlfn.XLOOKUP(AB$1,'Copy of PY1 Data(H)'!$A$1:$CZ$1,_xlfn.XLOOKUP($A164,'Copy of PY1 Data(H)'!$A$1:$A$288,'Copy of PY1 Data(H)'!$A$1:$CZ$288))</f>
        <v>#N/A</v>
      </c>
      <c r="AC164" s="643" t="e" cm="1">
        <f t="array" ref="AC164">_xlfn.XLOOKUP(AC$1,'Copy of PY1 Data(H)'!$A$1:$CZ$1,_xlfn.XLOOKUP($A164,'Copy of PY1 Data(H)'!$A$1:$A$288,'Copy of PY1 Data(H)'!$A$1:$CZ$288))</f>
        <v>#N/A</v>
      </c>
      <c r="AD164" s="643" t="e" cm="1">
        <f t="array" ref="AD164">_xlfn.XLOOKUP(AD$1,'Copy of PY1 Data(H)'!$A$1:$CZ$1,_xlfn.XLOOKUP($A164,'Copy of PY1 Data(H)'!$A$1:$A$288,'Copy of PY1 Data(H)'!$A$1:$CZ$288))</f>
        <v>#N/A</v>
      </c>
      <c r="AE164" s="643" t="e" cm="1">
        <f t="array" ref="AE164">_xlfn.XLOOKUP(AE$1,'Copy of PY1 Data(H)'!$A$1:$CZ$1,_xlfn.XLOOKUP($A164,'Copy of PY1 Data(H)'!$A$1:$A$288,'Copy of PY1 Data(H)'!$A$1:$CZ$288))</f>
        <v>#N/A</v>
      </c>
      <c r="AF164" s="643" t="e" cm="1">
        <f t="array" ref="AF164">_xlfn.XLOOKUP(AF$1,'Copy of PY1 Data(H)'!$A$1:$CZ$1,_xlfn.XLOOKUP($A164,'Copy of PY1 Data(H)'!$A$1:$A$288,'Copy of PY1 Data(H)'!$A$1:$CZ$288))</f>
        <v>#N/A</v>
      </c>
      <c r="AG164" s="643" t="e" cm="1">
        <f t="array" ref="AG164">_xlfn.XLOOKUP(AG$1,'Copy of PY1 Data(H)'!$A$1:$CZ$1,_xlfn.XLOOKUP($A164,'Copy of PY1 Data(H)'!$A$1:$A$288,'Copy of PY1 Data(H)'!$A$1:$CZ$288))</f>
        <v>#N/A</v>
      </c>
      <c r="AH164" s="643" t="e" cm="1">
        <f t="array" ref="AH164">_xlfn.XLOOKUP(AH$1,'Copy of PY1 Data(H)'!$A$1:$CZ$1,_xlfn.XLOOKUP($A164,'Copy of PY1 Data(H)'!$A$1:$A$288,'Copy of PY1 Data(H)'!$A$1:$CZ$288))</f>
        <v>#N/A</v>
      </c>
      <c r="AI164" s="643" t="e" cm="1">
        <f t="array" ref="AI164">_xlfn.XLOOKUP(AI$1,'Copy of PY1 Data(H)'!$A$1:$CZ$1,_xlfn.XLOOKUP($A164,'Copy of PY1 Data(H)'!$A$1:$A$288,'Copy of PY1 Data(H)'!$A$1:$CZ$288))</f>
        <v>#N/A</v>
      </c>
      <c r="AJ164" s="643" t="e" cm="1">
        <f t="array" ref="AJ164">_xlfn.XLOOKUP(AJ$1,'Copy of PY1 Data(H)'!$A$1:$CZ$1,_xlfn.XLOOKUP($A164,'Copy of PY1 Data(H)'!$A$1:$A$288,'Copy of PY1 Data(H)'!$A$1:$CZ$288))</f>
        <v>#N/A</v>
      </c>
      <c r="AK164" s="643" t="e" cm="1">
        <f t="array" ref="AK164">_xlfn.XLOOKUP(AK$1,'Copy of PY1 Data(H)'!$A$1:$CZ$1,_xlfn.XLOOKUP($A164,'Copy of PY1 Data(H)'!$A$1:$A$288,'Copy of PY1 Data(H)'!$A$1:$CZ$288))</f>
        <v>#N/A</v>
      </c>
      <c r="AL164" s="643" t="e" cm="1">
        <f t="array" ref="AL164">_xlfn.XLOOKUP(AL$1,'Copy of PY1 Data(H)'!$A$1:$CZ$1,_xlfn.XLOOKUP($A164,'Copy of PY1 Data(H)'!$A$1:$A$288,'Copy of PY1 Data(H)'!$A$1:$CZ$288))</f>
        <v>#N/A</v>
      </c>
      <c r="AM164" s="643" t="e" cm="1">
        <f t="array" ref="AM164">_xlfn.XLOOKUP(AM$1,'Copy of PY1 Data(H)'!$A$1:$CZ$1,_xlfn.XLOOKUP($A164,'Copy of PY1 Data(H)'!$A$1:$A$288,'Copy of PY1 Data(H)'!$A$1:$CZ$288))</f>
        <v>#N/A</v>
      </c>
      <c r="AN164" s="643" t="e" cm="1">
        <f t="array" ref="AN164">_xlfn.XLOOKUP(AN$1,'Copy of PY1 Data(H)'!$A$1:$CZ$1,_xlfn.XLOOKUP($A164,'Copy of PY1 Data(H)'!$A$1:$A$288,'Copy of PY1 Data(H)'!$A$1:$CZ$288))</f>
        <v>#N/A</v>
      </c>
      <c r="AO164" s="643" t="e" cm="1">
        <f t="array" ref="AO164">_xlfn.XLOOKUP(AO$1,'Copy of PY1 Data(H)'!$A$1:$CZ$1,_xlfn.XLOOKUP($A164,'Copy of PY1 Data(H)'!$A$1:$A$288,'Copy of PY1 Data(H)'!$A$1:$CZ$288))</f>
        <v>#N/A</v>
      </c>
      <c r="AP164" s="643" t="e" cm="1">
        <f t="array" ref="AP164">_xlfn.XLOOKUP(AP$1,'Copy of PY1 Data(H)'!$A$1:$CZ$1,_xlfn.XLOOKUP($A164,'Copy of PY1 Data(H)'!$A$1:$A$288,'Copy of PY1 Data(H)'!$A$1:$CZ$288))</f>
        <v>#N/A</v>
      </c>
      <c r="AQ164" s="643" t="e" cm="1">
        <f t="array" ref="AQ164">_xlfn.XLOOKUP(AQ$1,'Copy of PY1 Data(H)'!$A$1:$CZ$1,_xlfn.XLOOKUP($A164,'Copy of PY1 Data(H)'!$A$1:$A$288,'Copy of PY1 Data(H)'!$A$1:$CZ$288))</f>
        <v>#N/A</v>
      </c>
      <c r="AR164" s="643" t="e" cm="1">
        <f t="array" ref="AR164">_xlfn.XLOOKUP(AR$1,'Copy of PY1 Data(H)'!$A$1:$CZ$1,_xlfn.XLOOKUP($A164,'Copy of PY1 Data(H)'!$A$1:$A$288,'Copy of PY1 Data(H)'!$A$1:$CZ$288))</f>
        <v>#N/A</v>
      </c>
      <c r="AS164" s="643" t="e" cm="1">
        <f t="array" ref="AS164">_xlfn.XLOOKUP(AS$1,'Copy of PY1 Data(H)'!$A$1:$CZ$1,_xlfn.XLOOKUP($A164,'Copy of PY1 Data(H)'!$A$1:$A$288,'Copy of PY1 Data(H)'!$A$1:$CZ$288))</f>
        <v>#N/A</v>
      </c>
      <c r="AT164" s="643" t="e" cm="1">
        <f t="array" ref="AT164">_xlfn.XLOOKUP(AT$1,'Copy of PY1 Data(H)'!$A$1:$CZ$1,_xlfn.XLOOKUP($A164,'Copy of PY1 Data(H)'!$A$1:$A$288,'Copy of PY1 Data(H)'!$A$1:$CZ$288))</f>
        <v>#N/A</v>
      </c>
      <c r="AU164" s="643" t="e" cm="1">
        <f t="array" ref="AU164">_xlfn.XLOOKUP(AU$1,'Copy of PY1 Data(H)'!$A$1:$CZ$1,_xlfn.XLOOKUP($A164,'Copy of PY1 Data(H)'!$A$1:$A$288,'Copy of PY1 Data(H)'!$A$1:$CZ$288))</f>
        <v>#N/A</v>
      </c>
      <c r="AV164" s="643" t="e" cm="1">
        <f t="array" ref="AV164">_xlfn.XLOOKUP(AV$1,'Copy of PY1 Data(H)'!$A$1:$CZ$1,_xlfn.XLOOKUP($A164,'Copy of PY1 Data(H)'!$A$1:$A$288,'Copy of PY1 Data(H)'!$A$1:$CZ$288))</f>
        <v>#N/A</v>
      </c>
      <c r="AW164" s="643" t="e" cm="1">
        <f t="array" ref="AW164">_xlfn.XLOOKUP(AW$1,'Copy of PY1 Data(H)'!$A$1:$CZ$1,_xlfn.XLOOKUP($A164,'Copy of PY1 Data(H)'!$A$1:$A$288,'Copy of PY1 Data(H)'!$A$1:$CZ$288))</f>
        <v>#N/A</v>
      </c>
      <c r="AX164" s="643" t="e" cm="1">
        <f t="array" ref="AX164">_xlfn.XLOOKUP(AX$1,'Copy of PY1 Data(H)'!$A$1:$CZ$1,_xlfn.XLOOKUP($A164,'Copy of PY1 Data(H)'!$A$1:$A$288,'Copy of PY1 Data(H)'!$A$1:$CZ$288))</f>
        <v>#N/A</v>
      </c>
      <c r="AY164" s="643" t="e" cm="1">
        <f t="array" ref="AY164">_xlfn.XLOOKUP(AY$1,'Copy of PY1 Data(H)'!$A$1:$CZ$1,_xlfn.XLOOKUP($A164,'Copy of PY1 Data(H)'!$A$1:$A$288,'Copy of PY1 Data(H)'!$A$1:$CZ$288))</f>
        <v>#N/A</v>
      </c>
      <c r="AZ164" s="643" t="e" cm="1">
        <f t="array" ref="AZ164">_xlfn.XLOOKUP(AZ$1,'Copy of PY1 Data(H)'!$A$1:$CZ$1,_xlfn.XLOOKUP($A164,'Copy of PY1 Data(H)'!$A$1:$A$288,'Copy of PY1 Data(H)'!$A$1:$CZ$288))</f>
        <v>#N/A</v>
      </c>
      <c r="BA164" s="643" t="e" cm="1">
        <f t="array" ref="BA164">_xlfn.XLOOKUP(BA$1,'Copy of PY1 Data(H)'!$A$1:$CZ$1,_xlfn.XLOOKUP($A164,'Copy of PY1 Data(H)'!$A$1:$A$288,'Copy of PY1 Data(H)'!$A$1:$CZ$288))</f>
        <v>#N/A</v>
      </c>
      <c r="BB164" s="643" t="e" cm="1">
        <f t="array" ref="BB164">_xlfn.XLOOKUP(BB$1,'Copy of PY1 Data(H)'!$A$1:$CZ$1,_xlfn.XLOOKUP($A164,'Copy of PY1 Data(H)'!$A$1:$A$288,'Copy of PY1 Data(H)'!$A$1:$CZ$288))</f>
        <v>#N/A</v>
      </c>
      <c r="BC164" s="643" t="e" cm="1">
        <f t="array" ref="BC164">_xlfn.XLOOKUP(BC$1,'Copy of PY1 Data(H)'!$A$1:$CZ$1,_xlfn.XLOOKUP($A164,'Copy of PY1 Data(H)'!$A$1:$A$288,'Copy of PY1 Data(H)'!$A$1:$CZ$288))</f>
        <v>#N/A</v>
      </c>
      <c r="BD164" s="643" t="e" cm="1">
        <f t="array" ref="BD164">_xlfn.XLOOKUP(BD$1,'Copy of PY1 Data(H)'!$A$1:$CZ$1,_xlfn.XLOOKUP($A164,'Copy of PY1 Data(H)'!$A$1:$A$288,'Copy of PY1 Data(H)'!$A$1:$CZ$288))</f>
        <v>#N/A</v>
      </c>
      <c r="BE164" s="643" t="e" cm="1">
        <f t="array" ref="BE164">_xlfn.XLOOKUP(BE$1,'Copy of PY1 Data(H)'!$A$1:$CZ$1,_xlfn.XLOOKUP($A164,'Copy of PY1 Data(H)'!$A$1:$A$288,'Copy of PY1 Data(H)'!$A$1:$CZ$288))</f>
        <v>#N/A</v>
      </c>
      <c r="BF164" s="643" t="e" cm="1">
        <f t="array" ref="BF164">_xlfn.XLOOKUP(BF$1,'Copy of PY1 Data(H)'!$A$1:$CZ$1,_xlfn.XLOOKUP($A164,'Copy of PY1 Data(H)'!$A$1:$A$288,'Copy of PY1 Data(H)'!$A$1:$CZ$288))</f>
        <v>#N/A</v>
      </c>
      <c r="BG164" s="643" t="e" cm="1">
        <f t="array" ref="BG164">_xlfn.XLOOKUP(BG$1,'Copy of PY1 Data(H)'!$A$1:$CZ$1,_xlfn.XLOOKUP($A164,'Copy of PY1 Data(H)'!$A$1:$A$288,'Copy of PY1 Data(H)'!$A$1:$CZ$288))</f>
        <v>#N/A</v>
      </c>
      <c r="BH164" s="643" t="e" cm="1">
        <f t="array" ref="BH164">_xlfn.XLOOKUP(BH$1,'Copy of PY1 Data(H)'!$A$1:$CZ$1,_xlfn.XLOOKUP($A164,'Copy of PY1 Data(H)'!$A$1:$A$288,'Copy of PY1 Data(H)'!$A$1:$CZ$288))</f>
        <v>#N/A</v>
      </c>
      <c r="BI164" s="643" t="e" cm="1">
        <f t="array" ref="BI164">_xlfn.XLOOKUP(BI$1,'Copy of PY1 Data(H)'!$A$1:$CZ$1,_xlfn.XLOOKUP($A164,'Copy of PY1 Data(H)'!$A$1:$A$288,'Copy of PY1 Data(H)'!$A$1:$CZ$288))</f>
        <v>#N/A</v>
      </c>
      <c r="BJ164" s="643" t="e" cm="1">
        <f t="array" ref="BJ164">_xlfn.XLOOKUP(BJ$1,'Copy of PY1 Data(H)'!$A$1:$CZ$1,_xlfn.XLOOKUP($A164,'Copy of PY1 Data(H)'!$A$1:$A$288,'Copy of PY1 Data(H)'!$A$1:$CZ$288))</f>
        <v>#N/A</v>
      </c>
      <c r="BK164" s="643" t="e" cm="1">
        <f t="array" ref="BK164">_xlfn.XLOOKUP(BK$1,'Copy of PY1 Data(H)'!$A$1:$CZ$1,_xlfn.XLOOKUP($A164,'Copy of PY1 Data(H)'!$A$1:$A$288,'Copy of PY1 Data(H)'!$A$1:$CZ$288))</f>
        <v>#N/A</v>
      </c>
      <c r="BL164" s="643" t="e" cm="1">
        <f t="array" ref="BL164">_xlfn.XLOOKUP(BL$1,'Copy of PY1 Data(H)'!$A$1:$CZ$1,_xlfn.XLOOKUP($A164,'Copy of PY1 Data(H)'!$A$1:$A$288,'Copy of PY1 Data(H)'!$A$1:$CZ$288))</f>
        <v>#N/A</v>
      </c>
      <c r="BM164" s="643" t="e" cm="1">
        <f t="array" ref="BM164">_xlfn.XLOOKUP(BM$1,'Copy of PY1 Data(H)'!$A$1:$CZ$1,_xlfn.XLOOKUP($A164,'Copy of PY1 Data(H)'!$A$1:$A$288,'Copy of PY1 Data(H)'!$A$1:$CZ$288))</f>
        <v>#N/A</v>
      </c>
      <c r="BN164" s="643" t="e" cm="1">
        <f t="array" ref="BN164">_xlfn.XLOOKUP(BN$1,'Copy of PY1 Data(H)'!$A$1:$CZ$1,_xlfn.XLOOKUP($A164,'Copy of PY1 Data(H)'!$A$1:$A$288,'Copy of PY1 Data(H)'!$A$1:$CZ$288))</f>
        <v>#N/A</v>
      </c>
      <c r="BO164" s="643" t="e" cm="1">
        <f t="array" ref="BO164">_xlfn.XLOOKUP(BO$1,'Copy of PY1 Data(H)'!$A$1:$CZ$1,_xlfn.XLOOKUP($A164,'Copy of PY1 Data(H)'!$A$1:$A$288,'Copy of PY1 Data(H)'!$A$1:$CZ$288))</f>
        <v>#N/A</v>
      </c>
      <c r="BP164" s="643" t="e" cm="1">
        <f t="array" ref="BP164">_xlfn.XLOOKUP(BP$1,'Copy of PY1 Data(H)'!$A$1:$CZ$1,_xlfn.XLOOKUP($A164,'Copy of PY1 Data(H)'!$A$1:$A$288,'Copy of PY1 Data(H)'!$A$1:$CZ$288))</f>
        <v>#N/A</v>
      </c>
      <c r="BQ164" s="643" t="e" cm="1">
        <f t="array" ref="BQ164">_xlfn.XLOOKUP(BQ$1,'Copy of PY1 Data(H)'!$A$1:$CZ$1,_xlfn.XLOOKUP($A164,'Copy of PY1 Data(H)'!$A$1:$A$288,'Copy of PY1 Data(H)'!$A$1:$CZ$288))</f>
        <v>#N/A</v>
      </c>
      <c r="BR164" s="643" t="e" cm="1">
        <f t="array" ref="BR164">_xlfn.XLOOKUP(BR$1,'Copy of PY1 Data(H)'!$A$1:$CZ$1,_xlfn.XLOOKUP($A164,'Copy of PY1 Data(H)'!$A$1:$A$288,'Copy of PY1 Data(H)'!$A$1:$CZ$288))</f>
        <v>#N/A</v>
      </c>
      <c r="BS164" s="643" t="e" cm="1">
        <f t="array" ref="BS164">_xlfn.XLOOKUP(BS$1,'Copy of PY1 Data(H)'!$A$1:$CZ$1,_xlfn.XLOOKUP($A164,'Copy of PY1 Data(H)'!$A$1:$A$288,'Copy of PY1 Data(H)'!$A$1:$CZ$288))</f>
        <v>#N/A</v>
      </c>
      <c r="BT164" s="643" t="e" cm="1">
        <f t="array" ref="BT164">_xlfn.XLOOKUP(BT$1,'Copy of PY1 Data(H)'!$A$1:$CZ$1,_xlfn.XLOOKUP($A164,'Copy of PY1 Data(H)'!$A$1:$A$288,'Copy of PY1 Data(H)'!$A$1:$CZ$288))</f>
        <v>#N/A</v>
      </c>
      <c r="BU164" s="643" t="e" cm="1">
        <f t="array" ref="BU164">_xlfn.XLOOKUP(BU$1,'Copy of PY1 Data(H)'!$A$1:$CZ$1,_xlfn.XLOOKUP($A164,'Copy of PY1 Data(H)'!$A$1:$A$288,'Copy of PY1 Data(H)'!$A$1:$CZ$288))</f>
        <v>#N/A</v>
      </c>
      <c r="BV164" s="643" t="e" cm="1">
        <f t="array" ref="BV164">_xlfn.XLOOKUP(BV$1,'Copy of PY1 Data(H)'!$A$1:$CZ$1,_xlfn.XLOOKUP($A164,'Copy of PY1 Data(H)'!$A$1:$A$288,'Copy of PY1 Data(H)'!$A$1:$CZ$288))</f>
        <v>#N/A</v>
      </c>
      <c r="BW164" s="643" t="e" cm="1">
        <f t="array" ref="BW164">_xlfn.XLOOKUP(BW$1,'Copy of PY1 Data(H)'!$A$1:$CZ$1,_xlfn.XLOOKUP($A164,'Copy of PY1 Data(H)'!$A$1:$A$288,'Copy of PY1 Data(H)'!$A$1:$CZ$288))</f>
        <v>#N/A</v>
      </c>
      <c r="BX164" s="643" t="e" cm="1">
        <f t="array" ref="BX164">_xlfn.XLOOKUP(BX$1,'Copy of PY1 Data(H)'!$A$1:$CZ$1,_xlfn.XLOOKUP($A164,'Copy of PY1 Data(H)'!$A$1:$A$288,'Copy of PY1 Data(H)'!$A$1:$CZ$288))</f>
        <v>#N/A</v>
      </c>
      <c r="BY164" s="643" t="e" cm="1">
        <f t="array" ref="BY164">_xlfn.XLOOKUP(BY$1,'Copy of PY1 Data(H)'!$A$1:$CZ$1,_xlfn.XLOOKUP($A164,'Copy of PY1 Data(H)'!$A$1:$A$288,'Copy of PY1 Data(H)'!$A$1:$CZ$288))</f>
        <v>#N/A</v>
      </c>
      <c r="BZ164" s="643" t="e" cm="1">
        <f t="array" ref="BZ164">_xlfn.XLOOKUP(BZ$1,'Copy of PY1 Data(H)'!$A$1:$CZ$1,_xlfn.XLOOKUP($A164,'Copy of PY1 Data(H)'!$A$1:$A$288,'Copy of PY1 Data(H)'!$A$1:$CZ$288))</f>
        <v>#N/A</v>
      </c>
      <c r="CA164" s="643" t="e" cm="1">
        <f t="array" ref="CA164">_xlfn.XLOOKUP(CA$1,'Copy of PY1 Data(H)'!$A$1:$CZ$1,_xlfn.XLOOKUP($A164,'Copy of PY1 Data(H)'!$A$1:$A$288,'Copy of PY1 Data(H)'!$A$1:$CZ$288))</f>
        <v>#N/A</v>
      </c>
      <c r="CB164" s="643" t="e" cm="1">
        <f t="array" ref="CB164">_xlfn.XLOOKUP(CB$1,'Copy of PY1 Data(H)'!$A$1:$CZ$1,_xlfn.XLOOKUP($A164,'Copy of PY1 Data(H)'!$A$1:$A$288,'Copy of PY1 Data(H)'!$A$1:$CZ$288))</f>
        <v>#N/A</v>
      </c>
      <c r="CC164" s="643" t="e" cm="1">
        <f t="array" ref="CC164">_xlfn.XLOOKUP(CC$1,'Copy of PY1 Data(H)'!$A$1:$CZ$1,_xlfn.XLOOKUP($A164,'Copy of PY1 Data(H)'!$A$1:$A$288,'Copy of PY1 Data(H)'!$A$1:$CZ$288))</f>
        <v>#N/A</v>
      </c>
      <c r="CD164" s="643" t="e" cm="1">
        <f t="array" ref="CD164">_xlfn.XLOOKUP(CD$1,'Copy of PY1 Data(H)'!$A$1:$CZ$1,_xlfn.XLOOKUP($A164,'Copy of PY1 Data(H)'!$A$1:$A$288,'Copy of PY1 Data(H)'!$A$1:$CZ$288))</f>
        <v>#N/A</v>
      </c>
    </row>
    <row r="165" spans="1:82" s="643" customFormat="1" x14ac:dyDescent="0.3">
      <c r="A165" s="643">
        <v>1063</v>
      </c>
      <c r="C165" s="643" t="s">
        <v>2970</v>
      </c>
      <c r="D165" s="643" t="e" cm="1">
        <f t="array" ref="D165">_xlfn.XLOOKUP(D$1,'Copy of PY1 Data(H)'!$A$1:$CZ$1,_xlfn.XLOOKUP($A165,'Copy of PY1 Data(H)'!$A$1:$A$288,'Copy of PY1 Data(H)'!$A$1:$CZ$288))</f>
        <v>#N/A</v>
      </c>
      <c r="E165" s="643" t="e" cm="1">
        <f t="array" ref="E165">_xlfn.XLOOKUP(E$1,'Copy of PY1 Data(H)'!$A$1:$CZ$1,_xlfn.XLOOKUP($A165,'Copy of PY1 Data(H)'!$A$1:$A$288,'Copy of PY1 Data(H)'!$A$1:$CZ$288))</f>
        <v>#N/A</v>
      </c>
      <c r="F165" s="643" t="e" cm="1">
        <f t="array" ref="F165">_xlfn.XLOOKUP(F$1,'Copy of PY1 Data(H)'!$A$1:$CZ$1,_xlfn.XLOOKUP($A165,'Copy of PY1 Data(H)'!$A$1:$A$288,'Copy of PY1 Data(H)'!$A$1:$CZ$288))</f>
        <v>#N/A</v>
      </c>
      <c r="G165" s="643" t="e" cm="1">
        <f t="array" ref="G165">_xlfn.XLOOKUP(G$1,'Copy of PY1 Data(H)'!$A$1:$CZ$1,_xlfn.XLOOKUP($A165,'Copy of PY1 Data(H)'!$A$1:$A$288,'Copy of PY1 Data(H)'!$A$1:$CZ$288))</f>
        <v>#N/A</v>
      </c>
      <c r="H165" s="643" t="e" cm="1">
        <f t="array" ref="H165">_xlfn.XLOOKUP(H$1,'Copy of PY1 Data(H)'!$A$1:$CZ$1,_xlfn.XLOOKUP($A165,'Copy of PY1 Data(H)'!$A$1:$A$288,'Copy of PY1 Data(H)'!$A$1:$CZ$288))</f>
        <v>#N/A</v>
      </c>
      <c r="I165" s="643" t="e" cm="1">
        <f t="array" ref="I165">_xlfn.XLOOKUP(I$1,'Copy of PY1 Data(H)'!$A$1:$CZ$1,_xlfn.XLOOKUP($A165,'Copy of PY1 Data(H)'!$A$1:$A$288,'Copy of PY1 Data(H)'!$A$1:$CZ$288))</f>
        <v>#N/A</v>
      </c>
      <c r="J165" s="643" t="e" cm="1">
        <f t="array" ref="J165">_xlfn.XLOOKUP(J$1,'Copy of PY1 Data(H)'!$A$1:$CZ$1,_xlfn.XLOOKUP($A165,'Copy of PY1 Data(H)'!$A$1:$A$288,'Copy of PY1 Data(H)'!$A$1:$CZ$288))</f>
        <v>#N/A</v>
      </c>
      <c r="K165" s="643" t="e" cm="1">
        <f t="array" ref="K165">_xlfn.XLOOKUP(K$1,'Copy of PY1 Data(H)'!$A$1:$CZ$1,_xlfn.XLOOKUP($A165,'Copy of PY1 Data(H)'!$A$1:$A$288,'Copy of PY1 Data(H)'!$A$1:$CZ$288))</f>
        <v>#N/A</v>
      </c>
      <c r="L165" s="643" t="e" cm="1">
        <f t="array" ref="L165">_xlfn.XLOOKUP(L$1,'Copy of PY1 Data(H)'!$A$1:$CZ$1,_xlfn.XLOOKUP($A165,'Copy of PY1 Data(H)'!$A$1:$A$288,'Copy of PY1 Data(H)'!$A$1:$CZ$288))</f>
        <v>#N/A</v>
      </c>
      <c r="M165" s="643" t="e" cm="1">
        <f t="array" ref="M165">_xlfn.XLOOKUP(M$1,'Copy of PY1 Data(H)'!$A$1:$CZ$1,_xlfn.XLOOKUP($A165,'Copy of PY1 Data(H)'!$A$1:$A$288,'Copy of PY1 Data(H)'!$A$1:$CZ$288))</f>
        <v>#N/A</v>
      </c>
      <c r="N165" s="643" t="e" cm="1">
        <f t="array" ref="N165">_xlfn.XLOOKUP(N$1,'Copy of PY1 Data(H)'!$A$1:$CZ$1,_xlfn.XLOOKUP($A165,'Copy of PY1 Data(H)'!$A$1:$A$288,'Copy of PY1 Data(H)'!$A$1:$CZ$288))</f>
        <v>#N/A</v>
      </c>
      <c r="O165" s="643" t="e" cm="1">
        <f t="array" ref="O165">_xlfn.XLOOKUP(O$1,'Copy of PY1 Data(H)'!$A$1:$CZ$1,_xlfn.XLOOKUP($A165,'Copy of PY1 Data(H)'!$A$1:$A$288,'Copy of PY1 Data(H)'!$A$1:$CZ$288))</f>
        <v>#N/A</v>
      </c>
      <c r="P165" s="643" t="e" cm="1">
        <f t="array" ref="P165">_xlfn.XLOOKUP(P$1,'Copy of PY1 Data(H)'!$A$1:$CZ$1,_xlfn.XLOOKUP($A165,'Copy of PY1 Data(H)'!$A$1:$A$288,'Copy of PY1 Data(H)'!$A$1:$CZ$288))</f>
        <v>#N/A</v>
      </c>
      <c r="Q165" s="643" t="e" cm="1">
        <f t="array" ref="Q165">_xlfn.XLOOKUP(Q$1,'Copy of PY1 Data(H)'!$A$1:$CZ$1,_xlfn.XLOOKUP($A165,'Copy of PY1 Data(H)'!$A$1:$A$288,'Copy of PY1 Data(H)'!$A$1:$CZ$288))</f>
        <v>#N/A</v>
      </c>
      <c r="R165" s="643" t="e" cm="1">
        <f t="array" ref="R165">_xlfn.XLOOKUP(R$1,'Copy of PY1 Data(H)'!$A$1:$CZ$1,_xlfn.XLOOKUP($A165,'Copy of PY1 Data(H)'!$A$1:$A$288,'Copy of PY1 Data(H)'!$A$1:$CZ$288))</f>
        <v>#N/A</v>
      </c>
      <c r="S165" s="643" t="e" cm="1">
        <f t="array" ref="S165">_xlfn.XLOOKUP(S$1,'Copy of PY1 Data(H)'!$A$1:$CZ$1,_xlfn.XLOOKUP($A165,'Copy of PY1 Data(H)'!$A$1:$A$288,'Copy of PY1 Data(H)'!$A$1:$CZ$288))</f>
        <v>#N/A</v>
      </c>
      <c r="T165" s="643" t="e" cm="1">
        <f t="array" ref="T165">_xlfn.XLOOKUP(T$1,'Copy of PY1 Data(H)'!$A$1:$CZ$1,_xlfn.XLOOKUP($A165,'Copy of PY1 Data(H)'!$A$1:$A$288,'Copy of PY1 Data(H)'!$A$1:$CZ$288))</f>
        <v>#N/A</v>
      </c>
      <c r="U165" s="643" t="e" cm="1">
        <f t="array" ref="U165">_xlfn.XLOOKUP(U$1,'Copy of PY1 Data(H)'!$A$1:$CZ$1,_xlfn.XLOOKUP($A165,'Copy of PY1 Data(H)'!$A$1:$A$288,'Copy of PY1 Data(H)'!$A$1:$CZ$288))</f>
        <v>#N/A</v>
      </c>
      <c r="V165" s="643" t="e" cm="1">
        <f t="array" ref="V165">_xlfn.XLOOKUP(V$1,'Copy of PY1 Data(H)'!$A$1:$CZ$1,_xlfn.XLOOKUP($A165,'Copy of PY1 Data(H)'!$A$1:$A$288,'Copy of PY1 Data(H)'!$A$1:$CZ$288))</f>
        <v>#N/A</v>
      </c>
      <c r="W165" s="643" t="e" cm="1">
        <f t="array" ref="W165">_xlfn.XLOOKUP(W$1,'Copy of PY1 Data(H)'!$A$1:$CZ$1,_xlfn.XLOOKUP($A165,'Copy of PY1 Data(H)'!$A$1:$A$288,'Copy of PY1 Data(H)'!$A$1:$CZ$288))</f>
        <v>#N/A</v>
      </c>
      <c r="X165" s="643" t="e" cm="1">
        <f t="array" ref="X165">_xlfn.XLOOKUP(X$1,'Copy of PY1 Data(H)'!$A$1:$CZ$1,_xlfn.XLOOKUP($A165,'Copy of PY1 Data(H)'!$A$1:$A$288,'Copy of PY1 Data(H)'!$A$1:$CZ$288))</f>
        <v>#N/A</v>
      </c>
      <c r="Y165" s="643" t="e" cm="1">
        <f t="array" ref="Y165">_xlfn.XLOOKUP(Y$1,'Copy of PY1 Data(H)'!$A$1:$CZ$1,_xlfn.XLOOKUP($A165,'Copy of PY1 Data(H)'!$A$1:$A$288,'Copy of PY1 Data(H)'!$A$1:$CZ$288))</f>
        <v>#N/A</v>
      </c>
      <c r="Z165" s="643" t="e" cm="1">
        <f t="array" ref="Z165">_xlfn.XLOOKUP(Z$1,'Copy of PY1 Data(H)'!$A$1:$CZ$1,_xlfn.XLOOKUP($A165,'Copy of PY1 Data(H)'!$A$1:$A$288,'Copy of PY1 Data(H)'!$A$1:$CZ$288))</f>
        <v>#N/A</v>
      </c>
      <c r="AA165" s="643" t="e" cm="1">
        <f t="array" ref="AA165">_xlfn.XLOOKUP(AA$1,'Copy of PY1 Data(H)'!$A$1:$CZ$1,_xlfn.XLOOKUP($A165,'Copy of PY1 Data(H)'!$A$1:$A$288,'Copy of PY1 Data(H)'!$A$1:$CZ$288))</f>
        <v>#N/A</v>
      </c>
      <c r="AB165" s="643" t="e" cm="1">
        <f t="array" ref="AB165">_xlfn.XLOOKUP(AB$1,'Copy of PY1 Data(H)'!$A$1:$CZ$1,_xlfn.XLOOKUP($A165,'Copy of PY1 Data(H)'!$A$1:$A$288,'Copy of PY1 Data(H)'!$A$1:$CZ$288))</f>
        <v>#N/A</v>
      </c>
      <c r="AC165" s="643" t="e" cm="1">
        <f t="array" ref="AC165">_xlfn.XLOOKUP(AC$1,'Copy of PY1 Data(H)'!$A$1:$CZ$1,_xlfn.XLOOKUP($A165,'Copy of PY1 Data(H)'!$A$1:$A$288,'Copy of PY1 Data(H)'!$A$1:$CZ$288))</f>
        <v>#N/A</v>
      </c>
      <c r="AD165" s="643" t="e" cm="1">
        <f t="array" ref="AD165">_xlfn.XLOOKUP(AD$1,'Copy of PY1 Data(H)'!$A$1:$CZ$1,_xlfn.XLOOKUP($A165,'Copy of PY1 Data(H)'!$A$1:$A$288,'Copy of PY1 Data(H)'!$A$1:$CZ$288))</f>
        <v>#N/A</v>
      </c>
      <c r="AE165" s="643" t="e" cm="1">
        <f t="array" ref="AE165">_xlfn.XLOOKUP(AE$1,'Copy of PY1 Data(H)'!$A$1:$CZ$1,_xlfn.XLOOKUP($A165,'Copy of PY1 Data(H)'!$A$1:$A$288,'Copy of PY1 Data(H)'!$A$1:$CZ$288))</f>
        <v>#N/A</v>
      </c>
      <c r="AF165" s="643" t="e" cm="1">
        <f t="array" ref="AF165">_xlfn.XLOOKUP(AF$1,'Copy of PY1 Data(H)'!$A$1:$CZ$1,_xlfn.XLOOKUP($A165,'Copy of PY1 Data(H)'!$A$1:$A$288,'Copy of PY1 Data(H)'!$A$1:$CZ$288))</f>
        <v>#N/A</v>
      </c>
      <c r="AG165" s="643" t="e" cm="1">
        <f t="array" ref="AG165">_xlfn.XLOOKUP(AG$1,'Copy of PY1 Data(H)'!$A$1:$CZ$1,_xlfn.XLOOKUP($A165,'Copy of PY1 Data(H)'!$A$1:$A$288,'Copy of PY1 Data(H)'!$A$1:$CZ$288))</f>
        <v>#N/A</v>
      </c>
      <c r="AH165" s="643" t="e" cm="1">
        <f t="array" ref="AH165">_xlfn.XLOOKUP(AH$1,'Copy of PY1 Data(H)'!$A$1:$CZ$1,_xlfn.XLOOKUP($A165,'Copy of PY1 Data(H)'!$A$1:$A$288,'Copy of PY1 Data(H)'!$A$1:$CZ$288))</f>
        <v>#N/A</v>
      </c>
      <c r="AI165" s="643" t="e" cm="1">
        <f t="array" ref="AI165">_xlfn.XLOOKUP(AI$1,'Copy of PY1 Data(H)'!$A$1:$CZ$1,_xlfn.XLOOKUP($A165,'Copy of PY1 Data(H)'!$A$1:$A$288,'Copy of PY1 Data(H)'!$A$1:$CZ$288))</f>
        <v>#N/A</v>
      </c>
      <c r="AJ165" s="643" t="e" cm="1">
        <f t="array" ref="AJ165">_xlfn.XLOOKUP(AJ$1,'Copy of PY1 Data(H)'!$A$1:$CZ$1,_xlfn.XLOOKUP($A165,'Copy of PY1 Data(H)'!$A$1:$A$288,'Copy of PY1 Data(H)'!$A$1:$CZ$288))</f>
        <v>#N/A</v>
      </c>
      <c r="AK165" s="643" t="e" cm="1">
        <f t="array" ref="AK165">_xlfn.XLOOKUP(AK$1,'Copy of PY1 Data(H)'!$A$1:$CZ$1,_xlfn.XLOOKUP($A165,'Copy of PY1 Data(H)'!$A$1:$A$288,'Copy of PY1 Data(H)'!$A$1:$CZ$288))</f>
        <v>#N/A</v>
      </c>
      <c r="AL165" s="643" t="e" cm="1">
        <f t="array" ref="AL165">_xlfn.XLOOKUP(AL$1,'Copy of PY1 Data(H)'!$A$1:$CZ$1,_xlfn.XLOOKUP($A165,'Copy of PY1 Data(H)'!$A$1:$A$288,'Copy of PY1 Data(H)'!$A$1:$CZ$288))</f>
        <v>#N/A</v>
      </c>
      <c r="AM165" s="643" t="e" cm="1">
        <f t="array" ref="AM165">_xlfn.XLOOKUP(AM$1,'Copy of PY1 Data(H)'!$A$1:$CZ$1,_xlfn.XLOOKUP($A165,'Copy of PY1 Data(H)'!$A$1:$A$288,'Copy of PY1 Data(H)'!$A$1:$CZ$288))</f>
        <v>#N/A</v>
      </c>
      <c r="AN165" s="643" t="e" cm="1">
        <f t="array" ref="AN165">_xlfn.XLOOKUP(AN$1,'Copy of PY1 Data(H)'!$A$1:$CZ$1,_xlfn.XLOOKUP($A165,'Copy of PY1 Data(H)'!$A$1:$A$288,'Copy of PY1 Data(H)'!$A$1:$CZ$288))</f>
        <v>#N/A</v>
      </c>
      <c r="AO165" s="643" t="e" cm="1">
        <f t="array" ref="AO165">_xlfn.XLOOKUP(AO$1,'Copy of PY1 Data(H)'!$A$1:$CZ$1,_xlfn.XLOOKUP($A165,'Copy of PY1 Data(H)'!$A$1:$A$288,'Copy of PY1 Data(H)'!$A$1:$CZ$288))</f>
        <v>#N/A</v>
      </c>
      <c r="AP165" s="643" t="e" cm="1">
        <f t="array" ref="AP165">_xlfn.XLOOKUP(AP$1,'Copy of PY1 Data(H)'!$A$1:$CZ$1,_xlfn.XLOOKUP($A165,'Copy of PY1 Data(H)'!$A$1:$A$288,'Copy of PY1 Data(H)'!$A$1:$CZ$288))</f>
        <v>#N/A</v>
      </c>
      <c r="AQ165" s="643" t="e" cm="1">
        <f t="array" ref="AQ165">_xlfn.XLOOKUP(AQ$1,'Copy of PY1 Data(H)'!$A$1:$CZ$1,_xlfn.XLOOKUP($A165,'Copy of PY1 Data(H)'!$A$1:$A$288,'Copy of PY1 Data(H)'!$A$1:$CZ$288))</f>
        <v>#N/A</v>
      </c>
      <c r="AR165" s="643" t="e" cm="1">
        <f t="array" ref="AR165">_xlfn.XLOOKUP(AR$1,'Copy of PY1 Data(H)'!$A$1:$CZ$1,_xlfn.XLOOKUP($A165,'Copy of PY1 Data(H)'!$A$1:$A$288,'Copy of PY1 Data(H)'!$A$1:$CZ$288))</f>
        <v>#N/A</v>
      </c>
      <c r="AS165" s="643" t="e" cm="1">
        <f t="array" ref="AS165">_xlfn.XLOOKUP(AS$1,'Copy of PY1 Data(H)'!$A$1:$CZ$1,_xlfn.XLOOKUP($A165,'Copy of PY1 Data(H)'!$A$1:$A$288,'Copy of PY1 Data(H)'!$A$1:$CZ$288))</f>
        <v>#N/A</v>
      </c>
      <c r="AT165" s="643" t="e" cm="1">
        <f t="array" ref="AT165">_xlfn.XLOOKUP(AT$1,'Copy of PY1 Data(H)'!$A$1:$CZ$1,_xlfn.XLOOKUP($A165,'Copy of PY1 Data(H)'!$A$1:$A$288,'Copy of PY1 Data(H)'!$A$1:$CZ$288))</f>
        <v>#N/A</v>
      </c>
      <c r="AU165" s="643" t="e" cm="1">
        <f t="array" ref="AU165">_xlfn.XLOOKUP(AU$1,'Copy of PY1 Data(H)'!$A$1:$CZ$1,_xlfn.XLOOKUP($A165,'Copy of PY1 Data(H)'!$A$1:$A$288,'Copy of PY1 Data(H)'!$A$1:$CZ$288))</f>
        <v>#N/A</v>
      </c>
      <c r="AV165" s="643" t="e" cm="1">
        <f t="array" ref="AV165">_xlfn.XLOOKUP(AV$1,'Copy of PY1 Data(H)'!$A$1:$CZ$1,_xlfn.XLOOKUP($A165,'Copy of PY1 Data(H)'!$A$1:$A$288,'Copy of PY1 Data(H)'!$A$1:$CZ$288))</f>
        <v>#N/A</v>
      </c>
      <c r="AW165" s="643" t="e" cm="1">
        <f t="array" ref="AW165">_xlfn.XLOOKUP(AW$1,'Copy of PY1 Data(H)'!$A$1:$CZ$1,_xlfn.XLOOKUP($A165,'Copy of PY1 Data(H)'!$A$1:$A$288,'Copy of PY1 Data(H)'!$A$1:$CZ$288))</f>
        <v>#N/A</v>
      </c>
      <c r="AX165" s="643" t="e" cm="1">
        <f t="array" ref="AX165">_xlfn.XLOOKUP(AX$1,'Copy of PY1 Data(H)'!$A$1:$CZ$1,_xlfn.XLOOKUP($A165,'Copy of PY1 Data(H)'!$A$1:$A$288,'Copy of PY1 Data(H)'!$A$1:$CZ$288))</f>
        <v>#N/A</v>
      </c>
      <c r="AY165" s="643" t="e" cm="1">
        <f t="array" ref="AY165">_xlfn.XLOOKUP(AY$1,'Copy of PY1 Data(H)'!$A$1:$CZ$1,_xlfn.XLOOKUP($A165,'Copy of PY1 Data(H)'!$A$1:$A$288,'Copy of PY1 Data(H)'!$A$1:$CZ$288))</f>
        <v>#N/A</v>
      </c>
      <c r="AZ165" s="643" t="e" cm="1">
        <f t="array" ref="AZ165">_xlfn.XLOOKUP(AZ$1,'Copy of PY1 Data(H)'!$A$1:$CZ$1,_xlfn.XLOOKUP($A165,'Copy of PY1 Data(H)'!$A$1:$A$288,'Copy of PY1 Data(H)'!$A$1:$CZ$288))</f>
        <v>#N/A</v>
      </c>
      <c r="BA165" s="643" t="e" cm="1">
        <f t="array" ref="BA165">_xlfn.XLOOKUP(BA$1,'Copy of PY1 Data(H)'!$A$1:$CZ$1,_xlfn.XLOOKUP($A165,'Copy of PY1 Data(H)'!$A$1:$A$288,'Copy of PY1 Data(H)'!$A$1:$CZ$288))</f>
        <v>#N/A</v>
      </c>
      <c r="BB165" s="643" t="e" cm="1">
        <f t="array" ref="BB165">_xlfn.XLOOKUP(BB$1,'Copy of PY1 Data(H)'!$A$1:$CZ$1,_xlfn.XLOOKUP($A165,'Copy of PY1 Data(H)'!$A$1:$A$288,'Copy of PY1 Data(H)'!$A$1:$CZ$288))</f>
        <v>#N/A</v>
      </c>
      <c r="BC165" s="643" t="e" cm="1">
        <f t="array" ref="BC165">_xlfn.XLOOKUP(BC$1,'Copy of PY1 Data(H)'!$A$1:$CZ$1,_xlfn.XLOOKUP($A165,'Copy of PY1 Data(H)'!$A$1:$A$288,'Copy of PY1 Data(H)'!$A$1:$CZ$288))</f>
        <v>#N/A</v>
      </c>
      <c r="BD165" s="643" t="e" cm="1">
        <f t="array" ref="BD165">_xlfn.XLOOKUP(BD$1,'Copy of PY1 Data(H)'!$A$1:$CZ$1,_xlfn.XLOOKUP($A165,'Copy of PY1 Data(H)'!$A$1:$A$288,'Copy of PY1 Data(H)'!$A$1:$CZ$288))</f>
        <v>#N/A</v>
      </c>
      <c r="BE165" s="643" t="e" cm="1">
        <f t="array" ref="BE165">_xlfn.XLOOKUP(BE$1,'Copy of PY1 Data(H)'!$A$1:$CZ$1,_xlfn.XLOOKUP($A165,'Copy of PY1 Data(H)'!$A$1:$A$288,'Copy of PY1 Data(H)'!$A$1:$CZ$288))</f>
        <v>#N/A</v>
      </c>
      <c r="BF165" s="643" t="e" cm="1">
        <f t="array" ref="BF165">_xlfn.XLOOKUP(BF$1,'Copy of PY1 Data(H)'!$A$1:$CZ$1,_xlfn.XLOOKUP($A165,'Copy of PY1 Data(H)'!$A$1:$A$288,'Copy of PY1 Data(H)'!$A$1:$CZ$288))</f>
        <v>#N/A</v>
      </c>
      <c r="BG165" s="643" t="e" cm="1">
        <f t="array" ref="BG165">_xlfn.XLOOKUP(BG$1,'Copy of PY1 Data(H)'!$A$1:$CZ$1,_xlfn.XLOOKUP($A165,'Copy of PY1 Data(H)'!$A$1:$A$288,'Copy of PY1 Data(H)'!$A$1:$CZ$288))</f>
        <v>#N/A</v>
      </c>
      <c r="BH165" s="643" t="e" cm="1">
        <f t="array" ref="BH165">_xlfn.XLOOKUP(BH$1,'Copy of PY1 Data(H)'!$A$1:$CZ$1,_xlfn.XLOOKUP($A165,'Copy of PY1 Data(H)'!$A$1:$A$288,'Copy of PY1 Data(H)'!$A$1:$CZ$288))</f>
        <v>#N/A</v>
      </c>
      <c r="BI165" s="643" t="e" cm="1">
        <f t="array" ref="BI165">_xlfn.XLOOKUP(BI$1,'Copy of PY1 Data(H)'!$A$1:$CZ$1,_xlfn.XLOOKUP($A165,'Copy of PY1 Data(H)'!$A$1:$A$288,'Copy of PY1 Data(H)'!$A$1:$CZ$288))</f>
        <v>#N/A</v>
      </c>
      <c r="BJ165" s="643" t="e" cm="1">
        <f t="array" ref="BJ165">_xlfn.XLOOKUP(BJ$1,'Copy of PY1 Data(H)'!$A$1:$CZ$1,_xlfn.XLOOKUP($A165,'Copy of PY1 Data(H)'!$A$1:$A$288,'Copy of PY1 Data(H)'!$A$1:$CZ$288))</f>
        <v>#N/A</v>
      </c>
      <c r="BK165" s="643" t="e" cm="1">
        <f t="array" ref="BK165">_xlfn.XLOOKUP(BK$1,'Copy of PY1 Data(H)'!$A$1:$CZ$1,_xlfn.XLOOKUP($A165,'Copy of PY1 Data(H)'!$A$1:$A$288,'Copy of PY1 Data(H)'!$A$1:$CZ$288))</f>
        <v>#N/A</v>
      </c>
      <c r="BL165" s="643" t="e" cm="1">
        <f t="array" ref="BL165">_xlfn.XLOOKUP(BL$1,'Copy of PY1 Data(H)'!$A$1:$CZ$1,_xlfn.XLOOKUP($A165,'Copy of PY1 Data(H)'!$A$1:$A$288,'Copy of PY1 Data(H)'!$A$1:$CZ$288))</f>
        <v>#N/A</v>
      </c>
      <c r="BM165" s="643" t="e" cm="1">
        <f t="array" ref="BM165">_xlfn.XLOOKUP(BM$1,'Copy of PY1 Data(H)'!$A$1:$CZ$1,_xlfn.XLOOKUP($A165,'Copy of PY1 Data(H)'!$A$1:$A$288,'Copy of PY1 Data(H)'!$A$1:$CZ$288))</f>
        <v>#N/A</v>
      </c>
      <c r="BN165" s="643" t="e" cm="1">
        <f t="array" ref="BN165">_xlfn.XLOOKUP(BN$1,'Copy of PY1 Data(H)'!$A$1:$CZ$1,_xlfn.XLOOKUP($A165,'Copy of PY1 Data(H)'!$A$1:$A$288,'Copy of PY1 Data(H)'!$A$1:$CZ$288))</f>
        <v>#N/A</v>
      </c>
      <c r="BO165" s="643" t="e" cm="1">
        <f t="array" ref="BO165">_xlfn.XLOOKUP(BO$1,'Copy of PY1 Data(H)'!$A$1:$CZ$1,_xlfn.XLOOKUP($A165,'Copy of PY1 Data(H)'!$A$1:$A$288,'Copy of PY1 Data(H)'!$A$1:$CZ$288))</f>
        <v>#N/A</v>
      </c>
      <c r="BP165" s="643" t="e" cm="1">
        <f t="array" ref="BP165">_xlfn.XLOOKUP(BP$1,'Copy of PY1 Data(H)'!$A$1:$CZ$1,_xlfn.XLOOKUP($A165,'Copy of PY1 Data(H)'!$A$1:$A$288,'Copy of PY1 Data(H)'!$A$1:$CZ$288))</f>
        <v>#N/A</v>
      </c>
      <c r="BQ165" s="643" t="e" cm="1">
        <f t="array" ref="BQ165">_xlfn.XLOOKUP(BQ$1,'Copy of PY1 Data(H)'!$A$1:$CZ$1,_xlfn.XLOOKUP($A165,'Copy of PY1 Data(H)'!$A$1:$A$288,'Copy of PY1 Data(H)'!$A$1:$CZ$288))</f>
        <v>#N/A</v>
      </c>
      <c r="BR165" s="643" t="e" cm="1">
        <f t="array" ref="BR165">_xlfn.XLOOKUP(BR$1,'Copy of PY1 Data(H)'!$A$1:$CZ$1,_xlfn.XLOOKUP($A165,'Copy of PY1 Data(H)'!$A$1:$A$288,'Copy of PY1 Data(H)'!$A$1:$CZ$288))</f>
        <v>#N/A</v>
      </c>
      <c r="BS165" s="643" t="e" cm="1">
        <f t="array" ref="BS165">_xlfn.XLOOKUP(BS$1,'Copy of PY1 Data(H)'!$A$1:$CZ$1,_xlfn.XLOOKUP($A165,'Copy of PY1 Data(H)'!$A$1:$A$288,'Copy of PY1 Data(H)'!$A$1:$CZ$288))</f>
        <v>#N/A</v>
      </c>
      <c r="BT165" s="643" t="e" cm="1">
        <f t="array" ref="BT165">_xlfn.XLOOKUP(BT$1,'Copy of PY1 Data(H)'!$A$1:$CZ$1,_xlfn.XLOOKUP($A165,'Copy of PY1 Data(H)'!$A$1:$A$288,'Copy of PY1 Data(H)'!$A$1:$CZ$288))</f>
        <v>#N/A</v>
      </c>
      <c r="BU165" s="643" t="e" cm="1">
        <f t="array" ref="BU165">_xlfn.XLOOKUP(BU$1,'Copy of PY1 Data(H)'!$A$1:$CZ$1,_xlfn.XLOOKUP($A165,'Copy of PY1 Data(H)'!$A$1:$A$288,'Copy of PY1 Data(H)'!$A$1:$CZ$288))</f>
        <v>#N/A</v>
      </c>
      <c r="BV165" s="643" t="e" cm="1">
        <f t="array" ref="BV165">_xlfn.XLOOKUP(BV$1,'Copy of PY1 Data(H)'!$A$1:$CZ$1,_xlfn.XLOOKUP($A165,'Copy of PY1 Data(H)'!$A$1:$A$288,'Copy of PY1 Data(H)'!$A$1:$CZ$288))</f>
        <v>#N/A</v>
      </c>
      <c r="BW165" s="643" t="e" cm="1">
        <f t="array" ref="BW165">_xlfn.XLOOKUP(BW$1,'Copy of PY1 Data(H)'!$A$1:$CZ$1,_xlfn.XLOOKUP($A165,'Copy of PY1 Data(H)'!$A$1:$A$288,'Copy of PY1 Data(H)'!$A$1:$CZ$288))</f>
        <v>#N/A</v>
      </c>
      <c r="BX165" s="643" t="e" cm="1">
        <f t="array" ref="BX165">_xlfn.XLOOKUP(BX$1,'Copy of PY1 Data(H)'!$A$1:$CZ$1,_xlfn.XLOOKUP($A165,'Copy of PY1 Data(H)'!$A$1:$A$288,'Copy of PY1 Data(H)'!$A$1:$CZ$288))</f>
        <v>#N/A</v>
      </c>
      <c r="BY165" s="643" t="e" cm="1">
        <f t="array" ref="BY165">_xlfn.XLOOKUP(BY$1,'Copy of PY1 Data(H)'!$A$1:$CZ$1,_xlfn.XLOOKUP($A165,'Copy of PY1 Data(H)'!$A$1:$A$288,'Copy of PY1 Data(H)'!$A$1:$CZ$288))</f>
        <v>#N/A</v>
      </c>
      <c r="BZ165" s="643" t="e" cm="1">
        <f t="array" ref="BZ165">_xlfn.XLOOKUP(BZ$1,'Copy of PY1 Data(H)'!$A$1:$CZ$1,_xlfn.XLOOKUP($A165,'Copy of PY1 Data(H)'!$A$1:$A$288,'Copy of PY1 Data(H)'!$A$1:$CZ$288))</f>
        <v>#N/A</v>
      </c>
      <c r="CA165" s="643" t="e" cm="1">
        <f t="array" ref="CA165">_xlfn.XLOOKUP(CA$1,'Copy of PY1 Data(H)'!$A$1:$CZ$1,_xlfn.XLOOKUP($A165,'Copy of PY1 Data(H)'!$A$1:$A$288,'Copy of PY1 Data(H)'!$A$1:$CZ$288))</f>
        <v>#N/A</v>
      </c>
      <c r="CB165" s="643" t="e" cm="1">
        <f t="array" ref="CB165">_xlfn.XLOOKUP(CB$1,'Copy of PY1 Data(H)'!$A$1:$CZ$1,_xlfn.XLOOKUP($A165,'Copy of PY1 Data(H)'!$A$1:$A$288,'Copy of PY1 Data(H)'!$A$1:$CZ$288))</f>
        <v>#N/A</v>
      </c>
      <c r="CC165" s="643" t="e" cm="1">
        <f t="array" ref="CC165">_xlfn.XLOOKUP(CC$1,'Copy of PY1 Data(H)'!$A$1:$CZ$1,_xlfn.XLOOKUP($A165,'Copy of PY1 Data(H)'!$A$1:$A$288,'Copy of PY1 Data(H)'!$A$1:$CZ$288))</f>
        <v>#N/A</v>
      </c>
      <c r="CD165" s="643" t="e" cm="1">
        <f t="array" ref="CD165">_xlfn.XLOOKUP(CD$1,'Copy of PY1 Data(H)'!$A$1:$CZ$1,_xlfn.XLOOKUP($A165,'Copy of PY1 Data(H)'!$A$1:$A$288,'Copy of PY1 Data(H)'!$A$1:$CZ$288))</f>
        <v>#N/A</v>
      </c>
    </row>
    <row r="166" spans="1:82" s="968" customFormat="1" x14ac:dyDescent="0.3">
      <c r="B166" s="968" t="s">
        <v>2969</v>
      </c>
      <c r="D166" s="968" t="e" cm="1">
        <f t="array" ref="D166">_xlfn.XLOOKUP(D$1,'Copy of PY1 Data(H)'!$A$1:$CZ$1,_xlfn.XLOOKUP($B166,'Copy of PY1 Data(H)'!$A$1:$A$288,'Copy of PY1 Data(H)'!$A$1:$CZ$288))</f>
        <v>#N/A</v>
      </c>
      <c r="E166" s="968" t="e" cm="1">
        <f t="array" ref="E166">_xlfn.XLOOKUP(E$1,'Copy of PY1 Data(H)'!$A$1:$CZ$1,_xlfn.XLOOKUP($B166,'Copy of PY1 Data(H)'!$A$1:$A$288,'Copy of PY1 Data(H)'!$A$1:$CZ$288))</f>
        <v>#N/A</v>
      </c>
      <c r="F166" s="968" t="e" cm="1">
        <f t="array" ref="F166">_xlfn.XLOOKUP(F$1,'Copy of PY1 Data(H)'!$A$1:$CZ$1,_xlfn.XLOOKUP($B166,'Copy of PY1 Data(H)'!$A$1:$A$288,'Copy of PY1 Data(H)'!$A$1:$CZ$288))</f>
        <v>#N/A</v>
      </c>
      <c r="G166" s="968" t="e" cm="1">
        <f t="array" ref="G166">_xlfn.XLOOKUP(G$1,'Copy of PY1 Data(H)'!$A$1:$CZ$1,_xlfn.XLOOKUP($B166,'Copy of PY1 Data(H)'!$A$1:$A$288,'Copy of PY1 Data(H)'!$A$1:$CZ$288))</f>
        <v>#N/A</v>
      </c>
      <c r="H166" s="968" t="e" cm="1">
        <f t="array" ref="H166">_xlfn.XLOOKUP(H$1,'Copy of PY1 Data(H)'!$A$1:$CZ$1,_xlfn.XLOOKUP($B166,'Copy of PY1 Data(H)'!$A$1:$A$288,'Copy of PY1 Data(H)'!$A$1:$CZ$288))</f>
        <v>#N/A</v>
      </c>
      <c r="I166" s="968" t="e" cm="1">
        <f t="array" ref="I166">_xlfn.XLOOKUP(I$1,'Copy of PY1 Data(H)'!$A$1:$CZ$1,_xlfn.XLOOKUP($B166,'Copy of PY1 Data(H)'!$A$1:$A$288,'Copy of PY1 Data(H)'!$A$1:$CZ$288))</f>
        <v>#N/A</v>
      </c>
      <c r="J166" s="968" t="e" cm="1">
        <f t="array" ref="J166">_xlfn.XLOOKUP(J$1,'Copy of PY1 Data(H)'!$A$1:$CZ$1,_xlfn.XLOOKUP($B166,'Copy of PY1 Data(H)'!$A$1:$A$288,'Copy of PY1 Data(H)'!$A$1:$CZ$288))</f>
        <v>#N/A</v>
      </c>
      <c r="K166" s="968" t="e" cm="1">
        <f t="array" ref="K166">_xlfn.XLOOKUP(K$1,'Copy of PY1 Data(H)'!$A$1:$CZ$1,_xlfn.XLOOKUP($B166,'Copy of PY1 Data(H)'!$A$1:$A$288,'Copy of PY1 Data(H)'!$A$1:$CZ$288))</f>
        <v>#N/A</v>
      </c>
      <c r="L166" s="968" t="e" cm="1">
        <f t="array" ref="L166">_xlfn.XLOOKUP(L$1,'Copy of PY1 Data(H)'!$A$1:$CZ$1,_xlfn.XLOOKUP($B166,'Copy of PY1 Data(H)'!$A$1:$A$288,'Copy of PY1 Data(H)'!$A$1:$CZ$288))</f>
        <v>#N/A</v>
      </c>
      <c r="M166" s="968" t="e" cm="1">
        <f t="array" ref="M166">_xlfn.XLOOKUP(M$1,'Copy of PY1 Data(H)'!$A$1:$CZ$1,_xlfn.XLOOKUP($B166,'Copy of PY1 Data(H)'!$A$1:$A$288,'Copy of PY1 Data(H)'!$A$1:$CZ$288))</f>
        <v>#N/A</v>
      </c>
      <c r="N166" s="968" t="e" cm="1">
        <f t="array" ref="N166">_xlfn.XLOOKUP(N$1,'Copy of PY1 Data(H)'!$A$1:$CZ$1,_xlfn.XLOOKUP($B166,'Copy of PY1 Data(H)'!$A$1:$A$288,'Copy of PY1 Data(H)'!$A$1:$CZ$288))</f>
        <v>#N/A</v>
      </c>
      <c r="O166" s="968" t="e" cm="1">
        <f t="array" ref="O166">_xlfn.XLOOKUP(O$1,'Copy of PY1 Data(H)'!$A$1:$CZ$1,_xlfn.XLOOKUP($B166,'Copy of PY1 Data(H)'!$A$1:$A$288,'Copy of PY1 Data(H)'!$A$1:$CZ$288))</f>
        <v>#N/A</v>
      </c>
      <c r="P166" s="968" t="e" cm="1">
        <f t="array" ref="P166">_xlfn.XLOOKUP(P$1,'Copy of PY1 Data(H)'!$A$1:$CZ$1,_xlfn.XLOOKUP($B166,'Copy of PY1 Data(H)'!$A$1:$A$288,'Copy of PY1 Data(H)'!$A$1:$CZ$288))</f>
        <v>#N/A</v>
      </c>
      <c r="Q166" s="968" t="e" cm="1">
        <f t="array" ref="Q166">_xlfn.XLOOKUP(Q$1,'Copy of PY1 Data(H)'!$A$1:$CZ$1,_xlfn.XLOOKUP($B166,'Copy of PY1 Data(H)'!$A$1:$A$288,'Copy of PY1 Data(H)'!$A$1:$CZ$288))</f>
        <v>#N/A</v>
      </c>
      <c r="R166" s="968" t="e" cm="1">
        <f t="array" ref="R166">_xlfn.XLOOKUP(R$1,'Copy of PY1 Data(H)'!$A$1:$CZ$1,_xlfn.XLOOKUP($B166,'Copy of PY1 Data(H)'!$A$1:$A$288,'Copy of PY1 Data(H)'!$A$1:$CZ$288))</f>
        <v>#N/A</v>
      </c>
      <c r="S166" s="968" t="e" cm="1">
        <f t="array" ref="S166">_xlfn.XLOOKUP(S$1,'Copy of PY1 Data(H)'!$A$1:$CZ$1,_xlfn.XLOOKUP($B166,'Copy of PY1 Data(H)'!$A$1:$A$288,'Copy of PY1 Data(H)'!$A$1:$CZ$288))</f>
        <v>#N/A</v>
      </c>
      <c r="T166" s="968" t="e" cm="1">
        <f t="array" ref="T166">_xlfn.XLOOKUP(T$1,'Copy of PY1 Data(H)'!$A$1:$CZ$1,_xlfn.XLOOKUP($B166,'Copy of PY1 Data(H)'!$A$1:$A$288,'Copy of PY1 Data(H)'!$A$1:$CZ$288))</f>
        <v>#N/A</v>
      </c>
      <c r="U166" s="968" t="e" cm="1">
        <f t="array" ref="U166">_xlfn.XLOOKUP(U$1,'Copy of PY1 Data(H)'!$A$1:$CZ$1,_xlfn.XLOOKUP($B166,'Copy of PY1 Data(H)'!$A$1:$A$288,'Copy of PY1 Data(H)'!$A$1:$CZ$288))</f>
        <v>#N/A</v>
      </c>
      <c r="V166" s="968" t="e" cm="1">
        <f t="array" ref="V166">_xlfn.XLOOKUP(V$1,'Copy of PY1 Data(H)'!$A$1:$CZ$1,_xlfn.XLOOKUP($B166,'Copy of PY1 Data(H)'!$A$1:$A$288,'Copy of PY1 Data(H)'!$A$1:$CZ$288))</f>
        <v>#N/A</v>
      </c>
      <c r="W166" s="968" t="e" cm="1">
        <f t="array" ref="W166">_xlfn.XLOOKUP(W$1,'Copy of PY1 Data(H)'!$A$1:$CZ$1,_xlfn.XLOOKUP($B166,'Copy of PY1 Data(H)'!$A$1:$A$288,'Copy of PY1 Data(H)'!$A$1:$CZ$288))</f>
        <v>#N/A</v>
      </c>
      <c r="X166" s="968" t="e" cm="1">
        <f t="array" ref="X166">_xlfn.XLOOKUP(X$1,'Copy of PY1 Data(H)'!$A$1:$CZ$1,_xlfn.XLOOKUP($B166,'Copy of PY1 Data(H)'!$A$1:$A$288,'Copy of PY1 Data(H)'!$A$1:$CZ$288))</f>
        <v>#N/A</v>
      </c>
      <c r="Y166" s="968" t="e" cm="1">
        <f t="array" ref="Y166">_xlfn.XLOOKUP(Y$1,'Copy of PY1 Data(H)'!$A$1:$CZ$1,_xlfn.XLOOKUP($B166,'Copy of PY1 Data(H)'!$A$1:$A$288,'Copy of PY1 Data(H)'!$A$1:$CZ$288))</f>
        <v>#N/A</v>
      </c>
      <c r="Z166" s="968" t="e" cm="1">
        <f t="array" ref="Z166">_xlfn.XLOOKUP(Z$1,'Copy of PY1 Data(H)'!$A$1:$CZ$1,_xlfn.XLOOKUP($B166,'Copy of PY1 Data(H)'!$A$1:$A$288,'Copy of PY1 Data(H)'!$A$1:$CZ$288))</f>
        <v>#N/A</v>
      </c>
      <c r="AA166" s="968" t="e" cm="1">
        <f t="array" ref="AA166">_xlfn.XLOOKUP(AA$1,'Copy of PY1 Data(H)'!$A$1:$CZ$1,_xlfn.XLOOKUP($B166,'Copy of PY1 Data(H)'!$A$1:$A$288,'Copy of PY1 Data(H)'!$A$1:$CZ$288))</f>
        <v>#N/A</v>
      </c>
      <c r="AB166" s="968" t="e" cm="1">
        <f t="array" ref="AB166">_xlfn.XLOOKUP(AB$1,'Copy of PY1 Data(H)'!$A$1:$CZ$1,_xlfn.XLOOKUP($B166,'Copy of PY1 Data(H)'!$A$1:$A$288,'Copy of PY1 Data(H)'!$A$1:$CZ$288))</f>
        <v>#N/A</v>
      </c>
      <c r="AC166" s="968" t="e" cm="1">
        <f t="array" ref="AC166">_xlfn.XLOOKUP(AC$1,'Copy of PY1 Data(H)'!$A$1:$CZ$1,_xlfn.XLOOKUP($B166,'Copy of PY1 Data(H)'!$A$1:$A$288,'Copy of PY1 Data(H)'!$A$1:$CZ$288))</f>
        <v>#N/A</v>
      </c>
      <c r="AD166" s="968" t="e" cm="1">
        <f t="array" ref="AD166">_xlfn.XLOOKUP(AD$1,'Copy of PY1 Data(H)'!$A$1:$CZ$1,_xlfn.XLOOKUP($B166,'Copy of PY1 Data(H)'!$A$1:$A$288,'Copy of PY1 Data(H)'!$A$1:$CZ$288))</f>
        <v>#N/A</v>
      </c>
      <c r="AE166" s="968" t="e" cm="1">
        <f t="array" ref="AE166">_xlfn.XLOOKUP(AE$1,'Copy of PY1 Data(H)'!$A$1:$CZ$1,_xlfn.XLOOKUP($B166,'Copy of PY1 Data(H)'!$A$1:$A$288,'Copy of PY1 Data(H)'!$A$1:$CZ$288))</f>
        <v>#N/A</v>
      </c>
      <c r="AF166" s="968" t="e" cm="1">
        <f t="array" ref="AF166">_xlfn.XLOOKUP(AF$1,'Copy of PY1 Data(H)'!$A$1:$CZ$1,_xlfn.XLOOKUP($B166,'Copy of PY1 Data(H)'!$A$1:$A$288,'Copy of PY1 Data(H)'!$A$1:$CZ$288))</f>
        <v>#N/A</v>
      </c>
      <c r="AG166" s="968" t="e" cm="1">
        <f t="array" ref="AG166">_xlfn.XLOOKUP(AG$1,'Copy of PY1 Data(H)'!$A$1:$CZ$1,_xlfn.XLOOKUP($B166,'Copy of PY1 Data(H)'!$A$1:$A$288,'Copy of PY1 Data(H)'!$A$1:$CZ$288))</f>
        <v>#N/A</v>
      </c>
      <c r="AH166" s="968" t="e" cm="1">
        <f t="array" ref="AH166">_xlfn.XLOOKUP(AH$1,'Copy of PY1 Data(H)'!$A$1:$CZ$1,_xlfn.XLOOKUP($B166,'Copy of PY1 Data(H)'!$A$1:$A$288,'Copy of PY1 Data(H)'!$A$1:$CZ$288))</f>
        <v>#N/A</v>
      </c>
      <c r="AI166" s="968" t="e" cm="1">
        <f t="array" ref="AI166">_xlfn.XLOOKUP(AI$1,'Copy of PY1 Data(H)'!$A$1:$CZ$1,_xlfn.XLOOKUP($B166,'Copy of PY1 Data(H)'!$A$1:$A$288,'Copy of PY1 Data(H)'!$A$1:$CZ$288))</f>
        <v>#N/A</v>
      </c>
      <c r="AJ166" s="968" t="e" cm="1">
        <f t="array" ref="AJ166">_xlfn.XLOOKUP(AJ$1,'Copy of PY1 Data(H)'!$A$1:$CZ$1,_xlfn.XLOOKUP($B166,'Copy of PY1 Data(H)'!$A$1:$A$288,'Copy of PY1 Data(H)'!$A$1:$CZ$288))</f>
        <v>#N/A</v>
      </c>
      <c r="AK166" s="968" t="e" cm="1">
        <f t="array" ref="AK166">_xlfn.XLOOKUP(AK$1,'Copy of PY1 Data(H)'!$A$1:$CZ$1,_xlfn.XLOOKUP($B166,'Copy of PY1 Data(H)'!$A$1:$A$288,'Copy of PY1 Data(H)'!$A$1:$CZ$288))</f>
        <v>#N/A</v>
      </c>
      <c r="AL166" s="968" t="e" cm="1">
        <f t="array" ref="AL166">_xlfn.XLOOKUP(AL$1,'Copy of PY1 Data(H)'!$A$1:$CZ$1,_xlfn.XLOOKUP($B166,'Copy of PY1 Data(H)'!$A$1:$A$288,'Copy of PY1 Data(H)'!$A$1:$CZ$288))</f>
        <v>#N/A</v>
      </c>
      <c r="AM166" s="968" t="e" cm="1">
        <f t="array" ref="AM166">_xlfn.XLOOKUP(AM$1,'Copy of PY1 Data(H)'!$A$1:$CZ$1,_xlfn.XLOOKUP($B166,'Copy of PY1 Data(H)'!$A$1:$A$288,'Copy of PY1 Data(H)'!$A$1:$CZ$288))</f>
        <v>#N/A</v>
      </c>
      <c r="AN166" s="968" t="e" cm="1">
        <f t="array" ref="AN166">_xlfn.XLOOKUP(AN$1,'Copy of PY1 Data(H)'!$A$1:$CZ$1,_xlfn.XLOOKUP($B166,'Copy of PY1 Data(H)'!$A$1:$A$288,'Copy of PY1 Data(H)'!$A$1:$CZ$288))</f>
        <v>#N/A</v>
      </c>
      <c r="AO166" s="968" t="e" cm="1">
        <f t="array" ref="AO166">_xlfn.XLOOKUP(AO$1,'Copy of PY1 Data(H)'!$A$1:$CZ$1,_xlfn.XLOOKUP($B166,'Copy of PY1 Data(H)'!$A$1:$A$288,'Copy of PY1 Data(H)'!$A$1:$CZ$288))</f>
        <v>#N/A</v>
      </c>
      <c r="AP166" s="968" t="e" cm="1">
        <f t="array" ref="AP166">_xlfn.XLOOKUP(AP$1,'Copy of PY1 Data(H)'!$A$1:$CZ$1,_xlfn.XLOOKUP($B166,'Copy of PY1 Data(H)'!$A$1:$A$288,'Copy of PY1 Data(H)'!$A$1:$CZ$288))</f>
        <v>#N/A</v>
      </c>
      <c r="AQ166" s="968" t="e" cm="1">
        <f t="array" ref="AQ166">_xlfn.XLOOKUP(AQ$1,'Copy of PY1 Data(H)'!$A$1:$CZ$1,_xlfn.XLOOKUP($B166,'Copy of PY1 Data(H)'!$A$1:$A$288,'Copy of PY1 Data(H)'!$A$1:$CZ$288))</f>
        <v>#N/A</v>
      </c>
      <c r="AR166" s="968" t="e" cm="1">
        <f t="array" ref="AR166">_xlfn.XLOOKUP(AR$1,'Copy of PY1 Data(H)'!$A$1:$CZ$1,_xlfn.XLOOKUP($B166,'Copy of PY1 Data(H)'!$A$1:$A$288,'Copy of PY1 Data(H)'!$A$1:$CZ$288))</f>
        <v>#N/A</v>
      </c>
      <c r="AS166" s="968" t="e" cm="1">
        <f t="array" ref="AS166">_xlfn.XLOOKUP(AS$1,'Copy of PY1 Data(H)'!$A$1:$CZ$1,_xlfn.XLOOKUP($B166,'Copy of PY1 Data(H)'!$A$1:$A$288,'Copy of PY1 Data(H)'!$A$1:$CZ$288))</f>
        <v>#N/A</v>
      </c>
      <c r="AT166" s="968" t="e" cm="1">
        <f t="array" ref="AT166">_xlfn.XLOOKUP(AT$1,'Copy of PY1 Data(H)'!$A$1:$CZ$1,_xlfn.XLOOKUP($B166,'Copy of PY1 Data(H)'!$A$1:$A$288,'Copy of PY1 Data(H)'!$A$1:$CZ$288))</f>
        <v>#N/A</v>
      </c>
      <c r="AU166" s="968" t="e" cm="1">
        <f t="array" ref="AU166">_xlfn.XLOOKUP(AU$1,'Copy of PY1 Data(H)'!$A$1:$CZ$1,_xlfn.XLOOKUP($B166,'Copy of PY1 Data(H)'!$A$1:$A$288,'Copy of PY1 Data(H)'!$A$1:$CZ$288))</f>
        <v>#N/A</v>
      </c>
      <c r="AV166" s="968" t="e" cm="1">
        <f t="array" ref="AV166">_xlfn.XLOOKUP(AV$1,'Copy of PY1 Data(H)'!$A$1:$CZ$1,_xlfn.XLOOKUP($B166,'Copy of PY1 Data(H)'!$A$1:$A$288,'Copy of PY1 Data(H)'!$A$1:$CZ$288))</f>
        <v>#N/A</v>
      </c>
      <c r="AW166" s="968" t="e" cm="1">
        <f t="array" ref="AW166">_xlfn.XLOOKUP(AW$1,'Copy of PY1 Data(H)'!$A$1:$CZ$1,_xlfn.XLOOKUP($B166,'Copy of PY1 Data(H)'!$A$1:$A$288,'Copy of PY1 Data(H)'!$A$1:$CZ$288))</f>
        <v>#N/A</v>
      </c>
      <c r="AX166" s="968" t="e" cm="1">
        <f t="array" ref="AX166">_xlfn.XLOOKUP(AX$1,'Copy of PY1 Data(H)'!$A$1:$CZ$1,_xlfn.XLOOKUP($B166,'Copy of PY1 Data(H)'!$A$1:$A$288,'Copy of PY1 Data(H)'!$A$1:$CZ$288))</f>
        <v>#N/A</v>
      </c>
      <c r="AY166" s="968" t="e" cm="1">
        <f t="array" ref="AY166">_xlfn.XLOOKUP(AY$1,'Copy of PY1 Data(H)'!$A$1:$CZ$1,_xlfn.XLOOKUP($B166,'Copy of PY1 Data(H)'!$A$1:$A$288,'Copy of PY1 Data(H)'!$A$1:$CZ$288))</f>
        <v>#N/A</v>
      </c>
      <c r="AZ166" s="968" t="e" cm="1">
        <f t="array" ref="AZ166">_xlfn.XLOOKUP(AZ$1,'Copy of PY1 Data(H)'!$A$1:$CZ$1,_xlfn.XLOOKUP($B166,'Copy of PY1 Data(H)'!$A$1:$A$288,'Copy of PY1 Data(H)'!$A$1:$CZ$288))</f>
        <v>#N/A</v>
      </c>
      <c r="BA166" s="968" t="e" cm="1">
        <f t="array" ref="BA166">_xlfn.XLOOKUP(BA$1,'Copy of PY1 Data(H)'!$A$1:$CZ$1,_xlfn.XLOOKUP($B166,'Copy of PY1 Data(H)'!$A$1:$A$288,'Copy of PY1 Data(H)'!$A$1:$CZ$288))</f>
        <v>#N/A</v>
      </c>
      <c r="BB166" s="968" t="e" cm="1">
        <f t="array" ref="BB166">_xlfn.XLOOKUP(BB$1,'Copy of PY1 Data(H)'!$A$1:$CZ$1,_xlfn.XLOOKUP($B166,'Copy of PY1 Data(H)'!$A$1:$A$288,'Copy of PY1 Data(H)'!$A$1:$CZ$288))</f>
        <v>#N/A</v>
      </c>
      <c r="BC166" s="968" t="e" cm="1">
        <f t="array" ref="BC166">_xlfn.XLOOKUP(BC$1,'Copy of PY1 Data(H)'!$A$1:$CZ$1,_xlfn.XLOOKUP($B166,'Copy of PY1 Data(H)'!$A$1:$A$288,'Copy of PY1 Data(H)'!$A$1:$CZ$288))</f>
        <v>#N/A</v>
      </c>
      <c r="BD166" s="968" t="e" cm="1">
        <f t="array" ref="BD166">_xlfn.XLOOKUP(BD$1,'Copy of PY1 Data(H)'!$A$1:$CZ$1,_xlfn.XLOOKUP($B166,'Copy of PY1 Data(H)'!$A$1:$A$288,'Copy of PY1 Data(H)'!$A$1:$CZ$288))</f>
        <v>#N/A</v>
      </c>
      <c r="BE166" s="968" t="e" cm="1">
        <f t="array" ref="BE166">_xlfn.XLOOKUP(BE$1,'Copy of PY1 Data(H)'!$A$1:$CZ$1,_xlfn.XLOOKUP($B166,'Copy of PY1 Data(H)'!$A$1:$A$288,'Copy of PY1 Data(H)'!$A$1:$CZ$288))</f>
        <v>#N/A</v>
      </c>
      <c r="BF166" s="968" t="e" cm="1">
        <f t="array" ref="BF166">_xlfn.XLOOKUP(BF$1,'Copy of PY1 Data(H)'!$A$1:$CZ$1,_xlfn.XLOOKUP($B166,'Copy of PY1 Data(H)'!$A$1:$A$288,'Copy of PY1 Data(H)'!$A$1:$CZ$288))</f>
        <v>#N/A</v>
      </c>
      <c r="BG166" s="968" t="e" cm="1">
        <f t="array" ref="BG166">_xlfn.XLOOKUP(BG$1,'Copy of PY1 Data(H)'!$A$1:$CZ$1,_xlfn.XLOOKUP($B166,'Copy of PY1 Data(H)'!$A$1:$A$288,'Copy of PY1 Data(H)'!$A$1:$CZ$288))</f>
        <v>#N/A</v>
      </c>
      <c r="BH166" s="968" t="e" cm="1">
        <f t="array" ref="BH166">_xlfn.XLOOKUP(BH$1,'Copy of PY1 Data(H)'!$A$1:$CZ$1,_xlfn.XLOOKUP($B166,'Copy of PY1 Data(H)'!$A$1:$A$288,'Copy of PY1 Data(H)'!$A$1:$CZ$288))</f>
        <v>#N/A</v>
      </c>
      <c r="BI166" s="968" t="e" cm="1">
        <f t="array" ref="BI166">_xlfn.XLOOKUP(BI$1,'Copy of PY1 Data(H)'!$A$1:$CZ$1,_xlfn.XLOOKUP($B166,'Copy of PY1 Data(H)'!$A$1:$A$288,'Copy of PY1 Data(H)'!$A$1:$CZ$288))</f>
        <v>#N/A</v>
      </c>
      <c r="BJ166" s="968" t="e" cm="1">
        <f t="array" ref="BJ166">_xlfn.XLOOKUP(BJ$1,'Copy of PY1 Data(H)'!$A$1:$CZ$1,_xlfn.XLOOKUP($B166,'Copy of PY1 Data(H)'!$A$1:$A$288,'Copy of PY1 Data(H)'!$A$1:$CZ$288))</f>
        <v>#N/A</v>
      </c>
      <c r="BK166" s="968" t="e" cm="1">
        <f t="array" ref="BK166">_xlfn.XLOOKUP(BK$1,'Copy of PY1 Data(H)'!$A$1:$CZ$1,_xlfn.XLOOKUP($B166,'Copy of PY1 Data(H)'!$A$1:$A$288,'Copy of PY1 Data(H)'!$A$1:$CZ$288))</f>
        <v>#N/A</v>
      </c>
      <c r="BL166" s="968" t="e" cm="1">
        <f t="array" ref="BL166">_xlfn.XLOOKUP(BL$1,'Copy of PY1 Data(H)'!$A$1:$CZ$1,_xlfn.XLOOKUP($B166,'Copy of PY1 Data(H)'!$A$1:$A$288,'Copy of PY1 Data(H)'!$A$1:$CZ$288))</f>
        <v>#N/A</v>
      </c>
      <c r="BM166" s="968" t="e" cm="1">
        <f t="array" ref="BM166">_xlfn.XLOOKUP(BM$1,'Copy of PY1 Data(H)'!$A$1:$CZ$1,_xlfn.XLOOKUP($B166,'Copy of PY1 Data(H)'!$A$1:$A$288,'Copy of PY1 Data(H)'!$A$1:$CZ$288))</f>
        <v>#N/A</v>
      </c>
      <c r="BN166" s="968" t="e" cm="1">
        <f t="array" ref="BN166">_xlfn.XLOOKUP(BN$1,'Copy of PY1 Data(H)'!$A$1:$CZ$1,_xlfn.XLOOKUP($B166,'Copy of PY1 Data(H)'!$A$1:$A$288,'Copy of PY1 Data(H)'!$A$1:$CZ$288))</f>
        <v>#N/A</v>
      </c>
      <c r="BO166" s="968" t="e" cm="1">
        <f t="array" ref="BO166">_xlfn.XLOOKUP(BO$1,'Copy of PY1 Data(H)'!$A$1:$CZ$1,_xlfn.XLOOKUP($B166,'Copy of PY1 Data(H)'!$A$1:$A$288,'Copy of PY1 Data(H)'!$A$1:$CZ$288))</f>
        <v>#N/A</v>
      </c>
      <c r="BP166" s="968" t="e" cm="1">
        <f t="array" ref="BP166">_xlfn.XLOOKUP(BP$1,'Copy of PY1 Data(H)'!$A$1:$CZ$1,_xlfn.XLOOKUP($B166,'Copy of PY1 Data(H)'!$A$1:$A$288,'Copy of PY1 Data(H)'!$A$1:$CZ$288))</f>
        <v>#N/A</v>
      </c>
      <c r="BQ166" s="968" t="e" cm="1">
        <f t="array" ref="BQ166">_xlfn.XLOOKUP(BQ$1,'Copy of PY1 Data(H)'!$A$1:$CZ$1,_xlfn.XLOOKUP($B166,'Copy of PY1 Data(H)'!$A$1:$A$288,'Copy of PY1 Data(H)'!$A$1:$CZ$288))</f>
        <v>#N/A</v>
      </c>
      <c r="BR166" s="968" t="e" cm="1">
        <f t="array" ref="BR166">_xlfn.XLOOKUP(BR$1,'Copy of PY1 Data(H)'!$A$1:$CZ$1,_xlfn.XLOOKUP($B166,'Copy of PY1 Data(H)'!$A$1:$A$288,'Copy of PY1 Data(H)'!$A$1:$CZ$288))</f>
        <v>#N/A</v>
      </c>
      <c r="BS166" s="968" t="e" cm="1">
        <f t="array" ref="BS166">_xlfn.XLOOKUP(BS$1,'Copy of PY1 Data(H)'!$A$1:$CZ$1,_xlfn.XLOOKUP($B166,'Copy of PY1 Data(H)'!$A$1:$A$288,'Copy of PY1 Data(H)'!$A$1:$CZ$288))</f>
        <v>#N/A</v>
      </c>
      <c r="BT166" s="968" t="e" cm="1">
        <f t="array" ref="BT166">_xlfn.XLOOKUP(BT$1,'Copy of PY1 Data(H)'!$A$1:$CZ$1,_xlfn.XLOOKUP($B166,'Copy of PY1 Data(H)'!$A$1:$A$288,'Copy of PY1 Data(H)'!$A$1:$CZ$288))</f>
        <v>#N/A</v>
      </c>
      <c r="BU166" s="968" t="e" cm="1">
        <f t="array" ref="BU166">_xlfn.XLOOKUP(BU$1,'Copy of PY1 Data(H)'!$A$1:$CZ$1,_xlfn.XLOOKUP($B166,'Copy of PY1 Data(H)'!$A$1:$A$288,'Copy of PY1 Data(H)'!$A$1:$CZ$288))</f>
        <v>#N/A</v>
      </c>
      <c r="BV166" s="968" t="e" cm="1">
        <f t="array" ref="BV166">_xlfn.XLOOKUP(BV$1,'Copy of PY1 Data(H)'!$A$1:$CZ$1,_xlfn.XLOOKUP($B166,'Copy of PY1 Data(H)'!$A$1:$A$288,'Copy of PY1 Data(H)'!$A$1:$CZ$288))</f>
        <v>#N/A</v>
      </c>
      <c r="BW166" s="968" t="e" cm="1">
        <f t="array" ref="BW166">_xlfn.XLOOKUP(BW$1,'Copy of PY1 Data(H)'!$A$1:$CZ$1,_xlfn.XLOOKUP($B166,'Copy of PY1 Data(H)'!$A$1:$A$288,'Copy of PY1 Data(H)'!$A$1:$CZ$288))</f>
        <v>#N/A</v>
      </c>
      <c r="BX166" s="968" t="e" cm="1">
        <f t="array" ref="BX166">_xlfn.XLOOKUP(BX$1,'Copy of PY1 Data(H)'!$A$1:$CZ$1,_xlfn.XLOOKUP($B166,'Copy of PY1 Data(H)'!$A$1:$A$288,'Copy of PY1 Data(H)'!$A$1:$CZ$288))</f>
        <v>#N/A</v>
      </c>
      <c r="BY166" s="968" t="e" cm="1">
        <f t="array" ref="BY166">_xlfn.XLOOKUP(BY$1,'Copy of PY1 Data(H)'!$A$1:$CZ$1,_xlfn.XLOOKUP($B166,'Copy of PY1 Data(H)'!$A$1:$A$288,'Copy of PY1 Data(H)'!$A$1:$CZ$288))</f>
        <v>#N/A</v>
      </c>
      <c r="BZ166" s="968" t="e" cm="1">
        <f t="array" ref="BZ166">_xlfn.XLOOKUP(BZ$1,'Copy of PY1 Data(H)'!$A$1:$CZ$1,_xlfn.XLOOKUP($B166,'Copy of PY1 Data(H)'!$A$1:$A$288,'Copy of PY1 Data(H)'!$A$1:$CZ$288))</f>
        <v>#N/A</v>
      </c>
      <c r="CA166" s="968" t="e" cm="1">
        <f t="array" ref="CA166">_xlfn.XLOOKUP(CA$1,'Copy of PY1 Data(H)'!$A$1:$CZ$1,_xlfn.XLOOKUP($B166,'Copy of PY1 Data(H)'!$A$1:$A$288,'Copy of PY1 Data(H)'!$A$1:$CZ$288))</f>
        <v>#N/A</v>
      </c>
      <c r="CB166" s="968" t="e" cm="1">
        <f t="array" ref="CB166">_xlfn.XLOOKUP(CB$1,'Copy of PY1 Data(H)'!$A$1:$CZ$1,_xlfn.XLOOKUP($B166,'Copy of PY1 Data(H)'!$A$1:$A$288,'Copy of PY1 Data(H)'!$A$1:$CZ$288))</f>
        <v>#N/A</v>
      </c>
      <c r="CC166" s="968" t="e" cm="1">
        <f t="array" ref="CC166">_xlfn.XLOOKUP(CC$1,'Copy of PY1 Data(H)'!$A$1:$CZ$1,_xlfn.XLOOKUP($B166,'Copy of PY1 Data(H)'!$A$1:$A$288,'Copy of PY1 Data(H)'!$A$1:$CZ$288))</f>
        <v>#N/A</v>
      </c>
      <c r="CD166" s="968" t="e" cm="1">
        <f t="array" ref="CD166">_xlfn.XLOOKUP(CD$1,'Copy of PY1 Data(H)'!$A$1:$CZ$1,_xlfn.XLOOKUP($B166,'Copy of PY1 Data(H)'!$A$1:$A$288,'Copy of PY1 Data(H)'!$A$1:$CZ$288))</f>
        <v>#N/A</v>
      </c>
    </row>
    <row r="167" spans="1:82" x14ac:dyDescent="0.3">
      <c r="A167" s="180">
        <v>512</v>
      </c>
      <c r="C167" s="180"/>
      <c r="D167" s="180" cm="1">
        <f t="array" ref="D167">_xlfn.XLOOKUP(D$1,'Copy of PY1 Data(H)'!$A$1:$CZ$1,_xlfn.XLOOKUP($A167,'Copy of PY1 Data(H)'!$A$1:$A$288,'Copy of PY1 Data(H)'!$A$1:$CZ$288))</f>
        <v>0</v>
      </c>
      <c r="E167" s="180" cm="1">
        <f t="array" ref="E167">_xlfn.XLOOKUP(E$1,'Copy of PY1 Data(H)'!$A$1:$CZ$1,_xlfn.XLOOKUP($A167,'Copy of PY1 Data(H)'!$A$1:$A$288,'Copy of PY1 Data(H)'!$A$1:$CZ$288))</f>
        <v>0</v>
      </c>
      <c r="F167" s="180" cm="1">
        <f t="array" ref="F167">_xlfn.XLOOKUP(F$1,'Copy of PY1 Data(H)'!$A$1:$CZ$1,_xlfn.XLOOKUP($A167,'Copy of PY1 Data(H)'!$A$1:$A$288,'Copy of PY1 Data(H)'!$A$1:$CZ$288))</f>
        <v>0</v>
      </c>
      <c r="G167" s="180" cm="1">
        <f t="array" ref="G167">_xlfn.XLOOKUP(G$1,'Copy of PY1 Data(H)'!$A$1:$CZ$1,_xlfn.XLOOKUP($A167,'Copy of PY1 Data(H)'!$A$1:$A$288,'Copy of PY1 Data(H)'!$A$1:$CZ$288))</f>
        <v>0</v>
      </c>
      <c r="H167" s="180" cm="1">
        <f t="array" ref="H167">_xlfn.XLOOKUP(H$1,'Copy of PY1 Data(H)'!$A$1:$CZ$1,_xlfn.XLOOKUP($A167,'Copy of PY1 Data(H)'!$A$1:$A$288,'Copy of PY1 Data(H)'!$A$1:$CZ$288))</f>
        <v>0</v>
      </c>
      <c r="I167" s="180" cm="1">
        <f t="array" ref="I167">_xlfn.XLOOKUP(I$1,'Copy of PY1 Data(H)'!$A$1:$CZ$1,_xlfn.XLOOKUP($A167,'Copy of PY1 Data(H)'!$A$1:$A$288,'Copy of PY1 Data(H)'!$A$1:$CZ$288))</f>
        <v>0</v>
      </c>
      <c r="J167" s="180" cm="1">
        <f t="array" ref="J167">_xlfn.XLOOKUP(J$1,'Copy of PY1 Data(H)'!$A$1:$CZ$1,_xlfn.XLOOKUP($A167,'Copy of PY1 Data(H)'!$A$1:$A$288,'Copy of PY1 Data(H)'!$A$1:$CZ$288))</f>
        <v>0</v>
      </c>
      <c r="K167" s="180" cm="1">
        <f t="array" ref="K167">_xlfn.XLOOKUP(K$1,'Copy of PY1 Data(H)'!$A$1:$CZ$1,_xlfn.XLOOKUP($A167,'Copy of PY1 Data(H)'!$A$1:$A$288,'Copy of PY1 Data(H)'!$A$1:$CZ$288))</f>
        <v>0</v>
      </c>
      <c r="L167" s="180" cm="1">
        <f t="array" ref="L167">_xlfn.XLOOKUP(L$1,'Copy of PY1 Data(H)'!$A$1:$CZ$1,_xlfn.XLOOKUP($A167,'Copy of PY1 Data(H)'!$A$1:$A$288,'Copy of PY1 Data(H)'!$A$1:$CZ$288))</f>
        <v>25636</v>
      </c>
      <c r="M167" s="180" cm="1">
        <f t="array" ref="M167">_xlfn.XLOOKUP(M$1,'Copy of PY1 Data(H)'!$A$1:$CZ$1,_xlfn.XLOOKUP($A167,'Copy of PY1 Data(H)'!$A$1:$A$288,'Copy of PY1 Data(H)'!$A$1:$CZ$288))</f>
        <v>1548875</v>
      </c>
      <c r="N167" s="180" cm="1">
        <f t="array" ref="N167">_xlfn.XLOOKUP(N$1,'Copy of PY1 Data(H)'!$A$1:$CZ$1,_xlfn.XLOOKUP($A167,'Copy of PY1 Data(H)'!$A$1:$A$288,'Copy of PY1 Data(H)'!$A$1:$CZ$288))</f>
        <v>0</v>
      </c>
      <c r="O167" s="180" cm="1">
        <f t="array" ref="O167">_xlfn.XLOOKUP(O$1,'Copy of PY1 Data(H)'!$A$1:$CZ$1,_xlfn.XLOOKUP($A167,'Copy of PY1 Data(H)'!$A$1:$A$288,'Copy of PY1 Data(H)'!$A$1:$CZ$288))</f>
        <v>0</v>
      </c>
      <c r="P167" s="180" cm="1">
        <f t="array" ref="P167">_xlfn.XLOOKUP(P$1,'Copy of PY1 Data(H)'!$A$1:$CZ$1,_xlfn.XLOOKUP($A167,'Copy of PY1 Data(H)'!$A$1:$A$288,'Copy of PY1 Data(H)'!$A$1:$CZ$288))</f>
        <v>0</v>
      </c>
      <c r="Q167" s="180" cm="1">
        <f t="array" ref="Q167">_xlfn.XLOOKUP(Q$1,'Copy of PY1 Data(H)'!$A$1:$CZ$1,_xlfn.XLOOKUP($A167,'Copy of PY1 Data(H)'!$A$1:$A$288,'Copy of PY1 Data(H)'!$A$1:$CZ$288))</f>
        <v>0</v>
      </c>
      <c r="R167" s="180" cm="1">
        <f t="array" ref="R167">_xlfn.XLOOKUP(R$1,'Copy of PY1 Data(H)'!$A$1:$CZ$1,_xlfn.XLOOKUP($A167,'Copy of PY1 Data(H)'!$A$1:$A$288,'Copy of PY1 Data(H)'!$A$1:$CZ$288))</f>
        <v>0</v>
      </c>
      <c r="S167" s="180" cm="1">
        <f t="array" ref="S167">_xlfn.XLOOKUP(S$1,'Copy of PY1 Data(H)'!$A$1:$CZ$1,_xlfn.XLOOKUP($A167,'Copy of PY1 Data(H)'!$A$1:$A$288,'Copy of PY1 Data(H)'!$A$1:$CZ$288))</f>
        <v>0</v>
      </c>
      <c r="T167" s="180" cm="1">
        <f t="array" ref="T167">_xlfn.XLOOKUP(T$1,'Copy of PY1 Data(H)'!$A$1:$CZ$1,_xlfn.XLOOKUP($A167,'Copy of PY1 Data(H)'!$A$1:$A$288,'Copy of PY1 Data(H)'!$A$1:$CZ$288))</f>
        <v>0</v>
      </c>
      <c r="U167" s="180" cm="1">
        <f t="array" ref="U167">_xlfn.XLOOKUP(U$1,'Copy of PY1 Data(H)'!$A$1:$CZ$1,_xlfn.XLOOKUP($A167,'Copy of PY1 Data(H)'!$A$1:$A$288,'Copy of PY1 Data(H)'!$A$1:$CZ$288))</f>
        <v>0</v>
      </c>
      <c r="V167" s="180" cm="1">
        <f t="array" ref="V167">_xlfn.XLOOKUP(V$1,'Copy of PY1 Data(H)'!$A$1:$CZ$1,_xlfn.XLOOKUP($A167,'Copy of PY1 Data(H)'!$A$1:$A$288,'Copy of PY1 Data(H)'!$A$1:$CZ$288))</f>
        <v>0</v>
      </c>
      <c r="W167" s="180" cm="1">
        <f t="array" ref="W167">_xlfn.XLOOKUP(W$1,'Copy of PY1 Data(H)'!$A$1:$CZ$1,_xlfn.XLOOKUP($A167,'Copy of PY1 Data(H)'!$A$1:$A$288,'Copy of PY1 Data(H)'!$A$1:$CZ$288))</f>
        <v>0</v>
      </c>
      <c r="X167" s="180" cm="1">
        <f t="array" ref="X167">_xlfn.XLOOKUP(X$1,'Copy of PY1 Data(H)'!$A$1:$CZ$1,_xlfn.XLOOKUP($A167,'Copy of PY1 Data(H)'!$A$1:$A$288,'Copy of PY1 Data(H)'!$A$1:$CZ$288))</f>
        <v>0</v>
      </c>
      <c r="Y167" s="180" cm="1">
        <f t="array" ref="Y167">_xlfn.XLOOKUP(Y$1,'Copy of PY1 Data(H)'!$A$1:$CZ$1,_xlfn.XLOOKUP($A167,'Copy of PY1 Data(H)'!$A$1:$A$288,'Copy of PY1 Data(H)'!$A$1:$CZ$288))</f>
        <v>0</v>
      </c>
      <c r="Z167" s="180" cm="1">
        <f t="array" ref="Z167">_xlfn.XLOOKUP(Z$1,'Copy of PY1 Data(H)'!$A$1:$CZ$1,_xlfn.XLOOKUP($A167,'Copy of PY1 Data(H)'!$A$1:$A$288,'Copy of PY1 Data(H)'!$A$1:$CZ$288))</f>
        <v>0</v>
      </c>
      <c r="AA167" s="180" cm="1">
        <f t="array" ref="AA167">_xlfn.XLOOKUP(AA$1,'Copy of PY1 Data(H)'!$A$1:$CZ$1,_xlfn.XLOOKUP($A167,'Copy of PY1 Data(H)'!$A$1:$A$288,'Copy of PY1 Data(H)'!$A$1:$CZ$288))</f>
        <v>0</v>
      </c>
      <c r="AB167" s="180" cm="1">
        <f t="array" ref="AB167">_xlfn.XLOOKUP(AB$1,'Copy of PY1 Data(H)'!$A$1:$CZ$1,_xlfn.XLOOKUP($A167,'Copy of PY1 Data(H)'!$A$1:$A$288,'Copy of PY1 Data(H)'!$A$1:$CZ$288))</f>
        <v>0</v>
      </c>
      <c r="AC167" s="180" cm="1">
        <f t="array" ref="AC167">_xlfn.XLOOKUP(AC$1,'Copy of PY1 Data(H)'!$A$1:$CZ$1,_xlfn.XLOOKUP($A167,'Copy of PY1 Data(H)'!$A$1:$A$288,'Copy of PY1 Data(H)'!$A$1:$CZ$288))</f>
        <v>0</v>
      </c>
      <c r="AD167" s="180" cm="1">
        <f t="array" ref="AD167">_xlfn.XLOOKUP(AD$1,'Copy of PY1 Data(H)'!$A$1:$CZ$1,_xlfn.XLOOKUP($A167,'Copy of PY1 Data(H)'!$A$1:$A$288,'Copy of PY1 Data(H)'!$A$1:$CZ$288))</f>
        <v>0</v>
      </c>
      <c r="AE167" s="180" cm="1">
        <f t="array" ref="AE167">_xlfn.XLOOKUP(AE$1,'Copy of PY1 Data(H)'!$A$1:$CZ$1,_xlfn.XLOOKUP($A167,'Copy of PY1 Data(H)'!$A$1:$A$288,'Copy of PY1 Data(H)'!$A$1:$CZ$288))</f>
        <v>0</v>
      </c>
      <c r="AF167" s="180" cm="1">
        <f t="array" ref="AF167">_xlfn.XLOOKUP(AF$1,'Copy of PY1 Data(H)'!$A$1:$CZ$1,_xlfn.XLOOKUP($A167,'Copy of PY1 Data(H)'!$A$1:$A$288,'Copy of PY1 Data(H)'!$A$1:$CZ$288))</f>
        <v>38532</v>
      </c>
      <c r="AG167" s="180" cm="1">
        <f t="array" ref="AG167">_xlfn.XLOOKUP(AG$1,'Copy of PY1 Data(H)'!$A$1:$CZ$1,_xlfn.XLOOKUP($A167,'Copy of PY1 Data(H)'!$A$1:$A$288,'Copy of PY1 Data(H)'!$A$1:$CZ$288))</f>
        <v>0</v>
      </c>
      <c r="AH167" s="180" cm="1">
        <f t="array" ref="AH167">_xlfn.XLOOKUP(AH$1,'Copy of PY1 Data(H)'!$A$1:$CZ$1,_xlfn.XLOOKUP($A167,'Copy of PY1 Data(H)'!$A$1:$A$288,'Copy of PY1 Data(H)'!$A$1:$CZ$288))</f>
        <v>0</v>
      </c>
      <c r="AI167" s="180" cm="1">
        <f t="array" ref="AI167">_xlfn.XLOOKUP(AI$1,'Copy of PY1 Data(H)'!$A$1:$CZ$1,_xlfn.XLOOKUP($A167,'Copy of PY1 Data(H)'!$A$1:$A$288,'Copy of PY1 Data(H)'!$A$1:$CZ$288))</f>
        <v>0</v>
      </c>
      <c r="AJ167" s="180" cm="1">
        <f t="array" ref="AJ167">_xlfn.XLOOKUP(AJ$1,'Copy of PY1 Data(H)'!$A$1:$CZ$1,_xlfn.XLOOKUP($A167,'Copy of PY1 Data(H)'!$A$1:$A$288,'Copy of PY1 Data(H)'!$A$1:$CZ$288))</f>
        <v>0</v>
      </c>
      <c r="AK167" s="180" cm="1">
        <f t="array" ref="AK167">_xlfn.XLOOKUP(AK$1,'Copy of PY1 Data(H)'!$A$1:$CZ$1,_xlfn.XLOOKUP($A167,'Copy of PY1 Data(H)'!$A$1:$A$288,'Copy of PY1 Data(H)'!$A$1:$CZ$288))</f>
        <v>0</v>
      </c>
      <c r="AL167" s="180" cm="1">
        <f t="array" ref="AL167">_xlfn.XLOOKUP(AL$1,'Copy of PY1 Data(H)'!$A$1:$CZ$1,_xlfn.XLOOKUP($A167,'Copy of PY1 Data(H)'!$A$1:$A$288,'Copy of PY1 Data(H)'!$A$1:$CZ$288))</f>
        <v>0</v>
      </c>
      <c r="AM167" s="180" cm="1">
        <f t="array" ref="AM167">_xlfn.XLOOKUP(AM$1,'Copy of PY1 Data(H)'!$A$1:$CZ$1,_xlfn.XLOOKUP($A167,'Copy of PY1 Data(H)'!$A$1:$A$288,'Copy of PY1 Data(H)'!$A$1:$CZ$288))</f>
        <v>0</v>
      </c>
      <c r="AN167" s="180" cm="1">
        <f t="array" ref="AN167">_xlfn.XLOOKUP(AN$1,'Copy of PY1 Data(H)'!$A$1:$CZ$1,_xlfn.XLOOKUP($A167,'Copy of PY1 Data(H)'!$A$1:$A$288,'Copy of PY1 Data(H)'!$A$1:$CZ$288))</f>
        <v>0</v>
      </c>
      <c r="AO167" s="180" cm="1">
        <f t="array" ref="AO167">_xlfn.XLOOKUP(AO$1,'Copy of PY1 Data(H)'!$A$1:$CZ$1,_xlfn.XLOOKUP($A167,'Copy of PY1 Data(H)'!$A$1:$A$288,'Copy of PY1 Data(H)'!$A$1:$CZ$288))</f>
        <v>0</v>
      </c>
      <c r="AP167" s="180" cm="1">
        <f t="array" ref="AP167">_xlfn.XLOOKUP(AP$1,'Copy of PY1 Data(H)'!$A$1:$CZ$1,_xlfn.XLOOKUP($A167,'Copy of PY1 Data(H)'!$A$1:$A$288,'Copy of PY1 Data(H)'!$A$1:$CZ$288))</f>
        <v>0</v>
      </c>
      <c r="AQ167" s="180" cm="1">
        <f t="array" ref="AQ167">_xlfn.XLOOKUP(AQ$1,'Copy of PY1 Data(H)'!$A$1:$CZ$1,_xlfn.XLOOKUP($A167,'Copy of PY1 Data(H)'!$A$1:$A$288,'Copy of PY1 Data(H)'!$A$1:$CZ$288))</f>
        <v>0</v>
      </c>
      <c r="AR167" s="180" cm="1">
        <f t="array" ref="AR167">_xlfn.XLOOKUP(AR$1,'Copy of PY1 Data(H)'!$A$1:$CZ$1,_xlfn.XLOOKUP($A167,'Copy of PY1 Data(H)'!$A$1:$A$288,'Copy of PY1 Data(H)'!$A$1:$CZ$288))</f>
        <v>0</v>
      </c>
      <c r="AS167" s="180" cm="1">
        <f t="array" ref="AS167">_xlfn.XLOOKUP(AS$1,'Copy of PY1 Data(H)'!$A$1:$CZ$1,_xlfn.XLOOKUP($A167,'Copy of PY1 Data(H)'!$A$1:$A$288,'Copy of PY1 Data(H)'!$A$1:$CZ$288))</f>
        <v>0</v>
      </c>
      <c r="AT167" s="180" cm="1">
        <f t="array" ref="AT167">_xlfn.XLOOKUP(AT$1,'Copy of PY1 Data(H)'!$A$1:$CZ$1,_xlfn.XLOOKUP($A167,'Copy of PY1 Data(H)'!$A$1:$A$288,'Copy of PY1 Data(H)'!$A$1:$CZ$288))</f>
        <v>0</v>
      </c>
      <c r="AU167" s="180" cm="1">
        <f t="array" ref="AU167">_xlfn.XLOOKUP(AU$1,'Copy of PY1 Data(H)'!$A$1:$CZ$1,_xlfn.XLOOKUP($A167,'Copy of PY1 Data(H)'!$A$1:$A$288,'Copy of PY1 Data(H)'!$A$1:$CZ$288))</f>
        <v>43801874</v>
      </c>
      <c r="AV167" s="180" cm="1">
        <f t="array" ref="AV167">_xlfn.XLOOKUP(AV$1,'Copy of PY1 Data(H)'!$A$1:$CZ$1,_xlfn.XLOOKUP($A167,'Copy of PY1 Data(H)'!$A$1:$A$288,'Copy of PY1 Data(H)'!$A$1:$CZ$288))</f>
        <v>14930841</v>
      </c>
      <c r="AW167" s="180" cm="1">
        <f t="array" ref="AW167">_xlfn.XLOOKUP(AW$1,'Copy of PY1 Data(H)'!$A$1:$CZ$1,_xlfn.XLOOKUP($A167,'Copy of PY1 Data(H)'!$A$1:$A$288,'Copy of PY1 Data(H)'!$A$1:$CZ$288))</f>
        <v>0</v>
      </c>
      <c r="AX167" s="180" cm="1">
        <f t="array" ref="AX167">_xlfn.XLOOKUP(AX$1,'Copy of PY1 Data(H)'!$A$1:$CZ$1,_xlfn.XLOOKUP($A167,'Copy of PY1 Data(H)'!$A$1:$A$288,'Copy of PY1 Data(H)'!$A$1:$CZ$288))</f>
        <v>0</v>
      </c>
      <c r="AY167" s="180" cm="1">
        <f t="array" ref="AY167">_xlfn.XLOOKUP(AY$1,'Copy of PY1 Data(H)'!$A$1:$CZ$1,_xlfn.XLOOKUP($A167,'Copy of PY1 Data(H)'!$A$1:$A$288,'Copy of PY1 Data(H)'!$A$1:$CZ$288))</f>
        <v>0</v>
      </c>
      <c r="AZ167" s="180" cm="1">
        <f t="array" ref="AZ167">_xlfn.XLOOKUP(AZ$1,'Copy of PY1 Data(H)'!$A$1:$CZ$1,_xlfn.XLOOKUP($A167,'Copy of PY1 Data(H)'!$A$1:$A$288,'Copy of PY1 Data(H)'!$A$1:$CZ$288))</f>
        <v>0</v>
      </c>
      <c r="BA167" s="180" cm="1">
        <f t="array" ref="BA167">_xlfn.XLOOKUP(BA$1,'Copy of PY1 Data(H)'!$A$1:$CZ$1,_xlfn.XLOOKUP($A167,'Copy of PY1 Data(H)'!$A$1:$A$288,'Copy of PY1 Data(H)'!$A$1:$CZ$288))</f>
        <v>0</v>
      </c>
      <c r="BB167" s="180" cm="1">
        <f t="array" ref="BB167">_xlfn.XLOOKUP(BB$1,'Copy of PY1 Data(H)'!$A$1:$CZ$1,_xlfn.XLOOKUP($A167,'Copy of PY1 Data(H)'!$A$1:$A$288,'Copy of PY1 Data(H)'!$A$1:$CZ$288))</f>
        <v>0</v>
      </c>
      <c r="BC167" s="180" cm="1">
        <f t="array" ref="BC167">_xlfn.XLOOKUP(BC$1,'Copy of PY1 Data(H)'!$A$1:$CZ$1,_xlfn.XLOOKUP($A167,'Copy of PY1 Data(H)'!$A$1:$A$288,'Copy of PY1 Data(H)'!$A$1:$CZ$288))</f>
        <v>0</v>
      </c>
      <c r="BD167" s="180" cm="1">
        <f t="array" ref="BD167">_xlfn.XLOOKUP(BD$1,'Copy of PY1 Data(H)'!$A$1:$CZ$1,_xlfn.XLOOKUP($A167,'Copy of PY1 Data(H)'!$A$1:$A$288,'Copy of PY1 Data(H)'!$A$1:$CZ$288))</f>
        <v>0</v>
      </c>
      <c r="BE167" s="180" cm="1">
        <f t="array" ref="BE167">_xlfn.XLOOKUP(BE$1,'Copy of PY1 Data(H)'!$A$1:$CZ$1,_xlfn.XLOOKUP($A167,'Copy of PY1 Data(H)'!$A$1:$A$288,'Copy of PY1 Data(H)'!$A$1:$CZ$288))</f>
        <v>0</v>
      </c>
      <c r="BF167" s="180" cm="1">
        <f t="array" ref="BF167">_xlfn.XLOOKUP(BF$1,'Copy of PY1 Data(H)'!$A$1:$CZ$1,_xlfn.XLOOKUP($A167,'Copy of PY1 Data(H)'!$A$1:$A$288,'Copy of PY1 Data(H)'!$A$1:$CZ$288))</f>
        <v>0</v>
      </c>
      <c r="BG167" s="180" cm="1">
        <f t="array" ref="BG167">_xlfn.XLOOKUP(BG$1,'Copy of PY1 Data(H)'!$A$1:$CZ$1,_xlfn.XLOOKUP($A167,'Copy of PY1 Data(H)'!$A$1:$A$288,'Copy of PY1 Data(H)'!$A$1:$CZ$288))</f>
        <v>0</v>
      </c>
      <c r="BH167" s="180" cm="1">
        <f t="array" ref="BH167">_xlfn.XLOOKUP(BH$1,'Copy of PY1 Data(H)'!$A$1:$CZ$1,_xlfn.XLOOKUP($A167,'Copy of PY1 Data(H)'!$A$1:$A$288,'Copy of PY1 Data(H)'!$A$1:$CZ$288))</f>
        <v>0</v>
      </c>
      <c r="BI167" s="180" cm="1">
        <f t="array" ref="BI167">_xlfn.XLOOKUP(BI$1,'Copy of PY1 Data(H)'!$A$1:$CZ$1,_xlfn.XLOOKUP($A167,'Copy of PY1 Data(H)'!$A$1:$A$288,'Copy of PY1 Data(H)'!$A$1:$CZ$288))</f>
        <v>0</v>
      </c>
      <c r="BJ167" s="180" cm="1">
        <f t="array" ref="BJ167">_xlfn.XLOOKUP(BJ$1,'Copy of PY1 Data(H)'!$A$1:$CZ$1,_xlfn.XLOOKUP($A167,'Copy of PY1 Data(H)'!$A$1:$A$288,'Copy of PY1 Data(H)'!$A$1:$CZ$288))</f>
        <v>0</v>
      </c>
      <c r="BK167" s="180" cm="1">
        <f t="array" ref="BK167">_xlfn.XLOOKUP(BK$1,'Copy of PY1 Data(H)'!$A$1:$CZ$1,_xlfn.XLOOKUP($A167,'Copy of PY1 Data(H)'!$A$1:$A$288,'Copy of PY1 Data(H)'!$A$1:$CZ$288))</f>
        <v>0</v>
      </c>
      <c r="BL167" s="180" cm="1">
        <f t="array" ref="BL167">_xlfn.XLOOKUP(BL$1,'Copy of PY1 Data(H)'!$A$1:$CZ$1,_xlfn.XLOOKUP($A167,'Copy of PY1 Data(H)'!$A$1:$A$288,'Copy of PY1 Data(H)'!$A$1:$CZ$288))</f>
        <v>0</v>
      </c>
      <c r="BM167" s="180" cm="1">
        <f t="array" ref="BM167">_xlfn.XLOOKUP(BM$1,'Copy of PY1 Data(H)'!$A$1:$CZ$1,_xlfn.XLOOKUP($A167,'Copy of PY1 Data(H)'!$A$1:$A$288,'Copy of PY1 Data(H)'!$A$1:$CZ$288))</f>
        <v>183103</v>
      </c>
      <c r="BN167" s="180" cm="1">
        <f t="array" ref="BN167">_xlfn.XLOOKUP(BN$1,'Copy of PY1 Data(H)'!$A$1:$CZ$1,_xlfn.XLOOKUP($A167,'Copy of PY1 Data(H)'!$A$1:$A$288,'Copy of PY1 Data(H)'!$A$1:$CZ$288))</f>
        <v>0</v>
      </c>
      <c r="BO167" s="180" cm="1">
        <f t="array" ref="BO167">_xlfn.XLOOKUP(BO$1,'Copy of PY1 Data(H)'!$A$1:$CZ$1,_xlfn.XLOOKUP($A167,'Copy of PY1 Data(H)'!$A$1:$A$288,'Copy of PY1 Data(H)'!$A$1:$CZ$288))</f>
        <v>0</v>
      </c>
      <c r="BP167" s="180" cm="1">
        <f t="array" ref="BP167">_xlfn.XLOOKUP(BP$1,'Copy of PY1 Data(H)'!$A$1:$CZ$1,_xlfn.XLOOKUP($A167,'Copy of PY1 Data(H)'!$A$1:$A$288,'Copy of PY1 Data(H)'!$A$1:$CZ$288))</f>
        <v>0</v>
      </c>
      <c r="BQ167" s="180" cm="1">
        <f t="array" ref="BQ167">_xlfn.XLOOKUP(BQ$1,'Copy of PY1 Data(H)'!$A$1:$CZ$1,_xlfn.XLOOKUP($A167,'Copy of PY1 Data(H)'!$A$1:$A$288,'Copy of PY1 Data(H)'!$A$1:$CZ$288))</f>
        <v>0</v>
      </c>
      <c r="BR167" s="180" cm="1">
        <f t="array" ref="BR167">_xlfn.XLOOKUP(BR$1,'Copy of PY1 Data(H)'!$A$1:$CZ$1,_xlfn.XLOOKUP($A167,'Copy of PY1 Data(H)'!$A$1:$A$288,'Copy of PY1 Data(H)'!$A$1:$CZ$288))</f>
        <v>1455781</v>
      </c>
      <c r="BS167" s="180" cm="1">
        <f t="array" ref="BS167">_xlfn.XLOOKUP(BS$1,'Copy of PY1 Data(H)'!$A$1:$CZ$1,_xlfn.XLOOKUP($A167,'Copy of PY1 Data(H)'!$A$1:$A$288,'Copy of PY1 Data(H)'!$A$1:$CZ$288))</f>
        <v>0</v>
      </c>
      <c r="BT167" s="180" cm="1">
        <f t="array" ref="BT167">_xlfn.XLOOKUP(BT$1,'Copy of PY1 Data(H)'!$A$1:$CZ$1,_xlfn.XLOOKUP($A167,'Copy of PY1 Data(H)'!$A$1:$A$288,'Copy of PY1 Data(H)'!$A$1:$CZ$288))</f>
        <v>0</v>
      </c>
      <c r="BU167" s="180" cm="1">
        <f t="array" ref="BU167">_xlfn.XLOOKUP(BU$1,'Copy of PY1 Data(H)'!$A$1:$CZ$1,_xlfn.XLOOKUP($A167,'Copy of PY1 Data(H)'!$A$1:$A$288,'Copy of PY1 Data(H)'!$A$1:$CZ$288))</f>
        <v>0</v>
      </c>
      <c r="BV167" s="180" cm="1">
        <f t="array" ref="BV167">_xlfn.XLOOKUP(BV$1,'Copy of PY1 Data(H)'!$A$1:$CZ$1,_xlfn.XLOOKUP($A167,'Copy of PY1 Data(H)'!$A$1:$A$288,'Copy of PY1 Data(H)'!$A$1:$CZ$288))</f>
        <v>0</v>
      </c>
      <c r="BW167" s="180" cm="1">
        <f t="array" ref="BW167">_xlfn.XLOOKUP(BW$1,'Copy of PY1 Data(H)'!$A$1:$CZ$1,_xlfn.XLOOKUP($A167,'Copy of PY1 Data(H)'!$A$1:$A$288,'Copy of PY1 Data(H)'!$A$1:$CZ$288))</f>
        <v>0</v>
      </c>
      <c r="BX167" s="180" cm="1">
        <f t="array" ref="BX167">_xlfn.XLOOKUP(BX$1,'Copy of PY1 Data(H)'!$A$1:$CZ$1,_xlfn.XLOOKUP($A167,'Copy of PY1 Data(H)'!$A$1:$A$288,'Copy of PY1 Data(H)'!$A$1:$CZ$288))</f>
        <v>0</v>
      </c>
      <c r="BY167" s="180" cm="1">
        <f t="array" ref="BY167">_xlfn.XLOOKUP(BY$1,'Copy of PY1 Data(H)'!$A$1:$CZ$1,_xlfn.XLOOKUP($A167,'Copy of PY1 Data(H)'!$A$1:$A$288,'Copy of PY1 Data(H)'!$A$1:$CZ$288))</f>
        <v>649916</v>
      </c>
      <c r="BZ167" s="180" cm="1">
        <f t="array" ref="BZ167">_xlfn.XLOOKUP(BZ$1,'Copy of PY1 Data(H)'!$A$1:$CZ$1,_xlfn.XLOOKUP($A167,'Copy of PY1 Data(H)'!$A$1:$A$288,'Copy of PY1 Data(H)'!$A$1:$CZ$288))</f>
        <v>0</v>
      </c>
      <c r="CA167" s="180" cm="1">
        <f t="array" ref="CA167">_xlfn.XLOOKUP(CA$1,'Copy of PY1 Data(H)'!$A$1:$CZ$1,_xlfn.XLOOKUP($A167,'Copy of PY1 Data(H)'!$A$1:$A$288,'Copy of PY1 Data(H)'!$A$1:$CZ$288))</f>
        <v>0</v>
      </c>
      <c r="CB167" s="180" cm="1">
        <f t="array" ref="CB167">_xlfn.XLOOKUP(CB$1,'Copy of PY1 Data(H)'!$A$1:$CZ$1,_xlfn.XLOOKUP($A167,'Copy of PY1 Data(H)'!$A$1:$A$288,'Copy of PY1 Data(H)'!$A$1:$CZ$288))</f>
        <v>0</v>
      </c>
      <c r="CC167" s="180" cm="1">
        <f t="array" ref="CC167">_xlfn.XLOOKUP(CC$1,'Copy of PY1 Data(H)'!$A$1:$CZ$1,_xlfn.XLOOKUP($A167,'Copy of PY1 Data(H)'!$A$1:$A$288,'Copy of PY1 Data(H)'!$A$1:$CZ$288))</f>
        <v>0</v>
      </c>
      <c r="CD167" s="180" cm="1">
        <f t="array" ref="CD167">_xlfn.XLOOKUP(CD$1,'Copy of PY1 Data(H)'!$A$1:$CZ$1,_xlfn.XLOOKUP($A167,'Copy of PY1 Data(H)'!$A$1:$A$288,'Copy of PY1 Data(H)'!$A$1:$CZ$288))</f>
        <v>0</v>
      </c>
    </row>
    <row r="168" spans="1:82" s="968" customFormat="1" x14ac:dyDescent="0.3">
      <c r="B168" s="968" t="s">
        <v>2969</v>
      </c>
      <c r="D168" s="968" t="e" cm="1">
        <f t="array" ref="D168">_xlfn.XLOOKUP(D$1,'Copy of PY1 Data(H)'!$A$1:$CZ$1,_xlfn.XLOOKUP($B168,'Copy of PY1 Data(H)'!$A$1:$A$288,'Copy of PY1 Data(H)'!$A$1:$CZ$288))</f>
        <v>#N/A</v>
      </c>
      <c r="E168" s="968" t="e" cm="1">
        <f t="array" ref="E168">_xlfn.XLOOKUP(E$1,'Copy of PY1 Data(H)'!$A$1:$CZ$1,_xlfn.XLOOKUP($B168,'Copy of PY1 Data(H)'!$A$1:$A$288,'Copy of PY1 Data(H)'!$A$1:$CZ$288))</f>
        <v>#N/A</v>
      </c>
      <c r="F168" s="968" t="e" cm="1">
        <f t="array" ref="F168">_xlfn.XLOOKUP(F$1,'Copy of PY1 Data(H)'!$A$1:$CZ$1,_xlfn.XLOOKUP($B168,'Copy of PY1 Data(H)'!$A$1:$A$288,'Copy of PY1 Data(H)'!$A$1:$CZ$288))</f>
        <v>#N/A</v>
      </c>
      <c r="G168" s="968" t="e" cm="1">
        <f t="array" ref="G168">_xlfn.XLOOKUP(G$1,'Copy of PY1 Data(H)'!$A$1:$CZ$1,_xlfn.XLOOKUP($B168,'Copy of PY1 Data(H)'!$A$1:$A$288,'Copy of PY1 Data(H)'!$A$1:$CZ$288))</f>
        <v>#N/A</v>
      </c>
      <c r="H168" s="968" t="e" cm="1">
        <f t="array" ref="H168">_xlfn.XLOOKUP(H$1,'Copy of PY1 Data(H)'!$A$1:$CZ$1,_xlfn.XLOOKUP($B168,'Copy of PY1 Data(H)'!$A$1:$A$288,'Copy of PY1 Data(H)'!$A$1:$CZ$288))</f>
        <v>#N/A</v>
      </c>
      <c r="I168" s="968" t="e" cm="1">
        <f t="array" ref="I168">_xlfn.XLOOKUP(I$1,'Copy of PY1 Data(H)'!$A$1:$CZ$1,_xlfn.XLOOKUP($B168,'Copy of PY1 Data(H)'!$A$1:$A$288,'Copy of PY1 Data(H)'!$A$1:$CZ$288))</f>
        <v>#N/A</v>
      </c>
      <c r="J168" s="968" t="e" cm="1">
        <f t="array" ref="J168">_xlfn.XLOOKUP(J$1,'Copy of PY1 Data(H)'!$A$1:$CZ$1,_xlfn.XLOOKUP($B168,'Copy of PY1 Data(H)'!$A$1:$A$288,'Copy of PY1 Data(H)'!$A$1:$CZ$288))</f>
        <v>#N/A</v>
      </c>
      <c r="K168" s="968" t="e" cm="1">
        <f t="array" ref="K168">_xlfn.XLOOKUP(K$1,'Copy of PY1 Data(H)'!$A$1:$CZ$1,_xlfn.XLOOKUP($B168,'Copy of PY1 Data(H)'!$A$1:$A$288,'Copy of PY1 Data(H)'!$A$1:$CZ$288))</f>
        <v>#N/A</v>
      </c>
      <c r="L168" s="968" t="e" cm="1">
        <f t="array" ref="L168">_xlfn.XLOOKUP(L$1,'Copy of PY1 Data(H)'!$A$1:$CZ$1,_xlfn.XLOOKUP($B168,'Copy of PY1 Data(H)'!$A$1:$A$288,'Copy of PY1 Data(H)'!$A$1:$CZ$288))</f>
        <v>#N/A</v>
      </c>
      <c r="M168" s="968" t="e" cm="1">
        <f t="array" ref="M168">_xlfn.XLOOKUP(M$1,'Copy of PY1 Data(H)'!$A$1:$CZ$1,_xlfn.XLOOKUP($B168,'Copy of PY1 Data(H)'!$A$1:$A$288,'Copy of PY1 Data(H)'!$A$1:$CZ$288))</f>
        <v>#N/A</v>
      </c>
      <c r="N168" s="968" t="e" cm="1">
        <f t="array" ref="N168">_xlfn.XLOOKUP(N$1,'Copy of PY1 Data(H)'!$A$1:$CZ$1,_xlfn.XLOOKUP($B168,'Copy of PY1 Data(H)'!$A$1:$A$288,'Copy of PY1 Data(H)'!$A$1:$CZ$288))</f>
        <v>#N/A</v>
      </c>
      <c r="O168" s="968" t="e" cm="1">
        <f t="array" ref="O168">_xlfn.XLOOKUP(O$1,'Copy of PY1 Data(H)'!$A$1:$CZ$1,_xlfn.XLOOKUP($B168,'Copy of PY1 Data(H)'!$A$1:$A$288,'Copy of PY1 Data(H)'!$A$1:$CZ$288))</f>
        <v>#N/A</v>
      </c>
      <c r="P168" s="968" t="e" cm="1">
        <f t="array" ref="P168">_xlfn.XLOOKUP(P$1,'Copy of PY1 Data(H)'!$A$1:$CZ$1,_xlfn.XLOOKUP($B168,'Copy of PY1 Data(H)'!$A$1:$A$288,'Copy of PY1 Data(H)'!$A$1:$CZ$288))</f>
        <v>#N/A</v>
      </c>
      <c r="Q168" s="968" t="e" cm="1">
        <f t="array" ref="Q168">_xlfn.XLOOKUP(Q$1,'Copy of PY1 Data(H)'!$A$1:$CZ$1,_xlfn.XLOOKUP($B168,'Copy of PY1 Data(H)'!$A$1:$A$288,'Copy of PY1 Data(H)'!$A$1:$CZ$288))</f>
        <v>#N/A</v>
      </c>
      <c r="R168" s="968" t="e" cm="1">
        <f t="array" ref="R168">_xlfn.XLOOKUP(R$1,'Copy of PY1 Data(H)'!$A$1:$CZ$1,_xlfn.XLOOKUP($B168,'Copy of PY1 Data(H)'!$A$1:$A$288,'Copy of PY1 Data(H)'!$A$1:$CZ$288))</f>
        <v>#N/A</v>
      </c>
      <c r="S168" s="968" t="e" cm="1">
        <f t="array" ref="S168">_xlfn.XLOOKUP(S$1,'Copy of PY1 Data(H)'!$A$1:$CZ$1,_xlfn.XLOOKUP($B168,'Copy of PY1 Data(H)'!$A$1:$A$288,'Copy of PY1 Data(H)'!$A$1:$CZ$288))</f>
        <v>#N/A</v>
      </c>
      <c r="T168" s="968" t="e" cm="1">
        <f t="array" ref="T168">_xlfn.XLOOKUP(T$1,'Copy of PY1 Data(H)'!$A$1:$CZ$1,_xlfn.XLOOKUP($B168,'Copy of PY1 Data(H)'!$A$1:$A$288,'Copy of PY1 Data(H)'!$A$1:$CZ$288))</f>
        <v>#N/A</v>
      </c>
      <c r="U168" s="968" t="e" cm="1">
        <f t="array" ref="U168">_xlfn.XLOOKUP(U$1,'Copy of PY1 Data(H)'!$A$1:$CZ$1,_xlfn.XLOOKUP($B168,'Copy of PY1 Data(H)'!$A$1:$A$288,'Copy of PY1 Data(H)'!$A$1:$CZ$288))</f>
        <v>#N/A</v>
      </c>
      <c r="V168" s="968" t="e" cm="1">
        <f t="array" ref="V168">_xlfn.XLOOKUP(V$1,'Copy of PY1 Data(H)'!$A$1:$CZ$1,_xlfn.XLOOKUP($B168,'Copy of PY1 Data(H)'!$A$1:$A$288,'Copy of PY1 Data(H)'!$A$1:$CZ$288))</f>
        <v>#N/A</v>
      </c>
      <c r="W168" s="968" t="e" cm="1">
        <f t="array" ref="W168">_xlfn.XLOOKUP(W$1,'Copy of PY1 Data(H)'!$A$1:$CZ$1,_xlfn.XLOOKUP($B168,'Copy of PY1 Data(H)'!$A$1:$A$288,'Copy of PY1 Data(H)'!$A$1:$CZ$288))</f>
        <v>#N/A</v>
      </c>
      <c r="X168" s="968" t="e" cm="1">
        <f t="array" ref="X168">_xlfn.XLOOKUP(X$1,'Copy of PY1 Data(H)'!$A$1:$CZ$1,_xlfn.XLOOKUP($B168,'Copy of PY1 Data(H)'!$A$1:$A$288,'Copy of PY1 Data(H)'!$A$1:$CZ$288))</f>
        <v>#N/A</v>
      </c>
      <c r="Y168" s="968" t="e" cm="1">
        <f t="array" ref="Y168">_xlfn.XLOOKUP(Y$1,'Copy of PY1 Data(H)'!$A$1:$CZ$1,_xlfn.XLOOKUP($B168,'Copy of PY1 Data(H)'!$A$1:$A$288,'Copy of PY1 Data(H)'!$A$1:$CZ$288))</f>
        <v>#N/A</v>
      </c>
      <c r="Z168" s="968" t="e" cm="1">
        <f t="array" ref="Z168">_xlfn.XLOOKUP(Z$1,'Copy of PY1 Data(H)'!$A$1:$CZ$1,_xlfn.XLOOKUP($B168,'Copy of PY1 Data(H)'!$A$1:$A$288,'Copy of PY1 Data(H)'!$A$1:$CZ$288))</f>
        <v>#N/A</v>
      </c>
      <c r="AA168" s="968" t="e" cm="1">
        <f t="array" ref="AA168">_xlfn.XLOOKUP(AA$1,'Copy of PY1 Data(H)'!$A$1:$CZ$1,_xlfn.XLOOKUP($B168,'Copy of PY1 Data(H)'!$A$1:$A$288,'Copy of PY1 Data(H)'!$A$1:$CZ$288))</f>
        <v>#N/A</v>
      </c>
      <c r="AB168" s="968" t="e" cm="1">
        <f t="array" ref="AB168">_xlfn.XLOOKUP(AB$1,'Copy of PY1 Data(H)'!$A$1:$CZ$1,_xlfn.XLOOKUP($B168,'Copy of PY1 Data(H)'!$A$1:$A$288,'Copy of PY1 Data(H)'!$A$1:$CZ$288))</f>
        <v>#N/A</v>
      </c>
      <c r="AC168" s="968" t="e" cm="1">
        <f t="array" ref="AC168">_xlfn.XLOOKUP(AC$1,'Copy of PY1 Data(H)'!$A$1:$CZ$1,_xlfn.XLOOKUP($B168,'Copy of PY1 Data(H)'!$A$1:$A$288,'Copy of PY1 Data(H)'!$A$1:$CZ$288))</f>
        <v>#N/A</v>
      </c>
      <c r="AD168" s="968" t="e" cm="1">
        <f t="array" ref="AD168">_xlfn.XLOOKUP(AD$1,'Copy of PY1 Data(H)'!$A$1:$CZ$1,_xlfn.XLOOKUP($B168,'Copy of PY1 Data(H)'!$A$1:$A$288,'Copy of PY1 Data(H)'!$A$1:$CZ$288))</f>
        <v>#N/A</v>
      </c>
      <c r="AE168" s="968" t="e" cm="1">
        <f t="array" ref="AE168">_xlfn.XLOOKUP(AE$1,'Copy of PY1 Data(H)'!$A$1:$CZ$1,_xlfn.XLOOKUP($B168,'Copy of PY1 Data(H)'!$A$1:$A$288,'Copy of PY1 Data(H)'!$A$1:$CZ$288))</f>
        <v>#N/A</v>
      </c>
      <c r="AF168" s="968" t="e" cm="1">
        <f t="array" ref="AF168">_xlfn.XLOOKUP(AF$1,'Copy of PY1 Data(H)'!$A$1:$CZ$1,_xlfn.XLOOKUP($B168,'Copy of PY1 Data(H)'!$A$1:$A$288,'Copy of PY1 Data(H)'!$A$1:$CZ$288))</f>
        <v>#N/A</v>
      </c>
      <c r="AG168" s="968" t="e" cm="1">
        <f t="array" ref="AG168">_xlfn.XLOOKUP(AG$1,'Copy of PY1 Data(H)'!$A$1:$CZ$1,_xlfn.XLOOKUP($B168,'Copy of PY1 Data(H)'!$A$1:$A$288,'Copy of PY1 Data(H)'!$A$1:$CZ$288))</f>
        <v>#N/A</v>
      </c>
      <c r="AH168" s="968" t="e" cm="1">
        <f t="array" ref="AH168">_xlfn.XLOOKUP(AH$1,'Copy of PY1 Data(H)'!$A$1:$CZ$1,_xlfn.XLOOKUP($B168,'Copy of PY1 Data(H)'!$A$1:$A$288,'Copy of PY1 Data(H)'!$A$1:$CZ$288))</f>
        <v>#N/A</v>
      </c>
      <c r="AI168" s="968" t="e" cm="1">
        <f t="array" ref="AI168">_xlfn.XLOOKUP(AI$1,'Copy of PY1 Data(H)'!$A$1:$CZ$1,_xlfn.XLOOKUP($B168,'Copy of PY1 Data(H)'!$A$1:$A$288,'Copy of PY1 Data(H)'!$A$1:$CZ$288))</f>
        <v>#N/A</v>
      </c>
      <c r="AJ168" s="968" t="e" cm="1">
        <f t="array" ref="AJ168">_xlfn.XLOOKUP(AJ$1,'Copy of PY1 Data(H)'!$A$1:$CZ$1,_xlfn.XLOOKUP($B168,'Copy of PY1 Data(H)'!$A$1:$A$288,'Copy of PY1 Data(H)'!$A$1:$CZ$288))</f>
        <v>#N/A</v>
      </c>
      <c r="AK168" s="968" t="e" cm="1">
        <f t="array" ref="AK168">_xlfn.XLOOKUP(AK$1,'Copy of PY1 Data(H)'!$A$1:$CZ$1,_xlfn.XLOOKUP($B168,'Copy of PY1 Data(H)'!$A$1:$A$288,'Copy of PY1 Data(H)'!$A$1:$CZ$288))</f>
        <v>#N/A</v>
      </c>
      <c r="AL168" s="968" t="e" cm="1">
        <f t="array" ref="AL168">_xlfn.XLOOKUP(AL$1,'Copy of PY1 Data(H)'!$A$1:$CZ$1,_xlfn.XLOOKUP($B168,'Copy of PY1 Data(H)'!$A$1:$A$288,'Copy of PY1 Data(H)'!$A$1:$CZ$288))</f>
        <v>#N/A</v>
      </c>
      <c r="AM168" s="968" t="e" cm="1">
        <f t="array" ref="AM168">_xlfn.XLOOKUP(AM$1,'Copy of PY1 Data(H)'!$A$1:$CZ$1,_xlfn.XLOOKUP($B168,'Copy of PY1 Data(H)'!$A$1:$A$288,'Copy of PY1 Data(H)'!$A$1:$CZ$288))</f>
        <v>#N/A</v>
      </c>
      <c r="AN168" s="968" t="e" cm="1">
        <f t="array" ref="AN168">_xlfn.XLOOKUP(AN$1,'Copy of PY1 Data(H)'!$A$1:$CZ$1,_xlfn.XLOOKUP($B168,'Copy of PY1 Data(H)'!$A$1:$A$288,'Copy of PY1 Data(H)'!$A$1:$CZ$288))</f>
        <v>#N/A</v>
      </c>
      <c r="AO168" s="968" t="e" cm="1">
        <f t="array" ref="AO168">_xlfn.XLOOKUP(AO$1,'Copy of PY1 Data(H)'!$A$1:$CZ$1,_xlfn.XLOOKUP($B168,'Copy of PY1 Data(H)'!$A$1:$A$288,'Copy of PY1 Data(H)'!$A$1:$CZ$288))</f>
        <v>#N/A</v>
      </c>
      <c r="AP168" s="968" t="e" cm="1">
        <f t="array" ref="AP168">_xlfn.XLOOKUP(AP$1,'Copy of PY1 Data(H)'!$A$1:$CZ$1,_xlfn.XLOOKUP($B168,'Copy of PY1 Data(H)'!$A$1:$A$288,'Copy of PY1 Data(H)'!$A$1:$CZ$288))</f>
        <v>#N/A</v>
      </c>
      <c r="AQ168" s="968" t="e" cm="1">
        <f t="array" ref="AQ168">_xlfn.XLOOKUP(AQ$1,'Copy of PY1 Data(H)'!$A$1:$CZ$1,_xlfn.XLOOKUP($B168,'Copy of PY1 Data(H)'!$A$1:$A$288,'Copy of PY1 Data(H)'!$A$1:$CZ$288))</f>
        <v>#N/A</v>
      </c>
      <c r="AR168" s="968" t="e" cm="1">
        <f t="array" ref="AR168">_xlfn.XLOOKUP(AR$1,'Copy of PY1 Data(H)'!$A$1:$CZ$1,_xlfn.XLOOKUP($B168,'Copy of PY1 Data(H)'!$A$1:$A$288,'Copy of PY1 Data(H)'!$A$1:$CZ$288))</f>
        <v>#N/A</v>
      </c>
      <c r="AS168" s="968" t="e" cm="1">
        <f t="array" ref="AS168">_xlfn.XLOOKUP(AS$1,'Copy of PY1 Data(H)'!$A$1:$CZ$1,_xlfn.XLOOKUP($B168,'Copy of PY1 Data(H)'!$A$1:$A$288,'Copy of PY1 Data(H)'!$A$1:$CZ$288))</f>
        <v>#N/A</v>
      </c>
      <c r="AT168" s="968" t="e" cm="1">
        <f t="array" ref="AT168">_xlfn.XLOOKUP(AT$1,'Copy of PY1 Data(H)'!$A$1:$CZ$1,_xlfn.XLOOKUP($B168,'Copy of PY1 Data(H)'!$A$1:$A$288,'Copy of PY1 Data(H)'!$A$1:$CZ$288))</f>
        <v>#N/A</v>
      </c>
      <c r="AU168" s="968" t="e" cm="1">
        <f t="array" ref="AU168">_xlfn.XLOOKUP(AU$1,'Copy of PY1 Data(H)'!$A$1:$CZ$1,_xlfn.XLOOKUP($B168,'Copy of PY1 Data(H)'!$A$1:$A$288,'Copy of PY1 Data(H)'!$A$1:$CZ$288))</f>
        <v>#N/A</v>
      </c>
      <c r="AV168" s="968" t="e" cm="1">
        <f t="array" ref="AV168">_xlfn.XLOOKUP(AV$1,'Copy of PY1 Data(H)'!$A$1:$CZ$1,_xlfn.XLOOKUP($B168,'Copy of PY1 Data(H)'!$A$1:$A$288,'Copy of PY1 Data(H)'!$A$1:$CZ$288))</f>
        <v>#N/A</v>
      </c>
      <c r="AW168" s="968" t="e" cm="1">
        <f t="array" ref="AW168">_xlfn.XLOOKUP(AW$1,'Copy of PY1 Data(H)'!$A$1:$CZ$1,_xlfn.XLOOKUP($B168,'Copy of PY1 Data(H)'!$A$1:$A$288,'Copy of PY1 Data(H)'!$A$1:$CZ$288))</f>
        <v>#N/A</v>
      </c>
      <c r="AX168" s="968" t="e" cm="1">
        <f t="array" ref="AX168">_xlfn.XLOOKUP(AX$1,'Copy of PY1 Data(H)'!$A$1:$CZ$1,_xlfn.XLOOKUP($B168,'Copy of PY1 Data(H)'!$A$1:$A$288,'Copy of PY1 Data(H)'!$A$1:$CZ$288))</f>
        <v>#N/A</v>
      </c>
      <c r="AY168" s="968" t="e" cm="1">
        <f t="array" ref="AY168">_xlfn.XLOOKUP(AY$1,'Copy of PY1 Data(H)'!$A$1:$CZ$1,_xlfn.XLOOKUP($B168,'Copy of PY1 Data(H)'!$A$1:$A$288,'Copy of PY1 Data(H)'!$A$1:$CZ$288))</f>
        <v>#N/A</v>
      </c>
      <c r="AZ168" s="968" t="e" cm="1">
        <f t="array" ref="AZ168">_xlfn.XLOOKUP(AZ$1,'Copy of PY1 Data(H)'!$A$1:$CZ$1,_xlfn.XLOOKUP($B168,'Copy of PY1 Data(H)'!$A$1:$A$288,'Copy of PY1 Data(H)'!$A$1:$CZ$288))</f>
        <v>#N/A</v>
      </c>
      <c r="BA168" s="968" t="e" cm="1">
        <f t="array" ref="BA168">_xlfn.XLOOKUP(BA$1,'Copy of PY1 Data(H)'!$A$1:$CZ$1,_xlfn.XLOOKUP($B168,'Copy of PY1 Data(H)'!$A$1:$A$288,'Copy of PY1 Data(H)'!$A$1:$CZ$288))</f>
        <v>#N/A</v>
      </c>
      <c r="BB168" s="968" t="e" cm="1">
        <f t="array" ref="BB168">_xlfn.XLOOKUP(BB$1,'Copy of PY1 Data(H)'!$A$1:$CZ$1,_xlfn.XLOOKUP($B168,'Copy of PY1 Data(H)'!$A$1:$A$288,'Copy of PY1 Data(H)'!$A$1:$CZ$288))</f>
        <v>#N/A</v>
      </c>
      <c r="BC168" s="968" t="e" cm="1">
        <f t="array" ref="BC168">_xlfn.XLOOKUP(BC$1,'Copy of PY1 Data(H)'!$A$1:$CZ$1,_xlfn.XLOOKUP($B168,'Copy of PY1 Data(H)'!$A$1:$A$288,'Copy of PY1 Data(H)'!$A$1:$CZ$288))</f>
        <v>#N/A</v>
      </c>
      <c r="BD168" s="968" t="e" cm="1">
        <f t="array" ref="BD168">_xlfn.XLOOKUP(BD$1,'Copy of PY1 Data(H)'!$A$1:$CZ$1,_xlfn.XLOOKUP($B168,'Copy of PY1 Data(H)'!$A$1:$A$288,'Copy of PY1 Data(H)'!$A$1:$CZ$288))</f>
        <v>#N/A</v>
      </c>
      <c r="BE168" s="968" t="e" cm="1">
        <f t="array" ref="BE168">_xlfn.XLOOKUP(BE$1,'Copy of PY1 Data(H)'!$A$1:$CZ$1,_xlfn.XLOOKUP($B168,'Copy of PY1 Data(H)'!$A$1:$A$288,'Copy of PY1 Data(H)'!$A$1:$CZ$288))</f>
        <v>#N/A</v>
      </c>
      <c r="BF168" s="968" t="e" cm="1">
        <f t="array" ref="BF168">_xlfn.XLOOKUP(BF$1,'Copy of PY1 Data(H)'!$A$1:$CZ$1,_xlfn.XLOOKUP($B168,'Copy of PY1 Data(H)'!$A$1:$A$288,'Copy of PY1 Data(H)'!$A$1:$CZ$288))</f>
        <v>#N/A</v>
      </c>
      <c r="BG168" s="968" t="e" cm="1">
        <f t="array" ref="BG168">_xlfn.XLOOKUP(BG$1,'Copy of PY1 Data(H)'!$A$1:$CZ$1,_xlfn.XLOOKUP($B168,'Copy of PY1 Data(H)'!$A$1:$A$288,'Copy of PY1 Data(H)'!$A$1:$CZ$288))</f>
        <v>#N/A</v>
      </c>
      <c r="BH168" s="968" t="e" cm="1">
        <f t="array" ref="BH168">_xlfn.XLOOKUP(BH$1,'Copy of PY1 Data(H)'!$A$1:$CZ$1,_xlfn.XLOOKUP($B168,'Copy of PY1 Data(H)'!$A$1:$A$288,'Copy of PY1 Data(H)'!$A$1:$CZ$288))</f>
        <v>#N/A</v>
      </c>
      <c r="BI168" s="968" t="e" cm="1">
        <f t="array" ref="BI168">_xlfn.XLOOKUP(BI$1,'Copy of PY1 Data(H)'!$A$1:$CZ$1,_xlfn.XLOOKUP($B168,'Copy of PY1 Data(H)'!$A$1:$A$288,'Copy of PY1 Data(H)'!$A$1:$CZ$288))</f>
        <v>#N/A</v>
      </c>
      <c r="BJ168" s="968" t="e" cm="1">
        <f t="array" ref="BJ168">_xlfn.XLOOKUP(BJ$1,'Copy of PY1 Data(H)'!$A$1:$CZ$1,_xlfn.XLOOKUP($B168,'Copy of PY1 Data(H)'!$A$1:$A$288,'Copy of PY1 Data(H)'!$A$1:$CZ$288))</f>
        <v>#N/A</v>
      </c>
      <c r="BK168" s="968" t="e" cm="1">
        <f t="array" ref="BK168">_xlfn.XLOOKUP(BK$1,'Copy of PY1 Data(H)'!$A$1:$CZ$1,_xlfn.XLOOKUP($B168,'Copy of PY1 Data(H)'!$A$1:$A$288,'Copy of PY1 Data(H)'!$A$1:$CZ$288))</f>
        <v>#N/A</v>
      </c>
      <c r="BL168" s="968" t="e" cm="1">
        <f t="array" ref="BL168">_xlfn.XLOOKUP(BL$1,'Copy of PY1 Data(H)'!$A$1:$CZ$1,_xlfn.XLOOKUP($B168,'Copy of PY1 Data(H)'!$A$1:$A$288,'Copy of PY1 Data(H)'!$A$1:$CZ$288))</f>
        <v>#N/A</v>
      </c>
      <c r="BM168" s="968" t="e" cm="1">
        <f t="array" ref="BM168">_xlfn.XLOOKUP(BM$1,'Copy of PY1 Data(H)'!$A$1:$CZ$1,_xlfn.XLOOKUP($B168,'Copy of PY1 Data(H)'!$A$1:$A$288,'Copy of PY1 Data(H)'!$A$1:$CZ$288))</f>
        <v>#N/A</v>
      </c>
      <c r="BN168" s="968" t="e" cm="1">
        <f t="array" ref="BN168">_xlfn.XLOOKUP(BN$1,'Copy of PY1 Data(H)'!$A$1:$CZ$1,_xlfn.XLOOKUP($B168,'Copy of PY1 Data(H)'!$A$1:$A$288,'Copy of PY1 Data(H)'!$A$1:$CZ$288))</f>
        <v>#N/A</v>
      </c>
      <c r="BO168" s="968" t="e" cm="1">
        <f t="array" ref="BO168">_xlfn.XLOOKUP(BO$1,'Copy of PY1 Data(H)'!$A$1:$CZ$1,_xlfn.XLOOKUP($B168,'Copy of PY1 Data(H)'!$A$1:$A$288,'Copy of PY1 Data(H)'!$A$1:$CZ$288))</f>
        <v>#N/A</v>
      </c>
      <c r="BP168" s="968" t="e" cm="1">
        <f t="array" ref="BP168">_xlfn.XLOOKUP(BP$1,'Copy of PY1 Data(H)'!$A$1:$CZ$1,_xlfn.XLOOKUP($B168,'Copy of PY1 Data(H)'!$A$1:$A$288,'Copy of PY1 Data(H)'!$A$1:$CZ$288))</f>
        <v>#N/A</v>
      </c>
      <c r="BQ168" s="968" t="e" cm="1">
        <f t="array" ref="BQ168">_xlfn.XLOOKUP(BQ$1,'Copy of PY1 Data(H)'!$A$1:$CZ$1,_xlfn.XLOOKUP($B168,'Copy of PY1 Data(H)'!$A$1:$A$288,'Copy of PY1 Data(H)'!$A$1:$CZ$288))</f>
        <v>#N/A</v>
      </c>
      <c r="BR168" s="968" t="e" cm="1">
        <f t="array" ref="BR168">_xlfn.XLOOKUP(BR$1,'Copy of PY1 Data(H)'!$A$1:$CZ$1,_xlfn.XLOOKUP($B168,'Copy of PY1 Data(H)'!$A$1:$A$288,'Copy of PY1 Data(H)'!$A$1:$CZ$288))</f>
        <v>#N/A</v>
      </c>
      <c r="BS168" s="968" t="e" cm="1">
        <f t="array" ref="BS168">_xlfn.XLOOKUP(BS$1,'Copy of PY1 Data(H)'!$A$1:$CZ$1,_xlfn.XLOOKUP($B168,'Copy of PY1 Data(H)'!$A$1:$A$288,'Copy of PY1 Data(H)'!$A$1:$CZ$288))</f>
        <v>#N/A</v>
      </c>
      <c r="BT168" s="968" t="e" cm="1">
        <f t="array" ref="BT168">_xlfn.XLOOKUP(BT$1,'Copy of PY1 Data(H)'!$A$1:$CZ$1,_xlfn.XLOOKUP($B168,'Copy of PY1 Data(H)'!$A$1:$A$288,'Copy of PY1 Data(H)'!$A$1:$CZ$288))</f>
        <v>#N/A</v>
      </c>
      <c r="BU168" s="968" t="e" cm="1">
        <f t="array" ref="BU168">_xlfn.XLOOKUP(BU$1,'Copy of PY1 Data(H)'!$A$1:$CZ$1,_xlfn.XLOOKUP($B168,'Copy of PY1 Data(H)'!$A$1:$A$288,'Copy of PY1 Data(H)'!$A$1:$CZ$288))</f>
        <v>#N/A</v>
      </c>
      <c r="BV168" s="968" t="e" cm="1">
        <f t="array" ref="BV168">_xlfn.XLOOKUP(BV$1,'Copy of PY1 Data(H)'!$A$1:$CZ$1,_xlfn.XLOOKUP($B168,'Copy of PY1 Data(H)'!$A$1:$A$288,'Copy of PY1 Data(H)'!$A$1:$CZ$288))</f>
        <v>#N/A</v>
      </c>
      <c r="BW168" s="968" t="e" cm="1">
        <f t="array" ref="BW168">_xlfn.XLOOKUP(BW$1,'Copy of PY1 Data(H)'!$A$1:$CZ$1,_xlfn.XLOOKUP($B168,'Copy of PY1 Data(H)'!$A$1:$A$288,'Copy of PY1 Data(H)'!$A$1:$CZ$288))</f>
        <v>#N/A</v>
      </c>
      <c r="BX168" s="968" t="e" cm="1">
        <f t="array" ref="BX168">_xlfn.XLOOKUP(BX$1,'Copy of PY1 Data(H)'!$A$1:$CZ$1,_xlfn.XLOOKUP($B168,'Copy of PY1 Data(H)'!$A$1:$A$288,'Copy of PY1 Data(H)'!$A$1:$CZ$288))</f>
        <v>#N/A</v>
      </c>
      <c r="BY168" s="968" t="e" cm="1">
        <f t="array" ref="BY168">_xlfn.XLOOKUP(BY$1,'Copy of PY1 Data(H)'!$A$1:$CZ$1,_xlfn.XLOOKUP($B168,'Copy of PY1 Data(H)'!$A$1:$A$288,'Copy of PY1 Data(H)'!$A$1:$CZ$288))</f>
        <v>#N/A</v>
      </c>
      <c r="BZ168" s="968" t="e" cm="1">
        <f t="array" ref="BZ168">_xlfn.XLOOKUP(BZ$1,'Copy of PY1 Data(H)'!$A$1:$CZ$1,_xlfn.XLOOKUP($B168,'Copy of PY1 Data(H)'!$A$1:$A$288,'Copy of PY1 Data(H)'!$A$1:$CZ$288))</f>
        <v>#N/A</v>
      </c>
      <c r="CA168" s="968" t="e" cm="1">
        <f t="array" ref="CA168">_xlfn.XLOOKUP(CA$1,'Copy of PY1 Data(H)'!$A$1:$CZ$1,_xlfn.XLOOKUP($B168,'Copy of PY1 Data(H)'!$A$1:$A$288,'Copy of PY1 Data(H)'!$A$1:$CZ$288))</f>
        <v>#N/A</v>
      </c>
      <c r="CB168" s="968" t="e" cm="1">
        <f t="array" ref="CB168">_xlfn.XLOOKUP(CB$1,'Copy of PY1 Data(H)'!$A$1:$CZ$1,_xlfn.XLOOKUP($B168,'Copy of PY1 Data(H)'!$A$1:$A$288,'Copy of PY1 Data(H)'!$A$1:$CZ$288))</f>
        <v>#N/A</v>
      </c>
      <c r="CC168" s="968" t="e" cm="1">
        <f t="array" ref="CC168">_xlfn.XLOOKUP(CC$1,'Copy of PY1 Data(H)'!$A$1:$CZ$1,_xlfn.XLOOKUP($B168,'Copy of PY1 Data(H)'!$A$1:$A$288,'Copy of PY1 Data(H)'!$A$1:$CZ$288))</f>
        <v>#N/A</v>
      </c>
      <c r="CD168" s="968" t="e" cm="1">
        <f t="array" ref="CD168">_xlfn.XLOOKUP(CD$1,'Copy of PY1 Data(H)'!$A$1:$CZ$1,_xlfn.XLOOKUP($B168,'Copy of PY1 Data(H)'!$A$1:$A$288,'Copy of PY1 Data(H)'!$A$1:$CZ$288))</f>
        <v>#N/A</v>
      </c>
    </row>
    <row r="169" spans="1:82" s="630" customFormat="1" x14ac:dyDescent="0.3">
      <c r="A169" s="630">
        <v>656</v>
      </c>
      <c r="B169" s="180"/>
      <c r="C169" s="180"/>
      <c r="D169" s="180" cm="1">
        <f t="array" ref="D169">_xlfn.XLOOKUP(D$1,'Copy of PY1 Data(H)'!$A$1:$CZ$1,_xlfn.XLOOKUP($A169,'Copy of PY1 Data(H)'!$A$1:$A$288,'Copy of PY1 Data(H)'!$A$1:$CZ$288))</f>
        <v>0</v>
      </c>
      <c r="E169" s="180" cm="1">
        <f t="array" ref="E169">_xlfn.XLOOKUP(E$1,'Copy of PY1 Data(H)'!$A$1:$CZ$1,_xlfn.XLOOKUP($A169,'Copy of PY1 Data(H)'!$A$1:$A$288,'Copy of PY1 Data(H)'!$A$1:$CZ$288))</f>
        <v>2</v>
      </c>
      <c r="F169" s="180" cm="1">
        <f t="array" ref="F169">_xlfn.XLOOKUP(F$1,'Copy of PY1 Data(H)'!$A$1:$CZ$1,_xlfn.XLOOKUP($A169,'Copy of PY1 Data(H)'!$A$1:$A$288,'Copy of PY1 Data(H)'!$A$1:$CZ$288))</f>
        <v>0</v>
      </c>
      <c r="G169" s="180" cm="1">
        <f t="array" ref="G169">_xlfn.XLOOKUP(G$1,'Copy of PY1 Data(H)'!$A$1:$CZ$1,_xlfn.XLOOKUP($A169,'Copy of PY1 Data(H)'!$A$1:$A$288,'Copy of PY1 Data(H)'!$A$1:$CZ$288))</f>
        <v>0</v>
      </c>
      <c r="H169" s="180" cm="1">
        <f t="array" ref="H169">_xlfn.XLOOKUP(H$1,'Copy of PY1 Data(H)'!$A$1:$CZ$1,_xlfn.XLOOKUP($A169,'Copy of PY1 Data(H)'!$A$1:$A$288,'Copy of PY1 Data(H)'!$A$1:$CZ$288))</f>
        <v>0</v>
      </c>
      <c r="I169" s="180" cm="1">
        <f t="array" ref="I169">_xlfn.XLOOKUP(I$1,'Copy of PY1 Data(H)'!$A$1:$CZ$1,_xlfn.XLOOKUP($A169,'Copy of PY1 Data(H)'!$A$1:$A$288,'Copy of PY1 Data(H)'!$A$1:$CZ$288))</f>
        <v>2</v>
      </c>
      <c r="J169" s="180" cm="1">
        <f t="array" ref="J169">_xlfn.XLOOKUP(J$1,'Copy of PY1 Data(H)'!$A$1:$CZ$1,_xlfn.XLOOKUP($A169,'Copy of PY1 Data(H)'!$A$1:$A$288,'Copy of PY1 Data(H)'!$A$1:$CZ$288))</f>
        <v>2</v>
      </c>
      <c r="K169" s="180" cm="1">
        <f t="array" ref="K169">_xlfn.XLOOKUP(K$1,'Copy of PY1 Data(H)'!$A$1:$CZ$1,_xlfn.XLOOKUP($A169,'Copy of PY1 Data(H)'!$A$1:$A$288,'Copy of PY1 Data(H)'!$A$1:$CZ$288))</f>
        <v>0</v>
      </c>
      <c r="L169" s="180" cm="1">
        <f t="array" ref="L169">_xlfn.XLOOKUP(L$1,'Copy of PY1 Data(H)'!$A$1:$CZ$1,_xlfn.XLOOKUP($A169,'Copy of PY1 Data(H)'!$A$1:$A$288,'Copy of PY1 Data(H)'!$A$1:$CZ$288))</f>
        <v>2</v>
      </c>
      <c r="M169" s="180" cm="1">
        <f t="array" ref="M169">_xlfn.XLOOKUP(M$1,'Copy of PY1 Data(H)'!$A$1:$CZ$1,_xlfn.XLOOKUP($A169,'Copy of PY1 Data(H)'!$A$1:$A$288,'Copy of PY1 Data(H)'!$A$1:$CZ$288))</f>
        <v>2</v>
      </c>
      <c r="N169" s="180" cm="1">
        <f t="array" ref="N169">_xlfn.XLOOKUP(N$1,'Copy of PY1 Data(H)'!$A$1:$CZ$1,_xlfn.XLOOKUP($A169,'Copy of PY1 Data(H)'!$A$1:$A$288,'Copy of PY1 Data(H)'!$A$1:$CZ$288))</f>
        <v>0</v>
      </c>
      <c r="O169" s="180" cm="1">
        <f t="array" ref="O169">_xlfn.XLOOKUP(O$1,'Copy of PY1 Data(H)'!$A$1:$CZ$1,_xlfn.XLOOKUP($A169,'Copy of PY1 Data(H)'!$A$1:$A$288,'Copy of PY1 Data(H)'!$A$1:$CZ$288))</f>
        <v>0</v>
      </c>
      <c r="P169" s="180" cm="1">
        <f t="array" ref="P169">_xlfn.XLOOKUP(P$1,'Copy of PY1 Data(H)'!$A$1:$CZ$1,_xlfn.XLOOKUP($A169,'Copy of PY1 Data(H)'!$A$1:$A$288,'Copy of PY1 Data(H)'!$A$1:$CZ$288))</f>
        <v>2</v>
      </c>
      <c r="Q169" s="180" cm="1">
        <f t="array" ref="Q169">_xlfn.XLOOKUP(Q$1,'Copy of PY1 Data(H)'!$A$1:$CZ$1,_xlfn.XLOOKUP($A169,'Copy of PY1 Data(H)'!$A$1:$A$288,'Copy of PY1 Data(H)'!$A$1:$CZ$288))</f>
        <v>2</v>
      </c>
      <c r="R169" s="180" cm="1">
        <f t="array" ref="R169">_xlfn.XLOOKUP(R$1,'Copy of PY1 Data(H)'!$A$1:$CZ$1,_xlfn.XLOOKUP($A169,'Copy of PY1 Data(H)'!$A$1:$A$288,'Copy of PY1 Data(H)'!$A$1:$CZ$288))</f>
        <v>0</v>
      </c>
      <c r="S169" s="180" cm="1">
        <f t="array" ref="S169">_xlfn.XLOOKUP(S$1,'Copy of PY1 Data(H)'!$A$1:$CZ$1,_xlfn.XLOOKUP($A169,'Copy of PY1 Data(H)'!$A$1:$A$288,'Copy of PY1 Data(H)'!$A$1:$CZ$288))</f>
        <v>2</v>
      </c>
      <c r="T169" s="180" cm="1">
        <f t="array" ref="T169">_xlfn.XLOOKUP(T$1,'Copy of PY1 Data(H)'!$A$1:$CZ$1,_xlfn.XLOOKUP($A169,'Copy of PY1 Data(H)'!$A$1:$A$288,'Copy of PY1 Data(H)'!$A$1:$CZ$288))</f>
        <v>0</v>
      </c>
      <c r="U169" s="180" cm="1">
        <f t="array" ref="U169">_xlfn.XLOOKUP(U$1,'Copy of PY1 Data(H)'!$A$1:$CZ$1,_xlfn.XLOOKUP($A169,'Copy of PY1 Data(H)'!$A$1:$A$288,'Copy of PY1 Data(H)'!$A$1:$CZ$288))</f>
        <v>0</v>
      </c>
      <c r="V169" s="180" cm="1">
        <f t="array" ref="V169">_xlfn.XLOOKUP(V$1,'Copy of PY1 Data(H)'!$A$1:$CZ$1,_xlfn.XLOOKUP($A169,'Copy of PY1 Data(H)'!$A$1:$A$288,'Copy of PY1 Data(H)'!$A$1:$CZ$288))</f>
        <v>2</v>
      </c>
      <c r="W169" s="180" cm="1">
        <f t="array" ref="W169">_xlfn.XLOOKUP(W$1,'Copy of PY1 Data(H)'!$A$1:$CZ$1,_xlfn.XLOOKUP($A169,'Copy of PY1 Data(H)'!$A$1:$A$288,'Copy of PY1 Data(H)'!$A$1:$CZ$288))</f>
        <v>0</v>
      </c>
      <c r="X169" s="180" cm="1">
        <f t="array" ref="X169">_xlfn.XLOOKUP(X$1,'Copy of PY1 Data(H)'!$A$1:$CZ$1,_xlfn.XLOOKUP($A169,'Copy of PY1 Data(H)'!$A$1:$A$288,'Copy of PY1 Data(H)'!$A$1:$CZ$288))</f>
        <v>0</v>
      </c>
      <c r="Y169" s="180" cm="1">
        <f t="array" ref="Y169">_xlfn.XLOOKUP(Y$1,'Copy of PY1 Data(H)'!$A$1:$CZ$1,_xlfn.XLOOKUP($A169,'Copy of PY1 Data(H)'!$A$1:$A$288,'Copy of PY1 Data(H)'!$A$1:$CZ$288))</f>
        <v>0</v>
      </c>
      <c r="Z169" s="180" cm="1">
        <f t="array" ref="Z169">_xlfn.XLOOKUP(Z$1,'Copy of PY1 Data(H)'!$A$1:$CZ$1,_xlfn.XLOOKUP($A169,'Copy of PY1 Data(H)'!$A$1:$A$288,'Copy of PY1 Data(H)'!$A$1:$CZ$288))</f>
        <v>0</v>
      </c>
      <c r="AA169" s="180" cm="1">
        <f t="array" ref="AA169">_xlfn.XLOOKUP(AA$1,'Copy of PY1 Data(H)'!$A$1:$CZ$1,_xlfn.XLOOKUP($A169,'Copy of PY1 Data(H)'!$A$1:$A$288,'Copy of PY1 Data(H)'!$A$1:$CZ$288))</f>
        <v>0</v>
      </c>
      <c r="AB169" s="180" cm="1">
        <f t="array" ref="AB169">_xlfn.XLOOKUP(AB$1,'Copy of PY1 Data(H)'!$A$1:$CZ$1,_xlfn.XLOOKUP($A169,'Copy of PY1 Data(H)'!$A$1:$A$288,'Copy of PY1 Data(H)'!$A$1:$CZ$288))</f>
        <v>0</v>
      </c>
      <c r="AC169" s="180" cm="1">
        <f t="array" ref="AC169">_xlfn.XLOOKUP(AC$1,'Copy of PY1 Data(H)'!$A$1:$CZ$1,_xlfn.XLOOKUP($A169,'Copy of PY1 Data(H)'!$A$1:$A$288,'Copy of PY1 Data(H)'!$A$1:$CZ$288))</f>
        <v>0</v>
      </c>
      <c r="AD169" s="180" cm="1">
        <f t="array" ref="AD169">_xlfn.XLOOKUP(AD$1,'Copy of PY1 Data(H)'!$A$1:$CZ$1,_xlfn.XLOOKUP($A169,'Copy of PY1 Data(H)'!$A$1:$A$288,'Copy of PY1 Data(H)'!$A$1:$CZ$288))</f>
        <v>0</v>
      </c>
      <c r="AE169" s="180" cm="1">
        <f t="array" ref="AE169">_xlfn.XLOOKUP(AE$1,'Copy of PY1 Data(H)'!$A$1:$CZ$1,_xlfn.XLOOKUP($A169,'Copy of PY1 Data(H)'!$A$1:$A$288,'Copy of PY1 Data(H)'!$A$1:$CZ$288))</f>
        <v>0</v>
      </c>
      <c r="AF169" s="180" cm="1">
        <f t="array" ref="AF169">_xlfn.XLOOKUP(AF$1,'Copy of PY1 Data(H)'!$A$1:$CZ$1,_xlfn.XLOOKUP($A169,'Copy of PY1 Data(H)'!$A$1:$A$288,'Copy of PY1 Data(H)'!$A$1:$CZ$288))</f>
        <v>2</v>
      </c>
      <c r="AG169" s="180" cm="1">
        <f t="array" ref="AG169">_xlfn.XLOOKUP(AG$1,'Copy of PY1 Data(H)'!$A$1:$CZ$1,_xlfn.XLOOKUP($A169,'Copy of PY1 Data(H)'!$A$1:$A$288,'Copy of PY1 Data(H)'!$A$1:$CZ$288))</f>
        <v>0</v>
      </c>
      <c r="AH169" s="180" cm="1">
        <f t="array" ref="AH169">_xlfn.XLOOKUP(AH$1,'Copy of PY1 Data(H)'!$A$1:$CZ$1,_xlfn.XLOOKUP($A169,'Copy of PY1 Data(H)'!$A$1:$A$288,'Copy of PY1 Data(H)'!$A$1:$CZ$288))</f>
        <v>2</v>
      </c>
      <c r="AI169" s="180" cm="1">
        <f t="array" ref="AI169">_xlfn.XLOOKUP(AI$1,'Copy of PY1 Data(H)'!$A$1:$CZ$1,_xlfn.XLOOKUP($A169,'Copy of PY1 Data(H)'!$A$1:$A$288,'Copy of PY1 Data(H)'!$A$1:$CZ$288))</f>
        <v>0</v>
      </c>
      <c r="AJ169" s="180" cm="1">
        <f t="array" ref="AJ169">_xlfn.XLOOKUP(AJ$1,'Copy of PY1 Data(H)'!$A$1:$CZ$1,_xlfn.XLOOKUP($A169,'Copy of PY1 Data(H)'!$A$1:$A$288,'Copy of PY1 Data(H)'!$A$1:$CZ$288))</f>
        <v>2</v>
      </c>
      <c r="AK169" s="180" cm="1">
        <f t="array" ref="AK169">_xlfn.XLOOKUP(AK$1,'Copy of PY1 Data(H)'!$A$1:$CZ$1,_xlfn.XLOOKUP($A169,'Copy of PY1 Data(H)'!$A$1:$A$288,'Copy of PY1 Data(H)'!$A$1:$CZ$288))</f>
        <v>0</v>
      </c>
      <c r="AL169" s="180" cm="1">
        <f t="array" ref="AL169">_xlfn.XLOOKUP(AL$1,'Copy of PY1 Data(H)'!$A$1:$CZ$1,_xlfn.XLOOKUP($A169,'Copy of PY1 Data(H)'!$A$1:$A$288,'Copy of PY1 Data(H)'!$A$1:$CZ$288))</f>
        <v>0</v>
      </c>
      <c r="AM169" s="180" cm="1">
        <f t="array" ref="AM169">_xlfn.XLOOKUP(AM$1,'Copy of PY1 Data(H)'!$A$1:$CZ$1,_xlfn.XLOOKUP($A169,'Copy of PY1 Data(H)'!$A$1:$A$288,'Copy of PY1 Data(H)'!$A$1:$CZ$288))</f>
        <v>2</v>
      </c>
      <c r="AN169" s="180" cm="1">
        <f t="array" ref="AN169">_xlfn.XLOOKUP(AN$1,'Copy of PY1 Data(H)'!$A$1:$CZ$1,_xlfn.XLOOKUP($A169,'Copy of PY1 Data(H)'!$A$1:$A$288,'Copy of PY1 Data(H)'!$A$1:$CZ$288))</f>
        <v>2</v>
      </c>
      <c r="AO169" s="180" cm="1">
        <f t="array" ref="AO169">_xlfn.XLOOKUP(AO$1,'Copy of PY1 Data(H)'!$A$1:$CZ$1,_xlfn.XLOOKUP($A169,'Copy of PY1 Data(H)'!$A$1:$A$288,'Copy of PY1 Data(H)'!$A$1:$CZ$288))</f>
        <v>2</v>
      </c>
      <c r="AP169" s="180" cm="1">
        <f t="array" ref="AP169">_xlfn.XLOOKUP(AP$1,'Copy of PY1 Data(H)'!$A$1:$CZ$1,_xlfn.XLOOKUP($A169,'Copy of PY1 Data(H)'!$A$1:$A$288,'Copy of PY1 Data(H)'!$A$1:$CZ$288))</f>
        <v>2</v>
      </c>
      <c r="AQ169" s="180" cm="1">
        <f t="array" ref="AQ169">_xlfn.XLOOKUP(AQ$1,'Copy of PY1 Data(H)'!$A$1:$CZ$1,_xlfn.XLOOKUP($A169,'Copy of PY1 Data(H)'!$A$1:$A$288,'Copy of PY1 Data(H)'!$A$1:$CZ$288))</f>
        <v>0</v>
      </c>
      <c r="AR169" s="180" cm="1">
        <f t="array" ref="AR169">_xlfn.XLOOKUP(AR$1,'Copy of PY1 Data(H)'!$A$1:$CZ$1,_xlfn.XLOOKUP($A169,'Copy of PY1 Data(H)'!$A$1:$A$288,'Copy of PY1 Data(H)'!$A$1:$CZ$288))</f>
        <v>2</v>
      </c>
      <c r="AS169" s="180" cm="1">
        <f t="array" ref="AS169">_xlfn.XLOOKUP(AS$1,'Copy of PY1 Data(H)'!$A$1:$CZ$1,_xlfn.XLOOKUP($A169,'Copy of PY1 Data(H)'!$A$1:$A$288,'Copy of PY1 Data(H)'!$A$1:$CZ$288))</f>
        <v>0</v>
      </c>
      <c r="AT169" s="180" cm="1">
        <f t="array" ref="AT169">_xlfn.XLOOKUP(AT$1,'Copy of PY1 Data(H)'!$A$1:$CZ$1,_xlfn.XLOOKUP($A169,'Copy of PY1 Data(H)'!$A$1:$A$288,'Copy of PY1 Data(H)'!$A$1:$CZ$288))</f>
        <v>0</v>
      </c>
      <c r="AU169" s="180" cm="1">
        <f t="array" ref="AU169">_xlfn.XLOOKUP(AU$1,'Copy of PY1 Data(H)'!$A$1:$CZ$1,_xlfn.XLOOKUP($A169,'Copy of PY1 Data(H)'!$A$1:$A$288,'Copy of PY1 Data(H)'!$A$1:$CZ$288))</f>
        <v>1</v>
      </c>
      <c r="AV169" s="180" cm="1">
        <f t="array" ref="AV169">_xlfn.XLOOKUP(AV$1,'Copy of PY1 Data(H)'!$A$1:$CZ$1,_xlfn.XLOOKUP($A169,'Copy of PY1 Data(H)'!$A$1:$A$288,'Copy of PY1 Data(H)'!$A$1:$CZ$288))</f>
        <v>0</v>
      </c>
      <c r="AW169" s="180" cm="1">
        <f t="array" ref="AW169">_xlfn.XLOOKUP(AW$1,'Copy of PY1 Data(H)'!$A$1:$CZ$1,_xlfn.XLOOKUP($A169,'Copy of PY1 Data(H)'!$A$1:$A$288,'Copy of PY1 Data(H)'!$A$1:$CZ$288))</f>
        <v>0</v>
      </c>
      <c r="AX169" s="180" cm="1">
        <f t="array" ref="AX169">_xlfn.XLOOKUP(AX$1,'Copy of PY1 Data(H)'!$A$1:$CZ$1,_xlfn.XLOOKUP($A169,'Copy of PY1 Data(H)'!$A$1:$A$288,'Copy of PY1 Data(H)'!$A$1:$CZ$288))</f>
        <v>0</v>
      </c>
      <c r="AY169" s="180" cm="1">
        <f t="array" ref="AY169">_xlfn.XLOOKUP(AY$1,'Copy of PY1 Data(H)'!$A$1:$CZ$1,_xlfn.XLOOKUP($A169,'Copy of PY1 Data(H)'!$A$1:$A$288,'Copy of PY1 Data(H)'!$A$1:$CZ$288))</f>
        <v>2</v>
      </c>
      <c r="AZ169" s="180" cm="1">
        <f t="array" ref="AZ169">_xlfn.XLOOKUP(AZ$1,'Copy of PY1 Data(H)'!$A$1:$CZ$1,_xlfn.XLOOKUP($A169,'Copy of PY1 Data(H)'!$A$1:$A$288,'Copy of PY1 Data(H)'!$A$1:$CZ$288))</f>
        <v>2</v>
      </c>
      <c r="BA169" s="180" cm="1">
        <f t="array" ref="BA169">_xlfn.XLOOKUP(BA$1,'Copy of PY1 Data(H)'!$A$1:$CZ$1,_xlfn.XLOOKUP($A169,'Copy of PY1 Data(H)'!$A$1:$A$288,'Copy of PY1 Data(H)'!$A$1:$CZ$288))</f>
        <v>0</v>
      </c>
      <c r="BB169" s="180" cm="1">
        <f t="array" ref="BB169">_xlfn.XLOOKUP(BB$1,'Copy of PY1 Data(H)'!$A$1:$CZ$1,_xlfn.XLOOKUP($A169,'Copy of PY1 Data(H)'!$A$1:$A$288,'Copy of PY1 Data(H)'!$A$1:$CZ$288))</f>
        <v>0</v>
      </c>
      <c r="BC169" s="180" cm="1">
        <f t="array" ref="BC169">_xlfn.XLOOKUP(BC$1,'Copy of PY1 Data(H)'!$A$1:$CZ$1,_xlfn.XLOOKUP($A169,'Copy of PY1 Data(H)'!$A$1:$A$288,'Copy of PY1 Data(H)'!$A$1:$CZ$288))</f>
        <v>2</v>
      </c>
      <c r="BD169" s="180" cm="1">
        <f t="array" ref="BD169">_xlfn.XLOOKUP(BD$1,'Copy of PY1 Data(H)'!$A$1:$CZ$1,_xlfn.XLOOKUP($A169,'Copy of PY1 Data(H)'!$A$1:$A$288,'Copy of PY1 Data(H)'!$A$1:$CZ$288))</f>
        <v>2</v>
      </c>
      <c r="BE169" s="180" cm="1">
        <f t="array" ref="BE169">_xlfn.XLOOKUP(BE$1,'Copy of PY1 Data(H)'!$A$1:$CZ$1,_xlfn.XLOOKUP($A169,'Copy of PY1 Data(H)'!$A$1:$A$288,'Copy of PY1 Data(H)'!$A$1:$CZ$288))</f>
        <v>0</v>
      </c>
      <c r="BF169" s="180" cm="1">
        <f t="array" ref="BF169">_xlfn.XLOOKUP(BF$1,'Copy of PY1 Data(H)'!$A$1:$CZ$1,_xlfn.XLOOKUP($A169,'Copy of PY1 Data(H)'!$A$1:$A$288,'Copy of PY1 Data(H)'!$A$1:$CZ$288))</f>
        <v>2</v>
      </c>
      <c r="BG169" s="180" cm="1">
        <f t="array" ref="BG169">_xlfn.XLOOKUP(BG$1,'Copy of PY1 Data(H)'!$A$1:$CZ$1,_xlfn.XLOOKUP($A169,'Copy of PY1 Data(H)'!$A$1:$A$288,'Copy of PY1 Data(H)'!$A$1:$CZ$288))</f>
        <v>0</v>
      </c>
      <c r="BH169" s="180" cm="1">
        <f t="array" ref="BH169">_xlfn.XLOOKUP(BH$1,'Copy of PY1 Data(H)'!$A$1:$CZ$1,_xlfn.XLOOKUP($A169,'Copy of PY1 Data(H)'!$A$1:$A$288,'Copy of PY1 Data(H)'!$A$1:$CZ$288))</f>
        <v>2</v>
      </c>
      <c r="BI169" s="180" cm="1">
        <f t="array" ref="BI169">_xlfn.XLOOKUP(BI$1,'Copy of PY1 Data(H)'!$A$1:$CZ$1,_xlfn.XLOOKUP($A169,'Copy of PY1 Data(H)'!$A$1:$A$288,'Copy of PY1 Data(H)'!$A$1:$CZ$288))</f>
        <v>0</v>
      </c>
      <c r="BJ169" s="180" cm="1">
        <f t="array" ref="BJ169">_xlfn.XLOOKUP(BJ$1,'Copy of PY1 Data(H)'!$A$1:$CZ$1,_xlfn.XLOOKUP($A169,'Copy of PY1 Data(H)'!$A$1:$A$288,'Copy of PY1 Data(H)'!$A$1:$CZ$288))</f>
        <v>0</v>
      </c>
      <c r="BK169" s="180" cm="1">
        <f t="array" ref="BK169">_xlfn.XLOOKUP(BK$1,'Copy of PY1 Data(H)'!$A$1:$CZ$1,_xlfn.XLOOKUP($A169,'Copy of PY1 Data(H)'!$A$1:$A$288,'Copy of PY1 Data(H)'!$A$1:$CZ$288))</f>
        <v>0</v>
      </c>
      <c r="BL169" s="180" cm="1">
        <f t="array" ref="BL169">_xlfn.XLOOKUP(BL$1,'Copy of PY1 Data(H)'!$A$1:$CZ$1,_xlfn.XLOOKUP($A169,'Copy of PY1 Data(H)'!$A$1:$A$288,'Copy of PY1 Data(H)'!$A$1:$CZ$288))</f>
        <v>0</v>
      </c>
      <c r="BM169" s="180" cm="1">
        <f t="array" ref="BM169">_xlfn.XLOOKUP(BM$1,'Copy of PY1 Data(H)'!$A$1:$CZ$1,_xlfn.XLOOKUP($A169,'Copy of PY1 Data(H)'!$A$1:$A$288,'Copy of PY1 Data(H)'!$A$1:$CZ$288))</f>
        <v>2</v>
      </c>
      <c r="BN169" s="180" cm="1">
        <f t="array" ref="BN169">_xlfn.XLOOKUP(BN$1,'Copy of PY1 Data(H)'!$A$1:$CZ$1,_xlfn.XLOOKUP($A169,'Copy of PY1 Data(H)'!$A$1:$A$288,'Copy of PY1 Data(H)'!$A$1:$CZ$288))</f>
        <v>2</v>
      </c>
      <c r="BO169" s="180" cm="1">
        <f t="array" ref="BO169">_xlfn.XLOOKUP(BO$1,'Copy of PY1 Data(H)'!$A$1:$CZ$1,_xlfn.XLOOKUP($A169,'Copy of PY1 Data(H)'!$A$1:$A$288,'Copy of PY1 Data(H)'!$A$1:$CZ$288))</f>
        <v>2</v>
      </c>
      <c r="BP169" s="180" cm="1">
        <f t="array" ref="BP169">_xlfn.XLOOKUP(BP$1,'Copy of PY1 Data(H)'!$A$1:$CZ$1,_xlfn.XLOOKUP($A169,'Copy of PY1 Data(H)'!$A$1:$A$288,'Copy of PY1 Data(H)'!$A$1:$CZ$288))</f>
        <v>2</v>
      </c>
      <c r="BQ169" s="180" cm="1">
        <f t="array" ref="BQ169">_xlfn.XLOOKUP(BQ$1,'Copy of PY1 Data(H)'!$A$1:$CZ$1,_xlfn.XLOOKUP($A169,'Copy of PY1 Data(H)'!$A$1:$A$288,'Copy of PY1 Data(H)'!$A$1:$CZ$288))</f>
        <v>2</v>
      </c>
      <c r="BR169" s="180" cm="1">
        <f t="array" ref="BR169">_xlfn.XLOOKUP(BR$1,'Copy of PY1 Data(H)'!$A$1:$CZ$1,_xlfn.XLOOKUP($A169,'Copy of PY1 Data(H)'!$A$1:$A$288,'Copy of PY1 Data(H)'!$A$1:$CZ$288))</f>
        <v>2</v>
      </c>
      <c r="BS169" s="180" cm="1">
        <f t="array" ref="BS169">_xlfn.XLOOKUP(BS$1,'Copy of PY1 Data(H)'!$A$1:$CZ$1,_xlfn.XLOOKUP($A169,'Copy of PY1 Data(H)'!$A$1:$A$288,'Copy of PY1 Data(H)'!$A$1:$CZ$288))</f>
        <v>0</v>
      </c>
      <c r="BT169" s="180" cm="1">
        <f t="array" ref="BT169">_xlfn.XLOOKUP(BT$1,'Copy of PY1 Data(H)'!$A$1:$CZ$1,_xlfn.XLOOKUP($A169,'Copy of PY1 Data(H)'!$A$1:$A$288,'Copy of PY1 Data(H)'!$A$1:$CZ$288))</f>
        <v>0</v>
      </c>
      <c r="BU169" s="180" cm="1">
        <f t="array" ref="BU169">_xlfn.XLOOKUP(BU$1,'Copy of PY1 Data(H)'!$A$1:$CZ$1,_xlfn.XLOOKUP($A169,'Copy of PY1 Data(H)'!$A$1:$A$288,'Copy of PY1 Data(H)'!$A$1:$CZ$288))</f>
        <v>2</v>
      </c>
      <c r="BV169" s="180" cm="1">
        <f t="array" ref="BV169">_xlfn.XLOOKUP(BV$1,'Copy of PY1 Data(H)'!$A$1:$CZ$1,_xlfn.XLOOKUP($A169,'Copy of PY1 Data(H)'!$A$1:$A$288,'Copy of PY1 Data(H)'!$A$1:$CZ$288))</f>
        <v>2</v>
      </c>
      <c r="BW169" s="180" cm="1">
        <f t="array" ref="BW169">_xlfn.XLOOKUP(BW$1,'Copy of PY1 Data(H)'!$A$1:$CZ$1,_xlfn.XLOOKUP($A169,'Copy of PY1 Data(H)'!$A$1:$A$288,'Copy of PY1 Data(H)'!$A$1:$CZ$288))</f>
        <v>2</v>
      </c>
      <c r="BX169" s="180" cm="1">
        <f t="array" ref="BX169">_xlfn.XLOOKUP(BX$1,'Copy of PY1 Data(H)'!$A$1:$CZ$1,_xlfn.XLOOKUP($A169,'Copy of PY1 Data(H)'!$A$1:$A$288,'Copy of PY1 Data(H)'!$A$1:$CZ$288))</f>
        <v>0</v>
      </c>
      <c r="BY169" s="180" cm="1">
        <f t="array" ref="BY169">_xlfn.XLOOKUP(BY$1,'Copy of PY1 Data(H)'!$A$1:$CZ$1,_xlfn.XLOOKUP($A169,'Copy of PY1 Data(H)'!$A$1:$A$288,'Copy of PY1 Data(H)'!$A$1:$CZ$288))</f>
        <v>2</v>
      </c>
      <c r="BZ169" s="180" cm="1">
        <f t="array" ref="BZ169">_xlfn.XLOOKUP(BZ$1,'Copy of PY1 Data(H)'!$A$1:$CZ$1,_xlfn.XLOOKUP($A169,'Copy of PY1 Data(H)'!$A$1:$A$288,'Copy of PY1 Data(H)'!$A$1:$CZ$288))</f>
        <v>0</v>
      </c>
      <c r="CA169" s="180" cm="1">
        <f t="array" ref="CA169">_xlfn.XLOOKUP(CA$1,'Copy of PY1 Data(H)'!$A$1:$CZ$1,_xlfn.XLOOKUP($A169,'Copy of PY1 Data(H)'!$A$1:$A$288,'Copy of PY1 Data(H)'!$A$1:$CZ$288))</f>
        <v>2</v>
      </c>
      <c r="CB169" s="180" cm="1">
        <f t="array" ref="CB169">_xlfn.XLOOKUP(CB$1,'Copy of PY1 Data(H)'!$A$1:$CZ$1,_xlfn.XLOOKUP($A169,'Copy of PY1 Data(H)'!$A$1:$A$288,'Copy of PY1 Data(H)'!$A$1:$CZ$288))</f>
        <v>2</v>
      </c>
      <c r="CC169" s="180" cm="1">
        <f t="array" ref="CC169">_xlfn.XLOOKUP(CC$1,'Copy of PY1 Data(H)'!$A$1:$CZ$1,_xlfn.XLOOKUP($A169,'Copy of PY1 Data(H)'!$A$1:$A$288,'Copy of PY1 Data(H)'!$A$1:$CZ$288))</f>
        <v>0</v>
      </c>
      <c r="CD169" s="180" cm="1">
        <f t="array" ref="CD169">_xlfn.XLOOKUP(CD$1,'Copy of PY1 Data(H)'!$A$1:$CZ$1,_xlfn.XLOOKUP($A169,'Copy of PY1 Data(H)'!$A$1:$A$288,'Copy of PY1 Data(H)'!$A$1:$CZ$288))</f>
        <v>1</v>
      </c>
    </row>
    <row r="170" spans="1:82" s="968" customFormat="1" x14ac:dyDescent="0.3">
      <c r="B170" s="968" t="s">
        <v>2969</v>
      </c>
      <c r="D170" s="968" t="e" cm="1">
        <f t="array" ref="D170">_xlfn.XLOOKUP(D$1,'Copy of PY1 Data(H)'!$A$1:$CZ$1,_xlfn.XLOOKUP($B170,'Copy of PY1 Data(H)'!$A$1:$A$288,'Copy of PY1 Data(H)'!$A$1:$CZ$288))</f>
        <v>#N/A</v>
      </c>
      <c r="E170" s="968" t="e" cm="1">
        <f t="array" ref="E170">_xlfn.XLOOKUP(E$1,'Copy of PY1 Data(H)'!$A$1:$CZ$1,_xlfn.XLOOKUP($B170,'Copy of PY1 Data(H)'!$A$1:$A$288,'Copy of PY1 Data(H)'!$A$1:$CZ$288))</f>
        <v>#N/A</v>
      </c>
      <c r="F170" s="968" t="e" cm="1">
        <f t="array" ref="F170">_xlfn.XLOOKUP(F$1,'Copy of PY1 Data(H)'!$A$1:$CZ$1,_xlfn.XLOOKUP($B170,'Copy of PY1 Data(H)'!$A$1:$A$288,'Copy of PY1 Data(H)'!$A$1:$CZ$288))</f>
        <v>#N/A</v>
      </c>
      <c r="G170" s="968" t="e" cm="1">
        <f t="array" ref="G170">_xlfn.XLOOKUP(G$1,'Copy of PY1 Data(H)'!$A$1:$CZ$1,_xlfn.XLOOKUP($B170,'Copy of PY1 Data(H)'!$A$1:$A$288,'Copy of PY1 Data(H)'!$A$1:$CZ$288))</f>
        <v>#N/A</v>
      </c>
      <c r="H170" s="968" t="e" cm="1">
        <f t="array" ref="H170">_xlfn.XLOOKUP(H$1,'Copy of PY1 Data(H)'!$A$1:$CZ$1,_xlfn.XLOOKUP($B170,'Copy of PY1 Data(H)'!$A$1:$A$288,'Copy of PY1 Data(H)'!$A$1:$CZ$288))</f>
        <v>#N/A</v>
      </c>
      <c r="I170" s="968" t="e" cm="1">
        <f t="array" ref="I170">_xlfn.XLOOKUP(I$1,'Copy of PY1 Data(H)'!$A$1:$CZ$1,_xlfn.XLOOKUP($B170,'Copy of PY1 Data(H)'!$A$1:$A$288,'Copy of PY1 Data(H)'!$A$1:$CZ$288))</f>
        <v>#N/A</v>
      </c>
      <c r="J170" s="968" t="e" cm="1">
        <f t="array" ref="J170">_xlfn.XLOOKUP(J$1,'Copy of PY1 Data(H)'!$A$1:$CZ$1,_xlfn.XLOOKUP($B170,'Copy of PY1 Data(H)'!$A$1:$A$288,'Copy of PY1 Data(H)'!$A$1:$CZ$288))</f>
        <v>#N/A</v>
      </c>
      <c r="K170" s="968" t="e" cm="1">
        <f t="array" ref="K170">_xlfn.XLOOKUP(K$1,'Copy of PY1 Data(H)'!$A$1:$CZ$1,_xlfn.XLOOKUP($B170,'Copy of PY1 Data(H)'!$A$1:$A$288,'Copy of PY1 Data(H)'!$A$1:$CZ$288))</f>
        <v>#N/A</v>
      </c>
      <c r="L170" s="968" t="e" cm="1">
        <f t="array" ref="L170">_xlfn.XLOOKUP(L$1,'Copy of PY1 Data(H)'!$A$1:$CZ$1,_xlfn.XLOOKUP($B170,'Copy of PY1 Data(H)'!$A$1:$A$288,'Copy of PY1 Data(H)'!$A$1:$CZ$288))</f>
        <v>#N/A</v>
      </c>
      <c r="M170" s="968" t="e" cm="1">
        <f t="array" ref="M170">_xlfn.XLOOKUP(M$1,'Copy of PY1 Data(H)'!$A$1:$CZ$1,_xlfn.XLOOKUP($B170,'Copy of PY1 Data(H)'!$A$1:$A$288,'Copy of PY1 Data(H)'!$A$1:$CZ$288))</f>
        <v>#N/A</v>
      </c>
      <c r="N170" s="968" t="e" cm="1">
        <f t="array" ref="N170">_xlfn.XLOOKUP(N$1,'Copy of PY1 Data(H)'!$A$1:$CZ$1,_xlfn.XLOOKUP($B170,'Copy of PY1 Data(H)'!$A$1:$A$288,'Copy of PY1 Data(H)'!$A$1:$CZ$288))</f>
        <v>#N/A</v>
      </c>
      <c r="O170" s="968" t="e" cm="1">
        <f t="array" ref="O170">_xlfn.XLOOKUP(O$1,'Copy of PY1 Data(H)'!$A$1:$CZ$1,_xlfn.XLOOKUP($B170,'Copy of PY1 Data(H)'!$A$1:$A$288,'Copy of PY1 Data(H)'!$A$1:$CZ$288))</f>
        <v>#N/A</v>
      </c>
      <c r="P170" s="968" t="e" cm="1">
        <f t="array" ref="P170">_xlfn.XLOOKUP(P$1,'Copy of PY1 Data(H)'!$A$1:$CZ$1,_xlfn.XLOOKUP($B170,'Copy of PY1 Data(H)'!$A$1:$A$288,'Copy of PY1 Data(H)'!$A$1:$CZ$288))</f>
        <v>#N/A</v>
      </c>
      <c r="Q170" s="968" t="e" cm="1">
        <f t="array" ref="Q170">_xlfn.XLOOKUP(Q$1,'Copy of PY1 Data(H)'!$A$1:$CZ$1,_xlfn.XLOOKUP($B170,'Copy of PY1 Data(H)'!$A$1:$A$288,'Copy of PY1 Data(H)'!$A$1:$CZ$288))</f>
        <v>#N/A</v>
      </c>
      <c r="R170" s="968" t="e" cm="1">
        <f t="array" ref="R170">_xlfn.XLOOKUP(R$1,'Copy of PY1 Data(H)'!$A$1:$CZ$1,_xlfn.XLOOKUP($B170,'Copy of PY1 Data(H)'!$A$1:$A$288,'Copy of PY1 Data(H)'!$A$1:$CZ$288))</f>
        <v>#N/A</v>
      </c>
      <c r="S170" s="968" t="e" cm="1">
        <f t="array" ref="S170">_xlfn.XLOOKUP(S$1,'Copy of PY1 Data(H)'!$A$1:$CZ$1,_xlfn.XLOOKUP($B170,'Copy of PY1 Data(H)'!$A$1:$A$288,'Copy of PY1 Data(H)'!$A$1:$CZ$288))</f>
        <v>#N/A</v>
      </c>
      <c r="T170" s="968" t="e" cm="1">
        <f t="array" ref="T170">_xlfn.XLOOKUP(T$1,'Copy of PY1 Data(H)'!$A$1:$CZ$1,_xlfn.XLOOKUP($B170,'Copy of PY1 Data(H)'!$A$1:$A$288,'Copy of PY1 Data(H)'!$A$1:$CZ$288))</f>
        <v>#N/A</v>
      </c>
      <c r="U170" s="968" t="e" cm="1">
        <f t="array" ref="U170">_xlfn.XLOOKUP(U$1,'Copy of PY1 Data(H)'!$A$1:$CZ$1,_xlfn.XLOOKUP($B170,'Copy of PY1 Data(H)'!$A$1:$A$288,'Copy of PY1 Data(H)'!$A$1:$CZ$288))</f>
        <v>#N/A</v>
      </c>
      <c r="V170" s="968" t="e" cm="1">
        <f t="array" ref="V170">_xlfn.XLOOKUP(V$1,'Copy of PY1 Data(H)'!$A$1:$CZ$1,_xlfn.XLOOKUP($B170,'Copy of PY1 Data(H)'!$A$1:$A$288,'Copy of PY1 Data(H)'!$A$1:$CZ$288))</f>
        <v>#N/A</v>
      </c>
      <c r="W170" s="968" t="e" cm="1">
        <f t="array" ref="W170">_xlfn.XLOOKUP(W$1,'Copy of PY1 Data(H)'!$A$1:$CZ$1,_xlfn.XLOOKUP($B170,'Copy of PY1 Data(H)'!$A$1:$A$288,'Copy of PY1 Data(H)'!$A$1:$CZ$288))</f>
        <v>#N/A</v>
      </c>
      <c r="X170" s="968" t="e" cm="1">
        <f t="array" ref="X170">_xlfn.XLOOKUP(X$1,'Copy of PY1 Data(H)'!$A$1:$CZ$1,_xlfn.XLOOKUP($B170,'Copy of PY1 Data(H)'!$A$1:$A$288,'Copy of PY1 Data(H)'!$A$1:$CZ$288))</f>
        <v>#N/A</v>
      </c>
      <c r="Y170" s="968" t="e" cm="1">
        <f t="array" ref="Y170">_xlfn.XLOOKUP(Y$1,'Copy of PY1 Data(H)'!$A$1:$CZ$1,_xlfn.XLOOKUP($B170,'Copy of PY1 Data(H)'!$A$1:$A$288,'Copy of PY1 Data(H)'!$A$1:$CZ$288))</f>
        <v>#N/A</v>
      </c>
      <c r="Z170" s="968" t="e" cm="1">
        <f t="array" ref="Z170">_xlfn.XLOOKUP(Z$1,'Copy of PY1 Data(H)'!$A$1:$CZ$1,_xlfn.XLOOKUP($B170,'Copy of PY1 Data(H)'!$A$1:$A$288,'Copy of PY1 Data(H)'!$A$1:$CZ$288))</f>
        <v>#N/A</v>
      </c>
      <c r="AA170" s="968" t="e" cm="1">
        <f t="array" ref="AA170">_xlfn.XLOOKUP(AA$1,'Copy of PY1 Data(H)'!$A$1:$CZ$1,_xlfn.XLOOKUP($B170,'Copy of PY1 Data(H)'!$A$1:$A$288,'Copy of PY1 Data(H)'!$A$1:$CZ$288))</f>
        <v>#N/A</v>
      </c>
      <c r="AB170" s="968" t="e" cm="1">
        <f t="array" ref="AB170">_xlfn.XLOOKUP(AB$1,'Copy of PY1 Data(H)'!$A$1:$CZ$1,_xlfn.XLOOKUP($B170,'Copy of PY1 Data(H)'!$A$1:$A$288,'Copy of PY1 Data(H)'!$A$1:$CZ$288))</f>
        <v>#N/A</v>
      </c>
      <c r="AC170" s="968" t="e" cm="1">
        <f t="array" ref="AC170">_xlfn.XLOOKUP(AC$1,'Copy of PY1 Data(H)'!$A$1:$CZ$1,_xlfn.XLOOKUP($B170,'Copy of PY1 Data(H)'!$A$1:$A$288,'Copy of PY1 Data(H)'!$A$1:$CZ$288))</f>
        <v>#N/A</v>
      </c>
      <c r="AD170" s="968" t="e" cm="1">
        <f t="array" ref="AD170">_xlfn.XLOOKUP(AD$1,'Copy of PY1 Data(H)'!$A$1:$CZ$1,_xlfn.XLOOKUP($B170,'Copy of PY1 Data(H)'!$A$1:$A$288,'Copy of PY1 Data(H)'!$A$1:$CZ$288))</f>
        <v>#N/A</v>
      </c>
      <c r="AE170" s="968" t="e" cm="1">
        <f t="array" ref="AE170">_xlfn.XLOOKUP(AE$1,'Copy of PY1 Data(H)'!$A$1:$CZ$1,_xlfn.XLOOKUP($B170,'Copy of PY1 Data(H)'!$A$1:$A$288,'Copy of PY1 Data(H)'!$A$1:$CZ$288))</f>
        <v>#N/A</v>
      </c>
      <c r="AF170" s="968" t="e" cm="1">
        <f t="array" ref="AF170">_xlfn.XLOOKUP(AF$1,'Copy of PY1 Data(H)'!$A$1:$CZ$1,_xlfn.XLOOKUP($B170,'Copy of PY1 Data(H)'!$A$1:$A$288,'Copy of PY1 Data(H)'!$A$1:$CZ$288))</f>
        <v>#N/A</v>
      </c>
      <c r="AG170" s="968" t="e" cm="1">
        <f t="array" ref="AG170">_xlfn.XLOOKUP(AG$1,'Copy of PY1 Data(H)'!$A$1:$CZ$1,_xlfn.XLOOKUP($B170,'Copy of PY1 Data(H)'!$A$1:$A$288,'Copy of PY1 Data(H)'!$A$1:$CZ$288))</f>
        <v>#N/A</v>
      </c>
      <c r="AH170" s="968" t="e" cm="1">
        <f t="array" ref="AH170">_xlfn.XLOOKUP(AH$1,'Copy of PY1 Data(H)'!$A$1:$CZ$1,_xlfn.XLOOKUP($B170,'Copy of PY1 Data(H)'!$A$1:$A$288,'Copy of PY1 Data(H)'!$A$1:$CZ$288))</f>
        <v>#N/A</v>
      </c>
      <c r="AI170" s="968" t="e" cm="1">
        <f t="array" ref="AI170">_xlfn.XLOOKUP(AI$1,'Copy of PY1 Data(H)'!$A$1:$CZ$1,_xlfn.XLOOKUP($B170,'Copy of PY1 Data(H)'!$A$1:$A$288,'Copy of PY1 Data(H)'!$A$1:$CZ$288))</f>
        <v>#N/A</v>
      </c>
      <c r="AJ170" s="968" t="e" cm="1">
        <f t="array" ref="AJ170">_xlfn.XLOOKUP(AJ$1,'Copy of PY1 Data(H)'!$A$1:$CZ$1,_xlfn.XLOOKUP($B170,'Copy of PY1 Data(H)'!$A$1:$A$288,'Copy of PY1 Data(H)'!$A$1:$CZ$288))</f>
        <v>#N/A</v>
      </c>
      <c r="AK170" s="968" t="e" cm="1">
        <f t="array" ref="AK170">_xlfn.XLOOKUP(AK$1,'Copy of PY1 Data(H)'!$A$1:$CZ$1,_xlfn.XLOOKUP($B170,'Copy of PY1 Data(H)'!$A$1:$A$288,'Copy of PY1 Data(H)'!$A$1:$CZ$288))</f>
        <v>#N/A</v>
      </c>
      <c r="AL170" s="968" t="e" cm="1">
        <f t="array" ref="AL170">_xlfn.XLOOKUP(AL$1,'Copy of PY1 Data(H)'!$A$1:$CZ$1,_xlfn.XLOOKUP($B170,'Copy of PY1 Data(H)'!$A$1:$A$288,'Copy of PY1 Data(H)'!$A$1:$CZ$288))</f>
        <v>#N/A</v>
      </c>
      <c r="AM170" s="968" t="e" cm="1">
        <f t="array" ref="AM170">_xlfn.XLOOKUP(AM$1,'Copy of PY1 Data(H)'!$A$1:$CZ$1,_xlfn.XLOOKUP($B170,'Copy of PY1 Data(H)'!$A$1:$A$288,'Copy of PY1 Data(H)'!$A$1:$CZ$288))</f>
        <v>#N/A</v>
      </c>
      <c r="AN170" s="968" t="e" cm="1">
        <f t="array" ref="AN170">_xlfn.XLOOKUP(AN$1,'Copy of PY1 Data(H)'!$A$1:$CZ$1,_xlfn.XLOOKUP($B170,'Copy of PY1 Data(H)'!$A$1:$A$288,'Copy of PY1 Data(H)'!$A$1:$CZ$288))</f>
        <v>#N/A</v>
      </c>
      <c r="AO170" s="968" t="e" cm="1">
        <f t="array" ref="AO170">_xlfn.XLOOKUP(AO$1,'Copy of PY1 Data(H)'!$A$1:$CZ$1,_xlfn.XLOOKUP($B170,'Copy of PY1 Data(H)'!$A$1:$A$288,'Copy of PY1 Data(H)'!$A$1:$CZ$288))</f>
        <v>#N/A</v>
      </c>
      <c r="AP170" s="968" t="e" cm="1">
        <f t="array" ref="AP170">_xlfn.XLOOKUP(AP$1,'Copy of PY1 Data(H)'!$A$1:$CZ$1,_xlfn.XLOOKUP($B170,'Copy of PY1 Data(H)'!$A$1:$A$288,'Copy of PY1 Data(H)'!$A$1:$CZ$288))</f>
        <v>#N/A</v>
      </c>
      <c r="AQ170" s="968" t="e" cm="1">
        <f t="array" ref="AQ170">_xlfn.XLOOKUP(AQ$1,'Copy of PY1 Data(H)'!$A$1:$CZ$1,_xlfn.XLOOKUP($B170,'Copy of PY1 Data(H)'!$A$1:$A$288,'Copy of PY1 Data(H)'!$A$1:$CZ$288))</f>
        <v>#N/A</v>
      </c>
      <c r="AR170" s="968" t="e" cm="1">
        <f t="array" ref="AR170">_xlfn.XLOOKUP(AR$1,'Copy of PY1 Data(H)'!$A$1:$CZ$1,_xlfn.XLOOKUP($B170,'Copy of PY1 Data(H)'!$A$1:$A$288,'Copy of PY1 Data(H)'!$A$1:$CZ$288))</f>
        <v>#N/A</v>
      </c>
      <c r="AS170" s="968" t="e" cm="1">
        <f t="array" ref="AS170">_xlfn.XLOOKUP(AS$1,'Copy of PY1 Data(H)'!$A$1:$CZ$1,_xlfn.XLOOKUP($B170,'Copy of PY1 Data(H)'!$A$1:$A$288,'Copy of PY1 Data(H)'!$A$1:$CZ$288))</f>
        <v>#N/A</v>
      </c>
      <c r="AT170" s="968" t="e" cm="1">
        <f t="array" ref="AT170">_xlfn.XLOOKUP(AT$1,'Copy of PY1 Data(H)'!$A$1:$CZ$1,_xlfn.XLOOKUP($B170,'Copy of PY1 Data(H)'!$A$1:$A$288,'Copy of PY1 Data(H)'!$A$1:$CZ$288))</f>
        <v>#N/A</v>
      </c>
      <c r="AU170" s="968" t="e" cm="1">
        <f t="array" ref="AU170">_xlfn.XLOOKUP(AU$1,'Copy of PY1 Data(H)'!$A$1:$CZ$1,_xlfn.XLOOKUP($B170,'Copy of PY1 Data(H)'!$A$1:$A$288,'Copy of PY1 Data(H)'!$A$1:$CZ$288))</f>
        <v>#N/A</v>
      </c>
      <c r="AV170" s="968" t="e" cm="1">
        <f t="array" ref="AV170">_xlfn.XLOOKUP(AV$1,'Copy of PY1 Data(H)'!$A$1:$CZ$1,_xlfn.XLOOKUP($B170,'Copy of PY1 Data(H)'!$A$1:$A$288,'Copy of PY1 Data(H)'!$A$1:$CZ$288))</f>
        <v>#N/A</v>
      </c>
      <c r="AW170" s="968" t="e" cm="1">
        <f t="array" ref="AW170">_xlfn.XLOOKUP(AW$1,'Copy of PY1 Data(H)'!$A$1:$CZ$1,_xlfn.XLOOKUP($B170,'Copy of PY1 Data(H)'!$A$1:$A$288,'Copy of PY1 Data(H)'!$A$1:$CZ$288))</f>
        <v>#N/A</v>
      </c>
      <c r="AX170" s="968" t="e" cm="1">
        <f t="array" ref="AX170">_xlfn.XLOOKUP(AX$1,'Copy of PY1 Data(H)'!$A$1:$CZ$1,_xlfn.XLOOKUP($B170,'Copy of PY1 Data(H)'!$A$1:$A$288,'Copy of PY1 Data(H)'!$A$1:$CZ$288))</f>
        <v>#N/A</v>
      </c>
      <c r="AY170" s="968" t="e" cm="1">
        <f t="array" ref="AY170">_xlfn.XLOOKUP(AY$1,'Copy of PY1 Data(H)'!$A$1:$CZ$1,_xlfn.XLOOKUP($B170,'Copy of PY1 Data(H)'!$A$1:$A$288,'Copy of PY1 Data(H)'!$A$1:$CZ$288))</f>
        <v>#N/A</v>
      </c>
      <c r="AZ170" s="968" t="e" cm="1">
        <f t="array" ref="AZ170">_xlfn.XLOOKUP(AZ$1,'Copy of PY1 Data(H)'!$A$1:$CZ$1,_xlfn.XLOOKUP($B170,'Copy of PY1 Data(H)'!$A$1:$A$288,'Copy of PY1 Data(H)'!$A$1:$CZ$288))</f>
        <v>#N/A</v>
      </c>
      <c r="BA170" s="968" t="e" cm="1">
        <f t="array" ref="BA170">_xlfn.XLOOKUP(BA$1,'Copy of PY1 Data(H)'!$A$1:$CZ$1,_xlfn.XLOOKUP($B170,'Copy of PY1 Data(H)'!$A$1:$A$288,'Copy of PY1 Data(H)'!$A$1:$CZ$288))</f>
        <v>#N/A</v>
      </c>
      <c r="BB170" s="968" t="e" cm="1">
        <f t="array" ref="BB170">_xlfn.XLOOKUP(BB$1,'Copy of PY1 Data(H)'!$A$1:$CZ$1,_xlfn.XLOOKUP($B170,'Copy of PY1 Data(H)'!$A$1:$A$288,'Copy of PY1 Data(H)'!$A$1:$CZ$288))</f>
        <v>#N/A</v>
      </c>
      <c r="BC170" s="968" t="e" cm="1">
        <f t="array" ref="BC170">_xlfn.XLOOKUP(BC$1,'Copy of PY1 Data(H)'!$A$1:$CZ$1,_xlfn.XLOOKUP($B170,'Copy of PY1 Data(H)'!$A$1:$A$288,'Copy of PY1 Data(H)'!$A$1:$CZ$288))</f>
        <v>#N/A</v>
      </c>
      <c r="BD170" s="968" t="e" cm="1">
        <f t="array" ref="BD170">_xlfn.XLOOKUP(BD$1,'Copy of PY1 Data(H)'!$A$1:$CZ$1,_xlfn.XLOOKUP($B170,'Copy of PY1 Data(H)'!$A$1:$A$288,'Copy of PY1 Data(H)'!$A$1:$CZ$288))</f>
        <v>#N/A</v>
      </c>
      <c r="BE170" s="968" t="e" cm="1">
        <f t="array" ref="BE170">_xlfn.XLOOKUP(BE$1,'Copy of PY1 Data(H)'!$A$1:$CZ$1,_xlfn.XLOOKUP($B170,'Copy of PY1 Data(H)'!$A$1:$A$288,'Copy of PY1 Data(H)'!$A$1:$CZ$288))</f>
        <v>#N/A</v>
      </c>
      <c r="BF170" s="968" t="e" cm="1">
        <f t="array" ref="BF170">_xlfn.XLOOKUP(BF$1,'Copy of PY1 Data(H)'!$A$1:$CZ$1,_xlfn.XLOOKUP($B170,'Copy of PY1 Data(H)'!$A$1:$A$288,'Copy of PY1 Data(H)'!$A$1:$CZ$288))</f>
        <v>#N/A</v>
      </c>
      <c r="BG170" s="968" t="e" cm="1">
        <f t="array" ref="BG170">_xlfn.XLOOKUP(BG$1,'Copy of PY1 Data(H)'!$A$1:$CZ$1,_xlfn.XLOOKUP($B170,'Copy of PY1 Data(H)'!$A$1:$A$288,'Copy of PY1 Data(H)'!$A$1:$CZ$288))</f>
        <v>#N/A</v>
      </c>
      <c r="BH170" s="968" t="e" cm="1">
        <f t="array" ref="BH170">_xlfn.XLOOKUP(BH$1,'Copy of PY1 Data(H)'!$A$1:$CZ$1,_xlfn.XLOOKUP($B170,'Copy of PY1 Data(H)'!$A$1:$A$288,'Copy of PY1 Data(H)'!$A$1:$CZ$288))</f>
        <v>#N/A</v>
      </c>
      <c r="BI170" s="968" t="e" cm="1">
        <f t="array" ref="BI170">_xlfn.XLOOKUP(BI$1,'Copy of PY1 Data(H)'!$A$1:$CZ$1,_xlfn.XLOOKUP($B170,'Copy of PY1 Data(H)'!$A$1:$A$288,'Copy of PY1 Data(H)'!$A$1:$CZ$288))</f>
        <v>#N/A</v>
      </c>
      <c r="BJ170" s="968" t="e" cm="1">
        <f t="array" ref="BJ170">_xlfn.XLOOKUP(BJ$1,'Copy of PY1 Data(H)'!$A$1:$CZ$1,_xlfn.XLOOKUP($B170,'Copy of PY1 Data(H)'!$A$1:$A$288,'Copy of PY1 Data(H)'!$A$1:$CZ$288))</f>
        <v>#N/A</v>
      </c>
      <c r="BK170" s="968" t="e" cm="1">
        <f t="array" ref="BK170">_xlfn.XLOOKUP(BK$1,'Copy of PY1 Data(H)'!$A$1:$CZ$1,_xlfn.XLOOKUP($B170,'Copy of PY1 Data(H)'!$A$1:$A$288,'Copy of PY1 Data(H)'!$A$1:$CZ$288))</f>
        <v>#N/A</v>
      </c>
      <c r="BL170" s="968" t="e" cm="1">
        <f t="array" ref="BL170">_xlfn.XLOOKUP(BL$1,'Copy of PY1 Data(H)'!$A$1:$CZ$1,_xlfn.XLOOKUP($B170,'Copy of PY1 Data(H)'!$A$1:$A$288,'Copy of PY1 Data(H)'!$A$1:$CZ$288))</f>
        <v>#N/A</v>
      </c>
      <c r="BM170" s="968" t="e" cm="1">
        <f t="array" ref="BM170">_xlfn.XLOOKUP(BM$1,'Copy of PY1 Data(H)'!$A$1:$CZ$1,_xlfn.XLOOKUP($B170,'Copy of PY1 Data(H)'!$A$1:$A$288,'Copy of PY1 Data(H)'!$A$1:$CZ$288))</f>
        <v>#N/A</v>
      </c>
      <c r="BN170" s="968" t="e" cm="1">
        <f t="array" ref="BN170">_xlfn.XLOOKUP(BN$1,'Copy of PY1 Data(H)'!$A$1:$CZ$1,_xlfn.XLOOKUP($B170,'Copy of PY1 Data(H)'!$A$1:$A$288,'Copy of PY1 Data(H)'!$A$1:$CZ$288))</f>
        <v>#N/A</v>
      </c>
      <c r="BO170" s="968" t="e" cm="1">
        <f t="array" ref="BO170">_xlfn.XLOOKUP(BO$1,'Copy of PY1 Data(H)'!$A$1:$CZ$1,_xlfn.XLOOKUP($B170,'Copy of PY1 Data(H)'!$A$1:$A$288,'Copy of PY1 Data(H)'!$A$1:$CZ$288))</f>
        <v>#N/A</v>
      </c>
      <c r="BP170" s="968" t="e" cm="1">
        <f t="array" ref="BP170">_xlfn.XLOOKUP(BP$1,'Copy of PY1 Data(H)'!$A$1:$CZ$1,_xlfn.XLOOKUP($B170,'Copy of PY1 Data(H)'!$A$1:$A$288,'Copy of PY1 Data(H)'!$A$1:$CZ$288))</f>
        <v>#N/A</v>
      </c>
      <c r="BQ170" s="968" t="e" cm="1">
        <f t="array" ref="BQ170">_xlfn.XLOOKUP(BQ$1,'Copy of PY1 Data(H)'!$A$1:$CZ$1,_xlfn.XLOOKUP($B170,'Copy of PY1 Data(H)'!$A$1:$A$288,'Copy of PY1 Data(H)'!$A$1:$CZ$288))</f>
        <v>#N/A</v>
      </c>
      <c r="BR170" s="968" t="e" cm="1">
        <f t="array" ref="BR170">_xlfn.XLOOKUP(BR$1,'Copy of PY1 Data(H)'!$A$1:$CZ$1,_xlfn.XLOOKUP($B170,'Copy of PY1 Data(H)'!$A$1:$A$288,'Copy of PY1 Data(H)'!$A$1:$CZ$288))</f>
        <v>#N/A</v>
      </c>
      <c r="BS170" s="968" t="e" cm="1">
        <f t="array" ref="BS170">_xlfn.XLOOKUP(BS$1,'Copy of PY1 Data(H)'!$A$1:$CZ$1,_xlfn.XLOOKUP($B170,'Copy of PY1 Data(H)'!$A$1:$A$288,'Copy of PY1 Data(H)'!$A$1:$CZ$288))</f>
        <v>#N/A</v>
      </c>
      <c r="BT170" s="968" t="e" cm="1">
        <f t="array" ref="BT170">_xlfn.XLOOKUP(BT$1,'Copy of PY1 Data(H)'!$A$1:$CZ$1,_xlfn.XLOOKUP($B170,'Copy of PY1 Data(H)'!$A$1:$A$288,'Copy of PY1 Data(H)'!$A$1:$CZ$288))</f>
        <v>#N/A</v>
      </c>
      <c r="BU170" s="968" t="e" cm="1">
        <f t="array" ref="BU170">_xlfn.XLOOKUP(BU$1,'Copy of PY1 Data(H)'!$A$1:$CZ$1,_xlfn.XLOOKUP($B170,'Copy of PY1 Data(H)'!$A$1:$A$288,'Copy of PY1 Data(H)'!$A$1:$CZ$288))</f>
        <v>#N/A</v>
      </c>
      <c r="BV170" s="968" t="e" cm="1">
        <f t="array" ref="BV170">_xlfn.XLOOKUP(BV$1,'Copy of PY1 Data(H)'!$A$1:$CZ$1,_xlfn.XLOOKUP($B170,'Copy of PY1 Data(H)'!$A$1:$A$288,'Copy of PY1 Data(H)'!$A$1:$CZ$288))</f>
        <v>#N/A</v>
      </c>
      <c r="BW170" s="968" t="e" cm="1">
        <f t="array" ref="BW170">_xlfn.XLOOKUP(BW$1,'Copy of PY1 Data(H)'!$A$1:$CZ$1,_xlfn.XLOOKUP($B170,'Copy of PY1 Data(H)'!$A$1:$A$288,'Copy of PY1 Data(H)'!$A$1:$CZ$288))</f>
        <v>#N/A</v>
      </c>
      <c r="BX170" s="968" t="e" cm="1">
        <f t="array" ref="BX170">_xlfn.XLOOKUP(BX$1,'Copy of PY1 Data(H)'!$A$1:$CZ$1,_xlfn.XLOOKUP($B170,'Copy of PY1 Data(H)'!$A$1:$A$288,'Copy of PY1 Data(H)'!$A$1:$CZ$288))</f>
        <v>#N/A</v>
      </c>
      <c r="BY170" s="968" t="e" cm="1">
        <f t="array" ref="BY170">_xlfn.XLOOKUP(BY$1,'Copy of PY1 Data(H)'!$A$1:$CZ$1,_xlfn.XLOOKUP($B170,'Copy of PY1 Data(H)'!$A$1:$A$288,'Copy of PY1 Data(H)'!$A$1:$CZ$288))</f>
        <v>#N/A</v>
      </c>
      <c r="BZ170" s="968" t="e" cm="1">
        <f t="array" ref="BZ170">_xlfn.XLOOKUP(BZ$1,'Copy of PY1 Data(H)'!$A$1:$CZ$1,_xlfn.XLOOKUP($B170,'Copy of PY1 Data(H)'!$A$1:$A$288,'Copy of PY1 Data(H)'!$A$1:$CZ$288))</f>
        <v>#N/A</v>
      </c>
      <c r="CA170" s="968" t="e" cm="1">
        <f t="array" ref="CA170">_xlfn.XLOOKUP(CA$1,'Copy of PY1 Data(H)'!$A$1:$CZ$1,_xlfn.XLOOKUP($B170,'Copy of PY1 Data(H)'!$A$1:$A$288,'Copy of PY1 Data(H)'!$A$1:$CZ$288))</f>
        <v>#N/A</v>
      </c>
      <c r="CB170" s="968" t="e" cm="1">
        <f t="array" ref="CB170">_xlfn.XLOOKUP(CB$1,'Copy of PY1 Data(H)'!$A$1:$CZ$1,_xlfn.XLOOKUP($B170,'Copy of PY1 Data(H)'!$A$1:$A$288,'Copy of PY1 Data(H)'!$A$1:$CZ$288))</f>
        <v>#N/A</v>
      </c>
      <c r="CC170" s="968" t="e" cm="1">
        <f t="array" ref="CC170">_xlfn.XLOOKUP(CC$1,'Copy of PY1 Data(H)'!$A$1:$CZ$1,_xlfn.XLOOKUP($B170,'Copy of PY1 Data(H)'!$A$1:$A$288,'Copy of PY1 Data(H)'!$A$1:$CZ$288))</f>
        <v>#N/A</v>
      </c>
      <c r="CD170" s="968" t="e" cm="1">
        <f t="array" ref="CD170">_xlfn.XLOOKUP(CD$1,'Copy of PY1 Data(H)'!$A$1:$CZ$1,_xlfn.XLOOKUP($B170,'Copy of PY1 Data(H)'!$A$1:$A$288,'Copy of PY1 Data(H)'!$A$1:$CZ$288))</f>
        <v>#N/A</v>
      </c>
    </row>
    <row r="171" spans="1:82" s="630" customFormat="1" x14ac:dyDescent="0.3">
      <c r="A171" s="630">
        <v>535</v>
      </c>
      <c r="B171" s="180"/>
      <c r="C171" s="180"/>
      <c r="D171" s="180" cm="1">
        <f t="array" ref="D171">_xlfn.XLOOKUP(D$1,'Copy of PY1 Data(H)'!$A$1:$CZ$1,_xlfn.XLOOKUP($A171,'Copy of PY1 Data(H)'!$A$1:$A$288,'Copy of PY1 Data(H)'!$A$1:$CZ$288))</f>
        <v>0</v>
      </c>
      <c r="E171" s="180" cm="1">
        <f t="array" ref="E171">_xlfn.XLOOKUP(E$1,'Copy of PY1 Data(H)'!$A$1:$CZ$1,_xlfn.XLOOKUP($A171,'Copy of PY1 Data(H)'!$A$1:$A$288,'Copy of PY1 Data(H)'!$A$1:$CZ$288))</f>
        <v>1</v>
      </c>
      <c r="F171" s="180" cm="1">
        <f t="array" ref="F171">_xlfn.XLOOKUP(F$1,'Copy of PY1 Data(H)'!$A$1:$CZ$1,_xlfn.XLOOKUP($A171,'Copy of PY1 Data(H)'!$A$1:$A$288,'Copy of PY1 Data(H)'!$A$1:$CZ$288))</f>
        <v>0</v>
      </c>
      <c r="G171" s="180" cm="1">
        <f t="array" ref="G171">_xlfn.XLOOKUP(G$1,'Copy of PY1 Data(H)'!$A$1:$CZ$1,_xlfn.XLOOKUP($A171,'Copy of PY1 Data(H)'!$A$1:$A$288,'Copy of PY1 Data(H)'!$A$1:$CZ$288))</f>
        <v>0</v>
      </c>
      <c r="H171" s="180" cm="1">
        <f t="array" ref="H171">_xlfn.XLOOKUP(H$1,'Copy of PY1 Data(H)'!$A$1:$CZ$1,_xlfn.XLOOKUP($A171,'Copy of PY1 Data(H)'!$A$1:$A$288,'Copy of PY1 Data(H)'!$A$1:$CZ$288))</f>
        <v>0</v>
      </c>
      <c r="I171" s="180" cm="1">
        <f t="array" ref="I171">_xlfn.XLOOKUP(I$1,'Copy of PY1 Data(H)'!$A$1:$CZ$1,_xlfn.XLOOKUP($A171,'Copy of PY1 Data(H)'!$A$1:$A$288,'Copy of PY1 Data(H)'!$A$1:$CZ$288))</f>
        <v>0</v>
      </c>
      <c r="J171" s="180" cm="1">
        <f t="array" ref="J171">_xlfn.XLOOKUP(J$1,'Copy of PY1 Data(H)'!$A$1:$CZ$1,_xlfn.XLOOKUP($A171,'Copy of PY1 Data(H)'!$A$1:$A$288,'Copy of PY1 Data(H)'!$A$1:$CZ$288))</f>
        <v>0</v>
      </c>
      <c r="K171" s="180" cm="1">
        <f t="array" ref="K171">_xlfn.XLOOKUP(K$1,'Copy of PY1 Data(H)'!$A$1:$CZ$1,_xlfn.XLOOKUP($A171,'Copy of PY1 Data(H)'!$A$1:$A$288,'Copy of PY1 Data(H)'!$A$1:$CZ$288))</f>
        <v>0</v>
      </c>
      <c r="L171" s="180" cm="1">
        <f t="array" ref="L171">_xlfn.XLOOKUP(L$1,'Copy of PY1 Data(H)'!$A$1:$CZ$1,_xlfn.XLOOKUP($A171,'Copy of PY1 Data(H)'!$A$1:$A$288,'Copy of PY1 Data(H)'!$A$1:$CZ$288))</f>
        <v>0</v>
      </c>
      <c r="M171" s="180" cm="1">
        <f t="array" ref="M171">_xlfn.XLOOKUP(M$1,'Copy of PY1 Data(H)'!$A$1:$CZ$1,_xlfn.XLOOKUP($A171,'Copy of PY1 Data(H)'!$A$1:$A$288,'Copy of PY1 Data(H)'!$A$1:$CZ$288))</f>
        <v>14421751</v>
      </c>
      <c r="N171" s="180" cm="1">
        <f t="array" ref="N171">_xlfn.XLOOKUP(N$1,'Copy of PY1 Data(H)'!$A$1:$CZ$1,_xlfn.XLOOKUP($A171,'Copy of PY1 Data(H)'!$A$1:$A$288,'Copy of PY1 Data(H)'!$A$1:$CZ$288))</f>
        <v>0</v>
      </c>
      <c r="O171" s="180" cm="1">
        <f t="array" ref="O171">_xlfn.XLOOKUP(O$1,'Copy of PY1 Data(H)'!$A$1:$CZ$1,_xlfn.XLOOKUP($A171,'Copy of PY1 Data(H)'!$A$1:$A$288,'Copy of PY1 Data(H)'!$A$1:$CZ$288))</f>
        <v>0</v>
      </c>
      <c r="P171" s="180" cm="1">
        <f t="array" ref="P171">_xlfn.XLOOKUP(P$1,'Copy of PY1 Data(H)'!$A$1:$CZ$1,_xlfn.XLOOKUP($A171,'Copy of PY1 Data(H)'!$A$1:$A$288,'Copy of PY1 Data(H)'!$A$1:$CZ$288))</f>
        <v>0</v>
      </c>
      <c r="Q171" s="180" cm="1">
        <f t="array" ref="Q171">_xlfn.XLOOKUP(Q$1,'Copy of PY1 Data(H)'!$A$1:$CZ$1,_xlfn.XLOOKUP($A171,'Copy of PY1 Data(H)'!$A$1:$A$288,'Copy of PY1 Data(H)'!$A$1:$CZ$288))</f>
        <v>0</v>
      </c>
      <c r="R171" s="180" cm="1">
        <f t="array" ref="R171">_xlfn.XLOOKUP(R$1,'Copy of PY1 Data(H)'!$A$1:$CZ$1,_xlfn.XLOOKUP($A171,'Copy of PY1 Data(H)'!$A$1:$A$288,'Copy of PY1 Data(H)'!$A$1:$CZ$288))</f>
        <v>0</v>
      </c>
      <c r="S171" s="180" cm="1">
        <f t="array" ref="S171">_xlfn.XLOOKUP(S$1,'Copy of PY1 Data(H)'!$A$1:$CZ$1,_xlfn.XLOOKUP($A171,'Copy of PY1 Data(H)'!$A$1:$A$288,'Copy of PY1 Data(H)'!$A$1:$CZ$288))</f>
        <v>0</v>
      </c>
      <c r="T171" s="180" cm="1">
        <f t="array" ref="T171">_xlfn.XLOOKUP(T$1,'Copy of PY1 Data(H)'!$A$1:$CZ$1,_xlfn.XLOOKUP($A171,'Copy of PY1 Data(H)'!$A$1:$A$288,'Copy of PY1 Data(H)'!$A$1:$CZ$288))</f>
        <v>0</v>
      </c>
      <c r="U171" s="180" cm="1">
        <f t="array" ref="U171">_xlfn.XLOOKUP(U$1,'Copy of PY1 Data(H)'!$A$1:$CZ$1,_xlfn.XLOOKUP($A171,'Copy of PY1 Data(H)'!$A$1:$A$288,'Copy of PY1 Data(H)'!$A$1:$CZ$288))</f>
        <v>0</v>
      </c>
      <c r="V171" s="180" cm="1">
        <f t="array" ref="V171">_xlfn.XLOOKUP(V$1,'Copy of PY1 Data(H)'!$A$1:$CZ$1,_xlfn.XLOOKUP($A171,'Copy of PY1 Data(H)'!$A$1:$A$288,'Copy of PY1 Data(H)'!$A$1:$CZ$288))</f>
        <v>0</v>
      </c>
      <c r="W171" s="180" cm="1">
        <f t="array" ref="W171">_xlfn.XLOOKUP(W$1,'Copy of PY1 Data(H)'!$A$1:$CZ$1,_xlfn.XLOOKUP($A171,'Copy of PY1 Data(H)'!$A$1:$A$288,'Copy of PY1 Data(H)'!$A$1:$CZ$288))</f>
        <v>0</v>
      </c>
      <c r="X171" s="180" cm="1">
        <f t="array" ref="X171">_xlfn.XLOOKUP(X$1,'Copy of PY1 Data(H)'!$A$1:$CZ$1,_xlfn.XLOOKUP($A171,'Copy of PY1 Data(H)'!$A$1:$A$288,'Copy of PY1 Data(H)'!$A$1:$CZ$288))</f>
        <v>0</v>
      </c>
      <c r="Y171" s="180" cm="1">
        <f t="array" ref="Y171">_xlfn.XLOOKUP(Y$1,'Copy of PY1 Data(H)'!$A$1:$CZ$1,_xlfn.XLOOKUP($A171,'Copy of PY1 Data(H)'!$A$1:$A$288,'Copy of PY1 Data(H)'!$A$1:$CZ$288))</f>
        <v>0</v>
      </c>
      <c r="Z171" s="180" cm="1">
        <f t="array" ref="Z171">_xlfn.XLOOKUP(Z$1,'Copy of PY1 Data(H)'!$A$1:$CZ$1,_xlfn.XLOOKUP($A171,'Copy of PY1 Data(H)'!$A$1:$A$288,'Copy of PY1 Data(H)'!$A$1:$CZ$288))</f>
        <v>4643386</v>
      </c>
      <c r="AA171" s="180" cm="1">
        <f t="array" ref="AA171">_xlfn.XLOOKUP(AA$1,'Copy of PY1 Data(H)'!$A$1:$CZ$1,_xlfn.XLOOKUP($A171,'Copy of PY1 Data(H)'!$A$1:$A$288,'Copy of PY1 Data(H)'!$A$1:$CZ$288))</f>
        <v>0</v>
      </c>
      <c r="AB171" s="180" cm="1">
        <f t="array" ref="AB171">_xlfn.XLOOKUP(AB$1,'Copy of PY1 Data(H)'!$A$1:$CZ$1,_xlfn.XLOOKUP($A171,'Copy of PY1 Data(H)'!$A$1:$A$288,'Copy of PY1 Data(H)'!$A$1:$CZ$288))</f>
        <v>0</v>
      </c>
      <c r="AC171" s="180" cm="1">
        <f t="array" ref="AC171">_xlfn.XLOOKUP(AC$1,'Copy of PY1 Data(H)'!$A$1:$CZ$1,_xlfn.XLOOKUP($A171,'Copy of PY1 Data(H)'!$A$1:$A$288,'Copy of PY1 Data(H)'!$A$1:$CZ$288))</f>
        <v>5877775</v>
      </c>
      <c r="AD171" s="180" cm="1">
        <f t="array" ref="AD171">_xlfn.XLOOKUP(AD$1,'Copy of PY1 Data(H)'!$A$1:$CZ$1,_xlfn.XLOOKUP($A171,'Copy of PY1 Data(H)'!$A$1:$A$288,'Copy of PY1 Data(H)'!$A$1:$CZ$288))</f>
        <v>0</v>
      </c>
      <c r="AE171" s="180" cm="1">
        <f t="array" ref="AE171">_xlfn.XLOOKUP(AE$1,'Copy of PY1 Data(H)'!$A$1:$CZ$1,_xlfn.XLOOKUP($A171,'Copy of PY1 Data(H)'!$A$1:$A$288,'Copy of PY1 Data(H)'!$A$1:$CZ$288))</f>
        <v>0</v>
      </c>
      <c r="AF171" s="180" cm="1">
        <f t="array" ref="AF171">_xlfn.XLOOKUP(AF$1,'Copy of PY1 Data(H)'!$A$1:$CZ$1,_xlfn.XLOOKUP($A171,'Copy of PY1 Data(H)'!$A$1:$A$288,'Copy of PY1 Data(H)'!$A$1:$CZ$288))</f>
        <v>7348631</v>
      </c>
      <c r="AG171" s="180" cm="1">
        <f t="array" ref="AG171">_xlfn.XLOOKUP(AG$1,'Copy of PY1 Data(H)'!$A$1:$CZ$1,_xlfn.XLOOKUP($A171,'Copy of PY1 Data(H)'!$A$1:$A$288,'Copy of PY1 Data(H)'!$A$1:$CZ$288))</f>
        <v>0</v>
      </c>
      <c r="AH171" s="180" cm="1">
        <f t="array" ref="AH171">_xlfn.XLOOKUP(AH$1,'Copy of PY1 Data(H)'!$A$1:$CZ$1,_xlfn.XLOOKUP($A171,'Copy of PY1 Data(H)'!$A$1:$A$288,'Copy of PY1 Data(H)'!$A$1:$CZ$288))</f>
        <v>0</v>
      </c>
      <c r="AI171" s="180" cm="1">
        <f t="array" ref="AI171">_xlfn.XLOOKUP(AI$1,'Copy of PY1 Data(H)'!$A$1:$CZ$1,_xlfn.XLOOKUP($A171,'Copy of PY1 Data(H)'!$A$1:$A$288,'Copy of PY1 Data(H)'!$A$1:$CZ$288))</f>
        <v>0</v>
      </c>
      <c r="AJ171" s="180" cm="1">
        <f t="array" ref="AJ171">_xlfn.XLOOKUP(AJ$1,'Copy of PY1 Data(H)'!$A$1:$CZ$1,_xlfn.XLOOKUP($A171,'Copy of PY1 Data(H)'!$A$1:$A$288,'Copy of PY1 Data(H)'!$A$1:$CZ$288))</f>
        <v>0</v>
      </c>
      <c r="AK171" s="180" cm="1">
        <f t="array" ref="AK171">_xlfn.XLOOKUP(AK$1,'Copy of PY1 Data(H)'!$A$1:$CZ$1,_xlfn.XLOOKUP($A171,'Copy of PY1 Data(H)'!$A$1:$A$288,'Copy of PY1 Data(H)'!$A$1:$CZ$288))</f>
        <v>0</v>
      </c>
      <c r="AL171" s="180" cm="1">
        <f t="array" ref="AL171">_xlfn.XLOOKUP(AL$1,'Copy of PY1 Data(H)'!$A$1:$CZ$1,_xlfn.XLOOKUP($A171,'Copy of PY1 Data(H)'!$A$1:$A$288,'Copy of PY1 Data(H)'!$A$1:$CZ$288))</f>
        <v>0</v>
      </c>
      <c r="AM171" s="180" cm="1">
        <f t="array" ref="AM171">_xlfn.XLOOKUP(AM$1,'Copy of PY1 Data(H)'!$A$1:$CZ$1,_xlfn.XLOOKUP($A171,'Copy of PY1 Data(H)'!$A$1:$A$288,'Copy of PY1 Data(H)'!$A$1:$CZ$288))</f>
        <v>0</v>
      </c>
      <c r="AN171" s="180" cm="1">
        <f t="array" ref="AN171">_xlfn.XLOOKUP(AN$1,'Copy of PY1 Data(H)'!$A$1:$CZ$1,_xlfn.XLOOKUP($A171,'Copy of PY1 Data(H)'!$A$1:$A$288,'Copy of PY1 Data(H)'!$A$1:$CZ$288))</f>
        <v>0</v>
      </c>
      <c r="AO171" s="180" cm="1">
        <f t="array" ref="AO171">_xlfn.XLOOKUP(AO$1,'Copy of PY1 Data(H)'!$A$1:$CZ$1,_xlfn.XLOOKUP($A171,'Copy of PY1 Data(H)'!$A$1:$A$288,'Copy of PY1 Data(H)'!$A$1:$CZ$288))</f>
        <v>0</v>
      </c>
      <c r="AP171" s="180" cm="1">
        <f t="array" ref="AP171">_xlfn.XLOOKUP(AP$1,'Copy of PY1 Data(H)'!$A$1:$CZ$1,_xlfn.XLOOKUP($A171,'Copy of PY1 Data(H)'!$A$1:$A$288,'Copy of PY1 Data(H)'!$A$1:$CZ$288))</f>
        <v>0</v>
      </c>
      <c r="AQ171" s="180" cm="1">
        <f t="array" ref="AQ171">_xlfn.XLOOKUP(AQ$1,'Copy of PY1 Data(H)'!$A$1:$CZ$1,_xlfn.XLOOKUP($A171,'Copy of PY1 Data(H)'!$A$1:$A$288,'Copy of PY1 Data(H)'!$A$1:$CZ$288))</f>
        <v>0</v>
      </c>
      <c r="AR171" s="180" cm="1">
        <f t="array" ref="AR171">_xlfn.XLOOKUP(AR$1,'Copy of PY1 Data(H)'!$A$1:$CZ$1,_xlfn.XLOOKUP($A171,'Copy of PY1 Data(H)'!$A$1:$A$288,'Copy of PY1 Data(H)'!$A$1:$CZ$288))</f>
        <v>0</v>
      </c>
      <c r="AS171" s="180" cm="1">
        <f t="array" ref="AS171">_xlfn.XLOOKUP(AS$1,'Copy of PY1 Data(H)'!$A$1:$CZ$1,_xlfn.XLOOKUP($A171,'Copy of PY1 Data(H)'!$A$1:$A$288,'Copy of PY1 Data(H)'!$A$1:$CZ$288))</f>
        <v>0</v>
      </c>
      <c r="AT171" s="180" cm="1">
        <f t="array" ref="AT171">_xlfn.XLOOKUP(AT$1,'Copy of PY1 Data(H)'!$A$1:$CZ$1,_xlfn.XLOOKUP($A171,'Copy of PY1 Data(H)'!$A$1:$A$288,'Copy of PY1 Data(H)'!$A$1:$CZ$288))</f>
        <v>0</v>
      </c>
      <c r="AU171" s="180" cm="1">
        <f t="array" ref="AU171">_xlfn.XLOOKUP(AU$1,'Copy of PY1 Data(H)'!$A$1:$CZ$1,_xlfn.XLOOKUP($A171,'Copy of PY1 Data(H)'!$A$1:$A$288,'Copy of PY1 Data(H)'!$A$1:$CZ$288))</f>
        <v>85639401</v>
      </c>
      <c r="AV171" s="180" cm="1">
        <f t="array" ref="AV171">_xlfn.XLOOKUP(AV$1,'Copy of PY1 Data(H)'!$A$1:$CZ$1,_xlfn.XLOOKUP($A171,'Copy of PY1 Data(H)'!$A$1:$A$288,'Copy of PY1 Data(H)'!$A$1:$CZ$288))</f>
        <v>9184092</v>
      </c>
      <c r="AW171" s="180" cm="1">
        <f t="array" ref="AW171">_xlfn.XLOOKUP(AW$1,'Copy of PY1 Data(H)'!$A$1:$CZ$1,_xlfn.XLOOKUP($A171,'Copy of PY1 Data(H)'!$A$1:$A$288,'Copy of PY1 Data(H)'!$A$1:$CZ$288))</f>
        <v>75179</v>
      </c>
      <c r="AX171" s="180" cm="1">
        <f t="array" ref="AX171">_xlfn.XLOOKUP(AX$1,'Copy of PY1 Data(H)'!$A$1:$CZ$1,_xlfn.XLOOKUP($A171,'Copy of PY1 Data(H)'!$A$1:$A$288,'Copy of PY1 Data(H)'!$A$1:$CZ$288))</f>
        <v>0</v>
      </c>
      <c r="AY171" s="180" cm="1">
        <f t="array" ref="AY171">_xlfn.XLOOKUP(AY$1,'Copy of PY1 Data(H)'!$A$1:$CZ$1,_xlfn.XLOOKUP($A171,'Copy of PY1 Data(H)'!$A$1:$A$288,'Copy of PY1 Data(H)'!$A$1:$CZ$288))</f>
        <v>0</v>
      </c>
      <c r="AZ171" s="180" cm="1">
        <f t="array" ref="AZ171">_xlfn.XLOOKUP(AZ$1,'Copy of PY1 Data(H)'!$A$1:$CZ$1,_xlfn.XLOOKUP($A171,'Copy of PY1 Data(H)'!$A$1:$A$288,'Copy of PY1 Data(H)'!$A$1:$CZ$288))</f>
        <v>0</v>
      </c>
      <c r="BA171" s="180" cm="1">
        <f t="array" ref="BA171">_xlfn.XLOOKUP(BA$1,'Copy of PY1 Data(H)'!$A$1:$CZ$1,_xlfn.XLOOKUP($A171,'Copy of PY1 Data(H)'!$A$1:$A$288,'Copy of PY1 Data(H)'!$A$1:$CZ$288))</f>
        <v>0</v>
      </c>
      <c r="BB171" s="180" cm="1">
        <f t="array" ref="BB171">_xlfn.XLOOKUP(BB$1,'Copy of PY1 Data(H)'!$A$1:$CZ$1,_xlfn.XLOOKUP($A171,'Copy of PY1 Data(H)'!$A$1:$A$288,'Copy of PY1 Data(H)'!$A$1:$CZ$288))</f>
        <v>0</v>
      </c>
      <c r="BC171" s="180" cm="1">
        <f t="array" ref="BC171">_xlfn.XLOOKUP(BC$1,'Copy of PY1 Data(H)'!$A$1:$CZ$1,_xlfn.XLOOKUP($A171,'Copy of PY1 Data(H)'!$A$1:$A$288,'Copy of PY1 Data(H)'!$A$1:$CZ$288))</f>
        <v>0</v>
      </c>
      <c r="BD171" s="180" cm="1">
        <f t="array" ref="BD171">_xlfn.XLOOKUP(BD$1,'Copy of PY1 Data(H)'!$A$1:$CZ$1,_xlfn.XLOOKUP($A171,'Copy of PY1 Data(H)'!$A$1:$A$288,'Copy of PY1 Data(H)'!$A$1:$CZ$288))</f>
        <v>0</v>
      </c>
      <c r="BE171" s="180" cm="1">
        <f t="array" ref="BE171">_xlfn.XLOOKUP(BE$1,'Copy of PY1 Data(H)'!$A$1:$CZ$1,_xlfn.XLOOKUP($A171,'Copy of PY1 Data(H)'!$A$1:$A$288,'Copy of PY1 Data(H)'!$A$1:$CZ$288))</f>
        <v>0</v>
      </c>
      <c r="BF171" s="180" cm="1">
        <f t="array" ref="BF171">_xlfn.XLOOKUP(BF$1,'Copy of PY1 Data(H)'!$A$1:$CZ$1,_xlfn.XLOOKUP($A171,'Copy of PY1 Data(H)'!$A$1:$A$288,'Copy of PY1 Data(H)'!$A$1:$CZ$288))</f>
        <v>3655863</v>
      </c>
      <c r="BG171" s="180" cm="1">
        <f t="array" ref="BG171">_xlfn.XLOOKUP(BG$1,'Copy of PY1 Data(H)'!$A$1:$CZ$1,_xlfn.XLOOKUP($A171,'Copy of PY1 Data(H)'!$A$1:$A$288,'Copy of PY1 Data(H)'!$A$1:$CZ$288))</f>
        <v>0</v>
      </c>
      <c r="BH171" s="180" cm="1">
        <f t="array" ref="BH171">_xlfn.XLOOKUP(BH$1,'Copy of PY1 Data(H)'!$A$1:$CZ$1,_xlfn.XLOOKUP($A171,'Copy of PY1 Data(H)'!$A$1:$A$288,'Copy of PY1 Data(H)'!$A$1:$CZ$288))</f>
        <v>0</v>
      </c>
      <c r="BI171" s="180" cm="1">
        <f t="array" ref="BI171">_xlfn.XLOOKUP(BI$1,'Copy of PY1 Data(H)'!$A$1:$CZ$1,_xlfn.XLOOKUP($A171,'Copy of PY1 Data(H)'!$A$1:$A$288,'Copy of PY1 Data(H)'!$A$1:$CZ$288))</f>
        <v>0</v>
      </c>
      <c r="BJ171" s="180" cm="1">
        <f t="array" ref="BJ171">_xlfn.XLOOKUP(BJ$1,'Copy of PY1 Data(H)'!$A$1:$CZ$1,_xlfn.XLOOKUP($A171,'Copy of PY1 Data(H)'!$A$1:$A$288,'Copy of PY1 Data(H)'!$A$1:$CZ$288))</f>
        <v>0</v>
      </c>
      <c r="BK171" s="180" cm="1">
        <f t="array" ref="BK171">_xlfn.XLOOKUP(BK$1,'Copy of PY1 Data(H)'!$A$1:$CZ$1,_xlfn.XLOOKUP($A171,'Copy of PY1 Data(H)'!$A$1:$A$288,'Copy of PY1 Data(H)'!$A$1:$CZ$288))</f>
        <v>0</v>
      </c>
      <c r="BL171" s="180" cm="1">
        <f t="array" ref="BL171">_xlfn.XLOOKUP(BL$1,'Copy of PY1 Data(H)'!$A$1:$CZ$1,_xlfn.XLOOKUP($A171,'Copy of PY1 Data(H)'!$A$1:$A$288,'Copy of PY1 Data(H)'!$A$1:$CZ$288))</f>
        <v>0</v>
      </c>
      <c r="BM171" s="180" cm="1">
        <f t="array" ref="BM171">_xlfn.XLOOKUP(BM$1,'Copy of PY1 Data(H)'!$A$1:$CZ$1,_xlfn.XLOOKUP($A171,'Copy of PY1 Data(H)'!$A$1:$A$288,'Copy of PY1 Data(H)'!$A$1:$CZ$288))</f>
        <v>3378567</v>
      </c>
      <c r="BN171" s="180" cm="1">
        <f t="array" ref="BN171">_xlfn.XLOOKUP(BN$1,'Copy of PY1 Data(H)'!$A$1:$CZ$1,_xlfn.XLOOKUP($A171,'Copy of PY1 Data(H)'!$A$1:$A$288,'Copy of PY1 Data(H)'!$A$1:$CZ$288))</f>
        <v>0</v>
      </c>
      <c r="BO171" s="180" cm="1">
        <f t="array" ref="BO171">_xlfn.XLOOKUP(BO$1,'Copy of PY1 Data(H)'!$A$1:$CZ$1,_xlfn.XLOOKUP($A171,'Copy of PY1 Data(H)'!$A$1:$A$288,'Copy of PY1 Data(H)'!$A$1:$CZ$288))</f>
        <v>196651</v>
      </c>
      <c r="BP171" s="180" cm="1">
        <f t="array" ref="BP171">_xlfn.XLOOKUP(BP$1,'Copy of PY1 Data(H)'!$A$1:$CZ$1,_xlfn.XLOOKUP($A171,'Copy of PY1 Data(H)'!$A$1:$A$288,'Copy of PY1 Data(H)'!$A$1:$CZ$288))</f>
        <v>1145202</v>
      </c>
      <c r="BQ171" s="180" cm="1">
        <f t="array" ref="BQ171">_xlfn.XLOOKUP(BQ$1,'Copy of PY1 Data(H)'!$A$1:$CZ$1,_xlfn.XLOOKUP($A171,'Copy of PY1 Data(H)'!$A$1:$A$288,'Copy of PY1 Data(H)'!$A$1:$CZ$288))</f>
        <v>0</v>
      </c>
      <c r="BR171" s="180" cm="1">
        <f t="array" ref="BR171">_xlfn.XLOOKUP(BR$1,'Copy of PY1 Data(H)'!$A$1:$CZ$1,_xlfn.XLOOKUP($A171,'Copy of PY1 Data(H)'!$A$1:$A$288,'Copy of PY1 Data(H)'!$A$1:$CZ$288))</f>
        <v>6814158</v>
      </c>
      <c r="BS171" s="180" cm="1">
        <f t="array" ref="BS171">_xlfn.XLOOKUP(BS$1,'Copy of PY1 Data(H)'!$A$1:$CZ$1,_xlfn.XLOOKUP($A171,'Copy of PY1 Data(H)'!$A$1:$A$288,'Copy of PY1 Data(H)'!$A$1:$CZ$288))</f>
        <v>0</v>
      </c>
      <c r="BT171" s="180" cm="1">
        <f t="array" ref="BT171">_xlfn.XLOOKUP(BT$1,'Copy of PY1 Data(H)'!$A$1:$CZ$1,_xlfn.XLOOKUP($A171,'Copy of PY1 Data(H)'!$A$1:$A$288,'Copy of PY1 Data(H)'!$A$1:$CZ$288))</f>
        <v>0</v>
      </c>
      <c r="BU171" s="180" cm="1">
        <f t="array" ref="BU171">_xlfn.XLOOKUP(BU$1,'Copy of PY1 Data(H)'!$A$1:$CZ$1,_xlfn.XLOOKUP($A171,'Copy of PY1 Data(H)'!$A$1:$A$288,'Copy of PY1 Data(H)'!$A$1:$CZ$288))</f>
        <v>0</v>
      </c>
      <c r="BV171" s="180" cm="1">
        <f t="array" ref="BV171">_xlfn.XLOOKUP(BV$1,'Copy of PY1 Data(H)'!$A$1:$CZ$1,_xlfn.XLOOKUP($A171,'Copy of PY1 Data(H)'!$A$1:$A$288,'Copy of PY1 Data(H)'!$A$1:$CZ$288))</f>
        <v>0</v>
      </c>
      <c r="BW171" s="180" cm="1">
        <f t="array" ref="BW171">_xlfn.XLOOKUP(BW$1,'Copy of PY1 Data(H)'!$A$1:$CZ$1,_xlfn.XLOOKUP($A171,'Copy of PY1 Data(H)'!$A$1:$A$288,'Copy of PY1 Data(H)'!$A$1:$CZ$288))</f>
        <v>0</v>
      </c>
      <c r="BX171" s="180" cm="1">
        <f t="array" ref="BX171">_xlfn.XLOOKUP(BX$1,'Copy of PY1 Data(H)'!$A$1:$CZ$1,_xlfn.XLOOKUP($A171,'Copy of PY1 Data(H)'!$A$1:$A$288,'Copy of PY1 Data(H)'!$A$1:$CZ$288))</f>
        <v>0</v>
      </c>
      <c r="BY171" s="180" cm="1">
        <f t="array" ref="BY171">_xlfn.XLOOKUP(BY$1,'Copy of PY1 Data(H)'!$A$1:$CZ$1,_xlfn.XLOOKUP($A171,'Copy of PY1 Data(H)'!$A$1:$A$288,'Copy of PY1 Data(H)'!$A$1:$CZ$288))</f>
        <v>48734916</v>
      </c>
      <c r="BZ171" s="180" cm="1">
        <f t="array" ref="BZ171">_xlfn.XLOOKUP(BZ$1,'Copy of PY1 Data(H)'!$A$1:$CZ$1,_xlfn.XLOOKUP($A171,'Copy of PY1 Data(H)'!$A$1:$A$288,'Copy of PY1 Data(H)'!$A$1:$CZ$288))</f>
        <v>0</v>
      </c>
      <c r="CA171" s="180" cm="1">
        <f t="array" ref="CA171">_xlfn.XLOOKUP(CA$1,'Copy of PY1 Data(H)'!$A$1:$CZ$1,_xlfn.XLOOKUP($A171,'Copy of PY1 Data(H)'!$A$1:$A$288,'Copy of PY1 Data(H)'!$A$1:$CZ$288))</f>
        <v>10406948</v>
      </c>
      <c r="CB171" s="180" cm="1">
        <f t="array" ref="CB171">_xlfn.XLOOKUP(CB$1,'Copy of PY1 Data(H)'!$A$1:$CZ$1,_xlfn.XLOOKUP($A171,'Copy of PY1 Data(H)'!$A$1:$A$288,'Copy of PY1 Data(H)'!$A$1:$CZ$288))</f>
        <v>0</v>
      </c>
      <c r="CC171" s="180" cm="1">
        <f t="array" ref="CC171">_xlfn.XLOOKUP(CC$1,'Copy of PY1 Data(H)'!$A$1:$CZ$1,_xlfn.XLOOKUP($A171,'Copy of PY1 Data(H)'!$A$1:$A$288,'Copy of PY1 Data(H)'!$A$1:$CZ$288))</f>
        <v>0</v>
      </c>
      <c r="CD171" s="180" cm="1">
        <f t="array" ref="CD171">_xlfn.XLOOKUP(CD$1,'Copy of PY1 Data(H)'!$A$1:$CZ$1,_xlfn.XLOOKUP($A171,'Copy of PY1 Data(H)'!$A$1:$A$288,'Copy of PY1 Data(H)'!$A$1:$CZ$288))</f>
        <v>16501123</v>
      </c>
    </row>
    <row r="172" spans="1:82" s="968" customFormat="1" x14ac:dyDescent="0.3">
      <c r="B172" s="968" t="s">
        <v>2969</v>
      </c>
      <c r="D172" s="968" t="e" cm="1">
        <f t="array" ref="D172">_xlfn.XLOOKUP(D$1,'Copy of PY1 Data(H)'!$A$1:$CZ$1,_xlfn.XLOOKUP($B172,'Copy of PY1 Data(H)'!$A$1:$A$288,'Copy of PY1 Data(H)'!$A$1:$CZ$288))</f>
        <v>#N/A</v>
      </c>
      <c r="E172" s="968" t="e" cm="1">
        <f t="array" ref="E172">_xlfn.XLOOKUP(E$1,'Copy of PY1 Data(H)'!$A$1:$CZ$1,_xlfn.XLOOKUP($B172,'Copy of PY1 Data(H)'!$A$1:$A$288,'Copy of PY1 Data(H)'!$A$1:$CZ$288))</f>
        <v>#N/A</v>
      </c>
      <c r="F172" s="968" t="e" cm="1">
        <f t="array" ref="F172">_xlfn.XLOOKUP(F$1,'Copy of PY1 Data(H)'!$A$1:$CZ$1,_xlfn.XLOOKUP($B172,'Copy of PY1 Data(H)'!$A$1:$A$288,'Copy of PY1 Data(H)'!$A$1:$CZ$288))</f>
        <v>#N/A</v>
      </c>
      <c r="G172" s="968" t="e" cm="1">
        <f t="array" ref="G172">_xlfn.XLOOKUP(G$1,'Copy of PY1 Data(H)'!$A$1:$CZ$1,_xlfn.XLOOKUP($B172,'Copy of PY1 Data(H)'!$A$1:$A$288,'Copy of PY1 Data(H)'!$A$1:$CZ$288))</f>
        <v>#N/A</v>
      </c>
      <c r="H172" s="968" t="e" cm="1">
        <f t="array" ref="H172">_xlfn.XLOOKUP(H$1,'Copy of PY1 Data(H)'!$A$1:$CZ$1,_xlfn.XLOOKUP($B172,'Copy of PY1 Data(H)'!$A$1:$A$288,'Copy of PY1 Data(H)'!$A$1:$CZ$288))</f>
        <v>#N/A</v>
      </c>
      <c r="I172" s="968" t="e" cm="1">
        <f t="array" ref="I172">_xlfn.XLOOKUP(I$1,'Copy of PY1 Data(H)'!$A$1:$CZ$1,_xlfn.XLOOKUP($B172,'Copy of PY1 Data(H)'!$A$1:$A$288,'Copy of PY1 Data(H)'!$A$1:$CZ$288))</f>
        <v>#N/A</v>
      </c>
      <c r="J172" s="968" t="e" cm="1">
        <f t="array" ref="J172">_xlfn.XLOOKUP(J$1,'Copy of PY1 Data(H)'!$A$1:$CZ$1,_xlfn.XLOOKUP($B172,'Copy of PY1 Data(H)'!$A$1:$A$288,'Copy of PY1 Data(H)'!$A$1:$CZ$288))</f>
        <v>#N/A</v>
      </c>
      <c r="K172" s="968" t="e" cm="1">
        <f t="array" ref="K172">_xlfn.XLOOKUP(K$1,'Copy of PY1 Data(H)'!$A$1:$CZ$1,_xlfn.XLOOKUP($B172,'Copy of PY1 Data(H)'!$A$1:$A$288,'Copy of PY1 Data(H)'!$A$1:$CZ$288))</f>
        <v>#N/A</v>
      </c>
      <c r="L172" s="968" t="e" cm="1">
        <f t="array" ref="L172">_xlfn.XLOOKUP(L$1,'Copy of PY1 Data(H)'!$A$1:$CZ$1,_xlfn.XLOOKUP($B172,'Copy of PY1 Data(H)'!$A$1:$A$288,'Copy of PY1 Data(H)'!$A$1:$CZ$288))</f>
        <v>#N/A</v>
      </c>
      <c r="M172" s="968" t="e" cm="1">
        <f t="array" ref="M172">_xlfn.XLOOKUP(M$1,'Copy of PY1 Data(H)'!$A$1:$CZ$1,_xlfn.XLOOKUP($B172,'Copy of PY1 Data(H)'!$A$1:$A$288,'Copy of PY1 Data(H)'!$A$1:$CZ$288))</f>
        <v>#N/A</v>
      </c>
      <c r="N172" s="968" t="e" cm="1">
        <f t="array" ref="N172">_xlfn.XLOOKUP(N$1,'Copy of PY1 Data(H)'!$A$1:$CZ$1,_xlfn.XLOOKUP($B172,'Copy of PY1 Data(H)'!$A$1:$A$288,'Copy of PY1 Data(H)'!$A$1:$CZ$288))</f>
        <v>#N/A</v>
      </c>
      <c r="O172" s="968" t="e" cm="1">
        <f t="array" ref="O172">_xlfn.XLOOKUP(O$1,'Copy of PY1 Data(H)'!$A$1:$CZ$1,_xlfn.XLOOKUP($B172,'Copy of PY1 Data(H)'!$A$1:$A$288,'Copy of PY1 Data(H)'!$A$1:$CZ$288))</f>
        <v>#N/A</v>
      </c>
      <c r="P172" s="968" t="e" cm="1">
        <f t="array" ref="P172">_xlfn.XLOOKUP(P$1,'Copy of PY1 Data(H)'!$A$1:$CZ$1,_xlfn.XLOOKUP($B172,'Copy of PY1 Data(H)'!$A$1:$A$288,'Copy of PY1 Data(H)'!$A$1:$CZ$288))</f>
        <v>#N/A</v>
      </c>
      <c r="Q172" s="968" t="e" cm="1">
        <f t="array" ref="Q172">_xlfn.XLOOKUP(Q$1,'Copy of PY1 Data(H)'!$A$1:$CZ$1,_xlfn.XLOOKUP($B172,'Copy of PY1 Data(H)'!$A$1:$A$288,'Copy of PY1 Data(H)'!$A$1:$CZ$288))</f>
        <v>#N/A</v>
      </c>
      <c r="R172" s="968" t="e" cm="1">
        <f t="array" ref="R172">_xlfn.XLOOKUP(R$1,'Copy of PY1 Data(H)'!$A$1:$CZ$1,_xlfn.XLOOKUP($B172,'Copy of PY1 Data(H)'!$A$1:$A$288,'Copy of PY1 Data(H)'!$A$1:$CZ$288))</f>
        <v>#N/A</v>
      </c>
      <c r="S172" s="968" t="e" cm="1">
        <f t="array" ref="S172">_xlfn.XLOOKUP(S$1,'Copy of PY1 Data(H)'!$A$1:$CZ$1,_xlfn.XLOOKUP($B172,'Copy of PY1 Data(H)'!$A$1:$A$288,'Copy of PY1 Data(H)'!$A$1:$CZ$288))</f>
        <v>#N/A</v>
      </c>
      <c r="T172" s="968" t="e" cm="1">
        <f t="array" ref="T172">_xlfn.XLOOKUP(T$1,'Copy of PY1 Data(H)'!$A$1:$CZ$1,_xlfn.XLOOKUP($B172,'Copy of PY1 Data(H)'!$A$1:$A$288,'Copy of PY1 Data(H)'!$A$1:$CZ$288))</f>
        <v>#N/A</v>
      </c>
      <c r="U172" s="968" t="e" cm="1">
        <f t="array" ref="U172">_xlfn.XLOOKUP(U$1,'Copy of PY1 Data(H)'!$A$1:$CZ$1,_xlfn.XLOOKUP($B172,'Copy of PY1 Data(H)'!$A$1:$A$288,'Copy of PY1 Data(H)'!$A$1:$CZ$288))</f>
        <v>#N/A</v>
      </c>
      <c r="V172" s="968" t="e" cm="1">
        <f t="array" ref="V172">_xlfn.XLOOKUP(V$1,'Copy of PY1 Data(H)'!$A$1:$CZ$1,_xlfn.XLOOKUP($B172,'Copy of PY1 Data(H)'!$A$1:$A$288,'Copy of PY1 Data(H)'!$A$1:$CZ$288))</f>
        <v>#N/A</v>
      </c>
      <c r="W172" s="968" t="e" cm="1">
        <f t="array" ref="W172">_xlfn.XLOOKUP(W$1,'Copy of PY1 Data(H)'!$A$1:$CZ$1,_xlfn.XLOOKUP($B172,'Copy of PY1 Data(H)'!$A$1:$A$288,'Copy of PY1 Data(H)'!$A$1:$CZ$288))</f>
        <v>#N/A</v>
      </c>
      <c r="X172" s="968" t="e" cm="1">
        <f t="array" ref="X172">_xlfn.XLOOKUP(X$1,'Copy of PY1 Data(H)'!$A$1:$CZ$1,_xlfn.XLOOKUP($B172,'Copy of PY1 Data(H)'!$A$1:$A$288,'Copy of PY1 Data(H)'!$A$1:$CZ$288))</f>
        <v>#N/A</v>
      </c>
      <c r="Y172" s="968" t="e" cm="1">
        <f t="array" ref="Y172">_xlfn.XLOOKUP(Y$1,'Copy of PY1 Data(H)'!$A$1:$CZ$1,_xlfn.XLOOKUP($B172,'Copy of PY1 Data(H)'!$A$1:$A$288,'Copy of PY1 Data(H)'!$A$1:$CZ$288))</f>
        <v>#N/A</v>
      </c>
      <c r="Z172" s="968" t="e" cm="1">
        <f t="array" ref="Z172">_xlfn.XLOOKUP(Z$1,'Copy of PY1 Data(H)'!$A$1:$CZ$1,_xlfn.XLOOKUP($B172,'Copy of PY1 Data(H)'!$A$1:$A$288,'Copy of PY1 Data(H)'!$A$1:$CZ$288))</f>
        <v>#N/A</v>
      </c>
      <c r="AA172" s="968" t="e" cm="1">
        <f t="array" ref="AA172">_xlfn.XLOOKUP(AA$1,'Copy of PY1 Data(H)'!$A$1:$CZ$1,_xlfn.XLOOKUP($B172,'Copy of PY1 Data(H)'!$A$1:$A$288,'Copy of PY1 Data(H)'!$A$1:$CZ$288))</f>
        <v>#N/A</v>
      </c>
      <c r="AB172" s="968" t="e" cm="1">
        <f t="array" ref="AB172">_xlfn.XLOOKUP(AB$1,'Copy of PY1 Data(H)'!$A$1:$CZ$1,_xlfn.XLOOKUP($B172,'Copy of PY1 Data(H)'!$A$1:$A$288,'Copy of PY1 Data(H)'!$A$1:$CZ$288))</f>
        <v>#N/A</v>
      </c>
      <c r="AC172" s="968" t="e" cm="1">
        <f t="array" ref="AC172">_xlfn.XLOOKUP(AC$1,'Copy of PY1 Data(H)'!$A$1:$CZ$1,_xlfn.XLOOKUP($B172,'Copy of PY1 Data(H)'!$A$1:$A$288,'Copy of PY1 Data(H)'!$A$1:$CZ$288))</f>
        <v>#N/A</v>
      </c>
      <c r="AD172" s="968" t="e" cm="1">
        <f t="array" ref="AD172">_xlfn.XLOOKUP(AD$1,'Copy of PY1 Data(H)'!$A$1:$CZ$1,_xlfn.XLOOKUP($B172,'Copy of PY1 Data(H)'!$A$1:$A$288,'Copy of PY1 Data(H)'!$A$1:$CZ$288))</f>
        <v>#N/A</v>
      </c>
      <c r="AE172" s="968" t="e" cm="1">
        <f t="array" ref="AE172">_xlfn.XLOOKUP(AE$1,'Copy of PY1 Data(H)'!$A$1:$CZ$1,_xlfn.XLOOKUP($B172,'Copy of PY1 Data(H)'!$A$1:$A$288,'Copy of PY1 Data(H)'!$A$1:$CZ$288))</f>
        <v>#N/A</v>
      </c>
      <c r="AF172" s="968" t="e" cm="1">
        <f t="array" ref="AF172">_xlfn.XLOOKUP(AF$1,'Copy of PY1 Data(H)'!$A$1:$CZ$1,_xlfn.XLOOKUP($B172,'Copy of PY1 Data(H)'!$A$1:$A$288,'Copy of PY1 Data(H)'!$A$1:$CZ$288))</f>
        <v>#N/A</v>
      </c>
      <c r="AG172" s="968" t="e" cm="1">
        <f t="array" ref="AG172">_xlfn.XLOOKUP(AG$1,'Copy of PY1 Data(H)'!$A$1:$CZ$1,_xlfn.XLOOKUP($B172,'Copy of PY1 Data(H)'!$A$1:$A$288,'Copy of PY1 Data(H)'!$A$1:$CZ$288))</f>
        <v>#N/A</v>
      </c>
      <c r="AH172" s="968" t="e" cm="1">
        <f t="array" ref="AH172">_xlfn.XLOOKUP(AH$1,'Copy of PY1 Data(H)'!$A$1:$CZ$1,_xlfn.XLOOKUP($B172,'Copy of PY1 Data(H)'!$A$1:$A$288,'Copy of PY1 Data(H)'!$A$1:$CZ$288))</f>
        <v>#N/A</v>
      </c>
      <c r="AI172" s="968" t="e" cm="1">
        <f t="array" ref="AI172">_xlfn.XLOOKUP(AI$1,'Copy of PY1 Data(H)'!$A$1:$CZ$1,_xlfn.XLOOKUP($B172,'Copy of PY1 Data(H)'!$A$1:$A$288,'Copy of PY1 Data(H)'!$A$1:$CZ$288))</f>
        <v>#N/A</v>
      </c>
      <c r="AJ172" s="968" t="e" cm="1">
        <f t="array" ref="AJ172">_xlfn.XLOOKUP(AJ$1,'Copy of PY1 Data(H)'!$A$1:$CZ$1,_xlfn.XLOOKUP($B172,'Copy of PY1 Data(H)'!$A$1:$A$288,'Copy of PY1 Data(H)'!$A$1:$CZ$288))</f>
        <v>#N/A</v>
      </c>
      <c r="AK172" s="968" t="e" cm="1">
        <f t="array" ref="AK172">_xlfn.XLOOKUP(AK$1,'Copy of PY1 Data(H)'!$A$1:$CZ$1,_xlfn.XLOOKUP($B172,'Copy of PY1 Data(H)'!$A$1:$A$288,'Copy of PY1 Data(H)'!$A$1:$CZ$288))</f>
        <v>#N/A</v>
      </c>
      <c r="AL172" s="968" t="e" cm="1">
        <f t="array" ref="AL172">_xlfn.XLOOKUP(AL$1,'Copy of PY1 Data(H)'!$A$1:$CZ$1,_xlfn.XLOOKUP($B172,'Copy of PY1 Data(H)'!$A$1:$A$288,'Copy of PY1 Data(H)'!$A$1:$CZ$288))</f>
        <v>#N/A</v>
      </c>
      <c r="AM172" s="968" t="e" cm="1">
        <f t="array" ref="AM172">_xlfn.XLOOKUP(AM$1,'Copy of PY1 Data(H)'!$A$1:$CZ$1,_xlfn.XLOOKUP($B172,'Copy of PY1 Data(H)'!$A$1:$A$288,'Copy of PY1 Data(H)'!$A$1:$CZ$288))</f>
        <v>#N/A</v>
      </c>
      <c r="AN172" s="968" t="e" cm="1">
        <f t="array" ref="AN172">_xlfn.XLOOKUP(AN$1,'Copy of PY1 Data(H)'!$A$1:$CZ$1,_xlfn.XLOOKUP($B172,'Copy of PY1 Data(H)'!$A$1:$A$288,'Copy of PY1 Data(H)'!$A$1:$CZ$288))</f>
        <v>#N/A</v>
      </c>
      <c r="AO172" s="968" t="e" cm="1">
        <f t="array" ref="AO172">_xlfn.XLOOKUP(AO$1,'Copy of PY1 Data(H)'!$A$1:$CZ$1,_xlfn.XLOOKUP($B172,'Copy of PY1 Data(H)'!$A$1:$A$288,'Copy of PY1 Data(H)'!$A$1:$CZ$288))</f>
        <v>#N/A</v>
      </c>
      <c r="AP172" s="968" t="e" cm="1">
        <f t="array" ref="AP172">_xlfn.XLOOKUP(AP$1,'Copy of PY1 Data(H)'!$A$1:$CZ$1,_xlfn.XLOOKUP($B172,'Copy of PY1 Data(H)'!$A$1:$A$288,'Copy of PY1 Data(H)'!$A$1:$CZ$288))</f>
        <v>#N/A</v>
      </c>
      <c r="AQ172" s="968" t="e" cm="1">
        <f t="array" ref="AQ172">_xlfn.XLOOKUP(AQ$1,'Copy of PY1 Data(H)'!$A$1:$CZ$1,_xlfn.XLOOKUP($B172,'Copy of PY1 Data(H)'!$A$1:$A$288,'Copy of PY1 Data(H)'!$A$1:$CZ$288))</f>
        <v>#N/A</v>
      </c>
      <c r="AR172" s="968" t="e" cm="1">
        <f t="array" ref="AR172">_xlfn.XLOOKUP(AR$1,'Copy of PY1 Data(H)'!$A$1:$CZ$1,_xlfn.XLOOKUP($B172,'Copy of PY1 Data(H)'!$A$1:$A$288,'Copy of PY1 Data(H)'!$A$1:$CZ$288))</f>
        <v>#N/A</v>
      </c>
      <c r="AS172" s="968" t="e" cm="1">
        <f t="array" ref="AS172">_xlfn.XLOOKUP(AS$1,'Copy of PY1 Data(H)'!$A$1:$CZ$1,_xlfn.XLOOKUP($B172,'Copy of PY1 Data(H)'!$A$1:$A$288,'Copy of PY1 Data(H)'!$A$1:$CZ$288))</f>
        <v>#N/A</v>
      </c>
      <c r="AT172" s="968" t="e" cm="1">
        <f t="array" ref="AT172">_xlfn.XLOOKUP(AT$1,'Copy of PY1 Data(H)'!$A$1:$CZ$1,_xlfn.XLOOKUP($B172,'Copy of PY1 Data(H)'!$A$1:$A$288,'Copy of PY1 Data(H)'!$A$1:$CZ$288))</f>
        <v>#N/A</v>
      </c>
      <c r="AU172" s="968" t="e" cm="1">
        <f t="array" ref="AU172">_xlfn.XLOOKUP(AU$1,'Copy of PY1 Data(H)'!$A$1:$CZ$1,_xlfn.XLOOKUP($B172,'Copy of PY1 Data(H)'!$A$1:$A$288,'Copy of PY1 Data(H)'!$A$1:$CZ$288))</f>
        <v>#N/A</v>
      </c>
      <c r="AV172" s="968" t="e" cm="1">
        <f t="array" ref="AV172">_xlfn.XLOOKUP(AV$1,'Copy of PY1 Data(H)'!$A$1:$CZ$1,_xlfn.XLOOKUP($B172,'Copy of PY1 Data(H)'!$A$1:$A$288,'Copy of PY1 Data(H)'!$A$1:$CZ$288))</f>
        <v>#N/A</v>
      </c>
      <c r="AW172" s="968" t="e" cm="1">
        <f t="array" ref="AW172">_xlfn.XLOOKUP(AW$1,'Copy of PY1 Data(H)'!$A$1:$CZ$1,_xlfn.XLOOKUP($B172,'Copy of PY1 Data(H)'!$A$1:$A$288,'Copy of PY1 Data(H)'!$A$1:$CZ$288))</f>
        <v>#N/A</v>
      </c>
      <c r="AX172" s="968" t="e" cm="1">
        <f t="array" ref="AX172">_xlfn.XLOOKUP(AX$1,'Copy of PY1 Data(H)'!$A$1:$CZ$1,_xlfn.XLOOKUP($B172,'Copy of PY1 Data(H)'!$A$1:$A$288,'Copy of PY1 Data(H)'!$A$1:$CZ$288))</f>
        <v>#N/A</v>
      </c>
      <c r="AY172" s="968" t="e" cm="1">
        <f t="array" ref="AY172">_xlfn.XLOOKUP(AY$1,'Copy of PY1 Data(H)'!$A$1:$CZ$1,_xlfn.XLOOKUP($B172,'Copy of PY1 Data(H)'!$A$1:$A$288,'Copy of PY1 Data(H)'!$A$1:$CZ$288))</f>
        <v>#N/A</v>
      </c>
      <c r="AZ172" s="968" t="e" cm="1">
        <f t="array" ref="AZ172">_xlfn.XLOOKUP(AZ$1,'Copy of PY1 Data(H)'!$A$1:$CZ$1,_xlfn.XLOOKUP($B172,'Copy of PY1 Data(H)'!$A$1:$A$288,'Copy of PY1 Data(H)'!$A$1:$CZ$288))</f>
        <v>#N/A</v>
      </c>
      <c r="BA172" s="968" t="e" cm="1">
        <f t="array" ref="BA172">_xlfn.XLOOKUP(BA$1,'Copy of PY1 Data(H)'!$A$1:$CZ$1,_xlfn.XLOOKUP($B172,'Copy of PY1 Data(H)'!$A$1:$A$288,'Copy of PY1 Data(H)'!$A$1:$CZ$288))</f>
        <v>#N/A</v>
      </c>
      <c r="BB172" s="968" t="e" cm="1">
        <f t="array" ref="BB172">_xlfn.XLOOKUP(BB$1,'Copy of PY1 Data(H)'!$A$1:$CZ$1,_xlfn.XLOOKUP($B172,'Copy of PY1 Data(H)'!$A$1:$A$288,'Copy of PY1 Data(H)'!$A$1:$CZ$288))</f>
        <v>#N/A</v>
      </c>
      <c r="BC172" s="968" t="e" cm="1">
        <f t="array" ref="BC172">_xlfn.XLOOKUP(BC$1,'Copy of PY1 Data(H)'!$A$1:$CZ$1,_xlfn.XLOOKUP($B172,'Copy of PY1 Data(H)'!$A$1:$A$288,'Copy of PY1 Data(H)'!$A$1:$CZ$288))</f>
        <v>#N/A</v>
      </c>
      <c r="BD172" s="968" t="e" cm="1">
        <f t="array" ref="BD172">_xlfn.XLOOKUP(BD$1,'Copy of PY1 Data(H)'!$A$1:$CZ$1,_xlfn.XLOOKUP($B172,'Copy of PY1 Data(H)'!$A$1:$A$288,'Copy of PY1 Data(H)'!$A$1:$CZ$288))</f>
        <v>#N/A</v>
      </c>
      <c r="BE172" s="968" t="e" cm="1">
        <f t="array" ref="BE172">_xlfn.XLOOKUP(BE$1,'Copy of PY1 Data(H)'!$A$1:$CZ$1,_xlfn.XLOOKUP($B172,'Copy of PY1 Data(H)'!$A$1:$A$288,'Copy of PY1 Data(H)'!$A$1:$CZ$288))</f>
        <v>#N/A</v>
      </c>
      <c r="BF172" s="968" t="e" cm="1">
        <f t="array" ref="BF172">_xlfn.XLOOKUP(BF$1,'Copy of PY1 Data(H)'!$A$1:$CZ$1,_xlfn.XLOOKUP($B172,'Copy of PY1 Data(H)'!$A$1:$A$288,'Copy of PY1 Data(H)'!$A$1:$CZ$288))</f>
        <v>#N/A</v>
      </c>
      <c r="BG172" s="968" t="e" cm="1">
        <f t="array" ref="BG172">_xlfn.XLOOKUP(BG$1,'Copy of PY1 Data(H)'!$A$1:$CZ$1,_xlfn.XLOOKUP($B172,'Copy of PY1 Data(H)'!$A$1:$A$288,'Copy of PY1 Data(H)'!$A$1:$CZ$288))</f>
        <v>#N/A</v>
      </c>
      <c r="BH172" s="968" t="e" cm="1">
        <f t="array" ref="BH172">_xlfn.XLOOKUP(BH$1,'Copy of PY1 Data(H)'!$A$1:$CZ$1,_xlfn.XLOOKUP($B172,'Copy of PY1 Data(H)'!$A$1:$A$288,'Copy of PY1 Data(H)'!$A$1:$CZ$288))</f>
        <v>#N/A</v>
      </c>
      <c r="BI172" s="968" t="e" cm="1">
        <f t="array" ref="BI172">_xlfn.XLOOKUP(BI$1,'Copy of PY1 Data(H)'!$A$1:$CZ$1,_xlfn.XLOOKUP($B172,'Copy of PY1 Data(H)'!$A$1:$A$288,'Copy of PY1 Data(H)'!$A$1:$CZ$288))</f>
        <v>#N/A</v>
      </c>
      <c r="BJ172" s="968" t="e" cm="1">
        <f t="array" ref="BJ172">_xlfn.XLOOKUP(BJ$1,'Copy of PY1 Data(H)'!$A$1:$CZ$1,_xlfn.XLOOKUP($B172,'Copy of PY1 Data(H)'!$A$1:$A$288,'Copy of PY1 Data(H)'!$A$1:$CZ$288))</f>
        <v>#N/A</v>
      </c>
      <c r="BK172" s="968" t="e" cm="1">
        <f t="array" ref="BK172">_xlfn.XLOOKUP(BK$1,'Copy of PY1 Data(H)'!$A$1:$CZ$1,_xlfn.XLOOKUP($B172,'Copy of PY1 Data(H)'!$A$1:$A$288,'Copy of PY1 Data(H)'!$A$1:$CZ$288))</f>
        <v>#N/A</v>
      </c>
      <c r="BL172" s="968" t="e" cm="1">
        <f t="array" ref="BL172">_xlfn.XLOOKUP(BL$1,'Copy of PY1 Data(H)'!$A$1:$CZ$1,_xlfn.XLOOKUP($B172,'Copy of PY1 Data(H)'!$A$1:$A$288,'Copy of PY1 Data(H)'!$A$1:$CZ$288))</f>
        <v>#N/A</v>
      </c>
      <c r="BM172" s="968" t="e" cm="1">
        <f t="array" ref="BM172">_xlfn.XLOOKUP(BM$1,'Copy of PY1 Data(H)'!$A$1:$CZ$1,_xlfn.XLOOKUP($B172,'Copy of PY1 Data(H)'!$A$1:$A$288,'Copy of PY1 Data(H)'!$A$1:$CZ$288))</f>
        <v>#N/A</v>
      </c>
      <c r="BN172" s="968" t="e" cm="1">
        <f t="array" ref="BN172">_xlfn.XLOOKUP(BN$1,'Copy of PY1 Data(H)'!$A$1:$CZ$1,_xlfn.XLOOKUP($B172,'Copy of PY1 Data(H)'!$A$1:$A$288,'Copy of PY1 Data(H)'!$A$1:$CZ$288))</f>
        <v>#N/A</v>
      </c>
      <c r="BO172" s="968" t="e" cm="1">
        <f t="array" ref="BO172">_xlfn.XLOOKUP(BO$1,'Copy of PY1 Data(H)'!$A$1:$CZ$1,_xlfn.XLOOKUP($B172,'Copy of PY1 Data(H)'!$A$1:$A$288,'Copy of PY1 Data(H)'!$A$1:$CZ$288))</f>
        <v>#N/A</v>
      </c>
      <c r="BP172" s="968" t="e" cm="1">
        <f t="array" ref="BP172">_xlfn.XLOOKUP(BP$1,'Copy of PY1 Data(H)'!$A$1:$CZ$1,_xlfn.XLOOKUP($B172,'Copy of PY1 Data(H)'!$A$1:$A$288,'Copy of PY1 Data(H)'!$A$1:$CZ$288))</f>
        <v>#N/A</v>
      </c>
      <c r="BQ172" s="968" t="e" cm="1">
        <f t="array" ref="BQ172">_xlfn.XLOOKUP(BQ$1,'Copy of PY1 Data(H)'!$A$1:$CZ$1,_xlfn.XLOOKUP($B172,'Copy of PY1 Data(H)'!$A$1:$A$288,'Copy of PY1 Data(H)'!$A$1:$CZ$288))</f>
        <v>#N/A</v>
      </c>
      <c r="BR172" s="968" t="e" cm="1">
        <f t="array" ref="BR172">_xlfn.XLOOKUP(BR$1,'Copy of PY1 Data(H)'!$A$1:$CZ$1,_xlfn.XLOOKUP($B172,'Copy of PY1 Data(H)'!$A$1:$A$288,'Copy of PY1 Data(H)'!$A$1:$CZ$288))</f>
        <v>#N/A</v>
      </c>
      <c r="BS172" s="968" t="e" cm="1">
        <f t="array" ref="BS172">_xlfn.XLOOKUP(BS$1,'Copy of PY1 Data(H)'!$A$1:$CZ$1,_xlfn.XLOOKUP($B172,'Copy of PY1 Data(H)'!$A$1:$A$288,'Copy of PY1 Data(H)'!$A$1:$CZ$288))</f>
        <v>#N/A</v>
      </c>
      <c r="BT172" s="968" t="e" cm="1">
        <f t="array" ref="BT172">_xlfn.XLOOKUP(BT$1,'Copy of PY1 Data(H)'!$A$1:$CZ$1,_xlfn.XLOOKUP($B172,'Copy of PY1 Data(H)'!$A$1:$A$288,'Copy of PY1 Data(H)'!$A$1:$CZ$288))</f>
        <v>#N/A</v>
      </c>
      <c r="BU172" s="968" t="e" cm="1">
        <f t="array" ref="BU172">_xlfn.XLOOKUP(BU$1,'Copy of PY1 Data(H)'!$A$1:$CZ$1,_xlfn.XLOOKUP($B172,'Copy of PY1 Data(H)'!$A$1:$A$288,'Copy of PY1 Data(H)'!$A$1:$CZ$288))</f>
        <v>#N/A</v>
      </c>
      <c r="BV172" s="968" t="e" cm="1">
        <f t="array" ref="BV172">_xlfn.XLOOKUP(BV$1,'Copy of PY1 Data(H)'!$A$1:$CZ$1,_xlfn.XLOOKUP($B172,'Copy of PY1 Data(H)'!$A$1:$A$288,'Copy of PY1 Data(H)'!$A$1:$CZ$288))</f>
        <v>#N/A</v>
      </c>
      <c r="BW172" s="968" t="e" cm="1">
        <f t="array" ref="BW172">_xlfn.XLOOKUP(BW$1,'Copy of PY1 Data(H)'!$A$1:$CZ$1,_xlfn.XLOOKUP($B172,'Copy of PY1 Data(H)'!$A$1:$A$288,'Copy of PY1 Data(H)'!$A$1:$CZ$288))</f>
        <v>#N/A</v>
      </c>
      <c r="BX172" s="968" t="e" cm="1">
        <f t="array" ref="BX172">_xlfn.XLOOKUP(BX$1,'Copy of PY1 Data(H)'!$A$1:$CZ$1,_xlfn.XLOOKUP($B172,'Copy of PY1 Data(H)'!$A$1:$A$288,'Copy of PY1 Data(H)'!$A$1:$CZ$288))</f>
        <v>#N/A</v>
      </c>
      <c r="BY172" s="968" t="e" cm="1">
        <f t="array" ref="BY172">_xlfn.XLOOKUP(BY$1,'Copy of PY1 Data(H)'!$A$1:$CZ$1,_xlfn.XLOOKUP($B172,'Copy of PY1 Data(H)'!$A$1:$A$288,'Copy of PY1 Data(H)'!$A$1:$CZ$288))</f>
        <v>#N/A</v>
      </c>
      <c r="BZ172" s="968" t="e" cm="1">
        <f t="array" ref="BZ172">_xlfn.XLOOKUP(BZ$1,'Copy of PY1 Data(H)'!$A$1:$CZ$1,_xlfn.XLOOKUP($B172,'Copy of PY1 Data(H)'!$A$1:$A$288,'Copy of PY1 Data(H)'!$A$1:$CZ$288))</f>
        <v>#N/A</v>
      </c>
      <c r="CA172" s="968" t="e" cm="1">
        <f t="array" ref="CA172">_xlfn.XLOOKUP(CA$1,'Copy of PY1 Data(H)'!$A$1:$CZ$1,_xlfn.XLOOKUP($B172,'Copy of PY1 Data(H)'!$A$1:$A$288,'Copy of PY1 Data(H)'!$A$1:$CZ$288))</f>
        <v>#N/A</v>
      </c>
      <c r="CB172" s="968" t="e" cm="1">
        <f t="array" ref="CB172">_xlfn.XLOOKUP(CB$1,'Copy of PY1 Data(H)'!$A$1:$CZ$1,_xlfn.XLOOKUP($B172,'Copy of PY1 Data(H)'!$A$1:$A$288,'Copy of PY1 Data(H)'!$A$1:$CZ$288))</f>
        <v>#N/A</v>
      </c>
      <c r="CC172" s="968" t="e" cm="1">
        <f t="array" ref="CC172">_xlfn.XLOOKUP(CC$1,'Copy of PY1 Data(H)'!$A$1:$CZ$1,_xlfn.XLOOKUP($B172,'Copy of PY1 Data(H)'!$A$1:$A$288,'Copy of PY1 Data(H)'!$A$1:$CZ$288))</f>
        <v>#N/A</v>
      </c>
      <c r="CD172" s="968" t="e" cm="1">
        <f t="array" ref="CD172">_xlfn.XLOOKUP(CD$1,'Copy of PY1 Data(H)'!$A$1:$CZ$1,_xlfn.XLOOKUP($B172,'Copy of PY1 Data(H)'!$A$1:$A$288,'Copy of PY1 Data(H)'!$A$1:$CZ$288))</f>
        <v>#N/A</v>
      </c>
    </row>
    <row r="173" spans="1:82" s="968" customFormat="1" x14ac:dyDescent="0.3">
      <c r="B173" s="968" t="s">
        <v>2969</v>
      </c>
      <c r="D173" s="968" t="e" cm="1">
        <f t="array" ref="D173">_xlfn.XLOOKUP(D$1,'Copy of PY1 Data(H)'!$A$1:$CZ$1,_xlfn.XLOOKUP($B173,'Copy of PY1 Data(H)'!$A$1:$A$288,'Copy of PY1 Data(H)'!$A$1:$CZ$288))</f>
        <v>#N/A</v>
      </c>
      <c r="E173" s="968" t="e" cm="1">
        <f t="array" ref="E173">_xlfn.XLOOKUP(E$1,'Copy of PY1 Data(H)'!$A$1:$CZ$1,_xlfn.XLOOKUP($B173,'Copy of PY1 Data(H)'!$A$1:$A$288,'Copy of PY1 Data(H)'!$A$1:$CZ$288))</f>
        <v>#N/A</v>
      </c>
      <c r="F173" s="968" t="e" cm="1">
        <f t="array" ref="F173">_xlfn.XLOOKUP(F$1,'Copy of PY1 Data(H)'!$A$1:$CZ$1,_xlfn.XLOOKUP($B173,'Copy of PY1 Data(H)'!$A$1:$A$288,'Copy of PY1 Data(H)'!$A$1:$CZ$288))</f>
        <v>#N/A</v>
      </c>
      <c r="G173" s="968" t="e" cm="1">
        <f t="array" ref="G173">_xlfn.XLOOKUP(G$1,'Copy of PY1 Data(H)'!$A$1:$CZ$1,_xlfn.XLOOKUP($B173,'Copy of PY1 Data(H)'!$A$1:$A$288,'Copy of PY1 Data(H)'!$A$1:$CZ$288))</f>
        <v>#N/A</v>
      </c>
      <c r="H173" s="968" t="e" cm="1">
        <f t="array" ref="H173">_xlfn.XLOOKUP(H$1,'Copy of PY1 Data(H)'!$A$1:$CZ$1,_xlfn.XLOOKUP($B173,'Copy of PY1 Data(H)'!$A$1:$A$288,'Copy of PY1 Data(H)'!$A$1:$CZ$288))</f>
        <v>#N/A</v>
      </c>
      <c r="I173" s="968" t="e" cm="1">
        <f t="array" ref="I173">_xlfn.XLOOKUP(I$1,'Copy of PY1 Data(H)'!$A$1:$CZ$1,_xlfn.XLOOKUP($B173,'Copy of PY1 Data(H)'!$A$1:$A$288,'Copy of PY1 Data(H)'!$A$1:$CZ$288))</f>
        <v>#N/A</v>
      </c>
      <c r="J173" s="968" t="e" cm="1">
        <f t="array" ref="J173">_xlfn.XLOOKUP(J$1,'Copy of PY1 Data(H)'!$A$1:$CZ$1,_xlfn.XLOOKUP($B173,'Copy of PY1 Data(H)'!$A$1:$A$288,'Copy of PY1 Data(H)'!$A$1:$CZ$288))</f>
        <v>#N/A</v>
      </c>
      <c r="K173" s="968" t="e" cm="1">
        <f t="array" ref="K173">_xlfn.XLOOKUP(K$1,'Copy of PY1 Data(H)'!$A$1:$CZ$1,_xlfn.XLOOKUP($B173,'Copy of PY1 Data(H)'!$A$1:$A$288,'Copy of PY1 Data(H)'!$A$1:$CZ$288))</f>
        <v>#N/A</v>
      </c>
      <c r="L173" s="968" t="e" cm="1">
        <f t="array" ref="L173">_xlfn.XLOOKUP(L$1,'Copy of PY1 Data(H)'!$A$1:$CZ$1,_xlfn.XLOOKUP($B173,'Copy of PY1 Data(H)'!$A$1:$A$288,'Copy of PY1 Data(H)'!$A$1:$CZ$288))</f>
        <v>#N/A</v>
      </c>
      <c r="M173" s="968" t="e" cm="1">
        <f t="array" ref="M173">_xlfn.XLOOKUP(M$1,'Copy of PY1 Data(H)'!$A$1:$CZ$1,_xlfn.XLOOKUP($B173,'Copy of PY1 Data(H)'!$A$1:$A$288,'Copy of PY1 Data(H)'!$A$1:$CZ$288))</f>
        <v>#N/A</v>
      </c>
      <c r="N173" s="968" t="e" cm="1">
        <f t="array" ref="N173">_xlfn.XLOOKUP(N$1,'Copy of PY1 Data(H)'!$A$1:$CZ$1,_xlfn.XLOOKUP($B173,'Copy of PY1 Data(H)'!$A$1:$A$288,'Copy of PY1 Data(H)'!$A$1:$CZ$288))</f>
        <v>#N/A</v>
      </c>
      <c r="O173" s="968" t="e" cm="1">
        <f t="array" ref="O173">_xlfn.XLOOKUP(O$1,'Copy of PY1 Data(H)'!$A$1:$CZ$1,_xlfn.XLOOKUP($B173,'Copy of PY1 Data(H)'!$A$1:$A$288,'Copy of PY1 Data(H)'!$A$1:$CZ$288))</f>
        <v>#N/A</v>
      </c>
      <c r="P173" s="968" t="e" cm="1">
        <f t="array" ref="P173">_xlfn.XLOOKUP(P$1,'Copy of PY1 Data(H)'!$A$1:$CZ$1,_xlfn.XLOOKUP($B173,'Copy of PY1 Data(H)'!$A$1:$A$288,'Copy of PY1 Data(H)'!$A$1:$CZ$288))</f>
        <v>#N/A</v>
      </c>
      <c r="Q173" s="968" t="e" cm="1">
        <f t="array" ref="Q173">_xlfn.XLOOKUP(Q$1,'Copy of PY1 Data(H)'!$A$1:$CZ$1,_xlfn.XLOOKUP($B173,'Copy of PY1 Data(H)'!$A$1:$A$288,'Copy of PY1 Data(H)'!$A$1:$CZ$288))</f>
        <v>#N/A</v>
      </c>
      <c r="R173" s="968" t="e" cm="1">
        <f t="array" ref="R173">_xlfn.XLOOKUP(R$1,'Copy of PY1 Data(H)'!$A$1:$CZ$1,_xlfn.XLOOKUP($B173,'Copy of PY1 Data(H)'!$A$1:$A$288,'Copy of PY1 Data(H)'!$A$1:$CZ$288))</f>
        <v>#N/A</v>
      </c>
      <c r="S173" s="968" t="e" cm="1">
        <f t="array" ref="S173">_xlfn.XLOOKUP(S$1,'Copy of PY1 Data(H)'!$A$1:$CZ$1,_xlfn.XLOOKUP($B173,'Copy of PY1 Data(H)'!$A$1:$A$288,'Copy of PY1 Data(H)'!$A$1:$CZ$288))</f>
        <v>#N/A</v>
      </c>
      <c r="T173" s="968" t="e" cm="1">
        <f t="array" ref="T173">_xlfn.XLOOKUP(T$1,'Copy of PY1 Data(H)'!$A$1:$CZ$1,_xlfn.XLOOKUP($B173,'Copy of PY1 Data(H)'!$A$1:$A$288,'Copy of PY1 Data(H)'!$A$1:$CZ$288))</f>
        <v>#N/A</v>
      </c>
      <c r="U173" s="968" t="e" cm="1">
        <f t="array" ref="U173">_xlfn.XLOOKUP(U$1,'Copy of PY1 Data(H)'!$A$1:$CZ$1,_xlfn.XLOOKUP($B173,'Copy of PY1 Data(H)'!$A$1:$A$288,'Copy of PY1 Data(H)'!$A$1:$CZ$288))</f>
        <v>#N/A</v>
      </c>
      <c r="V173" s="968" t="e" cm="1">
        <f t="array" ref="V173">_xlfn.XLOOKUP(V$1,'Copy of PY1 Data(H)'!$A$1:$CZ$1,_xlfn.XLOOKUP($B173,'Copy of PY1 Data(H)'!$A$1:$A$288,'Copy of PY1 Data(H)'!$A$1:$CZ$288))</f>
        <v>#N/A</v>
      </c>
      <c r="W173" s="968" t="e" cm="1">
        <f t="array" ref="W173">_xlfn.XLOOKUP(W$1,'Copy of PY1 Data(H)'!$A$1:$CZ$1,_xlfn.XLOOKUP($B173,'Copy of PY1 Data(H)'!$A$1:$A$288,'Copy of PY1 Data(H)'!$A$1:$CZ$288))</f>
        <v>#N/A</v>
      </c>
      <c r="X173" s="968" t="e" cm="1">
        <f t="array" ref="X173">_xlfn.XLOOKUP(X$1,'Copy of PY1 Data(H)'!$A$1:$CZ$1,_xlfn.XLOOKUP($B173,'Copy of PY1 Data(H)'!$A$1:$A$288,'Copy of PY1 Data(H)'!$A$1:$CZ$288))</f>
        <v>#N/A</v>
      </c>
      <c r="Y173" s="968" t="e" cm="1">
        <f t="array" ref="Y173">_xlfn.XLOOKUP(Y$1,'Copy of PY1 Data(H)'!$A$1:$CZ$1,_xlfn.XLOOKUP($B173,'Copy of PY1 Data(H)'!$A$1:$A$288,'Copy of PY1 Data(H)'!$A$1:$CZ$288))</f>
        <v>#N/A</v>
      </c>
      <c r="Z173" s="968" t="e" cm="1">
        <f t="array" ref="Z173">_xlfn.XLOOKUP(Z$1,'Copy of PY1 Data(H)'!$A$1:$CZ$1,_xlfn.XLOOKUP($B173,'Copy of PY1 Data(H)'!$A$1:$A$288,'Copy of PY1 Data(H)'!$A$1:$CZ$288))</f>
        <v>#N/A</v>
      </c>
      <c r="AA173" s="968" t="e" cm="1">
        <f t="array" ref="AA173">_xlfn.XLOOKUP(AA$1,'Copy of PY1 Data(H)'!$A$1:$CZ$1,_xlfn.XLOOKUP($B173,'Copy of PY1 Data(H)'!$A$1:$A$288,'Copy of PY1 Data(H)'!$A$1:$CZ$288))</f>
        <v>#N/A</v>
      </c>
      <c r="AB173" s="968" t="e" cm="1">
        <f t="array" ref="AB173">_xlfn.XLOOKUP(AB$1,'Copy of PY1 Data(H)'!$A$1:$CZ$1,_xlfn.XLOOKUP($B173,'Copy of PY1 Data(H)'!$A$1:$A$288,'Copy of PY1 Data(H)'!$A$1:$CZ$288))</f>
        <v>#N/A</v>
      </c>
      <c r="AC173" s="968" t="e" cm="1">
        <f t="array" ref="AC173">_xlfn.XLOOKUP(AC$1,'Copy of PY1 Data(H)'!$A$1:$CZ$1,_xlfn.XLOOKUP($B173,'Copy of PY1 Data(H)'!$A$1:$A$288,'Copy of PY1 Data(H)'!$A$1:$CZ$288))</f>
        <v>#N/A</v>
      </c>
      <c r="AD173" s="968" t="e" cm="1">
        <f t="array" ref="AD173">_xlfn.XLOOKUP(AD$1,'Copy of PY1 Data(H)'!$A$1:$CZ$1,_xlfn.XLOOKUP($B173,'Copy of PY1 Data(H)'!$A$1:$A$288,'Copy of PY1 Data(H)'!$A$1:$CZ$288))</f>
        <v>#N/A</v>
      </c>
      <c r="AE173" s="968" t="e" cm="1">
        <f t="array" ref="AE173">_xlfn.XLOOKUP(AE$1,'Copy of PY1 Data(H)'!$A$1:$CZ$1,_xlfn.XLOOKUP($B173,'Copy of PY1 Data(H)'!$A$1:$A$288,'Copy of PY1 Data(H)'!$A$1:$CZ$288))</f>
        <v>#N/A</v>
      </c>
      <c r="AF173" s="968" t="e" cm="1">
        <f t="array" ref="AF173">_xlfn.XLOOKUP(AF$1,'Copy of PY1 Data(H)'!$A$1:$CZ$1,_xlfn.XLOOKUP($B173,'Copy of PY1 Data(H)'!$A$1:$A$288,'Copy of PY1 Data(H)'!$A$1:$CZ$288))</f>
        <v>#N/A</v>
      </c>
      <c r="AG173" s="968" t="e" cm="1">
        <f t="array" ref="AG173">_xlfn.XLOOKUP(AG$1,'Copy of PY1 Data(H)'!$A$1:$CZ$1,_xlfn.XLOOKUP($B173,'Copy of PY1 Data(H)'!$A$1:$A$288,'Copy of PY1 Data(H)'!$A$1:$CZ$288))</f>
        <v>#N/A</v>
      </c>
      <c r="AH173" s="968" t="e" cm="1">
        <f t="array" ref="AH173">_xlfn.XLOOKUP(AH$1,'Copy of PY1 Data(H)'!$A$1:$CZ$1,_xlfn.XLOOKUP($B173,'Copy of PY1 Data(H)'!$A$1:$A$288,'Copy of PY1 Data(H)'!$A$1:$CZ$288))</f>
        <v>#N/A</v>
      </c>
      <c r="AI173" s="968" t="e" cm="1">
        <f t="array" ref="AI173">_xlfn.XLOOKUP(AI$1,'Copy of PY1 Data(H)'!$A$1:$CZ$1,_xlfn.XLOOKUP($B173,'Copy of PY1 Data(H)'!$A$1:$A$288,'Copy of PY1 Data(H)'!$A$1:$CZ$288))</f>
        <v>#N/A</v>
      </c>
      <c r="AJ173" s="968" t="e" cm="1">
        <f t="array" ref="AJ173">_xlfn.XLOOKUP(AJ$1,'Copy of PY1 Data(H)'!$A$1:$CZ$1,_xlfn.XLOOKUP($B173,'Copy of PY1 Data(H)'!$A$1:$A$288,'Copy of PY1 Data(H)'!$A$1:$CZ$288))</f>
        <v>#N/A</v>
      </c>
      <c r="AK173" s="968" t="e" cm="1">
        <f t="array" ref="AK173">_xlfn.XLOOKUP(AK$1,'Copy of PY1 Data(H)'!$A$1:$CZ$1,_xlfn.XLOOKUP($B173,'Copy of PY1 Data(H)'!$A$1:$A$288,'Copy of PY1 Data(H)'!$A$1:$CZ$288))</f>
        <v>#N/A</v>
      </c>
      <c r="AL173" s="968" t="e" cm="1">
        <f t="array" ref="AL173">_xlfn.XLOOKUP(AL$1,'Copy of PY1 Data(H)'!$A$1:$CZ$1,_xlfn.XLOOKUP($B173,'Copy of PY1 Data(H)'!$A$1:$A$288,'Copy of PY1 Data(H)'!$A$1:$CZ$288))</f>
        <v>#N/A</v>
      </c>
      <c r="AM173" s="968" t="e" cm="1">
        <f t="array" ref="AM173">_xlfn.XLOOKUP(AM$1,'Copy of PY1 Data(H)'!$A$1:$CZ$1,_xlfn.XLOOKUP($B173,'Copy of PY1 Data(H)'!$A$1:$A$288,'Copy of PY1 Data(H)'!$A$1:$CZ$288))</f>
        <v>#N/A</v>
      </c>
      <c r="AN173" s="968" t="e" cm="1">
        <f t="array" ref="AN173">_xlfn.XLOOKUP(AN$1,'Copy of PY1 Data(H)'!$A$1:$CZ$1,_xlfn.XLOOKUP($B173,'Copy of PY1 Data(H)'!$A$1:$A$288,'Copy of PY1 Data(H)'!$A$1:$CZ$288))</f>
        <v>#N/A</v>
      </c>
      <c r="AO173" s="968" t="e" cm="1">
        <f t="array" ref="AO173">_xlfn.XLOOKUP(AO$1,'Copy of PY1 Data(H)'!$A$1:$CZ$1,_xlfn.XLOOKUP($B173,'Copy of PY1 Data(H)'!$A$1:$A$288,'Copy of PY1 Data(H)'!$A$1:$CZ$288))</f>
        <v>#N/A</v>
      </c>
      <c r="AP173" s="968" t="e" cm="1">
        <f t="array" ref="AP173">_xlfn.XLOOKUP(AP$1,'Copy of PY1 Data(H)'!$A$1:$CZ$1,_xlfn.XLOOKUP($B173,'Copy of PY1 Data(H)'!$A$1:$A$288,'Copy of PY1 Data(H)'!$A$1:$CZ$288))</f>
        <v>#N/A</v>
      </c>
      <c r="AQ173" s="968" t="e" cm="1">
        <f t="array" ref="AQ173">_xlfn.XLOOKUP(AQ$1,'Copy of PY1 Data(H)'!$A$1:$CZ$1,_xlfn.XLOOKUP($B173,'Copy of PY1 Data(H)'!$A$1:$A$288,'Copy of PY1 Data(H)'!$A$1:$CZ$288))</f>
        <v>#N/A</v>
      </c>
      <c r="AR173" s="968" t="e" cm="1">
        <f t="array" ref="AR173">_xlfn.XLOOKUP(AR$1,'Copy of PY1 Data(H)'!$A$1:$CZ$1,_xlfn.XLOOKUP($B173,'Copy of PY1 Data(H)'!$A$1:$A$288,'Copy of PY1 Data(H)'!$A$1:$CZ$288))</f>
        <v>#N/A</v>
      </c>
      <c r="AS173" s="968" t="e" cm="1">
        <f t="array" ref="AS173">_xlfn.XLOOKUP(AS$1,'Copy of PY1 Data(H)'!$A$1:$CZ$1,_xlfn.XLOOKUP($B173,'Copy of PY1 Data(H)'!$A$1:$A$288,'Copy of PY1 Data(H)'!$A$1:$CZ$288))</f>
        <v>#N/A</v>
      </c>
      <c r="AT173" s="968" t="e" cm="1">
        <f t="array" ref="AT173">_xlfn.XLOOKUP(AT$1,'Copy of PY1 Data(H)'!$A$1:$CZ$1,_xlfn.XLOOKUP($B173,'Copy of PY1 Data(H)'!$A$1:$A$288,'Copy of PY1 Data(H)'!$A$1:$CZ$288))</f>
        <v>#N/A</v>
      </c>
      <c r="AU173" s="968" t="e" cm="1">
        <f t="array" ref="AU173">_xlfn.XLOOKUP(AU$1,'Copy of PY1 Data(H)'!$A$1:$CZ$1,_xlfn.XLOOKUP($B173,'Copy of PY1 Data(H)'!$A$1:$A$288,'Copy of PY1 Data(H)'!$A$1:$CZ$288))</f>
        <v>#N/A</v>
      </c>
      <c r="AV173" s="968" t="e" cm="1">
        <f t="array" ref="AV173">_xlfn.XLOOKUP(AV$1,'Copy of PY1 Data(H)'!$A$1:$CZ$1,_xlfn.XLOOKUP($B173,'Copy of PY1 Data(H)'!$A$1:$A$288,'Copy of PY1 Data(H)'!$A$1:$CZ$288))</f>
        <v>#N/A</v>
      </c>
      <c r="AW173" s="968" t="e" cm="1">
        <f t="array" ref="AW173">_xlfn.XLOOKUP(AW$1,'Copy of PY1 Data(H)'!$A$1:$CZ$1,_xlfn.XLOOKUP($B173,'Copy of PY1 Data(H)'!$A$1:$A$288,'Copy of PY1 Data(H)'!$A$1:$CZ$288))</f>
        <v>#N/A</v>
      </c>
      <c r="AX173" s="968" t="e" cm="1">
        <f t="array" ref="AX173">_xlfn.XLOOKUP(AX$1,'Copy of PY1 Data(H)'!$A$1:$CZ$1,_xlfn.XLOOKUP($B173,'Copy of PY1 Data(H)'!$A$1:$A$288,'Copy of PY1 Data(H)'!$A$1:$CZ$288))</f>
        <v>#N/A</v>
      </c>
      <c r="AY173" s="968" t="e" cm="1">
        <f t="array" ref="AY173">_xlfn.XLOOKUP(AY$1,'Copy of PY1 Data(H)'!$A$1:$CZ$1,_xlfn.XLOOKUP($B173,'Copy of PY1 Data(H)'!$A$1:$A$288,'Copy of PY1 Data(H)'!$A$1:$CZ$288))</f>
        <v>#N/A</v>
      </c>
      <c r="AZ173" s="968" t="e" cm="1">
        <f t="array" ref="AZ173">_xlfn.XLOOKUP(AZ$1,'Copy of PY1 Data(H)'!$A$1:$CZ$1,_xlfn.XLOOKUP($B173,'Copy of PY1 Data(H)'!$A$1:$A$288,'Copy of PY1 Data(H)'!$A$1:$CZ$288))</f>
        <v>#N/A</v>
      </c>
      <c r="BA173" s="968" t="e" cm="1">
        <f t="array" ref="BA173">_xlfn.XLOOKUP(BA$1,'Copy of PY1 Data(H)'!$A$1:$CZ$1,_xlfn.XLOOKUP($B173,'Copy of PY1 Data(H)'!$A$1:$A$288,'Copy of PY1 Data(H)'!$A$1:$CZ$288))</f>
        <v>#N/A</v>
      </c>
      <c r="BB173" s="968" t="e" cm="1">
        <f t="array" ref="BB173">_xlfn.XLOOKUP(BB$1,'Copy of PY1 Data(H)'!$A$1:$CZ$1,_xlfn.XLOOKUP($B173,'Copy of PY1 Data(H)'!$A$1:$A$288,'Copy of PY1 Data(H)'!$A$1:$CZ$288))</f>
        <v>#N/A</v>
      </c>
      <c r="BC173" s="968" t="e" cm="1">
        <f t="array" ref="BC173">_xlfn.XLOOKUP(BC$1,'Copy of PY1 Data(H)'!$A$1:$CZ$1,_xlfn.XLOOKUP($B173,'Copy of PY1 Data(H)'!$A$1:$A$288,'Copy of PY1 Data(H)'!$A$1:$CZ$288))</f>
        <v>#N/A</v>
      </c>
      <c r="BD173" s="968" t="e" cm="1">
        <f t="array" ref="BD173">_xlfn.XLOOKUP(BD$1,'Copy of PY1 Data(H)'!$A$1:$CZ$1,_xlfn.XLOOKUP($B173,'Copy of PY1 Data(H)'!$A$1:$A$288,'Copy of PY1 Data(H)'!$A$1:$CZ$288))</f>
        <v>#N/A</v>
      </c>
      <c r="BE173" s="968" t="e" cm="1">
        <f t="array" ref="BE173">_xlfn.XLOOKUP(BE$1,'Copy of PY1 Data(H)'!$A$1:$CZ$1,_xlfn.XLOOKUP($B173,'Copy of PY1 Data(H)'!$A$1:$A$288,'Copy of PY1 Data(H)'!$A$1:$CZ$288))</f>
        <v>#N/A</v>
      </c>
      <c r="BF173" s="968" t="e" cm="1">
        <f t="array" ref="BF173">_xlfn.XLOOKUP(BF$1,'Copy of PY1 Data(H)'!$A$1:$CZ$1,_xlfn.XLOOKUP($B173,'Copy of PY1 Data(H)'!$A$1:$A$288,'Copy of PY1 Data(H)'!$A$1:$CZ$288))</f>
        <v>#N/A</v>
      </c>
      <c r="BG173" s="968" t="e" cm="1">
        <f t="array" ref="BG173">_xlfn.XLOOKUP(BG$1,'Copy of PY1 Data(H)'!$A$1:$CZ$1,_xlfn.XLOOKUP($B173,'Copy of PY1 Data(H)'!$A$1:$A$288,'Copy of PY1 Data(H)'!$A$1:$CZ$288))</f>
        <v>#N/A</v>
      </c>
      <c r="BH173" s="968" t="e" cm="1">
        <f t="array" ref="BH173">_xlfn.XLOOKUP(BH$1,'Copy of PY1 Data(H)'!$A$1:$CZ$1,_xlfn.XLOOKUP($B173,'Copy of PY1 Data(H)'!$A$1:$A$288,'Copy of PY1 Data(H)'!$A$1:$CZ$288))</f>
        <v>#N/A</v>
      </c>
      <c r="BI173" s="968" t="e" cm="1">
        <f t="array" ref="BI173">_xlfn.XLOOKUP(BI$1,'Copy of PY1 Data(H)'!$A$1:$CZ$1,_xlfn.XLOOKUP($B173,'Copy of PY1 Data(H)'!$A$1:$A$288,'Copy of PY1 Data(H)'!$A$1:$CZ$288))</f>
        <v>#N/A</v>
      </c>
      <c r="BJ173" s="968" t="e" cm="1">
        <f t="array" ref="BJ173">_xlfn.XLOOKUP(BJ$1,'Copy of PY1 Data(H)'!$A$1:$CZ$1,_xlfn.XLOOKUP($B173,'Copy of PY1 Data(H)'!$A$1:$A$288,'Copy of PY1 Data(H)'!$A$1:$CZ$288))</f>
        <v>#N/A</v>
      </c>
      <c r="BK173" s="968" t="e" cm="1">
        <f t="array" ref="BK173">_xlfn.XLOOKUP(BK$1,'Copy of PY1 Data(H)'!$A$1:$CZ$1,_xlfn.XLOOKUP($B173,'Copy of PY1 Data(H)'!$A$1:$A$288,'Copy of PY1 Data(H)'!$A$1:$CZ$288))</f>
        <v>#N/A</v>
      </c>
      <c r="BL173" s="968" t="e" cm="1">
        <f t="array" ref="BL173">_xlfn.XLOOKUP(BL$1,'Copy of PY1 Data(H)'!$A$1:$CZ$1,_xlfn.XLOOKUP($B173,'Copy of PY1 Data(H)'!$A$1:$A$288,'Copy of PY1 Data(H)'!$A$1:$CZ$288))</f>
        <v>#N/A</v>
      </c>
      <c r="BM173" s="968" t="e" cm="1">
        <f t="array" ref="BM173">_xlfn.XLOOKUP(BM$1,'Copy of PY1 Data(H)'!$A$1:$CZ$1,_xlfn.XLOOKUP($B173,'Copy of PY1 Data(H)'!$A$1:$A$288,'Copy of PY1 Data(H)'!$A$1:$CZ$288))</f>
        <v>#N/A</v>
      </c>
      <c r="BN173" s="968" t="e" cm="1">
        <f t="array" ref="BN173">_xlfn.XLOOKUP(BN$1,'Copy of PY1 Data(H)'!$A$1:$CZ$1,_xlfn.XLOOKUP($B173,'Copy of PY1 Data(H)'!$A$1:$A$288,'Copy of PY1 Data(H)'!$A$1:$CZ$288))</f>
        <v>#N/A</v>
      </c>
      <c r="BO173" s="968" t="e" cm="1">
        <f t="array" ref="BO173">_xlfn.XLOOKUP(BO$1,'Copy of PY1 Data(H)'!$A$1:$CZ$1,_xlfn.XLOOKUP($B173,'Copy of PY1 Data(H)'!$A$1:$A$288,'Copy of PY1 Data(H)'!$A$1:$CZ$288))</f>
        <v>#N/A</v>
      </c>
      <c r="BP173" s="968" t="e" cm="1">
        <f t="array" ref="BP173">_xlfn.XLOOKUP(BP$1,'Copy of PY1 Data(H)'!$A$1:$CZ$1,_xlfn.XLOOKUP($B173,'Copy of PY1 Data(H)'!$A$1:$A$288,'Copy of PY1 Data(H)'!$A$1:$CZ$288))</f>
        <v>#N/A</v>
      </c>
      <c r="BQ173" s="968" t="e" cm="1">
        <f t="array" ref="BQ173">_xlfn.XLOOKUP(BQ$1,'Copy of PY1 Data(H)'!$A$1:$CZ$1,_xlfn.XLOOKUP($B173,'Copy of PY1 Data(H)'!$A$1:$A$288,'Copy of PY1 Data(H)'!$A$1:$CZ$288))</f>
        <v>#N/A</v>
      </c>
      <c r="BR173" s="968" t="e" cm="1">
        <f t="array" ref="BR173">_xlfn.XLOOKUP(BR$1,'Copy of PY1 Data(H)'!$A$1:$CZ$1,_xlfn.XLOOKUP($B173,'Copy of PY1 Data(H)'!$A$1:$A$288,'Copy of PY1 Data(H)'!$A$1:$CZ$288))</f>
        <v>#N/A</v>
      </c>
      <c r="BS173" s="968" t="e" cm="1">
        <f t="array" ref="BS173">_xlfn.XLOOKUP(BS$1,'Copy of PY1 Data(H)'!$A$1:$CZ$1,_xlfn.XLOOKUP($B173,'Copy of PY1 Data(H)'!$A$1:$A$288,'Copy of PY1 Data(H)'!$A$1:$CZ$288))</f>
        <v>#N/A</v>
      </c>
      <c r="BT173" s="968" t="e" cm="1">
        <f t="array" ref="BT173">_xlfn.XLOOKUP(BT$1,'Copy of PY1 Data(H)'!$A$1:$CZ$1,_xlfn.XLOOKUP($B173,'Copy of PY1 Data(H)'!$A$1:$A$288,'Copy of PY1 Data(H)'!$A$1:$CZ$288))</f>
        <v>#N/A</v>
      </c>
      <c r="BU173" s="968" t="e" cm="1">
        <f t="array" ref="BU173">_xlfn.XLOOKUP(BU$1,'Copy of PY1 Data(H)'!$A$1:$CZ$1,_xlfn.XLOOKUP($B173,'Copy of PY1 Data(H)'!$A$1:$A$288,'Copy of PY1 Data(H)'!$A$1:$CZ$288))</f>
        <v>#N/A</v>
      </c>
      <c r="BV173" s="968" t="e" cm="1">
        <f t="array" ref="BV173">_xlfn.XLOOKUP(BV$1,'Copy of PY1 Data(H)'!$A$1:$CZ$1,_xlfn.XLOOKUP($B173,'Copy of PY1 Data(H)'!$A$1:$A$288,'Copy of PY1 Data(H)'!$A$1:$CZ$288))</f>
        <v>#N/A</v>
      </c>
      <c r="BW173" s="968" t="e" cm="1">
        <f t="array" ref="BW173">_xlfn.XLOOKUP(BW$1,'Copy of PY1 Data(H)'!$A$1:$CZ$1,_xlfn.XLOOKUP($B173,'Copy of PY1 Data(H)'!$A$1:$A$288,'Copy of PY1 Data(H)'!$A$1:$CZ$288))</f>
        <v>#N/A</v>
      </c>
      <c r="BX173" s="968" t="e" cm="1">
        <f t="array" ref="BX173">_xlfn.XLOOKUP(BX$1,'Copy of PY1 Data(H)'!$A$1:$CZ$1,_xlfn.XLOOKUP($B173,'Copy of PY1 Data(H)'!$A$1:$A$288,'Copy of PY1 Data(H)'!$A$1:$CZ$288))</f>
        <v>#N/A</v>
      </c>
      <c r="BY173" s="968" t="e" cm="1">
        <f t="array" ref="BY173">_xlfn.XLOOKUP(BY$1,'Copy of PY1 Data(H)'!$A$1:$CZ$1,_xlfn.XLOOKUP($B173,'Copy of PY1 Data(H)'!$A$1:$A$288,'Copy of PY1 Data(H)'!$A$1:$CZ$288))</f>
        <v>#N/A</v>
      </c>
      <c r="BZ173" s="968" t="e" cm="1">
        <f t="array" ref="BZ173">_xlfn.XLOOKUP(BZ$1,'Copy of PY1 Data(H)'!$A$1:$CZ$1,_xlfn.XLOOKUP($B173,'Copy of PY1 Data(H)'!$A$1:$A$288,'Copy of PY1 Data(H)'!$A$1:$CZ$288))</f>
        <v>#N/A</v>
      </c>
      <c r="CA173" s="968" t="e" cm="1">
        <f t="array" ref="CA173">_xlfn.XLOOKUP(CA$1,'Copy of PY1 Data(H)'!$A$1:$CZ$1,_xlfn.XLOOKUP($B173,'Copy of PY1 Data(H)'!$A$1:$A$288,'Copy of PY1 Data(H)'!$A$1:$CZ$288))</f>
        <v>#N/A</v>
      </c>
      <c r="CB173" s="968" t="e" cm="1">
        <f t="array" ref="CB173">_xlfn.XLOOKUP(CB$1,'Copy of PY1 Data(H)'!$A$1:$CZ$1,_xlfn.XLOOKUP($B173,'Copy of PY1 Data(H)'!$A$1:$A$288,'Copy of PY1 Data(H)'!$A$1:$CZ$288))</f>
        <v>#N/A</v>
      </c>
      <c r="CC173" s="968" t="e" cm="1">
        <f t="array" ref="CC173">_xlfn.XLOOKUP(CC$1,'Copy of PY1 Data(H)'!$A$1:$CZ$1,_xlfn.XLOOKUP($B173,'Copy of PY1 Data(H)'!$A$1:$A$288,'Copy of PY1 Data(H)'!$A$1:$CZ$288))</f>
        <v>#N/A</v>
      </c>
      <c r="CD173" s="968" t="e" cm="1">
        <f t="array" ref="CD173">_xlfn.XLOOKUP(CD$1,'Copy of PY1 Data(H)'!$A$1:$CZ$1,_xlfn.XLOOKUP($B173,'Copy of PY1 Data(H)'!$A$1:$A$288,'Copy of PY1 Data(H)'!$A$1:$CZ$288))</f>
        <v>#N/A</v>
      </c>
    </row>
    <row r="174" spans="1:82" s="968" customFormat="1" x14ac:dyDescent="0.3">
      <c r="B174" s="968" t="s">
        <v>2969</v>
      </c>
      <c r="D174" s="968" t="e" cm="1">
        <f t="array" ref="D174">_xlfn.XLOOKUP(D$1,'Copy of PY1 Data(H)'!$A$1:$CZ$1,_xlfn.XLOOKUP($B174,'Copy of PY1 Data(H)'!$A$1:$A$288,'Copy of PY1 Data(H)'!$A$1:$CZ$288))</f>
        <v>#N/A</v>
      </c>
      <c r="E174" s="968" t="e" cm="1">
        <f t="array" ref="E174">_xlfn.XLOOKUP(E$1,'Copy of PY1 Data(H)'!$A$1:$CZ$1,_xlfn.XLOOKUP($B174,'Copy of PY1 Data(H)'!$A$1:$A$288,'Copy of PY1 Data(H)'!$A$1:$CZ$288))</f>
        <v>#N/A</v>
      </c>
      <c r="F174" s="968" t="e" cm="1">
        <f t="array" ref="F174">_xlfn.XLOOKUP(F$1,'Copy of PY1 Data(H)'!$A$1:$CZ$1,_xlfn.XLOOKUP($B174,'Copy of PY1 Data(H)'!$A$1:$A$288,'Copy of PY1 Data(H)'!$A$1:$CZ$288))</f>
        <v>#N/A</v>
      </c>
      <c r="G174" s="968" t="e" cm="1">
        <f t="array" ref="G174">_xlfn.XLOOKUP(G$1,'Copy of PY1 Data(H)'!$A$1:$CZ$1,_xlfn.XLOOKUP($B174,'Copy of PY1 Data(H)'!$A$1:$A$288,'Copy of PY1 Data(H)'!$A$1:$CZ$288))</f>
        <v>#N/A</v>
      </c>
      <c r="H174" s="968" t="e" cm="1">
        <f t="array" ref="H174">_xlfn.XLOOKUP(H$1,'Copy of PY1 Data(H)'!$A$1:$CZ$1,_xlfn.XLOOKUP($B174,'Copy of PY1 Data(H)'!$A$1:$A$288,'Copy of PY1 Data(H)'!$A$1:$CZ$288))</f>
        <v>#N/A</v>
      </c>
      <c r="I174" s="968" t="e" cm="1">
        <f t="array" ref="I174">_xlfn.XLOOKUP(I$1,'Copy of PY1 Data(H)'!$A$1:$CZ$1,_xlfn.XLOOKUP($B174,'Copy of PY1 Data(H)'!$A$1:$A$288,'Copy of PY1 Data(H)'!$A$1:$CZ$288))</f>
        <v>#N/A</v>
      </c>
      <c r="J174" s="968" t="e" cm="1">
        <f t="array" ref="J174">_xlfn.XLOOKUP(J$1,'Copy of PY1 Data(H)'!$A$1:$CZ$1,_xlfn.XLOOKUP($B174,'Copy of PY1 Data(H)'!$A$1:$A$288,'Copy of PY1 Data(H)'!$A$1:$CZ$288))</f>
        <v>#N/A</v>
      </c>
      <c r="K174" s="968" t="e" cm="1">
        <f t="array" ref="K174">_xlfn.XLOOKUP(K$1,'Copy of PY1 Data(H)'!$A$1:$CZ$1,_xlfn.XLOOKUP($B174,'Copy of PY1 Data(H)'!$A$1:$A$288,'Copy of PY1 Data(H)'!$A$1:$CZ$288))</f>
        <v>#N/A</v>
      </c>
      <c r="L174" s="968" t="e" cm="1">
        <f t="array" ref="L174">_xlfn.XLOOKUP(L$1,'Copy of PY1 Data(H)'!$A$1:$CZ$1,_xlfn.XLOOKUP($B174,'Copy of PY1 Data(H)'!$A$1:$A$288,'Copy of PY1 Data(H)'!$A$1:$CZ$288))</f>
        <v>#N/A</v>
      </c>
      <c r="M174" s="968" t="e" cm="1">
        <f t="array" ref="M174">_xlfn.XLOOKUP(M$1,'Copy of PY1 Data(H)'!$A$1:$CZ$1,_xlfn.XLOOKUP($B174,'Copy of PY1 Data(H)'!$A$1:$A$288,'Copy of PY1 Data(H)'!$A$1:$CZ$288))</f>
        <v>#N/A</v>
      </c>
      <c r="N174" s="968" t="e" cm="1">
        <f t="array" ref="N174">_xlfn.XLOOKUP(N$1,'Copy of PY1 Data(H)'!$A$1:$CZ$1,_xlfn.XLOOKUP($B174,'Copy of PY1 Data(H)'!$A$1:$A$288,'Copy of PY1 Data(H)'!$A$1:$CZ$288))</f>
        <v>#N/A</v>
      </c>
      <c r="O174" s="968" t="e" cm="1">
        <f t="array" ref="O174">_xlfn.XLOOKUP(O$1,'Copy of PY1 Data(H)'!$A$1:$CZ$1,_xlfn.XLOOKUP($B174,'Copy of PY1 Data(H)'!$A$1:$A$288,'Copy of PY1 Data(H)'!$A$1:$CZ$288))</f>
        <v>#N/A</v>
      </c>
      <c r="P174" s="968" t="e" cm="1">
        <f t="array" ref="P174">_xlfn.XLOOKUP(P$1,'Copy of PY1 Data(H)'!$A$1:$CZ$1,_xlfn.XLOOKUP($B174,'Copy of PY1 Data(H)'!$A$1:$A$288,'Copy of PY1 Data(H)'!$A$1:$CZ$288))</f>
        <v>#N/A</v>
      </c>
      <c r="Q174" s="968" t="e" cm="1">
        <f t="array" ref="Q174">_xlfn.XLOOKUP(Q$1,'Copy of PY1 Data(H)'!$A$1:$CZ$1,_xlfn.XLOOKUP($B174,'Copy of PY1 Data(H)'!$A$1:$A$288,'Copy of PY1 Data(H)'!$A$1:$CZ$288))</f>
        <v>#N/A</v>
      </c>
      <c r="R174" s="968" t="e" cm="1">
        <f t="array" ref="R174">_xlfn.XLOOKUP(R$1,'Copy of PY1 Data(H)'!$A$1:$CZ$1,_xlfn.XLOOKUP($B174,'Copy of PY1 Data(H)'!$A$1:$A$288,'Copy of PY1 Data(H)'!$A$1:$CZ$288))</f>
        <v>#N/A</v>
      </c>
      <c r="S174" s="968" t="e" cm="1">
        <f t="array" ref="S174">_xlfn.XLOOKUP(S$1,'Copy of PY1 Data(H)'!$A$1:$CZ$1,_xlfn.XLOOKUP($B174,'Copy of PY1 Data(H)'!$A$1:$A$288,'Copy of PY1 Data(H)'!$A$1:$CZ$288))</f>
        <v>#N/A</v>
      </c>
      <c r="T174" s="968" t="e" cm="1">
        <f t="array" ref="T174">_xlfn.XLOOKUP(T$1,'Copy of PY1 Data(H)'!$A$1:$CZ$1,_xlfn.XLOOKUP($B174,'Copy of PY1 Data(H)'!$A$1:$A$288,'Copy of PY1 Data(H)'!$A$1:$CZ$288))</f>
        <v>#N/A</v>
      </c>
      <c r="U174" s="968" t="e" cm="1">
        <f t="array" ref="U174">_xlfn.XLOOKUP(U$1,'Copy of PY1 Data(H)'!$A$1:$CZ$1,_xlfn.XLOOKUP($B174,'Copy of PY1 Data(H)'!$A$1:$A$288,'Copy of PY1 Data(H)'!$A$1:$CZ$288))</f>
        <v>#N/A</v>
      </c>
      <c r="V174" s="968" t="e" cm="1">
        <f t="array" ref="V174">_xlfn.XLOOKUP(V$1,'Copy of PY1 Data(H)'!$A$1:$CZ$1,_xlfn.XLOOKUP($B174,'Copy of PY1 Data(H)'!$A$1:$A$288,'Copy of PY1 Data(H)'!$A$1:$CZ$288))</f>
        <v>#N/A</v>
      </c>
      <c r="W174" s="968" t="e" cm="1">
        <f t="array" ref="W174">_xlfn.XLOOKUP(W$1,'Copy of PY1 Data(H)'!$A$1:$CZ$1,_xlfn.XLOOKUP($B174,'Copy of PY1 Data(H)'!$A$1:$A$288,'Copy of PY1 Data(H)'!$A$1:$CZ$288))</f>
        <v>#N/A</v>
      </c>
      <c r="X174" s="968" t="e" cm="1">
        <f t="array" ref="X174">_xlfn.XLOOKUP(X$1,'Copy of PY1 Data(H)'!$A$1:$CZ$1,_xlfn.XLOOKUP($B174,'Copy of PY1 Data(H)'!$A$1:$A$288,'Copy of PY1 Data(H)'!$A$1:$CZ$288))</f>
        <v>#N/A</v>
      </c>
      <c r="Y174" s="968" t="e" cm="1">
        <f t="array" ref="Y174">_xlfn.XLOOKUP(Y$1,'Copy of PY1 Data(H)'!$A$1:$CZ$1,_xlfn.XLOOKUP($B174,'Copy of PY1 Data(H)'!$A$1:$A$288,'Copy of PY1 Data(H)'!$A$1:$CZ$288))</f>
        <v>#N/A</v>
      </c>
      <c r="Z174" s="968" t="e" cm="1">
        <f t="array" ref="Z174">_xlfn.XLOOKUP(Z$1,'Copy of PY1 Data(H)'!$A$1:$CZ$1,_xlfn.XLOOKUP($B174,'Copy of PY1 Data(H)'!$A$1:$A$288,'Copy of PY1 Data(H)'!$A$1:$CZ$288))</f>
        <v>#N/A</v>
      </c>
      <c r="AA174" s="968" t="e" cm="1">
        <f t="array" ref="AA174">_xlfn.XLOOKUP(AA$1,'Copy of PY1 Data(H)'!$A$1:$CZ$1,_xlfn.XLOOKUP($B174,'Copy of PY1 Data(H)'!$A$1:$A$288,'Copy of PY1 Data(H)'!$A$1:$CZ$288))</f>
        <v>#N/A</v>
      </c>
      <c r="AB174" s="968" t="e" cm="1">
        <f t="array" ref="AB174">_xlfn.XLOOKUP(AB$1,'Copy of PY1 Data(H)'!$A$1:$CZ$1,_xlfn.XLOOKUP($B174,'Copy of PY1 Data(H)'!$A$1:$A$288,'Copy of PY1 Data(H)'!$A$1:$CZ$288))</f>
        <v>#N/A</v>
      </c>
      <c r="AC174" s="968" t="e" cm="1">
        <f t="array" ref="AC174">_xlfn.XLOOKUP(AC$1,'Copy of PY1 Data(H)'!$A$1:$CZ$1,_xlfn.XLOOKUP($B174,'Copy of PY1 Data(H)'!$A$1:$A$288,'Copy of PY1 Data(H)'!$A$1:$CZ$288))</f>
        <v>#N/A</v>
      </c>
      <c r="AD174" s="968" t="e" cm="1">
        <f t="array" ref="AD174">_xlfn.XLOOKUP(AD$1,'Copy of PY1 Data(H)'!$A$1:$CZ$1,_xlfn.XLOOKUP($B174,'Copy of PY1 Data(H)'!$A$1:$A$288,'Copy of PY1 Data(H)'!$A$1:$CZ$288))</f>
        <v>#N/A</v>
      </c>
      <c r="AE174" s="968" t="e" cm="1">
        <f t="array" ref="AE174">_xlfn.XLOOKUP(AE$1,'Copy of PY1 Data(H)'!$A$1:$CZ$1,_xlfn.XLOOKUP($B174,'Copy of PY1 Data(H)'!$A$1:$A$288,'Copy of PY1 Data(H)'!$A$1:$CZ$288))</f>
        <v>#N/A</v>
      </c>
      <c r="AF174" s="968" t="e" cm="1">
        <f t="array" ref="AF174">_xlfn.XLOOKUP(AF$1,'Copy of PY1 Data(H)'!$A$1:$CZ$1,_xlfn.XLOOKUP($B174,'Copy of PY1 Data(H)'!$A$1:$A$288,'Copy of PY1 Data(H)'!$A$1:$CZ$288))</f>
        <v>#N/A</v>
      </c>
      <c r="AG174" s="968" t="e" cm="1">
        <f t="array" ref="AG174">_xlfn.XLOOKUP(AG$1,'Copy of PY1 Data(H)'!$A$1:$CZ$1,_xlfn.XLOOKUP($B174,'Copy of PY1 Data(H)'!$A$1:$A$288,'Copy of PY1 Data(H)'!$A$1:$CZ$288))</f>
        <v>#N/A</v>
      </c>
      <c r="AH174" s="968" t="e" cm="1">
        <f t="array" ref="AH174">_xlfn.XLOOKUP(AH$1,'Copy of PY1 Data(H)'!$A$1:$CZ$1,_xlfn.XLOOKUP($B174,'Copy of PY1 Data(H)'!$A$1:$A$288,'Copy of PY1 Data(H)'!$A$1:$CZ$288))</f>
        <v>#N/A</v>
      </c>
      <c r="AI174" s="968" t="e" cm="1">
        <f t="array" ref="AI174">_xlfn.XLOOKUP(AI$1,'Copy of PY1 Data(H)'!$A$1:$CZ$1,_xlfn.XLOOKUP($B174,'Copy of PY1 Data(H)'!$A$1:$A$288,'Copy of PY1 Data(H)'!$A$1:$CZ$288))</f>
        <v>#N/A</v>
      </c>
      <c r="AJ174" s="968" t="e" cm="1">
        <f t="array" ref="AJ174">_xlfn.XLOOKUP(AJ$1,'Copy of PY1 Data(H)'!$A$1:$CZ$1,_xlfn.XLOOKUP($B174,'Copy of PY1 Data(H)'!$A$1:$A$288,'Copy of PY1 Data(H)'!$A$1:$CZ$288))</f>
        <v>#N/A</v>
      </c>
      <c r="AK174" s="968" t="e" cm="1">
        <f t="array" ref="AK174">_xlfn.XLOOKUP(AK$1,'Copy of PY1 Data(H)'!$A$1:$CZ$1,_xlfn.XLOOKUP($B174,'Copy of PY1 Data(H)'!$A$1:$A$288,'Copy of PY1 Data(H)'!$A$1:$CZ$288))</f>
        <v>#N/A</v>
      </c>
      <c r="AL174" s="968" t="e" cm="1">
        <f t="array" ref="AL174">_xlfn.XLOOKUP(AL$1,'Copy of PY1 Data(H)'!$A$1:$CZ$1,_xlfn.XLOOKUP($B174,'Copy of PY1 Data(H)'!$A$1:$A$288,'Copy of PY1 Data(H)'!$A$1:$CZ$288))</f>
        <v>#N/A</v>
      </c>
      <c r="AM174" s="968" t="e" cm="1">
        <f t="array" ref="AM174">_xlfn.XLOOKUP(AM$1,'Copy of PY1 Data(H)'!$A$1:$CZ$1,_xlfn.XLOOKUP($B174,'Copy of PY1 Data(H)'!$A$1:$A$288,'Copy of PY1 Data(H)'!$A$1:$CZ$288))</f>
        <v>#N/A</v>
      </c>
      <c r="AN174" s="968" t="e" cm="1">
        <f t="array" ref="AN174">_xlfn.XLOOKUP(AN$1,'Copy of PY1 Data(H)'!$A$1:$CZ$1,_xlfn.XLOOKUP($B174,'Copy of PY1 Data(H)'!$A$1:$A$288,'Copy of PY1 Data(H)'!$A$1:$CZ$288))</f>
        <v>#N/A</v>
      </c>
      <c r="AO174" s="968" t="e" cm="1">
        <f t="array" ref="AO174">_xlfn.XLOOKUP(AO$1,'Copy of PY1 Data(H)'!$A$1:$CZ$1,_xlfn.XLOOKUP($B174,'Copy of PY1 Data(H)'!$A$1:$A$288,'Copy of PY1 Data(H)'!$A$1:$CZ$288))</f>
        <v>#N/A</v>
      </c>
      <c r="AP174" s="968" t="e" cm="1">
        <f t="array" ref="AP174">_xlfn.XLOOKUP(AP$1,'Copy of PY1 Data(H)'!$A$1:$CZ$1,_xlfn.XLOOKUP($B174,'Copy of PY1 Data(H)'!$A$1:$A$288,'Copy of PY1 Data(H)'!$A$1:$CZ$288))</f>
        <v>#N/A</v>
      </c>
      <c r="AQ174" s="968" t="e" cm="1">
        <f t="array" ref="AQ174">_xlfn.XLOOKUP(AQ$1,'Copy of PY1 Data(H)'!$A$1:$CZ$1,_xlfn.XLOOKUP($B174,'Copy of PY1 Data(H)'!$A$1:$A$288,'Copy of PY1 Data(H)'!$A$1:$CZ$288))</f>
        <v>#N/A</v>
      </c>
      <c r="AR174" s="968" t="e" cm="1">
        <f t="array" ref="AR174">_xlfn.XLOOKUP(AR$1,'Copy of PY1 Data(H)'!$A$1:$CZ$1,_xlfn.XLOOKUP($B174,'Copy of PY1 Data(H)'!$A$1:$A$288,'Copy of PY1 Data(H)'!$A$1:$CZ$288))</f>
        <v>#N/A</v>
      </c>
      <c r="AS174" s="968" t="e" cm="1">
        <f t="array" ref="AS174">_xlfn.XLOOKUP(AS$1,'Copy of PY1 Data(H)'!$A$1:$CZ$1,_xlfn.XLOOKUP($B174,'Copy of PY1 Data(H)'!$A$1:$A$288,'Copy of PY1 Data(H)'!$A$1:$CZ$288))</f>
        <v>#N/A</v>
      </c>
      <c r="AT174" s="968" t="e" cm="1">
        <f t="array" ref="AT174">_xlfn.XLOOKUP(AT$1,'Copy of PY1 Data(H)'!$A$1:$CZ$1,_xlfn.XLOOKUP($B174,'Copy of PY1 Data(H)'!$A$1:$A$288,'Copy of PY1 Data(H)'!$A$1:$CZ$288))</f>
        <v>#N/A</v>
      </c>
      <c r="AU174" s="968" t="e" cm="1">
        <f t="array" ref="AU174">_xlfn.XLOOKUP(AU$1,'Copy of PY1 Data(H)'!$A$1:$CZ$1,_xlfn.XLOOKUP($B174,'Copy of PY1 Data(H)'!$A$1:$A$288,'Copy of PY1 Data(H)'!$A$1:$CZ$288))</f>
        <v>#N/A</v>
      </c>
      <c r="AV174" s="968" t="e" cm="1">
        <f t="array" ref="AV174">_xlfn.XLOOKUP(AV$1,'Copy of PY1 Data(H)'!$A$1:$CZ$1,_xlfn.XLOOKUP($B174,'Copy of PY1 Data(H)'!$A$1:$A$288,'Copy of PY1 Data(H)'!$A$1:$CZ$288))</f>
        <v>#N/A</v>
      </c>
      <c r="AW174" s="968" t="e" cm="1">
        <f t="array" ref="AW174">_xlfn.XLOOKUP(AW$1,'Copy of PY1 Data(H)'!$A$1:$CZ$1,_xlfn.XLOOKUP($B174,'Copy of PY1 Data(H)'!$A$1:$A$288,'Copy of PY1 Data(H)'!$A$1:$CZ$288))</f>
        <v>#N/A</v>
      </c>
      <c r="AX174" s="968" t="e" cm="1">
        <f t="array" ref="AX174">_xlfn.XLOOKUP(AX$1,'Copy of PY1 Data(H)'!$A$1:$CZ$1,_xlfn.XLOOKUP($B174,'Copy of PY1 Data(H)'!$A$1:$A$288,'Copy of PY1 Data(H)'!$A$1:$CZ$288))</f>
        <v>#N/A</v>
      </c>
      <c r="AY174" s="968" t="e" cm="1">
        <f t="array" ref="AY174">_xlfn.XLOOKUP(AY$1,'Copy of PY1 Data(H)'!$A$1:$CZ$1,_xlfn.XLOOKUP($B174,'Copy of PY1 Data(H)'!$A$1:$A$288,'Copy of PY1 Data(H)'!$A$1:$CZ$288))</f>
        <v>#N/A</v>
      </c>
      <c r="AZ174" s="968" t="e" cm="1">
        <f t="array" ref="AZ174">_xlfn.XLOOKUP(AZ$1,'Copy of PY1 Data(H)'!$A$1:$CZ$1,_xlfn.XLOOKUP($B174,'Copy of PY1 Data(H)'!$A$1:$A$288,'Copy of PY1 Data(H)'!$A$1:$CZ$288))</f>
        <v>#N/A</v>
      </c>
      <c r="BA174" s="968" t="e" cm="1">
        <f t="array" ref="BA174">_xlfn.XLOOKUP(BA$1,'Copy of PY1 Data(H)'!$A$1:$CZ$1,_xlfn.XLOOKUP($B174,'Copy of PY1 Data(H)'!$A$1:$A$288,'Copy of PY1 Data(H)'!$A$1:$CZ$288))</f>
        <v>#N/A</v>
      </c>
      <c r="BB174" s="968" t="e" cm="1">
        <f t="array" ref="BB174">_xlfn.XLOOKUP(BB$1,'Copy of PY1 Data(H)'!$A$1:$CZ$1,_xlfn.XLOOKUP($B174,'Copy of PY1 Data(H)'!$A$1:$A$288,'Copy of PY1 Data(H)'!$A$1:$CZ$288))</f>
        <v>#N/A</v>
      </c>
      <c r="BC174" s="968" t="e" cm="1">
        <f t="array" ref="BC174">_xlfn.XLOOKUP(BC$1,'Copy of PY1 Data(H)'!$A$1:$CZ$1,_xlfn.XLOOKUP($B174,'Copy of PY1 Data(H)'!$A$1:$A$288,'Copy of PY1 Data(H)'!$A$1:$CZ$288))</f>
        <v>#N/A</v>
      </c>
      <c r="BD174" s="968" t="e" cm="1">
        <f t="array" ref="BD174">_xlfn.XLOOKUP(BD$1,'Copy of PY1 Data(H)'!$A$1:$CZ$1,_xlfn.XLOOKUP($B174,'Copy of PY1 Data(H)'!$A$1:$A$288,'Copy of PY1 Data(H)'!$A$1:$CZ$288))</f>
        <v>#N/A</v>
      </c>
      <c r="BE174" s="968" t="e" cm="1">
        <f t="array" ref="BE174">_xlfn.XLOOKUP(BE$1,'Copy of PY1 Data(H)'!$A$1:$CZ$1,_xlfn.XLOOKUP($B174,'Copy of PY1 Data(H)'!$A$1:$A$288,'Copy of PY1 Data(H)'!$A$1:$CZ$288))</f>
        <v>#N/A</v>
      </c>
      <c r="BF174" s="968" t="e" cm="1">
        <f t="array" ref="BF174">_xlfn.XLOOKUP(BF$1,'Copy of PY1 Data(H)'!$A$1:$CZ$1,_xlfn.XLOOKUP($B174,'Copy of PY1 Data(H)'!$A$1:$A$288,'Copy of PY1 Data(H)'!$A$1:$CZ$288))</f>
        <v>#N/A</v>
      </c>
      <c r="BG174" s="968" t="e" cm="1">
        <f t="array" ref="BG174">_xlfn.XLOOKUP(BG$1,'Copy of PY1 Data(H)'!$A$1:$CZ$1,_xlfn.XLOOKUP($B174,'Copy of PY1 Data(H)'!$A$1:$A$288,'Copy of PY1 Data(H)'!$A$1:$CZ$288))</f>
        <v>#N/A</v>
      </c>
      <c r="BH174" s="968" t="e" cm="1">
        <f t="array" ref="BH174">_xlfn.XLOOKUP(BH$1,'Copy of PY1 Data(H)'!$A$1:$CZ$1,_xlfn.XLOOKUP($B174,'Copy of PY1 Data(H)'!$A$1:$A$288,'Copy of PY1 Data(H)'!$A$1:$CZ$288))</f>
        <v>#N/A</v>
      </c>
      <c r="BI174" s="968" t="e" cm="1">
        <f t="array" ref="BI174">_xlfn.XLOOKUP(BI$1,'Copy of PY1 Data(H)'!$A$1:$CZ$1,_xlfn.XLOOKUP($B174,'Copy of PY1 Data(H)'!$A$1:$A$288,'Copy of PY1 Data(H)'!$A$1:$CZ$288))</f>
        <v>#N/A</v>
      </c>
      <c r="BJ174" s="968" t="e" cm="1">
        <f t="array" ref="BJ174">_xlfn.XLOOKUP(BJ$1,'Copy of PY1 Data(H)'!$A$1:$CZ$1,_xlfn.XLOOKUP($B174,'Copy of PY1 Data(H)'!$A$1:$A$288,'Copy of PY1 Data(H)'!$A$1:$CZ$288))</f>
        <v>#N/A</v>
      </c>
      <c r="BK174" s="968" t="e" cm="1">
        <f t="array" ref="BK174">_xlfn.XLOOKUP(BK$1,'Copy of PY1 Data(H)'!$A$1:$CZ$1,_xlfn.XLOOKUP($B174,'Copy of PY1 Data(H)'!$A$1:$A$288,'Copy of PY1 Data(H)'!$A$1:$CZ$288))</f>
        <v>#N/A</v>
      </c>
      <c r="BL174" s="968" t="e" cm="1">
        <f t="array" ref="BL174">_xlfn.XLOOKUP(BL$1,'Copy of PY1 Data(H)'!$A$1:$CZ$1,_xlfn.XLOOKUP($B174,'Copy of PY1 Data(H)'!$A$1:$A$288,'Copy of PY1 Data(H)'!$A$1:$CZ$288))</f>
        <v>#N/A</v>
      </c>
      <c r="BM174" s="968" t="e" cm="1">
        <f t="array" ref="BM174">_xlfn.XLOOKUP(BM$1,'Copy of PY1 Data(H)'!$A$1:$CZ$1,_xlfn.XLOOKUP($B174,'Copy of PY1 Data(H)'!$A$1:$A$288,'Copy of PY1 Data(H)'!$A$1:$CZ$288))</f>
        <v>#N/A</v>
      </c>
      <c r="BN174" s="968" t="e" cm="1">
        <f t="array" ref="BN174">_xlfn.XLOOKUP(BN$1,'Copy of PY1 Data(H)'!$A$1:$CZ$1,_xlfn.XLOOKUP($B174,'Copy of PY1 Data(H)'!$A$1:$A$288,'Copy of PY1 Data(H)'!$A$1:$CZ$288))</f>
        <v>#N/A</v>
      </c>
      <c r="BO174" s="968" t="e" cm="1">
        <f t="array" ref="BO174">_xlfn.XLOOKUP(BO$1,'Copy of PY1 Data(H)'!$A$1:$CZ$1,_xlfn.XLOOKUP($B174,'Copy of PY1 Data(H)'!$A$1:$A$288,'Copy of PY1 Data(H)'!$A$1:$CZ$288))</f>
        <v>#N/A</v>
      </c>
      <c r="BP174" s="968" t="e" cm="1">
        <f t="array" ref="BP174">_xlfn.XLOOKUP(BP$1,'Copy of PY1 Data(H)'!$A$1:$CZ$1,_xlfn.XLOOKUP($B174,'Copy of PY1 Data(H)'!$A$1:$A$288,'Copy of PY1 Data(H)'!$A$1:$CZ$288))</f>
        <v>#N/A</v>
      </c>
      <c r="BQ174" s="968" t="e" cm="1">
        <f t="array" ref="BQ174">_xlfn.XLOOKUP(BQ$1,'Copy of PY1 Data(H)'!$A$1:$CZ$1,_xlfn.XLOOKUP($B174,'Copy of PY1 Data(H)'!$A$1:$A$288,'Copy of PY1 Data(H)'!$A$1:$CZ$288))</f>
        <v>#N/A</v>
      </c>
      <c r="BR174" s="968" t="e" cm="1">
        <f t="array" ref="BR174">_xlfn.XLOOKUP(BR$1,'Copy of PY1 Data(H)'!$A$1:$CZ$1,_xlfn.XLOOKUP($B174,'Copy of PY1 Data(H)'!$A$1:$A$288,'Copy of PY1 Data(H)'!$A$1:$CZ$288))</f>
        <v>#N/A</v>
      </c>
      <c r="BS174" s="968" t="e" cm="1">
        <f t="array" ref="BS174">_xlfn.XLOOKUP(BS$1,'Copy of PY1 Data(H)'!$A$1:$CZ$1,_xlfn.XLOOKUP($B174,'Copy of PY1 Data(H)'!$A$1:$A$288,'Copy of PY1 Data(H)'!$A$1:$CZ$288))</f>
        <v>#N/A</v>
      </c>
      <c r="BT174" s="968" t="e" cm="1">
        <f t="array" ref="BT174">_xlfn.XLOOKUP(BT$1,'Copy of PY1 Data(H)'!$A$1:$CZ$1,_xlfn.XLOOKUP($B174,'Copy of PY1 Data(H)'!$A$1:$A$288,'Copy of PY1 Data(H)'!$A$1:$CZ$288))</f>
        <v>#N/A</v>
      </c>
      <c r="BU174" s="968" t="e" cm="1">
        <f t="array" ref="BU174">_xlfn.XLOOKUP(BU$1,'Copy of PY1 Data(H)'!$A$1:$CZ$1,_xlfn.XLOOKUP($B174,'Copy of PY1 Data(H)'!$A$1:$A$288,'Copy of PY1 Data(H)'!$A$1:$CZ$288))</f>
        <v>#N/A</v>
      </c>
      <c r="BV174" s="968" t="e" cm="1">
        <f t="array" ref="BV174">_xlfn.XLOOKUP(BV$1,'Copy of PY1 Data(H)'!$A$1:$CZ$1,_xlfn.XLOOKUP($B174,'Copy of PY1 Data(H)'!$A$1:$A$288,'Copy of PY1 Data(H)'!$A$1:$CZ$288))</f>
        <v>#N/A</v>
      </c>
      <c r="BW174" s="968" t="e" cm="1">
        <f t="array" ref="BW174">_xlfn.XLOOKUP(BW$1,'Copy of PY1 Data(H)'!$A$1:$CZ$1,_xlfn.XLOOKUP($B174,'Copy of PY1 Data(H)'!$A$1:$A$288,'Copy of PY1 Data(H)'!$A$1:$CZ$288))</f>
        <v>#N/A</v>
      </c>
      <c r="BX174" s="968" t="e" cm="1">
        <f t="array" ref="BX174">_xlfn.XLOOKUP(BX$1,'Copy of PY1 Data(H)'!$A$1:$CZ$1,_xlfn.XLOOKUP($B174,'Copy of PY1 Data(H)'!$A$1:$A$288,'Copy of PY1 Data(H)'!$A$1:$CZ$288))</f>
        <v>#N/A</v>
      </c>
      <c r="BY174" s="968" t="e" cm="1">
        <f t="array" ref="BY174">_xlfn.XLOOKUP(BY$1,'Copy of PY1 Data(H)'!$A$1:$CZ$1,_xlfn.XLOOKUP($B174,'Copy of PY1 Data(H)'!$A$1:$A$288,'Copy of PY1 Data(H)'!$A$1:$CZ$288))</f>
        <v>#N/A</v>
      </c>
      <c r="BZ174" s="968" t="e" cm="1">
        <f t="array" ref="BZ174">_xlfn.XLOOKUP(BZ$1,'Copy of PY1 Data(H)'!$A$1:$CZ$1,_xlfn.XLOOKUP($B174,'Copy of PY1 Data(H)'!$A$1:$A$288,'Copy of PY1 Data(H)'!$A$1:$CZ$288))</f>
        <v>#N/A</v>
      </c>
      <c r="CA174" s="968" t="e" cm="1">
        <f t="array" ref="CA174">_xlfn.XLOOKUP(CA$1,'Copy of PY1 Data(H)'!$A$1:$CZ$1,_xlfn.XLOOKUP($B174,'Copy of PY1 Data(H)'!$A$1:$A$288,'Copy of PY1 Data(H)'!$A$1:$CZ$288))</f>
        <v>#N/A</v>
      </c>
      <c r="CB174" s="968" t="e" cm="1">
        <f t="array" ref="CB174">_xlfn.XLOOKUP(CB$1,'Copy of PY1 Data(H)'!$A$1:$CZ$1,_xlfn.XLOOKUP($B174,'Copy of PY1 Data(H)'!$A$1:$A$288,'Copy of PY1 Data(H)'!$A$1:$CZ$288))</f>
        <v>#N/A</v>
      </c>
      <c r="CC174" s="968" t="e" cm="1">
        <f t="array" ref="CC174">_xlfn.XLOOKUP(CC$1,'Copy of PY1 Data(H)'!$A$1:$CZ$1,_xlfn.XLOOKUP($B174,'Copy of PY1 Data(H)'!$A$1:$A$288,'Copy of PY1 Data(H)'!$A$1:$CZ$288))</f>
        <v>#N/A</v>
      </c>
      <c r="CD174" s="968" t="e" cm="1">
        <f t="array" ref="CD174">_xlfn.XLOOKUP(CD$1,'Copy of PY1 Data(H)'!$A$1:$CZ$1,_xlfn.XLOOKUP($B174,'Copy of PY1 Data(H)'!$A$1:$A$288,'Copy of PY1 Data(H)'!$A$1:$CZ$288))</f>
        <v>#N/A</v>
      </c>
    </row>
    <row r="175" spans="1:82" x14ac:dyDescent="0.3">
      <c r="A175" s="180">
        <v>334</v>
      </c>
      <c r="C175" s="180"/>
      <c r="D175" s="180" cm="1">
        <f t="array" ref="D175">_xlfn.XLOOKUP(D$1,'Copy of PY1 Data(H)'!$A$1:$CZ$1,_xlfn.XLOOKUP($A175,'Copy of PY1 Data(H)'!$A$1:$A$288,'Copy of PY1 Data(H)'!$A$1:$CZ$288))</f>
        <v>2445413</v>
      </c>
      <c r="E175" s="180" cm="1">
        <f t="array" ref="E175">_xlfn.XLOOKUP(E$1,'Copy of PY1 Data(H)'!$A$1:$CZ$1,_xlfn.XLOOKUP($A175,'Copy of PY1 Data(H)'!$A$1:$A$288,'Copy of PY1 Data(H)'!$A$1:$CZ$288))</f>
        <v>4359786</v>
      </c>
      <c r="F175" s="180" cm="1">
        <f t="array" ref="F175">_xlfn.XLOOKUP(F$1,'Copy of PY1 Data(H)'!$A$1:$CZ$1,_xlfn.XLOOKUP($A175,'Copy of PY1 Data(H)'!$A$1:$A$288,'Copy of PY1 Data(H)'!$A$1:$CZ$288))</f>
        <v>1514666</v>
      </c>
      <c r="G175" s="180" cm="1">
        <f t="array" ref="G175">_xlfn.XLOOKUP(G$1,'Copy of PY1 Data(H)'!$A$1:$CZ$1,_xlfn.XLOOKUP($A175,'Copy of PY1 Data(H)'!$A$1:$A$288,'Copy of PY1 Data(H)'!$A$1:$CZ$288))</f>
        <v>1145284</v>
      </c>
      <c r="H175" s="180" cm="1">
        <f t="array" ref="H175">_xlfn.XLOOKUP(H$1,'Copy of PY1 Data(H)'!$A$1:$CZ$1,_xlfn.XLOOKUP($A175,'Copy of PY1 Data(H)'!$A$1:$A$288,'Copy of PY1 Data(H)'!$A$1:$CZ$288))</f>
        <v>1364104</v>
      </c>
      <c r="I175" s="180" cm="1">
        <f t="array" ref="I175">_xlfn.XLOOKUP(I$1,'Copy of PY1 Data(H)'!$A$1:$CZ$1,_xlfn.XLOOKUP($A175,'Copy of PY1 Data(H)'!$A$1:$A$288,'Copy of PY1 Data(H)'!$A$1:$CZ$288))</f>
        <v>693074</v>
      </c>
      <c r="J175" s="180" cm="1">
        <f t="array" ref="J175">_xlfn.XLOOKUP(J$1,'Copy of PY1 Data(H)'!$A$1:$CZ$1,_xlfn.XLOOKUP($A175,'Copy of PY1 Data(H)'!$A$1:$A$288,'Copy of PY1 Data(H)'!$A$1:$CZ$288))</f>
        <v>152223</v>
      </c>
      <c r="K175" s="180" cm="1">
        <f t="array" ref="K175">_xlfn.XLOOKUP(K$1,'Copy of PY1 Data(H)'!$A$1:$CZ$1,_xlfn.XLOOKUP($A175,'Copy of PY1 Data(H)'!$A$1:$A$288,'Copy of PY1 Data(H)'!$A$1:$CZ$288))</f>
        <v>105289</v>
      </c>
      <c r="L175" s="180" cm="1">
        <f t="array" ref="L175">_xlfn.XLOOKUP(L$1,'Copy of PY1 Data(H)'!$A$1:$CZ$1,_xlfn.XLOOKUP($A175,'Copy of PY1 Data(H)'!$A$1:$A$288,'Copy of PY1 Data(H)'!$A$1:$CZ$288))</f>
        <v>16040949</v>
      </c>
      <c r="M175" s="180" cm="1">
        <f t="array" ref="M175">_xlfn.XLOOKUP(M$1,'Copy of PY1 Data(H)'!$A$1:$CZ$1,_xlfn.XLOOKUP($A175,'Copy of PY1 Data(H)'!$A$1:$A$288,'Copy of PY1 Data(H)'!$A$1:$CZ$288))</f>
        <v>783198593</v>
      </c>
      <c r="N175" s="180" cm="1">
        <f t="array" ref="N175">_xlfn.XLOOKUP(N$1,'Copy of PY1 Data(H)'!$A$1:$CZ$1,_xlfn.XLOOKUP($A175,'Copy of PY1 Data(H)'!$A$1:$A$288,'Copy of PY1 Data(H)'!$A$1:$CZ$288))</f>
        <v>3956162</v>
      </c>
      <c r="O175" s="180" cm="1">
        <f t="array" ref="O175">_xlfn.XLOOKUP(O$1,'Copy of PY1 Data(H)'!$A$1:$CZ$1,_xlfn.XLOOKUP($A175,'Copy of PY1 Data(H)'!$A$1:$A$288,'Copy of PY1 Data(H)'!$A$1:$CZ$288))</f>
        <v>18111758</v>
      </c>
      <c r="P175" s="180" cm="1">
        <f t="array" ref="P175">_xlfn.XLOOKUP(P$1,'Copy of PY1 Data(H)'!$A$1:$CZ$1,_xlfn.XLOOKUP($A175,'Copy of PY1 Data(H)'!$A$1:$A$288,'Copy of PY1 Data(H)'!$A$1:$CZ$288))</f>
        <v>76699</v>
      </c>
      <c r="Q175" s="180" cm="1">
        <f t="array" ref="Q175">_xlfn.XLOOKUP(Q$1,'Copy of PY1 Data(H)'!$A$1:$CZ$1,_xlfn.XLOOKUP($A175,'Copy of PY1 Data(H)'!$A$1:$A$288,'Copy of PY1 Data(H)'!$A$1:$CZ$288))</f>
        <v>27874852</v>
      </c>
      <c r="R175" s="180" cm="1">
        <f t="array" ref="R175">_xlfn.XLOOKUP(R$1,'Copy of PY1 Data(H)'!$A$1:$CZ$1,_xlfn.XLOOKUP($A175,'Copy of PY1 Data(H)'!$A$1:$A$288,'Copy of PY1 Data(H)'!$A$1:$CZ$288))</f>
        <v>269105</v>
      </c>
      <c r="S175" s="180" cm="1">
        <f t="array" ref="S175">_xlfn.XLOOKUP(S$1,'Copy of PY1 Data(H)'!$A$1:$CZ$1,_xlfn.XLOOKUP($A175,'Copy of PY1 Data(H)'!$A$1:$A$288,'Copy of PY1 Data(H)'!$A$1:$CZ$288))</f>
        <v>867050</v>
      </c>
      <c r="T175" s="180" cm="1">
        <f t="array" ref="T175">_xlfn.XLOOKUP(T$1,'Copy of PY1 Data(H)'!$A$1:$CZ$1,_xlfn.XLOOKUP($A175,'Copy of PY1 Data(H)'!$A$1:$A$288,'Copy of PY1 Data(H)'!$A$1:$CZ$288))</f>
        <v>3017136</v>
      </c>
      <c r="U175" s="180" cm="1">
        <f t="array" ref="U175">_xlfn.XLOOKUP(U$1,'Copy of PY1 Data(H)'!$A$1:$CZ$1,_xlfn.XLOOKUP($A175,'Copy of PY1 Data(H)'!$A$1:$A$288,'Copy of PY1 Data(H)'!$A$1:$CZ$288))</f>
        <v>1336285</v>
      </c>
      <c r="V175" s="180" cm="1">
        <f t="array" ref="V175">_xlfn.XLOOKUP(V$1,'Copy of PY1 Data(H)'!$A$1:$CZ$1,_xlfn.XLOOKUP($A175,'Copy of PY1 Data(H)'!$A$1:$A$288,'Copy of PY1 Data(H)'!$A$1:$CZ$288))</f>
        <v>10359463</v>
      </c>
      <c r="W175" s="180" cm="1">
        <f t="array" ref="W175">_xlfn.XLOOKUP(W$1,'Copy of PY1 Data(H)'!$A$1:$CZ$1,_xlfn.XLOOKUP($A175,'Copy of PY1 Data(H)'!$A$1:$A$288,'Copy of PY1 Data(H)'!$A$1:$CZ$288))</f>
        <v>0</v>
      </c>
      <c r="X175" s="180" cm="1">
        <f t="array" ref="X175">_xlfn.XLOOKUP(X$1,'Copy of PY1 Data(H)'!$A$1:$CZ$1,_xlfn.XLOOKUP($A175,'Copy of PY1 Data(H)'!$A$1:$A$288,'Copy of PY1 Data(H)'!$A$1:$CZ$288))</f>
        <v>0</v>
      </c>
      <c r="Y175" s="180" cm="1">
        <f t="array" ref="Y175">_xlfn.XLOOKUP(Y$1,'Copy of PY1 Data(H)'!$A$1:$CZ$1,_xlfn.XLOOKUP($A175,'Copy of PY1 Data(H)'!$A$1:$A$288,'Copy of PY1 Data(H)'!$A$1:$CZ$288))</f>
        <v>2868877</v>
      </c>
      <c r="Z175" s="180" cm="1">
        <f t="array" ref="Z175">_xlfn.XLOOKUP(Z$1,'Copy of PY1 Data(H)'!$A$1:$CZ$1,_xlfn.XLOOKUP($A175,'Copy of PY1 Data(H)'!$A$1:$A$288,'Copy of PY1 Data(H)'!$A$1:$CZ$288))</f>
        <v>149876250</v>
      </c>
      <c r="AA175" s="180" cm="1">
        <f t="array" ref="AA175">_xlfn.XLOOKUP(AA$1,'Copy of PY1 Data(H)'!$A$1:$CZ$1,_xlfn.XLOOKUP($A175,'Copy of PY1 Data(H)'!$A$1:$A$288,'Copy of PY1 Data(H)'!$A$1:$CZ$288))</f>
        <v>1726355</v>
      </c>
      <c r="AB175" s="180" cm="1">
        <f t="array" ref="AB175">_xlfn.XLOOKUP(AB$1,'Copy of PY1 Data(H)'!$A$1:$CZ$1,_xlfn.XLOOKUP($A175,'Copy of PY1 Data(H)'!$A$1:$A$288,'Copy of PY1 Data(H)'!$A$1:$CZ$288))</f>
        <v>739529</v>
      </c>
      <c r="AC175" s="180" cm="1">
        <f t="array" ref="AC175">_xlfn.XLOOKUP(AC$1,'Copy of PY1 Data(H)'!$A$1:$CZ$1,_xlfn.XLOOKUP($A175,'Copy of PY1 Data(H)'!$A$1:$A$288,'Copy of PY1 Data(H)'!$A$1:$CZ$288))</f>
        <v>150676310</v>
      </c>
      <c r="AD175" s="180" cm="1">
        <f t="array" ref="AD175">_xlfn.XLOOKUP(AD$1,'Copy of PY1 Data(H)'!$A$1:$CZ$1,_xlfn.XLOOKUP($A175,'Copy of PY1 Data(H)'!$A$1:$A$288,'Copy of PY1 Data(H)'!$A$1:$CZ$288))</f>
        <v>2014986</v>
      </c>
      <c r="AE175" s="180" cm="1">
        <f t="array" ref="AE175">_xlfn.XLOOKUP(AE$1,'Copy of PY1 Data(H)'!$A$1:$CZ$1,_xlfn.XLOOKUP($A175,'Copy of PY1 Data(H)'!$A$1:$A$288,'Copy of PY1 Data(H)'!$A$1:$CZ$288))</f>
        <v>0</v>
      </c>
      <c r="AF175" s="180" cm="1">
        <f t="array" ref="AF175">_xlfn.XLOOKUP(AF$1,'Copy of PY1 Data(H)'!$A$1:$CZ$1,_xlfn.XLOOKUP($A175,'Copy of PY1 Data(H)'!$A$1:$A$288,'Copy of PY1 Data(H)'!$A$1:$CZ$288))</f>
        <v>482172037</v>
      </c>
      <c r="AG175" s="180" cm="1">
        <f t="array" ref="AG175">_xlfn.XLOOKUP(AG$1,'Copy of PY1 Data(H)'!$A$1:$CZ$1,_xlfn.XLOOKUP($A175,'Copy of PY1 Data(H)'!$A$1:$A$288,'Copy of PY1 Data(H)'!$A$1:$CZ$288))</f>
        <v>585762</v>
      </c>
      <c r="AH175" s="180" cm="1">
        <f t="array" ref="AH175">_xlfn.XLOOKUP(AH$1,'Copy of PY1 Data(H)'!$A$1:$CZ$1,_xlfn.XLOOKUP($A175,'Copy of PY1 Data(H)'!$A$1:$A$288,'Copy of PY1 Data(H)'!$A$1:$CZ$288))</f>
        <v>381297</v>
      </c>
      <c r="AI175" s="180" cm="1">
        <f t="array" ref="AI175">_xlfn.XLOOKUP(AI$1,'Copy of PY1 Data(H)'!$A$1:$CZ$1,_xlfn.XLOOKUP($A175,'Copy of PY1 Data(H)'!$A$1:$A$288,'Copy of PY1 Data(H)'!$A$1:$CZ$288))</f>
        <v>11754909</v>
      </c>
      <c r="AJ175" s="180" cm="1">
        <f t="array" ref="AJ175">_xlfn.XLOOKUP(AJ$1,'Copy of PY1 Data(H)'!$A$1:$CZ$1,_xlfn.XLOOKUP($A175,'Copy of PY1 Data(H)'!$A$1:$A$288,'Copy of PY1 Data(H)'!$A$1:$CZ$288))</f>
        <v>1738716</v>
      </c>
      <c r="AK175" s="180" cm="1">
        <f t="array" ref="AK175">_xlfn.XLOOKUP(AK$1,'Copy of PY1 Data(H)'!$A$1:$CZ$1,_xlfn.XLOOKUP($A175,'Copy of PY1 Data(H)'!$A$1:$A$288,'Copy of PY1 Data(H)'!$A$1:$CZ$288))</f>
        <v>672242</v>
      </c>
      <c r="AL175" s="180" cm="1">
        <f t="array" ref="AL175">_xlfn.XLOOKUP(AL$1,'Copy of PY1 Data(H)'!$A$1:$CZ$1,_xlfn.XLOOKUP($A175,'Copy of PY1 Data(H)'!$A$1:$A$288,'Copy of PY1 Data(H)'!$A$1:$CZ$288))</f>
        <v>0</v>
      </c>
      <c r="AM175" s="180" cm="1">
        <f t="array" ref="AM175">_xlfn.XLOOKUP(AM$1,'Copy of PY1 Data(H)'!$A$1:$CZ$1,_xlfn.XLOOKUP($A175,'Copy of PY1 Data(H)'!$A$1:$A$288,'Copy of PY1 Data(H)'!$A$1:$CZ$288))</f>
        <v>882914</v>
      </c>
      <c r="AN175" s="180" cm="1">
        <f t="array" ref="AN175">_xlfn.XLOOKUP(AN$1,'Copy of PY1 Data(H)'!$A$1:$CZ$1,_xlfn.XLOOKUP($A175,'Copy of PY1 Data(H)'!$A$1:$A$288,'Copy of PY1 Data(H)'!$A$1:$CZ$288))</f>
        <v>30985575</v>
      </c>
      <c r="AO175" s="180" cm="1">
        <f t="array" ref="AO175">_xlfn.XLOOKUP(AO$1,'Copy of PY1 Data(H)'!$A$1:$CZ$1,_xlfn.XLOOKUP($A175,'Copy of PY1 Data(H)'!$A$1:$A$288,'Copy of PY1 Data(H)'!$A$1:$CZ$288))</f>
        <v>0</v>
      </c>
      <c r="AP175" s="180" cm="1">
        <f t="array" ref="AP175">_xlfn.XLOOKUP(AP$1,'Copy of PY1 Data(H)'!$A$1:$CZ$1,_xlfn.XLOOKUP($A175,'Copy of PY1 Data(H)'!$A$1:$A$288,'Copy of PY1 Data(H)'!$A$1:$CZ$288))</f>
        <v>8152329</v>
      </c>
      <c r="AQ175" s="180" cm="1">
        <f t="array" ref="AQ175">_xlfn.XLOOKUP(AQ$1,'Copy of PY1 Data(H)'!$A$1:$CZ$1,_xlfn.XLOOKUP($A175,'Copy of PY1 Data(H)'!$A$1:$A$288,'Copy of PY1 Data(H)'!$A$1:$CZ$288))</f>
        <v>4756508</v>
      </c>
      <c r="AR175" s="180" cm="1">
        <f t="array" ref="AR175">_xlfn.XLOOKUP(AR$1,'Copy of PY1 Data(H)'!$A$1:$CZ$1,_xlfn.XLOOKUP($A175,'Copy of PY1 Data(H)'!$A$1:$A$288,'Copy of PY1 Data(H)'!$A$1:$CZ$288))</f>
        <v>300791</v>
      </c>
      <c r="AS175" s="180" cm="1">
        <f t="array" ref="AS175">_xlfn.XLOOKUP(AS$1,'Copy of PY1 Data(H)'!$A$1:$CZ$1,_xlfn.XLOOKUP($A175,'Copy of PY1 Data(H)'!$A$1:$A$288,'Copy of PY1 Data(H)'!$A$1:$CZ$288))</f>
        <v>0</v>
      </c>
      <c r="AT175" s="180" cm="1">
        <f t="array" ref="AT175">_xlfn.XLOOKUP(AT$1,'Copy of PY1 Data(H)'!$A$1:$CZ$1,_xlfn.XLOOKUP($A175,'Copy of PY1 Data(H)'!$A$1:$A$288,'Copy of PY1 Data(H)'!$A$1:$CZ$288))</f>
        <v>510519</v>
      </c>
      <c r="AU175" s="180" cm="1">
        <f t="array" ref="AU175">_xlfn.XLOOKUP(AU$1,'Copy of PY1 Data(H)'!$A$1:$CZ$1,_xlfn.XLOOKUP($A175,'Copy of PY1 Data(H)'!$A$1:$A$288,'Copy of PY1 Data(H)'!$A$1:$CZ$288))</f>
        <v>881615670</v>
      </c>
      <c r="AV175" s="180" cm="1">
        <f t="array" ref="AV175">_xlfn.XLOOKUP(AV$1,'Copy of PY1 Data(H)'!$A$1:$CZ$1,_xlfn.XLOOKUP($A175,'Copy of PY1 Data(H)'!$A$1:$A$288,'Copy of PY1 Data(H)'!$A$1:$CZ$288))</f>
        <v>237325575</v>
      </c>
      <c r="AW175" s="180" cm="1">
        <f t="array" ref="AW175">_xlfn.XLOOKUP(AW$1,'Copy of PY1 Data(H)'!$A$1:$CZ$1,_xlfn.XLOOKUP($A175,'Copy of PY1 Data(H)'!$A$1:$A$288,'Copy of PY1 Data(H)'!$A$1:$CZ$288))</f>
        <v>8692206</v>
      </c>
      <c r="AX175" s="180" cm="1">
        <f t="array" ref="AX175">_xlfn.XLOOKUP(AX$1,'Copy of PY1 Data(H)'!$A$1:$CZ$1,_xlfn.XLOOKUP($A175,'Copy of PY1 Data(H)'!$A$1:$A$288,'Copy of PY1 Data(H)'!$A$1:$CZ$288))</f>
        <v>719736</v>
      </c>
      <c r="AY175" s="180" cm="1">
        <f t="array" ref="AY175">_xlfn.XLOOKUP(AY$1,'Copy of PY1 Data(H)'!$A$1:$CZ$1,_xlfn.XLOOKUP($A175,'Copy of PY1 Data(H)'!$A$1:$A$288,'Copy of PY1 Data(H)'!$A$1:$CZ$288))</f>
        <v>522392</v>
      </c>
      <c r="AZ175" s="180" cm="1">
        <f t="array" ref="AZ175">_xlfn.XLOOKUP(AZ$1,'Copy of PY1 Data(H)'!$A$1:$CZ$1,_xlfn.XLOOKUP($A175,'Copy of PY1 Data(H)'!$A$1:$A$288,'Copy of PY1 Data(H)'!$A$1:$CZ$288))</f>
        <v>178469</v>
      </c>
      <c r="BA175" s="180" cm="1">
        <f t="array" ref="BA175">_xlfn.XLOOKUP(BA$1,'Copy of PY1 Data(H)'!$A$1:$CZ$1,_xlfn.XLOOKUP($A175,'Copy of PY1 Data(H)'!$A$1:$A$288,'Copy of PY1 Data(H)'!$A$1:$CZ$288))</f>
        <v>0</v>
      </c>
      <c r="BB175" s="180" cm="1">
        <f t="array" ref="BB175">_xlfn.XLOOKUP(BB$1,'Copy of PY1 Data(H)'!$A$1:$CZ$1,_xlfn.XLOOKUP($A175,'Copy of PY1 Data(H)'!$A$1:$A$288,'Copy of PY1 Data(H)'!$A$1:$CZ$288))</f>
        <v>22586675</v>
      </c>
      <c r="BC175" s="180" cm="1">
        <f t="array" ref="BC175">_xlfn.XLOOKUP(BC$1,'Copy of PY1 Data(H)'!$A$1:$CZ$1,_xlfn.XLOOKUP($A175,'Copy of PY1 Data(H)'!$A$1:$A$288,'Copy of PY1 Data(H)'!$A$1:$CZ$288))</f>
        <v>741391</v>
      </c>
      <c r="BD175" s="180" cm="1">
        <f t="array" ref="BD175">_xlfn.XLOOKUP(BD$1,'Copy of PY1 Data(H)'!$A$1:$CZ$1,_xlfn.XLOOKUP($A175,'Copy of PY1 Data(H)'!$A$1:$A$288,'Copy of PY1 Data(H)'!$A$1:$CZ$288))</f>
        <v>447779</v>
      </c>
      <c r="BE175" s="180" cm="1">
        <f t="array" ref="BE175">_xlfn.XLOOKUP(BE$1,'Copy of PY1 Data(H)'!$A$1:$CZ$1,_xlfn.XLOOKUP($A175,'Copy of PY1 Data(H)'!$A$1:$A$288,'Copy of PY1 Data(H)'!$A$1:$CZ$288))</f>
        <v>54824</v>
      </c>
      <c r="BF175" s="180" cm="1">
        <f t="array" ref="BF175">_xlfn.XLOOKUP(BF$1,'Copy of PY1 Data(H)'!$A$1:$CZ$1,_xlfn.XLOOKUP($A175,'Copy of PY1 Data(H)'!$A$1:$A$288,'Copy of PY1 Data(H)'!$A$1:$CZ$288))</f>
        <v>33223191</v>
      </c>
      <c r="BG175" s="180" cm="1">
        <f t="array" ref="BG175">_xlfn.XLOOKUP(BG$1,'Copy of PY1 Data(H)'!$A$1:$CZ$1,_xlfn.XLOOKUP($A175,'Copy of PY1 Data(H)'!$A$1:$A$288,'Copy of PY1 Data(H)'!$A$1:$CZ$288))</f>
        <v>63857</v>
      </c>
      <c r="BH175" s="180" cm="1">
        <f t="array" ref="BH175">_xlfn.XLOOKUP(BH$1,'Copy of PY1 Data(H)'!$A$1:$CZ$1,_xlfn.XLOOKUP($A175,'Copy of PY1 Data(H)'!$A$1:$A$288,'Copy of PY1 Data(H)'!$A$1:$CZ$288))</f>
        <v>22954566</v>
      </c>
      <c r="BI175" s="180" cm="1">
        <f t="array" ref="BI175">_xlfn.XLOOKUP(BI$1,'Copy of PY1 Data(H)'!$A$1:$CZ$1,_xlfn.XLOOKUP($A175,'Copy of PY1 Data(H)'!$A$1:$A$288,'Copy of PY1 Data(H)'!$A$1:$CZ$288))</f>
        <v>5805077</v>
      </c>
      <c r="BJ175" s="180" cm="1">
        <f t="array" ref="BJ175">_xlfn.XLOOKUP(BJ$1,'Copy of PY1 Data(H)'!$A$1:$CZ$1,_xlfn.XLOOKUP($A175,'Copy of PY1 Data(H)'!$A$1:$A$288,'Copy of PY1 Data(H)'!$A$1:$CZ$288))</f>
        <v>1284013</v>
      </c>
      <c r="BK175" s="180" cm="1">
        <f t="array" ref="BK175">_xlfn.XLOOKUP(BK$1,'Copy of PY1 Data(H)'!$A$1:$CZ$1,_xlfn.XLOOKUP($A175,'Copy of PY1 Data(H)'!$A$1:$A$288,'Copy of PY1 Data(H)'!$A$1:$CZ$288))</f>
        <v>274596</v>
      </c>
      <c r="BL175" s="180" cm="1">
        <f t="array" ref="BL175">_xlfn.XLOOKUP(BL$1,'Copy of PY1 Data(H)'!$A$1:$CZ$1,_xlfn.XLOOKUP($A175,'Copy of PY1 Data(H)'!$A$1:$A$288,'Copy of PY1 Data(H)'!$A$1:$CZ$288))</f>
        <v>44531591</v>
      </c>
      <c r="BM175" s="180" cm="1">
        <f t="array" ref="BM175">_xlfn.XLOOKUP(BM$1,'Copy of PY1 Data(H)'!$A$1:$CZ$1,_xlfn.XLOOKUP($A175,'Copy of PY1 Data(H)'!$A$1:$A$288,'Copy of PY1 Data(H)'!$A$1:$CZ$288))</f>
        <v>49888264</v>
      </c>
      <c r="BN175" s="180" cm="1">
        <f t="array" ref="BN175">_xlfn.XLOOKUP(BN$1,'Copy of PY1 Data(H)'!$A$1:$CZ$1,_xlfn.XLOOKUP($A175,'Copy of PY1 Data(H)'!$A$1:$A$288,'Copy of PY1 Data(H)'!$A$1:$CZ$288))</f>
        <v>4351150</v>
      </c>
      <c r="BO175" s="180" cm="1">
        <f t="array" ref="BO175">_xlfn.XLOOKUP(BO$1,'Copy of PY1 Data(H)'!$A$1:$CZ$1,_xlfn.XLOOKUP($A175,'Copy of PY1 Data(H)'!$A$1:$A$288,'Copy of PY1 Data(H)'!$A$1:$CZ$288))</f>
        <v>140329869</v>
      </c>
      <c r="BP175" s="180" cm="1">
        <f t="array" ref="BP175">_xlfn.XLOOKUP(BP$1,'Copy of PY1 Data(H)'!$A$1:$CZ$1,_xlfn.XLOOKUP($A175,'Copy of PY1 Data(H)'!$A$1:$A$288,'Copy of PY1 Data(H)'!$A$1:$CZ$288))</f>
        <v>784265911</v>
      </c>
      <c r="BQ175" s="180" cm="1">
        <f t="array" ref="BQ175">_xlfn.XLOOKUP(BQ$1,'Copy of PY1 Data(H)'!$A$1:$CZ$1,_xlfn.XLOOKUP($A175,'Copy of PY1 Data(H)'!$A$1:$A$288,'Copy of PY1 Data(H)'!$A$1:$CZ$288))</f>
        <v>1554935</v>
      </c>
      <c r="BR175" s="180" cm="1">
        <f t="array" ref="BR175">_xlfn.XLOOKUP(BR$1,'Copy of PY1 Data(H)'!$A$1:$CZ$1,_xlfn.XLOOKUP($A175,'Copy of PY1 Data(H)'!$A$1:$A$288,'Copy of PY1 Data(H)'!$A$1:$CZ$288))</f>
        <v>24952459</v>
      </c>
      <c r="BS175" s="180" cm="1">
        <f t="array" ref="BS175">_xlfn.XLOOKUP(BS$1,'Copy of PY1 Data(H)'!$A$1:$CZ$1,_xlfn.XLOOKUP($A175,'Copy of PY1 Data(H)'!$A$1:$A$288,'Copy of PY1 Data(H)'!$A$1:$CZ$288))</f>
        <v>4182962</v>
      </c>
      <c r="BT175" s="180" cm="1">
        <f t="array" ref="BT175">_xlfn.XLOOKUP(BT$1,'Copy of PY1 Data(H)'!$A$1:$CZ$1,_xlfn.XLOOKUP($A175,'Copy of PY1 Data(H)'!$A$1:$A$288,'Copy of PY1 Data(H)'!$A$1:$CZ$288))</f>
        <v>0</v>
      </c>
      <c r="BU175" s="180" cm="1">
        <f t="array" ref="BU175">_xlfn.XLOOKUP(BU$1,'Copy of PY1 Data(H)'!$A$1:$CZ$1,_xlfn.XLOOKUP($A175,'Copy of PY1 Data(H)'!$A$1:$A$288,'Copy of PY1 Data(H)'!$A$1:$CZ$288))</f>
        <v>2113840</v>
      </c>
      <c r="BV175" s="180" cm="1">
        <f t="array" ref="BV175">_xlfn.XLOOKUP(BV$1,'Copy of PY1 Data(H)'!$A$1:$CZ$1,_xlfn.XLOOKUP($A175,'Copy of PY1 Data(H)'!$A$1:$A$288,'Copy of PY1 Data(H)'!$A$1:$CZ$288))</f>
        <v>1445251</v>
      </c>
      <c r="BW175" s="180" cm="1">
        <f t="array" ref="BW175">_xlfn.XLOOKUP(BW$1,'Copy of PY1 Data(H)'!$A$1:$CZ$1,_xlfn.XLOOKUP($A175,'Copy of PY1 Data(H)'!$A$1:$A$288,'Copy of PY1 Data(H)'!$A$1:$CZ$288))</f>
        <v>6850461</v>
      </c>
      <c r="BX175" s="180" cm="1">
        <f t="array" ref="BX175">_xlfn.XLOOKUP(BX$1,'Copy of PY1 Data(H)'!$A$1:$CZ$1,_xlfn.XLOOKUP($A175,'Copy of PY1 Data(H)'!$A$1:$A$288,'Copy of PY1 Data(H)'!$A$1:$CZ$288))</f>
        <v>2623935</v>
      </c>
      <c r="BY175" s="180" cm="1">
        <f t="array" ref="BY175">_xlfn.XLOOKUP(BY$1,'Copy of PY1 Data(H)'!$A$1:$CZ$1,_xlfn.XLOOKUP($A175,'Copy of PY1 Data(H)'!$A$1:$A$288,'Copy of PY1 Data(H)'!$A$1:$CZ$288))</f>
        <v>203887130</v>
      </c>
      <c r="BZ175" s="180" cm="1">
        <f t="array" ref="BZ175">_xlfn.XLOOKUP(BZ$1,'Copy of PY1 Data(H)'!$A$1:$CZ$1,_xlfn.XLOOKUP($A175,'Copy of PY1 Data(H)'!$A$1:$A$288,'Copy of PY1 Data(H)'!$A$1:$CZ$288))</f>
        <v>1291897</v>
      </c>
      <c r="CA175" s="180" cm="1">
        <f t="array" ref="CA175">_xlfn.XLOOKUP(CA$1,'Copy of PY1 Data(H)'!$A$1:$CZ$1,_xlfn.XLOOKUP($A175,'Copy of PY1 Data(H)'!$A$1:$A$288,'Copy of PY1 Data(H)'!$A$1:$CZ$288))</f>
        <v>38234801</v>
      </c>
      <c r="CB175" s="180" cm="1">
        <f t="array" ref="CB175">_xlfn.XLOOKUP(CB$1,'Copy of PY1 Data(H)'!$A$1:$CZ$1,_xlfn.XLOOKUP($A175,'Copy of PY1 Data(H)'!$A$1:$A$288,'Copy of PY1 Data(H)'!$A$1:$CZ$288))</f>
        <v>1224331</v>
      </c>
      <c r="CC175" s="180" cm="1">
        <f t="array" ref="CC175">_xlfn.XLOOKUP(CC$1,'Copy of PY1 Data(H)'!$A$1:$CZ$1,_xlfn.XLOOKUP($A175,'Copy of PY1 Data(H)'!$A$1:$A$288,'Copy of PY1 Data(H)'!$A$1:$CZ$288))</f>
        <v>7016914</v>
      </c>
      <c r="CD175" s="180" cm="1">
        <f t="array" ref="CD175">_xlfn.XLOOKUP(CD$1,'Copy of PY1 Data(H)'!$A$1:$CZ$1,_xlfn.XLOOKUP($A175,'Copy of PY1 Data(H)'!$A$1:$A$288,'Copy of PY1 Data(H)'!$A$1:$CZ$288))</f>
        <v>142757033</v>
      </c>
    </row>
    <row r="176" spans="1:82" x14ac:dyDescent="0.3">
      <c r="A176" s="180">
        <v>373</v>
      </c>
      <c r="C176" s="180"/>
      <c r="D176" s="180" cm="1">
        <f t="array" ref="D176">_xlfn.XLOOKUP(D$1,'Copy of PY1 Data(H)'!$A$1:$CZ$1,_xlfn.XLOOKUP($A176,'Copy of PY1 Data(H)'!$A$1:$A$288,'Copy of PY1 Data(H)'!$A$1:$CZ$288))</f>
        <v>682022</v>
      </c>
      <c r="E176" s="180" cm="1">
        <f t="array" ref="E176">_xlfn.XLOOKUP(E$1,'Copy of PY1 Data(H)'!$A$1:$CZ$1,_xlfn.XLOOKUP($A176,'Copy of PY1 Data(H)'!$A$1:$A$288,'Copy of PY1 Data(H)'!$A$1:$CZ$288))</f>
        <v>3459236</v>
      </c>
      <c r="F176" s="180" cm="1">
        <f t="array" ref="F176">_xlfn.XLOOKUP(F$1,'Copy of PY1 Data(H)'!$A$1:$CZ$1,_xlfn.XLOOKUP($A176,'Copy of PY1 Data(H)'!$A$1:$A$288,'Copy of PY1 Data(H)'!$A$1:$CZ$288))</f>
        <v>408074</v>
      </c>
      <c r="G176" s="180" cm="1">
        <f t="array" ref="G176">_xlfn.XLOOKUP(G$1,'Copy of PY1 Data(H)'!$A$1:$CZ$1,_xlfn.XLOOKUP($A176,'Copy of PY1 Data(H)'!$A$1:$A$288,'Copy of PY1 Data(H)'!$A$1:$CZ$288))</f>
        <v>626446</v>
      </c>
      <c r="H176" s="180" cm="1">
        <f t="array" ref="H176">_xlfn.XLOOKUP(H$1,'Copy of PY1 Data(H)'!$A$1:$CZ$1,_xlfn.XLOOKUP($A176,'Copy of PY1 Data(H)'!$A$1:$A$288,'Copy of PY1 Data(H)'!$A$1:$CZ$288))</f>
        <v>1026764</v>
      </c>
      <c r="I176" s="180" cm="1">
        <f t="array" ref="I176">_xlfn.XLOOKUP(I$1,'Copy of PY1 Data(H)'!$A$1:$CZ$1,_xlfn.XLOOKUP($A176,'Copy of PY1 Data(H)'!$A$1:$A$288,'Copy of PY1 Data(H)'!$A$1:$CZ$288))</f>
        <v>386061</v>
      </c>
      <c r="J176" s="180" cm="1">
        <f t="array" ref="J176">_xlfn.XLOOKUP(J$1,'Copy of PY1 Data(H)'!$A$1:$CZ$1,_xlfn.XLOOKUP($A176,'Copy of PY1 Data(H)'!$A$1:$A$288,'Copy of PY1 Data(H)'!$A$1:$CZ$288))</f>
        <v>81284</v>
      </c>
      <c r="K176" s="180" cm="1">
        <f t="array" ref="K176">_xlfn.XLOOKUP(K$1,'Copy of PY1 Data(H)'!$A$1:$CZ$1,_xlfn.XLOOKUP($A176,'Copy of PY1 Data(H)'!$A$1:$A$288,'Copy of PY1 Data(H)'!$A$1:$CZ$288))</f>
        <v>78020</v>
      </c>
      <c r="L176" s="180" cm="1">
        <f t="array" ref="L176">_xlfn.XLOOKUP(L$1,'Copy of PY1 Data(H)'!$A$1:$CZ$1,_xlfn.XLOOKUP($A176,'Copy of PY1 Data(H)'!$A$1:$A$288,'Copy of PY1 Data(H)'!$A$1:$CZ$288))</f>
        <v>5955323</v>
      </c>
      <c r="M176" s="180" cm="1">
        <f t="array" ref="M176">_xlfn.XLOOKUP(M$1,'Copy of PY1 Data(H)'!$A$1:$CZ$1,_xlfn.XLOOKUP($A176,'Copy of PY1 Data(H)'!$A$1:$A$288,'Copy of PY1 Data(H)'!$A$1:$CZ$288))</f>
        <v>437515931</v>
      </c>
      <c r="N176" s="180" cm="1">
        <f t="array" ref="N176">_xlfn.XLOOKUP(N$1,'Copy of PY1 Data(H)'!$A$1:$CZ$1,_xlfn.XLOOKUP($A176,'Copy of PY1 Data(H)'!$A$1:$A$288,'Copy of PY1 Data(H)'!$A$1:$CZ$288))</f>
        <v>1468171</v>
      </c>
      <c r="O176" s="180" cm="1">
        <f t="array" ref="O176">_xlfn.XLOOKUP(O$1,'Copy of PY1 Data(H)'!$A$1:$CZ$1,_xlfn.XLOOKUP($A176,'Copy of PY1 Data(H)'!$A$1:$A$288,'Copy of PY1 Data(H)'!$A$1:$CZ$288))</f>
        <v>4032890</v>
      </c>
      <c r="P176" s="180" cm="1">
        <f t="array" ref="P176">_xlfn.XLOOKUP(P$1,'Copy of PY1 Data(H)'!$A$1:$CZ$1,_xlfn.XLOOKUP($A176,'Copy of PY1 Data(H)'!$A$1:$A$288,'Copy of PY1 Data(H)'!$A$1:$CZ$288))</f>
        <v>68361</v>
      </c>
      <c r="Q176" s="180" cm="1">
        <f t="array" ref="Q176">_xlfn.XLOOKUP(Q$1,'Copy of PY1 Data(H)'!$A$1:$CZ$1,_xlfn.XLOOKUP($A176,'Copy of PY1 Data(H)'!$A$1:$A$288,'Copy of PY1 Data(H)'!$A$1:$CZ$288))</f>
        <v>13914794</v>
      </c>
      <c r="R176" s="180" cm="1">
        <f t="array" ref="R176">_xlfn.XLOOKUP(R$1,'Copy of PY1 Data(H)'!$A$1:$CZ$1,_xlfn.XLOOKUP($A176,'Copy of PY1 Data(H)'!$A$1:$A$288,'Copy of PY1 Data(H)'!$A$1:$CZ$288))</f>
        <v>83857</v>
      </c>
      <c r="S176" s="180" cm="1">
        <f t="array" ref="S176">_xlfn.XLOOKUP(S$1,'Copy of PY1 Data(H)'!$A$1:$CZ$1,_xlfn.XLOOKUP($A176,'Copy of PY1 Data(H)'!$A$1:$A$288,'Copy of PY1 Data(H)'!$A$1:$CZ$288))</f>
        <v>449102</v>
      </c>
      <c r="T176" s="180" cm="1">
        <f t="array" ref="T176">_xlfn.XLOOKUP(T$1,'Copy of PY1 Data(H)'!$A$1:$CZ$1,_xlfn.XLOOKUP($A176,'Copy of PY1 Data(H)'!$A$1:$A$288,'Copy of PY1 Data(H)'!$A$1:$CZ$288))</f>
        <v>2036457</v>
      </c>
      <c r="U176" s="180" cm="1">
        <f t="array" ref="U176">_xlfn.XLOOKUP(U$1,'Copy of PY1 Data(H)'!$A$1:$CZ$1,_xlfn.XLOOKUP($A176,'Copy of PY1 Data(H)'!$A$1:$A$288,'Copy of PY1 Data(H)'!$A$1:$CZ$288))</f>
        <v>457830</v>
      </c>
      <c r="V176" s="180" cm="1">
        <f t="array" ref="V176">_xlfn.XLOOKUP(V$1,'Copy of PY1 Data(H)'!$A$1:$CZ$1,_xlfn.XLOOKUP($A176,'Copy of PY1 Data(H)'!$A$1:$A$288,'Copy of PY1 Data(H)'!$A$1:$CZ$288))</f>
        <v>6995837</v>
      </c>
      <c r="W176" s="180" cm="1">
        <f t="array" ref="W176">_xlfn.XLOOKUP(W$1,'Copy of PY1 Data(H)'!$A$1:$CZ$1,_xlfn.XLOOKUP($A176,'Copy of PY1 Data(H)'!$A$1:$A$288,'Copy of PY1 Data(H)'!$A$1:$CZ$288))</f>
        <v>0</v>
      </c>
      <c r="X176" s="180" cm="1">
        <f t="array" ref="X176">_xlfn.XLOOKUP(X$1,'Copy of PY1 Data(H)'!$A$1:$CZ$1,_xlfn.XLOOKUP($A176,'Copy of PY1 Data(H)'!$A$1:$A$288,'Copy of PY1 Data(H)'!$A$1:$CZ$288))</f>
        <v>0</v>
      </c>
      <c r="Y176" s="180" cm="1">
        <f t="array" ref="Y176">_xlfn.XLOOKUP(Y$1,'Copy of PY1 Data(H)'!$A$1:$CZ$1,_xlfn.XLOOKUP($A176,'Copy of PY1 Data(H)'!$A$1:$A$288,'Copy of PY1 Data(H)'!$A$1:$CZ$288))</f>
        <v>1616055</v>
      </c>
      <c r="Z176" s="180" cm="1">
        <f t="array" ref="Z176">_xlfn.XLOOKUP(Z$1,'Copy of PY1 Data(H)'!$A$1:$CZ$1,_xlfn.XLOOKUP($A176,'Copy of PY1 Data(H)'!$A$1:$A$288,'Copy of PY1 Data(H)'!$A$1:$CZ$288))</f>
        <v>37676165</v>
      </c>
      <c r="AA176" s="180" cm="1">
        <f t="array" ref="AA176">_xlfn.XLOOKUP(AA$1,'Copy of PY1 Data(H)'!$A$1:$CZ$1,_xlfn.XLOOKUP($A176,'Copy of PY1 Data(H)'!$A$1:$A$288,'Copy of PY1 Data(H)'!$A$1:$CZ$288))</f>
        <v>457650</v>
      </c>
      <c r="AB176" s="180" cm="1">
        <f t="array" ref="AB176">_xlfn.XLOOKUP(AB$1,'Copy of PY1 Data(H)'!$A$1:$CZ$1,_xlfn.XLOOKUP($A176,'Copy of PY1 Data(H)'!$A$1:$A$288,'Copy of PY1 Data(H)'!$A$1:$CZ$288))</f>
        <v>646369</v>
      </c>
      <c r="AC176" s="180" cm="1">
        <f t="array" ref="AC176">_xlfn.XLOOKUP(AC$1,'Copy of PY1 Data(H)'!$A$1:$CZ$1,_xlfn.XLOOKUP($A176,'Copy of PY1 Data(H)'!$A$1:$A$288,'Copy of PY1 Data(H)'!$A$1:$CZ$288))</f>
        <v>88603792</v>
      </c>
      <c r="AD176" s="180" cm="1">
        <f t="array" ref="AD176">_xlfn.XLOOKUP(AD$1,'Copy of PY1 Data(H)'!$A$1:$CZ$1,_xlfn.XLOOKUP($A176,'Copy of PY1 Data(H)'!$A$1:$A$288,'Copy of PY1 Data(H)'!$A$1:$CZ$288))</f>
        <v>961882</v>
      </c>
      <c r="AE176" s="180" cm="1">
        <f t="array" ref="AE176">_xlfn.XLOOKUP(AE$1,'Copy of PY1 Data(H)'!$A$1:$CZ$1,_xlfn.XLOOKUP($A176,'Copy of PY1 Data(H)'!$A$1:$A$288,'Copy of PY1 Data(H)'!$A$1:$CZ$288))</f>
        <v>0</v>
      </c>
      <c r="AF176" s="180" cm="1">
        <f t="array" ref="AF176">_xlfn.XLOOKUP(AF$1,'Copy of PY1 Data(H)'!$A$1:$CZ$1,_xlfn.XLOOKUP($A176,'Copy of PY1 Data(H)'!$A$1:$A$288,'Copy of PY1 Data(H)'!$A$1:$CZ$288))</f>
        <v>324247464</v>
      </c>
      <c r="AG176" s="180" cm="1">
        <f t="array" ref="AG176">_xlfn.XLOOKUP(AG$1,'Copy of PY1 Data(H)'!$A$1:$CZ$1,_xlfn.XLOOKUP($A176,'Copy of PY1 Data(H)'!$A$1:$A$288,'Copy of PY1 Data(H)'!$A$1:$CZ$288))</f>
        <v>438493</v>
      </c>
      <c r="AH176" s="180" cm="1">
        <f t="array" ref="AH176">_xlfn.XLOOKUP(AH$1,'Copy of PY1 Data(H)'!$A$1:$CZ$1,_xlfn.XLOOKUP($A176,'Copy of PY1 Data(H)'!$A$1:$A$288,'Copy of PY1 Data(H)'!$A$1:$CZ$288))</f>
        <v>293959</v>
      </c>
      <c r="AI176" s="180" cm="1">
        <f t="array" ref="AI176">_xlfn.XLOOKUP(AI$1,'Copy of PY1 Data(H)'!$A$1:$CZ$1,_xlfn.XLOOKUP($A176,'Copy of PY1 Data(H)'!$A$1:$A$288,'Copy of PY1 Data(H)'!$A$1:$CZ$288))</f>
        <v>6657093</v>
      </c>
      <c r="AJ176" s="180" cm="1">
        <f t="array" ref="AJ176">_xlfn.XLOOKUP(AJ$1,'Copy of PY1 Data(H)'!$A$1:$CZ$1,_xlfn.XLOOKUP($A176,'Copy of PY1 Data(H)'!$A$1:$A$288,'Copy of PY1 Data(H)'!$A$1:$CZ$288))</f>
        <v>1357122</v>
      </c>
      <c r="AK176" s="180" cm="1">
        <f t="array" ref="AK176">_xlfn.XLOOKUP(AK$1,'Copy of PY1 Data(H)'!$A$1:$CZ$1,_xlfn.XLOOKUP($A176,'Copy of PY1 Data(H)'!$A$1:$A$288,'Copy of PY1 Data(H)'!$A$1:$CZ$288))</f>
        <v>117968</v>
      </c>
      <c r="AL176" s="180" cm="1">
        <f t="array" ref="AL176">_xlfn.XLOOKUP(AL$1,'Copy of PY1 Data(H)'!$A$1:$CZ$1,_xlfn.XLOOKUP($A176,'Copy of PY1 Data(H)'!$A$1:$A$288,'Copy of PY1 Data(H)'!$A$1:$CZ$288))</f>
        <v>0</v>
      </c>
      <c r="AM176" s="180" cm="1">
        <f t="array" ref="AM176">_xlfn.XLOOKUP(AM$1,'Copy of PY1 Data(H)'!$A$1:$CZ$1,_xlfn.XLOOKUP($A176,'Copy of PY1 Data(H)'!$A$1:$A$288,'Copy of PY1 Data(H)'!$A$1:$CZ$288))</f>
        <v>479561</v>
      </c>
      <c r="AN176" s="180" cm="1">
        <f t="array" ref="AN176">_xlfn.XLOOKUP(AN$1,'Copy of PY1 Data(H)'!$A$1:$CZ$1,_xlfn.XLOOKUP($A176,'Copy of PY1 Data(H)'!$A$1:$A$288,'Copy of PY1 Data(H)'!$A$1:$CZ$288))</f>
        <v>14893074</v>
      </c>
      <c r="AO176" s="180" cm="1">
        <f t="array" ref="AO176">_xlfn.XLOOKUP(AO$1,'Copy of PY1 Data(H)'!$A$1:$CZ$1,_xlfn.XLOOKUP($A176,'Copy of PY1 Data(H)'!$A$1:$A$288,'Copy of PY1 Data(H)'!$A$1:$CZ$288))</f>
        <v>0</v>
      </c>
      <c r="AP176" s="180" cm="1">
        <f t="array" ref="AP176">_xlfn.XLOOKUP(AP$1,'Copy of PY1 Data(H)'!$A$1:$CZ$1,_xlfn.XLOOKUP($A176,'Copy of PY1 Data(H)'!$A$1:$A$288,'Copy of PY1 Data(H)'!$A$1:$CZ$288))</f>
        <v>3837284</v>
      </c>
      <c r="AQ176" s="180" cm="1">
        <f t="array" ref="AQ176">_xlfn.XLOOKUP(AQ$1,'Copy of PY1 Data(H)'!$A$1:$CZ$1,_xlfn.XLOOKUP($A176,'Copy of PY1 Data(H)'!$A$1:$A$288,'Copy of PY1 Data(H)'!$A$1:$CZ$288))</f>
        <v>2854989</v>
      </c>
      <c r="AR176" s="180" cm="1">
        <f t="array" ref="AR176">_xlfn.XLOOKUP(AR$1,'Copy of PY1 Data(H)'!$A$1:$CZ$1,_xlfn.XLOOKUP($A176,'Copy of PY1 Data(H)'!$A$1:$A$288,'Copy of PY1 Data(H)'!$A$1:$CZ$288))</f>
        <v>105388</v>
      </c>
      <c r="AS176" s="180" cm="1">
        <f t="array" ref="AS176">_xlfn.XLOOKUP(AS$1,'Copy of PY1 Data(H)'!$A$1:$CZ$1,_xlfn.XLOOKUP($A176,'Copy of PY1 Data(H)'!$A$1:$A$288,'Copy of PY1 Data(H)'!$A$1:$CZ$288))</f>
        <v>0</v>
      </c>
      <c r="AT176" s="180" cm="1">
        <f t="array" ref="AT176">_xlfn.XLOOKUP(AT$1,'Copy of PY1 Data(H)'!$A$1:$CZ$1,_xlfn.XLOOKUP($A176,'Copy of PY1 Data(H)'!$A$1:$A$288,'Copy of PY1 Data(H)'!$A$1:$CZ$288))</f>
        <v>418807</v>
      </c>
      <c r="AU176" s="180" cm="1">
        <f t="array" ref="AU176">_xlfn.XLOOKUP(AU$1,'Copy of PY1 Data(H)'!$A$1:$CZ$1,_xlfn.XLOOKUP($A176,'Copy of PY1 Data(H)'!$A$1:$A$288,'Copy of PY1 Data(H)'!$A$1:$CZ$288))</f>
        <v>456779906</v>
      </c>
      <c r="AV176" s="180" cm="1">
        <f t="array" ref="AV176">_xlfn.XLOOKUP(AV$1,'Copy of PY1 Data(H)'!$A$1:$CZ$1,_xlfn.XLOOKUP($A176,'Copy of PY1 Data(H)'!$A$1:$A$288,'Copy of PY1 Data(H)'!$A$1:$CZ$288))</f>
        <v>105628095</v>
      </c>
      <c r="AW176" s="180" cm="1">
        <f t="array" ref="AW176">_xlfn.XLOOKUP(AW$1,'Copy of PY1 Data(H)'!$A$1:$CZ$1,_xlfn.XLOOKUP($A176,'Copy of PY1 Data(H)'!$A$1:$A$288,'Copy of PY1 Data(H)'!$A$1:$CZ$288))</f>
        <v>7207261</v>
      </c>
      <c r="AX176" s="180" cm="1">
        <f t="array" ref="AX176">_xlfn.XLOOKUP(AX$1,'Copy of PY1 Data(H)'!$A$1:$CZ$1,_xlfn.XLOOKUP($A176,'Copy of PY1 Data(H)'!$A$1:$A$288,'Copy of PY1 Data(H)'!$A$1:$CZ$288))</f>
        <v>383716</v>
      </c>
      <c r="AY176" s="180" cm="1">
        <f t="array" ref="AY176">_xlfn.XLOOKUP(AY$1,'Copy of PY1 Data(H)'!$A$1:$CZ$1,_xlfn.XLOOKUP($A176,'Copy of PY1 Data(H)'!$A$1:$A$288,'Copy of PY1 Data(H)'!$A$1:$CZ$288))</f>
        <v>403988</v>
      </c>
      <c r="AZ176" s="180" cm="1">
        <f t="array" ref="AZ176">_xlfn.XLOOKUP(AZ$1,'Copy of PY1 Data(H)'!$A$1:$CZ$1,_xlfn.XLOOKUP($A176,'Copy of PY1 Data(H)'!$A$1:$A$288,'Copy of PY1 Data(H)'!$A$1:$CZ$288))</f>
        <v>127944</v>
      </c>
      <c r="BA176" s="180" cm="1">
        <f t="array" ref="BA176">_xlfn.XLOOKUP(BA$1,'Copy of PY1 Data(H)'!$A$1:$CZ$1,_xlfn.XLOOKUP($A176,'Copy of PY1 Data(H)'!$A$1:$A$288,'Copy of PY1 Data(H)'!$A$1:$CZ$288))</f>
        <v>0</v>
      </c>
      <c r="BB176" s="180" cm="1">
        <f t="array" ref="BB176">_xlfn.XLOOKUP(BB$1,'Copy of PY1 Data(H)'!$A$1:$CZ$1,_xlfn.XLOOKUP($A176,'Copy of PY1 Data(H)'!$A$1:$A$288,'Copy of PY1 Data(H)'!$A$1:$CZ$288))</f>
        <v>15583081</v>
      </c>
      <c r="BC176" s="180" cm="1">
        <f t="array" ref="BC176">_xlfn.XLOOKUP(BC$1,'Copy of PY1 Data(H)'!$A$1:$CZ$1,_xlfn.XLOOKUP($A176,'Copy of PY1 Data(H)'!$A$1:$A$288,'Copy of PY1 Data(H)'!$A$1:$CZ$288))</f>
        <v>330938</v>
      </c>
      <c r="BD176" s="180" cm="1">
        <f t="array" ref="BD176">_xlfn.XLOOKUP(BD$1,'Copy of PY1 Data(H)'!$A$1:$CZ$1,_xlfn.XLOOKUP($A176,'Copy of PY1 Data(H)'!$A$1:$A$288,'Copy of PY1 Data(H)'!$A$1:$CZ$288))</f>
        <v>316896</v>
      </c>
      <c r="BE176" s="180" cm="1">
        <f t="array" ref="BE176">_xlfn.XLOOKUP(BE$1,'Copy of PY1 Data(H)'!$A$1:$CZ$1,_xlfn.XLOOKUP($A176,'Copy of PY1 Data(H)'!$A$1:$A$288,'Copy of PY1 Data(H)'!$A$1:$CZ$288))</f>
        <v>46356</v>
      </c>
      <c r="BF176" s="180" cm="1">
        <f t="array" ref="BF176">_xlfn.XLOOKUP(BF$1,'Copy of PY1 Data(H)'!$A$1:$CZ$1,_xlfn.XLOOKUP($A176,'Copy of PY1 Data(H)'!$A$1:$A$288,'Copy of PY1 Data(H)'!$A$1:$CZ$288))</f>
        <v>8679857</v>
      </c>
      <c r="BG176" s="180" cm="1">
        <f t="array" ref="BG176">_xlfn.XLOOKUP(BG$1,'Copy of PY1 Data(H)'!$A$1:$CZ$1,_xlfn.XLOOKUP($A176,'Copy of PY1 Data(H)'!$A$1:$A$288,'Copy of PY1 Data(H)'!$A$1:$CZ$288))</f>
        <v>57042</v>
      </c>
      <c r="BH176" s="180" cm="1">
        <f t="array" ref="BH176">_xlfn.XLOOKUP(BH$1,'Copy of PY1 Data(H)'!$A$1:$CZ$1,_xlfn.XLOOKUP($A176,'Copy of PY1 Data(H)'!$A$1:$A$288,'Copy of PY1 Data(H)'!$A$1:$CZ$288))</f>
        <v>11471261</v>
      </c>
      <c r="BI176" s="180" cm="1">
        <f t="array" ref="BI176">_xlfn.XLOOKUP(BI$1,'Copy of PY1 Data(H)'!$A$1:$CZ$1,_xlfn.XLOOKUP($A176,'Copy of PY1 Data(H)'!$A$1:$A$288,'Copy of PY1 Data(H)'!$A$1:$CZ$288))</f>
        <v>3668995</v>
      </c>
      <c r="BJ176" s="180" cm="1">
        <f t="array" ref="BJ176">_xlfn.XLOOKUP(BJ$1,'Copy of PY1 Data(H)'!$A$1:$CZ$1,_xlfn.XLOOKUP($A176,'Copy of PY1 Data(H)'!$A$1:$A$288,'Copy of PY1 Data(H)'!$A$1:$CZ$288))</f>
        <v>815975</v>
      </c>
      <c r="BK176" s="180" cm="1">
        <f t="array" ref="BK176">_xlfn.XLOOKUP(BK$1,'Copy of PY1 Data(H)'!$A$1:$CZ$1,_xlfn.XLOOKUP($A176,'Copy of PY1 Data(H)'!$A$1:$A$288,'Copy of PY1 Data(H)'!$A$1:$CZ$288))</f>
        <v>207032</v>
      </c>
      <c r="BL176" s="180" cm="1">
        <f t="array" ref="BL176">_xlfn.XLOOKUP(BL$1,'Copy of PY1 Data(H)'!$A$1:$CZ$1,_xlfn.XLOOKUP($A176,'Copy of PY1 Data(H)'!$A$1:$A$288,'Copy of PY1 Data(H)'!$A$1:$CZ$288))</f>
        <v>28036227</v>
      </c>
      <c r="BM176" s="180" cm="1">
        <f t="array" ref="BM176">_xlfn.XLOOKUP(BM$1,'Copy of PY1 Data(H)'!$A$1:$CZ$1,_xlfn.XLOOKUP($A176,'Copy of PY1 Data(H)'!$A$1:$A$288,'Copy of PY1 Data(H)'!$A$1:$CZ$288))</f>
        <v>26034804</v>
      </c>
      <c r="BN176" s="180" cm="1">
        <f t="array" ref="BN176">_xlfn.XLOOKUP(BN$1,'Copy of PY1 Data(H)'!$A$1:$CZ$1,_xlfn.XLOOKUP($A176,'Copy of PY1 Data(H)'!$A$1:$A$288,'Copy of PY1 Data(H)'!$A$1:$CZ$288))</f>
        <v>3272965</v>
      </c>
      <c r="BO176" s="180" cm="1">
        <f t="array" ref="BO176">_xlfn.XLOOKUP(BO$1,'Copy of PY1 Data(H)'!$A$1:$CZ$1,_xlfn.XLOOKUP($A176,'Copy of PY1 Data(H)'!$A$1:$A$288,'Copy of PY1 Data(H)'!$A$1:$CZ$288))</f>
        <v>107621907</v>
      </c>
      <c r="BP176" s="180" cm="1">
        <f t="array" ref="BP176">_xlfn.XLOOKUP(BP$1,'Copy of PY1 Data(H)'!$A$1:$CZ$1,_xlfn.XLOOKUP($A176,'Copy of PY1 Data(H)'!$A$1:$A$288,'Copy of PY1 Data(H)'!$A$1:$CZ$288))</f>
        <v>573977843</v>
      </c>
      <c r="BQ176" s="180" cm="1">
        <f t="array" ref="BQ176">_xlfn.XLOOKUP(BQ$1,'Copy of PY1 Data(H)'!$A$1:$CZ$1,_xlfn.XLOOKUP($A176,'Copy of PY1 Data(H)'!$A$1:$A$288,'Copy of PY1 Data(H)'!$A$1:$CZ$288))</f>
        <v>665330</v>
      </c>
      <c r="BR176" s="180" cm="1">
        <f t="array" ref="BR176">_xlfn.XLOOKUP(BR$1,'Copy of PY1 Data(H)'!$A$1:$CZ$1,_xlfn.XLOOKUP($A176,'Copy of PY1 Data(H)'!$A$1:$A$288,'Copy of PY1 Data(H)'!$A$1:$CZ$288))</f>
        <v>11608594</v>
      </c>
      <c r="BS176" s="180" cm="1">
        <f t="array" ref="BS176">_xlfn.XLOOKUP(BS$1,'Copy of PY1 Data(H)'!$A$1:$CZ$1,_xlfn.XLOOKUP($A176,'Copy of PY1 Data(H)'!$A$1:$A$288,'Copy of PY1 Data(H)'!$A$1:$CZ$288))</f>
        <v>1614833</v>
      </c>
      <c r="BT176" s="180" cm="1">
        <f t="array" ref="BT176">_xlfn.XLOOKUP(BT$1,'Copy of PY1 Data(H)'!$A$1:$CZ$1,_xlfn.XLOOKUP($A176,'Copy of PY1 Data(H)'!$A$1:$A$288,'Copy of PY1 Data(H)'!$A$1:$CZ$288))</f>
        <v>0</v>
      </c>
      <c r="BU176" s="180" cm="1">
        <f t="array" ref="BU176">_xlfn.XLOOKUP(BU$1,'Copy of PY1 Data(H)'!$A$1:$CZ$1,_xlfn.XLOOKUP($A176,'Copy of PY1 Data(H)'!$A$1:$A$288,'Copy of PY1 Data(H)'!$A$1:$CZ$288))</f>
        <v>945355</v>
      </c>
      <c r="BV176" s="180" cm="1">
        <f t="array" ref="BV176">_xlfn.XLOOKUP(BV$1,'Copy of PY1 Data(H)'!$A$1:$CZ$1,_xlfn.XLOOKUP($A176,'Copy of PY1 Data(H)'!$A$1:$A$288,'Copy of PY1 Data(H)'!$A$1:$CZ$288))</f>
        <v>748386</v>
      </c>
      <c r="BW176" s="180" cm="1">
        <f t="array" ref="BW176">_xlfn.XLOOKUP(BW$1,'Copy of PY1 Data(H)'!$A$1:$CZ$1,_xlfn.XLOOKUP($A176,'Copy of PY1 Data(H)'!$A$1:$A$288,'Copy of PY1 Data(H)'!$A$1:$CZ$288))</f>
        <v>2036780</v>
      </c>
      <c r="BX176" s="180" cm="1">
        <f t="array" ref="BX176">_xlfn.XLOOKUP(BX$1,'Copy of PY1 Data(H)'!$A$1:$CZ$1,_xlfn.XLOOKUP($A176,'Copy of PY1 Data(H)'!$A$1:$A$288,'Copy of PY1 Data(H)'!$A$1:$CZ$288))</f>
        <v>1350761</v>
      </c>
      <c r="BY176" s="180" cm="1">
        <f t="array" ref="BY176">_xlfn.XLOOKUP(BY$1,'Copy of PY1 Data(H)'!$A$1:$CZ$1,_xlfn.XLOOKUP($A176,'Copy of PY1 Data(H)'!$A$1:$A$288,'Copy of PY1 Data(H)'!$A$1:$CZ$288))</f>
        <v>49915219</v>
      </c>
      <c r="BZ176" s="180" cm="1">
        <f t="array" ref="BZ176">_xlfn.XLOOKUP(BZ$1,'Copy of PY1 Data(H)'!$A$1:$CZ$1,_xlfn.XLOOKUP($A176,'Copy of PY1 Data(H)'!$A$1:$A$288,'Copy of PY1 Data(H)'!$A$1:$CZ$288))</f>
        <v>612315</v>
      </c>
      <c r="CA176" s="180" cm="1">
        <f t="array" ref="CA176">_xlfn.XLOOKUP(CA$1,'Copy of PY1 Data(H)'!$A$1:$CZ$1,_xlfn.XLOOKUP($A176,'Copy of PY1 Data(H)'!$A$1:$A$288,'Copy of PY1 Data(H)'!$A$1:$CZ$288))</f>
        <v>15918181</v>
      </c>
      <c r="CB176" s="180" cm="1">
        <f t="array" ref="CB176">_xlfn.XLOOKUP(CB$1,'Copy of PY1 Data(H)'!$A$1:$CZ$1,_xlfn.XLOOKUP($A176,'Copy of PY1 Data(H)'!$A$1:$A$288,'Copy of PY1 Data(H)'!$A$1:$CZ$288))</f>
        <v>856653</v>
      </c>
      <c r="CC176" s="180" cm="1">
        <f t="array" ref="CC176">_xlfn.XLOOKUP(CC$1,'Copy of PY1 Data(H)'!$A$1:$CZ$1,_xlfn.XLOOKUP($A176,'Copy of PY1 Data(H)'!$A$1:$A$288,'Copy of PY1 Data(H)'!$A$1:$CZ$288))</f>
        <v>3587026</v>
      </c>
      <c r="CD176" s="180" cm="1">
        <f t="array" ref="CD176">_xlfn.XLOOKUP(CD$1,'Copy of PY1 Data(H)'!$A$1:$CZ$1,_xlfn.XLOOKUP($A176,'Copy of PY1 Data(H)'!$A$1:$A$288,'Copy of PY1 Data(H)'!$A$1:$CZ$288))</f>
        <v>63233930</v>
      </c>
    </row>
    <row r="177" spans="1:82" x14ac:dyDescent="0.3">
      <c r="A177" s="180">
        <v>987</v>
      </c>
      <c r="C177" s="180"/>
      <c r="D177" s="180" cm="1">
        <f t="array" ref="D177">_xlfn.XLOOKUP(D$1,'Copy of PY1 Data(H)'!$A$1:$CZ$1,_xlfn.XLOOKUP($A177,'Copy of PY1 Data(H)'!$A$1:$A$288,'Copy of PY1 Data(H)'!$A$1:$CZ$288))</f>
        <v>0</v>
      </c>
      <c r="E177" s="180" cm="1">
        <f t="array" ref="E177">_xlfn.XLOOKUP(E$1,'Copy of PY1 Data(H)'!$A$1:$CZ$1,_xlfn.XLOOKUP($A177,'Copy of PY1 Data(H)'!$A$1:$A$288,'Copy of PY1 Data(H)'!$A$1:$CZ$288))</f>
        <v>0</v>
      </c>
      <c r="F177" s="180" cm="1">
        <f t="array" ref="F177">_xlfn.XLOOKUP(F$1,'Copy of PY1 Data(H)'!$A$1:$CZ$1,_xlfn.XLOOKUP($A177,'Copy of PY1 Data(H)'!$A$1:$A$288,'Copy of PY1 Data(H)'!$A$1:$CZ$288))</f>
        <v>0</v>
      </c>
      <c r="G177" s="180" cm="1">
        <f t="array" ref="G177">_xlfn.XLOOKUP(G$1,'Copy of PY1 Data(H)'!$A$1:$CZ$1,_xlfn.XLOOKUP($A177,'Copy of PY1 Data(H)'!$A$1:$A$288,'Copy of PY1 Data(H)'!$A$1:$CZ$288))</f>
        <v>0</v>
      </c>
      <c r="H177" s="180" cm="1">
        <f t="array" ref="H177">_xlfn.XLOOKUP(H$1,'Copy of PY1 Data(H)'!$A$1:$CZ$1,_xlfn.XLOOKUP($A177,'Copy of PY1 Data(H)'!$A$1:$A$288,'Copy of PY1 Data(H)'!$A$1:$CZ$288))</f>
        <v>0</v>
      </c>
      <c r="I177" s="180" cm="1">
        <f t="array" ref="I177">_xlfn.XLOOKUP(I$1,'Copy of PY1 Data(H)'!$A$1:$CZ$1,_xlfn.XLOOKUP($A177,'Copy of PY1 Data(H)'!$A$1:$A$288,'Copy of PY1 Data(H)'!$A$1:$CZ$288))</f>
        <v>0</v>
      </c>
      <c r="J177" s="180" cm="1">
        <f t="array" ref="J177">_xlfn.XLOOKUP(J$1,'Copy of PY1 Data(H)'!$A$1:$CZ$1,_xlfn.XLOOKUP($A177,'Copy of PY1 Data(H)'!$A$1:$A$288,'Copy of PY1 Data(H)'!$A$1:$CZ$288))</f>
        <v>0</v>
      </c>
      <c r="K177" s="180" cm="1">
        <f t="array" ref="K177">_xlfn.XLOOKUP(K$1,'Copy of PY1 Data(H)'!$A$1:$CZ$1,_xlfn.XLOOKUP($A177,'Copy of PY1 Data(H)'!$A$1:$A$288,'Copy of PY1 Data(H)'!$A$1:$CZ$288))</f>
        <v>0</v>
      </c>
      <c r="L177" s="180" cm="1">
        <f t="array" ref="L177">_xlfn.XLOOKUP(L$1,'Copy of PY1 Data(H)'!$A$1:$CZ$1,_xlfn.XLOOKUP($A177,'Copy of PY1 Data(H)'!$A$1:$A$288,'Copy of PY1 Data(H)'!$A$1:$CZ$288))</f>
        <v>0</v>
      </c>
      <c r="M177" s="180" cm="1">
        <f t="array" ref="M177">_xlfn.XLOOKUP(M$1,'Copy of PY1 Data(H)'!$A$1:$CZ$1,_xlfn.XLOOKUP($A177,'Copy of PY1 Data(H)'!$A$1:$A$288,'Copy of PY1 Data(H)'!$A$1:$CZ$288))</f>
        <v>0</v>
      </c>
      <c r="N177" s="180" cm="1">
        <f t="array" ref="N177">_xlfn.XLOOKUP(N$1,'Copy of PY1 Data(H)'!$A$1:$CZ$1,_xlfn.XLOOKUP($A177,'Copy of PY1 Data(H)'!$A$1:$A$288,'Copy of PY1 Data(H)'!$A$1:$CZ$288))</f>
        <v>0</v>
      </c>
      <c r="O177" s="180" cm="1">
        <f t="array" ref="O177">_xlfn.XLOOKUP(O$1,'Copy of PY1 Data(H)'!$A$1:$CZ$1,_xlfn.XLOOKUP($A177,'Copy of PY1 Data(H)'!$A$1:$A$288,'Copy of PY1 Data(H)'!$A$1:$CZ$288))</f>
        <v>0</v>
      </c>
      <c r="P177" s="180" cm="1">
        <f t="array" ref="P177">_xlfn.XLOOKUP(P$1,'Copy of PY1 Data(H)'!$A$1:$CZ$1,_xlfn.XLOOKUP($A177,'Copy of PY1 Data(H)'!$A$1:$A$288,'Copy of PY1 Data(H)'!$A$1:$CZ$288))</f>
        <v>0</v>
      </c>
      <c r="Q177" s="180" cm="1">
        <f t="array" ref="Q177">_xlfn.XLOOKUP(Q$1,'Copy of PY1 Data(H)'!$A$1:$CZ$1,_xlfn.XLOOKUP($A177,'Copy of PY1 Data(H)'!$A$1:$A$288,'Copy of PY1 Data(H)'!$A$1:$CZ$288))</f>
        <v>0</v>
      </c>
      <c r="R177" s="180" cm="1">
        <f t="array" ref="R177">_xlfn.XLOOKUP(R$1,'Copy of PY1 Data(H)'!$A$1:$CZ$1,_xlfn.XLOOKUP($A177,'Copy of PY1 Data(H)'!$A$1:$A$288,'Copy of PY1 Data(H)'!$A$1:$CZ$288))</f>
        <v>0</v>
      </c>
      <c r="S177" s="180" cm="1">
        <f t="array" ref="S177">_xlfn.XLOOKUP(S$1,'Copy of PY1 Data(H)'!$A$1:$CZ$1,_xlfn.XLOOKUP($A177,'Copy of PY1 Data(H)'!$A$1:$A$288,'Copy of PY1 Data(H)'!$A$1:$CZ$288))</f>
        <v>0</v>
      </c>
      <c r="T177" s="180" cm="1">
        <f t="array" ref="T177">_xlfn.XLOOKUP(T$1,'Copy of PY1 Data(H)'!$A$1:$CZ$1,_xlfn.XLOOKUP($A177,'Copy of PY1 Data(H)'!$A$1:$A$288,'Copy of PY1 Data(H)'!$A$1:$CZ$288))</f>
        <v>0</v>
      </c>
      <c r="U177" s="180" cm="1">
        <f t="array" ref="U177">_xlfn.XLOOKUP(U$1,'Copy of PY1 Data(H)'!$A$1:$CZ$1,_xlfn.XLOOKUP($A177,'Copy of PY1 Data(H)'!$A$1:$A$288,'Copy of PY1 Data(H)'!$A$1:$CZ$288))</f>
        <v>0</v>
      </c>
      <c r="V177" s="180" cm="1">
        <f t="array" ref="V177">_xlfn.XLOOKUP(V$1,'Copy of PY1 Data(H)'!$A$1:$CZ$1,_xlfn.XLOOKUP($A177,'Copy of PY1 Data(H)'!$A$1:$A$288,'Copy of PY1 Data(H)'!$A$1:$CZ$288))</f>
        <v>0</v>
      </c>
      <c r="W177" s="180" cm="1">
        <f t="array" ref="W177">_xlfn.XLOOKUP(W$1,'Copy of PY1 Data(H)'!$A$1:$CZ$1,_xlfn.XLOOKUP($A177,'Copy of PY1 Data(H)'!$A$1:$A$288,'Copy of PY1 Data(H)'!$A$1:$CZ$288))</f>
        <v>0</v>
      </c>
      <c r="X177" s="180" cm="1">
        <f t="array" ref="X177">_xlfn.XLOOKUP(X$1,'Copy of PY1 Data(H)'!$A$1:$CZ$1,_xlfn.XLOOKUP($A177,'Copy of PY1 Data(H)'!$A$1:$A$288,'Copy of PY1 Data(H)'!$A$1:$CZ$288))</f>
        <v>0</v>
      </c>
      <c r="Y177" s="180" cm="1">
        <f t="array" ref="Y177">_xlfn.XLOOKUP(Y$1,'Copy of PY1 Data(H)'!$A$1:$CZ$1,_xlfn.XLOOKUP($A177,'Copy of PY1 Data(H)'!$A$1:$A$288,'Copy of PY1 Data(H)'!$A$1:$CZ$288))</f>
        <v>0</v>
      </c>
      <c r="Z177" s="180" cm="1">
        <f t="array" ref="Z177">_xlfn.XLOOKUP(Z$1,'Copy of PY1 Data(H)'!$A$1:$CZ$1,_xlfn.XLOOKUP($A177,'Copy of PY1 Data(H)'!$A$1:$A$288,'Copy of PY1 Data(H)'!$A$1:$CZ$288))</f>
        <v>0</v>
      </c>
      <c r="AA177" s="180" cm="1">
        <f t="array" ref="AA177">_xlfn.XLOOKUP(AA$1,'Copy of PY1 Data(H)'!$A$1:$CZ$1,_xlfn.XLOOKUP($A177,'Copy of PY1 Data(H)'!$A$1:$A$288,'Copy of PY1 Data(H)'!$A$1:$CZ$288))</f>
        <v>0</v>
      </c>
      <c r="AB177" s="180" cm="1">
        <f t="array" ref="AB177">_xlfn.XLOOKUP(AB$1,'Copy of PY1 Data(H)'!$A$1:$CZ$1,_xlfn.XLOOKUP($A177,'Copy of PY1 Data(H)'!$A$1:$A$288,'Copy of PY1 Data(H)'!$A$1:$CZ$288))</f>
        <v>0</v>
      </c>
      <c r="AC177" s="180" cm="1">
        <f t="array" ref="AC177">_xlfn.XLOOKUP(AC$1,'Copy of PY1 Data(H)'!$A$1:$CZ$1,_xlfn.XLOOKUP($A177,'Copy of PY1 Data(H)'!$A$1:$A$288,'Copy of PY1 Data(H)'!$A$1:$CZ$288))</f>
        <v>0</v>
      </c>
      <c r="AD177" s="180" cm="1">
        <f t="array" ref="AD177">_xlfn.XLOOKUP(AD$1,'Copy of PY1 Data(H)'!$A$1:$CZ$1,_xlfn.XLOOKUP($A177,'Copy of PY1 Data(H)'!$A$1:$A$288,'Copy of PY1 Data(H)'!$A$1:$CZ$288))</f>
        <v>0</v>
      </c>
      <c r="AE177" s="180" cm="1">
        <f t="array" ref="AE177">_xlfn.XLOOKUP(AE$1,'Copy of PY1 Data(H)'!$A$1:$CZ$1,_xlfn.XLOOKUP($A177,'Copy of PY1 Data(H)'!$A$1:$A$288,'Copy of PY1 Data(H)'!$A$1:$CZ$288))</f>
        <v>0</v>
      </c>
      <c r="AF177" s="180" cm="1">
        <f t="array" ref="AF177">_xlfn.XLOOKUP(AF$1,'Copy of PY1 Data(H)'!$A$1:$CZ$1,_xlfn.XLOOKUP($A177,'Copy of PY1 Data(H)'!$A$1:$A$288,'Copy of PY1 Data(H)'!$A$1:$CZ$288))</f>
        <v>0</v>
      </c>
      <c r="AG177" s="180" cm="1">
        <f t="array" ref="AG177">_xlfn.XLOOKUP(AG$1,'Copy of PY1 Data(H)'!$A$1:$CZ$1,_xlfn.XLOOKUP($A177,'Copy of PY1 Data(H)'!$A$1:$A$288,'Copy of PY1 Data(H)'!$A$1:$CZ$288))</f>
        <v>0</v>
      </c>
      <c r="AH177" s="180" cm="1">
        <f t="array" ref="AH177">_xlfn.XLOOKUP(AH$1,'Copy of PY1 Data(H)'!$A$1:$CZ$1,_xlfn.XLOOKUP($A177,'Copy of PY1 Data(H)'!$A$1:$A$288,'Copy of PY1 Data(H)'!$A$1:$CZ$288))</f>
        <v>0</v>
      </c>
      <c r="AI177" s="180" cm="1">
        <f t="array" ref="AI177">_xlfn.XLOOKUP(AI$1,'Copy of PY1 Data(H)'!$A$1:$CZ$1,_xlfn.XLOOKUP($A177,'Copy of PY1 Data(H)'!$A$1:$A$288,'Copy of PY1 Data(H)'!$A$1:$CZ$288))</f>
        <v>0</v>
      </c>
      <c r="AJ177" s="180" cm="1">
        <f t="array" ref="AJ177">_xlfn.XLOOKUP(AJ$1,'Copy of PY1 Data(H)'!$A$1:$CZ$1,_xlfn.XLOOKUP($A177,'Copy of PY1 Data(H)'!$A$1:$A$288,'Copy of PY1 Data(H)'!$A$1:$CZ$288))</f>
        <v>0</v>
      </c>
      <c r="AK177" s="180" cm="1">
        <f t="array" ref="AK177">_xlfn.XLOOKUP(AK$1,'Copy of PY1 Data(H)'!$A$1:$CZ$1,_xlfn.XLOOKUP($A177,'Copy of PY1 Data(H)'!$A$1:$A$288,'Copy of PY1 Data(H)'!$A$1:$CZ$288))</f>
        <v>0</v>
      </c>
      <c r="AL177" s="180" cm="1">
        <f t="array" ref="AL177">_xlfn.XLOOKUP(AL$1,'Copy of PY1 Data(H)'!$A$1:$CZ$1,_xlfn.XLOOKUP($A177,'Copy of PY1 Data(H)'!$A$1:$A$288,'Copy of PY1 Data(H)'!$A$1:$CZ$288))</f>
        <v>0</v>
      </c>
      <c r="AM177" s="180" cm="1">
        <f t="array" ref="AM177">_xlfn.XLOOKUP(AM$1,'Copy of PY1 Data(H)'!$A$1:$CZ$1,_xlfn.XLOOKUP($A177,'Copy of PY1 Data(H)'!$A$1:$A$288,'Copy of PY1 Data(H)'!$A$1:$CZ$288))</f>
        <v>0</v>
      </c>
      <c r="AN177" s="180" cm="1">
        <f t="array" ref="AN177">_xlfn.XLOOKUP(AN$1,'Copy of PY1 Data(H)'!$A$1:$CZ$1,_xlfn.XLOOKUP($A177,'Copy of PY1 Data(H)'!$A$1:$A$288,'Copy of PY1 Data(H)'!$A$1:$CZ$288))</f>
        <v>0</v>
      </c>
      <c r="AO177" s="180" cm="1">
        <f t="array" ref="AO177">_xlfn.XLOOKUP(AO$1,'Copy of PY1 Data(H)'!$A$1:$CZ$1,_xlfn.XLOOKUP($A177,'Copy of PY1 Data(H)'!$A$1:$A$288,'Copy of PY1 Data(H)'!$A$1:$CZ$288))</f>
        <v>0</v>
      </c>
      <c r="AP177" s="180" cm="1">
        <f t="array" ref="AP177">_xlfn.XLOOKUP(AP$1,'Copy of PY1 Data(H)'!$A$1:$CZ$1,_xlfn.XLOOKUP($A177,'Copy of PY1 Data(H)'!$A$1:$A$288,'Copy of PY1 Data(H)'!$A$1:$CZ$288))</f>
        <v>0</v>
      </c>
      <c r="AQ177" s="180" cm="1">
        <f t="array" ref="AQ177">_xlfn.XLOOKUP(AQ$1,'Copy of PY1 Data(H)'!$A$1:$CZ$1,_xlfn.XLOOKUP($A177,'Copy of PY1 Data(H)'!$A$1:$A$288,'Copy of PY1 Data(H)'!$A$1:$CZ$288))</f>
        <v>0</v>
      </c>
      <c r="AR177" s="180" cm="1">
        <f t="array" ref="AR177">_xlfn.XLOOKUP(AR$1,'Copy of PY1 Data(H)'!$A$1:$CZ$1,_xlfn.XLOOKUP($A177,'Copy of PY1 Data(H)'!$A$1:$A$288,'Copy of PY1 Data(H)'!$A$1:$CZ$288))</f>
        <v>0</v>
      </c>
      <c r="AS177" s="180" cm="1">
        <f t="array" ref="AS177">_xlfn.XLOOKUP(AS$1,'Copy of PY1 Data(H)'!$A$1:$CZ$1,_xlfn.XLOOKUP($A177,'Copy of PY1 Data(H)'!$A$1:$A$288,'Copy of PY1 Data(H)'!$A$1:$CZ$288))</f>
        <v>0</v>
      </c>
      <c r="AT177" s="180" cm="1">
        <f t="array" ref="AT177">_xlfn.XLOOKUP(AT$1,'Copy of PY1 Data(H)'!$A$1:$CZ$1,_xlfn.XLOOKUP($A177,'Copy of PY1 Data(H)'!$A$1:$A$288,'Copy of PY1 Data(H)'!$A$1:$CZ$288))</f>
        <v>0</v>
      </c>
      <c r="AU177" s="180" cm="1">
        <f t="array" ref="AU177">_xlfn.XLOOKUP(AU$1,'Copy of PY1 Data(H)'!$A$1:$CZ$1,_xlfn.XLOOKUP($A177,'Copy of PY1 Data(H)'!$A$1:$A$288,'Copy of PY1 Data(H)'!$A$1:$CZ$288))</f>
        <v>0</v>
      </c>
      <c r="AV177" s="180" cm="1">
        <f t="array" ref="AV177">_xlfn.XLOOKUP(AV$1,'Copy of PY1 Data(H)'!$A$1:$CZ$1,_xlfn.XLOOKUP($A177,'Copy of PY1 Data(H)'!$A$1:$A$288,'Copy of PY1 Data(H)'!$A$1:$CZ$288))</f>
        <v>0</v>
      </c>
      <c r="AW177" s="180" cm="1">
        <f t="array" ref="AW177">_xlfn.XLOOKUP(AW$1,'Copy of PY1 Data(H)'!$A$1:$CZ$1,_xlfn.XLOOKUP($A177,'Copy of PY1 Data(H)'!$A$1:$A$288,'Copy of PY1 Data(H)'!$A$1:$CZ$288))</f>
        <v>0</v>
      </c>
      <c r="AX177" s="180" cm="1">
        <f t="array" ref="AX177">_xlfn.XLOOKUP(AX$1,'Copy of PY1 Data(H)'!$A$1:$CZ$1,_xlfn.XLOOKUP($A177,'Copy of PY1 Data(H)'!$A$1:$A$288,'Copy of PY1 Data(H)'!$A$1:$CZ$288))</f>
        <v>0</v>
      </c>
      <c r="AY177" s="180" cm="1">
        <f t="array" ref="AY177">_xlfn.XLOOKUP(AY$1,'Copy of PY1 Data(H)'!$A$1:$CZ$1,_xlfn.XLOOKUP($A177,'Copy of PY1 Data(H)'!$A$1:$A$288,'Copy of PY1 Data(H)'!$A$1:$CZ$288))</f>
        <v>0</v>
      </c>
      <c r="AZ177" s="180" cm="1">
        <f t="array" ref="AZ177">_xlfn.XLOOKUP(AZ$1,'Copy of PY1 Data(H)'!$A$1:$CZ$1,_xlfn.XLOOKUP($A177,'Copy of PY1 Data(H)'!$A$1:$A$288,'Copy of PY1 Data(H)'!$A$1:$CZ$288))</f>
        <v>0</v>
      </c>
      <c r="BA177" s="180" cm="1">
        <f t="array" ref="BA177">_xlfn.XLOOKUP(BA$1,'Copy of PY1 Data(H)'!$A$1:$CZ$1,_xlfn.XLOOKUP($A177,'Copy of PY1 Data(H)'!$A$1:$A$288,'Copy of PY1 Data(H)'!$A$1:$CZ$288))</f>
        <v>0</v>
      </c>
      <c r="BB177" s="180" cm="1">
        <f t="array" ref="BB177">_xlfn.XLOOKUP(BB$1,'Copy of PY1 Data(H)'!$A$1:$CZ$1,_xlfn.XLOOKUP($A177,'Copy of PY1 Data(H)'!$A$1:$A$288,'Copy of PY1 Data(H)'!$A$1:$CZ$288))</f>
        <v>0</v>
      </c>
      <c r="BC177" s="180" cm="1">
        <f t="array" ref="BC177">_xlfn.XLOOKUP(BC$1,'Copy of PY1 Data(H)'!$A$1:$CZ$1,_xlfn.XLOOKUP($A177,'Copy of PY1 Data(H)'!$A$1:$A$288,'Copy of PY1 Data(H)'!$A$1:$CZ$288))</f>
        <v>0</v>
      </c>
      <c r="BD177" s="180" cm="1">
        <f t="array" ref="BD177">_xlfn.XLOOKUP(BD$1,'Copy of PY1 Data(H)'!$A$1:$CZ$1,_xlfn.XLOOKUP($A177,'Copy of PY1 Data(H)'!$A$1:$A$288,'Copy of PY1 Data(H)'!$A$1:$CZ$288))</f>
        <v>0</v>
      </c>
      <c r="BE177" s="180" cm="1">
        <f t="array" ref="BE177">_xlfn.XLOOKUP(BE$1,'Copy of PY1 Data(H)'!$A$1:$CZ$1,_xlfn.XLOOKUP($A177,'Copy of PY1 Data(H)'!$A$1:$A$288,'Copy of PY1 Data(H)'!$A$1:$CZ$288))</f>
        <v>0</v>
      </c>
      <c r="BF177" s="180" cm="1">
        <f t="array" ref="BF177">_xlfn.XLOOKUP(BF$1,'Copy of PY1 Data(H)'!$A$1:$CZ$1,_xlfn.XLOOKUP($A177,'Copy of PY1 Data(H)'!$A$1:$A$288,'Copy of PY1 Data(H)'!$A$1:$CZ$288))</f>
        <v>0</v>
      </c>
      <c r="BG177" s="180" cm="1">
        <f t="array" ref="BG177">_xlfn.XLOOKUP(BG$1,'Copy of PY1 Data(H)'!$A$1:$CZ$1,_xlfn.XLOOKUP($A177,'Copy of PY1 Data(H)'!$A$1:$A$288,'Copy of PY1 Data(H)'!$A$1:$CZ$288))</f>
        <v>0</v>
      </c>
      <c r="BH177" s="180" cm="1">
        <f t="array" ref="BH177">_xlfn.XLOOKUP(BH$1,'Copy of PY1 Data(H)'!$A$1:$CZ$1,_xlfn.XLOOKUP($A177,'Copy of PY1 Data(H)'!$A$1:$A$288,'Copy of PY1 Data(H)'!$A$1:$CZ$288))</f>
        <v>0</v>
      </c>
      <c r="BI177" s="180" cm="1">
        <f t="array" ref="BI177">_xlfn.XLOOKUP(BI$1,'Copy of PY1 Data(H)'!$A$1:$CZ$1,_xlfn.XLOOKUP($A177,'Copy of PY1 Data(H)'!$A$1:$A$288,'Copy of PY1 Data(H)'!$A$1:$CZ$288))</f>
        <v>0</v>
      </c>
      <c r="BJ177" s="180" cm="1">
        <f t="array" ref="BJ177">_xlfn.XLOOKUP(BJ$1,'Copy of PY1 Data(H)'!$A$1:$CZ$1,_xlfn.XLOOKUP($A177,'Copy of PY1 Data(H)'!$A$1:$A$288,'Copy of PY1 Data(H)'!$A$1:$CZ$288))</f>
        <v>0</v>
      </c>
      <c r="BK177" s="180" cm="1">
        <f t="array" ref="BK177">_xlfn.XLOOKUP(BK$1,'Copy of PY1 Data(H)'!$A$1:$CZ$1,_xlfn.XLOOKUP($A177,'Copy of PY1 Data(H)'!$A$1:$A$288,'Copy of PY1 Data(H)'!$A$1:$CZ$288))</f>
        <v>0</v>
      </c>
      <c r="BL177" s="180" cm="1">
        <f t="array" ref="BL177">_xlfn.XLOOKUP(BL$1,'Copy of PY1 Data(H)'!$A$1:$CZ$1,_xlfn.XLOOKUP($A177,'Copy of PY1 Data(H)'!$A$1:$A$288,'Copy of PY1 Data(H)'!$A$1:$CZ$288))</f>
        <v>0</v>
      </c>
      <c r="BM177" s="180" cm="1">
        <f t="array" ref="BM177">_xlfn.XLOOKUP(BM$1,'Copy of PY1 Data(H)'!$A$1:$CZ$1,_xlfn.XLOOKUP($A177,'Copy of PY1 Data(H)'!$A$1:$A$288,'Copy of PY1 Data(H)'!$A$1:$CZ$288))</f>
        <v>0</v>
      </c>
      <c r="BN177" s="180" cm="1">
        <f t="array" ref="BN177">_xlfn.XLOOKUP(BN$1,'Copy of PY1 Data(H)'!$A$1:$CZ$1,_xlfn.XLOOKUP($A177,'Copy of PY1 Data(H)'!$A$1:$A$288,'Copy of PY1 Data(H)'!$A$1:$CZ$288))</f>
        <v>0</v>
      </c>
      <c r="BO177" s="180" cm="1">
        <f t="array" ref="BO177">_xlfn.XLOOKUP(BO$1,'Copy of PY1 Data(H)'!$A$1:$CZ$1,_xlfn.XLOOKUP($A177,'Copy of PY1 Data(H)'!$A$1:$A$288,'Copy of PY1 Data(H)'!$A$1:$CZ$288))</f>
        <v>0</v>
      </c>
      <c r="BP177" s="180" cm="1">
        <f t="array" ref="BP177">_xlfn.XLOOKUP(BP$1,'Copy of PY1 Data(H)'!$A$1:$CZ$1,_xlfn.XLOOKUP($A177,'Copy of PY1 Data(H)'!$A$1:$A$288,'Copy of PY1 Data(H)'!$A$1:$CZ$288))</f>
        <v>0</v>
      </c>
      <c r="BQ177" s="180" cm="1">
        <f t="array" ref="BQ177">_xlfn.XLOOKUP(BQ$1,'Copy of PY1 Data(H)'!$A$1:$CZ$1,_xlfn.XLOOKUP($A177,'Copy of PY1 Data(H)'!$A$1:$A$288,'Copy of PY1 Data(H)'!$A$1:$CZ$288))</f>
        <v>0</v>
      </c>
      <c r="BR177" s="180" cm="1">
        <f t="array" ref="BR177">_xlfn.XLOOKUP(BR$1,'Copy of PY1 Data(H)'!$A$1:$CZ$1,_xlfn.XLOOKUP($A177,'Copy of PY1 Data(H)'!$A$1:$A$288,'Copy of PY1 Data(H)'!$A$1:$CZ$288))</f>
        <v>0</v>
      </c>
      <c r="BS177" s="180" cm="1">
        <f t="array" ref="BS177">_xlfn.XLOOKUP(BS$1,'Copy of PY1 Data(H)'!$A$1:$CZ$1,_xlfn.XLOOKUP($A177,'Copy of PY1 Data(H)'!$A$1:$A$288,'Copy of PY1 Data(H)'!$A$1:$CZ$288))</f>
        <v>0</v>
      </c>
      <c r="BT177" s="180" cm="1">
        <f t="array" ref="BT177">_xlfn.XLOOKUP(BT$1,'Copy of PY1 Data(H)'!$A$1:$CZ$1,_xlfn.XLOOKUP($A177,'Copy of PY1 Data(H)'!$A$1:$A$288,'Copy of PY1 Data(H)'!$A$1:$CZ$288))</f>
        <v>0</v>
      </c>
      <c r="BU177" s="180" cm="1">
        <f t="array" ref="BU177">_xlfn.XLOOKUP(BU$1,'Copy of PY1 Data(H)'!$A$1:$CZ$1,_xlfn.XLOOKUP($A177,'Copy of PY1 Data(H)'!$A$1:$A$288,'Copy of PY1 Data(H)'!$A$1:$CZ$288))</f>
        <v>0</v>
      </c>
      <c r="BV177" s="180" cm="1">
        <f t="array" ref="BV177">_xlfn.XLOOKUP(BV$1,'Copy of PY1 Data(H)'!$A$1:$CZ$1,_xlfn.XLOOKUP($A177,'Copy of PY1 Data(H)'!$A$1:$A$288,'Copy of PY1 Data(H)'!$A$1:$CZ$288))</f>
        <v>0</v>
      </c>
      <c r="BW177" s="180" cm="1">
        <f t="array" ref="BW177">_xlfn.XLOOKUP(BW$1,'Copy of PY1 Data(H)'!$A$1:$CZ$1,_xlfn.XLOOKUP($A177,'Copy of PY1 Data(H)'!$A$1:$A$288,'Copy of PY1 Data(H)'!$A$1:$CZ$288))</f>
        <v>0</v>
      </c>
      <c r="BX177" s="180" cm="1">
        <f t="array" ref="BX177">_xlfn.XLOOKUP(BX$1,'Copy of PY1 Data(H)'!$A$1:$CZ$1,_xlfn.XLOOKUP($A177,'Copy of PY1 Data(H)'!$A$1:$A$288,'Copy of PY1 Data(H)'!$A$1:$CZ$288))</f>
        <v>0</v>
      </c>
      <c r="BY177" s="180" cm="1">
        <f t="array" ref="BY177">_xlfn.XLOOKUP(BY$1,'Copy of PY1 Data(H)'!$A$1:$CZ$1,_xlfn.XLOOKUP($A177,'Copy of PY1 Data(H)'!$A$1:$A$288,'Copy of PY1 Data(H)'!$A$1:$CZ$288))</f>
        <v>0</v>
      </c>
      <c r="BZ177" s="180" cm="1">
        <f t="array" ref="BZ177">_xlfn.XLOOKUP(BZ$1,'Copy of PY1 Data(H)'!$A$1:$CZ$1,_xlfn.XLOOKUP($A177,'Copy of PY1 Data(H)'!$A$1:$A$288,'Copy of PY1 Data(H)'!$A$1:$CZ$288))</f>
        <v>0</v>
      </c>
      <c r="CA177" s="180" cm="1">
        <f t="array" ref="CA177">_xlfn.XLOOKUP(CA$1,'Copy of PY1 Data(H)'!$A$1:$CZ$1,_xlfn.XLOOKUP($A177,'Copy of PY1 Data(H)'!$A$1:$A$288,'Copy of PY1 Data(H)'!$A$1:$CZ$288))</f>
        <v>0</v>
      </c>
      <c r="CB177" s="180" cm="1">
        <f t="array" ref="CB177">_xlfn.XLOOKUP(CB$1,'Copy of PY1 Data(H)'!$A$1:$CZ$1,_xlfn.XLOOKUP($A177,'Copy of PY1 Data(H)'!$A$1:$A$288,'Copy of PY1 Data(H)'!$A$1:$CZ$288))</f>
        <v>0</v>
      </c>
      <c r="CC177" s="180" cm="1">
        <f t="array" ref="CC177">_xlfn.XLOOKUP(CC$1,'Copy of PY1 Data(H)'!$A$1:$CZ$1,_xlfn.XLOOKUP($A177,'Copy of PY1 Data(H)'!$A$1:$A$288,'Copy of PY1 Data(H)'!$A$1:$CZ$288))</f>
        <v>0</v>
      </c>
      <c r="CD177" s="180" cm="1">
        <f t="array" ref="CD177">_xlfn.XLOOKUP(CD$1,'Copy of PY1 Data(H)'!$A$1:$CZ$1,_xlfn.XLOOKUP($A177,'Copy of PY1 Data(H)'!$A$1:$A$288,'Copy of PY1 Data(H)'!$A$1:$CZ$288))</f>
        <v>0</v>
      </c>
    </row>
    <row r="178" spans="1:82" x14ac:dyDescent="0.3">
      <c r="A178" s="180">
        <v>988</v>
      </c>
      <c r="C178" s="180"/>
      <c r="D178" s="180" cm="1">
        <f t="array" ref="D178">_xlfn.XLOOKUP(D$1,'Copy of PY1 Data(H)'!$A$1:$CZ$1,_xlfn.XLOOKUP($A178,'Copy of PY1 Data(H)'!$A$1:$A$288,'Copy of PY1 Data(H)'!$A$1:$CZ$288))</f>
        <v>2</v>
      </c>
      <c r="E178" s="180" cm="1">
        <f t="array" ref="E178">_xlfn.XLOOKUP(E$1,'Copy of PY1 Data(H)'!$A$1:$CZ$1,_xlfn.XLOOKUP($A178,'Copy of PY1 Data(H)'!$A$1:$A$288,'Copy of PY1 Data(H)'!$A$1:$CZ$288))</f>
        <v>2</v>
      </c>
      <c r="F178" s="180" cm="1">
        <f t="array" ref="F178">_xlfn.XLOOKUP(F$1,'Copy of PY1 Data(H)'!$A$1:$CZ$1,_xlfn.XLOOKUP($A178,'Copy of PY1 Data(H)'!$A$1:$A$288,'Copy of PY1 Data(H)'!$A$1:$CZ$288))</f>
        <v>2</v>
      </c>
      <c r="G178" s="180" cm="1">
        <f t="array" ref="G178">_xlfn.XLOOKUP(G$1,'Copy of PY1 Data(H)'!$A$1:$CZ$1,_xlfn.XLOOKUP($A178,'Copy of PY1 Data(H)'!$A$1:$A$288,'Copy of PY1 Data(H)'!$A$1:$CZ$288))</f>
        <v>0</v>
      </c>
      <c r="H178" s="180" cm="1">
        <f t="array" ref="H178">_xlfn.XLOOKUP(H$1,'Copy of PY1 Data(H)'!$A$1:$CZ$1,_xlfn.XLOOKUP($A178,'Copy of PY1 Data(H)'!$A$1:$A$288,'Copy of PY1 Data(H)'!$A$1:$CZ$288))</f>
        <v>2</v>
      </c>
      <c r="I178" s="180" cm="1">
        <f t="array" ref="I178">_xlfn.XLOOKUP(I$1,'Copy of PY1 Data(H)'!$A$1:$CZ$1,_xlfn.XLOOKUP($A178,'Copy of PY1 Data(H)'!$A$1:$A$288,'Copy of PY1 Data(H)'!$A$1:$CZ$288))</f>
        <v>2</v>
      </c>
      <c r="J178" s="180" cm="1">
        <f t="array" ref="J178">_xlfn.XLOOKUP(J$1,'Copy of PY1 Data(H)'!$A$1:$CZ$1,_xlfn.XLOOKUP($A178,'Copy of PY1 Data(H)'!$A$1:$A$288,'Copy of PY1 Data(H)'!$A$1:$CZ$288))</f>
        <v>2</v>
      </c>
      <c r="K178" s="180" cm="1">
        <f t="array" ref="K178">_xlfn.XLOOKUP(K$1,'Copy of PY1 Data(H)'!$A$1:$CZ$1,_xlfn.XLOOKUP($A178,'Copy of PY1 Data(H)'!$A$1:$A$288,'Copy of PY1 Data(H)'!$A$1:$CZ$288))</f>
        <v>2</v>
      </c>
      <c r="L178" s="180" cm="1">
        <f t="array" ref="L178">_xlfn.XLOOKUP(L$1,'Copy of PY1 Data(H)'!$A$1:$CZ$1,_xlfn.XLOOKUP($A178,'Copy of PY1 Data(H)'!$A$1:$A$288,'Copy of PY1 Data(H)'!$A$1:$CZ$288))</f>
        <v>2</v>
      </c>
      <c r="M178" s="180" cm="1">
        <f t="array" ref="M178">_xlfn.XLOOKUP(M$1,'Copy of PY1 Data(H)'!$A$1:$CZ$1,_xlfn.XLOOKUP($A178,'Copy of PY1 Data(H)'!$A$1:$A$288,'Copy of PY1 Data(H)'!$A$1:$CZ$288))</f>
        <v>2</v>
      </c>
      <c r="N178" s="180" cm="1">
        <f t="array" ref="N178">_xlfn.XLOOKUP(N$1,'Copy of PY1 Data(H)'!$A$1:$CZ$1,_xlfn.XLOOKUP($A178,'Copy of PY1 Data(H)'!$A$1:$A$288,'Copy of PY1 Data(H)'!$A$1:$CZ$288))</f>
        <v>2</v>
      </c>
      <c r="O178" s="180" cm="1">
        <f t="array" ref="O178">_xlfn.XLOOKUP(O$1,'Copy of PY1 Data(H)'!$A$1:$CZ$1,_xlfn.XLOOKUP($A178,'Copy of PY1 Data(H)'!$A$1:$A$288,'Copy of PY1 Data(H)'!$A$1:$CZ$288))</f>
        <v>2</v>
      </c>
      <c r="P178" s="180" cm="1">
        <f t="array" ref="P178">_xlfn.XLOOKUP(P$1,'Copy of PY1 Data(H)'!$A$1:$CZ$1,_xlfn.XLOOKUP($A178,'Copy of PY1 Data(H)'!$A$1:$A$288,'Copy of PY1 Data(H)'!$A$1:$CZ$288))</f>
        <v>2</v>
      </c>
      <c r="Q178" s="180" cm="1">
        <f t="array" ref="Q178">_xlfn.XLOOKUP(Q$1,'Copy of PY1 Data(H)'!$A$1:$CZ$1,_xlfn.XLOOKUP($A178,'Copy of PY1 Data(H)'!$A$1:$A$288,'Copy of PY1 Data(H)'!$A$1:$CZ$288))</f>
        <v>0</v>
      </c>
      <c r="R178" s="180" cm="1">
        <f t="array" ref="R178">_xlfn.XLOOKUP(R$1,'Copy of PY1 Data(H)'!$A$1:$CZ$1,_xlfn.XLOOKUP($A178,'Copy of PY1 Data(H)'!$A$1:$A$288,'Copy of PY1 Data(H)'!$A$1:$CZ$288))</f>
        <v>0</v>
      </c>
      <c r="S178" s="180" cm="1">
        <f t="array" ref="S178">_xlfn.XLOOKUP(S$1,'Copy of PY1 Data(H)'!$A$1:$CZ$1,_xlfn.XLOOKUP($A178,'Copy of PY1 Data(H)'!$A$1:$A$288,'Copy of PY1 Data(H)'!$A$1:$CZ$288))</f>
        <v>2</v>
      </c>
      <c r="T178" s="180" cm="1">
        <f t="array" ref="T178">_xlfn.XLOOKUP(T$1,'Copy of PY1 Data(H)'!$A$1:$CZ$1,_xlfn.XLOOKUP($A178,'Copy of PY1 Data(H)'!$A$1:$A$288,'Copy of PY1 Data(H)'!$A$1:$CZ$288))</f>
        <v>2</v>
      </c>
      <c r="U178" s="180" cm="1">
        <f t="array" ref="U178">_xlfn.XLOOKUP(U$1,'Copy of PY1 Data(H)'!$A$1:$CZ$1,_xlfn.XLOOKUP($A178,'Copy of PY1 Data(H)'!$A$1:$A$288,'Copy of PY1 Data(H)'!$A$1:$CZ$288))</f>
        <v>2</v>
      </c>
      <c r="V178" s="180" cm="1">
        <f t="array" ref="V178">_xlfn.XLOOKUP(V$1,'Copy of PY1 Data(H)'!$A$1:$CZ$1,_xlfn.XLOOKUP($A178,'Copy of PY1 Data(H)'!$A$1:$A$288,'Copy of PY1 Data(H)'!$A$1:$CZ$288))</f>
        <v>2</v>
      </c>
      <c r="W178" s="180" cm="1">
        <f t="array" ref="W178">_xlfn.XLOOKUP(W$1,'Copy of PY1 Data(H)'!$A$1:$CZ$1,_xlfn.XLOOKUP($A178,'Copy of PY1 Data(H)'!$A$1:$A$288,'Copy of PY1 Data(H)'!$A$1:$CZ$288))</f>
        <v>0</v>
      </c>
      <c r="X178" s="180" cm="1">
        <f t="array" ref="X178">_xlfn.XLOOKUP(X$1,'Copy of PY1 Data(H)'!$A$1:$CZ$1,_xlfn.XLOOKUP($A178,'Copy of PY1 Data(H)'!$A$1:$A$288,'Copy of PY1 Data(H)'!$A$1:$CZ$288))</f>
        <v>0</v>
      </c>
      <c r="Y178" s="180" cm="1">
        <f t="array" ref="Y178">_xlfn.XLOOKUP(Y$1,'Copy of PY1 Data(H)'!$A$1:$CZ$1,_xlfn.XLOOKUP($A178,'Copy of PY1 Data(H)'!$A$1:$A$288,'Copy of PY1 Data(H)'!$A$1:$CZ$288))</f>
        <v>0</v>
      </c>
      <c r="Z178" s="180" cm="1">
        <f t="array" ref="Z178">_xlfn.XLOOKUP(Z$1,'Copy of PY1 Data(H)'!$A$1:$CZ$1,_xlfn.XLOOKUP($A178,'Copy of PY1 Data(H)'!$A$1:$A$288,'Copy of PY1 Data(H)'!$A$1:$CZ$288))</f>
        <v>2</v>
      </c>
      <c r="AA178" s="180" cm="1">
        <f t="array" ref="AA178">_xlfn.XLOOKUP(AA$1,'Copy of PY1 Data(H)'!$A$1:$CZ$1,_xlfn.XLOOKUP($A178,'Copy of PY1 Data(H)'!$A$1:$A$288,'Copy of PY1 Data(H)'!$A$1:$CZ$288))</f>
        <v>2</v>
      </c>
      <c r="AB178" s="180" cm="1">
        <f t="array" ref="AB178">_xlfn.XLOOKUP(AB$1,'Copy of PY1 Data(H)'!$A$1:$CZ$1,_xlfn.XLOOKUP($A178,'Copy of PY1 Data(H)'!$A$1:$A$288,'Copy of PY1 Data(H)'!$A$1:$CZ$288))</f>
        <v>2</v>
      </c>
      <c r="AC178" s="180" cm="1">
        <f t="array" ref="AC178">_xlfn.XLOOKUP(AC$1,'Copy of PY1 Data(H)'!$A$1:$CZ$1,_xlfn.XLOOKUP($A178,'Copy of PY1 Data(H)'!$A$1:$A$288,'Copy of PY1 Data(H)'!$A$1:$CZ$288))</f>
        <v>0</v>
      </c>
      <c r="AD178" s="180" cm="1">
        <f t="array" ref="AD178">_xlfn.XLOOKUP(AD$1,'Copy of PY1 Data(H)'!$A$1:$CZ$1,_xlfn.XLOOKUP($A178,'Copy of PY1 Data(H)'!$A$1:$A$288,'Copy of PY1 Data(H)'!$A$1:$CZ$288))</f>
        <v>0</v>
      </c>
      <c r="AE178" s="180" cm="1">
        <f t="array" ref="AE178">_xlfn.XLOOKUP(AE$1,'Copy of PY1 Data(H)'!$A$1:$CZ$1,_xlfn.XLOOKUP($A178,'Copy of PY1 Data(H)'!$A$1:$A$288,'Copy of PY1 Data(H)'!$A$1:$CZ$288))</f>
        <v>0</v>
      </c>
      <c r="AF178" s="180" cm="1">
        <f t="array" ref="AF178">_xlfn.XLOOKUP(AF$1,'Copy of PY1 Data(H)'!$A$1:$CZ$1,_xlfn.XLOOKUP($A178,'Copy of PY1 Data(H)'!$A$1:$A$288,'Copy of PY1 Data(H)'!$A$1:$CZ$288))</f>
        <v>2</v>
      </c>
      <c r="AG178" s="180" cm="1">
        <f t="array" ref="AG178">_xlfn.XLOOKUP(AG$1,'Copy of PY1 Data(H)'!$A$1:$CZ$1,_xlfn.XLOOKUP($A178,'Copy of PY1 Data(H)'!$A$1:$A$288,'Copy of PY1 Data(H)'!$A$1:$CZ$288))</f>
        <v>2</v>
      </c>
      <c r="AH178" s="180" cm="1">
        <f t="array" ref="AH178">_xlfn.XLOOKUP(AH$1,'Copy of PY1 Data(H)'!$A$1:$CZ$1,_xlfn.XLOOKUP($A178,'Copy of PY1 Data(H)'!$A$1:$A$288,'Copy of PY1 Data(H)'!$A$1:$CZ$288))</f>
        <v>2</v>
      </c>
      <c r="AI178" s="180" cm="1">
        <f t="array" ref="AI178">_xlfn.XLOOKUP(AI$1,'Copy of PY1 Data(H)'!$A$1:$CZ$1,_xlfn.XLOOKUP($A178,'Copy of PY1 Data(H)'!$A$1:$A$288,'Copy of PY1 Data(H)'!$A$1:$CZ$288))</f>
        <v>0</v>
      </c>
      <c r="AJ178" s="180" cm="1">
        <f t="array" ref="AJ178">_xlfn.XLOOKUP(AJ$1,'Copy of PY1 Data(H)'!$A$1:$CZ$1,_xlfn.XLOOKUP($A178,'Copy of PY1 Data(H)'!$A$1:$A$288,'Copy of PY1 Data(H)'!$A$1:$CZ$288))</f>
        <v>2</v>
      </c>
      <c r="AK178" s="180" cm="1">
        <f t="array" ref="AK178">_xlfn.XLOOKUP(AK$1,'Copy of PY1 Data(H)'!$A$1:$CZ$1,_xlfn.XLOOKUP($A178,'Copy of PY1 Data(H)'!$A$1:$A$288,'Copy of PY1 Data(H)'!$A$1:$CZ$288))</f>
        <v>2</v>
      </c>
      <c r="AL178" s="180" cm="1">
        <f t="array" ref="AL178">_xlfn.XLOOKUP(AL$1,'Copy of PY1 Data(H)'!$A$1:$CZ$1,_xlfn.XLOOKUP($A178,'Copy of PY1 Data(H)'!$A$1:$A$288,'Copy of PY1 Data(H)'!$A$1:$CZ$288))</f>
        <v>0</v>
      </c>
      <c r="AM178" s="180" cm="1">
        <f t="array" ref="AM178">_xlfn.XLOOKUP(AM$1,'Copy of PY1 Data(H)'!$A$1:$CZ$1,_xlfn.XLOOKUP($A178,'Copy of PY1 Data(H)'!$A$1:$A$288,'Copy of PY1 Data(H)'!$A$1:$CZ$288))</f>
        <v>2</v>
      </c>
      <c r="AN178" s="180" cm="1">
        <f t="array" ref="AN178">_xlfn.XLOOKUP(AN$1,'Copy of PY1 Data(H)'!$A$1:$CZ$1,_xlfn.XLOOKUP($A178,'Copy of PY1 Data(H)'!$A$1:$A$288,'Copy of PY1 Data(H)'!$A$1:$CZ$288))</f>
        <v>2</v>
      </c>
      <c r="AO178" s="180" cm="1">
        <f t="array" ref="AO178">_xlfn.XLOOKUP(AO$1,'Copy of PY1 Data(H)'!$A$1:$CZ$1,_xlfn.XLOOKUP($A178,'Copy of PY1 Data(H)'!$A$1:$A$288,'Copy of PY1 Data(H)'!$A$1:$CZ$288))</f>
        <v>2</v>
      </c>
      <c r="AP178" s="180" cm="1">
        <f t="array" ref="AP178">_xlfn.XLOOKUP(AP$1,'Copy of PY1 Data(H)'!$A$1:$CZ$1,_xlfn.XLOOKUP($A178,'Copy of PY1 Data(H)'!$A$1:$A$288,'Copy of PY1 Data(H)'!$A$1:$CZ$288))</f>
        <v>2</v>
      </c>
      <c r="AQ178" s="180" cm="1">
        <f t="array" ref="AQ178">_xlfn.XLOOKUP(AQ$1,'Copy of PY1 Data(H)'!$A$1:$CZ$1,_xlfn.XLOOKUP($A178,'Copy of PY1 Data(H)'!$A$1:$A$288,'Copy of PY1 Data(H)'!$A$1:$CZ$288))</f>
        <v>2</v>
      </c>
      <c r="AR178" s="180" cm="1">
        <f t="array" ref="AR178">_xlfn.XLOOKUP(AR$1,'Copy of PY1 Data(H)'!$A$1:$CZ$1,_xlfn.XLOOKUP($A178,'Copy of PY1 Data(H)'!$A$1:$A$288,'Copy of PY1 Data(H)'!$A$1:$CZ$288))</f>
        <v>2</v>
      </c>
      <c r="AS178" s="180" cm="1">
        <f t="array" ref="AS178">_xlfn.XLOOKUP(AS$1,'Copy of PY1 Data(H)'!$A$1:$CZ$1,_xlfn.XLOOKUP($A178,'Copy of PY1 Data(H)'!$A$1:$A$288,'Copy of PY1 Data(H)'!$A$1:$CZ$288))</f>
        <v>0</v>
      </c>
      <c r="AT178" s="180" cm="1">
        <f t="array" ref="AT178">_xlfn.XLOOKUP(AT$1,'Copy of PY1 Data(H)'!$A$1:$CZ$1,_xlfn.XLOOKUP($A178,'Copy of PY1 Data(H)'!$A$1:$A$288,'Copy of PY1 Data(H)'!$A$1:$CZ$288))</f>
        <v>2</v>
      </c>
      <c r="AU178" s="180" cm="1">
        <f t="array" ref="AU178">_xlfn.XLOOKUP(AU$1,'Copy of PY1 Data(H)'!$A$1:$CZ$1,_xlfn.XLOOKUP($A178,'Copy of PY1 Data(H)'!$A$1:$A$288,'Copy of PY1 Data(H)'!$A$1:$CZ$288))</f>
        <v>1</v>
      </c>
      <c r="AV178" s="180" cm="1">
        <f t="array" ref="AV178">_xlfn.XLOOKUP(AV$1,'Copy of PY1 Data(H)'!$A$1:$CZ$1,_xlfn.XLOOKUP($A178,'Copy of PY1 Data(H)'!$A$1:$A$288,'Copy of PY1 Data(H)'!$A$1:$CZ$288))</f>
        <v>2</v>
      </c>
      <c r="AW178" s="180" cm="1">
        <f t="array" ref="AW178">_xlfn.XLOOKUP(AW$1,'Copy of PY1 Data(H)'!$A$1:$CZ$1,_xlfn.XLOOKUP($A178,'Copy of PY1 Data(H)'!$A$1:$A$288,'Copy of PY1 Data(H)'!$A$1:$CZ$288))</f>
        <v>2</v>
      </c>
      <c r="AX178" s="180" cm="1">
        <f t="array" ref="AX178">_xlfn.XLOOKUP(AX$1,'Copy of PY1 Data(H)'!$A$1:$CZ$1,_xlfn.XLOOKUP($A178,'Copy of PY1 Data(H)'!$A$1:$A$288,'Copy of PY1 Data(H)'!$A$1:$CZ$288))</f>
        <v>2</v>
      </c>
      <c r="AY178" s="180" cm="1">
        <f t="array" ref="AY178">_xlfn.XLOOKUP(AY$1,'Copy of PY1 Data(H)'!$A$1:$CZ$1,_xlfn.XLOOKUP($A178,'Copy of PY1 Data(H)'!$A$1:$A$288,'Copy of PY1 Data(H)'!$A$1:$CZ$288))</f>
        <v>2</v>
      </c>
      <c r="AZ178" s="180" cm="1">
        <f t="array" ref="AZ178">_xlfn.XLOOKUP(AZ$1,'Copy of PY1 Data(H)'!$A$1:$CZ$1,_xlfn.XLOOKUP($A178,'Copy of PY1 Data(H)'!$A$1:$A$288,'Copy of PY1 Data(H)'!$A$1:$CZ$288))</f>
        <v>2</v>
      </c>
      <c r="BA178" s="180" cm="1">
        <f t="array" ref="BA178">_xlfn.XLOOKUP(BA$1,'Copy of PY1 Data(H)'!$A$1:$CZ$1,_xlfn.XLOOKUP($A178,'Copy of PY1 Data(H)'!$A$1:$A$288,'Copy of PY1 Data(H)'!$A$1:$CZ$288))</f>
        <v>0</v>
      </c>
      <c r="BB178" s="180" cm="1">
        <f t="array" ref="BB178">_xlfn.XLOOKUP(BB$1,'Copy of PY1 Data(H)'!$A$1:$CZ$1,_xlfn.XLOOKUP($A178,'Copy of PY1 Data(H)'!$A$1:$A$288,'Copy of PY1 Data(H)'!$A$1:$CZ$288))</f>
        <v>2</v>
      </c>
      <c r="BC178" s="180" cm="1">
        <f t="array" ref="BC178">_xlfn.XLOOKUP(BC$1,'Copy of PY1 Data(H)'!$A$1:$CZ$1,_xlfn.XLOOKUP($A178,'Copy of PY1 Data(H)'!$A$1:$A$288,'Copy of PY1 Data(H)'!$A$1:$CZ$288))</f>
        <v>2</v>
      </c>
      <c r="BD178" s="180" cm="1">
        <f t="array" ref="BD178">_xlfn.XLOOKUP(BD$1,'Copy of PY1 Data(H)'!$A$1:$CZ$1,_xlfn.XLOOKUP($A178,'Copy of PY1 Data(H)'!$A$1:$A$288,'Copy of PY1 Data(H)'!$A$1:$CZ$288))</f>
        <v>2</v>
      </c>
      <c r="BE178" s="180" cm="1">
        <f t="array" ref="BE178">_xlfn.XLOOKUP(BE$1,'Copy of PY1 Data(H)'!$A$1:$CZ$1,_xlfn.XLOOKUP($A178,'Copy of PY1 Data(H)'!$A$1:$A$288,'Copy of PY1 Data(H)'!$A$1:$CZ$288))</f>
        <v>0</v>
      </c>
      <c r="BF178" s="180" cm="1">
        <f t="array" ref="BF178">_xlfn.XLOOKUP(BF$1,'Copy of PY1 Data(H)'!$A$1:$CZ$1,_xlfn.XLOOKUP($A178,'Copy of PY1 Data(H)'!$A$1:$A$288,'Copy of PY1 Data(H)'!$A$1:$CZ$288))</f>
        <v>2</v>
      </c>
      <c r="BG178" s="180" cm="1">
        <f t="array" ref="BG178">_xlfn.XLOOKUP(BG$1,'Copy of PY1 Data(H)'!$A$1:$CZ$1,_xlfn.XLOOKUP($A178,'Copy of PY1 Data(H)'!$A$1:$A$288,'Copy of PY1 Data(H)'!$A$1:$CZ$288))</f>
        <v>2</v>
      </c>
      <c r="BH178" s="180" cm="1">
        <f t="array" ref="BH178">_xlfn.XLOOKUP(BH$1,'Copy of PY1 Data(H)'!$A$1:$CZ$1,_xlfn.XLOOKUP($A178,'Copy of PY1 Data(H)'!$A$1:$A$288,'Copy of PY1 Data(H)'!$A$1:$CZ$288))</f>
        <v>2</v>
      </c>
      <c r="BI178" s="180" cm="1">
        <f t="array" ref="BI178">_xlfn.XLOOKUP(BI$1,'Copy of PY1 Data(H)'!$A$1:$CZ$1,_xlfn.XLOOKUP($A178,'Copy of PY1 Data(H)'!$A$1:$A$288,'Copy of PY1 Data(H)'!$A$1:$CZ$288))</f>
        <v>2</v>
      </c>
      <c r="BJ178" s="180" cm="1">
        <f t="array" ref="BJ178">_xlfn.XLOOKUP(BJ$1,'Copy of PY1 Data(H)'!$A$1:$CZ$1,_xlfn.XLOOKUP($A178,'Copy of PY1 Data(H)'!$A$1:$A$288,'Copy of PY1 Data(H)'!$A$1:$CZ$288))</f>
        <v>2</v>
      </c>
      <c r="BK178" s="180" cm="1">
        <f t="array" ref="BK178">_xlfn.XLOOKUP(BK$1,'Copy of PY1 Data(H)'!$A$1:$CZ$1,_xlfn.XLOOKUP($A178,'Copy of PY1 Data(H)'!$A$1:$A$288,'Copy of PY1 Data(H)'!$A$1:$CZ$288))</f>
        <v>2</v>
      </c>
      <c r="BL178" s="180" cm="1">
        <f t="array" ref="BL178">_xlfn.XLOOKUP(BL$1,'Copy of PY1 Data(H)'!$A$1:$CZ$1,_xlfn.XLOOKUP($A178,'Copy of PY1 Data(H)'!$A$1:$A$288,'Copy of PY1 Data(H)'!$A$1:$CZ$288))</f>
        <v>2</v>
      </c>
      <c r="BM178" s="180" cm="1">
        <f t="array" ref="BM178">_xlfn.XLOOKUP(BM$1,'Copy of PY1 Data(H)'!$A$1:$CZ$1,_xlfn.XLOOKUP($A178,'Copy of PY1 Data(H)'!$A$1:$A$288,'Copy of PY1 Data(H)'!$A$1:$CZ$288))</f>
        <v>2</v>
      </c>
      <c r="BN178" s="180" cm="1">
        <f t="array" ref="BN178">_xlfn.XLOOKUP(BN$1,'Copy of PY1 Data(H)'!$A$1:$CZ$1,_xlfn.XLOOKUP($A178,'Copy of PY1 Data(H)'!$A$1:$A$288,'Copy of PY1 Data(H)'!$A$1:$CZ$288))</f>
        <v>2</v>
      </c>
      <c r="BO178" s="180" cm="1">
        <f t="array" ref="BO178">_xlfn.XLOOKUP(BO$1,'Copy of PY1 Data(H)'!$A$1:$CZ$1,_xlfn.XLOOKUP($A178,'Copy of PY1 Data(H)'!$A$1:$A$288,'Copy of PY1 Data(H)'!$A$1:$CZ$288))</f>
        <v>2</v>
      </c>
      <c r="BP178" s="180" cm="1">
        <f t="array" ref="BP178">_xlfn.XLOOKUP(BP$1,'Copy of PY1 Data(H)'!$A$1:$CZ$1,_xlfn.XLOOKUP($A178,'Copy of PY1 Data(H)'!$A$1:$A$288,'Copy of PY1 Data(H)'!$A$1:$CZ$288))</f>
        <v>2</v>
      </c>
      <c r="BQ178" s="180" cm="1">
        <f t="array" ref="BQ178">_xlfn.XLOOKUP(BQ$1,'Copy of PY1 Data(H)'!$A$1:$CZ$1,_xlfn.XLOOKUP($A178,'Copy of PY1 Data(H)'!$A$1:$A$288,'Copy of PY1 Data(H)'!$A$1:$CZ$288))</f>
        <v>2</v>
      </c>
      <c r="BR178" s="180" cm="1">
        <f t="array" ref="BR178">_xlfn.XLOOKUP(BR$1,'Copy of PY1 Data(H)'!$A$1:$CZ$1,_xlfn.XLOOKUP($A178,'Copy of PY1 Data(H)'!$A$1:$A$288,'Copy of PY1 Data(H)'!$A$1:$CZ$288))</f>
        <v>2</v>
      </c>
      <c r="BS178" s="180" cm="1">
        <f t="array" ref="BS178">_xlfn.XLOOKUP(BS$1,'Copy of PY1 Data(H)'!$A$1:$CZ$1,_xlfn.XLOOKUP($A178,'Copy of PY1 Data(H)'!$A$1:$A$288,'Copy of PY1 Data(H)'!$A$1:$CZ$288))</f>
        <v>2</v>
      </c>
      <c r="BT178" s="180" cm="1">
        <f t="array" ref="BT178">_xlfn.XLOOKUP(BT$1,'Copy of PY1 Data(H)'!$A$1:$CZ$1,_xlfn.XLOOKUP($A178,'Copy of PY1 Data(H)'!$A$1:$A$288,'Copy of PY1 Data(H)'!$A$1:$CZ$288))</f>
        <v>0</v>
      </c>
      <c r="BU178" s="180" cm="1">
        <f t="array" ref="BU178">_xlfn.XLOOKUP(BU$1,'Copy of PY1 Data(H)'!$A$1:$CZ$1,_xlfn.XLOOKUP($A178,'Copy of PY1 Data(H)'!$A$1:$A$288,'Copy of PY1 Data(H)'!$A$1:$CZ$288))</f>
        <v>2</v>
      </c>
      <c r="BV178" s="180" cm="1">
        <f t="array" ref="BV178">_xlfn.XLOOKUP(BV$1,'Copy of PY1 Data(H)'!$A$1:$CZ$1,_xlfn.XLOOKUP($A178,'Copy of PY1 Data(H)'!$A$1:$A$288,'Copy of PY1 Data(H)'!$A$1:$CZ$288))</f>
        <v>2</v>
      </c>
      <c r="BW178" s="180" cm="1">
        <f t="array" ref="BW178">_xlfn.XLOOKUP(BW$1,'Copy of PY1 Data(H)'!$A$1:$CZ$1,_xlfn.XLOOKUP($A178,'Copy of PY1 Data(H)'!$A$1:$A$288,'Copy of PY1 Data(H)'!$A$1:$CZ$288))</f>
        <v>2</v>
      </c>
      <c r="BX178" s="180" cm="1">
        <f t="array" ref="BX178">_xlfn.XLOOKUP(BX$1,'Copy of PY1 Data(H)'!$A$1:$CZ$1,_xlfn.XLOOKUP($A178,'Copy of PY1 Data(H)'!$A$1:$A$288,'Copy of PY1 Data(H)'!$A$1:$CZ$288))</f>
        <v>2</v>
      </c>
      <c r="BY178" s="180" cm="1">
        <f t="array" ref="BY178">_xlfn.XLOOKUP(BY$1,'Copy of PY1 Data(H)'!$A$1:$CZ$1,_xlfn.XLOOKUP($A178,'Copy of PY1 Data(H)'!$A$1:$A$288,'Copy of PY1 Data(H)'!$A$1:$CZ$288))</f>
        <v>2</v>
      </c>
      <c r="BZ178" s="180" cm="1">
        <f t="array" ref="BZ178">_xlfn.XLOOKUP(BZ$1,'Copy of PY1 Data(H)'!$A$1:$CZ$1,_xlfn.XLOOKUP($A178,'Copy of PY1 Data(H)'!$A$1:$A$288,'Copy of PY1 Data(H)'!$A$1:$CZ$288))</f>
        <v>2</v>
      </c>
      <c r="CA178" s="180" cm="1">
        <f t="array" ref="CA178">_xlfn.XLOOKUP(CA$1,'Copy of PY1 Data(H)'!$A$1:$CZ$1,_xlfn.XLOOKUP($A178,'Copy of PY1 Data(H)'!$A$1:$A$288,'Copy of PY1 Data(H)'!$A$1:$CZ$288))</f>
        <v>2</v>
      </c>
      <c r="CB178" s="180" cm="1">
        <f t="array" ref="CB178">_xlfn.XLOOKUP(CB$1,'Copy of PY1 Data(H)'!$A$1:$CZ$1,_xlfn.XLOOKUP($A178,'Copy of PY1 Data(H)'!$A$1:$A$288,'Copy of PY1 Data(H)'!$A$1:$CZ$288))</f>
        <v>2</v>
      </c>
      <c r="CC178" s="180" cm="1">
        <f t="array" ref="CC178">_xlfn.XLOOKUP(CC$1,'Copy of PY1 Data(H)'!$A$1:$CZ$1,_xlfn.XLOOKUP($A178,'Copy of PY1 Data(H)'!$A$1:$A$288,'Copy of PY1 Data(H)'!$A$1:$CZ$288))</f>
        <v>2</v>
      </c>
      <c r="CD178" s="180" cm="1">
        <f t="array" ref="CD178">_xlfn.XLOOKUP(CD$1,'Copy of PY1 Data(H)'!$A$1:$CZ$1,_xlfn.XLOOKUP($A178,'Copy of PY1 Data(H)'!$A$1:$A$288,'Copy of PY1 Data(H)'!$A$1:$CZ$288))</f>
        <v>2</v>
      </c>
    </row>
    <row r="179" spans="1:82" x14ac:dyDescent="0.3">
      <c r="A179" s="180">
        <v>989</v>
      </c>
      <c r="C179" s="180"/>
      <c r="D179" s="180" cm="1">
        <f t="array" ref="D179">_xlfn.XLOOKUP(D$1,'Copy of PY1 Data(H)'!$A$1:$CZ$1,_xlfn.XLOOKUP($A179,'Copy of PY1 Data(H)'!$A$1:$A$288,'Copy of PY1 Data(H)'!$A$1:$CZ$288))</f>
        <v>3</v>
      </c>
      <c r="E179" s="180" cm="1">
        <f t="array" ref="E179">_xlfn.XLOOKUP(E$1,'Copy of PY1 Data(H)'!$A$1:$CZ$1,_xlfn.XLOOKUP($A179,'Copy of PY1 Data(H)'!$A$1:$A$288,'Copy of PY1 Data(H)'!$A$1:$CZ$288))</f>
        <v>3</v>
      </c>
      <c r="F179" s="180" cm="1">
        <f t="array" ref="F179">_xlfn.XLOOKUP(F$1,'Copy of PY1 Data(H)'!$A$1:$CZ$1,_xlfn.XLOOKUP($A179,'Copy of PY1 Data(H)'!$A$1:$A$288,'Copy of PY1 Data(H)'!$A$1:$CZ$288))</f>
        <v>0</v>
      </c>
      <c r="G179" s="180" cm="1">
        <f t="array" ref="G179">_xlfn.XLOOKUP(G$1,'Copy of PY1 Data(H)'!$A$1:$CZ$1,_xlfn.XLOOKUP($A179,'Copy of PY1 Data(H)'!$A$1:$A$288,'Copy of PY1 Data(H)'!$A$1:$CZ$288))</f>
        <v>0</v>
      </c>
      <c r="H179" s="180" cm="1">
        <f t="array" ref="H179">_xlfn.XLOOKUP(H$1,'Copy of PY1 Data(H)'!$A$1:$CZ$1,_xlfn.XLOOKUP($A179,'Copy of PY1 Data(H)'!$A$1:$A$288,'Copy of PY1 Data(H)'!$A$1:$CZ$288))</f>
        <v>3</v>
      </c>
      <c r="I179" s="180" cm="1">
        <f t="array" ref="I179">_xlfn.XLOOKUP(I$1,'Copy of PY1 Data(H)'!$A$1:$CZ$1,_xlfn.XLOOKUP($A179,'Copy of PY1 Data(H)'!$A$1:$A$288,'Copy of PY1 Data(H)'!$A$1:$CZ$288))</f>
        <v>3</v>
      </c>
      <c r="J179" s="180" cm="1">
        <f t="array" ref="J179">_xlfn.XLOOKUP(J$1,'Copy of PY1 Data(H)'!$A$1:$CZ$1,_xlfn.XLOOKUP($A179,'Copy of PY1 Data(H)'!$A$1:$A$288,'Copy of PY1 Data(H)'!$A$1:$CZ$288))</f>
        <v>0</v>
      </c>
      <c r="K179" s="180" cm="1">
        <f t="array" ref="K179">_xlfn.XLOOKUP(K$1,'Copy of PY1 Data(H)'!$A$1:$CZ$1,_xlfn.XLOOKUP($A179,'Copy of PY1 Data(H)'!$A$1:$A$288,'Copy of PY1 Data(H)'!$A$1:$CZ$288))</f>
        <v>0</v>
      </c>
      <c r="L179" s="180" cm="1">
        <f t="array" ref="L179">_xlfn.XLOOKUP(L$1,'Copy of PY1 Data(H)'!$A$1:$CZ$1,_xlfn.XLOOKUP($A179,'Copy of PY1 Data(H)'!$A$1:$A$288,'Copy of PY1 Data(H)'!$A$1:$CZ$288))</f>
        <v>3</v>
      </c>
      <c r="M179" s="180" cm="1">
        <f t="array" ref="M179">_xlfn.XLOOKUP(M$1,'Copy of PY1 Data(H)'!$A$1:$CZ$1,_xlfn.XLOOKUP($A179,'Copy of PY1 Data(H)'!$A$1:$A$288,'Copy of PY1 Data(H)'!$A$1:$CZ$288))</f>
        <v>3</v>
      </c>
      <c r="N179" s="180" cm="1">
        <f t="array" ref="N179">_xlfn.XLOOKUP(N$1,'Copy of PY1 Data(H)'!$A$1:$CZ$1,_xlfn.XLOOKUP($A179,'Copy of PY1 Data(H)'!$A$1:$A$288,'Copy of PY1 Data(H)'!$A$1:$CZ$288))</f>
        <v>3</v>
      </c>
      <c r="O179" s="180" cm="1">
        <f t="array" ref="O179">_xlfn.XLOOKUP(O$1,'Copy of PY1 Data(H)'!$A$1:$CZ$1,_xlfn.XLOOKUP($A179,'Copy of PY1 Data(H)'!$A$1:$A$288,'Copy of PY1 Data(H)'!$A$1:$CZ$288))</f>
        <v>0</v>
      </c>
      <c r="P179" s="180" cm="1">
        <f t="array" ref="P179">_xlfn.XLOOKUP(P$1,'Copy of PY1 Data(H)'!$A$1:$CZ$1,_xlfn.XLOOKUP($A179,'Copy of PY1 Data(H)'!$A$1:$A$288,'Copy of PY1 Data(H)'!$A$1:$CZ$288))</f>
        <v>3</v>
      </c>
      <c r="Q179" s="180" cm="1">
        <f t="array" ref="Q179">_xlfn.XLOOKUP(Q$1,'Copy of PY1 Data(H)'!$A$1:$CZ$1,_xlfn.XLOOKUP($A179,'Copy of PY1 Data(H)'!$A$1:$A$288,'Copy of PY1 Data(H)'!$A$1:$CZ$288))</f>
        <v>0</v>
      </c>
      <c r="R179" s="180" cm="1">
        <f t="array" ref="R179">_xlfn.XLOOKUP(R$1,'Copy of PY1 Data(H)'!$A$1:$CZ$1,_xlfn.XLOOKUP($A179,'Copy of PY1 Data(H)'!$A$1:$A$288,'Copy of PY1 Data(H)'!$A$1:$CZ$288))</f>
        <v>0</v>
      </c>
      <c r="S179" s="180" cm="1">
        <f t="array" ref="S179">_xlfn.XLOOKUP(S$1,'Copy of PY1 Data(H)'!$A$1:$CZ$1,_xlfn.XLOOKUP($A179,'Copy of PY1 Data(H)'!$A$1:$A$288,'Copy of PY1 Data(H)'!$A$1:$CZ$288))</f>
        <v>3</v>
      </c>
      <c r="T179" s="180" cm="1">
        <f t="array" ref="T179">_xlfn.XLOOKUP(T$1,'Copy of PY1 Data(H)'!$A$1:$CZ$1,_xlfn.XLOOKUP($A179,'Copy of PY1 Data(H)'!$A$1:$A$288,'Copy of PY1 Data(H)'!$A$1:$CZ$288))</f>
        <v>3</v>
      </c>
      <c r="U179" s="180" cm="1">
        <f t="array" ref="U179">_xlfn.XLOOKUP(U$1,'Copy of PY1 Data(H)'!$A$1:$CZ$1,_xlfn.XLOOKUP($A179,'Copy of PY1 Data(H)'!$A$1:$A$288,'Copy of PY1 Data(H)'!$A$1:$CZ$288))</f>
        <v>3</v>
      </c>
      <c r="V179" s="180" cm="1">
        <f t="array" ref="V179">_xlfn.XLOOKUP(V$1,'Copy of PY1 Data(H)'!$A$1:$CZ$1,_xlfn.XLOOKUP($A179,'Copy of PY1 Data(H)'!$A$1:$A$288,'Copy of PY1 Data(H)'!$A$1:$CZ$288))</f>
        <v>3</v>
      </c>
      <c r="W179" s="180" cm="1">
        <f t="array" ref="W179">_xlfn.XLOOKUP(W$1,'Copy of PY1 Data(H)'!$A$1:$CZ$1,_xlfn.XLOOKUP($A179,'Copy of PY1 Data(H)'!$A$1:$A$288,'Copy of PY1 Data(H)'!$A$1:$CZ$288))</f>
        <v>0</v>
      </c>
      <c r="X179" s="180" cm="1">
        <f t="array" ref="X179">_xlfn.XLOOKUP(X$1,'Copy of PY1 Data(H)'!$A$1:$CZ$1,_xlfn.XLOOKUP($A179,'Copy of PY1 Data(H)'!$A$1:$A$288,'Copy of PY1 Data(H)'!$A$1:$CZ$288))</f>
        <v>0</v>
      </c>
      <c r="Y179" s="180" cm="1">
        <f t="array" ref="Y179">_xlfn.XLOOKUP(Y$1,'Copy of PY1 Data(H)'!$A$1:$CZ$1,_xlfn.XLOOKUP($A179,'Copy of PY1 Data(H)'!$A$1:$A$288,'Copy of PY1 Data(H)'!$A$1:$CZ$288))</f>
        <v>0</v>
      </c>
      <c r="Z179" s="180" cm="1">
        <f t="array" ref="Z179">_xlfn.XLOOKUP(Z$1,'Copy of PY1 Data(H)'!$A$1:$CZ$1,_xlfn.XLOOKUP($A179,'Copy of PY1 Data(H)'!$A$1:$A$288,'Copy of PY1 Data(H)'!$A$1:$CZ$288))</f>
        <v>3</v>
      </c>
      <c r="AA179" s="180" cm="1">
        <f t="array" ref="AA179">_xlfn.XLOOKUP(AA$1,'Copy of PY1 Data(H)'!$A$1:$CZ$1,_xlfn.XLOOKUP($A179,'Copy of PY1 Data(H)'!$A$1:$A$288,'Copy of PY1 Data(H)'!$A$1:$CZ$288))</f>
        <v>0</v>
      </c>
      <c r="AB179" s="180" cm="1">
        <f t="array" ref="AB179">_xlfn.XLOOKUP(AB$1,'Copy of PY1 Data(H)'!$A$1:$CZ$1,_xlfn.XLOOKUP($A179,'Copy of PY1 Data(H)'!$A$1:$A$288,'Copy of PY1 Data(H)'!$A$1:$CZ$288))</f>
        <v>3</v>
      </c>
      <c r="AC179" s="180" cm="1">
        <f t="array" ref="AC179">_xlfn.XLOOKUP(AC$1,'Copy of PY1 Data(H)'!$A$1:$CZ$1,_xlfn.XLOOKUP($A179,'Copy of PY1 Data(H)'!$A$1:$A$288,'Copy of PY1 Data(H)'!$A$1:$CZ$288))</f>
        <v>0</v>
      </c>
      <c r="AD179" s="180" cm="1">
        <f t="array" ref="AD179">_xlfn.XLOOKUP(AD$1,'Copy of PY1 Data(H)'!$A$1:$CZ$1,_xlfn.XLOOKUP($A179,'Copy of PY1 Data(H)'!$A$1:$A$288,'Copy of PY1 Data(H)'!$A$1:$CZ$288))</f>
        <v>0</v>
      </c>
      <c r="AE179" s="180" cm="1">
        <f t="array" ref="AE179">_xlfn.XLOOKUP(AE$1,'Copy of PY1 Data(H)'!$A$1:$CZ$1,_xlfn.XLOOKUP($A179,'Copy of PY1 Data(H)'!$A$1:$A$288,'Copy of PY1 Data(H)'!$A$1:$CZ$288))</f>
        <v>0</v>
      </c>
      <c r="AF179" s="180" cm="1">
        <f t="array" ref="AF179">_xlfn.XLOOKUP(AF$1,'Copy of PY1 Data(H)'!$A$1:$CZ$1,_xlfn.XLOOKUP($A179,'Copy of PY1 Data(H)'!$A$1:$A$288,'Copy of PY1 Data(H)'!$A$1:$CZ$288))</f>
        <v>3</v>
      </c>
      <c r="AG179" s="180" cm="1">
        <f t="array" ref="AG179">_xlfn.XLOOKUP(AG$1,'Copy of PY1 Data(H)'!$A$1:$CZ$1,_xlfn.XLOOKUP($A179,'Copy of PY1 Data(H)'!$A$1:$A$288,'Copy of PY1 Data(H)'!$A$1:$CZ$288))</f>
        <v>3</v>
      </c>
      <c r="AH179" s="180" cm="1">
        <f t="array" ref="AH179">_xlfn.XLOOKUP(AH$1,'Copy of PY1 Data(H)'!$A$1:$CZ$1,_xlfn.XLOOKUP($A179,'Copy of PY1 Data(H)'!$A$1:$A$288,'Copy of PY1 Data(H)'!$A$1:$CZ$288))</f>
        <v>0</v>
      </c>
      <c r="AI179" s="180" cm="1">
        <f t="array" ref="AI179">_xlfn.XLOOKUP(AI$1,'Copy of PY1 Data(H)'!$A$1:$CZ$1,_xlfn.XLOOKUP($A179,'Copy of PY1 Data(H)'!$A$1:$A$288,'Copy of PY1 Data(H)'!$A$1:$CZ$288))</f>
        <v>0</v>
      </c>
      <c r="AJ179" s="180" cm="1">
        <f t="array" ref="AJ179">_xlfn.XLOOKUP(AJ$1,'Copy of PY1 Data(H)'!$A$1:$CZ$1,_xlfn.XLOOKUP($A179,'Copy of PY1 Data(H)'!$A$1:$A$288,'Copy of PY1 Data(H)'!$A$1:$CZ$288))</f>
        <v>3</v>
      </c>
      <c r="AK179" s="180" cm="1">
        <f t="array" ref="AK179">_xlfn.XLOOKUP(AK$1,'Copy of PY1 Data(H)'!$A$1:$CZ$1,_xlfn.XLOOKUP($A179,'Copy of PY1 Data(H)'!$A$1:$A$288,'Copy of PY1 Data(H)'!$A$1:$CZ$288))</f>
        <v>3</v>
      </c>
      <c r="AL179" s="180" cm="1">
        <f t="array" ref="AL179">_xlfn.XLOOKUP(AL$1,'Copy of PY1 Data(H)'!$A$1:$CZ$1,_xlfn.XLOOKUP($A179,'Copy of PY1 Data(H)'!$A$1:$A$288,'Copy of PY1 Data(H)'!$A$1:$CZ$288))</f>
        <v>0</v>
      </c>
      <c r="AM179" s="180" cm="1">
        <f t="array" ref="AM179">_xlfn.XLOOKUP(AM$1,'Copy of PY1 Data(H)'!$A$1:$CZ$1,_xlfn.XLOOKUP($A179,'Copy of PY1 Data(H)'!$A$1:$A$288,'Copy of PY1 Data(H)'!$A$1:$CZ$288))</f>
        <v>3</v>
      </c>
      <c r="AN179" s="180" cm="1">
        <f t="array" ref="AN179">_xlfn.XLOOKUP(AN$1,'Copy of PY1 Data(H)'!$A$1:$CZ$1,_xlfn.XLOOKUP($A179,'Copy of PY1 Data(H)'!$A$1:$A$288,'Copy of PY1 Data(H)'!$A$1:$CZ$288))</f>
        <v>3</v>
      </c>
      <c r="AO179" s="180" cm="1">
        <f t="array" ref="AO179">_xlfn.XLOOKUP(AO$1,'Copy of PY1 Data(H)'!$A$1:$CZ$1,_xlfn.XLOOKUP($A179,'Copy of PY1 Data(H)'!$A$1:$A$288,'Copy of PY1 Data(H)'!$A$1:$CZ$288))</f>
        <v>3</v>
      </c>
      <c r="AP179" s="180" cm="1">
        <f t="array" ref="AP179">_xlfn.XLOOKUP(AP$1,'Copy of PY1 Data(H)'!$A$1:$CZ$1,_xlfn.XLOOKUP($A179,'Copy of PY1 Data(H)'!$A$1:$A$288,'Copy of PY1 Data(H)'!$A$1:$CZ$288))</f>
        <v>3</v>
      </c>
      <c r="AQ179" s="180" cm="1">
        <f t="array" ref="AQ179">_xlfn.XLOOKUP(AQ$1,'Copy of PY1 Data(H)'!$A$1:$CZ$1,_xlfn.XLOOKUP($A179,'Copy of PY1 Data(H)'!$A$1:$A$288,'Copy of PY1 Data(H)'!$A$1:$CZ$288))</f>
        <v>3</v>
      </c>
      <c r="AR179" s="180" cm="1">
        <f t="array" ref="AR179">_xlfn.XLOOKUP(AR$1,'Copy of PY1 Data(H)'!$A$1:$CZ$1,_xlfn.XLOOKUP($A179,'Copy of PY1 Data(H)'!$A$1:$A$288,'Copy of PY1 Data(H)'!$A$1:$CZ$288))</f>
        <v>3</v>
      </c>
      <c r="AS179" s="180" cm="1">
        <f t="array" ref="AS179">_xlfn.XLOOKUP(AS$1,'Copy of PY1 Data(H)'!$A$1:$CZ$1,_xlfn.XLOOKUP($A179,'Copy of PY1 Data(H)'!$A$1:$A$288,'Copy of PY1 Data(H)'!$A$1:$CZ$288))</f>
        <v>0</v>
      </c>
      <c r="AT179" s="180" cm="1">
        <f t="array" ref="AT179">_xlfn.XLOOKUP(AT$1,'Copy of PY1 Data(H)'!$A$1:$CZ$1,_xlfn.XLOOKUP($A179,'Copy of PY1 Data(H)'!$A$1:$A$288,'Copy of PY1 Data(H)'!$A$1:$CZ$288))</f>
        <v>3</v>
      </c>
      <c r="AU179" s="180" cm="1">
        <f t="array" ref="AU179">_xlfn.XLOOKUP(AU$1,'Copy of PY1 Data(H)'!$A$1:$CZ$1,_xlfn.XLOOKUP($A179,'Copy of PY1 Data(H)'!$A$1:$A$288,'Copy of PY1 Data(H)'!$A$1:$CZ$288))</f>
        <v>1</v>
      </c>
      <c r="AV179" s="180" cm="1">
        <f t="array" ref="AV179">_xlfn.XLOOKUP(AV$1,'Copy of PY1 Data(H)'!$A$1:$CZ$1,_xlfn.XLOOKUP($A179,'Copy of PY1 Data(H)'!$A$1:$A$288,'Copy of PY1 Data(H)'!$A$1:$CZ$288))</f>
        <v>3</v>
      </c>
      <c r="AW179" s="180" cm="1">
        <f t="array" ref="AW179">_xlfn.XLOOKUP(AW$1,'Copy of PY1 Data(H)'!$A$1:$CZ$1,_xlfn.XLOOKUP($A179,'Copy of PY1 Data(H)'!$A$1:$A$288,'Copy of PY1 Data(H)'!$A$1:$CZ$288))</f>
        <v>0</v>
      </c>
      <c r="AX179" s="180" cm="1">
        <f t="array" ref="AX179">_xlfn.XLOOKUP(AX$1,'Copy of PY1 Data(H)'!$A$1:$CZ$1,_xlfn.XLOOKUP($A179,'Copy of PY1 Data(H)'!$A$1:$A$288,'Copy of PY1 Data(H)'!$A$1:$CZ$288))</f>
        <v>3</v>
      </c>
      <c r="AY179" s="180" cm="1">
        <f t="array" ref="AY179">_xlfn.XLOOKUP(AY$1,'Copy of PY1 Data(H)'!$A$1:$CZ$1,_xlfn.XLOOKUP($A179,'Copy of PY1 Data(H)'!$A$1:$A$288,'Copy of PY1 Data(H)'!$A$1:$CZ$288))</f>
        <v>3</v>
      </c>
      <c r="AZ179" s="180" cm="1">
        <f t="array" ref="AZ179">_xlfn.XLOOKUP(AZ$1,'Copy of PY1 Data(H)'!$A$1:$CZ$1,_xlfn.XLOOKUP($A179,'Copy of PY1 Data(H)'!$A$1:$A$288,'Copy of PY1 Data(H)'!$A$1:$CZ$288))</f>
        <v>0</v>
      </c>
      <c r="BA179" s="180" cm="1">
        <f t="array" ref="BA179">_xlfn.XLOOKUP(BA$1,'Copy of PY1 Data(H)'!$A$1:$CZ$1,_xlfn.XLOOKUP($A179,'Copy of PY1 Data(H)'!$A$1:$A$288,'Copy of PY1 Data(H)'!$A$1:$CZ$288))</f>
        <v>0</v>
      </c>
      <c r="BB179" s="180" cm="1">
        <f t="array" ref="BB179">_xlfn.XLOOKUP(BB$1,'Copy of PY1 Data(H)'!$A$1:$CZ$1,_xlfn.XLOOKUP($A179,'Copy of PY1 Data(H)'!$A$1:$A$288,'Copy of PY1 Data(H)'!$A$1:$CZ$288))</f>
        <v>0</v>
      </c>
      <c r="BC179" s="180" cm="1">
        <f t="array" ref="BC179">_xlfn.XLOOKUP(BC$1,'Copy of PY1 Data(H)'!$A$1:$CZ$1,_xlfn.XLOOKUP($A179,'Copy of PY1 Data(H)'!$A$1:$A$288,'Copy of PY1 Data(H)'!$A$1:$CZ$288))</f>
        <v>3</v>
      </c>
      <c r="BD179" s="180" cm="1">
        <f t="array" ref="BD179">_xlfn.XLOOKUP(BD$1,'Copy of PY1 Data(H)'!$A$1:$CZ$1,_xlfn.XLOOKUP($A179,'Copy of PY1 Data(H)'!$A$1:$A$288,'Copy of PY1 Data(H)'!$A$1:$CZ$288))</f>
        <v>3</v>
      </c>
      <c r="BE179" s="180" cm="1">
        <f t="array" ref="BE179">_xlfn.XLOOKUP(BE$1,'Copy of PY1 Data(H)'!$A$1:$CZ$1,_xlfn.XLOOKUP($A179,'Copy of PY1 Data(H)'!$A$1:$A$288,'Copy of PY1 Data(H)'!$A$1:$CZ$288))</f>
        <v>0</v>
      </c>
      <c r="BF179" s="180" cm="1">
        <f t="array" ref="BF179">_xlfn.XLOOKUP(BF$1,'Copy of PY1 Data(H)'!$A$1:$CZ$1,_xlfn.XLOOKUP($A179,'Copy of PY1 Data(H)'!$A$1:$A$288,'Copy of PY1 Data(H)'!$A$1:$CZ$288))</f>
        <v>0</v>
      </c>
      <c r="BG179" s="180" cm="1">
        <f t="array" ref="BG179">_xlfn.XLOOKUP(BG$1,'Copy of PY1 Data(H)'!$A$1:$CZ$1,_xlfn.XLOOKUP($A179,'Copy of PY1 Data(H)'!$A$1:$A$288,'Copy of PY1 Data(H)'!$A$1:$CZ$288))</f>
        <v>0</v>
      </c>
      <c r="BH179" s="180" cm="1">
        <f t="array" ref="BH179">_xlfn.XLOOKUP(BH$1,'Copy of PY1 Data(H)'!$A$1:$CZ$1,_xlfn.XLOOKUP($A179,'Copy of PY1 Data(H)'!$A$1:$A$288,'Copy of PY1 Data(H)'!$A$1:$CZ$288))</f>
        <v>3</v>
      </c>
      <c r="BI179" s="180" cm="1">
        <f t="array" ref="BI179">_xlfn.XLOOKUP(BI$1,'Copy of PY1 Data(H)'!$A$1:$CZ$1,_xlfn.XLOOKUP($A179,'Copy of PY1 Data(H)'!$A$1:$A$288,'Copy of PY1 Data(H)'!$A$1:$CZ$288))</f>
        <v>0</v>
      </c>
      <c r="BJ179" s="180" cm="1">
        <f t="array" ref="BJ179">_xlfn.XLOOKUP(BJ$1,'Copy of PY1 Data(H)'!$A$1:$CZ$1,_xlfn.XLOOKUP($A179,'Copy of PY1 Data(H)'!$A$1:$A$288,'Copy of PY1 Data(H)'!$A$1:$CZ$288))</f>
        <v>3</v>
      </c>
      <c r="BK179" s="180" cm="1">
        <f t="array" ref="BK179">_xlfn.XLOOKUP(BK$1,'Copy of PY1 Data(H)'!$A$1:$CZ$1,_xlfn.XLOOKUP($A179,'Copy of PY1 Data(H)'!$A$1:$A$288,'Copy of PY1 Data(H)'!$A$1:$CZ$288))</f>
        <v>3</v>
      </c>
      <c r="BL179" s="180" cm="1">
        <f t="array" ref="BL179">_xlfn.XLOOKUP(BL$1,'Copy of PY1 Data(H)'!$A$1:$CZ$1,_xlfn.XLOOKUP($A179,'Copy of PY1 Data(H)'!$A$1:$A$288,'Copy of PY1 Data(H)'!$A$1:$CZ$288))</f>
        <v>3</v>
      </c>
      <c r="BM179" s="180" cm="1">
        <f t="array" ref="BM179">_xlfn.XLOOKUP(BM$1,'Copy of PY1 Data(H)'!$A$1:$CZ$1,_xlfn.XLOOKUP($A179,'Copy of PY1 Data(H)'!$A$1:$A$288,'Copy of PY1 Data(H)'!$A$1:$CZ$288))</f>
        <v>3</v>
      </c>
      <c r="BN179" s="180" cm="1">
        <f t="array" ref="BN179">_xlfn.XLOOKUP(BN$1,'Copy of PY1 Data(H)'!$A$1:$CZ$1,_xlfn.XLOOKUP($A179,'Copy of PY1 Data(H)'!$A$1:$A$288,'Copy of PY1 Data(H)'!$A$1:$CZ$288))</f>
        <v>0</v>
      </c>
      <c r="BO179" s="180" cm="1">
        <f t="array" ref="BO179">_xlfn.XLOOKUP(BO$1,'Copy of PY1 Data(H)'!$A$1:$CZ$1,_xlfn.XLOOKUP($A179,'Copy of PY1 Data(H)'!$A$1:$A$288,'Copy of PY1 Data(H)'!$A$1:$CZ$288))</f>
        <v>0</v>
      </c>
      <c r="BP179" s="180" cm="1">
        <f t="array" ref="BP179">_xlfn.XLOOKUP(BP$1,'Copy of PY1 Data(H)'!$A$1:$CZ$1,_xlfn.XLOOKUP($A179,'Copy of PY1 Data(H)'!$A$1:$A$288,'Copy of PY1 Data(H)'!$A$1:$CZ$288))</f>
        <v>3</v>
      </c>
      <c r="BQ179" s="180" cm="1">
        <f t="array" ref="BQ179">_xlfn.XLOOKUP(BQ$1,'Copy of PY1 Data(H)'!$A$1:$CZ$1,_xlfn.XLOOKUP($A179,'Copy of PY1 Data(H)'!$A$1:$A$288,'Copy of PY1 Data(H)'!$A$1:$CZ$288))</f>
        <v>3</v>
      </c>
      <c r="BR179" s="180" cm="1">
        <f t="array" ref="BR179">_xlfn.XLOOKUP(BR$1,'Copy of PY1 Data(H)'!$A$1:$CZ$1,_xlfn.XLOOKUP($A179,'Copy of PY1 Data(H)'!$A$1:$A$288,'Copy of PY1 Data(H)'!$A$1:$CZ$288))</f>
        <v>3</v>
      </c>
      <c r="BS179" s="180" cm="1">
        <f t="array" ref="BS179">_xlfn.XLOOKUP(BS$1,'Copy of PY1 Data(H)'!$A$1:$CZ$1,_xlfn.XLOOKUP($A179,'Copy of PY1 Data(H)'!$A$1:$A$288,'Copy of PY1 Data(H)'!$A$1:$CZ$288))</f>
        <v>3</v>
      </c>
      <c r="BT179" s="180" cm="1">
        <f t="array" ref="BT179">_xlfn.XLOOKUP(BT$1,'Copy of PY1 Data(H)'!$A$1:$CZ$1,_xlfn.XLOOKUP($A179,'Copy of PY1 Data(H)'!$A$1:$A$288,'Copy of PY1 Data(H)'!$A$1:$CZ$288))</f>
        <v>0</v>
      </c>
      <c r="BU179" s="180" cm="1">
        <f t="array" ref="BU179">_xlfn.XLOOKUP(BU$1,'Copy of PY1 Data(H)'!$A$1:$CZ$1,_xlfn.XLOOKUP($A179,'Copy of PY1 Data(H)'!$A$1:$A$288,'Copy of PY1 Data(H)'!$A$1:$CZ$288))</f>
        <v>3</v>
      </c>
      <c r="BV179" s="180" cm="1">
        <f t="array" ref="BV179">_xlfn.XLOOKUP(BV$1,'Copy of PY1 Data(H)'!$A$1:$CZ$1,_xlfn.XLOOKUP($A179,'Copy of PY1 Data(H)'!$A$1:$A$288,'Copy of PY1 Data(H)'!$A$1:$CZ$288))</f>
        <v>0</v>
      </c>
      <c r="BW179" s="180" cm="1">
        <f t="array" ref="BW179">_xlfn.XLOOKUP(BW$1,'Copy of PY1 Data(H)'!$A$1:$CZ$1,_xlfn.XLOOKUP($A179,'Copy of PY1 Data(H)'!$A$1:$A$288,'Copy of PY1 Data(H)'!$A$1:$CZ$288))</f>
        <v>3</v>
      </c>
      <c r="BX179" s="180" cm="1">
        <f t="array" ref="BX179">_xlfn.XLOOKUP(BX$1,'Copy of PY1 Data(H)'!$A$1:$CZ$1,_xlfn.XLOOKUP($A179,'Copy of PY1 Data(H)'!$A$1:$A$288,'Copy of PY1 Data(H)'!$A$1:$CZ$288))</f>
        <v>0</v>
      </c>
      <c r="BY179" s="180" cm="1">
        <f t="array" ref="BY179">_xlfn.XLOOKUP(BY$1,'Copy of PY1 Data(H)'!$A$1:$CZ$1,_xlfn.XLOOKUP($A179,'Copy of PY1 Data(H)'!$A$1:$A$288,'Copy of PY1 Data(H)'!$A$1:$CZ$288))</f>
        <v>3</v>
      </c>
      <c r="BZ179" s="180" cm="1">
        <f t="array" ref="BZ179">_xlfn.XLOOKUP(BZ$1,'Copy of PY1 Data(H)'!$A$1:$CZ$1,_xlfn.XLOOKUP($A179,'Copy of PY1 Data(H)'!$A$1:$A$288,'Copy of PY1 Data(H)'!$A$1:$CZ$288))</f>
        <v>3</v>
      </c>
      <c r="CA179" s="180" cm="1">
        <f t="array" ref="CA179">_xlfn.XLOOKUP(CA$1,'Copy of PY1 Data(H)'!$A$1:$CZ$1,_xlfn.XLOOKUP($A179,'Copy of PY1 Data(H)'!$A$1:$A$288,'Copy of PY1 Data(H)'!$A$1:$CZ$288))</f>
        <v>3</v>
      </c>
      <c r="CB179" s="180" cm="1">
        <f t="array" ref="CB179">_xlfn.XLOOKUP(CB$1,'Copy of PY1 Data(H)'!$A$1:$CZ$1,_xlfn.XLOOKUP($A179,'Copy of PY1 Data(H)'!$A$1:$A$288,'Copy of PY1 Data(H)'!$A$1:$CZ$288))</f>
        <v>3</v>
      </c>
      <c r="CC179" s="180" cm="1">
        <f t="array" ref="CC179">_xlfn.XLOOKUP(CC$1,'Copy of PY1 Data(H)'!$A$1:$CZ$1,_xlfn.XLOOKUP($A179,'Copy of PY1 Data(H)'!$A$1:$A$288,'Copy of PY1 Data(H)'!$A$1:$CZ$288))</f>
        <v>0</v>
      </c>
      <c r="CD179" s="180" cm="1">
        <f t="array" ref="CD179">_xlfn.XLOOKUP(CD$1,'Copy of PY1 Data(H)'!$A$1:$CZ$1,_xlfn.XLOOKUP($A179,'Copy of PY1 Data(H)'!$A$1:$A$288,'Copy of PY1 Data(H)'!$A$1:$CZ$288))</f>
        <v>3</v>
      </c>
    </row>
    <row r="180" spans="1:82" s="968" customFormat="1" x14ac:dyDescent="0.3">
      <c r="B180" s="968" t="s">
        <v>2969</v>
      </c>
      <c r="D180" s="968" t="e" cm="1">
        <f t="array" ref="D180">_xlfn.XLOOKUP(D$1,'Copy of PY1 Data(H)'!$A$1:$CZ$1,_xlfn.XLOOKUP($B180,'Copy of PY1 Data(H)'!$A$1:$A$288,'Copy of PY1 Data(H)'!$A$1:$CZ$288))</f>
        <v>#N/A</v>
      </c>
      <c r="E180" s="968" t="e" cm="1">
        <f t="array" ref="E180">_xlfn.XLOOKUP(E$1,'Copy of PY1 Data(H)'!$A$1:$CZ$1,_xlfn.XLOOKUP($B180,'Copy of PY1 Data(H)'!$A$1:$A$288,'Copy of PY1 Data(H)'!$A$1:$CZ$288))</f>
        <v>#N/A</v>
      </c>
      <c r="F180" s="968" t="e" cm="1">
        <f t="array" ref="F180">_xlfn.XLOOKUP(F$1,'Copy of PY1 Data(H)'!$A$1:$CZ$1,_xlfn.XLOOKUP($B180,'Copy of PY1 Data(H)'!$A$1:$A$288,'Copy of PY1 Data(H)'!$A$1:$CZ$288))</f>
        <v>#N/A</v>
      </c>
      <c r="G180" s="968" t="e" cm="1">
        <f t="array" ref="G180">_xlfn.XLOOKUP(G$1,'Copy of PY1 Data(H)'!$A$1:$CZ$1,_xlfn.XLOOKUP($B180,'Copy of PY1 Data(H)'!$A$1:$A$288,'Copy of PY1 Data(H)'!$A$1:$CZ$288))</f>
        <v>#N/A</v>
      </c>
      <c r="H180" s="968" t="e" cm="1">
        <f t="array" ref="H180">_xlfn.XLOOKUP(H$1,'Copy of PY1 Data(H)'!$A$1:$CZ$1,_xlfn.XLOOKUP($B180,'Copy of PY1 Data(H)'!$A$1:$A$288,'Copy of PY1 Data(H)'!$A$1:$CZ$288))</f>
        <v>#N/A</v>
      </c>
      <c r="I180" s="968" t="e" cm="1">
        <f t="array" ref="I180">_xlfn.XLOOKUP(I$1,'Copy of PY1 Data(H)'!$A$1:$CZ$1,_xlfn.XLOOKUP($B180,'Copy of PY1 Data(H)'!$A$1:$A$288,'Copy of PY1 Data(H)'!$A$1:$CZ$288))</f>
        <v>#N/A</v>
      </c>
      <c r="J180" s="968" t="e" cm="1">
        <f t="array" ref="J180">_xlfn.XLOOKUP(J$1,'Copy of PY1 Data(H)'!$A$1:$CZ$1,_xlfn.XLOOKUP($B180,'Copy of PY1 Data(H)'!$A$1:$A$288,'Copy of PY1 Data(H)'!$A$1:$CZ$288))</f>
        <v>#N/A</v>
      </c>
      <c r="K180" s="968" t="e" cm="1">
        <f t="array" ref="K180">_xlfn.XLOOKUP(K$1,'Copy of PY1 Data(H)'!$A$1:$CZ$1,_xlfn.XLOOKUP($B180,'Copy of PY1 Data(H)'!$A$1:$A$288,'Copy of PY1 Data(H)'!$A$1:$CZ$288))</f>
        <v>#N/A</v>
      </c>
      <c r="L180" s="968" t="e" cm="1">
        <f t="array" ref="L180">_xlfn.XLOOKUP(L$1,'Copy of PY1 Data(H)'!$A$1:$CZ$1,_xlfn.XLOOKUP($B180,'Copy of PY1 Data(H)'!$A$1:$A$288,'Copy of PY1 Data(H)'!$A$1:$CZ$288))</f>
        <v>#N/A</v>
      </c>
      <c r="M180" s="968" t="e" cm="1">
        <f t="array" ref="M180">_xlfn.XLOOKUP(M$1,'Copy of PY1 Data(H)'!$A$1:$CZ$1,_xlfn.XLOOKUP($B180,'Copy of PY1 Data(H)'!$A$1:$A$288,'Copy of PY1 Data(H)'!$A$1:$CZ$288))</f>
        <v>#N/A</v>
      </c>
      <c r="N180" s="968" t="e" cm="1">
        <f t="array" ref="N180">_xlfn.XLOOKUP(N$1,'Copy of PY1 Data(H)'!$A$1:$CZ$1,_xlfn.XLOOKUP($B180,'Copy of PY1 Data(H)'!$A$1:$A$288,'Copy of PY1 Data(H)'!$A$1:$CZ$288))</f>
        <v>#N/A</v>
      </c>
      <c r="O180" s="968" t="e" cm="1">
        <f t="array" ref="O180">_xlfn.XLOOKUP(O$1,'Copy of PY1 Data(H)'!$A$1:$CZ$1,_xlfn.XLOOKUP($B180,'Copy of PY1 Data(H)'!$A$1:$A$288,'Copy of PY1 Data(H)'!$A$1:$CZ$288))</f>
        <v>#N/A</v>
      </c>
      <c r="P180" s="968" t="e" cm="1">
        <f t="array" ref="P180">_xlfn.XLOOKUP(P$1,'Copy of PY1 Data(H)'!$A$1:$CZ$1,_xlfn.XLOOKUP($B180,'Copy of PY1 Data(H)'!$A$1:$A$288,'Copy of PY1 Data(H)'!$A$1:$CZ$288))</f>
        <v>#N/A</v>
      </c>
      <c r="Q180" s="968" t="e" cm="1">
        <f t="array" ref="Q180">_xlfn.XLOOKUP(Q$1,'Copy of PY1 Data(H)'!$A$1:$CZ$1,_xlfn.XLOOKUP($B180,'Copy of PY1 Data(H)'!$A$1:$A$288,'Copy of PY1 Data(H)'!$A$1:$CZ$288))</f>
        <v>#N/A</v>
      </c>
      <c r="R180" s="968" t="e" cm="1">
        <f t="array" ref="R180">_xlfn.XLOOKUP(R$1,'Copy of PY1 Data(H)'!$A$1:$CZ$1,_xlfn.XLOOKUP($B180,'Copy of PY1 Data(H)'!$A$1:$A$288,'Copy of PY1 Data(H)'!$A$1:$CZ$288))</f>
        <v>#N/A</v>
      </c>
      <c r="S180" s="968" t="e" cm="1">
        <f t="array" ref="S180">_xlfn.XLOOKUP(S$1,'Copy of PY1 Data(H)'!$A$1:$CZ$1,_xlfn.XLOOKUP($B180,'Copy of PY1 Data(H)'!$A$1:$A$288,'Copy of PY1 Data(H)'!$A$1:$CZ$288))</f>
        <v>#N/A</v>
      </c>
      <c r="T180" s="968" t="e" cm="1">
        <f t="array" ref="T180">_xlfn.XLOOKUP(T$1,'Copy of PY1 Data(H)'!$A$1:$CZ$1,_xlfn.XLOOKUP($B180,'Copy of PY1 Data(H)'!$A$1:$A$288,'Copy of PY1 Data(H)'!$A$1:$CZ$288))</f>
        <v>#N/A</v>
      </c>
      <c r="U180" s="968" t="e" cm="1">
        <f t="array" ref="U180">_xlfn.XLOOKUP(U$1,'Copy of PY1 Data(H)'!$A$1:$CZ$1,_xlfn.XLOOKUP($B180,'Copy of PY1 Data(H)'!$A$1:$A$288,'Copy of PY1 Data(H)'!$A$1:$CZ$288))</f>
        <v>#N/A</v>
      </c>
      <c r="V180" s="968" t="e" cm="1">
        <f t="array" ref="V180">_xlfn.XLOOKUP(V$1,'Copy of PY1 Data(H)'!$A$1:$CZ$1,_xlfn.XLOOKUP($B180,'Copy of PY1 Data(H)'!$A$1:$A$288,'Copy of PY1 Data(H)'!$A$1:$CZ$288))</f>
        <v>#N/A</v>
      </c>
      <c r="W180" s="968" t="e" cm="1">
        <f t="array" ref="W180">_xlfn.XLOOKUP(W$1,'Copy of PY1 Data(H)'!$A$1:$CZ$1,_xlfn.XLOOKUP($B180,'Copy of PY1 Data(H)'!$A$1:$A$288,'Copy of PY1 Data(H)'!$A$1:$CZ$288))</f>
        <v>#N/A</v>
      </c>
      <c r="X180" s="968" t="e" cm="1">
        <f t="array" ref="X180">_xlfn.XLOOKUP(X$1,'Copy of PY1 Data(H)'!$A$1:$CZ$1,_xlfn.XLOOKUP($B180,'Copy of PY1 Data(H)'!$A$1:$A$288,'Copy of PY1 Data(H)'!$A$1:$CZ$288))</f>
        <v>#N/A</v>
      </c>
      <c r="Y180" s="968" t="e" cm="1">
        <f t="array" ref="Y180">_xlfn.XLOOKUP(Y$1,'Copy of PY1 Data(H)'!$A$1:$CZ$1,_xlfn.XLOOKUP($B180,'Copy of PY1 Data(H)'!$A$1:$A$288,'Copy of PY1 Data(H)'!$A$1:$CZ$288))</f>
        <v>#N/A</v>
      </c>
      <c r="Z180" s="968" t="e" cm="1">
        <f t="array" ref="Z180">_xlfn.XLOOKUP(Z$1,'Copy of PY1 Data(H)'!$A$1:$CZ$1,_xlfn.XLOOKUP($B180,'Copy of PY1 Data(H)'!$A$1:$A$288,'Copy of PY1 Data(H)'!$A$1:$CZ$288))</f>
        <v>#N/A</v>
      </c>
      <c r="AA180" s="968" t="e" cm="1">
        <f t="array" ref="AA180">_xlfn.XLOOKUP(AA$1,'Copy of PY1 Data(H)'!$A$1:$CZ$1,_xlfn.XLOOKUP($B180,'Copy of PY1 Data(H)'!$A$1:$A$288,'Copy of PY1 Data(H)'!$A$1:$CZ$288))</f>
        <v>#N/A</v>
      </c>
      <c r="AB180" s="968" t="e" cm="1">
        <f t="array" ref="AB180">_xlfn.XLOOKUP(AB$1,'Copy of PY1 Data(H)'!$A$1:$CZ$1,_xlfn.XLOOKUP($B180,'Copy of PY1 Data(H)'!$A$1:$A$288,'Copy of PY1 Data(H)'!$A$1:$CZ$288))</f>
        <v>#N/A</v>
      </c>
      <c r="AC180" s="968" t="e" cm="1">
        <f t="array" ref="AC180">_xlfn.XLOOKUP(AC$1,'Copy of PY1 Data(H)'!$A$1:$CZ$1,_xlfn.XLOOKUP($B180,'Copy of PY1 Data(H)'!$A$1:$A$288,'Copy of PY1 Data(H)'!$A$1:$CZ$288))</f>
        <v>#N/A</v>
      </c>
      <c r="AD180" s="968" t="e" cm="1">
        <f t="array" ref="AD180">_xlfn.XLOOKUP(AD$1,'Copy of PY1 Data(H)'!$A$1:$CZ$1,_xlfn.XLOOKUP($B180,'Copy of PY1 Data(H)'!$A$1:$A$288,'Copy of PY1 Data(H)'!$A$1:$CZ$288))</f>
        <v>#N/A</v>
      </c>
      <c r="AE180" s="968" t="e" cm="1">
        <f t="array" ref="AE180">_xlfn.XLOOKUP(AE$1,'Copy of PY1 Data(H)'!$A$1:$CZ$1,_xlfn.XLOOKUP($B180,'Copy of PY1 Data(H)'!$A$1:$A$288,'Copy of PY1 Data(H)'!$A$1:$CZ$288))</f>
        <v>#N/A</v>
      </c>
      <c r="AF180" s="968" t="e" cm="1">
        <f t="array" ref="AF180">_xlfn.XLOOKUP(AF$1,'Copy of PY1 Data(H)'!$A$1:$CZ$1,_xlfn.XLOOKUP($B180,'Copy of PY1 Data(H)'!$A$1:$A$288,'Copy of PY1 Data(H)'!$A$1:$CZ$288))</f>
        <v>#N/A</v>
      </c>
      <c r="AG180" s="968" t="e" cm="1">
        <f t="array" ref="AG180">_xlfn.XLOOKUP(AG$1,'Copy of PY1 Data(H)'!$A$1:$CZ$1,_xlfn.XLOOKUP($B180,'Copy of PY1 Data(H)'!$A$1:$A$288,'Copy of PY1 Data(H)'!$A$1:$CZ$288))</f>
        <v>#N/A</v>
      </c>
      <c r="AH180" s="968" t="e" cm="1">
        <f t="array" ref="AH180">_xlfn.XLOOKUP(AH$1,'Copy of PY1 Data(H)'!$A$1:$CZ$1,_xlfn.XLOOKUP($B180,'Copy of PY1 Data(H)'!$A$1:$A$288,'Copy of PY1 Data(H)'!$A$1:$CZ$288))</f>
        <v>#N/A</v>
      </c>
      <c r="AI180" s="968" t="e" cm="1">
        <f t="array" ref="AI180">_xlfn.XLOOKUP(AI$1,'Copy of PY1 Data(H)'!$A$1:$CZ$1,_xlfn.XLOOKUP($B180,'Copy of PY1 Data(H)'!$A$1:$A$288,'Copy of PY1 Data(H)'!$A$1:$CZ$288))</f>
        <v>#N/A</v>
      </c>
      <c r="AJ180" s="968" t="e" cm="1">
        <f t="array" ref="AJ180">_xlfn.XLOOKUP(AJ$1,'Copy of PY1 Data(H)'!$A$1:$CZ$1,_xlfn.XLOOKUP($B180,'Copy of PY1 Data(H)'!$A$1:$A$288,'Copy of PY1 Data(H)'!$A$1:$CZ$288))</f>
        <v>#N/A</v>
      </c>
      <c r="AK180" s="968" t="e" cm="1">
        <f t="array" ref="AK180">_xlfn.XLOOKUP(AK$1,'Copy of PY1 Data(H)'!$A$1:$CZ$1,_xlfn.XLOOKUP($B180,'Copy of PY1 Data(H)'!$A$1:$A$288,'Copy of PY1 Data(H)'!$A$1:$CZ$288))</f>
        <v>#N/A</v>
      </c>
      <c r="AL180" s="968" t="e" cm="1">
        <f t="array" ref="AL180">_xlfn.XLOOKUP(AL$1,'Copy of PY1 Data(H)'!$A$1:$CZ$1,_xlfn.XLOOKUP($B180,'Copy of PY1 Data(H)'!$A$1:$A$288,'Copy of PY1 Data(H)'!$A$1:$CZ$288))</f>
        <v>#N/A</v>
      </c>
      <c r="AM180" s="968" t="e" cm="1">
        <f t="array" ref="AM180">_xlfn.XLOOKUP(AM$1,'Copy of PY1 Data(H)'!$A$1:$CZ$1,_xlfn.XLOOKUP($B180,'Copy of PY1 Data(H)'!$A$1:$A$288,'Copy of PY1 Data(H)'!$A$1:$CZ$288))</f>
        <v>#N/A</v>
      </c>
      <c r="AN180" s="968" t="e" cm="1">
        <f t="array" ref="AN180">_xlfn.XLOOKUP(AN$1,'Copy of PY1 Data(H)'!$A$1:$CZ$1,_xlfn.XLOOKUP($B180,'Copy of PY1 Data(H)'!$A$1:$A$288,'Copy of PY1 Data(H)'!$A$1:$CZ$288))</f>
        <v>#N/A</v>
      </c>
      <c r="AO180" s="968" t="e" cm="1">
        <f t="array" ref="AO180">_xlfn.XLOOKUP(AO$1,'Copy of PY1 Data(H)'!$A$1:$CZ$1,_xlfn.XLOOKUP($B180,'Copy of PY1 Data(H)'!$A$1:$A$288,'Copy of PY1 Data(H)'!$A$1:$CZ$288))</f>
        <v>#N/A</v>
      </c>
      <c r="AP180" s="968" t="e" cm="1">
        <f t="array" ref="AP180">_xlfn.XLOOKUP(AP$1,'Copy of PY1 Data(H)'!$A$1:$CZ$1,_xlfn.XLOOKUP($B180,'Copy of PY1 Data(H)'!$A$1:$A$288,'Copy of PY1 Data(H)'!$A$1:$CZ$288))</f>
        <v>#N/A</v>
      </c>
      <c r="AQ180" s="968" t="e" cm="1">
        <f t="array" ref="AQ180">_xlfn.XLOOKUP(AQ$1,'Copy of PY1 Data(H)'!$A$1:$CZ$1,_xlfn.XLOOKUP($B180,'Copy of PY1 Data(H)'!$A$1:$A$288,'Copy of PY1 Data(H)'!$A$1:$CZ$288))</f>
        <v>#N/A</v>
      </c>
      <c r="AR180" s="968" t="e" cm="1">
        <f t="array" ref="AR180">_xlfn.XLOOKUP(AR$1,'Copy of PY1 Data(H)'!$A$1:$CZ$1,_xlfn.XLOOKUP($B180,'Copy of PY1 Data(H)'!$A$1:$A$288,'Copy of PY1 Data(H)'!$A$1:$CZ$288))</f>
        <v>#N/A</v>
      </c>
      <c r="AS180" s="968" t="e" cm="1">
        <f t="array" ref="AS180">_xlfn.XLOOKUP(AS$1,'Copy of PY1 Data(H)'!$A$1:$CZ$1,_xlfn.XLOOKUP($B180,'Copy of PY1 Data(H)'!$A$1:$A$288,'Copy of PY1 Data(H)'!$A$1:$CZ$288))</f>
        <v>#N/A</v>
      </c>
      <c r="AT180" s="968" t="e" cm="1">
        <f t="array" ref="AT180">_xlfn.XLOOKUP(AT$1,'Copy of PY1 Data(H)'!$A$1:$CZ$1,_xlfn.XLOOKUP($B180,'Copy of PY1 Data(H)'!$A$1:$A$288,'Copy of PY1 Data(H)'!$A$1:$CZ$288))</f>
        <v>#N/A</v>
      </c>
      <c r="AU180" s="968" t="e" cm="1">
        <f t="array" ref="AU180">_xlfn.XLOOKUP(AU$1,'Copy of PY1 Data(H)'!$A$1:$CZ$1,_xlfn.XLOOKUP($B180,'Copy of PY1 Data(H)'!$A$1:$A$288,'Copy of PY1 Data(H)'!$A$1:$CZ$288))</f>
        <v>#N/A</v>
      </c>
      <c r="AV180" s="968" t="e" cm="1">
        <f t="array" ref="AV180">_xlfn.XLOOKUP(AV$1,'Copy of PY1 Data(H)'!$A$1:$CZ$1,_xlfn.XLOOKUP($B180,'Copy of PY1 Data(H)'!$A$1:$A$288,'Copy of PY1 Data(H)'!$A$1:$CZ$288))</f>
        <v>#N/A</v>
      </c>
      <c r="AW180" s="968" t="e" cm="1">
        <f t="array" ref="AW180">_xlfn.XLOOKUP(AW$1,'Copy of PY1 Data(H)'!$A$1:$CZ$1,_xlfn.XLOOKUP($B180,'Copy of PY1 Data(H)'!$A$1:$A$288,'Copy of PY1 Data(H)'!$A$1:$CZ$288))</f>
        <v>#N/A</v>
      </c>
      <c r="AX180" s="968" t="e" cm="1">
        <f t="array" ref="AX180">_xlfn.XLOOKUP(AX$1,'Copy of PY1 Data(H)'!$A$1:$CZ$1,_xlfn.XLOOKUP($B180,'Copy of PY1 Data(H)'!$A$1:$A$288,'Copy of PY1 Data(H)'!$A$1:$CZ$288))</f>
        <v>#N/A</v>
      </c>
      <c r="AY180" s="968" t="e" cm="1">
        <f t="array" ref="AY180">_xlfn.XLOOKUP(AY$1,'Copy of PY1 Data(H)'!$A$1:$CZ$1,_xlfn.XLOOKUP($B180,'Copy of PY1 Data(H)'!$A$1:$A$288,'Copy of PY1 Data(H)'!$A$1:$CZ$288))</f>
        <v>#N/A</v>
      </c>
      <c r="AZ180" s="968" t="e" cm="1">
        <f t="array" ref="AZ180">_xlfn.XLOOKUP(AZ$1,'Copy of PY1 Data(H)'!$A$1:$CZ$1,_xlfn.XLOOKUP($B180,'Copy of PY1 Data(H)'!$A$1:$A$288,'Copy of PY1 Data(H)'!$A$1:$CZ$288))</f>
        <v>#N/A</v>
      </c>
      <c r="BA180" s="968" t="e" cm="1">
        <f t="array" ref="BA180">_xlfn.XLOOKUP(BA$1,'Copy of PY1 Data(H)'!$A$1:$CZ$1,_xlfn.XLOOKUP($B180,'Copy of PY1 Data(H)'!$A$1:$A$288,'Copy of PY1 Data(H)'!$A$1:$CZ$288))</f>
        <v>#N/A</v>
      </c>
      <c r="BB180" s="968" t="e" cm="1">
        <f t="array" ref="BB180">_xlfn.XLOOKUP(BB$1,'Copy of PY1 Data(H)'!$A$1:$CZ$1,_xlfn.XLOOKUP($B180,'Copy of PY1 Data(H)'!$A$1:$A$288,'Copy of PY1 Data(H)'!$A$1:$CZ$288))</f>
        <v>#N/A</v>
      </c>
      <c r="BC180" s="968" t="e" cm="1">
        <f t="array" ref="BC180">_xlfn.XLOOKUP(BC$1,'Copy of PY1 Data(H)'!$A$1:$CZ$1,_xlfn.XLOOKUP($B180,'Copy of PY1 Data(H)'!$A$1:$A$288,'Copy of PY1 Data(H)'!$A$1:$CZ$288))</f>
        <v>#N/A</v>
      </c>
      <c r="BD180" s="968" t="e" cm="1">
        <f t="array" ref="BD180">_xlfn.XLOOKUP(BD$1,'Copy of PY1 Data(H)'!$A$1:$CZ$1,_xlfn.XLOOKUP($B180,'Copy of PY1 Data(H)'!$A$1:$A$288,'Copy of PY1 Data(H)'!$A$1:$CZ$288))</f>
        <v>#N/A</v>
      </c>
      <c r="BE180" s="968" t="e" cm="1">
        <f t="array" ref="BE180">_xlfn.XLOOKUP(BE$1,'Copy of PY1 Data(H)'!$A$1:$CZ$1,_xlfn.XLOOKUP($B180,'Copy of PY1 Data(H)'!$A$1:$A$288,'Copy of PY1 Data(H)'!$A$1:$CZ$288))</f>
        <v>#N/A</v>
      </c>
      <c r="BF180" s="968" t="e" cm="1">
        <f t="array" ref="BF180">_xlfn.XLOOKUP(BF$1,'Copy of PY1 Data(H)'!$A$1:$CZ$1,_xlfn.XLOOKUP($B180,'Copy of PY1 Data(H)'!$A$1:$A$288,'Copy of PY1 Data(H)'!$A$1:$CZ$288))</f>
        <v>#N/A</v>
      </c>
      <c r="BG180" s="968" t="e" cm="1">
        <f t="array" ref="BG180">_xlfn.XLOOKUP(BG$1,'Copy of PY1 Data(H)'!$A$1:$CZ$1,_xlfn.XLOOKUP($B180,'Copy of PY1 Data(H)'!$A$1:$A$288,'Copy of PY1 Data(H)'!$A$1:$CZ$288))</f>
        <v>#N/A</v>
      </c>
      <c r="BH180" s="968" t="e" cm="1">
        <f t="array" ref="BH180">_xlfn.XLOOKUP(BH$1,'Copy of PY1 Data(H)'!$A$1:$CZ$1,_xlfn.XLOOKUP($B180,'Copy of PY1 Data(H)'!$A$1:$A$288,'Copy of PY1 Data(H)'!$A$1:$CZ$288))</f>
        <v>#N/A</v>
      </c>
      <c r="BI180" s="968" t="e" cm="1">
        <f t="array" ref="BI180">_xlfn.XLOOKUP(BI$1,'Copy of PY1 Data(H)'!$A$1:$CZ$1,_xlfn.XLOOKUP($B180,'Copy of PY1 Data(H)'!$A$1:$A$288,'Copy of PY1 Data(H)'!$A$1:$CZ$288))</f>
        <v>#N/A</v>
      </c>
      <c r="BJ180" s="968" t="e" cm="1">
        <f t="array" ref="BJ180">_xlfn.XLOOKUP(BJ$1,'Copy of PY1 Data(H)'!$A$1:$CZ$1,_xlfn.XLOOKUP($B180,'Copy of PY1 Data(H)'!$A$1:$A$288,'Copy of PY1 Data(H)'!$A$1:$CZ$288))</f>
        <v>#N/A</v>
      </c>
      <c r="BK180" s="968" t="e" cm="1">
        <f t="array" ref="BK180">_xlfn.XLOOKUP(BK$1,'Copy of PY1 Data(H)'!$A$1:$CZ$1,_xlfn.XLOOKUP($B180,'Copy of PY1 Data(H)'!$A$1:$A$288,'Copy of PY1 Data(H)'!$A$1:$CZ$288))</f>
        <v>#N/A</v>
      </c>
      <c r="BL180" s="968" t="e" cm="1">
        <f t="array" ref="BL180">_xlfn.XLOOKUP(BL$1,'Copy of PY1 Data(H)'!$A$1:$CZ$1,_xlfn.XLOOKUP($B180,'Copy of PY1 Data(H)'!$A$1:$A$288,'Copy of PY1 Data(H)'!$A$1:$CZ$288))</f>
        <v>#N/A</v>
      </c>
      <c r="BM180" s="968" t="e" cm="1">
        <f t="array" ref="BM180">_xlfn.XLOOKUP(BM$1,'Copy of PY1 Data(H)'!$A$1:$CZ$1,_xlfn.XLOOKUP($B180,'Copy of PY1 Data(H)'!$A$1:$A$288,'Copy of PY1 Data(H)'!$A$1:$CZ$288))</f>
        <v>#N/A</v>
      </c>
      <c r="BN180" s="968" t="e" cm="1">
        <f t="array" ref="BN180">_xlfn.XLOOKUP(BN$1,'Copy of PY1 Data(H)'!$A$1:$CZ$1,_xlfn.XLOOKUP($B180,'Copy of PY1 Data(H)'!$A$1:$A$288,'Copy of PY1 Data(H)'!$A$1:$CZ$288))</f>
        <v>#N/A</v>
      </c>
      <c r="BO180" s="968" t="e" cm="1">
        <f t="array" ref="BO180">_xlfn.XLOOKUP(BO$1,'Copy of PY1 Data(H)'!$A$1:$CZ$1,_xlfn.XLOOKUP($B180,'Copy of PY1 Data(H)'!$A$1:$A$288,'Copy of PY1 Data(H)'!$A$1:$CZ$288))</f>
        <v>#N/A</v>
      </c>
      <c r="BP180" s="968" t="e" cm="1">
        <f t="array" ref="BP180">_xlfn.XLOOKUP(BP$1,'Copy of PY1 Data(H)'!$A$1:$CZ$1,_xlfn.XLOOKUP($B180,'Copy of PY1 Data(H)'!$A$1:$A$288,'Copy of PY1 Data(H)'!$A$1:$CZ$288))</f>
        <v>#N/A</v>
      </c>
      <c r="BQ180" s="968" t="e" cm="1">
        <f t="array" ref="BQ180">_xlfn.XLOOKUP(BQ$1,'Copy of PY1 Data(H)'!$A$1:$CZ$1,_xlfn.XLOOKUP($B180,'Copy of PY1 Data(H)'!$A$1:$A$288,'Copy of PY1 Data(H)'!$A$1:$CZ$288))</f>
        <v>#N/A</v>
      </c>
      <c r="BR180" s="968" t="e" cm="1">
        <f t="array" ref="BR180">_xlfn.XLOOKUP(BR$1,'Copy of PY1 Data(H)'!$A$1:$CZ$1,_xlfn.XLOOKUP($B180,'Copy of PY1 Data(H)'!$A$1:$A$288,'Copy of PY1 Data(H)'!$A$1:$CZ$288))</f>
        <v>#N/A</v>
      </c>
      <c r="BS180" s="968" t="e" cm="1">
        <f t="array" ref="BS180">_xlfn.XLOOKUP(BS$1,'Copy of PY1 Data(H)'!$A$1:$CZ$1,_xlfn.XLOOKUP($B180,'Copy of PY1 Data(H)'!$A$1:$A$288,'Copy of PY1 Data(H)'!$A$1:$CZ$288))</f>
        <v>#N/A</v>
      </c>
      <c r="BT180" s="968" t="e" cm="1">
        <f t="array" ref="BT180">_xlfn.XLOOKUP(BT$1,'Copy of PY1 Data(H)'!$A$1:$CZ$1,_xlfn.XLOOKUP($B180,'Copy of PY1 Data(H)'!$A$1:$A$288,'Copy of PY1 Data(H)'!$A$1:$CZ$288))</f>
        <v>#N/A</v>
      </c>
      <c r="BU180" s="968" t="e" cm="1">
        <f t="array" ref="BU180">_xlfn.XLOOKUP(BU$1,'Copy of PY1 Data(H)'!$A$1:$CZ$1,_xlfn.XLOOKUP($B180,'Copy of PY1 Data(H)'!$A$1:$A$288,'Copy of PY1 Data(H)'!$A$1:$CZ$288))</f>
        <v>#N/A</v>
      </c>
      <c r="BV180" s="968" t="e" cm="1">
        <f t="array" ref="BV180">_xlfn.XLOOKUP(BV$1,'Copy of PY1 Data(H)'!$A$1:$CZ$1,_xlfn.XLOOKUP($B180,'Copy of PY1 Data(H)'!$A$1:$A$288,'Copy of PY1 Data(H)'!$A$1:$CZ$288))</f>
        <v>#N/A</v>
      </c>
      <c r="BW180" s="968" t="e" cm="1">
        <f t="array" ref="BW180">_xlfn.XLOOKUP(BW$1,'Copy of PY1 Data(H)'!$A$1:$CZ$1,_xlfn.XLOOKUP($B180,'Copy of PY1 Data(H)'!$A$1:$A$288,'Copy of PY1 Data(H)'!$A$1:$CZ$288))</f>
        <v>#N/A</v>
      </c>
      <c r="BX180" s="968" t="e" cm="1">
        <f t="array" ref="BX180">_xlfn.XLOOKUP(BX$1,'Copy of PY1 Data(H)'!$A$1:$CZ$1,_xlfn.XLOOKUP($B180,'Copy of PY1 Data(H)'!$A$1:$A$288,'Copy of PY1 Data(H)'!$A$1:$CZ$288))</f>
        <v>#N/A</v>
      </c>
      <c r="BY180" s="968" t="e" cm="1">
        <f t="array" ref="BY180">_xlfn.XLOOKUP(BY$1,'Copy of PY1 Data(H)'!$A$1:$CZ$1,_xlfn.XLOOKUP($B180,'Copy of PY1 Data(H)'!$A$1:$A$288,'Copy of PY1 Data(H)'!$A$1:$CZ$288))</f>
        <v>#N/A</v>
      </c>
      <c r="BZ180" s="968" t="e" cm="1">
        <f t="array" ref="BZ180">_xlfn.XLOOKUP(BZ$1,'Copy of PY1 Data(H)'!$A$1:$CZ$1,_xlfn.XLOOKUP($B180,'Copy of PY1 Data(H)'!$A$1:$A$288,'Copy of PY1 Data(H)'!$A$1:$CZ$288))</f>
        <v>#N/A</v>
      </c>
      <c r="CA180" s="968" t="e" cm="1">
        <f t="array" ref="CA180">_xlfn.XLOOKUP(CA$1,'Copy of PY1 Data(H)'!$A$1:$CZ$1,_xlfn.XLOOKUP($B180,'Copy of PY1 Data(H)'!$A$1:$A$288,'Copy of PY1 Data(H)'!$A$1:$CZ$288))</f>
        <v>#N/A</v>
      </c>
      <c r="CB180" s="968" t="e" cm="1">
        <f t="array" ref="CB180">_xlfn.XLOOKUP(CB$1,'Copy of PY1 Data(H)'!$A$1:$CZ$1,_xlfn.XLOOKUP($B180,'Copy of PY1 Data(H)'!$A$1:$A$288,'Copy of PY1 Data(H)'!$A$1:$CZ$288))</f>
        <v>#N/A</v>
      </c>
      <c r="CC180" s="968" t="e" cm="1">
        <f t="array" ref="CC180">_xlfn.XLOOKUP(CC$1,'Copy of PY1 Data(H)'!$A$1:$CZ$1,_xlfn.XLOOKUP($B180,'Copy of PY1 Data(H)'!$A$1:$A$288,'Copy of PY1 Data(H)'!$A$1:$CZ$288))</f>
        <v>#N/A</v>
      </c>
      <c r="CD180" s="968" t="e" cm="1">
        <f t="array" ref="CD180">_xlfn.XLOOKUP(CD$1,'Copy of PY1 Data(H)'!$A$1:$CZ$1,_xlfn.XLOOKUP($B180,'Copy of PY1 Data(H)'!$A$1:$A$288,'Copy of PY1 Data(H)'!$A$1:$CZ$288))</f>
        <v>#N/A</v>
      </c>
    </row>
    <row r="181" spans="1:82" s="968" customFormat="1" x14ac:dyDescent="0.3">
      <c r="B181" s="968" t="s">
        <v>2969</v>
      </c>
      <c r="D181" s="968" t="e" cm="1">
        <f t="array" ref="D181">_xlfn.XLOOKUP(D$1,'Copy of PY1 Data(H)'!$A$1:$CZ$1,_xlfn.XLOOKUP($B181,'Copy of PY1 Data(H)'!$A$1:$A$288,'Copy of PY1 Data(H)'!$A$1:$CZ$288))</f>
        <v>#N/A</v>
      </c>
      <c r="E181" s="968" t="e" cm="1">
        <f t="array" ref="E181">_xlfn.XLOOKUP(E$1,'Copy of PY1 Data(H)'!$A$1:$CZ$1,_xlfn.XLOOKUP($B181,'Copy of PY1 Data(H)'!$A$1:$A$288,'Copy of PY1 Data(H)'!$A$1:$CZ$288))</f>
        <v>#N/A</v>
      </c>
      <c r="F181" s="968" t="e" cm="1">
        <f t="array" ref="F181">_xlfn.XLOOKUP(F$1,'Copy of PY1 Data(H)'!$A$1:$CZ$1,_xlfn.XLOOKUP($B181,'Copy of PY1 Data(H)'!$A$1:$A$288,'Copy of PY1 Data(H)'!$A$1:$CZ$288))</f>
        <v>#N/A</v>
      </c>
      <c r="G181" s="968" t="e" cm="1">
        <f t="array" ref="G181">_xlfn.XLOOKUP(G$1,'Copy of PY1 Data(H)'!$A$1:$CZ$1,_xlfn.XLOOKUP($B181,'Copy of PY1 Data(H)'!$A$1:$A$288,'Copy of PY1 Data(H)'!$A$1:$CZ$288))</f>
        <v>#N/A</v>
      </c>
      <c r="H181" s="968" t="e" cm="1">
        <f t="array" ref="H181">_xlfn.XLOOKUP(H$1,'Copy of PY1 Data(H)'!$A$1:$CZ$1,_xlfn.XLOOKUP($B181,'Copy of PY1 Data(H)'!$A$1:$A$288,'Copy of PY1 Data(H)'!$A$1:$CZ$288))</f>
        <v>#N/A</v>
      </c>
      <c r="I181" s="968" t="e" cm="1">
        <f t="array" ref="I181">_xlfn.XLOOKUP(I$1,'Copy of PY1 Data(H)'!$A$1:$CZ$1,_xlfn.XLOOKUP($B181,'Copy of PY1 Data(H)'!$A$1:$A$288,'Copy of PY1 Data(H)'!$A$1:$CZ$288))</f>
        <v>#N/A</v>
      </c>
      <c r="J181" s="968" t="e" cm="1">
        <f t="array" ref="J181">_xlfn.XLOOKUP(J$1,'Copy of PY1 Data(H)'!$A$1:$CZ$1,_xlfn.XLOOKUP($B181,'Copy of PY1 Data(H)'!$A$1:$A$288,'Copy of PY1 Data(H)'!$A$1:$CZ$288))</f>
        <v>#N/A</v>
      </c>
      <c r="K181" s="968" t="e" cm="1">
        <f t="array" ref="K181">_xlfn.XLOOKUP(K$1,'Copy of PY1 Data(H)'!$A$1:$CZ$1,_xlfn.XLOOKUP($B181,'Copy of PY1 Data(H)'!$A$1:$A$288,'Copy of PY1 Data(H)'!$A$1:$CZ$288))</f>
        <v>#N/A</v>
      </c>
      <c r="L181" s="968" t="e" cm="1">
        <f t="array" ref="L181">_xlfn.XLOOKUP(L$1,'Copy of PY1 Data(H)'!$A$1:$CZ$1,_xlfn.XLOOKUP($B181,'Copy of PY1 Data(H)'!$A$1:$A$288,'Copy of PY1 Data(H)'!$A$1:$CZ$288))</f>
        <v>#N/A</v>
      </c>
      <c r="M181" s="968" t="e" cm="1">
        <f t="array" ref="M181">_xlfn.XLOOKUP(M$1,'Copy of PY1 Data(H)'!$A$1:$CZ$1,_xlfn.XLOOKUP($B181,'Copy of PY1 Data(H)'!$A$1:$A$288,'Copy of PY1 Data(H)'!$A$1:$CZ$288))</f>
        <v>#N/A</v>
      </c>
      <c r="N181" s="968" t="e" cm="1">
        <f t="array" ref="N181">_xlfn.XLOOKUP(N$1,'Copy of PY1 Data(H)'!$A$1:$CZ$1,_xlfn.XLOOKUP($B181,'Copy of PY1 Data(H)'!$A$1:$A$288,'Copy of PY1 Data(H)'!$A$1:$CZ$288))</f>
        <v>#N/A</v>
      </c>
      <c r="O181" s="968" t="e" cm="1">
        <f t="array" ref="O181">_xlfn.XLOOKUP(O$1,'Copy of PY1 Data(H)'!$A$1:$CZ$1,_xlfn.XLOOKUP($B181,'Copy of PY1 Data(H)'!$A$1:$A$288,'Copy of PY1 Data(H)'!$A$1:$CZ$288))</f>
        <v>#N/A</v>
      </c>
      <c r="P181" s="968" t="e" cm="1">
        <f t="array" ref="P181">_xlfn.XLOOKUP(P$1,'Copy of PY1 Data(H)'!$A$1:$CZ$1,_xlfn.XLOOKUP($B181,'Copy of PY1 Data(H)'!$A$1:$A$288,'Copy of PY1 Data(H)'!$A$1:$CZ$288))</f>
        <v>#N/A</v>
      </c>
      <c r="Q181" s="968" t="e" cm="1">
        <f t="array" ref="Q181">_xlfn.XLOOKUP(Q$1,'Copy of PY1 Data(H)'!$A$1:$CZ$1,_xlfn.XLOOKUP($B181,'Copy of PY1 Data(H)'!$A$1:$A$288,'Copy of PY1 Data(H)'!$A$1:$CZ$288))</f>
        <v>#N/A</v>
      </c>
      <c r="R181" s="968" t="e" cm="1">
        <f t="array" ref="R181">_xlfn.XLOOKUP(R$1,'Copy of PY1 Data(H)'!$A$1:$CZ$1,_xlfn.XLOOKUP($B181,'Copy of PY1 Data(H)'!$A$1:$A$288,'Copy of PY1 Data(H)'!$A$1:$CZ$288))</f>
        <v>#N/A</v>
      </c>
      <c r="S181" s="968" t="e" cm="1">
        <f t="array" ref="S181">_xlfn.XLOOKUP(S$1,'Copy of PY1 Data(H)'!$A$1:$CZ$1,_xlfn.XLOOKUP($B181,'Copy of PY1 Data(H)'!$A$1:$A$288,'Copy of PY1 Data(H)'!$A$1:$CZ$288))</f>
        <v>#N/A</v>
      </c>
      <c r="T181" s="968" t="e" cm="1">
        <f t="array" ref="T181">_xlfn.XLOOKUP(T$1,'Copy of PY1 Data(H)'!$A$1:$CZ$1,_xlfn.XLOOKUP($B181,'Copy of PY1 Data(H)'!$A$1:$A$288,'Copy of PY1 Data(H)'!$A$1:$CZ$288))</f>
        <v>#N/A</v>
      </c>
      <c r="U181" s="968" t="e" cm="1">
        <f t="array" ref="U181">_xlfn.XLOOKUP(U$1,'Copy of PY1 Data(H)'!$A$1:$CZ$1,_xlfn.XLOOKUP($B181,'Copy of PY1 Data(H)'!$A$1:$A$288,'Copy of PY1 Data(H)'!$A$1:$CZ$288))</f>
        <v>#N/A</v>
      </c>
      <c r="V181" s="968" t="e" cm="1">
        <f t="array" ref="V181">_xlfn.XLOOKUP(V$1,'Copy of PY1 Data(H)'!$A$1:$CZ$1,_xlfn.XLOOKUP($B181,'Copy of PY1 Data(H)'!$A$1:$A$288,'Copy of PY1 Data(H)'!$A$1:$CZ$288))</f>
        <v>#N/A</v>
      </c>
      <c r="W181" s="968" t="e" cm="1">
        <f t="array" ref="W181">_xlfn.XLOOKUP(W$1,'Copy of PY1 Data(H)'!$A$1:$CZ$1,_xlfn.XLOOKUP($B181,'Copy of PY1 Data(H)'!$A$1:$A$288,'Copy of PY1 Data(H)'!$A$1:$CZ$288))</f>
        <v>#N/A</v>
      </c>
      <c r="X181" s="968" t="e" cm="1">
        <f t="array" ref="X181">_xlfn.XLOOKUP(X$1,'Copy of PY1 Data(H)'!$A$1:$CZ$1,_xlfn.XLOOKUP($B181,'Copy of PY1 Data(H)'!$A$1:$A$288,'Copy of PY1 Data(H)'!$A$1:$CZ$288))</f>
        <v>#N/A</v>
      </c>
      <c r="Y181" s="968" t="e" cm="1">
        <f t="array" ref="Y181">_xlfn.XLOOKUP(Y$1,'Copy of PY1 Data(H)'!$A$1:$CZ$1,_xlfn.XLOOKUP($B181,'Copy of PY1 Data(H)'!$A$1:$A$288,'Copy of PY1 Data(H)'!$A$1:$CZ$288))</f>
        <v>#N/A</v>
      </c>
      <c r="Z181" s="968" t="e" cm="1">
        <f t="array" ref="Z181">_xlfn.XLOOKUP(Z$1,'Copy of PY1 Data(H)'!$A$1:$CZ$1,_xlfn.XLOOKUP($B181,'Copy of PY1 Data(H)'!$A$1:$A$288,'Copy of PY1 Data(H)'!$A$1:$CZ$288))</f>
        <v>#N/A</v>
      </c>
      <c r="AA181" s="968" t="e" cm="1">
        <f t="array" ref="AA181">_xlfn.XLOOKUP(AA$1,'Copy of PY1 Data(H)'!$A$1:$CZ$1,_xlfn.XLOOKUP($B181,'Copy of PY1 Data(H)'!$A$1:$A$288,'Copy of PY1 Data(H)'!$A$1:$CZ$288))</f>
        <v>#N/A</v>
      </c>
      <c r="AB181" s="968" t="e" cm="1">
        <f t="array" ref="AB181">_xlfn.XLOOKUP(AB$1,'Copy of PY1 Data(H)'!$A$1:$CZ$1,_xlfn.XLOOKUP($B181,'Copy of PY1 Data(H)'!$A$1:$A$288,'Copy of PY1 Data(H)'!$A$1:$CZ$288))</f>
        <v>#N/A</v>
      </c>
      <c r="AC181" s="968" t="e" cm="1">
        <f t="array" ref="AC181">_xlfn.XLOOKUP(AC$1,'Copy of PY1 Data(H)'!$A$1:$CZ$1,_xlfn.XLOOKUP($B181,'Copy of PY1 Data(H)'!$A$1:$A$288,'Copy of PY1 Data(H)'!$A$1:$CZ$288))</f>
        <v>#N/A</v>
      </c>
      <c r="AD181" s="968" t="e" cm="1">
        <f t="array" ref="AD181">_xlfn.XLOOKUP(AD$1,'Copy of PY1 Data(H)'!$A$1:$CZ$1,_xlfn.XLOOKUP($B181,'Copy of PY1 Data(H)'!$A$1:$A$288,'Copy of PY1 Data(H)'!$A$1:$CZ$288))</f>
        <v>#N/A</v>
      </c>
      <c r="AE181" s="968" t="e" cm="1">
        <f t="array" ref="AE181">_xlfn.XLOOKUP(AE$1,'Copy of PY1 Data(H)'!$A$1:$CZ$1,_xlfn.XLOOKUP($B181,'Copy of PY1 Data(H)'!$A$1:$A$288,'Copy of PY1 Data(H)'!$A$1:$CZ$288))</f>
        <v>#N/A</v>
      </c>
      <c r="AF181" s="968" t="e" cm="1">
        <f t="array" ref="AF181">_xlfn.XLOOKUP(AF$1,'Copy of PY1 Data(H)'!$A$1:$CZ$1,_xlfn.XLOOKUP($B181,'Copy of PY1 Data(H)'!$A$1:$A$288,'Copy of PY1 Data(H)'!$A$1:$CZ$288))</f>
        <v>#N/A</v>
      </c>
      <c r="AG181" s="968" t="e" cm="1">
        <f t="array" ref="AG181">_xlfn.XLOOKUP(AG$1,'Copy of PY1 Data(H)'!$A$1:$CZ$1,_xlfn.XLOOKUP($B181,'Copy of PY1 Data(H)'!$A$1:$A$288,'Copy of PY1 Data(H)'!$A$1:$CZ$288))</f>
        <v>#N/A</v>
      </c>
      <c r="AH181" s="968" t="e" cm="1">
        <f t="array" ref="AH181">_xlfn.XLOOKUP(AH$1,'Copy of PY1 Data(H)'!$A$1:$CZ$1,_xlfn.XLOOKUP($B181,'Copy of PY1 Data(H)'!$A$1:$A$288,'Copy of PY1 Data(H)'!$A$1:$CZ$288))</f>
        <v>#N/A</v>
      </c>
      <c r="AI181" s="968" t="e" cm="1">
        <f t="array" ref="AI181">_xlfn.XLOOKUP(AI$1,'Copy of PY1 Data(H)'!$A$1:$CZ$1,_xlfn.XLOOKUP($B181,'Copy of PY1 Data(H)'!$A$1:$A$288,'Copy of PY1 Data(H)'!$A$1:$CZ$288))</f>
        <v>#N/A</v>
      </c>
      <c r="AJ181" s="968" t="e" cm="1">
        <f t="array" ref="AJ181">_xlfn.XLOOKUP(AJ$1,'Copy of PY1 Data(H)'!$A$1:$CZ$1,_xlfn.XLOOKUP($B181,'Copy of PY1 Data(H)'!$A$1:$A$288,'Copy of PY1 Data(H)'!$A$1:$CZ$288))</f>
        <v>#N/A</v>
      </c>
      <c r="AK181" s="968" t="e" cm="1">
        <f t="array" ref="AK181">_xlfn.XLOOKUP(AK$1,'Copy of PY1 Data(H)'!$A$1:$CZ$1,_xlfn.XLOOKUP($B181,'Copy of PY1 Data(H)'!$A$1:$A$288,'Copy of PY1 Data(H)'!$A$1:$CZ$288))</f>
        <v>#N/A</v>
      </c>
      <c r="AL181" s="968" t="e" cm="1">
        <f t="array" ref="AL181">_xlfn.XLOOKUP(AL$1,'Copy of PY1 Data(H)'!$A$1:$CZ$1,_xlfn.XLOOKUP($B181,'Copy of PY1 Data(H)'!$A$1:$A$288,'Copy of PY1 Data(H)'!$A$1:$CZ$288))</f>
        <v>#N/A</v>
      </c>
      <c r="AM181" s="968" t="e" cm="1">
        <f t="array" ref="AM181">_xlfn.XLOOKUP(AM$1,'Copy of PY1 Data(H)'!$A$1:$CZ$1,_xlfn.XLOOKUP($B181,'Copy of PY1 Data(H)'!$A$1:$A$288,'Copy of PY1 Data(H)'!$A$1:$CZ$288))</f>
        <v>#N/A</v>
      </c>
      <c r="AN181" s="968" t="e" cm="1">
        <f t="array" ref="AN181">_xlfn.XLOOKUP(AN$1,'Copy of PY1 Data(H)'!$A$1:$CZ$1,_xlfn.XLOOKUP($B181,'Copy of PY1 Data(H)'!$A$1:$A$288,'Copy of PY1 Data(H)'!$A$1:$CZ$288))</f>
        <v>#N/A</v>
      </c>
      <c r="AO181" s="968" t="e" cm="1">
        <f t="array" ref="AO181">_xlfn.XLOOKUP(AO$1,'Copy of PY1 Data(H)'!$A$1:$CZ$1,_xlfn.XLOOKUP($B181,'Copy of PY1 Data(H)'!$A$1:$A$288,'Copy of PY1 Data(H)'!$A$1:$CZ$288))</f>
        <v>#N/A</v>
      </c>
      <c r="AP181" s="968" t="e" cm="1">
        <f t="array" ref="AP181">_xlfn.XLOOKUP(AP$1,'Copy of PY1 Data(H)'!$A$1:$CZ$1,_xlfn.XLOOKUP($B181,'Copy of PY1 Data(H)'!$A$1:$A$288,'Copy of PY1 Data(H)'!$A$1:$CZ$288))</f>
        <v>#N/A</v>
      </c>
      <c r="AQ181" s="968" t="e" cm="1">
        <f t="array" ref="AQ181">_xlfn.XLOOKUP(AQ$1,'Copy of PY1 Data(H)'!$A$1:$CZ$1,_xlfn.XLOOKUP($B181,'Copy of PY1 Data(H)'!$A$1:$A$288,'Copy of PY1 Data(H)'!$A$1:$CZ$288))</f>
        <v>#N/A</v>
      </c>
      <c r="AR181" s="968" t="e" cm="1">
        <f t="array" ref="AR181">_xlfn.XLOOKUP(AR$1,'Copy of PY1 Data(H)'!$A$1:$CZ$1,_xlfn.XLOOKUP($B181,'Copy of PY1 Data(H)'!$A$1:$A$288,'Copy of PY1 Data(H)'!$A$1:$CZ$288))</f>
        <v>#N/A</v>
      </c>
      <c r="AS181" s="968" t="e" cm="1">
        <f t="array" ref="AS181">_xlfn.XLOOKUP(AS$1,'Copy of PY1 Data(H)'!$A$1:$CZ$1,_xlfn.XLOOKUP($B181,'Copy of PY1 Data(H)'!$A$1:$A$288,'Copy of PY1 Data(H)'!$A$1:$CZ$288))</f>
        <v>#N/A</v>
      </c>
      <c r="AT181" s="968" t="e" cm="1">
        <f t="array" ref="AT181">_xlfn.XLOOKUP(AT$1,'Copy of PY1 Data(H)'!$A$1:$CZ$1,_xlfn.XLOOKUP($B181,'Copy of PY1 Data(H)'!$A$1:$A$288,'Copy of PY1 Data(H)'!$A$1:$CZ$288))</f>
        <v>#N/A</v>
      </c>
      <c r="AU181" s="968" t="e" cm="1">
        <f t="array" ref="AU181">_xlfn.XLOOKUP(AU$1,'Copy of PY1 Data(H)'!$A$1:$CZ$1,_xlfn.XLOOKUP($B181,'Copy of PY1 Data(H)'!$A$1:$A$288,'Copy of PY1 Data(H)'!$A$1:$CZ$288))</f>
        <v>#N/A</v>
      </c>
      <c r="AV181" s="968" t="e" cm="1">
        <f t="array" ref="AV181">_xlfn.XLOOKUP(AV$1,'Copy of PY1 Data(H)'!$A$1:$CZ$1,_xlfn.XLOOKUP($B181,'Copy of PY1 Data(H)'!$A$1:$A$288,'Copy of PY1 Data(H)'!$A$1:$CZ$288))</f>
        <v>#N/A</v>
      </c>
      <c r="AW181" s="968" t="e" cm="1">
        <f t="array" ref="AW181">_xlfn.XLOOKUP(AW$1,'Copy of PY1 Data(H)'!$A$1:$CZ$1,_xlfn.XLOOKUP($B181,'Copy of PY1 Data(H)'!$A$1:$A$288,'Copy of PY1 Data(H)'!$A$1:$CZ$288))</f>
        <v>#N/A</v>
      </c>
      <c r="AX181" s="968" t="e" cm="1">
        <f t="array" ref="AX181">_xlfn.XLOOKUP(AX$1,'Copy of PY1 Data(H)'!$A$1:$CZ$1,_xlfn.XLOOKUP($B181,'Copy of PY1 Data(H)'!$A$1:$A$288,'Copy of PY1 Data(H)'!$A$1:$CZ$288))</f>
        <v>#N/A</v>
      </c>
      <c r="AY181" s="968" t="e" cm="1">
        <f t="array" ref="AY181">_xlfn.XLOOKUP(AY$1,'Copy of PY1 Data(H)'!$A$1:$CZ$1,_xlfn.XLOOKUP($B181,'Copy of PY1 Data(H)'!$A$1:$A$288,'Copy of PY1 Data(H)'!$A$1:$CZ$288))</f>
        <v>#N/A</v>
      </c>
      <c r="AZ181" s="968" t="e" cm="1">
        <f t="array" ref="AZ181">_xlfn.XLOOKUP(AZ$1,'Copy of PY1 Data(H)'!$A$1:$CZ$1,_xlfn.XLOOKUP($B181,'Copy of PY1 Data(H)'!$A$1:$A$288,'Copy of PY1 Data(H)'!$A$1:$CZ$288))</f>
        <v>#N/A</v>
      </c>
      <c r="BA181" s="968" t="e" cm="1">
        <f t="array" ref="BA181">_xlfn.XLOOKUP(BA$1,'Copy of PY1 Data(H)'!$A$1:$CZ$1,_xlfn.XLOOKUP($B181,'Copy of PY1 Data(H)'!$A$1:$A$288,'Copy of PY1 Data(H)'!$A$1:$CZ$288))</f>
        <v>#N/A</v>
      </c>
      <c r="BB181" s="968" t="e" cm="1">
        <f t="array" ref="BB181">_xlfn.XLOOKUP(BB$1,'Copy of PY1 Data(H)'!$A$1:$CZ$1,_xlfn.XLOOKUP($B181,'Copy of PY1 Data(H)'!$A$1:$A$288,'Copy of PY1 Data(H)'!$A$1:$CZ$288))</f>
        <v>#N/A</v>
      </c>
      <c r="BC181" s="968" t="e" cm="1">
        <f t="array" ref="BC181">_xlfn.XLOOKUP(BC$1,'Copy of PY1 Data(H)'!$A$1:$CZ$1,_xlfn.XLOOKUP($B181,'Copy of PY1 Data(H)'!$A$1:$A$288,'Copy of PY1 Data(H)'!$A$1:$CZ$288))</f>
        <v>#N/A</v>
      </c>
      <c r="BD181" s="968" t="e" cm="1">
        <f t="array" ref="BD181">_xlfn.XLOOKUP(BD$1,'Copy of PY1 Data(H)'!$A$1:$CZ$1,_xlfn.XLOOKUP($B181,'Copy of PY1 Data(H)'!$A$1:$A$288,'Copy of PY1 Data(H)'!$A$1:$CZ$288))</f>
        <v>#N/A</v>
      </c>
      <c r="BE181" s="968" t="e" cm="1">
        <f t="array" ref="BE181">_xlfn.XLOOKUP(BE$1,'Copy of PY1 Data(H)'!$A$1:$CZ$1,_xlfn.XLOOKUP($B181,'Copy of PY1 Data(H)'!$A$1:$A$288,'Copy of PY1 Data(H)'!$A$1:$CZ$288))</f>
        <v>#N/A</v>
      </c>
      <c r="BF181" s="968" t="e" cm="1">
        <f t="array" ref="BF181">_xlfn.XLOOKUP(BF$1,'Copy of PY1 Data(H)'!$A$1:$CZ$1,_xlfn.XLOOKUP($B181,'Copy of PY1 Data(H)'!$A$1:$A$288,'Copy of PY1 Data(H)'!$A$1:$CZ$288))</f>
        <v>#N/A</v>
      </c>
      <c r="BG181" s="968" t="e" cm="1">
        <f t="array" ref="BG181">_xlfn.XLOOKUP(BG$1,'Copy of PY1 Data(H)'!$A$1:$CZ$1,_xlfn.XLOOKUP($B181,'Copy of PY1 Data(H)'!$A$1:$A$288,'Copy of PY1 Data(H)'!$A$1:$CZ$288))</f>
        <v>#N/A</v>
      </c>
      <c r="BH181" s="968" t="e" cm="1">
        <f t="array" ref="BH181">_xlfn.XLOOKUP(BH$1,'Copy of PY1 Data(H)'!$A$1:$CZ$1,_xlfn.XLOOKUP($B181,'Copy of PY1 Data(H)'!$A$1:$A$288,'Copy of PY1 Data(H)'!$A$1:$CZ$288))</f>
        <v>#N/A</v>
      </c>
      <c r="BI181" s="968" t="e" cm="1">
        <f t="array" ref="BI181">_xlfn.XLOOKUP(BI$1,'Copy of PY1 Data(H)'!$A$1:$CZ$1,_xlfn.XLOOKUP($B181,'Copy of PY1 Data(H)'!$A$1:$A$288,'Copy of PY1 Data(H)'!$A$1:$CZ$288))</f>
        <v>#N/A</v>
      </c>
      <c r="BJ181" s="968" t="e" cm="1">
        <f t="array" ref="BJ181">_xlfn.XLOOKUP(BJ$1,'Copy of PY1 Data(H)'!$A$1:$CZ$1,_xlfn.XLOOKUP($B181,'Copy of PY1 Data(H)'!$A$1:$A$288,'Copy of PY1 Data(H)'!$A$1:$CZ$288))</f>
        <v>#N/A</v>
      </c>
      <c r="BK181" s="968" t="e" cm="1">
        <f t="array" ref="BK181">_xlfn.XLOOKUP(BK$1,'Copy of PY1 Data(H)'!$A$1:$CZ$1,_xlfn.XLOOKUP($B181,'Copy of PY1 Data(H)'!$A$1:$A$288,'Copy of PY1 Data(H)'!$A$1:$CZ$288))</f>
        <v>#N/A</v>
      </c>
      <c r="BL181" s="968" t="e" cm="1">
        <f t="array" ref="BL181">_xlfn.XLOOKUP(BL$1,'Copy of PY1 Data(H)'!$A$1:$CZ$1,_xlfn.XLOOKUP($B181,'Copy of PY1 Data(H)'!$A$1:$A$288,'Copy of PY1 Data(H)'!$A$1:$CZ$288))</f>
        <v>#N/A</v>
      </c>
      <c r="BM181" s="968" t="e" cm="1">
        <f t="array" ref="BM181">_xlfn.XLOOKUP(BM$1,'Copy of PY1 Data(H)'!$A$1:$CZ$1,_xlfn.XLOOKUP($B181,'Copy of PY1 Data(H)'!$A$1:$A$288,'Copy of PY1 Data(H)'!$A$1:$CZ$288))</f>
        <v>#N/A</v>
      </c>
      <c r="BN181" s="968" t="e" cm="1">
        <f t="array" ref="BN181">_xlfn.XLOOKUP(BN$1,'Copy of PY1 Data(H)'!$A$1:$CZ$1,_xlfn.XLOOKUP($B181,'Copy of PY1 Data(H)'!$A$1:$A$288,'Copy of PY1 Data(H)'!$A$1:$CZ$288))</f>
        <v>#N/A</v>
      </c>
      <c r="BO181" s="968" t="e" cm="1">
        <f t="array" ref="BO181">_xlfn.XLOOKUP(BO$1,'Copy of PY1 Data(H)'!$A$1:$CZ$1,_xlfn.XLOOKUP($B181,'Copy of PY1 Data(H)'!$A$1:$A$288,'Copy of PY1 Data(H)'!$A$1:$CZ$288))</f>
        <v>#N/A</v>
      </c>
      <c r="BP181" s="968" t="e" cm="1">
        <f t="array" ref="BP181">_xlfn.XLOOKUP(BP$1,'Copy of PY1 Data(H)'!$A$1:$CZ$1,_xlfn.XLOOKUP($B181,'Copy of PY1 Data(H)'!$A$1:$A$288,'Copy of PY1 Data(H)'!$A$1:$CZ$288))</f>
        <v>#N/A</v>
      </c>
      <c r="BQ181" s="968" t="e" cm="1">
        <f t="array" ref="BQ181">_xlfn.XLOOKUP(BQ$1,'Copy of PY1 Data(H)'!$A$1:$CZ$1,_xlfn.XLOOKUP($B181,'Copy of PY1 Data(H)'!$A$1:$A$288,'Copy of PY1 Data(H)'!$A$1:$CZ$288))</f>
        <v>#N/A</v>
      </c>
      <c r="BR181" s="968" t="e" cm="1">
        <f t="array" ref="BR181">_xlfn.XLOOKUP(BR$1,'Copy of PY1 Data(H)'!$A$1:$CZ$1,_xlfn.XLOOKUP($B181,'Copy of PY1 Data(H)'!$A$1:$A$288,'Copy of PY1 Data(H)'!$A$1:$CZ$288))</f>
        <v>#N/A</v>
      </c>
      <c r="BS181" s="968" t="e" cm="1">
        <f t="array" ref="BS181">_xlfn.XLOOKUP(BS$1,'Copy of PY1 Data(H)'!$A$1:$CZ$1,_xlfn.XLOOKUP($B181,'Copy of PY1 Data(H)'!$A$1:$A$288,'Copy of PY1 Data(H)'!$A$1:$CZ$288))</f>
        <v>#N/A</v>
      </c>
      <c r="BT181" s="968" t="e" cm="1">
        <f t="array" ref="BT181">_xlfn.XLOOKUP(BT$1,'Copy of PY1 Data(H)'!$A$1:$CZ$1,_xlfn.XLOOKUP($B181,'Copy of PY1 Data(H)'!$A$1:$A$288,'Copy of PY1 Data(H)'!$A$1:$CZ$288))</f>
        <v>#N/A</v>
      </c>
      <c r="BU181" s="968" t="e" cm="1">
        <f t="array" ref="BU181">_xlfn.XLOOKUP(BU$1,'Copy of PY1 Data(H)'!$A$1:$CZ$1,_xlfn.XLOOKUP($B181,'Copy of PY1 Data(H)'!$A$1:$A$288,'Copy of PY1 Data(H)'!$A$1:$CZ$288))</f>
        <v>#N/A</v>
      </c>
      <c r="BV181" s="968" t="e" cm="1">
        <f t="array" ref="BV181">_xlfn.XLOOKUP(BV$1,'Copy of PY1 Data(H)'!$A$1:$CZ$1,_xlfn.XLOOKUP($B181,'Copy of PY1 Data(H)'!$A$1:$A$288,'Copy of PY1 Data(H)'!$A$1:$CZ$288))</f>
        <v>#N/A</v>
      </c>
      <c r="BW181" s="968" t="e" cm="1">
        <f t="array" ref="BW181">_xlfn.XLOOKUP(BW$1,'Copy of PY1 Data(H)'!$A$1:$CZ$1,_xlfn.XLOOKUP($B181,'Copy of PY1 Data(H)'!$A$1:$A$288,'Copy of PY1 Data(H)'!$A$1:$CZ$288))</f>
        <v>#N/A</v>
      </c>
      <c r="BX181" s="968" t="e" cm="1">
        <f t="array" ref="BX181">_xlfn.XLOOKUP(BX$1,'Copy of PY1 Data(H)'!$A$1:$CZ$1,_xlfn.XLOOKUP($B181,'Copy of PY1 Data(H)'!$A$1:$A$288,'Copy of PY1 Data(H)'!$A$1:$CZ$288))</f>
        <v>#N/A</v>
      </c>
      <c r="BY181" s="968" t="e" cm="1">
        <f t="array" ref="BY181">_xlfn.XLOOKUP(BY$1,'Copy of PY1 Data(H)'!$A$1:$CZ$1,_xlfn.XLOOKUP($B181,'Copy of PY1 Data(H)'!$A$1:$A$288,'Copy of PY1 Data(H)'!$A$1:$CZ$288))</f>
        <v>#N/A</v>
      </c>
      <c r="BZ181" s="968" t="e" cm="1">
        <f t="array" ref="BZ181">_xlfn.XLOOKUP(BZ$1,'Copy of PY1 Data(H)'!$A$1:$CZ$1,_xlfn.XLOOKUP($B181,'Copy of PY1 Data(H)'!$A$1:$A$288,'Copy of PY1 Data(H)'!$A$1:$CZ$288))</f>
        <v>#N/A</v>
      </c>
      <c r="CA181" s="968" t="e" cm="1">
        <f t="array" ref="CA181">_xlfn.XLOOKUP(CA$1,'Copy of PY1 Data(H)'!$A$1:$CZ$1,_xlfn.XLOOKUP($B181,'Copy of PY1 Data(H)'!$A$1:$A$288,'Copy of PY1 Data(H)'!$A$1:$CZ$288))</f>
        <v>#N/A</v>
      </c>
      <c r="CB181" s="968" t="e" cm="1">
        <f t="array" ref="CB181">_xlfn.XLOOKUP(CB$1,'Copy of PY1 Data(H)'!$A$1:$CZ$1,_xlfn.XLOOKUP($B181,'Copy of PY1 Data(H)'!$A$1:$A$288,'Copy of PY1 Data(H)'!$A$1:$CZ$288))</f>
        <v>#N/A</v>
      </c>
      <c r="CC181" s="968" t="e" cm="1">
        <f t="array" ref="CC181">_xlfn.XLOOKUP(CC$1,'Copy of PY1 Data(H)'!$A$1:$CZ$1,_xlfn.XLOOKUP($B181,'Copy of PY1 Data(H)'!$A$1:$A$288,'Copy of PY1 Data(H)'!$A$1:$CZ$288))</f>
        <v>#N/A</v>
      </c>
      <c r="CD181" s="968" t="e" cm="1">
        <f t="array" ref="CD181">_xlfn.XLOOKUP(CD$1,'Copy of PY1 Data(H)'!$A$1:$CZ$1,_xlfn.XLOOKUP($B181,'Copy of PY1 Data(H)'!$A$1:$A$288,'Copy of PY1 Data(H)'!$A$1:$CZ$288))</f>
        <v>#N/A</v>
      </c>
    </row>
    <row r="182" spans="1:82" s="968" customFormat="1" x14ac:dyDescent="0.3">
      <c r="B182" s="968" t="s">
        <v>2969</v>
      </c>
      <c r="D182" s="968" t="e" cm="1">
        <f t="array" ref="D182">_xlfn.XLOOKUP(D$1,'Copy of PY1 Data(H)'!$A$1:$CZ$1,_xlfn.XLOOKUP($B182,'Copy of PY1 Data(H)'!$A$1:$A$288,'Copy of PY1 Data(H)'!$A$1:$CZ$288))</f>
        <v>#N/A</v>
      </c>
      <c r="E182" s="968" t="e" cm="1">
        <f t="array" ref="E182">_xlfn.XLOOKUP(E$1,'Copy of PY1 Data(H)'!$A$1:$CZ$1,_xlfn.XLOOKUP($B182,'Copy of PY1 Data(H)'!$A$1:$A$288,'Copy of PY1 Data(H)'!$A$1:$CZ$288))</f>
        <v>#N/A</v>
      </c>
      <c r="F182" s="968" t="e" cm="1">
        <f t="array" ref="F182">_xlfn.XLOOKUP(F$1,'Copy of PY1 Data(H)'!$A$1:$CZ$1,_xlfn.XLOOKUP($B182,'Copy of PY1 Data(H)'!$A$1:$A$288,'Copy of PY1 Data(H)'!$A$1:$CZ$288))</f>
        <v>#N/A</v>
      </c>
      <c r="G182" s="968" t="e" cm="1">
        <f t="array" ref="G182">_xlfn.XLOOKUP(G$1,'Copy of PY1 Data(H)'!$A$1:$CZ$1,_xlfn.XLOOKUP($B182,'Copy of PY1 Data(H)'!$A$1:$A$288,'Copy of PY1 Data(H)'!$A$1:$CZ$288))</f>
        <v>#N/A</v>
      </c>
      <c r="H182" s="968" t="e" cm="1">
        <f t="array" ref="H182">_xlfn.XLOOKUP(H$1,'Copy of PY1 Data(H)'!$A$1:$CZ$1,_xlfn.XLOOKUP($B182,'Copy of PY1 Data(H)'!$A$1:$A$288,'Copy of PY1 Data(H)'!$A$1:$CZ$288))</f>
        <v>#N/A</v>
      </c>
      <c r="I182" s="968" t="e" cm="1">
        <f t="array" ref="I182">_xlfn.XLOOKUP(I$1,'Copy of PY1 Data(H)'!$A$1:$CZ$1,_xlfn.XLOOKUP($B182,'Copy of PY1 Data(H)'!$A$1:$A$288,'Copy of PY1 Data(H)'!$A$1:$CZ$288))</f>
        <v>#N/A</v>
      </c>
      <c r="J182" s="968" t="e" cm="1">
        <f t="array" ref="J182">_xlfn.XLOOKUP(J$1,'Copy of PY1 Data(H)'!$A$1:$CZ$1,_xlfn.XLOOKUP($B182,'Copy of PY1 Data(H)'!$A$1:$A$288,'Copy of PY1 Data(H)'!$A$1:$CZ$288))</f>
        <v>#N/A</v>
      </c>
      <c r="K182" s="968" t="e" cm="1">
        <f t="array" ref="K182">_xlfn.XLOOKUP(K$1,'Copy of PY1 Data(H)'!$A$1:$CZ$1,_xlfn.XLOOKUP($B182,'Copy of PY1 Data(H)'!$A$1:$A$288,'Copy of PY1 Data(H)'!$A$1:$CZ$288))</f>
        <v>#N/A</v>
      </c>
      <c r="L182" s="968" t="e" cm="1">
        <f t="array" ref="L182">_xlfn.XLOOKUP(L$1,'Copy of PY1 Data(H)'!$A$1:$CZ$1,_xlfn.XLOOKUP($B182,'Copy of PY1 Data(H)'!$A$1:$A$288,'Copy of PY1 Data(H)'!$A$1:$CZ$288))</f>
        <v>#N/A</v>
      </c>
      <c r="M182" s="968" t="e" cm="1">
        <f t="array" ref="M182">_xlfn.XLOOKUP(M$1,'Copy of PY1 Data(H)'!$A$1:$CZ$1,_xlfn.XLOOKUP($B182,'Copy of PY1 Data(H)'!$A$1:$A$288,'Copy of PY1 Data(H)'!$A$1:$CZ$288))</f>
        <v>#N/A</v>
      </c>
      <c r="N182" s="968" t="e" cm="1">
        <f t="array" ref="N182">_xlfn.XLOOKUP(N$1,'Copy of PY1 Data(H)'!$A$1:$CZ$1,_xlfn.XLOOKUP($B182,'Copy of PY1 Data(H)'!$A$1:$A$288,'Copy of PY1 Data(H)'!$A$1:$CZ$288))</f>
        <v>#N/A</v>
      </c>
      <c r="O182" s="968" t="e" cm="1">
        <f t="array" ref="O182">_xlfn.XLOOKUP(O$1,'Copy of PY1 Data(H)'!$A$1:$CZ$1,_xlfn.XLOOKUP($B182,'Copy of PY1 Data(H)'!$A$1:$A$288,'Copy of PY1 Data(H)'!$A$1:$CZ$288))</f>
        <v>#N/A</v>
      </c>
      <c r="P182" s="968" t="e" cm="1">
        <f t="array" ref="P182">_xlfn.XLOOKUP(P$1,'Copy of PY1 Data(H)'!$A$1:$CZ$1,_xlfn.XLOOKUP($B182,'Copy of PY1 Data(H)'!$A$1:$A$288,'Copy of PY1 Data(H)'!$A$1:$CZ$288))</f>
        <v>#N/A</v>
      </c>
      <c r="Q182" s="968" t="e" cm="1">
        <f t="array" ref="Q182">_xlfn.XLOOKUP(Q$1,'Copy of PY1 Data(H)'!$A$1:$CZ$1,_xlfn.XLOOKUP($B182,'Copy of PY1 Data(H)'!$A$1:$A$288,'Copy of PY1 Data(H)'!$A$1:$CZ$288))</f>
        <v>#N/A</v>
      </c>
      <c r="R182" s="968" t="e" cm="1">
        <f t="array" ref="R182">_xlfn.XLOOKUP(R$1,'Copy of PY1 Data(H)'!$A$1:$CZ$1,_xlfn.XLOOKUP($B182,'Copy of PY1 Data(H)'!$A$1:$A$288,'Copy of PY1 Data(H)'!$A$1:$CZ$288))</f>
        <v>#N/A</v>
      </c>
      <c r="S182" s="968" t="e" cm="1">
        <f t="array" ref="S182">_xlfn.XLOOKUP(S$1,'Copy of PY1 Data(H)'!$A$1:$CZ$1,_xlfn.XLOOKUP($B182,'Copy of PY1 Data(H)'!$A$1:$A$288,'Copy of PY1 Data(H)'!$A$1:$CZ$288))</f>
        <v>#N/A</v>
      </c>
      <c r="T182" s="968" t="e" cm="1">
        <f t="array" ref="T182">_xlfn.XLOOKUP(T$1,'Copy of PY1 Data(H)'!$A$1:$CZ$1,_xlfn.XLOOKUP($B182,'Copy of PY1 Data(H)'!$A$1:$A$288,'Copy of PY1 Data(H)'!$A$1:$CZ$288))</f>
        <v>#N/A</v>
      </c>
      <c r="U182" s="968" t="e" cm="1">
        <f t="array" ref="U182">_xlfn.XLOOKUP(U$1,'Copy of PY1 Data(H)'!$A$1:$CZ$1,_xlfn.XLOOKUP($B182,'Copy of PY1 Data(H)'!$A$1:$A$288,'Copy of PY1 Data(H)'!$A$1:$CZ$288))</f>
        <v>#N/A</v>
      </c>
      <c r="V182" s="968" t="e" cm="1">
        <f t="array" ref="V182">_xlfn.XLOOKUP(V$1,'Copy of PY1 Data(H)'!$A$1:$CZ$1,_xlfn.XLOOKUP($B182,'Copy of PY1 Data(H)'!$A$1:$A$288,'Copy of PY1 Data(H)'!$A$1:$CZ$288))</f>
        <v>#N/A</v>
      </c>
      <c r="W182" s="968" t="e" cm="1">
        <f t="array" ref="W182">_xlfn.XLOOKUP(W$1,'Copy of PY1 Data(H)'!$A$1:$CZ$1,_xlfn.XLOOKUP($B182,'Copy of PY1 Data(H)'!$A$1:$A$288,'Copy of PY1 Data(H)'!$A$1:$CZ$288))</f>
        <v>#N/A</v>
      </c>
      <c r="X182" s="968" t="e" cm="1">
        <f t="array" ref="X182">_xlfn.XLOOKUP(X$1,'Copy of PY1 Data(H)'!$A$1:$CZ$1,_xlfn.XLOOKUP($B182,'Copy of PY1 Data(H)'!$A$1:$A$288,'Copy of PY1 Data(H)'!$A$1:$CZ$288))</f>
        <v>#N/A</v>
      </c>
      <c r="Y182" s="968" t="e" cm="1">
        <f t="array" ref="Y182">_xlfn.XLOOKUP(Y$1,'Copy of PY1 Data(H)'!$A$1:$CZ$1,_xlfn.XLOOKUP($B182,'Copy of PY1 Data(H)'!$A$1:$A$288,'Copy of PY1 Data(H)'!$A$1:$CZ$288))</f>
        <v>#N/A</v>
      </c>
      <c r="Z182" s="968" t="e" cm="1">
        <f t="array" ref="Z182">_xlfn.XLOOKUP(Z$1,'Copy of PY1 Data(H)'!$A$1:$CZ$1,_xlfn.XLOOKUP($B182,'Copy of PY1 Data(H)'!$A$1:$A$288,'Copy of PY1 Data(H)'!$A$1:$CZ$288))</f>
        <v>#N/A</v>
      </c>
      <c r="AA182" s="968" t="e" cm="1">
        <f t="array" ref="AA182">_xlfn.XLOOKUP(AA$1,'Copy of PY1 Data(H)'!$A$1:$CZ$1,_xlfn.XLOOKUP($B182,'Copy of PY1 Data(H)'!$A$1:$A$288,'Copy of PY1 Data(H)'!$A$1:$CZ$288))</f>
        <v>#N/A</v>
      </c>
      <c r="AB182" s="968" t="e" cm="1">
        <f t="array" ref="AB182">_xlfn.XLOOKUP(AB$1,'Copy of PY1 Data(H)'!$A$1:$CZ$1,_xlfn.XLOOKUP($B182,'Copy of PY1 Data(H)'!$A$1:$A$288,'Copy of PY1 Data(H)'!$A$1:$CZ$288))</f>
        <v>#N/A</v>
      </c>
      <c r="AC182" s="968" t="e" cm="1">
        <f t="array" ref="AC182">_xlfn.XLOOKUP(AC$1,'Copy of PY1 Data(H)'!$A$1:$CZ$1,_xlfn.XLOOKUP($B182,'Copy of PY1 Data(H)'!$A$1:$A$288,'Copy of PY1 Data(H)'!$A$1:$CZ$288))</f>
        <v>#N/A</v>
      </c>
      <c r="AD182" s="968" t="e" cm="1">
        <f t="array" ref="AD182">_xlfn.XLOOKUP(AD$1,'Copy of PY1 Data(H)'!$A$1:$CZ$1,_xlfn.XLOOKUP($B182,'Copy of PY1 Data(H)'!$A$1:$A$288,'Copy of PY1 Data(H)'!$A$1:$CZ$288))</f>
        <v>#N/A</v>
      </c>
      <c r="AE182" s="968" t="e" cm="1">
        <f t="array" ref="AE182">_xlfn.XLOOKUP(AE$1,'Copy of PY1 Data(H)'!$A$1:$CZ$1,_xlfn.XLOOKUP($B182,'Copy of PY1 Data(H)'!$A$1:$A$288,'Copy of PY1 Data(H)'!$A$1:$CZ$288))</f>
        <v>#N/A</v>
      </c>
      <c r="AF182" s="968" t="e" cm="1">
        <f t="array" ref="AF182">_xlfn.XLOOKUP(AF$1,'Copy of PY1 Data(H)'!$A$1:$CZ$1,_xlfn.XLOOKUP($B182,'Copy of PY1 Data(H)'!$A$1:$A$288,'Copy of PY1 Data(H)'!$A$1:$CZ$288))</f>
        <v>#N/A</v>
      </c>
      <c r="AG182" s="968" t="e" cm="1">
        <f t="array" ref="AG182">_xlfn.XLOOKUP(AG$1,'Copy of PY1 Data(H)'!$A$1:$CZ$1,_xlfn.XLOOKUP($B182,'Copy of PY1 Data(H)'!$A$1:$A$288,'Copy of PY1 Data(H)'!$A$1:$CZ$288))</f>
        <v>#N/A</v>
      </c>
      <c r="AH182" s="968" t="e" cm="1">
        <f t="array" ref="AH182">_xlfn.XLOOKUP(AH$1,'Copy of PY1 Data(H)'!$A$1:$CZ$1,_xlfn.XLOOKUP($B182,'Copy of PY1 Data(H)'!$A$1:$A$288,'Copy of PY1 Data(H)'!$A$1:$CZ$288))</f>
        <v>#N/A</v>
      </c>
      <c r="AI182" s="968" t="e" cm="1">
        <f t="array" ref="AI182">_xlfn.XLOOKUP(AI$1,'Copy of PY1 Data(H)'!$A$1:$CZ$1,_xlfn.XLOOKUP($B182,'Copy of PY1 Data(H)'!$A$1:$A$288,'Copy of PY1 Data(H)'!$A$1:$CZ$288))</f>
        <v>#N/A</v>
      </c>
      <c r="AJ182" s="968" t="e" cm="1">
        <f t="array" ref="AJ182">_xlfn.XLOOKUP(AJ$1,'Copy of PY1 Data(H)'!$A$1:$CZ$1,_xlfn.XLOOKUP($B182,'Copy of PY1 Data(H)'!$A$1:$A$288,'Copy of PY1 Data(H)'!$A$1:$CZ$288))</f>
        <v>#N/A</v>
      </c>
      <c r="AK182" s="968" t="e" cm="1">
        <f t="array" ref="AK182">_xlfn.XLOOKUP(AK$1,'Copy of PY1 Data(H)'!$A$1:$CZ$1,_xlfn.XLOOKUP($B182,'Copy of PY1 Data(H)'!$A$1:$A$288,'Copy of PY1 Data(H)'!$A$1:$CZ$288))</f>
        <v>#N/A</v>
      </c>
      <c r="AL182" s="968" t="e" cm="1">
        <f t="array" ref="AL182">_xlfn.XLOOKUP(AL$1,'Copy of PY1 Data(H)'!$A$1:$CZ$1,_xlfn.XLOOKUP($B182,'Copy of PY1 Data(H)'!$A$1:$A$288,'Copy of PY1 Data(H)'!$A$1:$CZ$288))</f>
        <v>#N/A</v>
      </c>
      <c r="AM182" s="968" t="e" cm="1">
        <f t="array" ref="AM182">_xlfn.XLOOKUP(AM$1,'Copy of PY1 Data(H)'!$A$1:$CZ$1,_xlfn.XLOOKUP($B182,'Copy of PY1 Data(H)'!$A$1:$A$288,'Copy of PY1 Data(H)'!$A$1:$CZ$288))</f>
        <v>#N/A</v>
      </c>
      <c r="AN182" s="968" t="e" cm="1">
        <f t="array" ref="AN182">_xlfn.XLOOKUP(AN$1,'Copy of PY1 Data(H)'!$A$1:$CZ$1,_xlfn.XLOOKUP($B182,'Copy of PY1 Data(H)'!$A$1:$A$288,'Copy of PY1 Data(H)'!$A$1:$CZ$288))</f>
        <v>#N/A</v>
      </c>
      <c r="AO182" s="968" t="e" cm="1">
        <f t="array" ref="AO182">_xlfn.XLOOKUP(AO$1,'Copy of PY1 Data(H)'!$A$1:$CZ$1,_xlfn.XLOOKUP($B182,'Copy of PY1 Data(H)'!$A$1:$A$288,'Copy of PY1 Data(H)'!$A$1:$CZ$288))</f>
        <v>#N/A</v>
      </c>
      <c r="AP182" s="968" t="e" cm="1">
        <f t="array" ref="AP182">_xlfn.XLOOKUP(AP$1,'Copy of PY1 Data(H)'!$A$1:$CZ$1,_xlfn.XLOOKUP($B182,'Copy of PY1 Data(H)'!$A$1:$A$288,'Copy of PY1 Data(H)'!$A$1:$CZ$288))</f>
        <v>#N/A</v>
      </c>
      <c r="AQ182" s="968" t="e" cm="1">
        <f t="array" ref="AQ182">_xlfn.XLOOKUP(AQ$1,'Copy of PY1 Data(H)'!$A$1:$CZ$1,_xlfn.XLOOKUP($B182,'Copy of PY1 Data(H)'!$A$1:$A$288,'Copy of PY1 Data(H)'!$A$1:$CZ$288))</f>
        <v>#N/A</v>
      </c>
      <c r="AR182" s="968" t="e" cm="1">
        <f t="array" ref="AR182">_xlfn.XLOOKUP(AR$1,'Copy of PY1 Data(H)'!$A$1:$CZ$1,_xlfn.XLOOKUP($B182,'Copy of PY1 Data(H)'!$A$1:$A$288,'Copy of PY1 Data(H)'!$A$1:$CZ$288))</f>
        <v>#N/A</v>
      </c>
      <c r="AS182" s="968" t="e" cm="1">
        <f t="array" ref="AS182">_xlfn.XLOOKUP(AS$1,'Copy of PY1 Data(H)'!$A$1:$CZ$1,_xlfn.XLOOKUP($B182,'Copy of PY1 Data(H)'!$A$1:$A$288,'Copy of PY1 Data(H)'!$A$1:$CZ$288))</f>
        <v>#N/A</v>
      </c>
      <c r="AT182" s="968" t="e" cm="1">
        <f t="array" ref="AT182">_xlfn.XLOOKUP(AT$1,'Copy of PY1 Data(H)'!$A$1:$CZ$1,_xlfn.XLOOKUP($B182,'Copy of PY1 Data(H)'!$A$1:$A$288,'Copy of PY1 Data(H)'!$A$1:$CZ$288))</f>
        <v>#N/A</v>
      </c>
      <c r="AU182" s="968" t="e" cm="1">
        <f t="array" ref="AU182">_xlfn.XLOOKUP(AU$1,'Copy of PY1 Data(H)'!$A$1:$CZ$1,_xlfn.XLOOKUP($B182,'Copy of PY1 Data(H)'!$A$1:$A$288,'Copy of PY1 Data(H)'!$A$1:$CZ$288))</f>
        <v>#N/A</v>
      </c>
      <c r="AV182" s="968" t="e" cm="1">
        <f t="array" ref="AV182">_xlfn.XLOOKUP(AV$1,'Copy of PY1 Data(H)'!$A$1:$CZ$1,_xlfn.XLOOKUP($B182,'Copy of PY1 Data(H)'!$A$1:$A$288,'Copy of PY1 Data(H)'!$A$1:$CZ$288))</f>
        <v>#N/A</v>
      </c>
      <c r="AW182" s="968" t="e" cm="1">
        <f t="array" ref="AW182">_xlfn.XLOOKUP(AW$1,'Copy of PY1 Data(H)'!$A$1:$CZ$1,_xlfn.XLOOKUP($B182,'Copy of PY1 Data(H)'!$A$1:$A$288,'Copy of PY1 Data(H)'!$A$1:$CZ$288))</f>
        <v>#N/A</v>
      </c>
      <c r="AX182" s="968" t="e" cm="1">
        <f t="array" ref="AX182">_xlfn.XLOOKUP(AX$1,'Copy of PY1 Data(H)'!$A$1:$CZ$1,_xlfn.XLOOKUP($B182,'Copy of PY1 Data(H)'!$A$1:$A$288,'Copy of PY1 Data(H)'!$A$1:$CZ$288))</f>
        <v>#N/A</v>
      </c>
      <c r="AY182" s="968" t="e" cm="1">
        <f t="array" ref="AY182">_xlfn.XLOOKUP(AY$1,'Copy of PY1 Data(H)'!$A$1:$CZ$1,_xlfn.XLOOKUP($B182,'Copy of PY1 Data(H)'!$A$1:$A$288,'Copy of PY1 Data(H)'!$A$1:$CZ$288))</f>
        <v>#N/A</v>
      </c>
      <c r="AZ182" s="968" t="e" cm="1">
        <f t="array" ref="AZ182">_xlfn.XLOOKUP(AZ$1,'Copy of PY1 Data(H)'!$A$1:$CZ$1,_xlfn.XLOOKUP($B182,'Copy of PY1 Data(H)'!$A$1:$A$288,'Copy of PY1 Data(H)'!$A$1:$CZ$288))</f>
        <v>#N/A</v>
      </c>
      <c r="BA182" s="968" t="e" cm="1">
        <f t="array" ref="BA182">_xlfn.XLOOKUP(BA$1,'Copy of PY1 Data(H)'!$A$1:$CZ$1,_xlfn.XLOOKUP($B182,'Copy of PY1 Data(H)'!$A$1:$A$288,'Copy of PY1 Data(H)'!$A$1:$CZ$288))</f>
        <v>#N/A</v>
      </c>
      <c r="BB182" s="968" t="e" cm="1">
        <f t="array" ref="BB182">_xlfn.XLOOKUP(BB$1,'Copy of PY1 Data(H)'!$A$1:$CZ$1,_xlfn.XLOOKUP($B182,'Copy of PY1 Data(H)'!$A$1:$A$288,'Copy of PY1 Data(H)'!$A$1:$CZ$288))</f>
        <v>#N/A</v>
      </c>
      <c r="BC182" s="968" t="e" cm="1">
        <f t="array" ref="BC182">_xlfn.XLOOKUP(BC$1,'Copy of PY1 Data(H)'!$A$1:$CZ$1,_xlfn.XLOOKUP($B182,'Copy of PY1 Data(H)'!$A$1:$A$288,'Copy of PY1 Data(H)'!$A$1:$CZ$288))</f>
        <v>#N/A</v>
      </c>
      <c r="BD182" s="968" t="e" cm="1">
        <f t="array" ref="BD182">_xlfn.XLOOKUP(BD$1,'Copy of PY1 Data(H)'!$A$1:$CZ$1,_xlfn.XLOOKUP($B182,'Copy of PY1 Data(H)'!$A$1:$A$288,'Copy of PY1 Data(H)'!$A$1:$CZ$288))</f>
        <v>#N/A</v>
      </c>
      <c r="BE182" s="968" t="e" cm="1">
        <f t="array" ref="BE182">_xlfn.XLOOKUP(BE$1,'Copy of PY1 Data(H)'!$A$1:$CZ$1,_xlfn.XLOOKUP($B182,'Copy of PY1 Data(H)'!$A$1:$A$288,'Copy of PY1 Data(H)'!$A$1:$CZ$288))</f>
        <v>#N/A</v>
      </c>
      <c r="BF182" s="968" t="e" cm="1">
        <f t="array" ref="BF182">_xlfn.XLOOKUP(BF$1,'Copy of PY1 Data(H)'!$A$1:$CZ$1,_xlfn.XLOOKUP($B182,'Copy of PY1 Data(H)'!$A$1:$A$288,'Copy of PY1 Data(H)'!$A$1:$CZ$288))</f>
        <v>#N/A</v>
      </c>
      <c r="BG182" s="968" t="e" cm="1">
        <f t="array" ref="BG182">_xlfn.XLOOKUP(BG$1,'Copy of PY1 Data(H)'!$A$1:$CZ$1,_xlfn.XLOOKUP($B182,'Copy of PY1 Data(H)'!$A$1:$A$288,'Copy of PY1 Data(H)'!$A$1:$CZ$288))</f>
        <v>#N/A</v>
      </c>
      <c r="BH182" s="968" t="e" cm="1">
        <f t="array" ref="BH182">_xlfn.XLOOKUP(BH$1,'Copy of PY1 Data(H)'!$A$1:$CZ$1,_xlfn.XLOOKUP($B182,'Copy of PY1 Data(H)'!$A$1:$A$288,'Copy of PY1 Data(H)'!$A$1:$CZ$288))</f>
        <v>#N/A</v>
      </c>
      <c r="BI182" s="968" t="e" cm="1">
        <f t="array" ref="BI182">_xlfn.XLOOKUP(BI$1,'Copy of PY1 Data(H)'!$A$1:$CZ$1,_xlfn.XLOOKUP($B182,'Copy of PY1 Data(H)'!$A$1:$A$288,'Copy of PY1 Data(H)'!$A$1:$CZ$288))</f>
        <v>#N/A</v>
      </c>
      <c r="BJ182" s="968" t="e" cm="1">
        <f t="array" ref="BJ182">_xlfn.XLOOKUP(BJ$1,'Copy of PY1 Data(H)'!$A$1:$CZ$1,_xlfn.XLOOKUP($B182,'Copy of PY1 Data(H)'!$A$1:$A$288,'Copy of PY1 Data(H)'!$A$1:$CZ$288))</f>
        <v>#N/A</v>
      </c>
      <c r="BK182" s="968" t="e" cm="1">
        <f t="array" ref="BK182">_xlfn.XLOOKUP(BK$1,'Copy of PY1 Data(H)'!$A$1:$CZ$1,_xlfn.XLOOKUP($B182,'Copy of PY1 Data(H)'!$A$1:$A$288,'Copy of PY1 Data(H)'!$A$1:$CZ$288))</f>
        <v>#N/A</v>
      </c>
      <c r="BL182" s="968" t="e" cm="1">
        <f t="array" ref="BL182">_xlfn.XLOOKUP(BL$1,'Copy of PY1 Data(H)'!$A$1:$CZ$1,_xlfn.XLOOKUP($B182,'Copy of PY1 Data(H)'!$A$1:$A$288,'Copy of PY1 Data(H)'!$A$1:$CZ$288))</f>
        <v>#N/A</v>
      </c>
      <c r="BM182" s="968" t="e" cm="1">
        <f t="array" ref="BM182">_xlfn.XLOOKUP(BM$1,'Copy of PY1 Data(H)'!$A$1:$CZ$1,_xlfn.XLOOKUP($B182,'Copy of PY1 Data(H)'!$A$1:$A$288,'Copy of PY1 Data(H)'!$A$1:$CZ$288))</f>
        <v>#N/A</v>
      </c>
      <c r="BN182" s="968" t="e" cm="1">
        <f t="array" ref="BN182">_xlfn.XLOOKUP(BN$1,'Copy of PY1 Data(H)'!$A$1:$CZ$1,_xlfn.XLOOKUP($B182,'Copy of PY1 Data(H)'!$A$1:$A$288,'Copy of PY1 Data(H)'!$A$1:$CZ$288))</f>
        <v>#N/A</v>
      </c>
      <c r="BO182" s="968" t="e" cm="1">
        <f t="array" ref="BO182">_xlfn.XLOOKUP(BO$1,'Copy of PY1 Data(H)'!$A$1:$CZ$1,_xlfn.XLOOKUP($B182,'Copy of PY1 Data(H)'!$A$1:$A$288,'Copy of PY1 Data(H)'!$A$1:$CZ$288))</f>
        <v>#N/A</v>
      </c>
      <c r="BP182" s="968" t="e" cm="1">
        <f t="array" ref="BP182">_xlfn.XLOOKUP(BP$1,'Copy of PY1 Data(H)'!$A$1:$CZ$1,_xlfn.XLOOKUP($B182,'Copy of PY1 Data(H)'!$A$1:$A$288,'Copy of PY1 Data(H)'!$A$1:$CZ$288))</f>
        <v>#N/A</v>
      </c>
      <c r="BQ182" s="968" t="e" cm="1">
        <f t="array" ref="BQ182">_xlfn.XLOOKUP(BQ$1,'Copy of PY1 Data(H)'!$A$1:$CZ$1,_xlfn.XLOOKUP($B182,'Copy of PY1 Data(H)'!$A$1:$A$288,'Copy of PY1 Data(H)'!$A$1:$CZ$288))</f>
        <v>#N/A</v>
      </c>
      <c r="BR182" s="968" t="e" cm="1">
        <f t="array" ref="BR182">_xlfn.XLOOKUP(BR$1,'Copy of PY1 Data(H)'!$A$1:$CZ$1,_xlfn.XLOOKUP($B182,'Copy of PY1 Data(H)'!$A$1:$A$288,'Copy of PY1 Data(H)'!$A$1:$CZ$288))</f>
        <v>#N/A</v>
      </c>
      <c r="BS182" s="968" t="e" cm="1">
        <f t="array" ref="BS182">_xlfn.XLOOKUP(BS$1,'Copy of PY1 Data(H)'!$A$1:$CZ$1,_xlfn.XLOOKUP($B182,'Copy of PY1 Data(H)'!$A$1:$A$288,'Copy of PY1 Data(H)'!$A$1:$CZ$288))</f>
        <v>#N/A</v>
      </c>
      <c r="BT182" s="968" t="e" cm="1">
        <f t="array" ref="BT182">_xlfn.XLOOKUP(BT$1,'Copy of PY1 Data(H)'!$A$1:$CZ$1,_xlfn.XLOOKUP($B182,'Copy of PY1 Data(H)'!$A$1:$A$288,'Copy of PY1 Data(H)'!$A$1:$CZ$288))</f>
        <v>#N/A</v>
      </c>
      <c r="BU182" s="968" t="e" cm="1">
        <f t="array" ref="BU182">_xlfn.XLOOKUP(BU$1,'Copy of PY1 Data(H)'!$A$1:$CZ$1,_xlfn.XLOOKUP($B182,'Copy of PY1 Data(H)'!$A$1:$A$288,'Copy of PY1 Data(H)'!$A$1:$CZ$288))</f>
        <v>#N/A</v>
      </c>
      <c r="BV182" s="968" t="e" cm="1">
        <f t="array" ref="BV182">_xlfn.XLOOKUP(BV$1,'Copy of PY1 Data(H)'!$A$1:$CZ$1,_xlfn.XLOOKUP($B182,'Copy of PY1 Data(H)'!$A$1:$A$288,'Copy of PY1 Data(H)'!$A$1:$CZ$288))</f>
        <v>#N/A</v>
      </c>
      <c r="BW182" s="968" t="e" cm="1">
        <f t="array" ref="BW182">_xlfn.XLOOKUP(BW$1,'Copy of PY1 Data(H)'!$A$1:$CZ$1,_xlfn.XLOOKUP($B182,'Copy of PY1 Data(H)'!$A$1:$A$288,'Copy of PY1 Data(H)'!$A$1:$CZ$288))</f>
        <v>#N/A</v>
      </c>
      <c r="BX182" s="968" t="e" cm="1">
        <f t="array" ref="BX182">_xlfn.XLOOKUP(BX$1,'Copy of PY1 Data(H)'!$A$1:$CZ$1,_xlfn.XLOOKUP($B182,'Copy of PY1 Data(H)'!$A$1:$A$288,'Copy of PY1 Data(H)'!$A$1:$CZ$288))</f>
        <v>#N/A</v>
      </c>
      <c r="BY182" s="968" t="e" cm="1">
        <f t="array" ref="BY182">_xlfn.XLOOKUP(BY$1,'Copy of PY1 Data(H)'!$A$1:$CZ$1,_xlfn.XLOOKUP($B182,'Copy of PY1 Data(H)'!$A$1:$A$288,'Copy of PY1 Data(H)'!$A$1:$CZ$288))</f>
        <v>#N/A</v>
      </c>
      <c r="BZ182" s="968" t="e" cm="1">
        <f t="array" ref="BZ182">_xlfn.XLOOKUP(BZ$1,'Copy of PY1 Data(H)'!$A$1:$CZ$1,_xlfn.XLOOKUP($B182,'Copy of PY1 Data(H)'!$A$1:$A$288,'Copy of PY1 Data(H)'!$A$1:$CZ$288))</f>
        <v>#N/A</v>
      </c>
      <c r="CA182" s="968" t="e" cm="1">
        <f t="array" ref="CA182">_xlfn.XLOOKUP(CA$1,'Copy of PY1 Data(H)'!$A$1:$CZ$1,_xlfn.XLOOKUP($B182,'Copy of PY1 Data(H)'!$A$1:$A$288,'Copy of PY1 Data(H)'!$A$1:$CZ$288))</f>
        <v>#N/A</v>
      </c>
      <c r="CB182" s="968" t="e" cm="1">
        <f t="array" ref="CB182">_xlfn.XLOOKUP(CB$1,'Copy of PY1 Data(H)'!$A$1:$CZ$1,_xlfn.XLOOKUP($B182,'Copy of PY1 Data(H)'!$A$1:$A$288,'Copy of PY1 Data(H)'!$A$1:$CZ$288))</f>
        <v>#N/A</v>
      </c>
      <c r="CC182" s="968" t="e" cm="1">
        <f t="array" ref="CC182">_xlfn.XLOOKUP(CC$1,'Copy of PY1 Data(H)'!$A$1:$CZ$1,_xlfn.XLOOKUP($B182,'Copy of PY1 Data(H)'!$A$1:$A$288,'Copy of PY1 Data(H)'!$A$1:$CZ$288))</f>
        <v>#N/A</v>
      </c>
      <c r="CD182" s="968" t="e" cm="1">
        <f t="array" ref="CD182">_xlfn.XLOOKUP(CD$1,'Copy of PY1 Data(H)'!$A$1:$CZ$1,_xlfn.XLOOKUP($B182,'Copy of PY1 Data(H)'!$A$1:$A$288,'Copy of PY1 Data(H)'!$A$1:$CZ$288))</f>
        <v>#N/A</v>
      </c>
    </row>
    <row r="183" spans="1:82" x14ac:dyDescent="0.3">
      <c r="A183" s="180">
        <v>327</v>
      </c>
      <c r="C183" s="180"/>
      <c r="D183" s="180" cm="1">
        <f t="array" ref="D183">_xlfn.XLOOKUP(D$1,'Copy of PY1 Data(H)'!$A$1:$CZ$1,_xlfn.XLOOKUP($A183,'Copy of PY1 Data(H)'!$A$1:$A$288,'Copy of PY1 Data(H)'!$A$1:$CZ$288))</f>
        <v>10626</v>
      </c>
      <c r="E183" s="180" cm="1">
        <f t="array" ref="E183">_xlfn.XLOOKUP(E$1,'Copy of PY1 Data(H)'!$A$1:$CZ$1,_xlfn.XLOOKUP($A183,'Copy of PY1 Data(H)'!$A$1:$A$288,'Copy of PY1 Data(H)'!$A$1:$CZ$288))</f>
        <v>7091</v>
      </c>
      <c r="F183" s="180" cm="1">
        <f t="array" ref="F183">_xlfn.XLOOKUP(F$1,'Copy of PY1 Data(H)'!$A$1:$CZ$1,_xlfn.XLOOKUP($A183,'Copy of PY1 Data(H)'!$A$1:$A$288,'Copy of PY1 Data(H)'!$A$1:$CZ$288))</f>
        <v>0</v>
      </c>
      <c r="G183" s="180" cm="1">
        <f t="array" ref="G183">_xlfn.XLOOKUP(G$1,'Copy of PY1 Data(H)'!$A$1:$CZ$1,_xlfn.XLOOKUP($A183,'Copy of PY1 Data(H)'!$A$1:$A$288,'Copy of PY1 Data(H)'!$A$1:$CZ$288))</f>
        <v>338738</v>
      </c>
      <c r="H183" s="180" cm="1">
        <f t="array" ref="H183">_xlfn.XLOOKUP(H$1,'Copy of PY1 Data(H)'!$A$1:$CZ$1,_xlfn.XLOOKUP($A183,'Copy of PY1 Data(H)'!$A$1:$A$288,'Copy of PY1 Data(H)'!$A$1:$CZ$288))</f>
        <v>737</v>
      </c>
      <c r="I183" s="180" cm="1">
        <f t="array" ref="I183">_xlfn.XLOOKUP(I$1,'Copy of PY1 Data(H)'!$A$1:$CZ$1,_xlfn.XLOOKUP($A183,'Copy of PY1 Data(H)'!$A$1:$A$288,'Copy of PY1 Data(H)'!$A$1:$CZ$288))</f>
        <v>0</v>
      </c>
      <c r="J183" s="180" cm="1">
        <f t="array" ref="J183">_xlfn.XLOOKUP(J$1,'Copy of PY1 Data(H)'!$A$1:$CZ$1,_xlfn.XLOOKUP($A183,'Copy of PY1 Data(H)'!$A$1:$A$288,'Copy of PY1 Data(H)'!$A$1:$CZ$288))</f>
        <v>0</v>
      </c>
      <c r="K183" s="180" cm="1">
        <f t="array" ref="K183">_xlfn.XLOOKUP(K$1,'Copy of PY1 Data(H)'!$A$1:$CZ$1,_xlfn.XLOOKUP($A183,'Copy of PY1 Data(H)'!$A$1:$A$288,'Copy of PY1 Data(H)'!$A$1:$CZ$288))</f>
        <v>5700</v>
      </c>
      <c r="L183" s="180" cm="1">
        <f t="array" ref="L183">_xlfn.XLOOKUP(L$1,'Copy of PY1 Data(H)'!$A$1:$CZ$1,_xlfn.XLOOKUP($A183,'Copy of PY1 Data(H)'!$A$1:$A$288,'Copy of PY1 Data(H)'!$A$1:$CZ$288))</f>
        <v>251747</v>
      </c>
      <c r="M183" s="180" cm="1">
        <f t="array" ref="M183">_xlfn.XLOOKUP(M$1,'Copy of PY1 Data(H)'!$A$1:$CZ$1,_xlfn.XLOOKUP($A183,'Copy of PY1 Data(H)'!$A$1:$A$288,'Copy of PY1 Data(H)'!$A$1:$CZ$288))</f>
        <v>0</v>
      </c>
      <c r="N183" s="180" cm="1">
        <f t="array" ref="N183">_xlfn.XLOOKUP(N$1,'Copy of PY1 Data(H)'!$A$1:$CZ$1,_xlfn.XLOOKUP($A183,'Copy of PY1 Data(H)'!$A$1:$A$288,'Copy of PY1 Data(H)'!$A$1:$CZ$288))</f>
        <v>0</v>
      </c>
      <c r="O183" s="180" cm="1">
        <f t="array" ref="O183">_xlfn.XLOOKUP(O$1,'Copy of PY1 Data(H)'!$A$1:$CZ$1,_xlfn.XLOOKUP($A183,'Copy of PY1 Data(H)'!$A$1:$A$288,'Copy of PY1 Data(H)'!$A$1:$CZ$288))</f>
        <v>0</v>
      </c>
      <c r="P183" s="180" cm="1">
        <f t="array" ref="P183">_xlfn.XLOOKUP(P$1,'Copy of PY1 Data(H)'!$A$1:$CZ$1,_xlfn.XLOOKUP($A183,'Copy of PY1 Data(H)'!$A$1:$A$288,'Copy of PY1 Data(H)'!$A$1:$CZ$288))</f>
        <v>0</v>
      </c>
      <c r="Q183" s="180" cm="1">
        <f t="array" ref="Q183">_xlfn.XLOOKUP(Q$1,'Copy of PY1 Data(H)'!$A$1:$CZ$1,_xlfn.XLOOKUP($A183,'Copy of PY1 Data(H)'!$A$1:$A$288,'Copy of PY1 Data(H)'!$A$1:$CZ$288))</f>
        <v>177882</v>
      </c>
      <c r="R183" s="180" cm="1">
        <f t="array" ref="R183">_xlfn.XLOOKUP(R$1,'Copy of PY1 Data(H)'!$A$1:$CZ$1,_xlfn.XLOOKUP($A183,'Copy of PY1 Data(H)'!$A$1:$A$288,'Copy of PY1 Data(H)'!$A$1:$CZ$288))</f>
        <v>0</v>
      </c>
      <c r="S183" s="180" cm="1">
        <f t="array" ref="S183">_xlfn.XLOOKUP(S$1,'Copy of PY1 Data(H)'!$A$1:$CZ$1,_xlfn.XLOOKUP($A183,'Copy of PY1 Data(H)'!$A$1:$A$288,'Copy of PY1 Data(H)'!$A$1:$CZ$288))</f>
        <v>0</v>
      </c>
      <c r="T183" s="180" cm="1">
        <f t="array" ref="T183">_xlfn.XLOOKUP(T$1,'Copy of PY1 Data(H)'!$A$1:$CZ$1,_xlfn.XLOOKUP($A183,'Copy of PY1 Data(H)'!$A$1:$A$288,'Copy of PY1 Data(H)'!$A$1:$CZ$288))</f>
        <v>48416</v>
      </c>
      <c r="U183" s="180" cm="1">
        <f t="array" ref="U183">_xlfn.XLOOKUP(U$1,'Copy of PY1 Data(H)'!$A$1:$CZ$1,_xlfn.XLOOKUP($A183,'Copy of PY1 Data(H)'!$A$1:$A$288,'Copy of PY1 Data(H)'!$A$1:$CZ$288))</f>
        <v>85035</v>
      </c>
      <c r="V183" s="180" cm="1">
        <f t="array" ref="V183">_xlfn.XLOOKUP(V$1,'Copy of PY1 Data(H)'!$A$1:$CZ$1,_xlfn.XLOOKUP($A183,'Copy of PY1 Data(H)'!$A$1:$A$288,'Copy of PY1 Data(H)'!$A$1:$CZ$288))</f>
        <v>1052081</v>
      </c>
      <c r="W183" s="180" cm="1">
        <f t="array" ref="W183">_xlfn.XLOOKUP(W$1,'Copy of PY1 Data(H)'!$A$1:$CZ$1,_xlfn.XLOOKUP($A183,'Copy of PY1 Data(H)'!$A$1:$A$288,'Copy of PY1 Data(H)'!$A$1:$CZ$288))</f>
        <v>0</v>
      </c>
      <c r="X183" s="180" cm="1">
        <f t="array" ref="X183">_xlfn.XLOOKUP(X$1,'Copy of PY1 Data(H)'!$A$1:$CZ$1,_xlfn.XLOOKUP($A183,'Copy of PY1 Data(H)'!$A$1:$A$288,'Copy of PY1 Data(H)'!$A$1:$CZ$288))</f>
        <v>0</v>
      </c>
      <c r="Y183" s="180" cm="1">
        <f t="array" ref="Y183">_xlfn.XLOOKUP(Y$1,'Copy of PY1 Data(H)'!$A$1:$CZ$1,_xlfn.XLOOKUP($A183,'Copy of PY1 Data(H)'!$A$1:$A$288,'Copy of PY1 Data(H)'!$A$1:$CZ$288))</f>
        <v>215800</v>
      </c>
      <c r="Z183" s="180" cm="1">
        <f t="array" ref="Z183">_xlfn.XLOOKUP(Z$1,'Copy of PY1 Data(H)'!$A$1:$CZ$1,_xlfn.XLOOKUP($A183,'Copy of PY1 Data(H)'!$A$1:$A$288,'Copy of PY1 Data(H)'!$A$1:$CZ$288))</f>
        <v>421341</v>
      </c>
      <c r="AA183" s="180" cm="1">
        <f t="array" ref="AA183">_xlfn.XLOOKUP(AA$1,'Copy of PY1 Data(H)'!$A$1:$CZ$1,_xlfn.XLOOKUP($A183,'Copy of PY1 Data(H)'!$A$1:$A$288,'Copy of PY1 Data(H)'!$A$1:$CZ$288))</f>
        <v>0</v>
      </c>
      <c r="AB183" s="180" cm="1">
        <f t="array" ref="AB183">_xlfn.XLOOKUP(AB$1,'Copy of PY1 Data(H)'!$A$1:$CZ$1,_xlfn.XLOOKUP($A183,'Copy of PY1 Data(H)'!$A$1:$A$288,'Copy of PY1 Data(H)'!$A$1:$CZ$288))</f>
        <v>51113</v>
      </c>
      <c r="AC183" s="180" cm="1">
        <f t="array" ref="AC183">_xlfn.XLOOKUP(AC$1,'Copy of PY1 Data(H)'!$A$1:$CZ$1,_xlfn.XLOOKUP($A183,'Copy of PY1 Data(H)'!$A$1:$A$288,'Copy of PY1 Data(H)'!$A$1:$CZ$288))</f>
        <v>0</v>
      </c>
      <c r="AD183" s="180" cm="1">
        <f t="array" ref="AD183">_xlfn.XLOOKUP(AD$1,'Copy of PY1 Data(H)'!$A$1:$CZ$1,_xlfn.XLOOKUP($A183,'Copy of PY1 Data(H)'!$A$1:$A$288,'Copy of PY1 Data(H)'!$A$1:$CZ$288))</f>
        <v>0</v>
      </c>
      <c r="AE183" s="180" cm="1">
        <f t="array" ref="AE183">_xlfn.XLOOKUP(AE$1,'Copy of PY1 Data(H)'!$A$1:$CZ$1,_xlfn.XLOOKUP($A183,'Copy of PY1 Data(H)'!$A$1:$A$288,'Copy of PY1 Data(H)'!$A$1:$CZ$288))</f>
        <v>0</v>
      </c>
      <c r="AF183" s="180" cm="1">
        <f t="array" ref="AF183">_xlfn.XLOOKUP(AF$1,'Copy of PY1 Data(H)'!$A$1:$CZ$1,_xlfn.XLOOKUP($A183,'Copy of PY1 Data(H)'!$A$1:$A$288,'Copy of PY1 Data(H)'!$A$1:$CZ$288))</f>
        <v>12409353</v>
      </c>
      <c r="AG183" s="180" cm="1">
        <f t="array" ref="AG183">_xlfn.XLOOKUP(AG$1,'Copy of PY1 Data(H)'!$A$1:$CZ$1,_xlfn.XLOOKUP($A183,'Copy of PY1 Data(H)'!$A$1:$A$288,'Copy of PY1 Data(H)'!$A$1:$CZ$288))</f>
        <v>0</v>
      </c>
      <c r="AH183" s="180" cm="1">
        <f t="array" ref="AH183">_xlfn.XLOOKUP(AH$1,'Copy of PY1 Data(H)'!$A$1:$CZ$1,_xlfn.XLOOKUP($A183,'Copy of PY1 Data(H)'!$A$1:$A$288,'Copy of PY1 Data(H)'!$A$1:$CZ$288))</f>
        <v>12410</v>
      </c>
      <c r="AI183" s="180" cm="1">
        <f t="array" ref="AI183">_xlfn.XLOOKUP(AI$1,'Copy of PY1 Data(H)'!$A$1:$CZ$1,_xlfn.XLOOKUP($A183,'Copy of PY1 Data(H)'!$A$1:$A$288,'Copy of PY1 Data(H)'!$A$1:$CZ$288))</f>
        <v>18591</v>
      </c>
      <c r="AJ183" s="180" cm="1">
        <f t="array" ref="AJ183">_xlfn.XLOOKUP(AJ$1,'Copy of PY1 Data(H)'!$A$1:$CZ$1,_xlfn.XLOOKUP($A183,'Copy of PY1 Data(H)'!$A$1:$A$288,'Copy of PY1 Data(H)'!$A$1:$CZ$288))</f>
        <v>0</v>
      </c>
      <c r="AK183" s="180" cm="1">
        <f t="array" ref="AK183">_xlfn.XLOOKUP(AK$1,'Copy of PY1 Data(H)'!$A$1:$CZ$1,_xlfn.XLOOKUP($A183,'Copy of PY1 Data(H)'!$A$1:$A$288,'Copy of PY1 Data(H)'!$A$1:$CZ$288))</f>
        <v>0</v>
      </c>
      <c r="AL183" s="180" cm="1">
        <f t="array" ref="AL183">_xlfn.XLOOKUP(AL$1,'Copy of PY1 Data(H)'!$A$1:$CZ$1,_xlfn.XLOOKUP($A183,'Copy of PY1 Data(H)'!$A$1:$A$288,'Copy of PY1 Data(H)'!$A$1:$CZ$288))</f>
        <v>0</v>
      </c>
      <c r="AM183" s="180" cm="1">
        <f t="array" ref="AM183">_xlfn.XLOOKUP(AM$1,'Copy of PY1 Data(H)'!$A$1:$CZ$1,_xlfn.XLOOKUP($A183,'Copy of PY1 Data(H)'!$A$1:$A$288,'Copy of PY1 Data(H)'!$A$1:$CZ$288))</f>
        <v>0</v>
      </c>
      <c r="AN183" s="180" cm="1">
        <f t="array" ref="AN183">_xlfn.XLOOKUP(AN$1,'Copy of PY1 Data(H)'!$A$1:$CZ$1,_xlfn.XLOOKUP($A183,'Copy of PY1 Data(H)'!$A$1:$A$288,'Copy of PY1 Data(H)'!$A$1:$CZ$288))</f>
        <v>1281547</v>
      </c>
      <c r="AO183" s="180" cm="1">
        <f t="array" ref="AO183">_xlfn.XLOOKUP(AO$1,'Copy of PY1 Data(H)'!$A$1:$CZ$1,_xlfn.XLOOKUP($A183,'Copy of PY1 Data(H)'!$A$1:$A$288,'Copy of PY1 Data(H)'!$A$1:$CZ$288))</f>
        <v>0</v>
      </c>
      <c r="AP183" s="180" cm="1">
        <f t="array" ref="AP183">_xlfn.XLOOKUP(AP$1,'Copy of PY1 Data(H)'!$A$1:$CZ$1,_xlfn.XLOOKUP($A183,'Copy of PY1 Data(H)'!$A$1:$A$288,'Copy of PY1 Data(H)'!$A$1:$CZ$288))</f>
        <v>165740</v>
      </c>
      <c r="AQ183" s="180" cm="1">
        <f t="array" ref="AQ183">_xlfn.XLOOKUP(AQ$1,'Copy of PY1 Data(H)'!$A$1:$CZ$1,_xlfn.XLOOKUP($A183,'Copy of PY1 Data(H)'!$A$1:$A$288,'Copy of PY1 Data(H)'!$A$1:$CZ$288))</f>
        <v>0</v>
      </c>
      <c r="AR183" s="180" cm="1">
        <f t="array" ref="AR183">_xlfn.XLOOKUP(AR$1,'Copy of PY1 Data(H)'!$A$1:$CZ$1,_xlfn.XLOOKUP($A183,'Copy of PY1 Data(H)'!$A$1:$A$288,'Copy of PY1 Data(H)'!$A$1:$CZ$288))</f>
        <v>0</v>
      </c>
      <c r="AS183" s="180" cm="1">
        <f t="array" ref="AS183">_xlfn.XLOOKUP(AS$1,'Copy of PY1 Data(H)'!$A$1:$CZ$1,_xlfn.XLOOKUP($A183,'Copy of PY1 Data(H)'!$A$1:$A$288,'Copy of PY1 Data(H)'!$A$1:$CZ$288))</f>
        <v>0</v>
      </c>
      <c r="AT183" s="180" cm="1">
        <f t="array" ref="AT183">_xlfn.XLOOKUP(AT$1,'Copy of PY1 Data(H)'!$A$1:$CZ$1,_xlfn.XLOOKUP($A183,'Copy of PY1 Data(H)'!$A$1:$A$288,'Copy of PY1 Data(H)'!$A$1:$CZ$288))</f>
        <v>36050</v>
      </c>
      <c r="AU183" s="180" cm="1">
        <f t="array" ref="AU183">_xlfn.XLOOKUP(AU$1,'Copy of PY1 Data(H)'!$A$1:$CZ$1,_xlfn.XLOOKUP($A183,'Copy of PY1 Data(H)'!$A$1:$A$288,'Copy of PY1 Data(H)'!$A$1:$CZ$288))</f>
        <v>46645942</v>
      </c>
      <c r="AV183" s="180" cm="1">
        <f t="array" ref="AV183">_xlfn.XLOOKUP(AV$1,'Copy of PY1 Data(H)'!$A$1:$CZ$1,_xlfn.XLOOKUP($A183,'Copy of PY1 Data(H)'!$A$1:$A$288,'Copy of PY1 Data(H)'!$A$1:$CZ$288))</f>
        <v>3836910</v>
      </c>
      <c r="AW183" s="180" cm="1">
        <f t="array" ref="AW183">_xlfn.XLOOKUP(AW$1,'Copy of PY1 Data(H)'!$A$1:$CZ$1,_xlfn.XLOOKUP($A183,'Copy of PY1 Data(H)'!$A$1:$A$288,'Copy of PY1 Data(H)'!$A$1:$CZ$288))</f>
        <v>0</v>
      </c>
      <c r="AX183" s="180" cm="1">
        <f t="array" ref="AX183">_xlfn.XLOOKUP(AX$1,'Copy of PY1 Data(H)'!$A$1:$CZ$1,_xlfn.XLOOKUP($A183,'Copy of PY1 Data(H)'!$A$1:$A$288,'Copy of PY1 Data(H)'!$A$1:$CZ$288))</f>
        <v>11826</v>
      </c>
      <c r="AY183" s="180" cm="1">
        <f t="array" ref="AY183">_xlfn.XLOOKUP(AY$1,'Copy of PY1 Data(H)'!$A$1:$CZ$1,_xlfn.XLOOKUP($A183,'Copy of PY1 Data(H)'!$A$1:$A$288,'Copy of PY1 Data(H)'!$A$1:$CZ$288))</f>
        <v>415323</v>
      </c>
      <c r="AZ183" s="180" cm="1">
        <f t="array" ref="AZ183">_xlfn.XLOOKUP(AZ$1,'Copy of PY1 Data(H)'!$A$1:$CZ$1,_xlfn.XLOOKUP($A183,'Copy of PY1 Data(H)'!$A$1:$A$288,'Copy of PY1 Data(H)'!$A$1:$CZ$288))</f>
        <v>11712</v>
      </c>
      <c r="BA183" s="180" cm="1">
        <f t="array" ref="BA183">_xlfn.XLOOKUP(BA$1,'Copy of PY1 Data(H)'!$A$1:$CZ$1,_xlfn.XLOOKUP($A183,'Copy of PY1 Data(H)'!$A$1:$A$288,'Copy of PY1 Data(H)'!$A$1:$CZ$288))</f>
        <v>0</v>
      </c>
      <c r="BB183" s="180" cm="1">
        <f t="array" ref="BB183">_xlfn.XLOOKUP(BB$1,'Copy of PY1 Data(H)'!$A$1:$CZ$1,_xlfn.XLOOKUP($A183,'Copy of PY1 Data(H)'!$A$1:$A$288,'Copy of PY1 Data(H)'!$A$1:$CZ$288))</f>
        <v>243585</v>
      </c>
      <c r="BC183" s="180" cm="1">
        <f t="array" ref="BC183">_xlfn.XLOOKUP(BC$1,'Copy of PY1 Data(H)'!$A$1:$CZ$1,_xlfn.XLOOKUP($A183,'Copy of PY1 Data(H)'!$A$1:$A$288,'Copy of PY1 Data(H)'!$A$1:$CZ$288))</f>
        <v>130000</v>
      </c>
      <c r="BD183" s="180" cm="1">
        <f t="array" ref="BD183">_xlfn.XLOOKUP(BD$1,'Copy of PY1 Data(H)'!$A$1:$CZ$1,_xlfn.XLOOKUP($A183,'Copy of PY1 Data(H)'!$A$1:$A$288,'Copy of PY1 Data(H)'!$A$1:$CZ$288))</f>
        <v>0</v>
      </c>
      <c r="BE183" s="180" cm="1">
        <f t="array" ref="BE183">_xlfn.XLOOKUP(BE$1,'Copy of PY1 Data(H)'!$A$1:$CZ$1,_xlfn.XLOOKUP($A183,'Copy of PY1 Data(H)'!$A$1:$A$288,'Copy of PY1 Data(H)'!$A$1:$CZ$288))</f>
        <v>3281</v>
      </c>
      <c r="BF183" s="180" cm="1">
        <f t="array" ref="BF183">_xlfn.XLOOKUP(BF$1,'Copy of PY1 Data(H)'!$A$1:$CZ$1,_xlfn.XLOOKUP($A183,'Copy of PY1 Data(H)'!$A$1:$A$288,'Copy of PY1 Data(H)'!$A$1:$CZ$288))</f>
        <v>858549</v>
      </c>
      <c r="BG183" s="180" cm="1">
        <f t="array" ref="BG183">_xlfn.XLOOKUP(BG$1,'Copy of PY1 Data(H)'!$A$1:$CZ$1,_xlfn.XLOOKUP($A183,'Copy of PY1 Data(H)'!$A$1:$A$288,'Copy of PY1 Data(H)'!$A$1:$CZ$288))</f>
        <v>0</v>
      </c>
      <c r="BH183" s="180" cm="1">
        <f t="array" ref="BH183">_xlfn.XLOOKUP(BH$1,'Copy of PY1 Data(H)'!$A$1:$CZ$1,_xlfn.XLOOKUP($A183,'Copy of PY1 Data(H)'!$A$1:$A$288,'Copy of PY1 Data(H)'!$A$1:$CZ$288))</f>
        <v>306658</v>
      </c>
      <c r="BI183" s="180" cm="1">
        <f t="array" ref="BI183">_xlfn.XLOOKUP(BI$1,'Copy of PY1 Data(H)'!$A$1:$CZ$1,_xlfn.XLOOKUP($A183,'Copy of PY1 Data(H)'!$A$1:$A$288,'Copy of PY1 Data(H)'!$A$1:$CZ$288))</f>
        <v>1040</v>
      </c>
      <c r="BJ183" s="180" cm="1">
        <f t="array" ref="BJ183">_xlfn.XLOOKUP(BJ$1,'Copy of PY1 Data(H)'!$A$1:$CZ$1,_xlfn.XLOOKUP($A183,'Copy of PY1 Data(H)'!$A$1:$A$288,'Copy of PY1 Data(H)'!$A$1:$CZ$288))</f>
        <v>0</v>
      </c>
      <c r="BK183" s="180" cm="1">
        <f t="array" ref="BK183">_xlfn.XLOOKUP(BK$1,'Copy of PY1 Data(H)'!$A$1:$CZ$1,_xlfn.XLOOKUP($A183,'Copy of PY1 Data(H)'!$A$1:$A$288,'Copy of PY1 Data(H)'!$A$1:$CZ$288))</f>
        <v>0</v>
      </c>
      <c r="BL183" s="180" cm="1">
        <f t="array" ref="BL183">_xlfn.XLOOKUP(BL$1,'Copy of PY1 Data(H)'!$A$1:$CZ$1,_xlfn.XLOOKUP($A183,'Copy of PY1 Data(H)'!$A$1:$A$288,'Copy of PY1 Data(H)'!$A$1:$CZ$288))</f>
        <v>5352310</v>
      </c>
      <c r="BM183" s="180" cm="1">
        <f t="array" ref="BM183">_xlfn.XLOOKUP(BM$1,'Copy of PY1 Data(H)'!$A$1:$CZ$1,_xlfn.XLOOKUP($A183,'Copy of PY1 Data(H)'!$A$1:$A$288,'Copy of PY1 Data(H)'!$A$1:$CZ$288))</f>
        <v>3228958</v>
      </c>
      <c r="BN183" s="180" cm="1">
        <f t="array" ref="BN183">_xlfn.XLOOKUP(BN$1,'Copy of PY1 Data(H)'!$A$1:$CZ$1,_xlfn.XLOOKUP($A183,'Copy of PY1 Data(H)'!$A$1:$A$288,'Copy of PY1 Data(H)'!$A$1:$CZ$288))</f>
        <v>379893</v>
      </c>
      <c r="BO183" s="180" cm="1">
        <f t="array" ref="BO183">_xlfn.XLOOKUP(BO$1,'Copy of PY1 Data(H)'!$A$1:$CZ$1,_xlfn.XLOOKUP($A183,'Copy of PY1 Data(H)'!$A$1:$A$288,'Copy of PY1 Data(H)'!$A$1:$CZ$288))</f>
        <v>1867877</v>
      </c>
      <c r="BP183" s="180" cm="1">
        <f t="array" ref="BP183">_xlfn.XLOOKUP(BP$1,'Copy of PY1 Data(H)'!$A$1:$CZ$1,_xlfn.XLOOKUP($A183,'Copy of PY1 Data(H)'!$A$1:$A$288,'Copy of PY1 Data(H)'!$A$1:$CZ$288))</f>
        <v>8200044</v>
      </c>
      <c r="BQ183" s="180" cm="1">
        <f t="array" ref="BQ183">_xlfn.XLOOKUP(BQ$1,'Copy of PY1 Data(H)'!$A$1:$CZ$1,_xlfn.XLOOKUP($A183,'Copy of PY1 Data(H)'!$A$1:$A$288,'Copy of PY1 Data(H)'!$A$1:$CZ$288))</f>
        <v>50</v>
      </c>
      <c r="BR183" s="180" cm="1">
        <f t="array" ref="BR183">_xlfn.XLOOKUP(BR$1,'Copy of PY1 Data(H)'!$A$1:$CZ$1,_xlfn.XLOOKUP($A183,'Copy of PY1 Data(H)'!$A$1:$A$288,'Copy of PY1 Data(H)'!$A$1:$CZ$288))</f>
        <v>399040</v>
      </c>
      <c r="BS183" s="180" cm="1">
        <f t="array" ref="BS183">_xlfn.XLOOKUP(BS$1,'Copy of PY1 Data(H)'!$A$1:$CZ$1,_xlfn.XLOOKUP($A183,'Copy of PY1 Data(H)'!$A$1:$A$288,'Copy of PY1 Data(H)'!$A$1:$CZ$288))</f>
        <v>0</v>
      </c>
      <c r="BT183" s="180" cm="1">
        <f t="array" ref="BT183">_xlfn.XLOOKUP(BT$1,'Copy of PY1 Data(H)'!$A$1:$CZ$1,_xlfn.XLOOKUP($A183,'Copy of PY1 Data(H)'!$A$1:$A$288,'Copy of PY1 Data(H)'!$A$1:$CZ$288))</f>
        <v>0</v>
      </c>
      <c r="BU183" s="180" cm="1">
        <f t="array" ref="BU183">_xlfn.XLOOKUP(BU$1,'Copy of PY1 Data(H)'!$A$1:$CZ$1,_xlfn.XLOOKUP($A183,'Copy of PY1 Data(H)'!$A$1:$A$288,'Copy of PY1 Data(H)'!$A$1:$CZ$288))</f>
        <v>40050</v>
      </c>
      <c r="BV183" s="180" cm="1">
        <f t="array" ref="BV183">_xlfn.XLOOKUP(BV$1,'Copy of PY1 Data(H)'!$A$1:$CZ$1,_xlfn.XLOOKUP($A183,'Copy of PY1 Data(H)'!$A$1:$A$288,'Copy of PY1 Data(H)'!$A$1:$CZ$288))</f>
        <v>34169</v>
      </c>
      <c r="BW183" s="180" cm="1">
        <f t="array" ref="BW183">_xlfn.XLOOKUP(BW$1,'Copy of PY1 Data(H)'!$A$1:$CZ$1,_xlfn.XLOOKUP($A183,'Copy of PY1 Data(H)'!$A$1:$A$288,'Copy of PY1 Data(H)'!$A$1:$CZ$288))</f>
        <v>475231</v>
      </c>
      <c r="BX183" s="180" cm="1">
        <f t="array" ref="BX183">_xlfn.XLOOKUP(BX$1,'Copy of PY1 Data(H)'!$A$1:$CZ$1,_xlfn.XLOOKUP($A183,'Copy of PY1 Data(H)'!$A$1:$A$288,'Copy of PY1 Data(H)'!$A$1:$CZ$288))</f>
        <v>0</v>
      </c>
      <c r="BY183" s="180" cm="1">
        <f t="array" ref="BY183">_xlfn.XLOOKUP(BY$1,'Copy of PY1 Data(H)'!$A$1:$CZ$1,_xlfn.XLOOKUP($A183,'Copy of PY1 Data(H)'!$A$1:$A$288,'Copy of PY1 Data(H)'!$A$1:$CZ$288))</f>
        <v>153725</v>
      </c>
      <c r="BZ183" s="180" cm="1">
        <f t="array" ref="BZ183">_xlfn.XLOOKUP(BZ$1,'Copy of PY1 Data(H)'!$A$1:$CZ$1,_xlfn.XLOOKUP($A183,'Copy of PY1 Data(H)'!$A$1:$A$288,'Copy of PY1 Data(H)'!$A$1:$CZ$288))</f>
        <v>1963473</v>
      </c>
      <c r="CA183" s="180" cm="1">
        <f t="array" ref="CA183">_xlfn.XLOOKUP(CA$1,'Copy of PY1 Data(H)'!$A$1:$CZ$1,_xlfn.XLOOKUP($A183,'Copy of PY1 Data(H)'!$A$1:$A$288,'Copy of PY1 Data(H)'!$A$1:$CZ$288))</f>
        <v>0</v>
      </c>
      <c r="CB183" s="180" cm="1">
        <f t="array" ref="CB183">_xlfn.XLOOKUP(CB$1,'Copy of PY1 Data(H)'!$A$1:$CZ$1,_xlfn.XLOOKUP($A183,'Copy of PY1 Data(H)'!$A$1:$A$288,'Copy of PY1 Data(H)'!$A$1:$CZ$288))</f>
        <v>4000</v>
      </c>
      <c r="CC183" s="180" cm="1">
        <f t="array" ref="CC183">_xlfn.XLOOKUP(CC$1,'Copy of PY1 Data(H)'!$A$1:$CZ$1,_xlfn.XLOOKUP($A183,'Copy of PY1 Data(H)'!$A$1:$A$288,'Copy of PY1 Data(H)'!$A$1:$CZ$288))</f>
        <v>0</v>
      </c>
      <c r="CD183" s="180" cm="1">
        <f t="array" ref="CD183">_xlfn.XLOOKUP(CD$1,'Copy of PY1 Data(H)'!$A$1:$CZ$1,_xlfn.XLOOKUP($A183,'Copy of PY1 Data(H)'!$A$1:$A$288,'Copy of PY1 Data(H)'!$A$1:$CZ$288))</f>
        <v>0</v>
      </c>
    </row>
    <row r="184" spans="1:82" x14ac:dyDescent="0.3">
      <c r="A184" s="180">
        <v>328</v>
      </c>
      <c r="C184" s="180"/>
      <c r="D184" s="180" cm="1">
        <f t="array" ref="D184">_xlfn.XLOOKUP(D$1,'Copy of PY1 Data(H)'!$A$1:$CZ$1,_xlfn.XLOOKUP($A184,'Copy of PY1 Data(H)'!$A$1:$A$288,'Copy of PY1 Data(H)'!$A$1:$CZ$288))</f>
        <v>2370639</v>
      </c>
      <c r="E184" s="180" cm="1">
        <f t="array" ref="E184">_xlfn.XLOOKUP(E$1,'Copy of PY1 Data(H)'!$A$1:$CZ$1,_xlfn.XLOOKUP($A184,'Copy of PY1 Data(H)'!$A$1:$A$288,'Copy of PY1 Data(H)'!$A$1:$CZ$288))</f>
        <v>208750</v>
      </c>
      <c r="F184" s="180" cm="1">
        <f t="array" ref="F184">_xlfn.XLOOKUP(F$1,'Copy of PY1 Data(H)'!$A$1:$CZ$1,_xlfn.XLOOKUP($A184,'Copy of PY1 Data(H)'!$A$1:$A$288,'Copy of PY1 Data(H)'!$A$1:$CZ$288))</f>
        <v>0</v>
      </c>
      <c r="G184" s="180" cm="1">
        <f t="array" ref="G184">_xlfn.XLOOKUP(G$1,'Copy of PY1 Data(H)'!$A$1:$CZ$1,_xlfn.XLOOKUP($A184,'Copy of PY1 Data(H)'!$A$1:$A$288,'Copy of PY1 Data(H)'!$A$1:$CZ$288))</f>
        <v>1782332</v>
      </c>
      <c r="H184" s="180" cm="1">
        <f t="array" ref="H184">_xlfn.XLOOKUP(H$1,'Copy of PY1 Data(H)'!$A$1:$CZ$1,_xlfn.XLOOKUP($A184,'Copy of PY1 Data(H)'!$A$1:$A$288,'Copy of PY1 Data(H)'!$A$1:$CZ$288))</f>
        <v>0</v>
      </c>
      <c r="I184" s="180" cm="1">
        <f t="array" ref="I184">_xlfn.XLOOKUP(I$1,'Copy of PY1 Data(H)'!$A$1:$CZ$1,_xlfn.XLOOKUP($A184,'Copy of PY1 Data(H)'!$A$1:$A$288,'Copy of PY1 Data(H)'!$A$1:$CZ$288))</f>
        <v>0</v>
      </c>
      <c r="J184" s="180" cm="1">
        <f t="array" ref="J184">_xlfn.XLOOKUP(J$1,'Copy of PY1 Data(H)'!$A$1:$CZ$1,_xlfn.XLOOKUP($A184,'Copy of PY1 Data(H)'!$A$1:$A$288,'Copy of PY1 Data(H)'!$A$1:$CZ$288))</f>
        <v>0</v>
      </c>
      <c r="K184" s="180" cm="1">
        <f t="array" ref="K184">_xlfn.XLOOKUP(K$1,'Copy of PY1 Data(H)'!$A$1:$CZ$1,_xlfn.XLOOKUP($A184,'Copy of PY1 Data(H)'!$A$1:$A$288,'Copy of PY1 Data(H)'!$A$1:$CZ$288))</f>
        <v>0</v>
      </c>
      <c r="L184" s="180" cm="1">
        <f t="array" ref="L184">_xlfn.XLOOKUP(L$1,'Copy of PY1 Data(H)'!$A$1:$CZ$1,_xlfn.XLOOKUP($A184,'Copy of PY1 Data(H)'!$A$1:$A$288,'Copy of PY1 Data(H)'!$A$1:$CZ$288))</f>
        <v>1304172</v>
      </c>
      <c r="M184" s="180" cm="1">
        <f t="array" ref="M184">_xlfn.XLOOKUP(M$1,'Copy of PY1 Data(H)'!$A$1:$CZ$1,_xlfn.XLOOKUP($A184,'Copy of PY1 Data(H)'!$A$1:$A$288,'Copy of PY1 Data(H)'!$A$1:$CZ$288))</f>
        <v>0</v>
      </c>
      <c r="N184" s="180" cm="1">
        <f t="array" ref="N184">_xlfn.XLOOKUP(N$1,'Copy of PY1 Data(H)'!$A$1:$CZ$1,_xlfn.XLOOKUP($A184,'Copy of PY1 Data(H)'!$A$1:$A$288,'Copy of PY1 Data(H)'!$A$1:$CZ$288))</f>
        <v>0</v>
      </c>
      <c r="O184" s="180" cm="1">
        <f t="array" ref="O184">_xlfn.XLOOKUP(O$1,'Copy of PY1 Data(H)'!$A$1:$CZ$1,_xlfn.XLOOKUP($A184,'Copy of PY1 Data(H)'!$A$1:$A$288,'Copy of PY1 Data(H)'!$A$1:$CZ$288))</f>
        <v>0</v>
      </c>
      <c r="P184" s="180" cm="1">
        <f t="array" ref="P184">_xlfn.XLOOKUP(P$1,'Copy of PY1 Data(H)'!$A$1:$CZ$1,_xlfn.XLOOKUP($A184,'Copy of PY1 Data(H)'!$A$1:$A$288,'Copy of PY1 Data(H)'!$A$1:$CZ$288))</f>
        <v>0</v>
      </c>
      <c r="Q184" s="180" cm="1">
        <f t="array" ref="Q184">_xlfn.XLOOKUP(Q$1,'Copy of PY1 Data(H)'!$A$1:$CZ$1,_xlfn.XLOOKUP($A184,'Copy of PY1 Data(H)'!$A$1:$A$288,'Copy of PY1 Data(H)'!$A$1:$CZ$288))</f>
        <v>1316213</v>
      </c>
      <c r="R184" s="180" cm="1">
        <f t="array" ref="R184">_xlfn.XLOOKUP(R$1,'Copy of PY1 Data(H)'!$A$1:$CZ$1,_xlfn.XLOOKUP($A184,'Copy of PY1 Data(H)'!$A$1:$A$288,'Copy of PY1 Data(H)'!$A$1:$CZ$288))</f>
        <v>0</v>
      </c>
      <c r="S184" s="180" cm="1">
        <f t="array" ref="S184">_xlfn.XLOOKUP(S$1,'Copy of PY1 Data(H)'!$A$1:$CZ$1,_xlfn.XLOOKUP($A184,'Copy of PY1 Data(H)'!$A$1:$A$288,'Copy of PY1 Data(H)'!$A$1:$CZ$288))</f>
        <v>0</v>
      </c>
      <c r="T184" s="180" cm="1">
        <f t="array" ref="T184">_xlfn.XLOOKUP(T$1,'Copy of PY1 Data(H)'!$A$1:$CZ$1,_xlfn.XLOOKUP($A184,'Copy of PY1 Data(H)'!$A$1:$A$288,'Copy of PY1 Data(H)'!$A$1:$CZ$288))</f>
        <v>159678</v>
      </c>
      <c r="U184" s="180" cm="1">
        <f t="array" ref="U184">_xlfn.XLOOKUP(U$1,'Copy of PY1 Data(H)'!$A$1:$CZ$1,_xlfn.XLOOKUP($A184,'Copy of PY1 Data(H)'!$A$1:$A$288,'Copy of PY1 Data(H)'!$A$1:$CZ$288))</f>
        <v>0</v>
      </c>
      <c r="V184" s="180" cm="1">
        <f t="array" ref="V184">_xlfn.XLOOKUP(V$1,'Copy of PY1 Data(H)'!$A$1:$CZ$1,_xlfn.XLOOKUP($A184,'Copy of PY1 Data(H)'!$A$1:$A$288,'Copy of PY1 Data(H)'!$A$1:$CZ$288))</f>
        <v>113497</v>
      </c>
      <c r="W184" s="180" cm="1">
        <f t="array" ref="W184">_xlfn.XLOOKUP(W$1,'Copy of PY1 Data(H)'!$A$1:$CZ$1,_xlfn.XLOOKUP($A184,'Copy of PY1 Data(H)'!$A$1:$A$288,'Copy of PY1 Data(H)'!$A$1:$CZ$288))</f>
        <v>0</v>
      </c>
      <c r="X184" s="180" cm="1">
        <f t="array" ref="X184">_xlfn.XLOOKUP(X$1,'Copy of PY1 Data(H)'!$A$1:$CZ$1,_xlfn.XLOOKUP($A184,'Copy of PY1 Data(H)'!$A$1:$A$288,'Copy of PY1 Data(H)'!$A$1:$CZ$288))</f>
        <v>0</v>
      </c>
      <c r="Y184" s="180" cm="1">
        <f t="array" ref="Y184">_xlfn.XLOOKUP(Y$1,'Copy of PY1 Data(H)'!$A$1:$CZ$1,_xlfn.XLOOKUP($A184,'Copy of PY1 Data(H)'!$A$1:$A$288,'Copy of PY1 Data(H)'!$A$1:$CZ$288))</f>
        <v>1093909</v>
      </c>
      <c r="Z184" s="180" cm="1">
        <f t="array" ref="Z184">_xlfn.XLOOKUP(Z$1,'Copy of PY1 Data(H)'!$A$1:$CZ$1,_xlfn.XLOOKUP($A184,'Copy of PY1 Data(H)'!$A$1:$A$288,'Copy of PY1 Data(H)'!$A$1:$CZ$288))</f>
        <v>3416008</v>
      </c>
      <c r="AA184" s="180" cm="1">
        <f t="array" ref="AA184">_xlfn.XLOOKUP(AA$1,'Copy of PY1 Data(H)'!$A$1:$CZ$1,_xlfn.XLOOKUP($A184,'Copy of PY1 Data(H)'!$A$1:$A$288,'Copy of PY1 Data(H)'!$A$1:$CZ$288))</f>
        <v>0</v>
      </c>
      <c r="AB184" s="180" cm="1">
        <f t="array" ref="AB184">_xlfn.XLOOKUP(AB$1,'Copy of PY1 Data(H)'!$A$1:$CZ$1,_xlfn.XLOOKUP($A184,'Copy of PY1 Data(H)'!$A$1:$A$288,'Copy of PY1 Data(H)'!$A$1:$CZ$288))</f>
        <v>46825</v>
      </c>
      <c r="AC184" s="180" cm="1">
        <f t="array" ref="AC184">_xlfn.XLOOKUP(AC$1,'Copy of PY1 Data(H)'!$A$1:$CZ$1,_xlfn.XLOOKUP($A184,'Copy of PY1 Data(H)'!$A$1:$A$288,'Copy of PY1 Data(H)'!$A$1:$CZ$288))</f>
        <v>0</v>
      </c>
      <c r="AD184" s="180" cm="1">
        <f t="array" ref="AD184">_xlfn.XLOOKUP(AD$1,'Copy of PY1 Data(H)'!$A$1:$CZ$1,_xlfn.XLOOKUP($A184,'Copy of PY1 Data(H)'!$A$1:$A$288,'Copy of PY1 Data(H)'!$A$1:$CZ$288))</f>
        <v>0</v>
      </c>
      <c r="AE184" s="180" cm="1">
        <f t="array" ref="AE184">_xlfn.XLOOKUP(AE$1,'Copy of PY1 Data(H)'!$A$1:$CZ$1,_xlfn.XLOOKUP($A184,'Copy of PY1 Data(H)'!$A$1:$A$288,'Copy of PY1 Data(H)'!$A$1:$CZ$288))</f>
        <v>0</v>
      </c>
      <c r="AF184" s="180" cm="1">
        <f t="array" ref="AF184">_xlfn.XLOOKUP(AF$1,'Copy of PY1 Data(H)'!$A$1:$CZ$1,_xlfn.XLOOKUP($A184,'Copy of PY1 Data(H)'!$A$1:$A$288,'Copy of PY1 Data(H)'!$A$1:$CZ$288))</f>
        <v>7756535</v>
      </c>
      <c r="AG184" s="180" cm="1">
        <f t="array" ref="AG184">_xlfn.XLOOKUP(AG$1,'Copy of PY1 Data(H)'!$A$1:$CZ$1,_xlfn.XLOOKUP($A184,'Copy of PY1 Data(H)'!$A$1:$A$288,'Copy of PY1 Data(H)'!$A$1:$CZ$288))</f>
        <v>0</v>
      </c>
      <c r="AH184" s="180" cm="1">
        <f t="array" ref="AH184">_xlfn.XLOOKUP(AH$1,'Copy of PY1 Data(H)'!$A$1:$CZ$1,_xlfn.XLOOKUP($A184,'Copy of PY1 Data(H)'!$A$1:$A$288,'Copy of PY1 Data(H)'!$A$1:$CZ$288))</f>
        <v>0</v>
      </c>
      <c r="AI184" s="180" cm="1">
        <f t="array" ref="AI184">_xlfn.XLOOKUP(AI$1,'Copy of PY1 Data(H)'!$A$1:$CZ$1,_xlfn.XLOOKUP($A184,'Copy of PY1 Data(H)'!$A$1:$A$288,'Copy of PY1 Data(H)'!$A$1:$CZ$288))</f>
        <v>3720952</v>
      </c>
      <c r="AJ184" s="180" cm="1">
        <f t="array" ref="AJ184">_xlfn.XLOOKUP(AJ$1,'Copy of PY1 Data(H)'!$A$1:$CZ$1,_xlfn.XLOOKUP($A184,'Copy of PY1 Data(H)'!$A$1:$A$288,'Copy of PY1 Data(H)'!$A$1:$CZ$288))</f>
        <v>0</v>
      </c>
      <c r="AK184" s="180" cm="1">
        <f t="array" ref="AK184">_xlfn.XLOOKUP(AK$1,'Copy of PY1 Data(H)'!$A$1:$CZ$1,_xlfn.XLOOKUP($A184,'Copy of PY1 Data(H)'!$A$1:$A$288,'Copy of PY1 Data(H)'!$A$1:$CZ$288))</f>
        <v>106135</v>
      </c>
      <c r="AL184" s="180" cm="1">
        <f t="array" ref="AL184">_xlfn.XLOOKUP(AL$1,'Copy of PY1 Data(H)'!$A$1:$CZ$1,_xlfn.XLOOKUP($A184,'Copy of PY1 Data(H)'!$A$1:$A$288,'Copy of PY1 Data(H)'!$A$1:$CZ$288))</f>
        <v>0</v>
      </c>
      <c r="AM184" s="180" cm="1">
        <f t="array" ref="AM184">_xlfn.XLOOKUP(AM$1,'Copy of PY1 Data(H)'!$A$1:$CZ$1,_xlfn.XLOOKUP($A184,'Copy of PY1 Data(H)'!$A$1:$A$288,'Copy of PY1 Data(H)'!$A$1:$CZ$288))</f>
        <v>202388</v>
      </c>
      <c r="AN184" s="180" cm="1">
        <f t="array" ref="AN184">_xlfn.XLOOKUP(AN$1,'Copy of PY1 Data(H)'!$A$1:$CZ$1,_xlfn.XLOOKUP($A184,'Copy of PY1 Data(H)'!$A$1:$A$288,'Copy of PY1 Data(H)'!$A$1:$CZ$288))</f>
        <v>4525710</v>
      </c>
      <c r="AO184" s="180" cm="1">
        <f t="array" ref="AO184">_xlfn.XLOOKUP(AO$1,'Copy of PY1 Data(H)'!$A$1:$CZ$1,_xlfn.XLOOKUP($A184,'Copy of PY1 Data(H)'!$A$1:$A$288,'Copy of PY1 Data(H)'!$A$1:$CZ$288))</f>
        <v>0</v>
      </c>
      <c r="AP184" s="180" cm="1">
        <f t="array" ref="AP184">_xlfn.XLOOKUP(AP$1,'Copy of PY1 Data(H)'!$A$1:$CZ$1,_xlfn.XLOOKUP($A184,'Copy of PY1 Data(H)'!$A$1:$A$288,'Copy of PY1 Data(H)'!$A$1:$CZ$288))</f>
        <v>345069</v>
      </c>
      <c r="AQ184" s="180" cm="1">
        <f t="array" ref="AQ184">_xlfn.XLOOKUP(AQ$1,'Copy of PY1 Data(H)'!$A$1:$CZ$1,_xlfn.XLOOKUP($A184,'Copy of PY1 Data(H)'!$A$1:$A$288,'Copy of PY1 Data(H)'!$A$1:$CZ$288))</f>
        <v>0</v>
      </c>
      <c r="AR184" s="180" cm="1">
        <f t="array" ref="AR184">_xlfn.XLOOKUP(AR$1,'Copy of PY1 Data(H)'!$A$1:$CZ$1,_xlfn.XLOOKUP($A184,'Copy of PY1 Data(H)'!$A$1:$A$288,'Copy of PY1 Data(H)'!$A$1:$CZ$288))</f>
        <v>0</v>
      </c>
      <c r="AS184" s="180" cm="1">
        <f t="array" ref="AS184">_xlfn.XLOOKUP(AS$1,'Copy of PY1 Data(H)'!$A$1:$CZ$1,_xlfn.XLOOKUP($A184,'Copy of PY1 Data(H)'!$A$1:$A$288,'Copy of PY1 Data(H)'!$A$1:$CZ$288))</f>
        <v>0</v>
      </c>
      <c r="AT184" s="180" cm="1">
        <f t="array" ref="AT184">_xlfn.XLOOKUP(AT$1,'Copy of PY1 Data(H)'!$A$1:$CZ$1,_xlfn.XLOOKUP($A184,'Copy of PY1 Data(H)'!$A$1:$A$288,'Copy of PY1 Data(H)'!$A$1:$CZ$288))</f>
        <v>1065133</v>
      </c>
      <c r="AU184" s="180" cm="1">
        <f t="array" ref="AU184">_xlfn.XLOOKUP(AU$1,'Copy of PY1 Data(H)'!$A$1:$CZ$1,_xlfn.XLOOKUP($A184,'Copy of PY1 Data(H)'!$A$1:$A$288,'Copy of PY1 Data(H)'!$A$1:$CZ$288))</f>
        <v>130615193</v>
      </c>
      <c r="AV184" s="180" cm="1">
        <f t="array" ref="AV184">_xlfn.XLOOKUP(AV$1,'Copy of PY1 Data(H)'!$A$1:$CZ$1,_xlfn.XLOOKUP($A184,'Copy of PY1 Data(H)'!$A$1:$A$288,'Copy of PY1 Data(H)'!$A$1:$CZ$288))</f>
        <v>28828715</v>
      </c>
      <c r="AW184" s="180" cm="1">
        <f t="array" ref="AW184">_xlfn.XLOOKUP(AW$1,'Copy of PY1 Data(H)'!$A$1:$CZ$1,_xlfn.XLOOKUP($A184,'Copy of PY1 Data(H)'!$A$1:$A$288,'Copy of PY1 Data(H)'!$A$1:$CZ$288))</f>
        <v>148216</v>
      </c>
      <c r="AX184" s="180" cm="1">
        <f t="array" ref="AX184">_xlfn.XLOOKUP(AX$1,'Copy of PY1 Data(H)'!$A$1:$CZ$1,_xlfn.XLOOKUP($A184,'Copy of PY1 Data(H)'!$A$1:$A$288,'Copy of PY1 Data(H)'!$A$1:$CZ$288))</f>
        <v>0</v>
      </c>
      <c r="AY184" s="180" cm="1">
        <f t="array" ref="AY184">_xlfn.XLOOKUP(AY$1,'Copy of PY1 Data(H)'!$A$1:$CZ$1,_xlfn.XLOOKUP($A184,'Copy of PY1 Data(H)'!$A$1:$A$288,'Copy of PY1 Data(H)'!$A$1:$CZ$288))</f>
        <v>0</v>
      </c>
      <c r="AZ184" s="180" cm="1">
        <f t="array" ref="AZ184">_xlfn.XLOOKUP(AZ$1,'Copy of PY1 Data(H)'!$A$1:$CZ$1,_xlfn.XLOOKUP($A184,'Copy of PY1 Data(H)'!$A$1:$A$288,'Copy of PY1 Data(H)'!$A$1:$CZ$288))</f>
        <v>0</v>
      </c>
      <c r="BA184" s="180" cm="1">
        <f t="array" ref="BA184">_xlfn.XLOOKUP(BA$1,'Copy of PY1 Data(H)'!$A$1:$CZ$1,_xlfn.XLOOKUP($A184,'Copy of PY1 Data(H)'!$A$1:$A$288,'Copy of PY1 Data(H)'!$A$1:$CZ$288))</f>
        <v>0</v>
      </c>
      <c r="BB184" s="180" cm="1">
        <f t="array" ref="BB184">_xlfn.XLOOKUP(BB$1,'Copy of PY1 Data(H)'!$A$1:$CZ$1,_xlfn.XLOOKUP($A184,'Copy of PY1 Data(H)'!$A$1:$A$288,'Copy of PY1 Data(H)'!$A$1:$CZ$288))</f>
        <v>0</v>
      </c>
      <c r="BC184" s="180" cm="1">
        <f t="array" ref="BC184">_xlfn.XLOOKUP(BC$1,'Copy of PY1 Data(H)'!$A$1:$CZ$1,_xlfn.XLOOKUP($A184,'Copy of PY1 Data(H)'!$A$1:$A$288,'Copy of PY1 Data(H)'!$A$1:$CZ$288))</f>
        <v>0</v>
      </c>
      <c r="BD184" s="180" cm="1">
        <f t="array" ref="BD184">_xlfn.XLOOKUP(BD$1,'Copy of PY1 Data(H)'!$A$1:$CZ$1,_xlfn.XLOOKUP($A184,'Copy of PY1 Data(H)'!$A$1:$A$288,'Copy of PY1 Data(H)'!$A$1:$CZ$288))</f>
        <v>0</v>
      </c>
      <c r="BE184" s="180" cm="1">
        <f t="array" ref="BE184">_xlfn.XLOOKUP(BE$1,'Copy of PY1 Data(H)'!$A$1:$CZ$1,_xlfn.XLOOKUP($A184,'Copy of PY1 Data(H)'!$A$1:$A$288,'Copy of PY1 Data(H)'!$A$1:$CZ$288))</f>
        <v>0</v>
      </c>
      <c r="BF184" s="180" cm="1">
        <f t="array" ref="BF184">_xlfn.XLOOKUP(BF$1,'Copy of PY1 Data(H)'!$A$1:$CZ$1,_xlfn.XLOOKUP($A184,'Copy of PY1 Data(H)'!$A$1:$A$288,'Copy of PY1 Data(H)'!$A$1:$CZ$288))</f>
        <v>3536860</v>
      </c>
      <c r="BG184" s="180" cm="1">
        <f t="array" ref="BG184">_xlfn.XLOOKUP(BG$1,'Copy of PY1 Data(H)'!$A$1:$CZ$1,_xlfn.XLOOKUP($A184,'Copy of PY1 Data(H)'!$A$1:$A$288,'Copy of PY1 Data(H)'!$A$1:$CZ$288))</f>
        <v>0</v>
      </c>
      <c r="BH184" s="180" cm="1">
        <f t="array" ref="BH184">_xlfn.XLOOKUP(BH$1,'Copy of PY1 Data(H)'!$A$1:$CZ$1,_xlfn.XLOOKUP($A184,'Copy of PY1 Data(H)'!$A$1:$A$288,'Copy of PY1 Data(H)'!$A$1:$CZ$288))</f>
        <v>0</v>
      </c>
      <c r="BI184" s="180" cm="1">
        <f t="array" ref="BI184">_xlfn.XLOOKUP(BI$1,'Copy of PY1 Data(H)'!$A$1:$CZ$1,_xlfn.XLOOKUP($A184,'Copy of PY1 Data(H)'!$A$1:$A$288,'Copy of PY1 Data(H)'!$A$1:$CZ$288))</f>
        <v>103232</v>
      </c>
      <c r="BJ184" s="180" cm="1">
        <f t="array" ref="BJ184">_xlfn.XLOOKUP(BJ$1,'Copy of PY1 Data(H)'!$A$1:$CZ$1,_xlfn.XLOOKUP($A184,'Copy of PY1 Data(H)'!$A$1:$A$288,'Copy of PY1 Data(H)'!$A$1:$CZ$288))</f>
        <v>0</v>
      </c>
      <c r="BK184" s="180" cm="1">
        <f t="array" ref="BK184">_xlfn.XLOOKUP(BK$1,'Copy of PY1 Data(H)'!$A$1:$CZ$1,_xlfn.XLOOKUP($A184,'Copy of PY1 Data(H)'!$A$1:$A$288,'Copy of PY1 Data(H)'!$A$1:$CZ$288))</f>
        <v>0</v>
      </c>
      <c r="BL184" s="180" cm="1">
        <f t="array" ref="BL184">_xlfn.XLOOKUP(BL$1,'Copy of PY1 Data(H)'!$A$1:$CZ$1,_xlfn.XLOOKUP($A184,'Copy of PY1 Data(H)'!$A$1:$A$288,'Copy of PY1 Data(H)'!$A$1:$CZ$288))</f>
        <v>6399093</v>
      </c>
      <c r="BM184" s="180" cm="1">
        <f t="array" ref="BM184">_xlfn.XLOOKUP(BM$1,'Copy of PY1 Data(H)'!$A$1:$CZ$1,_xlfn.XLOOKUP($A184,'Copy of PY1 Data(H)'!$A$1:$A$288,'Copy of PY1 Data(H)'!$A$1:$CZ$288))</f>
        <v>16988218</v>
      </c>
      <c r="BN184" s="180" cm="1">
        <f t="array" ref="BN184">_xlfn.XLOOKUP(BN$1,'Copy of PY1 Data(H)'!$A$1:$CZ$1,_xlfn.XLOOKUP($A184,'Copy of PY1 Data(H)'!$A$1:$A$288,'Copy of PY1 Data(H)'!$A$1:$CZ$288))</f>
        <v>0</v>
      </c>
      <c r="BO184" s="180" cm="1">
        <f t="array" ref="BO184">_xlfn.XLOOKUP(BO$1,'Copy of PY1 Data(H)'!$A$1:$CZ$1,_xlfn.XLOOKUP($A184,'Copy of PY1 Data(H)'!$A$1:$A$288,'Copy of PY1 Data(H)'!$A$1:$CZ$288))</f>
        <v>14055042</v>
      </c>
      <c r="BP184" s="180" cm="1">
        <f t="array" ref="BP184">_xlfn.XLOOKUP(BP$1,'Copy of PY1 Data(H)'!$A$1:$CZ$1,_xlfn.XLOOKUP($A184,'Copy of PY1 Data(H)'!$A$1:$A$288,'Copy of PY1 Data(H)'!$A$1:$CZ$288))</f>
        <v>60722781</v>
      </c>
      <c r="BQ184" s="180" cm="1">
        <f t="array" ref="BQ184">_xlfn.XLOOKUP(BQ$1,'Copy of PY1 Data(H)'!$A$1:$CZ$1,_xlfn.XLOOKUP($A184,'Copy of PY1 Data(H)'!$A$1:$A$288,'Copy of PY1 Data(H)'!$A$1:$CZ$288))</f>
        <v>1829583</v>
      </c>
      <c r="BR184" s="180" cm="1">
        <f t="array" ref="BR184">_xlfn.XLOOKUP(BR$1,'Copy of PY1 Data(H)'!$A$1:$CZ$1,_xlfn.XLOOKUP($A184,'Copy of PY1 Data(H)'!$A$1:$A$288,'Copy of PY1 Data(H)'!$A$1:$CZ$288))</f>
        <v>0</v>
      </c>
      <c r="BS184" s="180" cm="1">
        <f t="array" ref="BS184">_xlfn.XLOOKUP(BS$1,'Copy of PY1 Data(H)'!$A$1:$CZ$1,_xlfn.XLOOKUP($A184,'Copy of PY1 Data(H)'!$A$1:$A$288,'Copy of PY1 Data(H)'!$A$1:$CZ$288))</f>
        <v>0</v>
      </c>
      <c r="BT184" s="180" cm="1">
        <f t="array" ref="BT184">_xlfn.XLOOKUP(BT$1,'Copy of PY1 Data(H)'!$A$1:$CZ$1,_xlfn.XLOOKUP($A184,'Copy of PY1 Data(H)'!$A$1:$A$288,'Copy of PY1 Data(H)'!$A$1:$CZ$288))</f>
        <v>0</v>
      </c>
      <c r="BU184" s="180" cm="1">
        <f t="array" ref="BU184">_xlfn.XLOOKUP(BU$1,'Copy of PY1 Data(H)'!$A$1:$CZ$1,_xlfn.XLOOKUP($A184,'Copy of PY1 Data(H)'!$A$1:$A$288,'Copy of PY1 Data(H)'!$A$1:$CZ$288))</f>
        <v>10000</v>
      </c>
      <c r="BV184" s="180" cm="1">
        <f t="array" ref="BV184">_xlfn.XLOOKUP(BV$1,'Copy of PY1 Data(H)'!$A$1:$CZ$1,_xlfn.XLOOKUP($A184,'Copy of PY1 Data(H)'!$A$1:$A$288,'Copy of PY1 Data(H)'!$A$1:$CZ$288))</f>
        <v>829680</v>
      </c>
      <c r="BW184" s="180" cm="1">
        <f t="array" ref="BW184">_xlfn.XLOOKUP(BW$1,'Copy of PY1 Data(H)'!$A$1:$CZ$1,_xlfn.XLOOKUP($A184,'Copy of PY1 Data(H)'!$A$1:$A$288,'Copy of PY1 Data(H)'!$A$1:$CZ$288))</f>
        <v>0</v>
      </c>
      <c r="BX184" s="180" cm="1">
        <f t="array" ref="BX184">_xlfn.XLOOKUP(BX$1,'Copy of PY1 Data(H)'!$A$1:$CZ$1,_xlfn.XLOOKUP($A184,'Copy of PY1 Data(H)'!$A$1:$A$288,'Copy of PY1 Data(H)'!$A$1:$CZ$288))</f>
        <v>0</v>
      </c>
      <c r="BY184" s="180" cm="1">
        <f t="array" ref="BY184">_xlfn.XLOOKUP(BY$1,'Copy of PY1 Data(H)'!$A$1:$CZ$1,_xlfn.XLOOKUP($A184,'Copy of PY1 Data(H)'!$A$1:$A$288,'Copy of PY1 Data(H)'!$A$1:$CZ$288))</f>
        <v>4942341</v>
      </c>
      <c r="BZ184" s="180" cm="1">
        <f t="array" ref="BZ184">_xlfn.XLOOKUP(BZ$1,'Copy of PY1 Data(H)'!$A$1:$CZ$1,_xlfn.XLOOKUP($A184,'Copy of PY1 Data(H)'!$A$1:$A$288,'Copy of PY1 Data(H)'!$A$1:$CZ$288))</f>
        <v>0</v>
      </c>
      <c r="CA184" s="180" cm="1">
        <f t="array" ref="CA184">_xlfn.XLOOKUP(CA$1,'Copy of PY1 Data(H)'!$A$1:$CZ$1,_xlfn.XLOOKUP($A184,'Copy of PY1 Data(H)'!$A$1:$A$288,'Copy of PY1 Data(H)'!$A$1:$CZ$288))</f>
        <v>0</v>
      </c>
      <c r="CB184" s="180" cm="1">
        <f t="array" ref="CB184">_xlfn.XLOOKUP(CB$1,'Copy of PY1 Data(H)'!$A$1:$CZ$1,_xlfn.XLOOKUP($A184,'Copy of PY1 Data(H)'!$A$1:$A$288,'Copy of PY1 Data(H)'!$A$1:$CZ$288))</f>
        <v>590878</v>
      </c>
      <c r="CC184" s="180" cm="1">
        <f t="array" ref="CC184">_xlfn.XLOOKUP(CC$1,'Copy of PY1 Data(H)'!$A$1:$CZ$1,_xlfn.XLOOKUP($A184,'Copy of PY1 Data(H)'!$A$1:$A$288,'Copy of PY1 Data(H)'!$A$1:$CZ$288))</f>
        <v>0</v>
      </c>
      <c r="CD184" s="180" cm="1">
        <f t="array" ref="CD184">_xlfn.XLOOKUP(CD$1,'Copy of PY1 Data(H)'!$A$1:$CZ$1,_xlfn.XLOOKUP($A184,'Copy of PY1 Data(H)'!$A$1:$A$288,'Copy of PY1 Data(H)'!$A$1:$CZ$288))</f>
        <v>0</v>
      </c>
    </row>
    <row r="185" spans="1:82" s="968" customFormat="1" x14ac:dyDescent="0.3">
      <c r="B185" s="968" t="s">
        <v>2969</v>
      </c>
      <c r="D185" s="968" t="e" cm="1">
        <f t="array" ref="D185">_xlfn.XLOOKUP(D$1,'Copy of PY1 Data(H)'!$A$1:$CZ$1,_xlfn.XLOOKUP($B185,'Copy of PY1 Data(H)'!$A$1:$A$288,'Copy of PY1 Data(H)'!$A$1:$CZ$288))</f>
        <v>#N/A</v>
      </c>
      <c r="E185" s="968" t="e" cm="1">
        <f t="array" ref="E185">_xlfn.XLOOKUP(E$1,'Copy of PY1 Data(H)'!$A$1:$CZ$1,_xlfn.XLOOKUP($B185,'Copy of PY1 Data(H)'!$A$1:$A$288,'Copy of PY1 Data(H)'!$A$1:$CZ$288))</f>
        <v>#N/A</v>
      </c>
      <c r="F185" s="968" t="e" cm="1">
        <f t="array" ref="F185">_xlfn.XLOOKUP(F$1,'Copy of PY1 Data(H)'!$A$1:$CZ$1,_xlfn.XLOOKUP($B185,'Copy of PY1 Data(H)'!$A$1:$A$288,'Copy of PY1 Data(H)'!$A$1:$CZ$288))</f>
        <v>#N/A</v>
      </c>
      <c r="G185" s="968" t="e" cm="1">
        <f t="array" ref="G185">_xlfn.XLOOKUP(G$1,'Copy of PY1 Data(H)'!$A$1:$CZ$1,_xlfn.XLOOKUP($B185,'Copy of PY1 Data(H)'!$A$1:$A$288,'Copy of PY1 Data(H)'!$A$1:$CZ$288))</f>
        <v>#N/A</v>
      </c>
      <c r="H185" s="968" t="e" cm="1">
        <f t="array" ref="H185">_xlfn.XLOOKUP(H$1,'Copy of PY1 Data(H)'!$A$1:$CZ$1,_xlfn.XLOOKUP($B185,'Copy of PY1 Data(H)'!$A$1:$A$288,'Copy of PY1 Data(H)'!$A$1:$CZ$288))</f>
        <v>#N/A</v>
      </c>
      <c r="I185" s="968" t="e" cm="1">
        <f t="array" ref="I185">_xlfn.XLOOKUP(I$1,'Copy of PY1 Data(H)'!$A$1:$CZ$1,_xlfn.XLOOKUP($B185,'Copy of PY1 Data(H)'!$A$1:$A$288,'Copy of PY1 Data(H)'!$A$1:$CZ$288))</f>
        <v>#N/A</v>
      </c>
      <c r="J185" s="968" t="e" cm="1">
        <f t="array" ref="J185">_xlfn.XLOOKUP(J$1,'Copy of PY1 Data(H)'!$A$1:$CZ$1,_xlfn.XLOOKUP($B185,'Copy of PY1 Data(H)'!$A$1:$A$288,'Copy of PY1 Data(H)'!$A$1:$CZ$288))</f>
        <v>#N/A</v>
      </c>
      <c r="K185" s="968" t="e" cm="1">
        <f t="array" ref="K185">_xlfn.XLOOKUP(K$1,'Copy of PY1 Data(H)'!$A$1:$CZ$1,_xlfn.XLOOKUP($B185,'Copy of PY1 Data(H)'!$A$1:$A$288,'Copy of PY1 Data(H)'!$A$1:$CZ$288))</f>
        <v>#N/A</v>
      </c>
      <c r="L185" s="968" t="e" cm="1">
        <f t="array" ref="L185">_xlfn.XLOOKUP(L$1,'Copy of PY1 Data(H)'!$A$1:$CZ$1,_xlfn.XLOOKUP($B185,'Copy of PY1 Data(H)'!$A$1:$A$288,'Copy of PY1 Data(H)'!$A$1:$CZ$288))</f>
        <v>#N/A</v>
      </c>
      <c r="M185" s="968" t="e" cm="1">
        <f t="array" ref="M185">_xlfn.XLOOKUP(M$1,'Copy of PY1 Data(H)'!$A$1:$CZ$1,_xlfn.XLOOKUP($B185,'Copy of PY1 Data(H)'!$A$1:$A$288,'Copy of PY1 Data(H)'!$A$1:$CZ$288))</f>
        <v>#N/A</v>
      </c>
      <c r="N185" s="968" t="e" cm="1">
        <f t="array" ref="N185">_xlfn.XLOOKUP(N$1,'Copy of PY1 Data(H)'!$A$1:$CZ$1,_xlfn.XLOOKUP($B185,'Copy of PY1 Data(H)'!$A$1:$A$288,'Copy of PY1 Data(H)'!$A$1:$CZ$288))</f>
        <v>#N/A</v>
      </c>
      <c r="O185" s="968" t="e" cm="1">
        <f t="array" ref="O185">_xlfn.XLOOKUP(O$1,'Copy of PY1 Data(H)'!$A$1:$CZ$1,_xlfn.XLOOKUP($B185,'Copy of PY1 Data(H)'!$A$1:$A$288,'Copy of PY1 Data(H)'!$A$1:$CZ$288))</f>
        <v>#N/A</v>
      </c>
      <c r="P185" s="968" t="e" cm="1">
        <f t="array" ref="P185">_xlfn.XLOOKUP(P$1,'Copy of PY1 Data(H)'!$A$1:$CZ$1,_xlfn.XLOOKUP($B185,'Copy of PY1 Data(H)'!$A$1:$A$288,'Copy of PY1 Data(H)'!$A$1:$CZ$288))</f>
        <v>#N/A</v>
      </c>
      <c r="Q185" s="968" t="e" cm="1">
        <f t="array" ref="Q185">_xlfn.XLOOKUP(Q$1,'Copy of PY1 Data(H)'!$A$1:$CZ$1,_xlfn.XLOOKUP($B185,'Copy of PY1 Data(H)'!$A$1:$A$288,'Copy of PY1 Data(H)'!$A$1:$CZ$288))</f>
        <v>#N/A</v>
      </c>
      <c r="R185" s="968" t="e" cm="1">
        <f t="array" ref="R185">_xlfn.XLOOKUP(R$1,'Copy of PY1 Data(H)'!$A$1:$CZ$1,_xlfn.XLOOKUP($B185,'Copy of PY1 Data(H)'!$A$1:$A$288,'Copy of PY1 Data(H)'!$A$1:$CZ$288))</f>
        <v>#N/A</v>
      </c>
      <c r="S185" s="968" t="e" cm="1">
        <f t="array" ref="S185">_xlfn.XLOOKUP(S$1,'Copy of PY1 Data(H)'!$A$1:$CZ$1,_xlfn.XLOOKUP($B185,'Copy of PY1 Data(H)'!$A$1:$A$288,'Copy of PY1 Data(H)'!$A$1:$CZ$288))</f>
        <v>#N/A</v>
      </c>
      <c r="T185" s="968" t="e" cm="1">
        <f t="array" ref="T185">_xlfn.XLOOKUP(T$1,'Copy of PY1 Data(H)'!$A$1:$CZ$1,_xlfn.XLOOKUP($B185,'Copy of PY1 Data(H)'!$A$1:$A$288,'Copy of PY1 Data(H)'!$A$1:$CZ$288))</f>
        <v>#N/A</v>
      </c>
      <c r="U185" s="968" t="e" cm="1">
        <f t="array" ref="U185">_xlfn.XLOOKUP(U$1,'Copy of PY1 Data(H)'!$A$1:$CZ$1,_xlfn.XLOOKUP($B185,'Copy of PY1 Data(H)'!$A$1:$A$288,'Copy of PY1 Data(H)'!$A$1:$CZ$288))</f>
        <v>#N/A</v>
      </c>
      <c r="V185" s="968" t="e" cm="1">
        <f t="array" ref="V185">_xlfn.XLOOKUP(V$1,'Copy of PY1 Data(H)'!$A$1:$CZ$1,_xlfn.XLOOKUP($B185,'Copy of PY1 Data(H)'!$A$1:$A$288,'Copy of PY1 Data(H)'!$A$1:$CZ$288))</f>
        <v>#N/A</v>
      </c>
      <c r="W185" s="968" t="e" cm="1">
        <f t="array" ref="W185">_xlfn.XLOOKUP(W$1,'Copy of PY1 Data(H)'!$A$1:$CZ$1,_xlfn.XLOOKUP($B185,'Copy of PY1 Data(H)'!$A$1:$A$288,'Copy of PY1 Data(H)'!$A$1:$CZ$288))</f>
        <v>#N/A</v>
      </c>
      <c r="X185" s="968" t="e" cm="1">
        <f t="array" ref="X185">_xlfn.XLOOKUP(X$1,'Copy of PY1 Data(H)'!$A$1:$CZ$1,_xlfn.XLOOKUP($B185,'Copy of PY1 Data(H)'!$A$1:$A$288,'Copy of PY1 Data(H)'!$A$1:$CZ$288))</f>
        <v>#N/A</v>
      </c>
      <c r="Y185" s="968" t="e" cm="1">
        <f t="array" ref="Y185">_xlfn.XLOOKUP(Y$1,'Copy of PY1 Data(H)'!$A$1:$CZ$1,_xlfn.XLOOKUP($B185,'Copy of PY1 Data(H)'!$A$1:$A$288,'Copy of PY1 Data(H)'!$A$1:$CZ$288))</f>
        <v>#N/A</v>
      </c>
      <c r="Z185" s="968" t="e" cm="1">
        <f t="array" ref="Z185">_xlfn.XLOOKUP(Z$1,'Copy of PY1 Data(H)'!$A$1:$CZ$1,_xlfn.XLOOKUP($B185,'Copy of PY1 Data(H)'!$A$1:$A$288,'Copy of PY1 Data(H)'!$A$1:$CZ$288))</f>
        <v>#N/A</v>
      </c>
      <c r="AA185" s="968" t="e" cm="1">
        <f t="array" ref="AA185">_xlfn.XLOOKUP(AA$1,'Copy of PY1 Data(H)'!$A$1:$CZ$1,_xlfn.XLOOKUP($B185,'Copy of PY1 Data(H)'!$A$1:$A$288,'Copy of PY1 Data(H)'!$A$1:$CZ$288))</f>
        <v>#N/A</v>
      </c>
      <c r="AB185" s="968" t="e" cm="1">
        <f t="array" ref="AB185">_xlfn.XLOOKUP(AB$1,'Copy of PY1 Data(H)'!$A$1:$CZ$1,_xlfn.XLOOKUP($B185,'Copy of PY1 Data(H)'!$A$1:$A$288,'Copy of PY1 Data(H)'!$A$1:$CZ$288))</f>
        <v>#N/A</v>
      </c>
      <c r="AC185" s="968" t="e" cm="1">
        <f t="array" ref="AC185">_xlfn.XLOOKUP(AC$1,'Copy of PY1 Data(H)'!$A$1:$CZ$1,_xlfn.XLOOKUP($B185,'Copy of PY1 Data(H)'!$A$1:$A$288,'Copy of PY1 Data(H)'!$A$1:$CZ$288))</f>
        <v>#N/A</v>
      </c>
      <c r="AD185" s="968" t="e" cm="1">
        <f t="array" ref="AD185">_xlfn.XLOOKUP(AD$1,'Copy of PY1 Data(H)'!$A$1:$CZ$1,_xlfn.XLOOKUP($B185,'Copy of PY1 Data(H)'!$A$1:$A$288,'Copy of PY1 Data(H)'!$A$1:$CZ$288))</f>
        <v>#N/A</v>
      </c>
      <c r="AE185" s="968" t="e" cm="1">
        <f t="array" ref="AE185">_xlfn.XLOOKUP(AE$1,'Copy of PY1 Data(H)'!$A$1:$CZ$1,_xlfn.XLOOKUP($B185,'Copy of PY1 Data(H)'!$A$1:$A$288,'Copy of PY1 Data(H)'!$A$1:$CZ$288))</f>
        <v>#N/A</v>
      </c>
      <c r="AF185" s="968" t="e" cm="1">
        <f t="array" ref="AF185">_xlfn.XLOOKUP(AF$1,'Copy of PY1 Data(H)'!$A$1:$CZ$1,_xlfn.XLOOKUP($B185,'Copy of PY1 Data(H)'!$A$1:$A$288,'Copy of PY1 Data(H)'!$A$1:$CZ$288))</f>
        <v>#N/A</v>
      </c>
      <c r="AG185" s="968" t="e" cm="1">
        <f t="array" ref="AG185">_xlfn.XLOOKUP(AG$1,'Copy of PY1 Data(H)'!$A$1:$CZ$1,_xlfn.XLOOKUP($B185,'Copy of PY1 Data(H)'!$A$1:$A$288,'Copy of PY1 Data(H)'!$A$1:$CZ$288))</f>
        <v>#N/A</v>
      </c>
      <c r="AH185" s="968" t="e" cm="1">
        <f t="array" ref="AH185">_xlfn.XLOOKUP(AH$1,'Copy of PY1 Data(H)'!$A$1:$CZ$1,_xlfn.XLOOKUP($B185,'Copy of PY1 Data(H)'!$A$1:$A$288,'Copy of PY1 Data(H)'!$A$1:$CZ$288))</f>
        <v>#N/A</v>
      </c>
      <c r="AI185" s="968" t="e" cm="1">
        <f t="array" ref="AI185">_xlfn.XLOOKUP(AI$1,'Copy of PY1 Data(H)'!$A$1:$CZ$1,_xlfn.XLOOKUP($B185,'Copy of PY1 Data(H)'!$A$1:$A$288,'Copy of PY1 Data(H)'!$A$1:$CZ$288))</f>
        <v>#N/A</v>
      </c>
      <c r="AJ185" s="968" t="e" cm="1">
        <f t="array" ref="AJ185">_xlfn.XLOOKUP(AJ$1,'Copy of PY1 Data(H)'!$A$1:$CZ$1,_xlfn.XLOOKUP($B185,'Copy of PY1 Data(H)'!$A$1:$A$288,'Copy of PY1 Data(H)'!$A$1:$CZ$288))</f>
        <v>#N/A</v>
      </c>
      <c r="AK185" s="968" t="e" cm="1">
        <f t="array" ref="AK185">_xlfn.XLOOKUP(AK$1,'Copy of PY1 Data(H)'!$A$1:$CZ$1,_xlfn.XLOOKUP($B185,'Copy of PY1 Data(H)'!$A$1:$A$288,'Copy of PY1 Data(H)'!$A$1:$CZ$288))</f>
        <v>#N/A</v>
      </c>
      <c r="AL185" s="968" t="e" cm="1">
        <f t="array" ref="AL185">_xlfn.XLOOKUP(AL$1,'Copy of PY1 Data(H)'!$A$1:$CZ$1,_xlfn.XLOOKUP($B185,'Copy of PY1 Data(H)'!$A$1:$A$288,'Copy of PY1 Data(H)'!$A$1:$CZ$288))</f>
        <v>#N/A</v>
      </c>
      <c r="AM185" s="968" t="e" cm="1">
        <f t="array" ref="AM185">_xlfn.XLOOKUP(AM$1,'Copy of PY1 Data(H)'!$A$1:$CZ$1,_xlfn.XLOOKUP($B185,'Copy of PY1 Data(H)'!$A$1:$A$288,'Copy of PY1 Data(H)'!$A$1:$CZ$288))</f>
        <v>#N/A</v>
      </c>
      <c r="AN185" s="968" t="e" cm="1">
        <f t="array" ref="AN185">_xlfn.XLOOKUP(AN$1,'Copy of PY1 Data(H)'!$A$1:$CZ$1,_xlfn.XLOOKUP($B185,'Copy of PY1 Data(H)'!$A$1:$A$288,'Copy of PY1 Data(H)'!$A$1:$CZ$288))</f>
        <v>#N/A</v>
      </c>
      <c r="AO185" s="968" t="e" cm="1">
        <f t="array" ref="AO185">_xlfn.XLOOKUP(AO$1,'Copy of PY1 Data(H)'!$A$1:$CZ$1,_xlfn.XLOOKUP($B185,'Copy of PY1 Data(H)'!$A$1:$A$288,'Copy of PY1 Data(H)'!$A$1:$CZ$288))</f>
        <v>#N/A</v>
      </c>
      <c r="AP185" s="968" t="e" cm="1">
        <f t="array" ref="AP185">_xlfn.XLOOKUP(AP$1,'Copy of PY1 Data(H)'!$A$1:$CZ$1,_xlfn.XLOOKUP($B185,'Copy of PY1 Data(H)'!$A$1:$A$288,'Copy of PY1 Data(H)'!$A$1:$CZ$288))</f>
        <v>#N/A</v>
      </c>
      <c r="AQ185" s="968" t="e" cm="1">
        <f t="array" ref="AQ185">_xlfn.XLOOKUP(AQ$1,'Copy of PY1 Data(H)'!$A$1:$CZ$1,_xlfn.XLOOKUP($B185,'Copy of PY1 Data(H)'!$A$1:$A$288,'Copy of PY1 Data(H)'!$A$1:$CZ$288))</f>
        <v>#N/A</v>
      </c>
      <c r="AR185" s="968" t="e" cm="1">
        <f t="array" ref="AR185">_xlfn.XLOOKUP(AR$1,'Copy of PY1 Data(H)'!$A$1:$CZ$1,_xlfn.XLOOKUP($B185,'Copy of PY1 Data(H)'!$A$1:$A$288,'Copy of PY1 Data(H)'!$A$1:$CZ$288))</f>
        <v>#N/A</v>
      </c>
      <c r="AS185" s="968" t="e" cm="1">
        <f t="array" ref="AS185">_xlfn.XLOOKUP(AS$1,'Copy of PY1 Data(H)'!$A$1:$CZ$1,_xlfn.XLOOKUP($B185,'Copy of PY1 Data(H)'!$A$1:$A$288,'Copy of PY1 Data(H)'!$A$1:$CZ$288))</f>
        <v>#N/A</v>
      </c>
      <c r="AT185" s="968" t="e" cm="1">
        <f t="array" ref="AT185">_xlfn.XLOOKUP(AT$1,'Copy of PY1 Data(H)'!$A$1:$CZ$1,_xlfn.XLOOKUP($B185,'Copy of PY1 Data(H)'!$A$1:$A$288,'Copy of PY1 Data(H)'!$A$1:$CZ$288))</f>
        <v>#N/A</v>
      </c>
      <c r="AU185" s="968" t="e" cm="1">
        <f t="array" ref="AU185">_xlfn.XLOOKUP(AU$1,'Copy of PY1 Data(H)'!$A$1:$CZ$1,_xlfn.XLOOKUP($B185,'Copy of PY1 Data(H)'!$A$1:$A$288,'Copy of PY1 Data(H)'!$A$1:$CZ$288))</f>
        <v>#N/A</v>
      </c>
      <c r="AV185" s="968" t="e" cm="1">
        <f t="array" ref="AV185">_xlfn.XLOOKUP(AV$1,'Copy of PY1 Data(H)'!$A$1:$CZ$1,_xlfn.XLOOKUP($B185,'Copy of PY1 Data(H)'!$A$1:$A$288,'Copy of PY1 Data(H)'!$A$1:$CZ$288))</f>
        <v>#N/A</v>
      </c>
      <c r="AW185" s="968" t="e" cm="1">
        <f t="array" ref="AW185">_xlfn.XLOOKUP(AW$1,'Copy of PY1 Data(H)'!$A$1:$CZ$1,_xlfn.XLOOKUP($B185,'Copy of PY1 Data(H)'!$A$1:$A$288,'Copy of PY1 Data(H)'!$A$1:$CZ$288))</f>
        <v>#N/A</v>
      </c>
      <c r="AX185" s="968" t="e" cm="1">
        <f t="array" ref="AX185">_xlfn.XLOOKUP(AX$1,'Copy of PY1 Data(H)'!$A$1:$CZ$1,_xlfn.XLOOKUP($B185,'Copy of PY1 Data(H)'!$A$1:$A$288,'Copy of PY1 Data(H)'!$A$1:$CZ$288))</f>
        <v>#N/A</v>
      </c>
      <c r="AY185" s="968" t="e" cm="1">
        <f t="array" ref="AY185">_xlfn.XLOOKUP(AY$1,'Copy of PY1 Data(H)'!$A$1:$CZ$1,_xlfn.XLOOKUP($B185,'Copy of PY1 Data(H)'!$A$1:$A$288,'Copy of PY1 Data(H)'!$A$1:$CZ$288))</f>
        <v>#N/A</v>
      </c>
      <c r="AZ185" s="968" t="e" cm="1">
        <f t="array" ref="AZ185">_xlfn.XLOOKUP(AZ$1,'Copy of PY1 Data(H)'!$A$1:$CZ$1,_xlfn.XLOOKUP($B185,'Copy of PY1 Data(H)'!$A$1:$A$288,'Copy of PY1 Data(H)'!$A$1:$CZ$288))</f>
        <v>#N/A</v>
      </c>
      <c r="BA185" s="968" t="e" cm="1">
        <f t="array" ref="BA185">_xlfn.XLOOKUP(BA$1,'Copy of PY1 Data(H)'!$A$1:$CZ$1,_xlfn.XLOOKUP($B185,'Copy of PY1 Data(H)'!$A$1:$A$288,'Copy of PY1 Data(H)'!$A$1:$CZ$288))</f>
        <v>#N/A</v>
      </c>
      <c r="BB185" s="968" t="e" cm="1">
        <f t="array" ref="BB185">_xlfn.XLOOKUP(BB$1,'Copy of PY1 Data(H)'!$A$1:$CZ$1,_xlfn.XLOOKUP($B185,'Copy of PY1 Data(H)'!$A$1:$A$288,'Copy of PY1 Data(H)'!$A$1:$CZ$288))</f>
        <v>#N/A</v>
      </c>
      <c r="BC185" s="968" t="e" cm="1">
        <f t="array" ref="BC185">_xlfn.XLOOKUP(BC$1,'Copy of PY1 Data(H)'!$A$1:$CZ$1,_xlfn.XLOOKUP($B185,'Copy of PY1 Data(H)'!$A$1:$A$288,'Copy of PY1 Data(H)'!$A$1:$CZ$288))</f>
        <v>#N/A</v>
      </c>
      <c r="BD185" s="968" t="e" cm="1">
        <f t="array" ref="BD185">_xlfn.XLOOKUP(BD$1,'Copy of PY1 Data(H)'!$A$1:$CZ$1,_xlfn.XLOOKUP($B185,'Copy of PY1 Data(H)'!$A$1:$A$288,'Copy of PY1 Data(H)'!$A$1:$CZ$288))</f>
        <v>#N/A</v>
      </c>
      <c r="BE185" s="968" t="e" cm="1">
        <f t="array" ref="BE185">_xlfn.XLOOKUP(BE$1,'Copy of PY1 Data(H)'!$A$1:$CZ$1,_xlfn.XLOOKUP($B185,'Copy of PY1 Data(H)'!$A$1:$A$288,'Copy of PY1 Data(H)'!$A$1:$CZ$288))</f>
        <v>#N/A</v>
      </c>
      <c r="BF185" s="968" t="e" cm="1">
        <f t="array" ref="BF185">_xlfn.XLOOKUP(BF$1,'Copy of PY1 Data(H)'!$A$1:$CZ$1,_xlfn.XLOOKUP($B185,'Copy of PY1 Data(H)'!$A$1:$A$288,'Copy of PY1 Data(H)'!$A$1:$CZ$288))</f>
        <v>#N/A</v>
      </c>
      <c r="BG185" s="968" t="e" cm="1">
        <f t="array" ref="BG185">_xlfn.XLOOKUP(BG$1,'Copy of PY1 Data(H)'!$A$1:$CZ$1,_xlfn.XLOOKUP($B185,'Copy of PY1 Data(H)'!$A$1:$A$288,'Copy of PY1 Data(H)'!$A$1:$CZ$288))</f>
        <v>#N/A</v>
      </c>
      <c r="BH185" s="968" t="e" cm="1">
        <f t="array" ref="BH185">_xlfn.XLOOKUP(BH$1,'Copy of PY1 Data(H)'!$A$1:$CZ$1,_xlfn.XLOOKUP($B185,'Copy of PY1 Data(H)'!$A$1:$A$288,'Copy of PY1 Data(H)'!$A$1:$CZ$288))</f>
        <v>#N/A</v>
      </c>
      <c r="BI185" s="968" t="e" cm="1">
        <f t="array" ref="BI185">_xlfn.XLOOKUP(BI$1,'Copy of PY1 Data(H)'!$A$1:$CZ$1,_xlfn.XLOOKUP($B185,'Copy of PY1 Data(H)'!$A$1:$A$288,'Copy of PY1 Data(H)'!$A$1:$CZ$288))</f>
        <v>#N/A</v>
      </c>
      <c r="BJ185" s="968" t="e" cm="1">
        <f t="array" ref="BJ185">_xlfn.XLOOKUP(BJ$1,'Copy of PY1 Data(H)'!$A$1:$CZ$1,_xlfn.XLOOKUP($B185,'Copy of PY1 Data(H)'!$A$1:$A$288,'Copy of PY1 Data(H)'!$A$1:$CZ$288))</f>
        <v>#N/A</v>
      </c>
      <c r="BK185" s="968" t="e" cm="1">
        <f t="array" ref="BK185">_xlfn.XLOOKUP(BK$1,'Copy of PY1 Data(H)'!$A$1:$CZ$1,_xlfn.XLOOKUP($B185,'Copy of PY1 Data(H)'!$A$1:$A$288,'Copy of PY1 Data(H)'!$A$1:$CZ$288))</f>
        <v>#N/A</v>
      </c>
      <c r="BL185" s="968" t="e" cm="1">
        <f t="array" ref="BL185">_xlfn.XLOOKUP(BL$1,'Copy of PY1 Data(H)'!$A$1:$CZ$1,_xlfn.XLOOKUP($B185,'Copy of PY1 Data(H)'!$A$1:$A$288,'Copy of PY1 Data(H)'!$A$1:$CZ$288))</f>
        <v>#N/A</v>
      </c>
      <c r="BM185" s="968" t="e" cm="1">
        <f t="array" ref="BM185">_xlfn.XLOOKUP(BM$1,'Copy of PY1 Data(H)'!$A$1:$CZ$1,_xlfn.XLOOKUP($B185,'Copy of PY1 Data(H)'!$A$1:$A$288,'Copy of PY1 Data(H)'!$A$1:$CZ$288))</f>
        <v>#N/A</v>
      </c>
      <c r="BN185" s="968" t="e" cm="1">
        <f t="array" ref="BN185">_xlfn.XLOOKUP(BN$1,'Copy of PY1 Data(H)'!$A$1:$CZ$1,_xlfn.XLOOKUP($B185,'Copy of PY1 Data(H)'!$A$1:$A$288,'Copy of PY1 Data(H)'!$A$1:$CZ$288))</f>
        <v>#N/A</v>
      </c>
      <c r="BO185" s="968" t="e" cm="1">
        <f t="array" ref="BO185">_xlfn.XLOOKUP(BO$1,'Copy of PY1 Data(H)'!$A$1:$CZ$1,_xlfn.XLOOKUP($B185,'Copy of PY1 Data(H)'!$A$1:$A$288,'Copy of PY1 Data(H)'!$A$1:$CZ$288))</f>
        <v>#N/A</v>
      </c>
      <c r="BP185" s="968" t="e" cm="1">
        <f t="array" ref="BP185">_xlfn.XLOOKUP(BP$1,'Copy of PY1 Data(H)'!$A$1:$CZ$1,_xlfn.XLOOKUP($B185,'Copy of PY1 Data(H)'!$A$1:$A$288,'Copy of PY1 Data(H)'!$A$1:$CZ$288))</f>
        <v>#N/A</v>
      </c>
      <c r="BQ185" s="968" t="e" cm="1">
        <f t="array" ref="BQ185">_xlfn.XLOOKUP(BQ$1,'Copy of PY1 Data(H)'!$A$1:$CZ$1,_xlfn.XLOOKUP($B185,'Copy of PY1 Data(H)'!$A$1:$A$288,'Copy of PY1 Data(H)'!$A$1:$CZ$288))</f>
        <v>#N/A</v>
      </c>
      <c r="BR185" s="968" t="e" cm="1">
        <f t="array" ref="BR185">_xlfn.XLOOKUP(BR$1,'Copy of PY1 Data(H)'!$A$1:$CZ$1,_xlfn.XLOOKUP($B185,'Copy of PY1 Data(H)'!$A$1:$A$288,'Copy of PY1 Data(H)'!$A$1:$CZ$288))</f>
        <v>#N/A</v>
      </c>
      <c r="BS185" s="968" t="e" cm="1">
        <f t="array" ref="BS185">_xlfn.XLOOKUP(BS$1,'Copy of PY1 Data(H)'!$A$1:$CZ$1,_xlfn.XLOOKUP($B185,'Copy of PY1 Data(H)'!$A$1:$A$288,'Copy of PY1 Data(H)'!$A$1:$CZ$288))</f>
        <v>#N/A</v>
      </c>
      <c r="BT185" s="968" t="e" cm="1">
        <f t="array" ref="BT185">_xlfn.XLOOKUP(BT$1,'Copy of PY1 Data(H)'!$A$1:$CZ$1,_xlfn.XLOOKUP($B185,'Copy of PY1 Data(H)'!$A$1:$A$288,'Copy of PY1 Data(H)'!$A$1:$CZ$288))</f>
        <v>#N/A</v>
      </c>
      <c r="BU185" s="968" t="e" cm="1">
        <f t="array" ref="BU185">_xlfn.XLOOKUP(BU$1,'Copy of PY1 Data(H)'!$A$1:$CZ$1,_xlfn.XLOOKUP($B185,'Copy of PY1 Data(H)'!$A$1:$A$288,'Copy of PY1 Data(H)'!$A$1:$CZ$288))</f>
        <v>#N/A</v>
      </c>
      <c r="BV185" s="968" t="e" cm="1">
        <f t="array" ref="BV185">_xlfn.XLOOKUP(BV$1,'Copy of PY1 Data(H)'!$A$1:$CZ$1,_xlfn.XLOOKUP($B185,'Copy of PY1 Data(H)'!$A$1:$A$288,'Copy of PY1 Data(H)'!$A$1:$CZ$288))</f>
        <v>#N/A</v>
      </c>
      <c r="BW185" s="968" t="e" cm="1">
        <f t="array" ref="BW185">_xlfn.XLOOKUP(BW$1,'Copy of PY1 Data(H)'!$A$1:$CZ$1,_xlfn.XLOOKUP($B185,'Copy of PY1 Data(H)'!$A$1:$A$288,'Copy of PY1 Data(H)'!$A$1:$CZ$288))</f>
        <v>#N/A</v>
      </c>
      <c r="BX185" s="968" t="e" cm="1">
        <f t="array" ref="BX185">_xlfn.XLOOKUP(BX$1,'Copy of PY1 Data(H)'!$A$1:$CZ$1,_xlfn.XLOOKUP($B185,'Copy of PY1 Data(H)'!$A$1:$A$288,'Copy of PY1 Data(H)'!$A$1:$CZ$288))</f>
        <v>#N/A</v>
      </c>
      <c r="BY185" s="968" t="e" cm="1">
        <f t="array" ref="BY185">_xlfn.XLOOKUP(BY$1,'Copy of PY1 Data(H)'!$A$1:$CZ$1,_xlfn.XLOOKUP($B185,'Copy of PY1 Data(H)'!$A$1:$A$288,'Copy of PY1 Data(H)'!$A$1:$CZ$288))</f>
        <v>#N/A</v>
      </c>
      <c r="BZ185" s="968" t="e" cm="1">
        <f t="array" ref="BZ185">_xlfn.XLOOKUP(BZ$1,'Copy of PY1 Data(H)'!$A$1:$CZ$1,_xlfn.XLOOKUP($B185,'Copy of PY1 Data(H)'!$A$1:$A$288,'Copy of PY1 Data(H)'!$A$1:$CZ$288))</f>
        <v>#N/A</v>
      </c>
      <c r="CA185" s="968" t="e" cm="1">
        <f t="array" ref="CA185">_xlfn.XLOOKUP(CA$1,'Copy of PY1 Data(H)'!$A$1:$CZ$1,_xlfn.XLOOKUP($B185,'Copy of PY1 Data(H)'!$A$1:$A$288,'Copy of PY1 Data(H)'!$A$1:$CZ$288))</f>
        <v>#N/A</v>
      </c>
      <c r="CB185" s="968" t="e" cm="1">
        <f t="array" ref="CB185">_xlfn.XLOOKUP(CB$1,'Copy of PY1 Data(H)'!$A$1:$CZ$1,_xlfn.XLOOKUP($B185,'Copy of PY1 Data(H)'!$A$1:$A$288,'Copy of PY1 Data(H)'!$A$1:$CZ$288))</f>
        <v>#N/A</v>
      </c>
      <c r="CC185" s="968" t="e" cm="1">
        <f t="array" ref="CC185">_xlfn.XLOOKUP(CC$1,'Copy of PY1 Data(H)'!$A$1:$CZ$1,_xlfn.XLOOKUP($B185,'Copy of PY1 Data(H)'!$A$1:$A$288,'Copy of PY1 Data(H)'!$A$1:$CZ$288))</f>
        <v>#N/A</v>
      </c>
      <c r="CD185" s="968" t="e" cm="1">
        <f t="array" ref="CD185">_xlfn.XLOOKUP(CD$1,'Copy of PY1 Data(H)'!$A$1:$CZ$1,_xlfn.XLOOKUP($B185,'Copy of PY1 Data(H)'!$A$1:$A$288,'Copy of PY1 Data(H)'!$A$1:$CZ$288))</f>
        <v>#N/A</v>
      </c>
    </row>
    <row r="186" spans="1:82" s="968" customFormat="1" x14ac:dyDescent="0.3">
      <c r="B186" s="968" t="s">
        <v>2969</v>
      </c>
      <c r="D186" s="968" t="e" cm="1">
        <f t="array" ref="D186">_xlfn.XLOOKUP(D$1,'Copy of PY1 Data(H)'!$A$1:$CZ$1,_xlfn.XLOOKUP($B186,'Copy of PY1 Data(H)'!$A$1:$A$288,'Copy of PY1 Data(H)'!$A$1:$CZ$288))</f>
        <v>#N/A</v>
      </c>
      <c r="E186" s="968" t="e" cm="1">
        <f t="array" ref="E186">_xlfn.XLOOKUP(E$1,'Copy of PY1 Data(H)'!$A$1:$CZ$1,_xlfn.XLOOKUP($B186,'Copy of PY1 Data(H)'!$A$1:$A$288,'Copy of PY1 Data(H)'!$A$1:$CZ$288))</f>
        <v>#N/A</v>
      </c>
      <c r="F186" s="968" t="e" cm="1">
        <f t="array" ref="F186">_xlfn.XLOOKUP(F$1,'Copy of PY1 Data(H)'!$A$1:$CZ$1,_xlfn.XLOOKUP($B186,'Copy of PY1 Data(H)'!$A$1:$A$288,'Copy of PY1 Data(H)'!$A$1:$CZ$288))</f>
        <v>#N/A</v>
      </c>
      <c r="G186" s="968" t="e" cm="1">
        <f t="array" ref="G186">_xlfn.XLOOKUP(G$1,'Copy of PY1 Data(H)'!$A$1:$CZ$1,_xlfn.XLOOKUP($B186,'Copy of PY1 Data(H)'!$A$1:$A$288,'Copy of PY1 Data(H)'!$A$1:$CZ$288))</f>
        <v>#N/A</v>
      </c>
      <c r="H186" s="968" t="e" cm="1">
        <f t="array" ref="H186">_xlfn.XLOOKUP(H$1,'Copy of PY1 Data(H)'!$A$1:$CZ$1,_xlfn.XLOOKUP($B186,'Copy of PY1 Data(H)'!$A$1:$A$288,'Copy of PY1 Data(H)'!$A$1:$CZ$288))</f>
        <v>#N/A</v>
      </c>
      <c r="I186" s="968" t="e" cm="1">
        <f t="array" ref="I186">_xlfn.XLOOKUP(I$1,'Copy of PY1 Data(H)'!$A$1:$CZ$1,_xlfn.XLOOKUP($B186,'Copy of PY1 Data(H)'!$A$1:$A$288,'Copy of PY1 Data(H)'!$A$1:$CZ$288))</f>
        <v>#N/A</v>
      </c>
      <c r="J186" s="968" t="e" cm="1">
        <f t="array" ref="J186">_xlfn.XLOOKUP(J$1,'Copy of PY1 Data(H)'!$A$1:$CZ$1,_xlfn.XLOOKUP($B186,'Copy of PY1 Data(H)'!$A$1:$A$288,'Copy of PY1 Data(H)'!$A$1:$CZ$288))</f>
        <v>#N/A</v>
      </c>
      <c r="K186" s="968" t="e" cm="1">
        <f t="array" ref="K186">_xlfn.XLOOKUP(K$1,'Copy of PY1 Data(H)'!$A$1:$CZ$1,_xlfn.XLOOKUP($B186,'Copy of PY1 Data(H)'!$A$1:$A$288,'Copy of PY1 Data(H)'!$A$1:$CZ$288))</f>
        <v>#N/A</v>
      </c>
      <c r="L186" s="968" t="e" cm="1">
        <f t="array" ref="L186">_xlfn.XLOOKUP(L$1,'Copy of PY1 Data(H)'!$A$1:$CZ$1,_xlfn.XLOOKUP($B186,'Copy of PY1 Data(H)'!$A$1:$A$288,'Copy of PY1 Data(H)'!$A$1:$CZ$288))</f>
        <v>#N/A</v>
      </c>
      <c r="M186" s="968" t="e" cm="1">
        <f t="array" ref="M186">_xlfn.XLOOKUP(M$1,'Copy of PY1 Data(H)'!$A$1:$CZ$1,_xlfn.XLOOKUP($B186,'Copy of PY1 Data(H)'!$A$1:$A$288,'Copy of PY1 Data(H)'!$A$1:$CZ$288))</f>
        <v>#N/A</v>
      </c>
      <c r="N186" s="968" t="e" cm="1">
        <f t="array" ref="N186">_xlfn.XLOOKUP(N$1,'Copy of PY1 Data(H)'!$A$1:$CZ$1,_xlfn.XLOOKUP($B186,'Copy of PY1 Data(H)'!$A$1:$A$288,'Copy of PY1 Data(H)'!$A$1:$CZ$288))</f>
        <v>#N/A</v>
      </c>
      <c r="O186" s="968" t="e" cm="1">
        <f t="array" ref="O186">_xlfn.XLOOKUP(O$1,'Copy of PY1 Data(H)'!$A$1:$CZ$1,_xlfn.XLOOKUP($B186,'Copy of PY1 Data(H)'!$A$1:$A$288,'Copy of PY1 Data(H)'!$A$1:$CZ$288))</f>
        <v>#N/A</v>
      </c>
      <c r="P186" s="968" t="e" cm="1">
        <f t="array" ref="P186">_xlfn.XLOOKUP(P$1,'Copy of PY1 Data(H)'!$A$1:$CZ$1,_xlfn.XLOOKUP($B186,'Copy of PY1 Data(H)'!$A$1:$A$288,'Copy of PY1 Data(H)'!$A$1:$CZ$288))</f>
        <v>#N/A</v>
      </c>
      <c r="Q186" s="968" t="e" cm="1">
        <f t="array" ref="Q186">_xlfn.XLOOKUP(Q$1,'Copy of PY1 Data(H)'!$A$1:$CZ$1,_xlfn.XLOOKUP($B186,'Copy of PY1 Data(H)'!$A$1:$A$288,'Copy of PY1 Data(H)'!$A$1:$CZ$288))</f>
        <v>#N/A</v>
      </c>
      <c r="R186" s="968" t="e" cm="1">
        <f t="array" ref="R186">_xlfn.XLOOKUP(R$1,'Copy of PY1 Data(H)'!$A$1:$CZ$1,_xlfn.XLOOKUP($B186,'Copy of PY1 Data(H)'!$A$1:$A$288,'Copy of PY1 Data(H)'!$A$1:$CZ$288))</f>
        <v>#N/A</v>
      </c>
      <c r="S186" s="968" t="e" cm="1">
        <f t="array" ref="S186">_xlfn.XLOOKUP(S$1,'Copy of PY1 Data(H)'!$A$1:$CZ$1,_xlfn.XLOOKUP($B186,'Copy of PY1 Data(H)'!$A$1:$A$288,'Copy of PY1 Data(H)'!$A$1:$CZ$288))</f>
        <v>#N/A</v>
      </c>
      <c r="T186" s="968" t="e" cm="1">
        <f t="array" ref="T186">_xlfn.XLOOKUP(T$1,'Copy of PY1 Data(H)'!$A$1:$CZ$1,_xlfn.XLOOKUP($B186,'Copy of PY1 Data(H)'!$A$1:$A$288,'Copy of PY1 Data(H)'!$A$1:$CZ$288))</f>
        <v>#N/A</v>
      </c>
      <c r="U186" s="968" t="e" cm="1">
        <f t="array" ref="U186">_xlfn.XLOOKUP(U$1,'Copy of PY1 Data(H)'!$A$1:$CZ$1,_xlfn.XLOOKUP($B186,'Copy of PY1 Data(H)'!$A$1:$A$288,'Copy of PY1 Data(H)'!$A$1:$CZ$288))</f>
        <v>#N/A</v>
      </c>
      <c r="V186" s="968" t="e" cm="1">
        <f t="array" ref="V186">_xlfn.XLOOKUP(V$1,'Copy of PY1 Data(H)'!$A$1:$CZ$1,_xlfn.XLOOKUP($B186,'Copy of PY1 Data(H)'!$A$1:$A$288,'Copy of PY1 Data(H)'!$A$1:$CZ$288))</f>
        <v>#N/A</v>
      </c>
      <c r="W186" s="968" t="e" cm="1">
        <f t="array" ref="W186">_xlfn.XLOOKUP(W$1,'Copy of PY1 Data(H)'!$A$1:$CZ$1,_xlfn.XLOOKUP($B186,'Copy of PY1 Data(H)'!$A$1:$A$288,'Copy of PY1 Data(H)'!$A$1:$CZ$288))</f>
        <v>#N/A</v>
      </c>
      <c r="X186" s="968" t="e" cm="1">
        <f t="array" ref="X186">_xlfn.XLOOKUP(X$1,'Copy of PY1 Data(H)'!$A$1:$CZ$1,_xlfn.XLOOKUP($B186,'Copy of PY1 Data(H)'!$A$1:$A$288,'Copy of PY1 Data(H)'!$A$1:$CZ$288))</f>
        <v>#N/A</v>
      </c>
      <c r="Y186" s="968" t="e" cm="1">
        <f t="array" ref="Y186">_xlfn.XLOOKUP(Y$1,'Copy of PY1 Data(H)'!$A$1:$CZ$1,_xlfn.XLOOKUP($B186,'Copy of PY1 Data(H)'!$A$1:$A$288,'Copy of PY1 Data(H)'!$A$1:$CZ$288))</f>
        <v>#N/A</v>
      </c>
      <c r="Z186" s="968" t="e" cm="1">
        <f t="array" ref="Z186">_xlfn.XLOOKUP(Z$1,'Copy of PY1 Data(H)'!$A$1:$CZ$1,_xlfn.XLOOKUP($B186,'Copy of PY1 Data(H)'!$A$1:$A$288,'Copy of PY1 Data(H)'!$A$1:$CZ$288))</f>
        <v>#N/A</v>
      </c>
      <c r="AA186" s="968" t="e" cm="1">
        <f t="array" ref="AA186">_xlfn.XLOOKUP(AA$1,'Copy of PY1 Data(H)'!$A$1:$CZ$1,_xlfn.XLOOKUP($B186,'Copy of PY1 Data(H)'!$A$1:$A$288,'Copy of PY1 Data(H)'!$A$1:$CZ$288))</f>
        <v>#N/A</v>
      </c>
      <c r="AB186" s="968" t="e" cm="1">
        <f t="array" ref="AB186">_xlfn.XLOOKUP(AB$1,'Copy of PY1 Data(H)'!$A$1:$CZ$1,_xlfn.XLOOKUP($B186,'Copy of PY1 Data(H)'!$A$1:$A$288,'Copy of PY1 Data(H)'!$A$1:$CZ$288))</f>
        <v>#N/A</v>
      </c>
      <c r="AC186" s="968" t="e" cm="1">
        <f t="array" ref="AC186">_xlfn.XLOOKUP(AC$1,'Copy of PY1 Data(H)'!$A$1:$CZ$1,_xlfn.XLOOKUP($B186,'Copy of PY1 Data(H)'!$A$1:$A$288,'Copy of PY1 Data(H)'!$A$1:$CZ$288))</f>
        <v>#N/A</v>
      </c>
      <c r="AD186" s="968" t="e" cm="1">
        <f t="array" ref="AD186">_xlfn.XLOOKUP(AD$1,'Copy of PY1 Data(H)'!$A$1:$CZ$1,_xlfn.XLOOKUP($B186,'Copy of PY1 Data(H)'!$A$1:$A$288,'Copy of PY1 Data(H)'!$A$1:$CZ$288))</f>
        <v>#N/A</v>
      </c>
      <c r="AE186" s="968" t="e" cm="1">
        <f t="array" ref="AE186">_xlfn.XLOOKUP(AE$1,'Copy of PY1 Data(H)'!$A$1:$CZ$1,_xlfn.XLOOKUP($B186,'Copy of PY1 Data(H)'!$A$1:$A$288,'Copy of PY1 Data(H)'!$A$1:$CZ$288))</f>
        <v>#N/A</v>
      </c>
      <c r="AF186" s="968" t="e" cm="1">
        <f t="array" ref="AF186">_xlfn.XLOOKUP(AF$1,'Copy of PY1 Data(H)'!$A$1:$CZ$1,_xlfn.XLOOKUP($B186,'Copy of PY1 Data(H)'!$A$1:$A$288,'Copy of PY1 Data(H)'!$A$1:$CZ$288))</f>
        <v>#N/A</v>
      </c>
      <c r="AG186" s="968" t="e" cm="1">
        <f t="array" ref="AG186">_xlfn.XLOOKUP(AG$1,'Copy of PY1 Data(H)'!$A$1:$CZ$1,_xlfn.XLOOKUP($B186,'Copy of PY1 Data(H)'!$A$1:$A$288,'Copy of PY1 Data(H)'!$A$1:$CZ$288))</f>
        <v>#N/A</v>
      </c>
      <c r="AH186" s="968" t="e" cm="1">
        <f t="array" ref="AH186">_xlfn.XLOOKUP(AH$1,'Copy of PY1 Data(H)'!$A$1:$CZ$1,_xlfn.XLOOKUP($B186,'Copy of PY1 Data(H)'!$A$1:$A$288,'Copy of PY1 Data(H)'!$A$1:$CZ$288))</f>
        <v>#N/A</v>
      </c>
      <c r="AI186" s="968" t="e" cm="1">
        <f t="array" ref="AI186">_xlfn.XLOOKUP(AI$1,'Copy of PY1 Data(H)'!$A$1:$CZ$1,_xlfn.XLOOKUP($B186,'Copy of PY1 Data(H)'!$A$1:$A$288,'Copy of PY1 Data(H)'!$A$1:$CZ$288))</f>
        <v>#N/A</v>
      </c>
      <c r="AJ186" s="968" t="e" cm="1">
        <f t="array" ref="AJ186">_xlfn.XLOOKUP(AJ$1,'Copy of PY1 Data(H)'!$A$1:$CZ$1,_xlfn.XLOOKUP($B186,'Copy of PY1 Data(H)'!$A$1:$A$288,'Copy of PY1 Data(H)'!$A$1:$CZ$288))</f>
        <v>#N/A</v>
      </c>
      <c r="AK186" s="968" t="e" cm="1">
        <f t="array" ref="AK186">_xlfn.XLOOKUP(AK$1,'Copy of PY1 Data(H)'!$A$1:$CZ$1,_xlfn.XLOOKUP($B186,'Copy of PY1 Data(H)'!$A$1:$A$288,'Copy of PY1 Data(H)'!$A$1:$CZ$288))</f>
        <v>#N/A</v>
      </c>
      <c r="AL186" s="968" t="e" cm="1">
        <f t="array" ref="AL186">_xlfn.XLOOKUP(AL$1,'Copy of PY1 Data(H)'!$A$1:$CZ$1,_xlfn.XLOOKUP($B186,'Copy of PY1 Data(H)'!$A$1:$A$288,'Copy of PY1 Data(H)'!$A$1:$CZ$288))</f>
        <v>#N/A</v>
      </c>
      <c r="AM186" s="968" t="e" cm="1">
        <f t="array" ref="AM186">_xlfn.XLOOKUP(AM$1,'Copy of PY1 Data(H)'!$A$1:$CZ$1,_xlfn.XLOOKUP($B186,'Copy of PY1 Data(H)'!$A$1:$A$288,'Copy of PY1 Data(H)'!$A$1:$CZ$288))</f>
        <v>#N/A</v>
      </c>
      <c r="AN186" s="968" t="e" cm="1">
        <f t="array" ref="AN186">_xlfn.XLOOKUP(AN$1,'Copy of PY1 Data(H)'!$A$1:$CZ$1,_xlfn.XLOOKUP($B186,'Copy of PY1 Data(H)'!$A$1:$A$288,'Copy of PY1 Data(H)'!$A$1:$CZ$288))</f>
        <v>#N/A</v>
      </c>
      <c r="AO186" s="968" t="e" cm="1">
        <f t="array" ref="AO186">_xlfn.XLOOKUP(AO$1,'Copy of PY1 Data(H)'!$A$1:$CZ$1,_xlfn.XLOOKUP($B186,'Copy of PY1 Data(H)'!$A$1:$A$288,'Copy of PY1 Data(H)'!$A$1:$CZ$288))</f>
        <v>#N/A</v>
      </c>
      <c r="AP186" s="968" t="e" cm="1">
        <f t="array" ref="AP186">_xlfn.XLOOKUP(AP$1,'Copy of PY1 Data(H)'!$A$1:$CZ$1,_xlfn.XLOOKUP($B186,'Copy of PY1 Data(H)'!$A$1:$A$288,'Copy of PY1 Data(H)'!$A$1:$CZ$288))</f>
        <v>#N/A</v>
      </c>
      <c r="AQ186" s="968" t="e" cm="1">
        <f t="array" ref="AQ186">_xlfn.XLOOKUP(AQ$1,'Copy of PY1 Data(H)'!$A$1:$CZ$1,_xlfn.XLOOKUP($B186,'Copy of PY1 Data(H)'!$A$1:$A$288,'Copy of PY1 Data(H)'!$A$1:$CZ$288))</f>
        <v>#N/A</v>
      </c>
      <c r="AR186" s="968" t="e" cm="1">
        <f t="array" ref="AR186">_xlfn.XLOOKUP(AR$1,'Copy of PY1 Data(H)'!$A$1:$CZ$1,_xlfn.XLOOKUP($B186,'Copy of PY1 Data(H)'!$A$1:$A$288,'Copy of PY1 Data(H)'!$A$1:$CZ$288))</f>
        <v>#N/A</v>
      </c>
      <c r="AS186" s="968" t="e" cm="1">
        <f t="array" ref="AS186">_xlfn.XLOOKUP(AS$1,'Copy of PY1 Data(H)'!$A$1:$CZ$1,_xlfn.XLOOKUP($B186,'Copy of PY1 Data(H)'!$A$1:$A$288,'Copy of PY1 Data(H)'!$A$1:$CZ$288))</f>
        <v>#N/A</v>
      </c>
      <c r="AT186" s="968" t="e" cm="1">
        <f t="array" ref="AT186">_xlfn.XLOOKUP(AT$1,'Copy of PY1 Data(H)'!$A$1:$CZ$1,_xlfn.XLOOKUP($B186,'Copy of PY1 Data(H)'!$A$1:$A$288,'Copy of PY1 Data(H)'!$A$1:$CZ$288))</f>
        <v>#N/A</v>
      </c>
      <c r="AU186" s="968" t="e" cm="1">
        <f t="array" ref="AU186">_xlfn.XLOOKUP(AU$1,'Copy of PY1 Data(H)'!$A$1:$CZ$1,_xlfn.XLOOKUP($B186,'Copy of PY1 Data(H)'!$A$1:$A$288,'Copy of PY1 Data(H)'!$A$1:$CZ$288))</f>
        <v>#N/A</v>
      </c>
      <c r="AV186" s="968" t="e" cm="1">
        <f t="array" ref="AV186">_xlfn.XLOOKUP(AV$1,'Copy of PY1 Data(H)'!$A$1:$CZ$1,_xlfn.XLOOKUP($B186,'Copy of PY1 Data(H)'!$A$1:$A$288,'Copy of PY1 Data(H)'!$A$1:$CZ$288))</f>
        <v>#N/A</v>
      </c>
      <c r="AW186" s="968" t="e" cm="1">
        <f t="array" ref="AW186">_xlfn.XLOOKUP(AW$1,'Copy of PY1 Data(H)'!$A$1:$CZ$1,_xlfn.XLOOKUP($B186,'Copy of PY1 Data(H)'!$A$1:$A$288,'Copy of PY1 Data(H)'!$A$1:$CZ$288))</f>
        <v>#N/A</v>
      </c>
      <c r="AX186" s="968" t="e" cm="1">
        <f t="array" ref="AX186">_xlfn.XLOOKUP(AX$1,'Copy of PY1 Data(H)'!$A$1:$CZ$1,_xlfn.XLOOKUP($B186,'Copy of PY1 Data(H)'!$A$1:$A$288,'Copy of PY1 Data(H)'!$A$1:$CZ$288))</f>
        <v>#N/A</v>
      </c>
      <c r="AY186" s="968" t="e" cm="1">
        <f t="array" ref="AY186">_xlfn.XLOOKUP(AY$1,'Copy of PY1 Data(H)'!$A$1:$CZ$1,_xlfn.XLOOKUP($B186,'Copy of PY1 Data(H)'!$A$1:$A$288,'Copy of PY1 Data(H)'!$A$1:$CZ$288))</f>
        <v>#N/A</v>
      </c>
      <c r="AZ186" s="968" t="e" cm="1">
        <f t="array" ref="AZ186">_xlfn.XLOOKUP(AZ$1,'Copy of PY1 Data(H)'!$A$1:$CZ$1,_xlfn.XLOOKUP($B186,'Copy of PY1 Data(H)'!$A$1:$A$288,'Copy of PY1 Data(H)'!$A$1:$CZ$288))</f>
        <v>#N/A</v>
      </c>
      <c r="BA186" s="968" t="e" cm="1">
        <f t="array" ref="BA186">_xlfn.XLOOKUP(BA$1,'Copy of PY1 Data(H)'!$A$1:$CZ$1,_xlfn.XLOOKUP($B186,'Copy of PY1 Data(H)'!$A$1:$A$288,'Copy of PY1 Data(H)'!$A$1:$CZ$288))</f>
        <v>#N/A</v>
      </c>
      <c r="BB186" s="968" t="e" cm="1">
        <f t="array" ref="BB186">_xlfn.XLOOKUP(BB$1,'Copy of PY1 Data(H)'!$A$1:$CZ$1,_xlfn.XLOOKUP($B186,'Copy of PY1 Data(H)'!$A$1:$A$288,'Copy of PY1 Data(H)'!$A$1:$CZ$288))</f>
        <v>#N/A</v>
      </c>
      <c r="BC186" s="968" t="e" cm="1">
        <f t="array" ref="BC186">_xlfn.XLOOKUP(BC$1,'Copy of PY1 Data(H)'!$A$1:$CZ$1,_xlfn.XLOOKUP($B186,'Copy of PY1 Data(H)'!$A$1:$A$288,'Copy of PY1 Data(H)'!$A$1:$CZ$288))</f>
        <v>#N/A</v>
      </c>
      <c r="BD186" s="968" t="e" cm="1">
        <f t="array" ref="BD186">_xlfn.XLOOKUP(BD$1,'Copy of PY1 Data(H)'!$A$1:$CZ$1,_xlfn.XLOOKUP($B186,'Copy of PY1 Data(H)'!$A$1:$A$288,'Copy of PY1 Data(H)'!$A$1:$CZ$288))</f>
        <v>#N/A</v>
      </c>
      <c r="BE186" s="968" t="e" cm="1">
        <f t="array" ref="BE186">_xlfn.XLOOKUP(BE$1,'Copy of PY1 Data(H)'!$A$1:$CZ$1,_xlfn.XLOOKUP($B186,'Copy of PY1 Data(H)'!$A$1:$A$288,'Copy of PY1 Data(H)'!$A$1:$CZ$288))</f>
        <v>#N/A</v>
      </c>
      <c r="BF186" s="968" t="e" cm="1">
        <f t="array" ref="BF186">_xlfn.XLOOKUP(BF$1,'Copy of PY1 Data(H)'!$A$1:$CZ$1,_xlfn.XLOOKUP($B186,'Copy of PY1 Data(H)'!$A$1:$A$288,'Copy of PY1 Data(H)'!$A$1:$CZ$288))</f>
        <v>#N/A</v>
      </c>
      <c r="BG186" s="968" t="e" cm="1">
        <f t="array" ref="BG186">_xlfn.XLOOKUP(BG$1,'Copy of PY1 Data(H)'!$A$1:$CZ$1,_xlfn.XLOOKUP($B186,'Copy of PY1 Data(H)'!$A$1:$A$288,'Copy of PY1 Data(H)'!$A$1:$CZ$288))</f>
        <v>#N/A</v>
      </c>
      <c r="BH186" s="968" t="e" cm="1">
        <f t="array" ref="BH186">_xlfn.XLOOKUP(BH$1,'Copy of PY1 Data(H)'!$A$1:$CZ$1,_xlfn.XLOOKUP($B186,'Copy of PY1 Data(H)'!$A$1:$A$288,'Copy of PY1 Data(H)'!$A$1:$CZ$288))</f>
        <v>#N/A</v>
      </c>
      <c r="BI186" s="968" t="e" cm="1">
        <f t="array" ref="BI186">_xlfn.XLOOKUP(BI$1,'Copy of PY1 Data(H)'!$A$1:$CZ$1,_xlfn.XLOOKUP($B186,'Copy of PY1 Data(H)'!$A$1:$A$288,'Copy of PY1 Data(H)'!$A$1:$CZ$288))</f>
        <v>#N/A</v>
      </c>
      <c r="BJ186" s="968" t="e" cm="1">
        <f t="array" ref="BJ186">_xlfn.XLOOKUP(BJ$1,'Copy of PY1 Data(H)'!$A$1:$CZ$1,_xlfn.XLOOKUP($B186,'Copy of PY1 Data(H)'!$A$1:$A$288,'Copy of PY1 Data(H)'!$A$1:$CZ$288))</f>
        <v>#N/A</v>
      </c>
      <c r="BK186" s="968" t="e" cm="1">
        <f t="array" ref="BK186">_xlfn.XLOOKUP(BK$1,'Copy of PY1 Data(H)'!$A$1:$CZ$1,_xlfn.XLOOKUP($B186,'Copy of PY1 Data(H)'!$A$1:$A$288,'Copy of PY1 Data(H)'!$A$1:$CZ$288))</f>
        <v>#N/A</v>
      </c>
      <c r="BL186" s="968" t="e" cm="1">
        <f t="array" ref="BL186">_xlfn.XLOOKUP(BL$1,'Copy of PY1 Data(H)'!$A$1:$CZ$1,_xlfn.XLOOKUP($B186,'Copy of PY1 Data(H)'!$A$1:$A$288,'Copy of PY1 Data(H)'!$A$1:$CZ$288))</f>
        <v>#N/A</v>
      </c>
      <c r="BM186" s="968" t="e" cm="1">
        <f t="array" ref="BM186">_xlfn.XLOOKUP(BM$1,'Copy of PY1 Data(H)'!$A$1:$CZ$1,_xlfn.XLOOKUP($B186,'Copy of PY1 Data(H)'!$A$1:$A$288,'Copy of PY1 Data(H)'!$A$1:$CZ$288))</f>
        <v>#N/A</v>
      </c>
      <c r="BN186" s="968" t="e" cm="1">
        <f t="array" ref="BN186">_xlfn.XLOOKUP(BN$1,'Copy of PY1 Data(H)'!$A$1:$CZ$1,_xlfn.XLOOKUP($B186,'Copy of PY1 Data(H)'!$A$1:$A$288,'Copy of PY1 Data(H)'!$A$1:$CZ$288))</f>
        <v>#N/A</v>
      </c>
      <c r="BO186" s="968" t="e" cm="1">
        <f t="array" ref="BO186">_xlfn.XLOOKUP(BO$1,'Copy of PY1 Data(H)'!$A$1:$CZ$1,_xlfn.XLOOKUP($B186,'Copy of PY1 Data(H)'!$A$1:$A$288,'Copy of PY1 Data(H)'!$A$1:$CZ$288))</f>
        <v>#N/A</v>
      </c>
      <c r="BP186" s="968" t="e" cm="1">
        <f t="array" ref="BP186">_xlfn.XLOOKUP(BP$1,'Copy of PY1 Data(H)'!$A$1:$CZ$1,_xlfn.XLOOKUP($B186,'Copy of PY1 Data(H)'!$A$1:$A$288,'Copy of PY1 Data(H)'!$A$1:$CZ$288))</f>
        <v>#N/A</v>
      </c>
      <c r="BQ186" s="968" t="e" cm="1">
        <f t="array" ref="BQ186">_xlfn.XLOOKUP(BQ$1,'Copy of PY1 Data(H)'!$A$1:$CZ$1,_xlfn.XLOOKUP($B186,'Copy of PY1 Data(H)'!$A$1:$A$288,'Copy of PY1 Data(H)'!$A$1:$CZ$288))</f>
        <v>#N/A</v>
      </c>
      <c r="BR186" s="968" t="e" cm="1">
        <f t="array" ref="BR186">_xlfn.XLOOKUP(BR$1,'Copy of PY1 Data(H)'!$A$1:$CZ$1,_xlfn.XLOOKUP($B186,'Copy of PY1 Data(H)'!$A$1:$A$288,'Copy of PY1 Data(H)'!$A$1:$CZ$288))</f>
        <v>#N/A</v>
      </c>
      <c r="BS186" s="968" t="e" cm="1">
        <f t="array" ref="BS186">_xlfn.XLOOKUP(BS$1,'Copy of PY1 Data(H)'!$A$1:$CZ$1,_xlfn.XLOOKUP($B186,'Copy of PY1 Data(H)'!$A$1:$A$288,'Copy of PY1 Data(H)'!$A$1:$CZ$288))</f>
        <v>#N/A</v>
      </c>
      <c r="BT186" s="968" t="e" cm="1">
        <f t="array" ref="BT186">_xlfn.XLOOKUP(BT$1,'Copy of PY1 Data(H)'!$A$1:$CZ$1,_xlfn.XLOOKUP($B186,'Copy of PY1 Data(H)'!$A$1:$A$288,'Copy of PY1 Data(H)'!$A$1:$CZ$288))</f>
        <v>#N/A</v>
      </c>
      <c r="BU186" s="968" t="e" cm="1">
        <f t="array" ref="BU186">_xlfn.XLOOKUP(BU$1,'Copy of PY1 Data(H)'!$A$1:$CZ$1,_xlfn.XLOOKUP($B186,'Copy of PY1 Data(H)'!$A$1:$A$288,'Copy of PY1 Data(H)'!$A$1:$CZ$288))</f>
        <v>#N/A</v>
      </c>
      <c r="BV186" s="968" t="e" cm="1">
        <f t="array" ref="BV186">_xlfn.XLOOKUP(BV$1,'Copy of PY1 Data(H)'!$A$1:$CZ$1,_xlfn.XLOOKUP($B186,'Copy of PY1 Data(H)'!$A$1:$A$288,'Copy of PY1 Data(H)'!$A$1:$CZ$288))</f>
        <v>#N/A</v>
      </c>
      <c r="BW186" s="968" t="e" cm="1">
        <f t="array" ref="BW186">_xlfn.XLOOKUP(BW$1,'Copy of PY1 Data(H)'!$A$1:$CZ$1,_xlfn.XLOOKUP($B186,'Copy of PY1 Data(H)'!$A$1:$A$288,'Copy of PY1 Data(H)'!$A$1:$CZ$288))</f>
        <v>#N/A</v>
      </c>
      <c r="BX186" s="968" t="e" cm="1">
        <f t="array" ref="BX186">_xlfn.XLOOKUP(BX$1,'Copy of PY1 Data(H)'!$A$1:$CZ$1,_xlfn.XLOOKUP($B186,'Copy of PY1 Data(H)'!$A$1:$A$288,'Copy of PY1 Data(H)'!$A$1:$CZ$288))</f>
        <v>#N/A</v>
      </c>
      <c r="BY186" s="968" t="e" cm="1">
        <f t="array" ref="BY186">_xlfn.XLOOKUP(BY$1,'Copy of PY1 Data(H)'!$A$1:$CZ$1,_xlfn.XLOOKUP($B186,'Copy of PY1 Data(H)'!$A$1:$A$288,'Copy of PY1 Data(H)'!$A$1:$CZ$288))</f>
        <v>#N/A</v>
      </c>
      <c r="BZ186" s="968" t="e" cm="1">
        <f t="array" ref="BZ186">_xlfn.XLOOKUP(BZ$1,'Copy of PY1 Data(H)'!$A$1:$CZ$1,_xlfn.XLOOKUP($B186,'Copy of PY1 Data(H)'!$A$1:$A$288,'Copy of PY1 Data(H)'!$A$1:$CZ$288))</f>
        <v>#N/A</v>
      </c>
      <c r="CA186" s="968" t="e" cm="1">
        <f t="array" ref="CA186">_xlfn.XLOOKUP(CA$1,'Copy of PY1 Data(H)'!$A$1:$CZ$1,_xlfn.XLOOKUP($B186,'Copy of PY1 Data(H)'!$A$1:$A$288,'Copy of PY1 Data(H)'!$A$1:$CZ$288))</f>
        <v>#N/A</v>
      </c>
      <c r="CB186" s="968" t="e" cm="1">
        <f t="array" ref="CB186">_xlfn.XLOOKUP(CB$1,'Copy of PY1 Data(H)'!$A$1:$CZ$1,_xlfn.XLOOKUP($B186,'Copy of PY1 Data(H)'!$A$1:$A$288,'Copy of PY1 Data(H)'!$A$1:$CZ$288))</f>
        <v>#N/A</v>
      </c>
      <c r="CC186" s="968" t="e" cm="1">
        <f t="array" ref="CC186">_xlfn.XLOOKUP(CC$1,'Copy of PY1 Data(H)'!$A$1:$CZ$1,_xlfn.XLOOKUP($B186,'Copy of PY1 Data(H)'!$A$1:$A$288,'Copy of PY1 Data(H)'!$A$1:$CZ$288))</f>
        <v>#N/A</v>
      </c>
      <c r="CD186" s="968" t="e" cm="1">
        <f t="array" ref="CD186">_xlfn.XLOOKUP(CD$1,'Copy of PY1 Data(H)'!$A$1:$CZ$1,_xlfn.XLOOKUP($B186,'Copy of PY1 Data(H)'!$A$1:$A$288,'Copy of PY1 Data(H)'!$A$1:$CZ$288))</f>
        <v>#N/A</v>
      </c>
    </row>
    <row r="187" spans="1:82" s="968" customFormat="1" x14ac:dyDescent="0.3">
      <c r="B187" s="968" t="s">
        <v>2969</v>
      </c>
      <c r="D187" s="968" t="e" cm="1">
        <f t="array" ref="D187">_xlfn.XLOOKUP(D$1,'Copy of PY1 Data(H)'!$A$1:$CZ$1,_xlfn.XLOOKUP($B187,'Copy of PY1 Data(H)'!$A$1:$A$288,'Copy of PY1 Data(H)'!$A$1:$CZ$288))</f>
        <v>#N/A</v>
      </c>
      <c r="E187" s="968" t="e" cm="1">
        <f t="array" ref="E187">_xlfn.XLOOKUP(E$1,'Copy of PY1 Data(H)'!$A$1:$CZ$1,_xlfn.XLOOKUP($B187,'Copy of PY1 Data(H)'!$A$1:$A$288,'Copy of PY1 Data(H)'!$A$1:$CZ$288))</f>
        <v>#N/A</v>
      </c>
      <c r="F187" s="968" t="e" cm="1">
        <f t="array" ref="F187">_xlfn.XLOOKUP(F$1,'Copy of PY1 Data(H)'!$A$1:$CZ$1,_xlfn.XLOOKUP($B187,'Copy of PY1 Data(H)'!$A$1:$A$288,'Copy of PY1 Data(H)'!$A$1:$CZ$288))</f>
        <v>#N/A</v>
      </c>
      <c r="G187" s="968" t="e" cm="1">
        <f t="array" ref="G187">_xlfn.XLOOKUP(G$1,'Copy of PY1 Data(H)'!$A$1:$CZ$1,_xlfn.XLOOKUP($B187,'Copy of PY1 Data(H)'!$A$1:$A$288,'Copy of PY1 Data(H)'!$A$1:$CZ$288))</f>
        <v>#N/A</v>
      </c>
      <c r="H187" s="968" t="e" cm="1">
        <f t="array" ref="H187">_xlfn.XLOOKUP(H$1,'Copy of PY1 Data(H)'!$A$1:$CZ$1,_xlfn.XLOOKUP($B187,'Copy of PY1 Data(H)'!$A$1:$A$288,'Copy of PY1 Data(H)'!$A$1:$CZ$288))</f>
        <v>#N/A</v>
      </c>
      <c r="I187" s="968" t="e" cm="1">
        <f t="array" ref="I187">_xlfn.XLOOKUP(I$1,'Copy of PY1 Data(H)'!$A$1:$CZ$1,_xlfn.XLOOKUP($B187,'Copy of PY1 Data(H)'!$A$1:$A$288,'Copy of PY1 Data(H)'!$A$1:$CZ$288))</f>
        <v>#N/A</v>
      </c>
      <c r="J187" s="968" t="e" cm="1">
        <f t="array" ref="J187">_xlfn.XLOOKUP(J$1,'Copy of PY1 Data(H)'!$A$1:$CZ$1,_xlfn.XLOOKUP($B187,'Copy of PY1 Data(H)'!$A$1:$A$288,'Copy of PY1 Data(H)'!$A$1:$CZ$288))</f>
        <v>#N/A</v>
      </c>
      <c r="K187" s="968" t="e" cm="1">
        <f t="array" ref="K187">_xlfn.XLOOKUP(K$1,'Copy of PY1 Data(H)'!$A$1:$CZ$1,_xlfn.XLOOKUP($B187,'Copy of PY1 Data(H)'!$A$1:$A$288,'Copy of PY1 Data(H)'!$A$1:$CZ$288))</f>
        <v>#N/A</v>
      </c>
      <c r="L187" s="968" t="e" cm="1">
        <f t="array" ref="L187">_xlfn.XLOOKUP(L$1,'Copy of PY1 Data(H)'!$A$1:$CZ$1,_xlfn.XLOOKUP($B187,'Copy of PY1 Data(H)'!$A$1:$A$288,'Copy of PY1 Data(H)'!$A$1:$CZ$288))</f>
        <v>#N/A</v>
      </c>
      <c r="M187" s="968" t="e" cm="1">
        <f t="array" ref="M187">_xlfn.XLOOKUP(M$1,'Copy of PY1 Data(H)'!$A$1:$CZ$1,_xlfn.XLOOKUP($B187,'Copy of PY1 Data(H)'!$A$1:$A$288,'Copy of PY1 Data(H)'!$A$1:$CZ$288))</f>
        <v>#N/A</v>
      </c>
      <c r="N187" s="968" t="e" cm="1">
        <f t="array" ref="N187">_xlfn.XLOOKUP(N$1,'Copy of PY1 Data(H)'!$A$1:$CZ$1,_xlfn.XLOOKUP($B187,'Copy of PY1 Data(H)'!$A$1:$A$288,'Copy of PY1 Data(H)'!$A$1:$CZ$288))</f>
        <v>#N/A</v>
      </c>
      <c r="O187" s="968" t="e" cm="1">
        <f t="array" ref="O187">_xlfn.XLOOKUP(O$1,'Copy of PY1 Data(H)'!$A$1:$CZ$1,_xlfn.XLOOKUP($B187,'Copy of PY1 Data(H)'!$A$1:$A$288,'Copy of PY1 Data(H)'!$A$1:$CZ$288))</f>
        <v>#N/A</v>
      </c>
      <c r="P187" s="968" t="e" cm="1">
        <f t="array" ref="P187">_xlfn.XLOOKUP(P$1,'Copy of PY1 Data(H)'!$A$1:$CZ$1,_xlfn.XLOOKUP($B187,'Copy of PY1 Data(H)'!$A$1:$A$288,'Copy of PY1 Data(H)'!$A$1:$CZ$288))</f>
        <v>#N/A</v>
      </c>
      <c r="Q187" s="968" t="e" cm="1">
        <f t="array" ref="Q187">_xlfn.XLOOKUP(Q$1,'Copy of PY1 Data(H)'!$A$1:$CZ$1,_xlfn.XLOOKUP($B187,'Copy of PY1 Data(H)'!$A$1:$A$288,'Copy of PY1 Data(H)'!$A$1:$CZ$288))</f>
        <v>#N/A</v>
      </c>
      <c r="R187" s="968" t="e" cm="1">
        <f t="array" ref="R187">_xlfn.XLOOKUP(R$1,'Copy of PY1 Data(H)'!$A$1:$CZ$1,_xlfn.XLOOKUP($B187,'Copy of PY1 Data(H)'!$A$1:$A$288,'Copy of PY1 Data(H)'!$A$1:$CZ$288))</f>
        <v>#N/A</v>
      </c>
      <c r="S187" s="968" t="e" cm="1">
        <f t="array" ref="S187">_xlfn.XLOOKUP(S$1,'Copy of PY1 Data(H)'!$A$1:$CZ$1,_xlfn.XLOOKUP($B187,'Copy of PY1 Data(H)'!$A$1:$A$288,'Copy of PY1 Data(H)'!$A$1:$CZ$288))</f>
        <v>#N/A</v>
      </c>
      <c r="T187" s="968" t="e" cm="1">
        <f t="array" ref="T187">_xlfn.XLOOKUP(T$1,'Copy of PY1 Data(H)'!$A$1:$CZ$1,_xlfn.XLOOKUP($B187,'Copy of PY1 Data(H)'!$A$1:$A$288,'Copy of PY1 Data(H)'!$A$1:$CZ$288))</f>
        <v>#N/A</v>
      </c>
      <c r="U187" s="968" t="e" cm="1">
        <f t="array" ref="U187">_xlfn.XLOOKUP(U$1,'Copy of PY1 Data(H)'!$A$1:$CZ$1,_xlfn.XLOOKUP($B187,'Copy of PY1 Data(H)'!$A$1:$A$288,'Copy of PY1 Data(H)'!$A$1:$CZ$288))</f>
        <v>#N/A</v>
      </c>
      <c r="V187" s="968" t="e" cm="1">
        <f t="array" ref="V187">_xlfn.XLOOKUP(V$1,'Copy of PY1 Data(H)'!$A$1:$CZ$1,_xlfn.XLOOKUP($B187,'Copy of PY1 Data(H)'!$A$1:$A$288,'Copy of PY1 Data(H)'!$A$1:$CZ$288))</f>
        <v>#N/A</v>
      </c>
      <c r="W187" s="968" t="e" cm="1">
        <f t="array" ref="W187">_xlfn.XLOOKUP(W$1,'Copy of PY1 Data(H)'!$A$1:$CZ$1,_xlfn.XLOOKUP($B187,'Copy of PY1 Data(H)'!$A$1:$A$288,'Copy of PY1 Data(H)'!$A$1:$CZ$288))</f>
        <v>#N/A</v>
      </c>
      <c r="X187" s="968" t="e" cm="1">
        <f t="array" ref="X187">_xlfn.XLOOKUP(X$1,'Copy of PY1 Data(H)'!$A$1:$CZ$1,_xlfn.XLOOKUP($B187,'Copy of PY1 Data(H)'!$A$1:$A$288,'Copy of PY1 Data(H)'!$A$1:$CZ$288))</f>
        <v>#N/A</v>
      </c>
      <c r="Y187" s="968" t="e" cm="1">
        <f t="array" ref="Y187">_xlfn.XLOOKUP(Y$1,'Copy of PY1 Data(H)'!$A$1:$CZ$1,_xlfn.XLOOKUP($B187,'Copy of PY1 Data(H)'!$A$1:$A$288,'Copy of PY1 Data(H)'!$A$1:$CZ$288))</f>
        <v>#N/A</v>
      </c>
      <c r="Z187" s="968" t="e" cm="1">
        <f t="array" ref="Z187">_xlfn.XLOOKUP(Z$1,'Copy of PY1 Data(H)'!$A$1:$CZ$1,_xlfn.XLOOKUP($B187,'Copy of PY1 Data(H)'!$A$1:$A$288,'Copy of PY1 Data(H)'!$A$1:$CZ$288))</f>
        <v>#N/A</v>
      </c>
      <c r="AA187" s="968" t="e" cm="1">
        <f t="array" ref="AA187">_xlfn.XLOOKUP(AA$1,'Copy of PY1 Data(H)'!$A$1:$CZ$1,_xlfn.XLOOKUP($B187,'Copy of PY1 Data(H)'!$A$1:$A$288,'Copy of PY1 Data(H)'!$A$1:$CZ$288))</f>
        <v>#N/A</v>
      </c>
      <c r="AB187" s="968" t="e" cm="1">
        <f t="array" ref="AB187">_xlfn.XLOOKUP(AB$1,'Copy of PY1 Data(H)'!$A$1:$CZ$1,_xlfn.XLOOKUP($B187,'Copy of PY1 Data(H)'!$A$1:$A$288,'Copy of PY1 Data(H)'!$A$1:$CZ$288))</f>
        <v>#N/A</v>
      </c>
      <c r="AC187" s="968" t="e" cm="1">
        <f t="array" ref="AC187">_xlfn.XLOOKUP(AC$1,'Copy of PY1 Data(H)'!$A$1:$CZ$1,_xlfn.XLOOKUP($B187,'Copy of PY1 Data(H)'!$A$1:$A$288,'Copy of PY1 Data(H)'!$A$1:$CZ$288))</f>
        <v>#N/A</v>
      </c>
      <c r="AD187" s="968" t="e" cm="1">
        <f t="array" ref="AD187">_xlfn.XLOOKUP(AD$1,'Copy of PY1 Data(H)'!$A$1:$CZ$1,_xlfn.XLOOKUP($B187,'Copy of PY1 Data(H)'!$A$1:$A$288,'Copy of PY1 Data(H)'!$A$1:$CZ$288))</f>
        <v>#N/A</v>
      </c>
      <c r="AE187" s="968" t="e" cm="1">
        <f t="array" ref="AE187">_xlfn.XLOOKUP(AE$1,'Copy of PY1 Data(H)'!$A$1:$CZ$1,_xlfn.XLOOKUP($B187,'Copy of PY1 Data(H)'!$A$1:$A$288,'Copy of PY1 Data(H)'!$A$1:$CZ$288))</f>
        <v>#N/A</v>
      </c>
      <c r="AF187" s="968" t="e" cm="1">
        <f t="array" ref="AF187">_xlfn.XLOOKUP(AF$1,'Copy of PY1 Data(H)'!$A$1:$CZ$1,_xlfn.XLOOKUP($B187,'Copy of PY1 Data(H)'!$A$1:$A$288,'Copy of PY1 Data(H)'!$A$1:$CZ$288))</f>
        <v>#N/A</v>
      </c>
      <c r="AG187" s="968" t="e" cm="1">
        <f t="array" ref="AG187">_xlfn.XLOOKUP(AG$1,'Copy of PY1 Data(H)'!$A$1:$CZ$1,_xlfn.XLOOKUP($B187,'Copy of PY1 Data(H)'!$A$1:$A$288,'Copy of PY1 Data(H)'!$A$1:$CZ$288))</f>
        <v>#N/A</v>
      </c>
      <c r="AH187" s="968" t="e" cm="1">
        <f t="array" ref="AH187">_xlfn.XLOOKUP(AH$1,'Copy of PY1 Data(H)'!$A$1:$CZ$1,_xlfn.XLOOKUP($B187,'Copy of PY1 Data(H)'!$A$1:$A$288,'Copy of PY1 Data(H)'!$A$1:$CZ$288))</f>
        <v>#N/A</v>
      </c>
      <c r="AI187" s="968" t="e" cm="1">
        <f t="array" ref="AI187">_xlfn.XLOOKUP(AI$1,'Copy of PY1 Data(H)'!$A$1:$CZ$1,_xlfn.XLOOKUP($B187,'Copy of PY1 Data(H)'!$A$1:$A$288,'Copy of PY1 Data(H)'!$A$1:$CZ$288))</f>
        <v>#N/A</v>
      </c>
      <c r="AJ187" s="968" t="e" cm="1">
        <f t="array" ref="AJ187">_xlfn.XLOOKUP(AJ$1,'Copy of PY1 Data(H)'!$A$1:$CZ$1,_xlfn.XLOOKUP($B187,'Copy of PY1 Data(H)'!$A$1:$A$288,'Copy of PY1 Data(H)'!$A$1:$CZ$288))</f>
        <v>#N/A</v>
      </c>
      <c r="AK187" s="968" t="e" cm="1">
        <f t="array" ref="AK187">_xlfn.XLOOKUP(AK$1,'Copy of PY1 Data(H)'!$A$1:$CZ$1,_xlfn.XLOOKUP($B187,'Copy of PY1 Data(H)'!$A$1:$A$288,'Copy of PY1 Data(H)'!$A$1:$CZ$288))</f>
        <v>#N/A</v>
      </c>
      <c r="AL187" s="968" t="e" cm="1">
        <f t="array" ref="AL187">_xlfn.XLOOKUP(AL$1,'Copy of PY1 Data(H)'!$A$1:$CZ$1,_xlfn.XLOOKUP($B187,'Copy of PY1 Data(H)'!$A$1:$A$288,'Copy of PY1 Data(H)'!$A$1:$CZ$288))</f>
        <v>#N/A</v>
      </c>
      <c r="AM187" s="968" t="e" cm="1">
        <f t="array" ref="AM187">_xlfn.XLOOKUP(AM$1,'Copy of PY1 Data(H)'!$A$1:$CZ$1,_xlfn.XLOOKUP($B187,'Copy of PY1 Data(H)'!$A$1:$A$288,'Copy of PY1 Data(H)'!$A$1:$CZ$288))</f>
        <v>#N/A</v>
      </c>
      <c r="AN187" s="968" t="e" cm="1">
        <f t="array" ref="AN187">_xlfn.XLOOKUP(AN$1,'Copy of PY1 Data(H)'!$A$1:$CZ$1,_xlfn.XLOOKUP($B187,'Copy of PY1 Data(H)'!$A$1:$A$288,'Copy of PY1 Data(H)'!$A$1:$CZ$288))</f>
        <v>#N/A</v>
      </c>
      <c r="AO187" s="968" t="e" cm="1">
        <f t="array" ref="AO187">_xlfn.XLOOKUP(AO$1,'Copy of PY1 Data(H)'!$A$1:$CZ$1,_xlfn.XLOOKUP($B187,'Copy of PY1 Data(H)'!$A$1:$A$288,'Copy of PY1 Data(H)'!$A$1:$CZ$288))</f>
        <v>#N/A</v>
      </c>
      <c r="AP187" s="968" t="e" cm="1">
        <f t="array" ref="AP187">_xlfn.XLOOKUP(AP$1,'Copy of PY1 Data(H)'!$A$1:$CZ$1,_xlfn.XLOOKUP($B187,'Copy of PY1 Data(H)'!$A$1:$A$288,'Copy of PY1 Data(H)'!$A$1:$CZ$288))</f>
        <v>#N/A</v>
      </c>
      <c r="AQ187" s="968" t="e" cm="1">
        <f t="array" ref="AQ187">_xlfn.XLOOKUP(AQ$1,'Copy of PY1 Data(H)'!$A$1:$CZ$1,_xlfn.XLOOKUP($B187,'Copy of PY1 Data(H)'!$A$1:$A$288,'Copy of PY1 Data(H)'!$A$1:$CZ$288))</f>
        <v>#N/A</v>
      </c>
      <c r="AR187" s="968" t="e" cm="1">
        <f t="array" ref="AR187">_xlfn.XLOOKUP(AR$1,'Copy of PY1 Data(H)'!$A$1:$CZ$1,_xlfn.XLOOKUP($B187,'Copy of PY1 Data(H)'!$A$1:$A$288,'Copy of PY1 Data(H)'!$A$1:$CZ$288))</f>
        <v>#N/A</v>
      </c>
      <c r="AS187" s="968" t="e" cm="1">
        <f t="array" ref="AS187">_xlfn.XLOOKUP(AS$1,'Copy of PY1 Data(H)'!$A$1:$CZ$1,_xlfn.XLOOKUP($B187,'Copy of PY1 Data(H)'!$A$1:$A$288,'Copy of PY1 Data(H)'!$A$1:$CZ$288))</f>
        <v>#N/A</v>
      </c>
      <c r="AT187" s="968" t="e" cm="1">
        <f t="array" ref="AT187">_xlfn.XLOOKUP(AT$1,'Copy of PY1 Data(H)'!$A$1:$CZ$1,_xlfn.XLOOKUP($B187,'Copy of PY1 Data(H)'!$A$1:$A$288,'Copy of PY1 Data(H)'!$A$1:$CZ$288))</f>
        <v>#N/A</v>
      </c>
      <c r="AU187" s="968" t="e" cm="1">
        <f t="array" ref="AU187">_xlfn.XLOOKUP(AU$1,'Copy of PY1 Data(H)'!$A$1:$CZ$1,_xlfn.XLOOKUP($B187,'Copy of PY1 Data(H)'!$A$1:$A$288,'Copy of PY1 Data(H)'!$A$1:$CZ$288))</f>
        <v>#N/A</v>
      </c>
      <c r="AV187" s="968" t="e" cm="1">
        <f t="array" ref="AV187">_xlfn.XLOOKUP(AV$1,'Copy of PY1 Data(H)'!$A$1:$CZ$1,_xlfn.XLOOKUP($B187,'Copy of PY1 Data(H)'!$A$1:$A$288,'Copy of PY1 Data(H)'!$A$1:$CZ$288))</f>
        <v>#N/A</v>
      </c>
      <c r="AW187" s="968" t="e" cm="1">
        <f t="array" ref="AW187">_xlfn.XLOOKUP(AW$1,'Copy of PY1 Data(H)'!$A$1:$CZ$1,_xlfn.XLOOKUP($B187,'Copy of PY1 Data(H)'!$A$1:$A$288,'Copy of PY1 Data(H)'!$A$1:$CZ$288))</f>
        <v>#N/A</v>
      </c>
      <c r="AX187" s="968" t="e" cm="1">
        <f t="array" ref="AX187">_xlfn.XLOOKUP(AX$1,'Copy of PY1 Data(H)'!$A$1:$CZ$1,_xlfn.XLOOKUP($B187,'Copy of PY1 Data(H)'!$A$1:$A$288,'Copy of PY1 Data(H)'!$A$1:$CZ$288))</f>
        <v>#N/A</v>
      </c>
      <c r="AY187" s="968" t="e" cm="1">
        <f t="array" ref="AY187">_xlfn.XLOOKUP(AY$1,'Copy of PY1 Data(H)'!$A$1:$CZ$1,_xlfn.XLOOKUP($B187,'Copy of PY1 Data(H)'!$A$1:$A$288,'Copy of PY1 Data(H)'!$A$1:$CZ$288))</f>
        <v>#N/A</v>
      </c>
      <c r="AZ187" s="968" t="e" cm="1">
        <f t="array" ref="AZ187">_xlfn.XLOOKUP(AZ$1,'Copy of PY1 Data(H)'!$A$1:$CZ$1,_xlfn.XLOOKUP($B187,'Copy of PY1 Data(H)'!$A$1:$A$288,'Copy of PY1 Data(H)'!$A$1:$CZ$288))</f>
        <v>#N/A</v>
      </c>
      <c r="BA187" s="968" t="e" cm="1">
        <f t="array" ref="BA187">_xlfn.XLOOKUP(BA$1,'Copy of PY1 Data(H)'!$A$1:$CZ$1,_xlfn.XLOOKUP($B187,'Copy of PY1 Data(H)'!$A$1:$A$288,'Copy of PY1 Data(H)'!$A$1:$CZ$288))</f>
        <v>#N/A</v>
      </c>
      <c r="BB187" s="968" t="e" cm="1">
        <f t="array" ref="BB187">_xlfn.XLOOKUP(BB$1,'Copy of PY1 Data(H)'!$A$1:$CZ$1,_xlfn.XLOOKUP($B187,'Copy of PY1 Data(H)'!$A$1:$A$288,'Copy of PY1 Data(H)'!$A$1:$CZ$288))</f>
        <v>#N/A</v>
      </c>
      <c r="BC187" s="968" t="e" cm="1">
        <f t="array" ref="BC187">_xlfn.XLOOKUP(BC$1,'Copy of PY1 Data(H)'!$A$1:$CZ$1,_xlfn.XLOOKUP($B187,'Copy of PY1 Data(H)'!$A$1:$A$288,'Copy of PY1 Data(H)'!$A$1:$CZ$288))</f>
        <v>#N/A</v>
      </c>
      <c r="BD187" s="968" t="e" cm="1">
        <f t="array" ref="BD187">_xlfn.XLOOKUP(BD$1,'Copy of PY1 Data(H)'!$A$1:$CZ$1,_xlfn.XLOOKUP($B187,'Copy of PY1 Data(H)'!$A$1:$A$288,'Copy of PY1 Data(H)'!$A$1:$CZ$288))</f>
        <v>#N/A</v>
      </c>
      <c r="BE187" s="968" t="e" cm="1">
        <f t="array" ref="BE187">_xlfn.XLOOKUP(BE$1,'Copy of PY1 Data(H)'!$A$1:$CZ$1,_xlfn.XLOOKUP($B187,'Copy of PY1 Data(H)'!$A$1:$A$288,'Copy of PY1 Data(H)'!$A$1:$CZ$288))</f>
        <v>#N/A</v>
      </c>
      <c r="BF187" s="968" t="e" cm="1">
        <f t="array" ref="BF187">_xlfn.XLOOKUP(BF$1,'Copy of PY1 Data(H)'!$A$1:$CZ$1,_xlfn.XLOOKUP($B187,'Copy of PY1 Data(H)'!$A$1:$A$288,'Copy of PY1 Data(H)'!$A$1:$CZ$288))</f>
        <v>#N/A</v>
      </c>
      <c r="BG187" s="968" t="e" cm="1">
        <f t="array" ref="BG187">_xlfn.XLOOKUP(BG$1,'Copy of PY1 Data(H)'!$A$1:$CZ$1,_xlfn.XLOOKUP($B187,'Copy of PY1 Data(H)'!$A$1:$A$288,'Copy of PY1 Data(H)'!$A$1:$CZ$288))</f>
        <v>#N/A</v>
      </c>
      <c r="BH187" s="968" t="e" cm="1">
        <f t="array" ref="BH187">_xlfn.XLOOKUP(BH$1,'Copy of PY1 Data(H)'!$A$1:$CZ$1,_xlfn.XLOOKUP($B187,'Copy of PY1 Data(H)'!$A$1:$A$288,'Copy of PY1 Data(H)'!$A$1:$CZ$288))</f>
        <v>#N/A</v>
      </c>
      <c r="BI187" s="968" t="e" cm="1">
        <f t="array" ref="BI187">_xlfn.XLOOKUP(BI$1,'Copy of PY1 Data(H)'!$A$1:$CZ$1,_xlfn.XLOOKUP($B187,'Copy of PY1 Data(H)'!$A$1:$A$288,'Copy of PY1 Data(H)'!$A$1:$CZ$288))</f>
        <v>#N/A</v>
      </c>
      <c r="BJ187" s="968" t="e" cm="1">
        <f t="array" ref="BJ187">_xlfn.XLOOKUP(BJ$1,'Copy of PY1 Data(H)'!$A$1:$CZ$1,_xlfn.XLOOKUP($B187,'Copy of PY1 Data(H)'!$A$1:$A$288,'Copy of PY1 Data(H)'!$A$1:$CZ$288))</f>
        <v>#N/A</v>
      </c>
      <c r="BK187" s="968" t="e" cm="1">
        <f t="array" ref="BK187">_xlfn.XLOOKUP(BK$1,'Copy of PY1 Data(H)'!$A$1:$CZ$1,_xlfn.XLOOKUP($B187,'Copy of PY1 Data(H)'!$A$1:$A$288,'Copy of PY1 Data(H)'!$A$1:$CZ$288))</f>
        <v>#N/A</v>
      </c>
      <c r="BL187" s="968" t="e" cm="1">
        <f t="array" ref="BL187">_xlfn.XLOOKUP(BL$1,'Copy of PY1 Data(H)'!$A$1:$CZ$1,_xlfn.XLOOKUP($B187,'Copy of PY1 Data(H)'!$A$1:$A$288,'Copy of PY1 Data(H)'!$A$1:$CZ$288))</f>
        <v>#N/A</v>
      </c>
      <c r="BM187" s="968" t="e" cm="1">
        <f t="array" ref="BM187">_xlfn.XLOOKUP(BM$1,'Copy of PY1 Data(H)'!$A$1:$CZ$1,_xlfn.XLOOKUP($B187,'Copy of PY1 Data(H)'!$A$1:$A$288,'Copy of PY1 Data(H)'!$A$1:$CZ$288))</f>
        <v>#N/A</v>
      </c>
      <c r="BN187" s="968" t="e" cm="1">
        <f t="array" ref="BN187">_xlfn.XLOOKUP(BN$1,'Copy of PY1 Data(H)'!$A$1:$CZ$1,_xlfn.XLOOKUP($B187,'Copy of PY1 Data(H)'!$A$1:$A$288,'Copy of PY1 Data(H)'!$A$1:$CZ$288))</f>
        <v>#N/A</v>
      </c>
      <c r="BO187" s="968" t="e" cm="1">
        <f t="array" ref="BO187">_xlfn.XLOOKUP(BO$1,'Copy of PY1 Data(H)'!$A$1:$CZ$1,_xlfn.XLOOKUP($B187,'Copy of PY1 Data(H)'!$A$1:$A$288,'Copy of PY1 Data(H)'!$A$1:$CZ$288))</f>
        <v>#N/A</v>
      </c>
      <c r="BP187" s="968" t="e" cm="1">
        <f t="array" ref="BP187">_xlfn.XLOOKUP(BP$1,'Copy of PY1 Data(H)'!$A$1:$CZ$1,_xlfn.XLOOKUP($B187,'Copy of PY1 Data(H)'!$A$1:$A$288,'Copy of PY1 Data(H)'!$A$1:$CZ$288))</f>
        <v>#N/A</v>
      </c>
      <c r="BQ187" s="968" t="e" cm="1">
        <f t="array" ref="BQ187">_xlfn.XLOOKUP(BQ$1,'Copy of PY1 Data(H)'!$A$1:$CZ$1,_xlfn.XLOOKUP($B187,'Copy of PY1 Data(H)'!$A$1:$A$288,'Copy of PY1 Data(H)'!$A$1:$CZ$288))</f>
        <v>#N/A</v>
      </c>
      <c r="BR187" s="968" t="e" cm="1">
        <f t="array" ref="BR187">_xlfn.XLOOKUP(BR$1,'Copy of PY1 Data(H)'!$A$1:$CZ$1,_xlfn.XLOOKUP($B187,'Copy of PY1 Data(H)'!$A$1:$A$288,'Copy of PY1 Data(H)'!$A$1:$CZ$288))</f>
        <v>#N/A</v>
      </c>
      <c r="BS187" s="968" t="e" cm="1">
        <f t="array" ref="BS187">_xlfn.XLOOKUP(BS$1,'Copy of PY1 Data(H)'!$A$1:$CZ$1,_xlfn.XLOOKUP($B187,'Copy of PY1 Data(H)'!$A$1:$A$288,'Copy of PY1 Data(H)'!$A$1:$CZ$288))</f>
        <v>#N/A</v>
      </c>
      <c r="BT187" s="968" t="e" cm="1">
        <f t="array" ref="BT187">_xlfn.XLOOKUP(BT$1,'Copy of PY1 Data(H)'!$A$1:$CZ$1,_xlfn.XLOOKUP($B187,'Copy of PY1 Data(H)'!$A$1:$A$288,'Copy of PY1 Data(H)'!$A$1:$CZ$288))</f>
        <v>#N/A</v>
      </c>
      <c r="BU187" s="968" t="e" cm="1">
        <f t="array" ref="BU187">_xlfn.XLOOKUP(BU$1,'Copy of PY1 Data(H)'!$A$1:$CZ$1,_xlfn.XLOOKUP($B187,'Copy of PY1 Data(H)'!$A$1:$A$288,'Copy of PY1 Data(H)'!$A$1:$CZ$288))</f>
        <v>#N/A</v>
      </c>
      <c r="BV187" s="968" t="e" cm="1">
        <f t="array" ref="BV187">_xlfn.XLOOKUP(BV$1,'Copy of PY1 Data(H)'!$A$1:$CZ$1,_xlfn.XLOOKUP($B187,'Copy of PY1 Data(H)'!$A$1:$A$288,'Copy of PY1 Data(H)'!$A$1:$CZ$288))</f>
        <v>#N/A</v>
      </c>
      <c r="BW187" s="968" t="e" cm="1">
        <f t="array" ref="BW187">_xlfn.XLOOKUP(BW$1,'Copy of PY1 Data(H)'!$A$1:$CZ$1,_xlfn.XLOOKUP($B187,'Copy of PY1 Data(H)'!$A$1:$A$288,'Copy of PY1 Data(H)'!$A$1:$CZ$288))</f>
        <v>#N/A</v>
      </c>
      <c r="BX187" s="968" t="e" cm="1">
        <f t="array" ref="BX187">_xlfn.XLOOKUP(BX$1,'Copy of PY1 Data(H)'!$A$1:$CZ$1,_xlfn.XLOOKUP($B187,'Copy of PY1 Data(H)'!$A$1:$A$288,'Copy of PY1 Data(H)'!$A$1:$CZ$288))</f>
        <v>#N/A</v>
      </c>
      <c r="BY187" s="968" t="e" cm="1">
        <f t="array" ref="BY187">_xlfn.XLOOKUP(BY$1,'Copy of PY1 Data(H)'!$A$1:$CZ$1,_xlfn.XLOOKUP($B187,'Copy of PY1 Data(H)'!$A$1:$A$288,'Copy of PY1 Data(H)'!$A$1:$CZ$288))</f>
        <v>#N/A</v>
      </c>
      <c r="BZ187" s="968" t="e" cm="1">
        <f t="array" ref="BZ187">_xlfn.XLOOKUP(BZ$1,'Copy of PY1 Data(H)'!$A$1:$CZ$1,_xlfn.XLOOKUP($B187,'Copy of PY1 Data(H)'!$A$1:$A$288,'Copy of PY1 Data(H)'!$A$1:$CZ$288))</f>
        <v>#N/A</v>
      </c>
      <c r="CA187" s="968" t="e" cm="1">
        <f t="array" ref="CA187">_xlfn.XLOOKUP(CA$1,'Copy of PY1 Data(H)'!$A$1:$CZ$1,_xlfn.XLOOKUP($B187,'Copy of PY1 Data(H)'!$A$1:$A$288,'Copy of PY1 Data(H)'!$A$1:$CZ$288))</f>
        <v>#N/A</v>
      </c>
      <c r="CB187" s="968" t="e" cm="1">
        <f t="array" ref="CB187">_xlfn.XLOOKUP(CB$1,'Copy of PY1 Data(H)'!$A$1:$CZ$1,_xlfn.XLOOKUP($B187,'Copy of PY1 Data(H)'!$A$1:$A$288,'Copy of PY1 Data(H)'!$A$1:$CZ$288))</f>
        <v>#N/A</v>
      </c>
      <c r="CC187" s="968" t="e" cm="1">
        <f t="array" ref="CC187">_xlfn.XLOOKUP(CC$1,'Copy of PY1 Data(H)'!$A$1:$CZ$1,_xlfn.XLOOKUP($B187,'Copy of PY1 Data(H)'!$A$1:$A$288,'Copy of PY1 Data(H)'!$A$1:$CZ$288))</f>
        <v>#N/A</v>
      </c>
      <c r="CD187" s="968" t="e" cm="1">
        <f t="array" ref="CD187">_xlfn.XLOOKUP(CD$1,'Copy of PY1 Data(H)'!$A$1:$CZ$1,_xlfn.XLOOKUP($B187,'Copy of PY1 Data(H)'!$A$1:$A$288,'Copy of PY1 Data(H)'!$A$1:$CZ$288))</f>
        <v>#N/A</v>
      </c>
    </row>
    <row r="188" spans="1:82" x14ac:dyDescent="0.3">
      <c r="A188" s="180">
        <v>515</v>
      </c>
      <c r="C188" s="180"/>
      <c r="D188" s="180" cm="1">
        <f t="array" ref="D188">_xlfn.XLOOKUP(D$1,'Copy of PY1 Data(H)'!$A$1:$CZ$1,_xlfn.XLOOKUP($A188,'Copy of PY1 Data(H)'!$A$1:$A$288,'Copy of PY1 Data(H)'!$A$1:$CZ$288))</f>
        <v>204424</v>
      </c>
      <c r="E188" s="180" cm="1">
        <f t="array" ref="E188">_xlfn.XLOOKUP(E$1,'Copy of PY1 Data(H)'!$A$1:$CZ$1,_xlfn.XLOOKUP($A188,'Copy of PY1 Data(H)'!$A$1:$A$288,'Copy of PY1 Data(H)'!$A$1:$CZ$288))</f>
        <v>12755</v>
      </c>
      <c r="F188" s="180" cm="1">
        <f t="array" ref="F188">_xlfn.XLOOKUP(F$1,'Copy of PY1 Data(H)'!$A$1:$CZ$1,_xlfn.XLOOKUP($A188,'Copy of PY1 Data(H)'!$A$1:$A$288,'Copy of PY1 Data(H)'!$A$1:$CZ$288))</f>
        <v>0</v>
      </c>
      <c r="G188" s="180" cm="1">
        <f t="array" ref="G188">_xlfn.XLOOKUP(G$1,'Copy of PY1 Data(H)'!$A$1:$CZ$1,_xlfn.XLOOKUP($A188,'Copy of PY1 Data(H)'!$A$1:$A$288,'Copy of PY1 Data(H)'!$A$1:$CZ$288))</f>
        <v>542319</v>
      </c>
      <c r="H188" s="180" cm="1">
        <f t="array" ref="H188">_xlfn.XLOOKUP(H$1,'Copy of PY1 Data(H)'!$A$1:$CZ$1,_xlfn.XLOOKUP($A188,'Copy of PY1 Data(H)'!$A$1:$A$288,'Copy of PY1 Data(H)'!$A$1:$CZ$288))</f>
        <v>0</v>
      </c>
      <c r="I188" s="180" cm="1">
        <f t="array" ref="I188">_xlfn.XLOOKUP(I$1,'Copy of PY1 Data(H)'!$A$1:$CZ$1,_xlfn.XLOOKUP($A188,'Copy of PY1 Data(H)'!$A$1:$A$288,'Copy of PY1 Data(H)'!$A$1:$CZ$288))</f>
        <v>0</v>
      </c>
      <c r="J188" s="180" cm="1">
        <f t="array" ref="J188">_xlfn.XLOOKUP(J$1,'Copy of PY1 Data(H)'!$A$1:$CZ$1,_xlfn.XLOOKUP($A188,'Copy of PY1 Data(H)'!$A$1:$A$288,'Copy of PY1 Data(H)'!$A$1:$CZ$288))</f>
        <v>0</v>
      </c>
      <c r="K188" s="180" cm="1">
        <f t="array" ref="K188">_xlfn.XLOOKUP(K$1,'Copy of PY1 Data(H)'!$A$1:$CZ$1,_xlfn.XLOOKUP($A188,'Copy of PY1 Data(H)'!$A$1:$A$288,'Copy of PY1 Data(H)'!$A$1:$CZ$288))</f>
        <v>0</v>
      </c>
      <c r="L188" s="180" cm="1">
        <f t="array" ref="L188">_xlfn.XLOOKUP(L$1,'Copy of PY1 Data(H)'!$A$1:$CZ$1,_xlfn.XLOOKUP($A188,'Copy of PY1 Data(H)'!$A$1:$A$288,'Copy of PY1 Data(H)'!$A$1:$CZ$288))</f>
        <v>0</v>
      </c>
      <c r="M188" s="180" cm="1">
        <f t="array" ref="M188">_xlfn.XLOOKUP(M$1,'Copy of PY1 Data(H)'!$A$1:$CZ$1,_xlfn.XLOOKUP($A188,'Copy of PY1 Data(H)'!$A$1:$A$288,'Copy of PY1 Data(H)'!$A$1:$CZ$288))</f>
        <v>0</v>
      </c>
      <c r="N188" s="180" cm="1">
        <f t="array" ref="N188">_xlfn.XLOOKUP(N$1,'Copy of PY1 Data(H)'!$A$1:$CZ$1,_xlfn.XLOOKUP($A188,'Copy of PY1 Data(H)'!$A$1:$A$288,'Copy of PY1 Data(H)'!$A$1:$CZ$288))</f>
        <v>0</v>
      </c>
      <c r="O188" s="180" cm="1">
        <f t="array" ref="O188">_xlfn.XLOOKUP(O$1,'Copy of PY1 Data(H)'!$A$1:$CZ$1,_xlfn.XLOOKUP($A188,'Copy of PY1 Data(H)'!$A$1:$A$288,'Copy of PY1 Data(H)'!$A$1:$CZ$288))</f>
        <v>0</v>
      </c>
      <c r="P188" s="180" cm="1">
        <f t="array" ref="P188">_xlfn.XLOOKUP(P$1,'Copy of PY1 Data(H)'!$A$1:$CZ$1,_xlfn.XLOOKUP($A188,'Copy of PY1 Data(H)'!$A$1:$A$288,'Copy of PY1 Data(H)'!$A$1:$CZ$288))</f>
        <v>0</v>
      </c>
      <c r="Q188" s="180" cm="1">
        <f t="array" ref="Q188">_xlfn.XLOOKUP(Q$1,'Copy of PY1 Data(H)'!$A$1:$CZ$1,_xlfn.XLOOKUP($A188,'Copy of PY1 Data(H)'!$A$1:$A$288,'Copy of PY1 Data(H)'!$A$1:$CZ$288))</f>
        <v>0</v>
      </c>
      <c r="R188" s="180" cm="1">
        <f t="array" ref="R188">_xlfn.XLOOKUP(R$1,'Copy of PY1 Data(H)'!$A$1:$CZ$1,_xlfn.XLOOKUP($A188,'Copy of PY1 Data(H)'!$A$1:$A$288,'Copy of PY1 Data(H)'!$A$1:$CZ$288))</f>
        <v>0</v>
      </c>
      <c r="S188" s="180" cm="1">
        <f t="array" ref="S188">_xlfn.XLOOKUP(S$1,'Copy of PY1 Data(H)'!$A$1:$CZ$1,_xlfn.XLOOKUP($A188,'Copy of PY1 Data(H)'!$A$1:$A$288,'Copy of PY1 Data(H)'!$A$1:$CZ$288))</f>
        <v>0</v>
      </c>
      <c r="T188" s="180" cm="1">
        <f t="array" ref="T188">_xlfn.XLOOKUP(T$1,'Copy of PY1 Data(H)'!$A$1:$CZ$1,_xlfn.XLOOKUP($A188,'Copy of PY1 Data(H)'!$A$1:$A$288,'Copy of PY1 Data(H)'!$A$1:$CZ$288))</f>
        <v>189661</v>
      </c>
      <c r="U188" s="180" cm="1">
        <f t="array" ref="U188">_xlfn.XLOOKUP(U$1,'Copy of PY1 Data(H)'!$A$1:$CZ$1,_xlfn.XLOOKUP($A188,'Copy of PY1 Data(H)'!$A$1:$A$288,'Copy of PY1 Data(H)'!$A$1:$CZ$288))</f>
        <v>0</v>
      </c>
      <c r="V188" s="180" cm="1">
        <f t="array" ref="V188">_xlfn.XLOOKUP(V$1,'Copy of PY1 Data(H)'!$A$1:$CZ$1,_xlfn.XLOOKUP($A188,'Copy of PY1 Data(H)'!$A$1:$A$288,'Copy of PY1 Data(H)'!$A$1:$CZ$288))</f>
        <v>1336485</v>
      </c>
      <c r="W188" s="180" cm="1">
        <f t="array" ref="W188">_xlfn.XLOOKUP(W$1,'Copy of PY1 Data(H)'!$A$1:$CZ$1,_xlfn.XLOOKUP($A188,'Copy of PY1 Data(H)'!$A$1:$A$288,'Copy of PY1 Data(H)'!$A$1:$CZ$288))</f>
        <v>0</v>
      </c>
      <c r="X188" s="180" cm="1">
        <f t="array" ref="X188">_xlfn.XLOOKUP(X$1,'Copy of PY1 Data(H)'!$A$1:$CZ$1,_xlfn.XLOOKUP($A188,'Copy of PY1 Data(H)'!$A$1:$A$288,'Copy of PY1 Data(H)'!$A$1:$CZ$288))</f>
        <v>0</v>
      </c>
      <c r="Y188" s="180" cm="1">
        <f t="array" ref="Y188">_xlfn.XLOOKUP(Y$1,'Copy of PY1 Data(H)'!$A$1:$CZ$1,_xlfn.XLOOKUP($A188,'Copy of PY1 Data(H)'!$A$1:$A$288,'Copy of PY1 Data(H)'!$A$1:$CZ$288))</f>
        <v>0</v>
      </c>
      <c r="Z188" s="180" cm="1">
        <f t="array" ref="Z188">_xlfn.XLOOKUP(Z$1,'Copy of PY1 Data(H)'!$A$1:$CZ$1,_xlfn.XLOOKUP($A188,'Copy of PY1 Data(H)'!$A$1:$A$288,'Copy of PY1 Data(H)'!$A$1:$CZ$288))</f>
        <v>155000</v>
      </c>
      <c r="AA188" s="180" cm="1">
        <f t="array" ref="AA188">_xlfn.XLOOKUP(AA$1,'Copy of PY1 Data(H)'!$A$1:$CZ$1,_xlfn.XLOOKUP($A188,'Copy of PY1 Data(H)'!$A$1:$A$288,'Copy of PY1 Data(H)'!$A$1:$CZ$288))</f>
        <v>0</v>
      </c>
      <c r="AB188" s="180" cm="1">
        <f t="array" ref="AB188">_xlfn.XLOOKUP(AB$1,'Copy of PY1 Data(H)'!$A$1:$CZ$1,_xlfn.XLOOKUP($A188,'Copy of PY1 Data(H)'!$A$1:$A$288,'Copy of PY1 Data(H)'!$A$1:$CZ$288))</f>
        <v>0</v>
      </c>
      <c r="AC188" s="180" cm="1">
        <f t="array" ref="AC188">_xlfn.XLOOKUP(AC$1,'Copy of PY1 Data(H)'!$A$1:$CZ$1,_xlfn.XLOOKUP($A188,'Copy of PY1 Data(H)'!$A$1:$A$288,'Copy of PY1 Data(H)'!$A$1:$CZ$288))</f>
        <v>0</v>
      </c>
      <c r="AD188" s="180" cm="1">
        <f t="array" ref="AD188">_xlfn.XLOOKUP(AD$1,'Copy of PY1 Data(H)'!$A$1:$CZ$1,_xlfn.XLOOKUP($A188,'Copy of PY1 Data(H)'!$A$1:$A$288,'Copy of PY1 Data(H)'!$A$1:$CZ$288))</f>
        <v>0</v>
      </c>
      <c r="AE188" s="180" cm="1">
        <f t="array" ref="AE188">_xlfn.XLOOKUP(AE$1,'Copy of PY1 Data(H)'!$A$1:$CZ$1,_xlfn.XLOOKUP($A188,'Copy of PY1 Data(H)'!$A$1:$A$288,'Copy of PY1 Data(H)'!$A$1:$CZ$288))</f>
        <v>0</v>
      </c>
      <c r="AF188" s="180" cm="1">
        <f t="array" ref="AF188">_xlfn.XLOOKUP(AF$1,'Copy of PY1 Data(H)'!$A$1:$CZ$1,_xlfn.XLOOKUP($A188,'Copy of PY1 Data(H)'!$A$1:$A$288,'Copy of PY1 Data(H)'!$A$1:$CZ$288))</f>
        <v>69659203</v>
      </c>
      <c r="AG188" s="180" cm="1">
        <f t="array" ref="AG188">_xlfn.XLOOKUP(AG$1,'Copy of PY1 Data(H)'!$A$1:$CZ$1,_xlfn.XLOOKUP($A188,'Copy of PY1 Data(H)'!$A$1:$A$288,'Copy of PY1 Data(H)'!$A$1:$CZ$288))</f>
        <v>0</v>
      </c>
      <c r="AH188" s="180" cm="1">
        <f t="array" ref="AH188">_xlfn.XLOOKUP(AH$1,'Copy of PY1 Data(H)'!$A$1:$CZ$1,_xlfn.XLOOKUP($A188,'Copy of PY1 Data(H)'!$A$1:$A$288,'Copy of PY1 Data(H)'!$A$1:$CZ$288))</f>
        <v>0</v>
      </c>
      <c r="AI188" s="180" cm="1">
        <f t="array" ref="AI188">_xlfn.XLOOKUP(AI$1,'Copy of PY1 Data(H)'!$A$1:$CZ$1,_xlfn.XLOOKUP($A188,'Copy of PY1 Data(H)'!$A$1:$A$288,'Copy of PY1 Data(H)'!$A$1:$CZ$288))</f>
        <v>129875</v>
      </c>
      <c r="AJ188" s="180" cm="1">
        <f t="array" ref="AJ188">_xlfn.XLOOKUP(AJ$1,'Copy of PY1 Data(H)'!$A$1:$CZ$1,_xlfn.XLOOKUP($A188,'Copy of PY1 Data(H)'!$A$1:$A$288,'Copy of PY1 Data(H)'!$A$1:$CZ$288))</f>
        <v>0</v>
      </c>
      <c r="AK188" s="180" cm="1">
        <f t="array" ref="AK188">_xlfn.XLOOKUP(AK$1,'Copy of PY1 Data(H)'!$A$1:$CZ$1,_xlfn.XLOOKUP($A188,'Copy of PY1 Data(H)'!$A$1:$A$288,'Copy of PY1 Data(H)'!$A$1:$CZ$288))</f>
        <v>0</v>
      </c>
      <c r="AL188" s="180" cm="1">
        <f t="array" ref="AL188">_xlfn.XLOOKUP(AL$1,'Copy of PY1 Data(H)'!$A$1:$CZ$1,_xlfn.XLOOKUP($A188,'Copy of PY1 Data(H)'!$A$1:$A$288,'Copy of PY1 Data(H)'!$A$1:$CZ$288))</f>
        <v>0</v>
      </c>
      <c r="AM188" s="180" cm="1">
        <f t="array" ref="AM188">_xlfn.XLOOKUP(AM$1,'Copy of PY1 Data(H)'!$A$1:$CZ$1,_xlfn.XLOOKUP($A188,'Copy of PY1 Data(H)'!$A$1:$A$288,'Copy of PY1 Data(H)'!$A$1:$CZ$288))</f>
        <v>0</v>
      </c>
      <c r="AN188" s="180" cm="1">
        <f t="array" ref="AN188">_xlfn.XLOOKUP(AN$1,'Copy of PY1 Data(H)'!$A$1:$CZ$1,_xlfn.XLOOKUP($A188,'Copy of PY1 Data(H)'!$A$1:$A$288,'Copy of PY1 Data(H)'!$A$1:$CZ$288))</f>
        <v>17696444</v>
      </c>
      <c r="AO188" s="180" cm="1">
        <f t="array" ref="AO188">_xlfn.XLOOKUP(AO$1,'Copy of PY1 Data(H)'!$A$1:$CZ$1,_xlfn.XLOOKUP($A188,'Copy of PY1 Data(H)'!$A$1:$A$288,'Copy of PY1 Data(H)'!$A$1:$CZ$288))</f>
        <v>0</v>
      </c>
      <c r="AP188" s="180" cm="1">
        <f t="array" ref="AP188">_xlfn.XLOOKUP(AP$1,'Copy of PY1 Data(H)'!$A$1:$CZ$1,_xlfn.XLOOKUP($A188,'Copy of PY1 Data(H)'!$A$1:$A$288,'Copy of PY1 Data(H)'!$A$1:$CZ$288))</f>
        <v>0</v>
      </c>
      <c r="AQ188" s="180" cm="1">
        <f t="array" ref="AQ188">_xlfn.XLOOKUP(AQ$1,'Copy of PY1 Data(H)'!$A$1:$CZ$1,_xlfn.XLOOKUP($A188,'Copy of PY1 Data(H)'!$A$1:$A$288,'Copy of PY1 Data(H)'!$A$1:$CZ$288))</f>
        <v>0</v>
      </c>
      <c r="AR188" s="180" cm="1">
        <f t="array" ref="AR188">_xlfn.XLOOKUP(AR$1,'Copy of PY1 Data(H)'!$A$1:$CZ$1,_xlfn.XLOOKUP($A188,'Copy of PY1 Data(H)'!$A$1:$A$288,'Copy of PY1 Data(H)'!$A$1:$CZ$288))</f>
        <v>0</v>
      </c>
      <c r="AS188" s="180" cm="1">
        <f t="array" ref="AS188">_xlfn.XLOOKUP(AS$1,'Copy of PY1 Data(H)'!$A$1:$CZ$1,_xlfn.XLOOKUP($A188,'Copy of PY1 Data(H)'!$A$1:$A$288,'Copy of PY1 Data(H)'!$A$1:$CZ$288))</f>
        <v>0</v>
      </c>
      <c r="AT188" s="180" cm="1">
        <f t="array" ref="AT188">_xlfn.XLOOKUP(AT$1,'Copy of PY1 Data(H)'!$A$1:$CZ$1,_xlfn.XLOOKUP($A188,'Copy of PY1 Data(H)'!$A$1:$A$288,'Copy of PY1 Data(H)'!$A$1:$CZ$288))</f>
        <v>371872</v>
      </c>
      <c r="AU188" s="180" cm="1">
        <f t="array" ref="AU188">_xlfn.XLOOKUP(AU$1,'Copy of PY1 Data(H)'!$A$1:$CZ$1,_xlfn.XLOOKUP($A188,'Copy of PY1 Data(H)'!$A$1:$A$288,'Copy of PY1 Data(H)'!$A$1:$CZ$288))</f>
        <v>268221298</v>
      </c>
      <c r="AV188" s="180" cm="1">
        <f t="array" ref="AV188">_xlfn.XLOOKUP(AV$1,'Copy of PY1 Data(H)'!$A$1:$CZ$1,_xlfn.XLOOKUP($A188,'Copy of PY1 Data(H)'!$A$1:$A$288,'Copy of PY1 Data(H)'!$A$1:$CZ$288))</f>
        <v>21989045</v>
      </c>
      <c r="AW188" s="180" cm="1">
        <f t="array" ref="AW188">_xlfn.XLOOKUP(AW$1,'Copy of PY1 Data(H)'!$A$1:$CZ$1,_xlfn.XLOOKUP($A188,'Copy of PY1 Data(H)'!$A$1:$A$288,'Copy of PY1 Data(H)'!$A$1:$CZ$288))</f>
        <v>0</v>
      </c>
      <c r="AX188" s="180" cm="1">
        <f t="array" ref="AX188">_xlfn.XLOOKUP(AX$1,'Copy of PY1 Data(H)'!$A$1:$CZ$1,_xlfn.XLOOKUP($A188,'Copy of PY1 Data(H)'!$A$1:$A$288,'Copy of PY1 Data(H)'!$A$1:$CZ$288))</f>
        <v>4696455</v>
      </c>
      <c r="AY188" s="180" cm="1">
        <f t="array" ref="AY188">_xlfn.XLOOKUP(AY$1,'Copy of PY1 Data(H)'!$A$1:$CZ$1,_xlfn.XLOOKUP($A188,'Copy of PY1 Data(H)'!$A$1:$A$288,'Copy of PY1 Data(H)'!$A$1:$CZ$288))</f>
        <v>977796</v>
      </c>
      <c r="AZ188" s="180" cm="1">
        <f t="array" ref="AZ188">_xlfn.XLOOKUP(AZ$1,'Copy of PY1 Data(H)'!$A$1:$CZ$1,_xlfn.XLOOKUP($A188,'Copy of PY1 Data(H)'!$A$1:$A$288,'Copy of PY1 Data(H)'!$A$1:$CZ$288))</f>
        <v>0</v>
      </c>
      <c r="BA188" s="180" cm="1">
        <f t="array" ref="BA188">_xlfn.XLOOKUP(BA$1,'Copy of PY1 Data(H)'!$A$1:$CZ$1,_xlfn.XLOOKUP($A188,'Copy of PY1 Data(H)'!$A$1:$A$288,'Copy of PY1 Data(H)'!$A$1:$CZ$288))</f>
        <v>0</v>
      </c>
      <c r="BB188" s="180" cm="1">
        <f t="array" ref="BB188">_xlfn.XLOOKUP(BB$1,'Copy of PY1 Data(H)'!$A$1:$CZ$1,_xlfn.XLOOKUP($A188,'Copy of PY1 Data(H)'!$A$1:$A$288,'Copy of PY1 Data(H)'!$A$1:$CZ$288))</f>
        <v>89132</v>
      </c>
      <c r="BC188" s="180" cm="1">
        <f t="array" ref="BC188">_xlfn.XLOOKUP(BC$1,'Copy of PY1 Data(H)'!$A$1:$CZ$1,_xlfn.XLOOKUP($A188,'Copy of PY1 Data(H)'!$A$1:$A$288,'Copy of PY1 Data(H)'!$A$1:$CZ$288))</f>
        <v>0</v>
      </c>
      <c r="BD188" s="180" cm="1">
        <f t="array" ref="BD188">_xlfn.XLOOKUP(BD$1,'Copy of PY1 Data(H)'!$A$1:$CZ$1,_xlfn.XLOOKUP($A188,'Copy of PY1 Data(H)'!$A$1:$A$288,'Copy of PY1 Data(H)'!$A$1:$CZ$288))</f>
        <v>0</v>
      </c>
      <c r="BE188" s="180" cm="1">
        <f t="array" ref="BE188">_xlfn.XLOOKUP(BE$1,'Copy of PY1 Data(H)'!$A$1:$CZ$1,_xlfn.XLOOKUP($A188,'Copy of PY1 Data(H)'!$A$1:$A$288,'Copy of PY1 Data(H)'!$A$1:$CZ$288))</f>
        <v>0</v>
      </c>
      <c r="BF188" s="180" cm="1">
        <f t="array" ref="BF188">_xlfn.XLOOKUP(BF$1,'Copy of PY1 Data(H)'!$A$1:$CZ$1,_xlfn.XLOOKUP($A188,'Copy of PY1 Data(H)'!$A$1:$A$288,'Copy of PY1 Data(H)'!$A$1:$CZ$288))</f>
        <v>7540422</v>
      </c>
      <c r="BG188" s="180" cm="1">
        <f t="array" ref="BG188">_xlfn.XLOOKUP(BG$1,'Copy of PY1 Data(H)'!$A$1:$CZ$1,_xlfn.XLOOKUP($A188,'Copy of PY1 Data(H)'!$A$1:$A$288,'Copy of PY1 Data(H)'!$A$1:$CZ$288))</f>
        <v>0</v>
      </c>
      <c r="BH188" s="180" cm="1">
        <f t="array" ref="BH188">_xlfn.XLOOKUP(BH$1,'Copy of PY1 Data(H)'!$A$1:$CZ$1,_xlfn.XLOOKUP($A188,'Copy of PY1 Data(H)'!$A$1:$A$288,'Copy of PY1 Data(H)'!$A$1:$CZ$288))</f>
        <v>0</v>
      </c>
      <c r="BI188" s="180" cm="1">
        <f t="array" ref="BI188">_xlfn.XLOOKUP(BI$1,'Copy of PY1 Data(H)'!$A$1:$CZ$1,_xlfn.XLOOKUP($A188,'Copy of PY1 Data(H)'!$A$1:$A$288,'Copy of PY1 Data(H)'!$A$1:$CZ$288))</f>
        <v>0</v>
      </c>
      <c r="BJ188" s="180" cm="1">
        <f t="array" ref="BJ188">_xlfn.XLOOKUP(BJ$1,'Copy of PY1 Data(H)'!$A$1:$CZ$1,_xlfn.XLOOKUP($A188,'Copy of PY1 Data(H)'!$A$1:$A$288,'Copy of PY1 Data(H)'!$A$1:$CZ$288))</f>
        <v>0</v>
      </c>
      <c r="BK188" s="180" cm="1">
        <f t="array" ref="BK188">_xlfn.XLOOKUP(BK$1,'Copy of PY1 Data(H)'!$A$1:$CZ$1,_xlfn.XLOOKUP($A188,'Copy of PY1 Data(H)'!$A$1:$A$288,'Copy of PY1 Data(H)'!$A$1:$CZ$288))</f>
        <v>0</v>
      </c>
      <c r="BL188" s="180" cm="1">
        <f t="array" ref="BL188">_xlfn.XLOOKUP(BL$1,'Copy of PY1 Data(H)'!$A$1:$CZ$1,_xlfn.XLOOKUP($A188,'Copy of PY1 Data(H)'!$A$1:$A$288,'Copy of PY1 Data(H)'!$A$1:$CZ$288))</f>
        <v>32865339</v>
      </c>
      <c r="BM188" s="180" cm="1">
        <f t="array" ref="BM188">_xlfn.XLOOKUP(BM$1,'Copy of PY1 Data(H)'!$A$1:$CZ$1,_xlfn.XLOOKUP($A188,'Copy of PY1 Data(H)'!$A$1:$A$288,'Copy of PY1 Data(H)'!$A$1:$CZ$288))</f>
        <v>1589658</v>
      </c>
      <c r="BN188" s="180" cm="1">
        <f t="array" ref="BN188">_xlfn.XLOOKUP(BN$1,'Copy of PY1 Data(H)'!$A$1:$CZ$1,_xlfn.XLOOKUP($A188,'Copy of PY1 Data(H)'!$A$1:$A$288,'Copy of PY1 Data(H)'!$A$1:$CZ$288))</f>
        <v>1700</v>
      </c>
      <c r="BO188" s="180" cm="1">
        <f t="array" ref="BO188">_xlfn.XLOOKUP(BO$1,'Copy of PY1 Data(H)'!$A$1:$CZ$1,_xlfn.XLOOKUP($A188,'Copy of PY1 Data(H)'!$A$1:$A$288,'Copy of PY1 Data(H)'!$A$1:$CZ$288))</f>
        <v>47374313</v>
      </c>
      <c r="BP188" s="180" cm="1">
        <f t="array" ref="BP188">_xlfn.XLOOKUP(BP$1,'Copy of PY1 Data(H)'!$A$1:$CZ$1,_xlfn.XLOOKUP($A188,'Copy of PY1 Data(H)'!$A$1:$A$288,'Copy of PY1 Data(H)'!$A$1:$CZ$288))</f>
        <v>74541190</v>
      </c>
      <c r="BQ188" s="180" cm="1">
        <f t="array" ref="BQ188">_xlfn.XLOOKUP(BQ$1,'Copy of PY1 Data(H)'!$A$1:$CZ$1,_xlfn.XLOOKUP($A188,'Copy of PY1 Data(H)'!$A$1:$A$288,'Copy of PY1 Data(H)'!$A$1:$CZ$288))</f>
        <v>1057</v>
      </c>
      <c r="BR188" s="180" cm="1">
        <f t="array" ref="BR188">_xlfn.XLOOKUP(BR$1,'Copy of PY1 Data(H)'!$A$1:$CZ$1,_xlfn.XLOOKUP($A188,'Copy of PY1 Data(H)'!$A$1:$A$288,'Copy of PY1 Data(H)'!$A$1:$CZ$288))</f>
        <v>0</v>
      </c>
      <c r="BS188" s="180" cm="1">
        <f t="array" ref="BS188">_xlfn.XLOOKUP(BS$1,'Copy of PY1 Data(H)'!$A$1:$CZ$1,_xlfn.XLOOKUP($A188,'Copy of PY1 Data(H)'!$A$1:$A$288,'Copy of PY1 Data(H)'!$A$1:$CZ$288))</f>
        <v>0</v>
      </c>
      <c r="BT188" s="180" cm="1">
        <f t="array" ref="BT188">_xlfn.XLOOKUP(BT$1,'Copy of PY1 Data(H)'!$A$1:$CZ$1,_xlfn.XLOOKUP($A188,'Copy of PY1 Data(H)'!$A$1:$A$288,'Copy of PY1 Data(H)'!$A$1:$CZ$288))</f>
        <v>0</v>
      </c>
      <c r="BU188" s="180" cm="1">
        <f t="array" ref="BU188">_xlfn.XLOOKUP(BU$1,'Copy of PY1 Data(H)'!$A$1:$CZ$1,_xlfn.XLOOKUP($A188,'Copy of PY1 Data(H)'!$A$1:$A$288,'Copy of PY1 Data(H)'!$A$1:$CZ$288))</f>
        <v>0</v>
      </c>
      <c r="BV188" s="180" cm="1">
        <f t="array" ref="BV188">_xlfn.XLOOKUP(BV$1,'Copy of PY1 Data(H)'!$A$1:$CZ$1,_xlfn.XLOOKUP($A188,'Copy of PY1 Data(H)'!$A$1:$A$288,'Copy of PY1 Data(H)'!$A$1:$CZ$288))</f>
        <v>0</v>
      </c>
      <c r="BW188" s="180" cm="1">
        <f t="array" ref="BW188">_xlfn.XLOOKUP(BW$1,'Copy of PY1 Data(H)'!$A$1:$CZ$1,_xlfn.XLOOKUP($A188,'Copy of PY1 Data(H)'!$A$1:$A$288,'Copy of PY1 Data(H)'!$A$1:$CZ$288))</f>
        <v>0</v>
      </c>
      <c r="BX188" s="180" cm="1">
        <f t="array" ref="BX188">_xlfn.XLOOKUP(BX$1,'Copy of PY1 Data(H)'!$A$1:$CZ$1,_xlfn.XLOOKUP($A188,'Copy of PY1 Data(H)'!$A$1:$A$288,'Copy of PY1 Data(H)'!$A$1:$CZ$288))</f>
        <v>0</v>
      </c>
      <c r="BY188" s="180" cm="1">
        <f t="array" ref="BY188">_xlfn.XLOOKUP(BY$1,'Copy of PY1 Data(H)'!$A$1:$CZ$1,_xlfn.XLOOKUP($A188,'Copy of PY1 Data(H)'!$A$1:$A$288,'Copy of PY1 Data(H)'!$A$1:$CZ$288))</f>
        <v>204461</v>
      </c>
      <c r="BZ188" s="180" cm="1">
        <f t="array" ref="BZ188">_xlfn.XLOOKUP(BZ$1,'Copy of PY1 Data(H)'!$A$1:$CZ$1,_xlfn.XLOOKUP($A188,'Copy of PY1 Data(H)'!$A$1:$A$288,'Copy of PY1 Data(H)'!$A$1:$CZ$288))</f>
        <v>0</v>
      </c>
      <c r="CA188" s="180" cm="1">
        <f t="array" ref="CA188">_xlfn.XLOOKUP(CA$1,'Copy of PY1 Data(H)'!$A$1:$CZ$1,_xlfn.XLOOKUP($A188,'Copy of PY1 Data(H)'!$A$1:$A$288,'Copy of PY1 Data(H)'!$A$1:$CZ$288))</f>
        <v>0</v>
      </c>
      <c r="CB188" s="180" cm="1">
        <f t="array" ref="CB188">_xlfn.XLOOKUP(CB$1,'Copy of PY1 Data(H)'!$A$1:$CZ$1,_xlfn.XLOOKUP($A188,'Copy of PY1 Data(H)'!$A$1:$A$288,'Copy of PY1 Data(H)'!$A$1:$CZ$288))</f>
        <v>118409</v>
      </c>
      <c r="CC188" s="180" cm="1">
        <f t="array" ref="CC188">_xlfn.XLOOKUP(CC$1,'Copy of PY1 Data(H)'!$A$1:$CZ$1,_xlfn.XLOOKUP($A188,'Copy of PY1 Data(H)'!$A$1:$A$288,'Copy of PY1 Data(H)'!$A$1:$CZ$288))</f>
        <v>0</v>
      </c>
      <c r="CD188" s="180" cm="1">
        <f t="array" ref="CD188">_xlfn.XLOOKUP(CD$1,'Copy of PY1 Data(H)'!$A$1:$CZ$1,_xlfn.XLOOKUP($A188,'Copy of PY1 Data(H)'!$A$1:$A$288,'Copy of PY1 Data(H)'!$A$1:$CZ$288))</f>
        <v>0</v>
      </c>
    </row>
    <row r="189" spans="1:82" x14ac:dyDescent="0.3">
      <c r="A189" s="180">
        <v>516</v>
      </c>
      <c r="C189" s="180"/>
      <c r="D189" s="180" cm="1">
        <f t="array" ref="D189">_xlfn.XLOOKUP(D$1,'Copy of PY1 Data(H)'!$A$1:$CZ$1,_xlfn.XLOOKUP($A189,'Copy of PY1 Data(H)'!$A$1:$A$288,'Copy of PY1 Data(H)'!$A$1:$CZ$288))</f>
        <v>10047425</v>
      </c>
      <c r="E189" s="180" cm="1">
        <f t="array" ref="E189">_xlfn.XLOOKUP(E$1,'Copy of PY1 Data(H)'!$A$1:$CZ$1,_xlfn.XLOOKUP($A189,'Copy of PY1 Data(H)'!$A$1:$A$288,'Copy of PY1 Data(H)'!$A$1:$CZ$288))</f>
        <v>15725530</v>
      </c>
      <c r="F189" s="180" cm="1">
        <f t="array" ref="F189">_xlfn.XLOOKUP(F$1,'Copy of PY1 Data(H)'!$A$1:$CZ$1,_xlfn.XLOOKUP($A189,'Copy of PY1 Data(H)'!$A$1:$A$288,'Copy of PY1 Data(H)'!$A$1:$CZ$288))</f>
        <v>0</v>
      </c>
      <c r="G189" s="180" cm="1">
        <f t="array" ref="G189">_xlfn.XLOOKUP(G$1,'Copy of PY1 Data(H)'!$A$1:$CZ$1,_xlfn.XLOOKUP($A189,'Copy of PY1 Data(H)'!$A$1:$A$288,'Copy of PY1 Data(H)'!$A$1:$CZ$288))</f>
        <v>12487757</v>
      </c>
      <c r="H189" s="180" cm="1">
        <f t="array" ref="H189">_xlfn.XLOOKUP(H$1,'Copy of PY1 Data(H)'!$A$1:$CZ$1,_xlfn.XLOOKUP($A189,'Copy of PY1 Data(H)'!$A$1:$A$288,'Copy of PY1 Data(H)'!$A$1:$CZ$288))</f>
        <v>8117166</v>
      </c>
      <c r="I189" s="180" cm="1">
        <f t="array" ref="I189">_xlfn.XLOOKUP(I$1,'Copy of PY1 Data(H)'!$A$1:$CZ$1,_xlfn.XLOOKUP($A189,'Copy of PY1 Data(H)'!$A$1:$A$288,'Copy of PY1 Data(H)'!$A$1:$CZ$288))</f>
        <v>1077125</v>
      </c>
      <c r="J189" s="180" cm="1">
        <f t="array" ref="J189">_xlfn.XLOOKUP(J$1,'Copy of PY1 Data(H)'!$A$1:$CZ$1,_xlfn.XLOOKUP($A189,'Copy of PY1 Data(H)'!$A$1:$A$288,'Copy of PY1 Data(H)'!$A$1:$CZ$288))</f>
        <v>0</v>
      </c>
      <c r="K189" s="180" cm="1">
        <f t="array" ref="K189">_xlfn.XLOOKUP(K$1,'Copy of PY1 Data(H)'!$A$1:$CZ$1,_xlfn.XLOOKUP($A189,'Copy of PY1 Data(H)'!$A$1:$A$288,'Copy of PY1 Data(H)'!$A$1:$CZ$288))</f>
        <v>6170091</v>
      </c>
      <c r="L189" s="180" cm="1">
        <f t="array" ref="L189">_xlfn.XLOOKUP(L$1,'Copy of PY1 Data(H)'!$A$1:$CZ$1,_xlfn.XLOOKUP($A189,'Copy of PY1 Data(H)'!$A$1:$A$288,'Copy of PY1 Data(H)'!$A$1:$CZ$288))</f>
        <v>55182421</v>
      </c>
      <c r="M189" s="180" cm="1">
        <f t="array" ref="M189">_xlfn.XLOOKUP(M$1,'Copy of PY1 Data(H)'!$A$1:$CZ$1,_xlfn.XLOOKUP($A189,'Copy of PY1 Data(H)'!$A$1:$A$288,'Copy of PY1 Data(H)'!$A$1:$CZ$288))</f>
        <v>0</v>
      </c>
      <c r="N189" s="180" cm="1">
        <f t="array" ref="N189">_xlfn.XLOOKUP(N$1,'Copy of PY1 Data(H)'!$A$1:$CZ$1,_xlfn.XLOOKUP($A189,'Copy of PY1 Data(H)'!$A$1:$A$288,'Copy of PY1 Data(H)'!$A$1:$CZ$288))</f>
        <v>0</v>
      </c>
      <c r="O189" s="180" cm="1">
        <f t="array" ref="O189">_xlfn.XLOOKUP(O$1,'Copy of PY1 Data(H)'!$A$1:$CZ$1,_xlfn.XLOOKUP($A189,'Copy of PY1 Data(H)'!$A$1:$A$288,'Copy of PY1 Data(H)'!$A$1:$CZ$288))</f>
        <v>0</v>
      </c>
      <c r="P189" s="180" cm="1">
        <f t="array" ref="P189">_xlfn.XLOOKUP(P$1,'Copy of PY1 Data(H)'!$A$1:$CZ$1,_xlfn.XLOOKUP($A189,'Copy of PY1 Data(H)'!$A$1:$A$288,'Copy of PY1 Data(H)'!$A$1:$CZ$288))</f>
        <v>3493512</v>
      </c>
      <c r="Q189" s="180" cm="1">
        <f t="array" ref="Q189">_xlfn.XLOOKUP(Q$1,'Copy of PY1 Data(H)'!$A$1:$CZ$1,_xlfn.XLOOKUP($A189,'Copy of PY1 Data(H)'!$A$1:$A$288,'Copy of PY1 Data(H)'!$A$1:$CZ$288))</f>
        <v>61515022</v>
      </c>
      <c r="R189" s="180" cm="1">
        <f t="array" ref="R189">_xlfn.XLOOKUP(R$1,'Copy of PY1 Data(H)'!$A$1:$CZ$1,_xlfn.XLOOKUP($A189,'Copy of PY1 Data(H)'!$A$1:$A$288,'Copy of PY1 Data(H)'!$A$1:$CZ$288))</f>
        <v>0</v>
      </c>
      <c r="S189" s="180" cm="1">
        <f t="array" ref="S189">_xlfn.XLOOKUP(S$1,'Copy of PY1 Data(H)'!$A$1:$CZ$1,_xlfn.XLOOKUP($A189,'Copy of PY1 Data(H)'!$A$1:$A$288,'Copy of PY1 Data(H)'!$A$1:$CZ$288))</f>
        <v>6795141</v>
      </c>
      <c r="T189" s="180" cm="1">
        <f t="array" ref="T189">_xlfn.XLOOKUP(T$1,'Copy of PY1 Data(H)'!$A$1:$CZ$1,_xlfn.XLOOKUP($A189,'Copy of PY1 Data(H)'!$A$1:$A$288,'Copy of PY1 Data(H)'!$A$1:$CZ$288))</f>
        <v>4618169</v>
      </c>
      <c r="U189" s="180" cm="1">
        <f t="array" ref="U189">_xlfn.XLOOKUP(U$1,'Copy of PY1 Data(H)'!$A$1:$CZ$1,_xlfn.XLOOKUP($A189,'Copy of PY1 Data(H)'!$A$1:$A$288,'Copy of PY1 Data(H)'!$A$1:$CZ$288))</f>
        <v>1882509</v>
      </c>
      <c r="V189" s="180" cm="1">
        <f t="array" ref="V189">_xlfn.XLOOKUP(V$1,'Copy of PY1 Data(H)'!$A$1:$CZ$1,_xlfn.XLOOKUP($A189,'Copy of PY1 Data(H)'!$A$1:$A$288,'Copy of PY1 Data(H)'!$A$1:$CZ$288))</f>
        <v>33710068</v>
      </c>
      <c r="W189" s="180" cm="1">
        <f t="array" ref="W189">_xlfn.XLOOKUP(W$1,'Copy of PY1 Data(H)'!$A$1:$CZ$1,_xlfn.XLOOKUP($A189,'Copy of PY1 Data(H)'!$A$1:$A$288,'Copy of PY1 Data(H)'!$A$1:$CZ$288))</f>
        <v>0</v>
      </c>
      <c r="X189" s="180" cm="1">
        <f t="array" ref="X189">_xlfn.XLOOKUP(X$1,'Copy of PY1 Data(H)'!$A$1:$CZ$1,_xlfn.XLOOKUP($A189,'Copy of PY1 Data(H)'!$A$1:$A$288,'Copy of PY1 Data(H)'!$A$1:$CZ$288))</f>
        <v>0</v>
      </c>
      <c r="Y189" s="180" cm="1">
        <f t="array" ref="Y189">_xlfn.XLOOKUP(Y$1,'Copy of PY1 Data(H)'!$A$1:$CZ$1,_xlfn.XLOOKUP($A189,'Copy of PY1 Data(H)'!$A$1:$A$288,'Copy of PY1 Data(H)'!$A$1:$CZ$288))</f>
        <v>14448082</v>
      </c>
      <c r="Z189" s="180" cm="1">
        <f t="array" ref="Z189">_xlfn.XLOOKUP(Z$1,'Copy of PY1 Data(H)'!$A$1:$CZ$1,_xlfn.XLOOKUP($A189,'Copy of PY1 Data(H)'!$A$1:$A$288,'Copy of PY1 Data(H)'!$A$1:$CZ$288))</f>
        <v>49908762</v>
      </c>
      <c r="AA189" s="180" cm="1">
        <f t="array" ref="AA189">_xlfn.XLOOKUP(AA$1,'Copy of PY1 Data(H)'!$A$1:$CZ$1,_xlfn.XLOOKUP($A189,'Copy of PY1 Data(H)'!$A$1:$A$288,'Copy of PY1 Data(H)'!$A$1:$CZ$288))</f>
        <v>2780186</v>
      </c>
      <c r="AB189" s="180" cm="1">
        <f t="array" ref="AB189">_xlfn.XLOOKUP(AB$1,'Copy of PY1 Data(H)'!$A$1:$CZ$1,_xlfn.XLOOKUP($A189,'Copy of PY1 Data(H)'!$A$1:$A$288,'Copy of PY1 Data(H)'!$A$1:$CZ$288))</f>
        <v>4495371</v>
      </c>
      <c r="AC189" s="180" cm="1">
        <f t="array" ref="AC189">_xlfn.XLOOKUP(AC$1,'Copy of PY1 Data(H)'!$A$1:$CZ$1,_xlfn.XLOOKUP($A189,'Copy of PY1 Data(H)'!$A$1:$A$288,'Copy of PY1 Data(H)'!$A$1:$CZ$288))</f>
        <v>0</v>
      </c>
      <c r="AD189" s="180" cm="1">
        <f t="array" ref="AD189">_xlfn.XLOOKUP(AD$1,'Copy of PY1 Data(H)'!$A$1:$CZ$1,_xlfn.XLOOKUP($A189,'Copy of PY1 Data(H)'!$A$1:$A$288,'Copy of PY1 Data(H)'!$A$1:$CZ$288))</f>
        <v>0</v>
      </c>
      <c r="AE189" s="180" cm="1">
        <f t="array" ref="AE189">_xlfn.XLOOKUP(AE$1,'Copy of PY1 Data(H)'!$A$1:$CZ$1,_xlfn.XLOOKUP($A189,'Copy of PY1 Data(H)'!$A$1:$A$288,'Copy of PY1 Data(H)'!$A$1:$CZ$288))</f>
        <v>0</v>
      </c>
      <c r="AF189" s="180" cm="1">
        <f t="array" ref="AF189">_xlfn.XLOOKUP(AF$1,'Copy of PY1 Data(H)'!$A$1:$CZ$1,_xlfn.XLOOKUP($A189,'Copy of PY1 Data(H)'!$A$1:$A$288,'Copy of PY1 Data(H)'!$A$1:$CZ$288))</f>
        <v>217120077</v>
      </c>
      <c r="AG189" s="180" cm="1">
        <f t="array" ref="AG189">_xlfn.XLOOKUP(AG$1,'Copy of PY1 Data(H)'!$A$1:$CZ$1,_xlfn.XLOOKUP($A189,'Copy of PY1 Data(H)'!$A$1:$A$288,'Copy of PY1 Data(H)'!$A$1:$CZ$288))</f>
        <v>0</v>
      </c>
      <c r="AH189" s="180" cm="1">
        <f t="array" ref="AH189">_xlfn.XLOOKUP(AH$1,'Copy of PY1 Data(H)'!$A$1:$CZ$1,_xlfn.XLOOKUP($A189,'Copy of PY1 Data(H)'!$A$1:$A$288,'Copy of PY1 Data(H)'!$A$1:$CZ$288))</f>
        <v>2337098</v>
      </c>
      <c r="AI189" s="180" cm="1">
        <f t="array" ref="AI189">_xlfn.XLOOKUP(AI$1,'Copy of PY1 Data(H)'!$A$1:$CZ$1,_xlfn.XLOOKUP($A189,'Copy of PY1 Data(H)'!$A$1:$A$288,'Copy of PY1 Data(H)'!$A$1:$CZ$288))</f>
        <v>3071875</v>
      </c>
      <c r="AJ189" s="180" cm="1">
        <f t="array" ref="AJ189">_xlfn.XLOOKUP(AJ$1,'Copy of PY1 Data(H)'!$A$1:$CZ$1,_xlfn.XLOOKUP($A189,'Copy of PY1 Data(H)'!$A$1:$A$288,'Copy of PY1 Data(H)'!$A$1:$CZ$288))</f>
        <v>2871297</v>
      </c>
      <c r="AK189" s="180" cm="1">
        <f t="array" ref="AK189">_xlfn.XLOOKUP(AK$1,'Copy of PY1 Data(H)'!$A$1:$CZ$1,_xlfn.XLOOKUP($A189,'Copy of PY1 Data(H)'!$A$1:$A$288,'Copy of PY1 Data(H)'!$A$1:$CZ$288))</f>
        <v>268756</v>
      </c>
      <c r="AL189" s="180" cm="1">
        <f t="array" ref="AL189">_xlfn.XLOOKUP(AL$1,'Copy of PY1 Data(H)'!$A$1:$CZ$1,_xlfn.XLOOKUP($A189,'Copy of PY1 Data(H)'!$A$1:$A$288,'Copy of PY1 Data(H)'!$A$1:$CZ$288))</f>
        <v>0</v>
      </c>
      <c r="AM189" s="180" cm="1">
        <f t="array" ref="AM189">_xlfn.XLOOKUP(AM$1,'Copy of PY1 Data(H)'!$A$1:$CZ$1,_xlfn.XLOOKUP($A189,'Copy of PY1 Data(H)'!$A$1:$A$288,'Copy of PY1 Data(H)'!$A$1:$CZ$288))</f>
        <v>0</v>
      </c>
      <c r="AN189" s="180" cm="1">
        <f t="array" ref="AN189">_xlfn.XLOOKUP(AN$1,'Copy of PY1 Data(H)'!$A$1:$CZ$1,_xlfn.XLOOKUP($A189,'Copy of PY1 Data(H)'!$A$1:$A$288,'Copy of PY1 Data(H)'!$A$1:$CZ$288))</f>
        <v>23463499</v>
      </c>
      <c r="AO189" s="180" cm="1">
        <f t="array" ref="AO189">_xlfn.XLOOKUP(AO$1,'Copy of PY1 Data(H)'!$A$1:$CZ$1,_xlfn.XLOOKUP($A189,'Copy of PY1 Data(H)'!$A$1:$A$288,'Copy of PY1 Data(H)'!$A$1:$CZ$288))</f>
        <v>0</v>
      </c>
      <c r="AP189" s="180" cm="1">
        <f t="array" ref="AP189">_xlfn.XLOOKUP(AP$1,'Copy of PY1 Data(H)'!$A$1:$CZ$1,_xlfn.XLOOKUP($A189,'Copy of PY1 Data(H)'!$A$1:$A$288,'Copy of PY1 Data(H)'!$A$1:$CZ$288))</f>
        <v>25922235</v>
      </c>
      <c r="AQ189" s="180" cm="1">
        <f t="array" ref="AQ189">_xlfn.XLOOKUP(AQ$1,'Copy of PY1 Data(H)'!$A$1:$CZ$1,_xlfn.XLOOKUP($A189,'Copy of PY1 Data(H)'!$A$1:$A$288,'Copy of PY1 Data(H)'!$A$1:$CZ$288))</f>
        <v>0</v>
      </c>
      <c r="AR189" s="180" cm="1">
        <f t="array" ref="AR189">_xlfn.XLOOKUP(AR$1,'Copy of PY1 Data(H)'!$A$1:$CZ$1,_xlfn.XLOOKUP($A189,'Copy of PY1 Data(H)'!$A$1:$A$288,'Copy of PY1 Data(H)'!$A$1:$CZ$288))</f>
        <v>0</v>
      </c>
      <c r="AS189" s="180" cm="1">
        <f t="array" ref="AS189">_xlfn.XLOOKUP(AS$1,'Copy of PY1 Data(H)'!$A$1:$CZ$1,_xlfn.XLOOKUP($A189,'Copy of PY1 Data(H)'!$A$1:$A$288,'Copy of PY1 Data(H)'!$A$1:$CZ$288))</f>
        <v>0</v>
      </c>
      <c r="AT189" s="180" cm="1">
        <f t="array" ref="AT189">_xlfn.XLOOKUP(AT$1,'Copy of PY1 Data(H)'!$A$1:$CZ$1,_xlfn.XLOOKUP($A189,'Copy of PY1 Data(H)'!$A$1:$A$288,'Copy of PY1 Data(H)'!$A$1:$CZ$288))</f>
        <v>4058459</v>
      </c>
      <c r="AU189" s="180" cm="1">
        <f t="array" ref="AU189">_xlfn.XLOOKUP(AU$1,'Copy of PY1 Data(H)'!$A$1:$CZ$1,_xlfn.XLOOKUP($A189,'Copy of PY1 Data(H)'!$A$1:$A$288,'Copy of PY1 Data(H)'!$A$1:$CZ$288))</f>
        <v>68173889</v>
      </c>
      <c r="AV189" s="180" cm="1">
        <f t="array" ref="AV189">_xlfn.XLOOKUP(AV$1,'Copy of PY1 Data(H)'!$A$1:$CZ$1,_xlfn.XLOOKUP($A189,'Copy of PY1 Data(H)'!$A$1:$A$288,'Copy of PY1 Data(H)'!$A$1:$CZ$288))</f>
        <v>384804018</v>
      </c>
      <c r="AW189" s="180" cm="1">
        <f t="array" ref="AW189">_xlfn.XLOOKUP(AW$1,'Copy of PY1 Data(H)'!$A$1:$CZ$1,_xlfn.XLOOKUP($A189,'Copy of PY1 Data(H)'!$A$1:$A$288,'Copy of PY1 Data(H)'!$A$1:$CZ$288))</f>
        <v>6759698</v>
      </c>
      <c r="AX189" s="180" cm="1">
        <f t="array" ref="AX189">_xlfn.XLOOKUP(AX$1,'Copy of PY1 Data(H)'!$A$1:$CZ$1,_xlfn.XLOOKUP($A189,'Copy of PY1 Data(H)'!$A$1:$A$288,'Copy of PY1 Data(H)'!$A$1:$CZ$288))</f>
        <v>0</v>
      </c>
      <c r="AY189" s="180" cm="1">
        <f t="array" ref="AY189">_xlfn.XLOOKUP(AY$1,'Copy of PY1 Data(H)'!$A$1:$CZ$1,_xlfn.XLOOKUP($A189,'Copy of PY1 Data(H)'!$A$1:$A$288,'Copy of PY1 Data(H)'!$A$1:$CZ$288))</f>
        <v>2158042</v>
      </c>
      <c r="AZ189" s="180" cm="1">
        <f t="array" ref="AZ189">_xlfn.XLOOKUP(AZ$1,'Copy of PY1 Data(H)'!$A$1:$CZ$1,_xlfn.XLOOKUP($A189,'Copy of PY1 Data(H)'!$A$1:$A$288,'Copy of PY1 Data(H)'!$A$1:$CZ$288))</f>
        <v>4489141</v>
      </c>
      <c r="BA189" s="180" cm="1">
        <f t="array" ref="BA189">_xlfn.XLOOKUP(BA$1,'Copy of PY1 Data(H)'!$A$1:$CZ$1,_xlfn.XLOOKUP($A189,'Copy of PY1 Data(H)'!$A$1:$A$288,'Copy of PY1 Data(H)'!$A$1:$CZ$288))</f>
        <v>0</v>
      </c>
      <c r="BB189" s="180" cm="1">
        <f t="array" ref="BB189">_xlfn.XLOOKUP(BB$1,'Copy of PY1 Data(H)'!$A$1:$CZ$1,_xlfn.XLOOKUP($A189,'Copy of PY1 Data(H)'!$A$1:$A$288,'Copy of PY1 Data(H)'!$A$1:$CZ$288))</f>
        <v>18390571</v>
      </c>
      <c r="BC189" s="180" cm="1">
        <f t="array" ref="BC189">_xlfn.XLOOKUP(BC$1,'Copy of PY1 Data(H)'!$A$1:$CZ$1,_xlfn.XLOOKUP($A189,'Copy of PY1 Data(H)'!$A$1:$A$288,'Copy of PY1 Data(H)'!$A$1:$CZ$288))</f>
        <v>4216086</v>
      </c>
      <c r="BD189" s="180" cm="1">
        <f t="array" ref="BD189">_xlfn.XLOOKUP(BD$1,'Copy of PY1 Data(H)'!$A$1:$CZ$1,_xlfn.XLOOKUP($A189,'Copy of PY1 Data(H)'!$A$1:$A$288,'Copy of PY1 Data(H)'!$A$1:$CZ$288))</f>
        <v>0</v>
      </c>
      <c r="BE189" s="180" cm="1">
        <f t="array" ref="BE189">_xlfn.XLOOKUP(BE$1,'Copy of PY1 Data(H)'!$A$1:$CZ$1,_xlfn.XLOOKUP($A189,'Copy of PY1 Data(H)'!$A$1:$A$288,'Copy of PY1 Data(H)'!$A$1:$CZ$288))</f>
        <v>1540777</v>
      </c>
      <c r="BF189" s="180" cm="1">
        <f t="array" ref="BF189">_xlfn.XLOOKUP(BF$1,'Copy of PY1 Data(H)'!$A$1:$CZ$1,_xlfn.XLOOKUP($A189,'Copy of PY1 Data(H)'!$A$1:$A$288,'Copy of PY1 Data(H)'!$A$1:$CZ$288))</f>
        <v>37904775</v>
      </c>
      <c r="BG189" s="180" cm="1">
        <f t="array" ref="BG189">_xlfn.XLOOKUP(BG$1,'Copy of PY1 Data(H)'!$A$1:$CZ$1,_xlfn.XLOOKUP($A189,'Copy of PY1 Data(H)'!$A$1:$A$288,'Copy of PY1 Data(H)'!$A$1:$CZ$288))</f>
        <v>0</v>
      </c>
      <c r="BH189" s="180" cm="1">
        <f t="array" ref="BH189">_xlfn.XLOOKUP(BH$1,'Copy of PY1 Data(H)'!$A$1:$CZ$1,_xlfn.XLOOKUP($A189,'Copy of PY1 Data(H)'!$A$1:$A$288,'Copy of PY1 Data(H)'!$A$1:$CZ$288))</f>
        <v>46282881</v>
      </c>
      <c r="BI189" s="180" cm="1">
        <f t="array" ref="BI189">_xlfn.XLOOKUP(BI$1,'Copy of PY1 Data(H)'!$A$1:$CZ$1,_xlfn.XLOOKUP($A189,'Copy of PY1 Data(H)'!$A$1:$A$288,'Copy of PY1 Data(H)'!$A$1:$CZ$288))</f>
        <v>9286867</v>
      </c>
      <c r="BJ189" s="180" cm="1">
        <f t="array" ref="BJ189">_xlfn.XLOOKUP(BJ$1,'Copy of PY1 Data(H)'!$A$1:$CZ$1,_xlfn.XLOOKUP($A189,'Copy of PY1 Data(H)'!$A$1:$A$288,'Copy of PY1 Data(H)'!$A$1:$CZ$288))</f>
        <v>0</v>
      </c>
      <c r="BK189" s="180" cm="1">
        <f t="array" ref="BK189">_xlfn.XLOOKUP(BK$1,'Copy of PY1 Data(H)'!$A$1:$CZ$1,_xlfn.XLOOKUP($A189,'Copy of PY1 Data(H)'!$A$1:$A$288,'Copy of PY1 Data(H)'!$A$1:$CZ$288))</f>
        <v>0</v>
      </c>
      <c r="BL189" s="180" cm="1">
        <f t="array" ref="BL189">_xlfn.XLOOKUP(BL$1,'Copy of PY1 Data(H)'!$A$1:$CZ$1,_xlfn.XLOOKUP($A189,'Copy of PY1 Data(H)'!$A$1:$A$288,'Copy of PY1 Data(H)'!$A$1:$CZ$288))</f>
        <v>85359835</v>
      </c>
      <c r="BM189" s="180" cm="1">
        <f t="array" ref="BM189">_xlfn.XLOOKUP(BM$1,'Copy of PY1 Data(H)'!$A$1:$CZ$1,_xlfn.XLOOKUP($A189,'Copy of PY1 Data(H)'!$A$1:$A$288,'Copy of PY1 Data(H)'!$A$1:$CZ$288))</f>
        <v>115262381</v>
      </c>
      <c r="BN189" s="180" cm="1">
        <f t="array" ref="BN189">_xlfn.XLOOKUP(BN$1,'Copy of PY1 Data(H)'!$A$1:$CZ$1,_xlfn.XLOOKUP($A189,'Copy of PY1 Data(H)'!$A$1:$A$288,'Copy of PY1 Data(H)'!$A$1:$CZ$288))</f>
        <v>23139476</v>
      </c>
      <c r="BO189" s="180" cm="1">
        <f t="array" ref="BO189">_xlfn.XLOOKUP(BO$1,'Copy of PY1 Data(H)'!$A$1:$CZ$1,_xlfn.XLOOKUP($A189,'Copy of PY1 Data(H)'!$A$1:$A$288,'Copy of PY1 Data(H)'!$A$1:$CZ$288))</f>
        <v>37813328</v>
      </c>
      <c r="BP189" s="180" cm="1">
        <f t="array" ref="BP189">_xlfn.XLOOKUP(BP$1,'Copy of PY1 Data(H)'!$A$1:$CZ$1,_xlfn.XLOOKUP($A189,'Copy of PY1 Data(H)'!$A$1:$A$288,'Copy of PY1 Data(H)'!$A$1:$CZ$288))</f>
        <v>0</v>
      </c>
      <c r="BQ189" s="180" cm="1">
        <f t="array" ref="BQ189">_xlfn.XLOOKUP(BQ$1,'Copy of PY1 Data(H)'!$A$1:$CZ$1,_xlfn.XLOOKUP($A189,'Copy of PY1 Data(H)'!$A$1:$A$288,'Copy of PY1 Data(H)'!$A$1:$CZ$288))</f>
        <v>4659784</v>
      </c>
      <c r="BR189" s="180" cm="1">
        <f t="array" ref="BR189">_xlfn.XLOOKUP(BR$1,'Copy of PY1 Data(H)'!$A$1:$CZ$1,_xlfn.XLOOKUP($A189,'Copy of PY1 Data(H)'!$A$1:$A$288,'Copy of PY1 Data(H)'!$A$1:$CZ$288))</f>
        <v>38089763</v>
      </c>
      <c r="BS189" s="180" cm="1">
        <f t="array" ref="BS189">_xlfn.XLOOKUP(BS$1,'Copy of PY1 Data(H)'!$A$1:$CZ$1,_xlfn.XLOOKUP($A189,'Copy of PY1 Data(H)'!$A$1:$A$288,'Copy of PY1 Data(H)'!$A$1:$CZ$288))</f>
        <v>0</v>
      </c>
      <c r="BT189" s="180" cm="1">
        <f t="array" ref="BT189">_xlfn.XLOOKUP(BT$1,'Copy of PY1 Data(H)'!$A$1:$CZ$1,_xlfn.XLOOKUP($A189,'Copy of PY1 Data(H)'!$A$1:$A$288,'Copy of PY1 Data(H)'!$A$1:$CZ$288))</f>
        <v>0</v>
      </c>
      <c r="BU189" s="180" cm="1">
        <f t="array" ref="BU189">_xlfn.XLOOKUP(BU$1,'Copy of PY1 Data(H)'!$A$1:$CZ$1,_xlfn.XLOOKUP($A189,'Copy of PY1 Data(H)'!$A$1:$A$288,'Copy of PY1 Data(H)'!$A$1:$CZ$288))</f>
        <v>4775036</v>
      </c>
      <c r="BV189" s="180" cm="1">
        <f t="array" ref="BV189">_xlfn.XLOOKUP(BV$1,'Copy of PY1 Data(H)'!$A$1:$CZ$1,_xlfn.XLOOKUP($A189,'Copy of PY1 Data(H)'!$A$1:$A$288,'Copy of PY1 Data(H)'!$A$1:$CZ$288))</f>
        <v>0</v>
      </c>
      <c r="BW189" s="180" cm="1">
        <f t="array" ref="BW189">_xlfn.XLOOKUP(BW$1,'Copy of PY1 Data(H)'!$A$1:$CZ$1,_xlfn.XLOOKUP($A189,'Copy of PY1 Data(H)'!$A$1:$A$288,'Copy of PY1 Data(H)'!$A$1:$CZ$288))</f>
        <v>26120667</v>
      </c>
      <c r="BX189" s="180" cm="1">
        <f t="array" ref="BX189">_xlfn.XLOOKUP(BX$1,'Copy of PY1 Data(H)'!$A$1:$CZ$1,_xlfn.XLOOKUP($A189,'Copy of PY1 Data(H)'!$A$1:$A$288,'Copy of PY1 Data(H)'!$A$1:$CZ$288))</f>
        <v>0</v>
      </c>
      <c r="BY189" s="180" cm="1">
        <f t="array" ref="BY189">_xlfn.XLOOKUP(BY$1,'Copy of PY1 Data(H)'!$A$1:$CZ$1,_xlfn.XLOOKUP($A189,'Copy of PY1 Data(H)'!$A$1:$A$288,'Copy of PY1 Data(H)'!$A$1:$CZ$288))</f>
        <v>0</v>
      </c>
      <c r="BZ189" s="180" cm="1">
        <f t="array" ref="BZ189">_xlfn.XLOOKUP(BZ$1,'Copy of PY1 Data(H)'!$A$1:$CZ$1,_xlfn.XLOOKUP($A189,'Copy of PY1 Data(H)'!$A$1:$A$288,'Copy of PY1 Data(H)'!$A$1:$CZ$288))</f>
        <v>1822592</v>
      </c>
      <c r="CA189" s="180" cm="1">
        <f t="array" ref="CA189">_xlfn.XLOOKUP(CA$1,'Copy of PY1 Data(H)'!$A$1:$CZ$1,_xlfn.XLOOKUP($A189,'Copy of PY1 Data(H)'!$A$1:$A$288,'Copy of PY1 Data(H)'!$A$1:$CZ$288))</f>
        <v>0</v>
      </c>
      <c r="CB189" s="180" cm="1">
        <f t="array" ref="CB189">_xlfn.XLOOKUP(CB$1,'Copy of PY1 Data(H)'!$A$1:$CZ$1,_xlfn.XLOOKUP($A189,'Copy of PY1 Data(H)'!$A$1:$A$288,'Copy of PY1 Data(H)'!$A$1:$CZ$288))</f>
        <v>2049524</v>
      </c>
      <c r="CC189" s="180" cm="1">
        <f t="array" ref="CC189">_xlfn.XLOOKUP(CC$1,'Copy of PY1 Data(H)'!$A$1:$CZ$1,_xlfn.XLOOKUP($A189,'Copy of PY1 Data(H)'!$A$1:$A$288,'Copy of PY1 Data(H)'!$A$1:$CZ$288))</f>
        <v>0</v>
      </c>
      <c r="CD189" s="180" cm="1">
        <f t="array" ref="CD189">_xlfn.XLOOKUP(CD$1,'Copy of PY1 Data(H)'!$A$1:$CZ$1,_xlfn.XLOOKUP($A189,'Copy of PY1 Data(H)'!$A$1:$A$288,'Copy of PY1 Data(H)'!$A$1:$CZ$288))</f>
        <v>0</v>
      </c>
    </row>
    <row r="190" spans="1:82" s="643" customFormat="1" x14ac:dyDescent="0.3">
      <c r="A190" s="643">
        <v>517</v>
      </c>
      <c r="B190" s="180"/>
      <c r="C190" s="180"/>
      <c r="D190" s="180" cm="1">
        <f t="array" ref="D190">_xlfn.XLOOKUP(D$1,'Copy of PY1 Data(H)'!$A$1:$CZ$1,_xlfn.XLOOKUP($A190,'Copy of PY1 Data(H)'!$A$1:$A$288,'Copy of PY1 Data(H)'!$A$1:$CZ$288))</f>
        <v>0</v>
      </c>
      <c r="E190" s="180" cm="1">
        <f t="array" ref="E190">_xlfn.XLOOKUP(E$1,'Copy of PY1 Data(H)'!$A$1:$CZ$1,_xlfn.XLOOKUP($A190,'Copy of PY1 Data(H)'!$A$1:$A$288,'Copy of PY1 Data(H)'!$A$1:$CZ$288))</f>
        <v>0</v>
      </c>
      <c r="F190" s="180" cm="1">
        <f t="array" ref="F190">_xlfn.XLOOKUP(F$1,'Copy of PY1 Data(H)'!$A$1:$CZ$1,_xlfn.XLOOKUP($A190,'Copy of PY1 Data(H)'!$A$1:$A$288,'Copy of PY1 Data(H)'!$A$1:$CZ$288))</f>
        <v>0</v>
      </c>
      <c r="G190" s="180" cm="1">
        <f t="array" ref="G190">_xlfn.XLOOKUP(G$1,'Copy of PY1 Data(H)'!$A$1:$CZ$1,_xlfn.XLOOKUP($A190,'Copy of PY1 Data(H)'!$A$1:$A$288,'Copy of PY1 Data(H)'!$A$1:$CZ$288))</f>
        <v>0</v>
      </c>
      <c r="H190" s="180" cm="1">
        <f t="array" ref="H190">_xlfn.XLOOKUP(H$1,'Copy of PY1 Data(H)'!$A$1:$CZ$1,_xlfn.XLOOKUP($A190,'Copy of PY1 Data(H)'!$A$1:$A$288,'Copy of PY1 Data(H)'!$A$1:$CZ$288))</f>
        <v>0</v>
      </c>
      <c r="I190" s="180" cm="1">
        <f t="array" ref="I190">_xlfn.XLOOKUP(I$1,'Copy of PY1 Data(H)'!$A$1:$CZ$1,_xlfn.XLOOKUP($A190,'Copy of PY1 Data(H)'!$A$1:$A$288,'Copy of PY1 Data(H)'!$A$1:$CZ$288))</f>
        <v>0</v>
      </c>
      <c r="J190" s="180" cm="1">
        <f t="array" ref="J190">_xlfn.XLOOKUP(J$1,'Copy of PY1 Data(H)'!$A$1:$CZ$1,_xlfn.XLOOKUP($A190,'Copy of PY1 Data(H)'!$A$1:$A$288,'Copy of PY1 Data(H)'!$A$1:$CZ$288))</f>
        <v>0</v>
      </c>
      <c r="K190" s="180" cm="1">
        <f t="array" ref="K190">_xlfn.XLOOKUP(K$1,'Copy of PY1 Data(H)'!$A$1:$CZ$1,_xlfn.XLOOKUP($A190,'Copy of PY1 Data(H)'!$A$1:$A$288,'Copy of PY1 Data(H)'!$A$1:$CZ$288))</f>
        <v>0</v>
      </c>
      <c r="L190" s="180" cm="1">
        <f t="array" ref="L190">_xlfn.XLOOKUP(L$1,'Copy of PY1 Data(H)'!$A$1:$CZ$1,_xlfn.XLOOKUP($A190,'Copy of PY1 Data(H)'!$A$1:$A$288,'Copy of PY1 Data(H)'!$A$1:$CZ$288))</f>
        <v>0</v>
      </c>
      <c r="M190" s="180" cm="1">
        <f t="array" ref="M190">_xlfn.XLOOKUP(M$1,'Copy of PY1 Data(H)'!$A$1:$CZ$1,_xlfn.XLOOKUP($A190,'Copy of PY1 Data(H)'!$A$1:$A$288,'Copy of PY1 Data(H)'!$A$1:$CZ$288))</f>
        <v>0</v>
      </c>
      <c r="N190" s="180" cm="1">
        <f t="array" ref="N190">_xlfn.XLOOKUP(N$1,'Copy of PY1 Data(H)'!$A$1:$CZ$1,_xlfn.XLOOKUP($A190,'Copy of PY1 Data(H)'!$A$1:$A$288,'Copy of PY1 Data(H)'!$A$1:$CZ$288))</f>
        <v>0</v>
      </c>
      <c r="O190" s="180" cm="1">
        <f t="array" ref="O190">_xlfn.XLOOKUP(O$1,'Copy of PY1 Data(H)'!$A$1:$CZ$1,_xlfn.XLOOKUP($A190,'Copy of PY1 Data(H)'!$A$1:$A$288,'Copy of PY1 Data(H)'!$A$1:$CZ$288))</f>
        <v>0</v>
      </c>
      <c r="P190" s="180" cm="1">
        <f t="array" ref="P190">_xlfn.XLOOKUP(P$1,'Copy of PY1 Data(H)'!$A$1:$CZ$1,_xlfn.XLOOKUP($A190,'Copy of PY1 Data(H)'!$A$1:$A$288,'Copy of PY1 Data(H)'!$A$1:$CZ$288))</f>
        <v>0</v>
      </c>
      <c r="Q190" s="180" cm="1">
        <f t="array" ref="Q190">_xlfn.XLOOKUP(Q$1,'Copy of PY1 Data(H)'!$A$1:$CZ$1,_xlfn.XLOOKUP($A190,'Copy of PY1 Data(H)'!$A$1:$A$288,'Copy of PY1 Data(H)'!$A$1:$CZ$288))</f>
        <v>0</v>
      </c>
      <c r="R190" s="180" cm="1">
        <f t="array" ref="R190">_xlfn.XLOOKUP(R$1,'Copy of PY1 Data(H)'!$A$1:$CZ$1,_xlfn.XLOOKUP($A190,'Copy of PY1 Data(H)'!$A$1:$A$288,'Copy of PY1 Data(H)'!$A$1:$CZ$288))</f>
        <v>0</v>
      </c>
      <c r="S190" s="180" cm="1">
        <f t="array" ref="S190">_xlfn.XLOOKUP(S$1,'Copy of PY1 Data(H)'!$A$1:$CZ$1,_xlfn.XLOOKUP($A190,'Copy of PY1 Data(H)'!$A$1:$A$288,'Copy of PY1 Data(H)'!$A$1:$CZ$288))</f>
        <v>0</v>
      </c>
      <c r="T190" s="180" cm="1">
        <f t="array" ref="T190">_xlfn.XLOOKUP(T$1,'Copy of PY1 Data(H)'!$A$1:$CZ$1,_xlfn.XLOOKUP($A190,'Copy of PY1 Data(H)'!$A$1:$A$288,'Copy of PY1 Data(H)'!$A$1:$CZ$288))</f>
        <v>0</v>
      </c>
      <c r="U190" s="180" cm="1">
        <f t="array" ref="U190">_xlfn.XLOOKUP(U$1,'Copy of PY1 Data(H)'!$A$1:$CZ$1,_xlfn.XLOOKUP($A190,'Copy of PY1 Data(H)'!$A$1:$A$288,'Copy of PY1 Data(H)'!$A$1:$CZ$288))</f>
        <v>0</v>
      </c>
      <c r="V190" s="180" cm="1">
        <f t="array" ref="V190">_xlfn.XLOOKUP(V$1,'Copy of PY1 Data(H)'!$A$1:$CZ$1,_xlfn.XLOOKUP($A190,'Copy of PY1 Data(H)'!$A$1:$A$288,'Copy of PY1 Data(H)'!$A$1:$CZ$288))</f>
        <v>0</v>
      </c>
      <c r="W190" s="180" cm="1">
        <f t="array" ref="W190">_xlfn.XLOOKUP(W$1,'Copy of PY1 Data(H)'!$A$1:$CZ$1,_xlfn.XLOOKUP($A190,'Copy of PY1 Data(H)'!$A$1:$A$288,'Copy of PY1 Data(H)'!$A$1:$CZ$288))</f>
        <v>0</v>
      </c>
      <c r="X190" s="180" cm="1">
        <f t="array" ref="X190">_xlfn.XLOOKUP(X$1,'Copy of PY1 Data(H)'!$A$1:$CZ$1,_xlfn.XLOOKUP($A190,'Copy of PY1 Data(H)'!$A$1:$A$288,'Copy of PY1 Data(H)'!$A$1:$CZ$288))</f>
        <v>0</v>
      </c>
      <c r="Y190" s="180" cm="1">
        <f t="array" ref="Y190">_xlfn.XLOOKUP(Y$1,'Copy of PY1 Data(H)'!$A$1:$CZ$1,_xlfn.XLOOKUP($A190,'Copy of PY1 Data(H)'!$A$1:$A$288,'Copy of PY1 Data(H)'!$A$1:$CZ$288))</f>
        <v>0</v>
      </c>
      <c r="Z190" s="180" cm="1">
        <f t="array" ref="Z190">_xlfn.XLOOKUP(Z$1,'Copy of PY1 Data(H)'!$A$1:$CZ$1,_xlfn.XLOOKUP($A190,'Copy of PY1 Data(H)'!$A$1:$A$288,'Copy of PY1 Data(H)'!$A$1:$CZ$288))</f>
        <v>106327856</v>
      </c>
      <c r="AA190" s="180" cm="1">
        <f t="array" ref="AA190">_xlfn.XLOOKUP(AA$1,'Copy of PY1 Data(H)'!$A$1:$CZ$1,_xlfn.XLOOKUP($A190,'Copy of PY1 Data(H)'!$A$1:$A$288,'Copy of PY1 Data(H)'!$A$1:$CZ$288))</f>
        <v>0</v>
      </c>
      <c r="AB190" s="180" cm="1">
        <f t="array" ref="AB190">_xlfn.XLOOKUP(AB$1,'Copy of PY1 Data(H)'!$A$1:$CZ$1,_xlfn.XLOOKUP($A190,'Copy of PY1 Data(H)'!$A$1:$A$288,'Copy of PY1 Data(H)'!$A$1:$CZ$288))</f>
        <v>0</v>
      </c>
      <c r="AC190" s="180" cm="1">
        <f t="array" ref="AC190">_xlfn.XLOOKUP(AC$1,'Copy of PY1 Data(H)'!$A$1:$CZ$1,_xlfn.XLOOKUP($A190,'Copy of PY1 Data(H)'!$A$1:$A$288,'Copy of PY1 Data(H)'!$A$1:$CZ$288))</f>
        <v>0</v>
      </c>
      <c r="AD190" s="180" cm="1">
        <f t="array" ref="AD190">_xlfn.XLOOKUP(AD$1,'Copy of PY1 Data(H)'!$A$1:$CZ$1,_xlfn.XLOOKUP($A190,'Copy of PY1 Data(H)'!$A$1:$A$288,'Copy of PY1 Data(H)'!$A$1:$CZ$288))</f>
        <v>0</v>
      </c>
      <c r="AE190" s="180" cm="1">
        <f t="array" ref="AE190">_xlfn.XLOOKUP(AE$1,'Copy of PY1 Data(H)'!$A$1:$CZ$1,_xlfn.XLOOKUP($A190,'Copy of PY1 Data(H)'!$A$1:$A$288,'Copy of PY1 Data(H)'!$A$1:$CZ$288))</f>
        <v>0</v>
      </c>
      <c r="AF190" s="180" cm="1">
        <f t="array" ref="AF190">_xlfn.XLOOKUP(AF$1,'Copy of PY1 Data(H)'!$A$1:$CZ$1,_xlfn.XLOOKUP($A190,'Copy of PY1 Data(H)'!$A$1:$A$288,'Copy of PY1 Data(H)'!$A$1:$CZ$288))</f>
        <v>0</v>
      </c>
      <c r="AG190" s="180" cm="1">
        <f t="array" ref="AG190">_xlfn.XLOOKUP(AG$1,'Copy of PY1 Data(H)'!$A$1:$CZ$1,_xlfn.XLOOKUP($A190,'Copy of PY1 Data(H)'!$A$1:$A$288,'Copy of PY1 Data(H)'!$A$1:$CZ$288))</f>
        <v>0</v>
      </c>
      <c r="AH190" s="180" cm="1">
        <f t="array" ref="AH190">_xlfn.XLOOKUP(AH$1,'Copy of PY1 Data(H)'!$A$1:$CZ$1,_xlfn.XLOOKUP($A190,'Copy of PY1 Data(H)'!$A$1:$A$288,'Copy of PY1 Data(H)'!$A$1:$CZ$288))</f>
        <v>0</v>
      </c>
      <c r="AI190" s="180" cm="1">
        <f t="array" ref="AI190">_xlfn.XLOOKUP(AI$1,'Copy of PY1 Data(H)'!$A$1:$CZ$1,_xlfn.XLOOKUP($A190,'Copy of PY1 Data(H)'!$A$1:$A$288,'Copy of PY1 Data(H)'!$A$1:$CZ$288))</f>
        <v>0</v>
      </c>
      <c r="AJ190" s="180" cm="1">
        <f t="array" ref="AJ190">_xlfn.XLOOKUP(AJ$1,'Copy of PY1 Data(H)'!$A$1:$CZ$1,_xlfn.XLOOKUP($A190,'Copy of PY1 Data(H)'!$A$1:$A$288,'Copy of PY1 Data(H)'!$A$1:$CZ$288))</f>
        <v>0</v>
      </c>
      <c r="AK190" s="180" cm="1">
        <f t="array" ref="AK190">_xlfn.XLOOKUP(AK$1,'Copy of PY1 Data(H)'!$A$1:$CZ$1,_xlfn.XLOOKUP($A190,'Copy of PY1 Data(H)'!$A$1:$A$288,'Copy of PY1 Data(H)'!$A$1:$CZ$288))</f>
        <v>0</v>
      </c>
      <c r="AL190" s="180" cm="1">
        <f t="array" ref="AL190">_xlfn.XLOOKUP(AL$1,'Copy of PY1 Data(H)'!$A$1:$CZ$1,_xlfn.XLOOKUP($A190,'Copy of PY1 Data(H)'!$A$1:$A$288,'Copy of PY1 Data(H)'!$A$1:$CZ$288))</f>
        <v>0</v>
      </c>
      <c r="AM190" s="180" cm="1">
        <f t="array" ref="AM190">_xlfn.XLOOKUP(AM$1,'Copy of PY1 Data(H)'!$A$1:$CZ$1,_xlfn.XLOOKUP($A190,'Copy of PY1 Data(H)'!$A$1:$A$288,'Copy of PY1 Data(H)'!$A$1:$CZ$288))</f>
        <v>7639707</v>
      </c>
      <c r="AN190" s="180" cm="1">
        <f t="array" ref="AN190">_xlfn.XLOOKUP(AN$1,'Copy of PY1 Data(H)'!$A$1:$CZ$1,_xlfn.XLOOKUP($A190,'Copy of PY1 Data(H)'!$A$1:$A$288,'Copy of PY1 Data(H)'!$A$1:$CZ$288))</f>
        <v>17002817</v>
      </c>
      <c r="AO190" s="180" cm="1">
        <f t="array" ref="AO190">_xlfn.XLOOKUP(AO$1,'Copy of PY1 Data(H)'!$A$1:$CZ$1,_xlfn.XLOOKUP($A190,'Copy of PY1 Data(H)'!$A$1:$A$288,'Copy of PY1 Data(H)'!$A$1:$CZ$288))</f>
        <v>0</v>
      </c>
      <c r="AP190" s="180" cm="1">
        <f t="array" ref="AP190">_xlfn.XLOOKUP(AP$1,'Copy of PY1 Data(H)'!$A$1:$CZ$1,_xlfn.XLOOKUP($A190,'Copy of PY1 Data(H)'!$A$1:$A$288,'Copy of PY1 Data(H)'!$A$1:$CZ$288))</f>
        <v>0</v>
      </c>
      <c r="AQ190" s="180" cm="1">
        <f t="array" ref="AQ190">_xlfn.XLOOKUP(AQ$1,'Copy of PY1 Data(H)'!$A$1:$CZ$1,_xlfn.XLOOKUP($A190,'Copy of PY1 Data(H)'!$A$1:$A$288,'Copy of PY1 Data(H)'!$A$1:$CZ$288))</f>
        <v>0</v>
      </c>
      <c r="AR190" s="180" cm="1">
        <f t="array" ref="AR190">_xlfn.XLOOKUP(AR$1,'Copy of PY1 Data(H)'!$A$1:$CZ$1,_xlfn.XLOOKUP($A190,'Copy of PY1 Data(H)'!$A$1:$A$288,'Copy of PY1 Data(H)'!$A$1:$CZ$288))</f>
        <v>0</v>
      </c>
      <c r="AS190" s="180" cm="1">
        <f t="array" ref="AS190">_xlfn.XLOOKUP(AS$1,'Copy of PY1 Data(H)'!$A$1:$CZ$1,_xlfn.XLOOKUP($A190,'Copy of PY1 Data(H)'!$A$1:$A$288,'Copy of PY1 Data(H)'!$A$1:$CZ$288))</f>
        <v>0</v>
      </c>
      <c r="AT190" s="180" cm="1">
        <f t="array" ref="AT190">_xlfn.XLOOKUP(AT$1,'Copy of PY1 Data(H)'!$A$1:$CZ$1,_xlfn.XLOOKUP($A190,'Copy of PY1 Data(H)'!$A$1:$A$288,'Copy of PY1 Data(H)'!$A$1:$CZ$288))</f>
        <v>0</v>
      </c>
      <c r="AU190" s="180" cm="1">
        <f t="array" ref="AU190">_xlfn.XLOOKUP(AU$1,'Copy of PY1 Data(H)'!$A$1:$CZ$1,_xlfn.XLOOKUP($A190,'Copy of PY1 Data(H)'!$A$1:$A$288,'Copy of PY1 Data(H)'!$A$1:$CZ$288))</f>
        <v>682890178</v>
      </c>
      <c r="AV190" s="180" cm="1">
        <f t="array" ref="AV190">_xlfn.XLOOKUP(AV$1,'Copy of PY1 Data(H)'!$A$1:$CZ$1,_xlfn.XLOOKUP($A190,'Copy of PY1 Data(H)'!$A$1:$A$288,'Copy of PY1 Data(H)'!$A$1:$CZ$288))</f>
        <v>0</v>
      </c>
      <c r="AW190" s="180" cm="1">
        <f t="array" ref="AW190">_xlfn.XLOOKUP(AW$1,'Copy of PY1 Data(H)'!$A$1:$CZ$1,_xlfn.XLOOKUP($A190,'Copy of PY1 Data(H)'!$A$1:$A$288,'Copy of PY1 Data(H)'!$A$1:$CZ$288))</f>
        <v>0</v>
      </c>
      <c r="AX190" s="180" cm="1">
        <f t="array" ref="AX190">_xlfn.XLOOKUP(AX$1,'Copy of PY1 Data(H)'!$A$1:$CZ$1,_xlfn.XLOOKUP($A190,'Copy of PY1 Data(H)'!$A$1:$A$288,'Copy of PY1 Data(H)'!$A$1:$CZ$288))</f>
        <v>0</v>
      </c>
      <c r="AY190" s="180" cm="1">
        <f t="array" ref="AY190">_xlfn.XLOOKUP(AY$1,'Copy of PY1 Data(H)'!$A$1:$CZ$1,_xlfn.XLOOKUP($A190,'Copy of PY1 Data(H)'!$A$1:$A$288,'Copy of PY1 Data(H)'!$A$1:$CZ$288))</f>
        <v>0</v>
      </c>
      <c r="AZ190" s="180" cm="1">
        <f t="array" ref="AZ190">_xlfn.XLOOKUP(AZ$1,'Copy of PY1 Data(H)'!$A$1:$CZ$1,_xlfn.XLOOKUP($A190,'Copy of PY1 Data(H)'!$A$1:$A$288,'Copy of PY1 Data(H)'!$A$1:$CZ$288))</f>
        <v>0</v>
      </c>
      <c r="BA190" s="180" cm="1">
        <f t="array" ref="BA190">_xlfn.XLOOKUP(BA$1,'Copy of PY1 Data(H)'!$A$1:$CZ$1,_xlfn.XLOOKUP($A190,'Copy of PY1 Data(H)'!$A$1:$A$288,'Copy of PY1 Data(H)'!$A$1:$CZ$288))</f>
        <v>0</v>
      </c>
      <c r="BB190" s="180" cm="1">
        <f t="array" ref="BB190">_xlfn.XLOOKUP(BB$1,'Copy of PY1 Data(H)'!$A$1:$CZ$1,_xlfn.XLOOKUP($A190,'Copy of PY1 Data(H)'!$A$1:$A$288,'Copy of PY1 Data(H)'!$A$1:$CZ$288))</f>
        <v>0</v>
      </c>
      <c r="BC190" s="180" cm="1">
        <f t="array" ref="BC190">_xlfn.XLOOKUP(BC$1,'Copy of PY1 Data(H)'!$A$1:$CZ$1,_xlfn.XLOOKUP($A190,'Copy of PY1 Data(H)'!$A$1:$A$288,'Copy of PY1 Data(H)'!$A$1:$CZ$288))</f>
        <v>0</v>
      </c>
      <c r="BD190" s="180" cm="1">
        <f t="array" ref="BD190">_xlfn.XLOOKUP(BD$1,'Copy of PY1 Data(H)'!$A$1:$CZ$1,_xlfn.XLOOKUP($A190,'Copy of PY1 Data(H)'!$A$1:$A$288,'Copy of PY1 Data(H)'!$A$1:$CZ$288))</f>
        <v>0</v>
      </c>
      <c r="BE190" s="180" cm="1">
        <f t="array" ref="BE190">_xlfn.XLOOKUP(BE$1,'Copy of PY1 Data(H)'!$A$1:$CZ$1,_xlfn.XLOOKUP($A190,'Copy of PY1 Data(H)'!$A$1:$A$288,'Copy of PY1 Data(H)'!$A$1:$CZ$288))</f>
        <v>0</v>
      </c>
      <c r="BF190" s="180" cm="1">
        <f t="array" ref="BF190">_xlfn.XLOOKUP(BF$1,'Copy of PY1 Data(H)'!$A$1:$CZ$1,_xlfn.XLOOKUP($A190,'Copy of PY1 Data(H)'!$A$1:$A$288,'Copy of PY1 Data(H)'!$A$1:$CZ$288))</f>
        <v>0</v>
      </c>
      <c r="BG190" s="180" cm="1">
        <f t="array" ref="BG190">_xlfn.XLOOKUP(BG$1,'Copy of PY1 Data(H)'!$A$1:$CZ$1,_xlfn.XLOOKUP($A190,'Copy of PY1 Data(H)'!$A$1:$A$288,'Copy of PY1 Data(H)'!$A$1:$CZ$288))</f>
        <v>0</v>
      </c>
      <c r="BH190" s="180" cm="1">
        <f t="array" ref="BH190">_xlfn.XLOOKUP(BH$1,'Copy of PY1 Data(H)'!$A$1:$CZ$1,_xlfn.XLOOKUP($A190,'Copy of PY1 Data(H)'!$A$1:$A$288,'Copy of PY1 Data(H)'!$A$1:$CZ$288))</f>
        <v>0</v>
      </c>
      <c r="BI190" s="180" cm="1">
        <f t="array" ref="BI190">_xlfn.XLOOKUP(BI$1,'Copy of PY1 Data(H)'!$A$1:$CZ$1,_xlfn.XLOOKUP($A190,'Copy of PY1 Data(H)'!$A$1:$A$288,'Copy of PY1 Data(H)'!$A$1:$CZ$288))</f>
        <v>0</v>
      </c>
      <c r="BJ190" s="180" cm="1">
        <f t="array" ref="BJ190">_xlfn.XLOOKUP(BJ$1,'Copy of PY1 Data(H)'!$A$1:$CZ$1,_xlfn.XLOOKUP($A190,'Copy of PY1 Data(H)'!$A$1:$A$288,'Copy of PY1 Data(H)'!$A$1:$CZ$288))</f>
        <v>0</v>
      </c>
      <c r="BK190" s="180" cm="1">
        <f t="array" ref="BK190">_xlfn.XLOOKUP(BK$1,'Copy of PY1 Data(H)'!$A$1:$CZ$1,_xlfn.XLOOKUP($A190,'Copy of PY1 Data(H)'!$A$1:$A$288,'Copy of PY1 Data(H)'!$A$1:$CZ$288))</f>
        <v>0</v>
      </c>
      <c r="BL190" s="180" cm="1">
        <f t="array" ref="BL190">_xlfn.XLOOKUP(BL$1,'Copy of PY1 Data(H)'!$A$1:$CZ$1,_xlfn.XLOOKUP($A190,'Copy of PY1 Data(H)'!$A$1:$A$288,'Copy of PY1 Data(H)'!$A$1:$CZ$288))</f>
        <v>0</v>
      </c>
      <c r="BM190" s="180" cm="1">
        <f t="array" ref="BM190">_xlfn.XLOOKUP(BM$1,'Copy of PY1 Data(H)'!$A$1:$CZ$1,_xlfn.XLOOKUP($A190,'Copy of PY1 Data(H)'!$A$1:$A$288,'Copy of PY1 Data(H)'!$A$1:$CZ$288))</f>
        <v>0</v>
      </c>
      <c r="BN190" s="180" cm="1">
        <f t="array" ref="BN190">_xlfn.XLOOKUP(BN$1,'Copy of PY1 Data(H)'!$A$1:$CZ$1,_xlfn.XLOOKUP($A190,'Copy of PY1 Data(H)'!$A$1:$A$288,'Copy of PY1 Data(H)'!$A$1:$CZ$288))</f>
        <v>0</v>
      </c>
      <c r="BO190" s="180" cm="1">
        <f t="array" ref="BO190">_xlfn.XLOOKUP(BO$1,'Copy of PY1 Data(H)'!$A$1:$CZ$1,_xlfn.XLOOKUP($A190,'Copy of PY1 Data(H)'!$A$1:$A$288,'Copy of PY1 Data(H)'!$A$1:$CZ$288))</f>
        <v>108115812</v>
      </c>
      <c r="BP190" s="180" cm="1">
        <f t="array" ref="BP190">_xlfn.XLOOKUP(BP$1,'Copy of PY1 Data(H)'!$A$1:$CZ$1,_xlfn.XLOOKUP($A190,'Copy of PY1 Data(H)'!$A$1:$A$288,'Copy of PY1 Data(H)'!$A$1:$CZ$288))</f>
        <v>433148670</v>
      </c>
      <c r="BQ190" s="180" cm="1">
        <f t="array" ref="BQ190">_xlfn.XLOOKUP(BQ$1,'Copy of PY1 Data(H)'!$A$1:$CZ$1,_xlfn.XLOOKUP($A190,'Copy of PY1 Data(H)'!$A$1:$A$288,'Copy of PY1 Data(H)'!$A$1:$CZ$288))</f>
        <v>0</v>
      </c>
      <c r="BR190" s="180" cm="1">
        <f t="array" ref="BR190">_xlfn.XLOOKUP(BR$1,'Copy of PY1 Data(H)'!$A$1:$CZ$1,_xlfn.XLOOKUP($A190,'Copy of PY1 Data(H)'!$A$1:$A$288,'Copy of PY1 Data(H)'!$A$1:$CZ$288))</f>
        <v>0</v>
      </c>
      <c r="BS190" s="180" cm="1">
        <f t="array" ref="BS190">_xlfn.XLOOKUP(BS$1,'Copy of PY1 Data(H)'!$A$1:$CZ$1,_xlfn.XLOOKUP($A190,'Copy of PY1 Data(H)'!$A$1:$A$288,'Copy of PY1 Data(H)'!$A$1:$CZ$288))</f>
        <v>0</v>
      </c>
      <c r="BT190" s="180" cm="1">
        <f t="array" ref="BT190">_xlfn.XLOOKUP(BT$1,'Copy of PY1 Data(H)'!$A$1:$CZ$1,_xlfn.XLOOKUP($A190,'Copy of PY1 Data(H)'!$A$1:$A$288,'Copy of PY1 Data(H)'!$A$1:$CZ$288))</f>
        <v>0</v>
      </c>
      <c r="BU190" s="180" cm="1">
        <f t="array" ref="BU190">_xlfn.XLOOKUP(BU$1,'Copy of PY1 Data(H)'!$A$1:$CZ$1,_xlfn.XLOOKUP($A190,'Copy of PY1 Data(H)'!$A$1:$A$288,'Copy of PY1 Data(H)'!$A$1:$CZ$288))</f>
        <v>0</v>
      </c>
      <c r="BV190" s="180" cm="1">
        <f t="array" ref="BV190">_xlfn.XLOOKUP(BV$1,'Copy of PY1 Data(H)'!$A$1:$CZ$1,_xlfn.XLOOKUP($A190,'Copy of PY1 Data(H)'!$A$1:$A$288,'Copy of PY1 Data(H)'!$A$1:$CZ$288))</f>
        <v>2307002</v>
      </c>
      <c r="BW190" s="180" cm="1">
        <f t="array" ref="BW190">_xlfn.XLOOKUP(BW$1,'Copy of PY1 Data(H)'!$A$1:$CZ$1,_xlfn.XLOOKUP($A190,'Copy of PY1 Data(H)'!$A$1:$A$288,'Copy of PY1 Data(H)'!$A$1:$CZ$288))</f>
        <v>184026</v>
      </c>
      <c r="BX190" s="180" cm="1">
        <f t="array" ref="BX190">_xlfn.XLOOKUP(BX$1,'Copy of PY1 Data(H)'!$A$1:$CZ$1,_xlfn.XLOOKUP($A190,'Copy of PY1 Data(H)'!$A$1:$A$288,'Copy of PY1 Data(H)'!$A$1:$CZ$288))</f>
        <v>0</v>
      </c>
      <c r="BY190" s="180" cm="1">
        <f t="array" ref="BY190">_xlfn.XLOOKUP(BY$1,'Copy of PY1 Data(H)'!$A$1:$CZ$1,_xlfn.XLOOKUP($A190,'Copy of PY1 Data(H)'!$A$1:$A$288,'Copy of PY1 Data(H)'!$A$1:$CZ$288))</f>
        <v>156717086</v>
      </c>
      <c r="BZ190" s="180" cm="1">
        <f t="array" ref="BZ190">_xlfn.XLOOKUP(BZ$1,'Copy of PY1 Data(H)'!$A$1:$CZ$1,_xlfn.XLOOKUP($A190,'Copy of PY1 Data(H)'!$A$1:$A$288,'Copy of PY1 Data(H)'!$A$1:$CZ$288))</f>
        <v>0</v>
      </c>
      <c r="CA190" s="180" cm="1">
        <f t="array" ref="CA190">_xlfn.XLOOKUP(CA$1,'Copy of PY1 Data(H)'!$A$1:$CZ$1,_xlfn.XLOOKUP($A190,'Copy of PY1 Data(H)'!$A$1:$A$288,'Copy of PY1 Data(H)'!$A$1:$CZ$288))</f>
        <v>0</v>
      </c>
      <c r="CB190" s="180" cm="1">
        <f t="array" ref="CB190">_xlfn.XLOOKUP(CB$1,'Copy of PY1 Data(H)'!$A$1:$CZ$1,_xlfn.XLOOKUP($A190,'Copy of PY1 Data(H)'!$A$1:$A$288,'Copy of PY1 Data(H)'!$A$1:$CZ$288))</f>
        <v>0</v>
      </c>
      <c r="CC190" s="180" cm="1">
        <f t="array" ref="CC190">_xlfn.XLOOKUP(CC$1,'Copy of PY1 Data(H)'!$A$1:$CZ$1,_xlfn.XLOOKUP($A190,'Copy of PY1 Data(H)'!$A$1:$A$288,'Copy of PY1 Data(H)'!$A$1:$CZ$288))</f>
        <v>0</v>
      </c>
      <c r="CD190" s="180" cm="1">
        <f t="array" ref="CD190">_xlfn.XLOOKUP(CD$1,'Copy of PY1 Data(H)'!$A$1:$CZ$1,_xlfn.XLOOKUP($A190,'Copy of PY1 Data(H)'!$A$1:$A$288,'Copy of PY1 Data(H)'!$A$1:$CZ$288))</f>
        <v>0</v>
      </c>
    </row>
    <row r="191" spans="1:82" x14ac:dyDescent="0.3">
      <c r="A191" s="180">
        <v>518</v>
      </c>
      <c r="C191" s="180"/>
      <c r="D191" s="180" cm="1">
        <f t="array" ref="D191">_xlfn.XLOOKUP(D$1,'Copy of PY1 Data(H)'!$A$1:$CZ$1,_xlfn.XLOOKUP($A191,'Copy of PY1 Data(H)'!$A$1:$A$288,'Copy of PY1 Data(H)'!$A$1:$CZ$288))</f>
        <v>188865</v>
      </c>
      <c r="E191" s="180" cm="1">
        <f t="array" ref="E191">_xlfn.XLOOKUP(E$1,'Copy of PY1 Data(H)'!$A$1:$CZ$1,_xlfn.XLOOKUP($A191,'Copy of PY1 Data(H)'!$A$1:$A$288,'Copy of PY1 Data(H)'!$A$1:$CZ$288))</f>
        <v>844203</v>
      </c>
      <c r="F191" s="180" cm="1">
        <f t="array" ref="F191">_xlfn.XLOOKUP(F$1,'Copy of PY1 Data(H)'!$A$1:$CZ$1,_xlfn.XLOOKUP($A191,'Copy of PY1 Data(H)'!$A$1:$A$288,'Copy of PY1 Data(H)'!$A$1:$CZ$288))</f>
        <v>0</v>
      </c>
      <c r="G191" s="180" cm="1">
        <f t="array" ref="G191">_xlfn.XLOOKUP(G$1,'Copy of PY1 Data(H)'!$A$1:$CZ$1,_xlfn.XLOOKUP($A191,'Copy of PY1 Data(H)'!$A$1:$A$288,'Copy of PY1 Data(H)'!$A$1:$CZ$288))</f>
        <v>572916</v>
      </c>
      <c r="H191" s="180" cm="1">
        <f t="array" ref="H191">_xlfn.XLOOKUP(H$1,'Copy of PY1 Data(H)'!$A$1:$CZ$1,_xlfn.XLOOKUP($A191,'Copy of PY1 Data(H)'!$A$1:$A$288,'Copy of PY1 Data(H)'!$A$1:$CZ$288))</f>
        <v>43672</v>
      </c>
      <c r="I191" s="180" cm="1">
        <f t="array" ref="I191">_xlfn.XLOOKUP(I$1,'Copy of PY1 Data(H)'!$A$1:$CZ$1,_xlfn.XLOOKUP($A191,'Copy of PY1 Data(H)'!$A$1:$A$288,'Copy of PY1 Data(H)'!$A$1:$CZ$288))</f>
        <v>0</v>
      </c>
      <c r="J191" s="180" cm="1">
        <f t="array" ref="J191">_xlfn.XLOOKUP(J$1,'Copy of PY1 Data(H)'!$A$1:$CZ$1,_xlfn.XLOOKUP($A191,'Copy of PY1 Data(H)'!$A$1:$A$288,'Copy of PY1 Data(H)'!$A$1:$CZ$288))</f>
        <v>0</v>
      </c>
      <c r="K191" s="180" cm="1">
        <f t="array" ref="K191">_xlfn.XLOOKUP(K$1,'Copy of PY1 Data(H)'!$A$1:$CZ$1,_xlfn.XLOOKUP($A191,'Copy of PY1 Data(H)'!$A$1:$A$288,'Copy of PY1 Data(H)'!$A$1:$CZ$288))</f>
        <v>0</v>
      </c>
      <c r="L191" s="180" cm="1">
        <f t="array" ref="L191">_xlfn.XLOOKUP(L$1,'Copy of PY1 Data(H)'!$A$1:$CZ$1,_xlfn.XLOOKUP($A191,'Copy of PY1 Data(H)'!$A$1:$A$288,'Copy of PY1 Data(H)'!$A$1:$CZ$288))</f>
        <v>2389972</v>
      </c>
      <c r="M191" s="180" cm="1">
        <f t="array" ref="M191">_xlfn.XLOOKUP(M$1,'Copy of PY1 Data(H)'!$A$1:$CZ$1,_xlfn.XLOOKUP($A191,'Copy of PY1 Data(H)'!$A$1:$A$288,'Copy of PY1 Data(H)'!$A$1:$CZ$288))</f>
        <v>0</v>
      </c>
      <c r="N191" s="180" cm="1">
        <f t="array" ref="N191">_xlfn.XLOOKUP(N$1,'Copy of PY1 Data(H)'!$A$1:$CZ$1,_xlfn.XLOOKUP($A191,'Copy of PY1 Data(H)'!$A$1:$A$288,'Copy of PY1 Data(H)'!$A$1:$CZ$288))</f>
        <v>0</v>
      </c>
      <c r="O191" s="180" cm="1">
        <f t="array" ref="O191">_xlfn.XLOOKUP(O$1,'Copy of PY1 Data(H)'!$A$1:$CZ$1,_xlfn.XLOOKUP($A191,'Copy of PY1 Data(H)'!$A$1:$A$288,'Copy of PY1 Data(H)'!$A$1:$CZ$288))</f>
        <v>0</v>
      </c>
      <c r="P191" s="180" cm="1">
        <f t="array" ref="P191">_xlfn.XLOOKUP(P$1,'Copy of PY1 Data(H)'!$A$1:$CZ$1,_xlfn.XLOOKUP($A191,'Copy of PY1 Data(H)'!$A$1:$A$288,'Copy of PY1 Data(H)'!$A$1:$CZ$288))</f>
        <v>15388</v>
      </c>
      <c r="Q191" s="180" cm="1">
        <f t="array" ref="Q191">_xlfn.XLOOKUP(Q$1,'Copy of PY1 Data(H)'!$A$1:$CZ$1,_xlfn.XLOOKUP($A191,'Copy of PY1 Data(H)'!$A$1:$A$288,'Copy of PY1 Data(H)'!$A$1:$CZ$288))</f>
        <v>6965491</v>
      </c>
      <c r="R191" s="180" cm="1">
        <f t="array" ref="R191">_xlfn.XLOOKUP(R$1,'Copy of PY1 Data(H)'!$A$1:$CZ$1,_xlfn.XLOOKUP($A191,'Copy of PY1 Data(H)'!$A$1:$A$288,'Copy of PY1 Data(H)'!$A$1:$CZ$288))</f>
        <v>0</v>
      </c>
      <c r="S191" s="180" cm="1">
        <f t="array" ref="S191">_xlfn.XLOOKUP(S$1,'Copy of PY1 Data(H)'!$A$1:$CZ$1,_xlfn.XLOOKUP($A191,'Copy of PY1 Data(H)'!$A$1:$A$288,'Copy of PY1 Data(H)'!$A$1:$CZ$288))</f>
        <v>110299</v>
      </c>
      <c r="T191" s="180" cm="1">
        <f t="array" ref="T191">_xlfn.XLOOKUP(T$1,'Copy of PY1 Data(H)'!$A$1:$CZ$1,_xlfn.XLOOKUP($A191,'Copy of PY1 Data(H)'!$A$1:$A$288,'Copy of PY1 Data(H)'!$A$1:$CZ$288))</f>
        <v>506805</v>
      </c>
      <c r="U191" s="180" cm="1">
        <f t="array" ref="U191">_xlfn.XLOOKUP(U$1,'Copy of PY1 Data(H)'!$A$1:$CZ$1,_xlfn.XLOOKUP($A191,'Copy of PY1 Data(H)'!$A$1:$A$288,'Copy of PY1 Data(H)'!$A$1:$CZ$288))</f>
        <v>189184</v>
      </c>
      <c r="V191" s="180" cm="1">
        <f t="array" ref="V191">_xlfn.XLOOKUP(V$1,'Copy of PY1 Data(H)'!$A$1:$CZ$1,_xlfn.XLOOKUP($A191,'Copy of PY1 Data(H)'!$A$1:$A$288,'Copy of PY1 Data(H)'!$A$1:$CZ$288))</f>
        <v>1731857</v>
      </c>
      <c r="W191" s="180" cm="1">
        <f t="array" ref="W191">_xlfn.XLOOKUP(W$1,'Copy of PY1 Data(H)'!$A$1:$CZ$1,_xlfn.XLOOKUP($A191,'Copy of PY1 Data(H)'!$A$1:$A$288,'Copy of PY1 Data(H)'!$A$1:$CZ$288))</f>
        <v>0</v>
      </c>
      <c r="X191" s="180" cm="1">
        <f t="array" ref="X191">_xlfn.XLOOKUP(X$1,'Copy of PY1 Data(H)'!$A$1:$CZ$1,_xlfn.XLOOKUP($A191,'Copy of PY1 Data(H)'!$A$1:$A$288,'Copy of PY1 Data(H)'!$A$1:$CZ$288))</f>
        <v>0</v>
      </c>
      <c r="Y191" s="180" cm="1">
        <f t="array" ref="Y191">_xlfn.XLOOKUP(Y$1,'Copy of PY1 Data(H)'!$A$1:$CZ$1,_xlfn.XLOOKUP($A191,'Copy of PY1 Data(H)'!$A$1:$A$288,'Copy of PY1 Data(H)'!$A$1:$CZ$288))</f>
        <v>321392</v>
      </c>
      <c r="Z191" s="180" cm="1">
        <f t="array" ref="Z191">_xlfn.XLOOKUP(Z$1,'Copy of PY1 Data(H)'!$A$1:$CZ$1,_xlfn.XLOOKUP($A191,'Copy of PY1 Data(H)'!$A$1:$A$288,'Copy of PY1 Data(H)'!$A$1:$CZ$288))</f>
        <v>2780840</v>
      </c>
      <c r="AA191" s="180" cm="1">
        <f t="array" ref="AA191">_xlfn.XLOOKUP(AA$1,'Copy of PY1 Data(H)'!$A$1:$CZ$1,_xlfn.XLOOKUP($A191,'Copy of PY1 Data(H)'!$A$1:$A$288,'Copy of PY1 Data(H)'!$A$1:$CZ$288))</f>
        <v>0</v>
      </c>
      <c r="AB191" s="180" cm="1">
        <f t="array" ref="AB191">_xlfn.XLOOKUP(AB$1,'Copy of PY1 Data(H)'!$A$1:$CZ$1,_xlfn.XLOOKUP($A191,'Copy of PY1 Data(H)'!$A$1:$A$288,'Copy of PY1 Data(H)'!$A$1:$CZ$288))</f>
        <v>430038</v>
      </c>
      <c r="AC191" s="180" cm="1">
        <f t="array" ref="AC191">_xlfn.XLOOKUP(AC$1,'Copy of PY1 Data(H)'!$A$1:$CZ$1,_xlfn.XLOOKUP($A191,'Copy of PY1 Data(H)'!$A$1:$A$288,'Copy of PY1 Data(H)'!$A$1:$CZ$288))</f>
        <v>0</v>
      </c>
      <c r="AD191" s="180" cm="1">
        <f t="array" ref="AD191">_xlfn.XLOOKUP(AD$1,'Copy of PY1 Data(H)'!$A$1:$CZ$1,_xlfn.XLOOKUP($A191,'Copy of PY1 Data(H)'!$A$1:$A$288,'Copy of PY1 Data(H)'!$A$1:$CZ$288))</f>
        <v>0</v>
      </c>
      <c r="AE191" s="180" cm="1">
        <f t="array" ref="AE191">_xlfn.XLOOKUP(AE$1,'Copy of PY1 Data(H)'!$A$1:$CZ$1,_xlfn.XLOOKUP($A191,'Copy of PY1 Data(H)'!$A$1:$A$288,'Copy of PY1 Data(H)'!$A$1:$CZ$288))</f>
        <v>0</v>
      </c>
      <c r="AF191" s="180" cm="1">
        <f t="array" ref="AF191">_xlfn.XLOOKUP(AF$1,'Copy of PY1 Data(H)'!$A$1:$CZ$1,_xlfn.XLOOKUP($A191,'Copy of PY1 Data(H)'!$A$1:$A$288,'Copy of PY1 Data(H)'!$A$1:$CZ$288))</f>
        <v>87080732</v>
      </c>
      <c r="AG191" s="180" cm="1">
        <f t="array" ref="AG191">_xlfn.XLOOKUP(AG$1,'Copy of PY1 Data(H)'!$A$1:$CZ$1,_xlfn.XLOOKUP($A191,'Copy of PY1 Data(H)'!$A$1:$A$288,'Copy of PY1 Data(H)'!$A$1:$CZ$288))</f>
        <v>0</v>
      </c>
      <c r="AH191" s="180" cm="1">
        <f t="array" ref="AH191">_xlfn.XLOOKUP(AH$1,'Copy of PY1 Data(H)'!$A$1:$CZ$1,_xlfn.XLOOKUP($A191,'Copy of PY1 Data(H)'!$A$1:$A$288,'Copy of PY1 Data(H)'!$A$1:$CZ$288))</f>
        <v>81308</v>
      </c>
      <c r="AI191" s="180" cm="1">
        <f t="array" ref="AI191">_xlfn.XLOOKUP(AI$1,'Copy of PY1 Data(H)'!$A$1:$CZ$1,_xlfn.XLOOKUP($A191,'Copy of PY1 Data(H)'!$A$1:$A$288,'Copy of PY1 Data(H)'!$A$1:$CZ$288))</f>
        <v>555125</v>
      </c>
      <c r="AJ191" s="180" cm="1">
        <f t="array" ref="AJ191">_xlfn.XLOOKUP(AJ$1,'Copy of PY1 Data(H)'!$A$1:$CZ$1,_xlfn.XLOOKUP($A191,'Copy of PY1 Data(H)'!$A$1:$A$288,'Copy of PY1 Data(H)'!$A$1:$CZ$288))</f>
        <v>0</v>
      </c>
      <c r="AK191" s="180" cm="1">
        <f t="array" ref="AK191">_xlfn.XLOOKUP(AK$1,'Copy of PY1 Data(H)'!$A$1:$CZ$1,_xlfn.XLOOKUP($A191,'Copy of PY1 Data(H)'!$A$1:$A$288,'Copy of PY1 Data(H)'!$A$1:$CZ$288))</f>
        <v>3358</v>
      </c>
      <c r="AL191" s="180" cm="1">
        <f t="array" ref="AL191">_xlfn.XLOOKUP(AL$1,'Copy of PY1 Data(H)'!$A$1:$CZ$1,_xlfn.XLOOKUP($A191,'Copy of PY1 Data(H)'!$A$1:$A$288,'Copy of PY1 Data(H)'!$A$1:$CZ$288))</f>
        <v>0</v>
      </c>
      <c r="AM191" s="180" cm="1">
        <f t="array" ref="AM191">_xlfn.XLOOKUP(AM$1,'Copy of PY1 Data(H)'!$A$1:$CZ$1,_xlfn.XLOOKUP($A191,'Copy of PY1 Data(H)'!$A$1:$A$288,'Copy of PY1 Data(H)'!$A$1:$CZ$288))</f>
        <v>0</v>
      </c>
      <c r="AN191" s="180" cm="1">
        <f t="array" ref="AN191">_xlfn.XLOOKUP(AN$1,'Copy of PY1 Data(H)'!$A$1:$CZ$1,_xlfn.XLOOKUP($A191,'Copy of PY1 Data(H)'!$A$1:$A$288,'Copy of PY1 Data(H)'!$A$1:$CZ$288))</f>
        <v>3416233</v>
      </c>
      <c r="AO191" s="180" cm="1">
        <f t="array" ref="AO191">_xlfn.XLOOKUP(AO$1,'Copy of PY1 Data(H)'!$A$1:$CZ$1,_xlfn.XLOOKUP($A191,'Copy of PY1 Data(H)'!$A$1:$A$288,'Copy of PY1 Data(H)'!$A$1:$CZ$288))</f>
        <v>0</v>
      </c>
      <c r="AP191" s="180" cm="1">
        <f t="array" ref="AP191">_xlfn.XLOOKUP(AP$1,'Copy of PY1 Data(H)'!$A$1:$CZ$1,_xlfn.XLOOKUP($A191,'Copy of PY1 Data(H)'!$A$1:$A$288,'Copy of PY1 Data(H)'!$A$1:$CZ$288))</f>
        <v>2333918</v>
      </c>
      <c r="AQ191" s="180" cm="1">
        <f t="array" ref="AQ191">_xlfn.XLOOKUP(AQ$1,'Copy of PY1 Data(H)'!$A$1:$CZ$1,_xlfn.XLOOKUP($A191,'Copy of PY1 Data(H)'!$A$1:$A$288,'Copy of PY1 Data(H)'!$A$1:$CZ$288))</f>
        <v>0</v>
      </c>
      <c r="AR191" s="180" cm="1">
        <f t="array" ref="AR191">_xlfn.XLOOKUP(AR$1,'Copy of PY1 Data(H)'!$A$1:$CZ$1,_xlfn.XLOOKUP($A191,'Copy of PY1 Data(H)'!$A$1:$A$288,'Copy of PY1 Data(H)'!$A$1:$CZ$288))</f>
        <v>0</v>
      </c>
      <c r="AS191" s="180" cm="1">
        <f t="array" ref="AS191">_xlfn.XLOOKUP(AS$1,'Copy of PY1 Data(H)'!$A$1:$CZ$1,_xlfn.XLOOKUP($A191,'Copy of PY1 Data(H)'!$A$1:$A$288,'Copy of PY1 Data(H)'!$A$1:$CZ$288))</f>
        <v>0</v>
      </c>
      <c r="AT191" s="180" cm="1">
        <f t="array" ref="AT191">_xlfn.XLOOKUP(AT$1,'Copy of PY1 Data(H)'!$A$1:$CZ$1,_xlfn.XLOOKUP($A191,'Copy of PY1 Data(H)'!$A$1:$A$288,'Copy of PY1 Data(H)'!$A$1:$CZ$288))</f>
        <v>15297</v>
      </c>
      <c r="AU191" s="180" cm="1">
        <f t="array" ref="AU191">_xlfn.XLOOKUP(AU$1,'Copy of PY1 Data(H)'!$A$1:$CZ$1,_xlfn.XLOOKUP($A191,'Copy of PY1 Data(H)'!$A$1:$A$288,'Copy of PY1 Data(H)'!$A$1:$CZ$288))</f>
        <v>155924985</v>
      </c>
      <c r="AV191" s="180" cm="1">
        <f t="array" ref="AV191">_xlfn.XLOOKUP(AV$1,'Copy of PY1 Data(H)'!$A$1:$CZ$1,_xlfn.XLOOKUP($A191,'Copy of PY1 Data(H)'!$A$1:$A$288,'Copy of PY1 Data(H)'!$A$1:$CZ$288))</f>
        <v>26416120</v>
      </c>
      <c r="AW191" s="180" cm="1">
        <f t="array" ref="AW191">_xlfn.XLOOKUP(AW$1,'Copy of PY1 Data(H)'!$A$1:$CZ$1,_xlfn.XLOOKUP($A191,'Copy of PY1 Data(H)'!$A$1:$A$288,'Copy of PY1 Data(H)'!$A$1:$CZ$288))</f>
        <v>380455</v>
      </c>
      <c r="AX191" s="180" cm="1">
        <f t="array" ref="AX191">_xlfn.XLOOKUP(AX$1,'Copy of PY1 Data(H)'!$A$1:$CZ$1,_xlfn.XLOOKUP($A191,'Copy of PY1 Data(H)'!$A$1:$A$288,'Copy of PY1 Data(H)'!$A$1:$CZ$288))</f>
        <v>205175</v>
      </c>
      <c r="AY191" s="180" cm="1">
        <f t="array" ref="AY191">_xlfn.XLOOKUP(AY$1,'Copy of PY1 Data(H)'!$A$1:$CZ$1,_xlfn.XLOOKUP($A191,'Copy of PY1 Data(H)'!$A$1:$A$288,'Copy of PY1 Data(H)'!$A$1:$CZ$288))</f>
        <v>284199</v>
      </c>
      <c r="AZ191" s="180" cm="1">
        <f t="array" ref="AZ191">_xlfn.XLOOKUP(AZ$1,'Copy of PY1 Data(H)'!$A$1:$CZ$1,_xlfn.XLOOKUP($A191,'Copy of PY1 Data(H)'!$A$1:$A$288,'Copy of PY1 Data(H)'!$A$1:$CZ$288))</f>
        <v>199604</v>
      </c>
      <c r="BA191" s="180" cm="1">
        <f t="array" ref="BA191">_xlfn.XLOOKUP(BA$1,'Copy of PY1 Data(H)'!$A$1:$CZ$1,_xlfn.XLOOKUP($A191,'Copy of PY1 Data(H)'!$A$1:$A$288,'Copy of PY1 Data(H)'!$A$1:$CZ$288))</f>
        <v>0</v>
      </c>
      <c r="BB191" s="180" cm="1">
        <f t="array" ref="BB191">_xlfn.XLOOKUP(BB$1,'Copy of PY1 Data(H)'!$A$1:$CZ$1,_xlfn.XLOOKUP($A191,'Copy of PY1 Data(H)'!$A$1:$A$288,'Copy of PY1 Data(H)'!$A$1:$CZ$288))</f>
        <v>1957145</v>
      </c>
      <c r="BC191" s="180" cm="1">
        <f t="array" ref="BC191">_xlfn.XLOOKUP(BC$1,'Copy of PY1 Data(H)'!$A$1:$CZ$1,_xlfn.XLOOKUP($A191,'Copy of PY1 Data(H)'!$A$1:$A$288,'Copy of PY1 Data(H)'!$A$1:$CZ$288))</f>
        <v>6338</v>
      </c>
      <c r="BD191" s="180" cm="1">
        <f t="array" ref="BD191">_xlfn.XLOOKUP(BD$1,'Copy of PY1 Data(H)'!$A$1:$CZ$1,_xlfn.XLOOKUP($A191,'Copy of PY1 Data(H)'!$A$1:$A$288,'Copy of PY1 Data(H)'!$A$1:$CZ$288))</f>
        <v>0</v>
      </c>
      <c r="BE191" s="180" cm="1">
        <f t="array" ref="BE191">_xlfn.XLOOKUP(BE$1,'Copy of PY1 Data(H)'!$A$1:$CZ$1,_xlfn.XLOOKUP($A191,'Copy of PY1 Data(H)'!$A$1:$A$288,'Copy of PY1 Data(H)'!$A$1:$CZ$288))</f>
        <v>71284</v>
      </c>
      <c r="BF191" s="180" cm="1">
        <f t="array" ref="BF191">_xlfn.XLOOKUP(BF$1,'Copy of PY1 Data(H)'!$A$1:$CZ$1,_xlfn.XLOOKUP($A191,'Copy of PY1 Data(H)'!$A$1:$A$288,'Copy of PY1 Data(H)'!$A$1:$CZ$288))</f>
        <v>3411805</v>
      </c>
      <c r="BG191" s="180" cm="1">
        <f t="array" ref="BG191">_xlfn.XLOOKUP(BG$1,'Copy of PY1 Data(H)'!$A$1:$CZ$1,_xlfn.XLOOKUP($A191,'Copy of PY1 Data(H)'!$A$1:$A$288,'Copy of PY1 Data(H)'!$A$1:$CZ$288))</f>
        <v>0</v>
      </c>
      <c r="BH191" s="180" cm="1">
        <f t="array" ref="BH191">_xlfn.XLOOKUP(BH$1,'Copy of PY1 Data(H)'!$A$1:$CZ$1,_xlfn.XLOOKUP($A191,'Copy of PY1 Data(H)'!$A$1:$A$288,'Copy of PY1 Data(H)'!$A$1:$CZ$288))</f>
        <v>3481796</v>
      </c>
      <c r="BI191" s="180" cm="1">
        <f t="array" ref="BI191">_xlfn.XLOOKUP(BI$1,'Copy of PY1 Data(H)'!$A$1:$CZ$1,_xlfn.XLOOKUP($A191,'Copy of PY1 Data(H)'!$A$1:$A$288,'Copy of PY1 Data(H)'!$A$1:$CZ$288))</f>
        <v>290213</v>
      </c>
      <c r="BJ191" s="180" cm="1">
        <f t="array" ref="BJ191">_xlfn.XLOOKUP(BJ$1,'Copy of PY1 Data(H)'!$A$1:$CZ$1,_xlfn.XLOOKUP($A191,'Copy of PY1 Data(H)'!$A$1:$A$288,'Copy of PY1 Data(H)'!$A$1:$CZ$288))</f>
        <v>0</v>
      </c>
      <c r="BK191" s="180" cm="1">
        <f t="array" ref="BK191">_xlfn.XLOOKUP(BK$1,'Copy of PY1 Data(H)'!$A$1:$CZ$1,_xlfn.XLOOKUP($A191,'Copy of PY1 Data(H)'!$A$1:$A$288,'Copy of PY1 Data(H)'!$A$1:$CZ$288))</f>
        <v>0</v>
      </c>
      <c r="BL191" s="180" cm="1">
        <f t="array" ref="BL191">_xlfn.XLOOKUP(BL$1,'Copy of PY1 Data(H)'!$A$1:$CZ$1,_xlfn.XLOOKUP($A191,'Copy of PY1 Data(H)'!$A$1:$A$288,'Copy of PY1 Data(H)'!$A$1:$CZ$288))</f>
        <v>5795448</v>
      </c>
      <c r="BM191" s="180" cm="1">
        <f t="array" ref="BM191">_xlfn.XLOOKUP(BM$1,'Copy of PY1 Data(H)'!$A$1:$CZ$1,_xlfn.XLOOKUP($A191,'Copy of PY1 Data(H)'!$A$1:$A$288,'Copy of PY1 Data(H)'!$A$1:$CZ$288))</f>
        <v>20258958</v>
      </c>
      <c r="BN191" s="180" cm="1">
        <f t="array" ref="BN191">_xlfn.XLOOKUP(BN$1,'Copy of PY1 Data(H)'!$A$1:$CZ$1,_xlfn.XLOOKUP($A191,'Copy of PY1 Data(H)'!$A$1:$A$288,'Copy of PY1 Data(H)'!$A$1:$CZ$288))</f>
        <v>657333</v>
      </c>
      <c r="BO191" s="180" cm="1">
        <f t="array" ref="BO191">_xlfn.XLOOKUP(BO$1,'Copy of PY1 Data(H)'!$A$1:$CZ$1,_xlfn.XLOOKUP($A191,'Copy of PY1 Data(H)'!$A$1:$A$288,'Copy of PY1 Data(H)'!$A$1:$CZ$288))</f>
        <v>14435471</v>
      </c>
      <c r="BP191" s="180" cm="1">
        <f t="array" ref="BP191">_xlfn.XLOOKUP(BP$1,'Copy of PY1 Data(H)'!$A$1:$CZ$1,_xlfn.XLOOKUP($A191,'Copy of PY1 Data(H)'!$A$1:$A$288,'Copy of PY1 Data(H)'!$A$1:$CZ$288))</f>
        <v>13126411</v>
      </c>
      <c r="BQ191" s="180" cm="1">
        <f t="array" ref="BQ191">_xlfn.XLOOKUP(BQ$1,'Copy of PY1 Data(H)'!$A$1:$CZ$1,_xlfn.XLOOKUP($A191,'Copy of PY1 Data(H)'!$A$1:$A$288,'Copy of PY1 Data(H)'!$A$1:$CZ$288))</f>
        <v>58883</v>
      </c>
      <c r="BR191" s="180" cm="1">
        <f t="array" ref="BR191">_xlfn.XLOOKUP(BR$1,'Copy of PY1 Data(H)'!$A$1:$CZ$1,_xlfn.XLOOKUP($A191,'Copy of PY1 Data(H)'!$A$1:$A$288,'Copy of PY1 Data(H)'!$A$1:$CZ$288))</f>
        <v>1547708</v>
      </c>
      <c r="BS191" s="180" cm="1">
        <f t="array" ref="BS191">_xlfn.XLOOKUP(BS$1,'Copy of PY1 Data(H)'!$A$1:$CZ$1,_xlfn.XLOOKUP($A191,'Copy of PY1 Data(H)'!$A$1:$A$288,'Copy of PY1 Data(H)'!$A$1:$CZ$288))</f>
        <v>0</v>
      </c>
      <c r="BT191" s="180" cm="1">
        <f t="array" ref="BT191">_xlfn.XLOOKUP(BT$1,'Copy of PY1 Data(H)'!$A$1:$CZ$1,_xlfn.XLOOKUP($A191,'Copy of PY1 Data(H)'!$A$1:$A$288,'Copy of PY1 Data(H)'!$A$1:$CZ$288))</f>
        <v>0</v>
      </c>
      <c r="BU191" s="180" cm="1">
        <f t="array" ref="BU191">_xlfn.XLOOKUP(BU$1,'Copy of PY1 Data(H)'!$A$1:$CZ$1,_xlfn.XLOOKUP($A191,'Copy of PY1 Data(H)'!$A$1:$A$288,'Copy of PY1 Data(H)'!$A$1:$CZ$288))</f>
        <v>143491</v>
      </c>
      <c r="BV191" s="180" cm="1">
        <f t="array" ref="BV191">_xlfn.XLOOKUP(BV$1,'Copy of PY1 Data(H)'!$A$1:$CZ$1,_xlfn.XLOOKUP($A191,'Copy of PY1 Data(H)'!$A$1:$A$288,'Copy of PY1 Data(H)'!$A$1:$CZ$288))</f>
        <v>0</v>
      </c>
      <c r="BW191" s="180" cm="1">
        <f t="array" ref="BW191">_xlfn.XLOOKUP(BW$1,'Copy of PY1 Data(H)'!$A$1:$CZ$1,_xlfn.XLOOKUP($A191,'Copy of PY1 Data(H)'!$A$1:$A$288,'Copy of PY1 Data(H)'!$A$1:$CZ$288))</f>
        <v>1027110</v>
      </c>
      <c r="BX191" s="180" cm="1">
        <f t="array" ref="BX191">_xlfn.XLOOKUP(BX$1,'Copy of PY1 Data(H)'!$A$1:$CZ$1,_xlfn.XLOOKUP($A191,'Copy of PY1 Data(H)'!$A$1:$A$288,'Copy of PY1 Data(H)'!$A$1:$CZ$288))</f>
        <v>0</v>
      </c>
      <c r="BY191" s="180" cm="1">
        <f t="array" ref="BY191">_xlfn.XLOOKUP(BY$1,'Copy of PY1 Data(H)'!$A$1:$CZ$1,_xlfn.XLOOKUP($A191,'Copy of PY1 Data(H)'!$A$1:$A$288,'Copy of PY1 Data(H)'!$A$1:$CZ$288))</f>
        <v>11254640</v>
      </c>
      <c r="BZ191" s="180" cm="1">
        <f t="array" ref="BZ191">_xlfn.XLOOKUP(BZ$1,'Copy of PY1 Data(H)'!$A$1:$CZ$1,_xlfn.XLOOKUP($A191,'Copy of PY1 Data(H)'!$A$1:$A$288,'Copy of PY1 Data(H)'!$A$1:$CZ$288))</f>
        <v>140881</v>
      </c>
      <c r="CA191" s="180" cm="1">
        <f t="array" ref="CA191">_xlfn.XLOOKUP(CA$1,'Copy of PY1 Data(H)'!$A$1:$CZ$1,_xlfn.XLOOKUP($A191,'Copy of PY1 Data(H)'!$A$1:$A$288,'Copy of PY1 Data(H)'!$A$1:$CZ$288))</f>
        <v>0</v>
      </c>
      <c r="CB191" s="180" cm="1">
        <f t="array" ref="CB191">_xlfn.XLOOKUP(CB$1,'Copy of PY1 Data(H)'!$A$1:$CZ$1,_xlfn.XLOOKUP($A191,'Copy of PY1 Data(H)'!$A$1:$A$288,'Copy of PY1 Data(H)'!$A$1:$CZ$288))</f>
        <v>29283</v>
      </c>
      <c r="CC191" s="180" cm="1">
        <f t="array" ref="CC191">_xlfn.XLOOKUP(CC$1,'Copy of PY1 Data(H)'!$A$1:$CZ$1,_xlfn.XLOOKUP($A191,'Copy of PY1 Data(H)'!$A$1:$A$288,'Copy of PY1 Data(H)'!$A$1:$CZ$288))</f>
        <v>0</v>
      </c>
      <c r="CD191" s="180" cm="1">
        <f t="array" ref="CD191">_xlfn.XLOOKUP(CD$1,'Copy of PY1 Data(H)'!$A$1:$CZ$1,_xlfn.XLOOKUP($A191,'Copy of PY1 Data(H)'!$A$1:$A$288,'Copy of PY1 Data(H)'!$A$1:$CZ$288))</f>
        <v>0</v>
      </c>
    </row>
    <row r="192" spans="1:82" s="968" customFormat="1" x14ac:dyDescent="0.3">
      <c r="B192" s="968" t="s">
        <v>2969</v>
      </c>
      <c r="D192" s="968" t="e" cm="1">
        <f t="array" ref="D192">_xlfn.XLOOKUP(D$1,'Copy of PY1 Data(H)'!$A$1:$CZ$1,_xlfn.XLOOKUP($B192,'Copy of PY1 Data(H)'!$A$1:$A$288,'Copy of PY1 Data(H)'!$A$1:$CZ$288))</f>
        <v>#N/A</v>
      </c>
      <c r="E192" s="968" t="e" cm="1">
        <f t="array" ref="E192">_xlfn.XLOOKUP(E$1,'Copy of PY1 Data(H)'!$A$1:$CZ$1,_xlfn.XLOOKUP($B192,'Copy of PY1 Data(H)'!$A$1:$A$288,'Copy of PY1 Data(H)'!$A$1:$CZ$288))</f>
        <v>#N/A</v>
      </c>
      <c r="F192" s="968" t="e" cm="1">
        <f t="array" ref="F192">_xlfn.XLOOKUP(F$1,'Copy of PY1 Data(H)'!$A$1:$CZ$1,_xlfn.XLOOKUP($B192,'Copy of PY1 Data(H)'!$A$1:$A$288,'Copy of PY1 Data(H)'!$A$1:$CZ$288))</f>
        <v>#N/A</v>
      </c>
      <c r="G192" s="968" t="e" cm="1">
        <f t="array" ref="G192">_xlfn.XLOOKUP(G$1,'Copy of PY1 Data(H)'!$A$1:$CZ$1,_xlfn.XLOOKUP($B192,'Copy of PY1 Data(H)'!$A$1:$A$288,'Copy of PY1 Data(H)'!$A$1:$CZ$288))</f>
        <v>#N/A</v>
      </c>
      <c r="H192" s="968" t="e" cm="1">
        <f t="array" ref="H192">_xlfn.XLOOKUP(H$1,'Copy of PY1 Data(H)'!$A$1:$CZ$1,_xlfn.XLOOKUP($B192,'Copy of PY1 Data(H)'!$A$1:$A$288,'Copy of PY1 Data(H)'!$A$1:$CZ$288))</f>
        <v>#N/A</v>
      </c>
      <c r="I192" s="968" t="e" cm="1">
        <f t="array" ref="I192">_xlfn.XLOOKUP(I$1,'Copy of PY1 Data(H)'!$A$1:$CZ$1,_xlfn.XLOOKUP($B192,'Copy of PY1 Data(H)'!$A$1:$A$288,'Copy of PY1 Data(H)'!$A$1:$CZ$288))</f>
        <v>#N/A</v>
      </c>
      <c r="J192" s="968" t="e" cm="1">
        <f t="array" ref="J192">_xlfn.XLOOKUP(J$1,'Copy of PY1 Data(H)'!$A$1:$CZ$1,_xlfn.XLOOKUP($B192,'Copy of PY1 Data(H)'!$A$1:$A$288,'Copy of PY1 Data(H)'!$A$1:$CZ$288))</f>
        <v>#N/A</v>
      </c>
      <c r="K192" s="968" t="e" cm="1">
        <f t="array" ref="K192">_xlfn.XLOOKUP(K$1,'Copy of PY1 Data(H)'!$A$1:$CZ$1,_xlfn.XLOOKUP($B192,'Copy of PY1 Data(H)'!$A$1:$A$288,'Copy of PY1 Data(H)'!$A$1:$CZ$288))</f>
        <v>#N/A</v>
      </c>
      <c r="L192" s="968" t="e" cm="1">
        <f t="array" ref="L192">_xlfn.XLOOKUP(L$1,'Copy of PY1 Data(H)'!$A$1:$CZ$1,_xlfn.XLOOKUP($B192,'Copy of PY1 Data(H)'!$A$1:$A$288,'Copy of PY1 Data(H)'!$A$1:$CZ$288))</f>
        <v>#N/A</v>
      </c>
      <c r="M192" s="968" t="e" cm="1">
        <f t="array" ref="M192">_xlfn.XLOOKUP(M$1,'Copy of PY1 Data(H)'!$A$1:$CZ$1,_xlfn.XLOOKUP($B192,'Copy of PY1 Data(H)'!$A$1:$A$288,'Copy of PY1 Data(H)'!$A$1:$CZ$288))</f>
        <v>#N/A</v>
      </c>
      <c r="N192" s="968" t="e" cm="1">
        <f t="array" ref="N192">_xlfn.XLOOKUP(N$1,'Copy of PY1 Data(H)'!$A$1:$CZ$1,_xlfn.XLOOKUP($B192,'Copy of PY1 Data(H)'!$A$1:$A$288,'Copy of PY1 Data(H)'!$A$1:$CZ$288))</f>
        <v>#N/A</v>
      </c>
      <c r="O192" s="968" t="e" cm="1">
        <f t="array" ref="O192">_xlfn.XLOOKUP(O$1,'Copy of PY1 Data(H)'!$A$1:$CZ$1,_xlfn.XLOOKUP($B192,'Copy of PY1 Data(H)'!$A$1:$A$288,'Copy of PY1 Data(H)'!$A$1:$CZ$288))</f>
        <v>#N/A</v>
      </c>
      <c r="P192" s="968" t="e" cm="1">
        <f t="array" ref="P192">_xlfn.XLOOKUP(P$1,'Copy of PY1 Data(H)'!$A$1:$CZ$1,_xlfn.XLOOKUP($B192,'Copy of PY1 Data(H)'!$A$1:$A$288,'Copy of PY1 Data(H)'!$A$1:$CZ$288))</f>
        <v>#N/A</v>
      </c>
      <c r="Q192" s="968" t="e" cm="1">
        <f t="array" ref="Q192">_xlfn.XLOOKUP(Q$1,'Copy of PY1 Data(H)'!$A$1:$CZ$1,_xlfn.XLOOKUP($B192,'Copy of PY1 Data(H)'!$A$1:$A$288,'Copy of PY1 Data(H)'!$A$1:$CZ$288))</f>
        <v>#N/A</v>
      </c>
      <c r="R192" s="968" t="e" cm="1">
        <f t="array" ref="R192">_xlfn.XLOOKUP(R$1,'Copy of PY1 Data(H)'!$A$1:$CZ$1,_xlfn.XLOOKUP($B192,'Copy of PY1 Data(H)'!$A$1:$A$288,'Copy of PY1 Data(H)'!$A$1:$CZ$288))</f>
        <v>#N/A</v>
      </c>
      <c r="S192" s="968" t="e" cm="1">
        <f t="array" ref="S192">_xlfn.XLOOKUP(S$1,'Copy of PY1 Data(H)'!$A$1:$CZ$1,_xlfn.XLOOKUP($B192,'Copy of PY1 Data(H)'!$A$1:$A$288,'Copy of PY1 Data(H)'!$A$1:$CZ$288))</f>
        <v>#N/A</v>
      </c>
      <c r="T192" s="968" t="e" cm="1">
        <f t="array" ref="T192">_xlfn.XLOOKUP(T$1,'Copy of PY1 Data(H)'!$A$1:$CZ$1,_xlfn.XLOOKUP($B192,'Copy of PY1 Data(H)'!$A$1:$A$288,'Copy of PY1 Data(H)'!$A$1:$CZ$288))</f>
        <v>#N/A</v>
      </c>
      <c r="U192" s="968" t="e" cm="1">
        <f t="array" ref="U192">_xlfn.XLOOKUP(U$1,'Copy of PY1 Data(H)'!$A$1:$CZ$1,_xlfn.XLOOKUP($B192,'Copy of PY1 Data(H)'!$A$1:$A$288,'Copy of PY1 Data(H)'!$A$1:$CZ$288))</f>
        <v>#N/A</v>
      </c>
      <c r="V192" s="968" t="e" cm="1">
        <f t="array" ref="V192">_xlfn.XLOOKUP(V$1,'Copy of PY1 Data(H)'!$A$1:$CZ$1,_xlfn.XLOOKUP($B192,'Copy of PY1 Data(H)'!$A$1:$A$288,'Copy of PY1 Data(H)'!$A$1:$CZ$288))</f>
        <v>#N/A</v>
      </c>
      <c r="W192" s="968" t="e" cm="1">
        <f t="array" ref="W192">_xlfn.XLOOKUP(W$1,'Copy of PY1 Data(H)'!$A$1:$CZ$1,_xlfn.XLOOKUP($B192,'Copy of PY1 Data(H)'!$A$1:$A$288,'Copy of PY1 Data(H)'!$A$1:$CZ$288))</f>
        <v>#N/A</v>
      </c>
      <c r="X192" s="968" t="e" cm="1">
        <f t="array" ref="X192">_xlfn.XLOOKUP(X$1,'Copy of PY1 Data(H)'!$A$1:$CZ$1,_xlfn.XLOOKUP($B192,'Copy of PY1 Data(H)'!$A$1:$A$288,'Copy of PY1 Data(H)'!$A$1:$CZ$288))</f>
        <v>#N/A</v>
      </c>
      <c r="Y192" s="968" t="e" cm="1">
        <f t="array" ref="Y192">_xlfn.XLOOKUP(Y$1,'Copy of PY1 Data(H)'!$A$1:$CZ$1,_xlfn.XLOOKUP($B192,'Copy of PY1 Data(H)'!$A$1:$A$288,'Copy of PY1 Data(H)'!$A$1:$CZ$288))</f>
        <v>#N/A</v>
      </c>
      <c r="Z192" s="968" t="e" cm="1">
        <f t="array" ref="Z192">_xlfn.XLOOKUP(Z$1,'Copy of PY1 Data(H)'!$A$1:$CZ$1,_xlfn.XLOOKUP($B192,'Copy of PY1 Data(H)'!$A$1:$A$288,'Copy of PY1 Data(H)'!$A$1:$CZ$288))</f>
        <v>#N/A</v>
      </c>
      <c r="AA192" s="968" t="e" cm="1">
        <f t="array" ref="AA192">_xlfn.XLOOKUP(AA$1,'Copy of PY1 Data(H)'!$A$1:$CZ$1,_xlfn.XLOOKUP($B192,'Copy of PY1 Data(H)'!$A$1:$A$288,'Copy of PY1 Data(H)'!$A$1:$CZ$288))</f>
        <v>#N/A</v>
      </c>
      <c r="AB192" s="968" t="e" cm="1">
        <f t="array" ref="AB192">_xlfn.XLOOKUP(AB$1,'Copy of PY1 Data(H)'!$A$1:$CZ$1,_xlfn.XLOOKUP($B192,'Copy of PY1 Data(H)'!$A$1:$A$288,'Copy of PY1 Data(H)'!$A$1:$CZ$288))</f>
        <v>#N/A</v>
      </c>
      <c r="AC192" s="968" t="e" cm="1">
        <f t="array" ref="AC192">_xlfn.XLOOKUP(AC$1,'Copy of PY1 Data(H)'!$A$1:$CZ$1,_xlfn.XLOOKUP($B192,'Copy of PY1 Data(H)'!$A$1:$A$288,'Copy of PY1 Data(H)'!$A$1:$CZ$288))</f>
        <v>#N/A</v>
      </c>
      <c r="AD192" s="968" t="e" cm="1">
        <f t="array" ref="AD192">_xlfn.XLOOKUP(AD$1,'Copy of PY1 Data(H)'!$A$1:$CZ$1,_xlfn.XLOOKUP($B192,'Copy of PY1 Data(H)'!$A$1:$A$288,'Copy of PY1 Data(H)'!$A$1:$CZ$288))</f>
        <v>#N/A</v>
      </c>
      <c r="AE192" s="968" t="e" cm="1">
        <f t="array" ref="AE192">_xlfn.XLOOKUP(AE$1,'Copy of PY1 Data(H)'!$A$1:$CZ$1,_xlfn.XLOOKUP($B192,'Copy of PY1 Data(H)'!$A$1:$A$288,'Copy of PY1 Data(H)'!$A$1:$CZ$288))</f>
        <v>#N/A</v>
      </c>
      <c r="AF192" s="968" t="e" cm="1">
        <f t="array" ref="AF192">_xlfn.XLOOKUP(AF$1,'Copy of PY1 Data(H)'!$A$1:$CZ$1,_xlfn.XLOOKUP($B192,'Copy of PY1 Data(H)'!$A$1:$A$288,'Copy of PY1 Data(H)'!$A$1:$CZ$288))</f>
        <v>#N/A</v>
      </c>
      <c r="AG192" s="968" t="e" cm="1">
        <f t="array" ref="AG192">_xlfn.XLOOKUP(AG$1,'Copy of PY1 Data(H)'!$A$1:$CZ$1,_xlfn.XLOOKUP($B192,'Copy of PY1 Data(H)'!$A$1:$A$288,'Copy of PY1 Data(H)'!$A$1:$CZ$288))</f>
        <v>#N/A</v>
      </c>
      <c r="AH192" s="968" t="e" cm="1">
        <f t="array" ref="AH192">_xlfn.XLOOKUP(AH$1,'Copy of PY1 Data(H)'!$A$1:$CZ$1,_xlfn.XLOOKUP($B192,'Copy of PY1 Data(H)'!$A$1:$A$288,'Copy of PY1 Data(H)'!$A$1:$CZ$288))</f>
        <v>#N/A</v>
      </c>
      <c r="AI192" s="968" t="e" cm="1">
        <f t="array" ref="AI192">_xlfn.XLOOKUP(AI$1,'Copy of PY1 Data(H)'!$A$1:$CZ$1,_xlfn.XLOOKUP($B192,'Copy of PY1 Data(H)'!$A$1:$A$288,'Copy of PY1 Data(H)'!$A$1:$CZ$288))</f>
        <v>#N/A</v>
      </c>
      <c r="AJ192" s="968" t="e" cm="1">
        <f t="array" ref="AJ192">_xlfn.XLOOKUP(AJ$1,'Copy of PY1 Data(H)'!$A$1:$CZ$1,_xlfn.XLOOKUP($B192,'Copy of PY1 Data(H)'!$A$1:$A$288,'Copy of PY1 Data(H)'!$A$1:$CZ$288))</f>
        <v>#N/A</v>
      </c>
      <c r="AK192" s="968" t="e" cm="1">
        <f t="array" ref="AK192">_xlfn.XLOOKUP(AK$1,'Copy of PY1 Data(H)'!$A$1:$CZ$1,_xlfn.XLOOKUP($B192,'Copy of PY1 Data(H)'!$A$1:$A$288,'Copy of PY1 Data(H)'!$A$1:$CZ$288))</f>
        <v>#N/A</v>
      </c>
      <c r="AL192" s="968" t="e" cm="1">
        <f t="array" ref="AL192">_xlfn.XLOOKUP(AL$1,'Copy of PY1 Data(H)'!$A$1:$CZ$1,_xlfn.XLOOKUP($B192,'Copy of PY1 Data(H)'!$A$1:$A$288,'Copy of PY1 Data(H)'!$A$1:$CZ$288))</f>
        <v>#N/A</v>
      </c>
      <c r="AM192" s="968" t="e" cm="1">
        <f t="array" ref="AM192">_xlfn.XLOOKUP(AM$1,'Copy of PY1 Data(H)'!$A$1:$CZ$1,_xlfn.XLOOKUP($B192,'Copy of PY1 Data(H)'!$A$1:$A$288,'Copy of PY1 Data(H)'!$A$1:$CZ$288))</f>
        <v>#N/A</v>
      </c>
      <c r="AN192" s="968" t="e" cm="1">
        <f t="array" ref="AN192">_xlfn.XLOOKUP(AN$1,'Copy of PY1 Data(H)'!$A$1:$CZ$1,_xlfn.XLOOKUP($B192,'Copy of PY1 Data(H)'!$A$1:$A$288,'Copy of PY1 Data(H)'!$A$1:$CZ$288))</f>
        <v>#N/A</v>
      </c>
      <c r="AO192" s="968" t="e" cm="1">
        <f t="array" ref="AO192">_xlfn.XLOOKUP(AO$1,'Copy of PY1 Data(H)'!$A$1:$CZ$1,_xlfn.XLOOKUP($B192,'Copy of PY1 Data(H)'!$A$1:$A$288,'Copy of PY1 Data(H)'!$A$1:$CZ$288))</f>
        <v>#N/A</v>
      </c>
      <c r="AP192" s="968" t="e" cm="1">
        <f t="array" ref="AP192">_xlfn.XLOOKUP(AP$1,'Copy of PY1 Data(H)'!$A$1:$CZ$1,_xlfn.XLOOKUP($B192,'Copy of PY1 Data(H)'!$A$1:$A$288,'Copy of PY1 Data(H)'!$A$1:$CZ$288))</f>
        <v>#N/A</v>
      </c>
      <c r="AQ192" s="968" t="e" cm="1">
        <f t="array" ref="AQ192">_xlfn.XLOOKUP(AQ$1,'Copy of PY1 Data(H)'!$A$1:$CZ$1,_xlfn.XLOOKUP($B192,'Copy of PY1 Data(H)'!$A$1:$A$288,'Copy of PY1 Data(H)'!$A$1:$CZ$288))</f>
        <v>#N/A</v>
      </c>
      <c r="AR192" s="968" t="e" cm="1">
        <f t="array" ref="AR192">_xlfn.XLOOKUP(AR$1,'Copy of PY1 Data(H)'!$A$1:$CZ$1,_xlfn.XLOOKUP($B192,'Copy of PY1 Data(H)'!$A$1:$A$288,'Copy of PY1 Data(H)'!$A$1:$CZ$288))</f>
        <v>#N/A</v>
      </c>
      <c r="AS192" s="968" t="e" cm="1">
        <f t="array" ref="AS192">_xlfn.XLOOKUP(AS$1,'Copy of PY1 Data(H)'!$A$1:$CZ$1,_xlfn.XLOOKUP($B192,'Copy of PY1 Data(H)'!$A$1:$A$288,'Copy of PY1 Data(H)'!$A$1:$CZ$288))</f>
        <v>#N/A</v>
      </c>
      <c r="AT192" s="968" t="e" cm="1">
        <f t="array" ref="AT192">_xlfn.XLOOKUP(AT$1,'Copy of PY1 Data(H)'!$A$1:$CZ$1,_xlfn.XLOOKUP($B192,'Copy of PY1 Data(H)'!$A$1:$A$288,'Copy of PY1 Data(H)'!$A$1:$CZ$288))</f>
        <v>#N/A</v>
      </c>
      <c r="AU192" s="968" t="e" cm="1">
        <f t="array" ref="AU192">_xlfn.XLOOKUP(AU$1,'Copy of PY1 Data(H)'!$A$1:$CZ$1,_xlfn.XLOOKUP($B192,'Copy of PY1 Data(H)'!$A$1:$A$288,'Copy of PY1 Data(H)'!$A$1:$CZ$288))</f>
        <v>#N/A</v>
      </c>
      <c r="AV192" s="968" t="e" cm="1">
        <f t="array" ref="AV192">_xlfn.XLOOKUP(AV$1,'Copy of PY1 Data(H)'!$A$1:$CZ$1,_xlfn.XLOOKUP($B192,'Copy of PY1 Data(H)'!$A$1:$A$288,'Copy of PY1 Data(H)'!$A$1:$CZ$288))</f>
        <v>#N/A</v>
      </c>
      <c r="AW192" s="968" t="e" cm="1">
        <f t="array" ref="AW192">_xlfn.XLOOKUP(AW$1,'Copy of PY1 Data(H)'!$A$1:$CZ$1,_xlfn.XLOOKUP($B192,'Copy of PY1 Data(H)'!$A$1:$A$288,'Copy of PY1 Data(H)'!$A$1:$CZ$288))</f>
        <v>#N/A</v>
      </c>
      <c r="AX192" s="968" t="e" cm="1">
        <f t="array" ref="AX192">_xlfn.XLOOKUP(AX$1,'Copy of PY1 Data(H)'!$A$1:$CZ$1,_xlfn.XLOOKUP($B192,'Copy of PY1 Data(H)'!$A$1:$A$288,'Copy of PY1 Data(H)'!$A$1:$CZ$288))</f>
        <v>#N/A</v>
      </c>
      <c r="AY192" s="968" t="e" cm="1">
        <f t="array" ref="AY192">_xlfn.XLOOKUP(AY$1,'Copy of PY1 Data(H)'!$A$1:$CZ$1,_xlfn.XLOOKUP($B192,'Copy of PY1 Data(H)'!$A$1:$A$288,'Copy of PY1 Data(H)'!$A$1:$CZ$288))</f>
        <v>#N/A</v>
      </c>
      <c r="AZ192" s="968" t="e" cm="1">
        <f t="array" ref="AZ192">_xlfn.XLOOKUP(AZ$1,'Copy of PY1 Data(H)'!$A$1:$CZ$1,_xlfn.XLOOKUP($B192,'Copy of PY1 Data(H)'!$A$1:$A$288,'Copy of PY1 Data(H)'!$A$1:$CZ$288))</f>
        <v>#N/A</v>
      </c>
      <c r="BA192" s="968" t="e" cm="1">
        <f t="array" ref="BA192">_xlfn.XLOOKUP(BA$1,'Copy of PY1 Data(H)'!$A$1:$CZ$1,_xlfn.XLOOKUP($B192,'Copy of PY1 Data(H)'!$A$1:$A$288,'Copy of PY1 Data(H)'!$A$1:$CZ$288))</f>
        <v>#N/A</v>
      </c>
      <c r="BB192" s="968" t="e" cm="1">
        <f t="array" ref="BB192">_xlfn.XLOOKUP(BB$1,'Copy of PY1 Data(H)'!$A$1:$CZ$1,_xlfn.XLOOKUP($B192,'Copy of PY1 Data(H)'!$A$1:$A$288,'Copy of PY1 Data(H)'!$A$1:$CZ$288))</f>
        <v>#N/A</v>
      </c>
      <c r="BC192" s="968" t="e" cm="1">
        <f t="array" ref="BC192">_xlfn.XLOOKUP(BC$1,'Copy of PY1 Data(H)'!$A$1:$CZ$1,_xlfn.XLOOKUP($B192,'Copy of PY1 Data(H)'!$A$1:$A$288,'Copy of PY1 Data(H)'!$A$1:$CZ$288))</f>
        <v>#N/A</v>
      </c>
      <c r="BD192" s="968" t="e" cm="1">
        <f t="array" ref="BD192">_xlfn.XLOOKUP(BD$1,'Copy of PY1 Data(H)'!$A$1:$CZ$1,_xlfn.XLOOKUP($B192,'Copy of PY1 Data(H)'!$A$1:$A$288,'Copy of PY1 Data(H)'!$A$1:$CZ$288))</f>
        <v>#N/A</v>
      </c>
      <c r="BE192" s="968" t="e" cm="1">
        <f t="array" ref="BE192">_xlfn.XLOOKUP(BE$1,'Copy of PY1 Data(H)'!$A$1:$CZ$1,_xlfn.XLOOKUP($B192,'Copy of PY1 Data(H)'!$A$1:$A$288,'Copy of PY1 Data(H)'!$A$1:$CZ$288))</f>
        <v>#N/A</v>
      </c>
      <c r="BF192" s="968" t="e" cm="1">
        <f t="array" ref="BF192">_xlfn.XLOOKUP(BF$1,'Copy of PY1 Data(H)'!$A$1:$CZ$1,_xlfn.XLOOKUP($B192,'Copy of PY1 Data(H)'!$A$1:$A$288,'Copy of PY1 Data(H)'!$A$1:$CZ$288))</f>
        <v>#N/A</v>
      </c>
      <c r="BG192" s="968" t="e" cm="1">
        <f t="array" ref="BG192">_xlfn.XLOOKUP(BG$1,'Copy of PY1 Data(H)'!$A$1:$CZ$1,_xlfn.XLOOKUP($B192,'Copy of PY1 Data(H)'!$A$1:$A$288,'Copy of PY1 Data(H)'!$A$1:$CZ$288))</f>
        <v>#N/A</v>
      </c>
      <c r="BH192" s="968" t="e" cm="1">
        <f t="array" ref="BH192">_xlfn.XLOOKUP(BH$1,'Copy of PY1 Data(H)'!$A$1:$CZ$1,_xlfn.XLOOKUP($B192,'Copy of PY1 Data(H)'!$A$1:$A$288,'Copy of PY1 Data(H)'!$A$1:$CZ$288))</f>
        <v>#N/A</v>
      </c>
      <c r="BI192" s="968" t="e" cm="1">
        <f t="array" ref="BI192">_xlfn.XLOOKUP(BI$1,'Copy of PY1 Data(H)'!$A$1:$CZ$1,_xlfn.XLOOKUP($B192,'Copy of PY1 Data(H)'!$A$1:$A$288,'Copy of PY1 Data(H)'!$A$1:$CZ$288))</f>
        <v>#N/A</v>
      </c>
      <c r="BJ192" s="968" t="e" cm="1">
        <f t="array" ref="BJ192">_xlfn.XLOOKUP(BJ$1,'Copy of PY1 Data(H)'!$A$1:$CZ$1,_xlfn.XLOOKUP($B192,'Copy of PY1 Data(H)'!$A$1:$A$288,'Copy of PY1 Data(H)'!$A$1:$CZ$288))</f>
        <v>#N/A</v>
      </c>
      <c r="BK192" s="968" t="e" cm="1">
        <f t="array" ref="BK192">_xlfn.XLOOKUP(BK$1,'Copy of PY1 Data(H)'!$A$1:$CZ$1,_xlfn.XLOOKUP($B192,'Copy of PY1 Data(H)'!$A$1:$A$288,'Copy of PY1 Data(H)'!$A$1:$CZ$288))</f>
        <v>#N/A</v>
      </c>
      <c r="BL192" s="968" t="e" cm="1">
        <f t="array" ref="BL192">_xlfn.XLOOKUP(BL$1,'Copy of PY1 Data(H)'!$A$1:$CZ$1,_xlfn.XLOOKUP($B192,'Copy of PY1 Data(H)'!$A$1:$A$288,'Copy of PY1 Data(H)'!$A$1:$CZ$288))</f>
        <v>#N/A</v>
      </c>
      <c r="BM192" s="968" t="e" cm="1">
        <f t="array" ref="BM192">_xlfn.XLOOKUP(BM$1,'Copy of PY1 Data(H)'!$A$1:$CZ$1,_xlfn.XLOOKUP($B192,'Copy of PY1 Data(H)'!$A$1:$A$288,'Copy of PY1 Data(H)'!$A$1:$CZ$288))</f>
        <v>#N/A</v>
      </c>
      <c r="BN192" s="968" t="e" cm="1">
        <f t="array" ref="BN192">_xlfn.XLOOKUP(BN$1,'Copy of PY1 Data(H)'!$A$1:$CZ$1,_xlfn.XLOOKUP($B192,'Copy of PY1 Data(H)'!$A$1:$A$288,'Copy of PY1 Data(H)'!$A$1:$CZ$288))</f>
        <v>#N/A</v>
      </c>
      <c r="BO192" s="968" t="e" cm="1">
        <f t="array" ref="BO192">_xlfn.XLOOKUP(BO$1,'Copy of PY1 Data(H)'!$A$1:$CZ$1,_xlfn.XLOOKUP($B192,'Copy of PY1 Data(H)'!$A$1:$A$288,'Copy of PY1 Data(H)'!$A$1:$CZ$288))</f>
        <v>#N/A</v>
      </c>
      <c r="BP192" s="968" t="e" cm="1">
        <f t="array" ref="BP192">_xlfn.XLOOKUP(BP$1,'Copy of PY1 Data(H)'!$A$1:$CZ$1,_xlfn.XLOOKUP($B192,'Copy of PY1 Data(H)'!$A$1:$A$288,'Copy of PY1 Data(H)'!$A$1:$CZ$288))</f>
        <v>#N/A</v>
      </c>
      <c r="BQ192" s="968" t="e" cm="1">
        <f t="array" ref="BQ192">_xlfn.XLOOKUP(BQ$1,'Copy of PY1 Data(H)'!$A$1:$CZ$1,_xlfn.XLOOKUP($B192,'Copy of PY1 Data(H)'!$A$1:$A$288,'Copy of PY1 Data(H)'!$A$1:$CZ$288))</f>
        <v>#N/A</v>
      </c>
      <c r="BR192" s="968" t="e" cm="1">
        <f t="array" ref="BR192">_xlfn.XLOOKUP(BR$1,'Copy of PY1 Data(H)'!$A$1:$CZ$1,_xlfn.XLOOKUP($B192,'Copy of PY1 Data(H)'!$A$1:$A$288,'Copy of PY1 Data(H)'!$A$1:$CZ$288))</f>
        <v>#N/A</v>
      </c>
      <c r="BS192" s="968" t="e" cm="1">
        <f t="array" ref="BS192">_xlfn.XLOOKUP(BS$1,'Copy of PY1 Data(H)'!$A$1:$CZ$1,_xlfn.XLOOKUP($B192,'Copy of PY1 Data(H)'!$A$1:$A$288,'Copy of PY1 Data(H)'!$A$1:$CZ$288))</f>
        <v>#N/A</v>
      </c>
      <c r="BT192" s="968" t="e" cm="1">
        <f t="array" ref="BT192">_xlfn.XLOOKUP(BT$1,'Copy of PY1 Data(H)'!$A$1:$CZ$1,_xlfn.XLOOKUP($B192,'Copy of PY1 Data(H)'!$A$1:$A$288,'Copy of PY1 Data(H)'!$A$1:$CZ$288))</f>
        <v>#N/A</v>
      </c>
      <c r="BU192" s="968" t="e" cm="1">
        <f t="array" ref="BU192">_xlfn.XLOOKUP(BU$1,'Copy of PY1 Data(H)'!$A$1:$CZ$1,_xlfn.XLOOKUP($B192,'Copy of PY1 Data(H)'!$A$1:$A$288,'Copy of PY1 Data(H)'!$A$1:$CZ$288))</f>
        <v>#N/A</v>
      </c>
      <c r="BV192" s="968" t="e" cm="1">
        <f t="array" ref="BV192">_xlfn.XLOOKUP(BV$1,'Copy of PY1 Data(H)'!$A$1:$CZ$1,_xlfn.XLOOKUP($B192,'Copy of PY1 Data(H)'!$A$1:$A$288,'Copy of PY1 Data(H)'!$A$1:$CZ$288))</f>
        <v>#N/A</v>
      </c>
      <c r="BW192" s="968" t="e" cm="1">
        <f t="array" ref="BW192">_xlfn.XLOOKUP(BW$1,'Copy of PY1 Data(H)'!$A$1:$CZ$1,_xlfn.XLOOKUP($B192,'Copy of PY1 Data(H)'!$A$1:$A$288,'Copy of PY1 Data(H)'!$A$1:$CZ$288))</f>
        <v>#N/A</v>
      </c>
      <c r="BX192" s="968" t="e" cm="1">
        <f t="array" ref="BX192">_xlfn.XLOOKUP(BX$1,'Copy of PY1 Data(H)'!$A$1:$CZ$1,_xlfn.XLOOKUP($B192,'Copy of PY1 Data(H)'!$A$1:$A$288,'Copy of PY1 Data(H)'!$A$1:$CZ$288))</f>
        <v>#N/A</v>
      </c>
      <c r="BY192" s="968" t="e" cm="1">
        <f t="array" ref="BY192">_xlfn.XLOOKUP(BY$1,'Copy of PY1 Data(H)'!$A$1:$CZ$1,_xlfn.XLOOKUP($B192,'Copy of PY1 Data(H)'!$A$1:$A$288,'Copy of PY1 Data(H)'!$A$1:$CZ$288))</f>
        <v>#N/A</v>
      </c>
      <c r="BZ192" s="968" t="e" cm="1">
        <f t="array" ref="BZ192">_xlfn.XLOOKUP(BZ$1,'Copy of PY1 Data(H)'!$A$1:$CZ$1,_xlfn.XLOOKUP($B192,'Copy of PY1 Data(H)'!$A$1:$A$288,'Copy of PY1 Data(H)'!$A$1:$CZ$288))</f>
        <v>#N/A</v>
      </c>
      <c r="CA192" s="968" t="e" cm="1">
        <f t="array" ref="CA192">_xlfn.XLOOKUP(CA$1,'Copy of PY1 Data(H)'!$A$1:$CZ$1,_xlfn.XLOOKUP($B192,'Copy of PY1 Data(H)'!$A$1:$A$288,'Copy of PY1 Data(H)'!$A$1:$CZ$288))</f>
        <v>#N/A</v>
      </c>
      <c r="CB192" s="968" t="e" cm="1">
        <f t="array" ref="CB192">_xlfn.XLOOKUP(CB$1,'Copy of PY1 Data(H)'!$A$1:$CZ$1,_xlfn.XLOOKUP($B192,'Copy of PY1 Data(H)'!$A$1:$A$288,'Copy of PY1 Data(H)'!$A$1:$CZ$288))</f>
        <v>#N/A</v>
      </c>
      <c r="CC192" s="968" t="e" cm="1">
        <f t="array" ref="CC192">_xlfn.XLOOKUP(CC$1,'Copy of PY1 Data(H)'!$A$1:$CZ$1,_xlfn.XLOOKUP($B192,'Copy of PY1 Data(H)'!$A$1:$A$288,'Copy of PY1 Data(H)'!$A$1:$CZ$288))</f>
        <v>#N/A</v>
      </c>
      <c r="CD192" s="968" t="e" cm="1">
        <f t="array" ref="CD192">_xlfn.XLOOKUP(CD$1,'Copy of PY1 Data(H)'!$A$1:$CZ$1,_xlfn.XLOOKUP($B192,'Copy of PY1 Data(H)'!$A$1:$A$288,'Copy of PY1 Data(H)'!$A$1:$CZ$288))</f>
        <v>#N/A</v>
      </c>
    </row>
    <row r="193" spans="1:82" s="968" customFormat="1" x14ac:dyDescent="0.3">
      <c r="B193" s="968" t="s">
        <v>2969</v>
      </c>
      <c r="D193" s="968" t="e" cm="1">
        <f t="array" ref="D193">_xlfn.XLOOKUP(D$1,'Copy of PY1 Data(H)'!$A$1:$CZ$1,_xlfn.XLOOKUP($B193,'Copy of PY1 Data(H)'!$A$1:$A$288,'Copy of PY1 Data(H)'!$A$1:$CZ$288))</f>
        <v>#N/A</v>
      </c>
      <c r="E193" s="968" t="e" cm="1">
        <f t="array" ref="E193">_xlfn.XLOOKUP(E$1,'Copy of PY1 Data(H)'!$A$1:$CZ$1,_xlfn.XLOOKUP($B193,'Copy of PY1 Data(H)'!$A$1:$A$288,'Copy of PY1 Data(H)'!$A$1:$CZ$288))</f>
        <v>#N/A</v>
      </c>
      <c r="F193" s="968" t="e" cm="1">
        <f t="array" ref="F193">_xlfn.XLOOKUP(F$1,'Copy of PY1 Data(H)'!$A$1:$CZ$1,_xlfn.XLOOKUP($B193,'Copy of PY1 Data(H)'!$A$1:$A$288,'Copy of PY1 Data(H)'!$A$1:$CZ$288))</f>
        <v>#N/A</v>
      </c>
      <c r="G193" s="968" t="e" cm="1">
        <f t="array" ref="G193">_xlfn.XLOOKUP(G$1,'Copy of PY1 Data(H)'!$A$1:$CZ$1,_xlfn.XLOOKUP($B193,'Copy of PY1 Data(H)'!$A$1:$A$288,'Copy of PY1 Data(H)'!$A$1:$CZ$288))</f>
        <v>#N/A</v>
      </c>
      <c r="H193" s="968" t="e" cm="1">
        <f t="array" ref="H193">_xlfn.XLOOKUP(H$1,'Copy of PY1 Data(H)'!$A$1:$CZ$1,_xlfn.XLOOKUP($B193,'Copy of PY1 Data(H)'!$A$1:$A$288,'Copy of PY1 Data(H)'!$A$1:$CZ$288))</f>
        <v>#N/A</v>
      </c>
      <c r="I193" s="968" t="e" cm="1">
        <f t="array" ref="I193">_xlfn.XLOOKUP(I$1,'Copy of PY1 Data(H)'!$A$1:$CZ$1,_xlfn.XLOOKUP($B193,'Copy of PY1 Data(H)'!$A$1:$A$288,'Copy of PY1 Data(H)'!$A$1:$CZ$288))</f>
        <v>#N/A</v>
      </c>
      <c r="J193" s="968" t="e" cm="1">
        <f t="array" ref="J193">_xlfn.XLOOKUP(J$1,'Copy of PY1 Data(H)'!$A$1:$CZ$1,_xlfn.XLOOKUP($B193,'Copy of PY1 Data(H)'!$A$1:$A$288,'Copy of PY1 Data(H)'!$A$1:$CZ$288))</f>
        <v>#N/A</v>
      </c>
      <c r="K193" s="968" t="e" cm="1">
        <f t="array" ref="K193">_xlfn.XLOOKUP(K$1,'Copy of PY1 Data(H)'!$A$1:$CZ$1,_xlfn.XLOOKUP($B193,'Copy of PY1 Data(H)'!$A$1:$A$288,'Copy of PY1 Data(H)'!$A$1:$CZ$288))</f>
        <v>#N/A</v>
      </c>
      <c r="L193" s="968" t="e" cm="1">
        <f t="array" ref="L193">_xlfn.XLOOKUP(L$1,'Copy of PY1 Data(H)'!$A$1:$CZ$1,_xlfn.XLOOKUP($B193,'Copy of PY1 Data(H)'!$A$1:$A$288,'Copy of PY1 Data(H)'!$A$1:$CZ$288))</f>
        <v>#N/A</v>
      </c>
      <c r="M193" s="968" t="e" cm="1">
        <f t="array" ref="M193">_xlfn.XLOOKUP(M$1,'Copy of PY1 Data(H)'!$A$1:$CZ$1,_xlfn.XLOOKUP($B193,'Copy of PY1 Data(H)'!$A$1:$A$288,'Copy of PY1 Data(H)'!$A$1:$CZ$288))</f>
        <v>#N/A</v>
      </c>
      <c r="N193" s="968" t="e" cm="1">
        <f t="array" ref="N193">_xlfn.XLOOKUP(N$1,'Copy of PY1 Data(H)'!$A$1:$CZ$1,_xlfn.XLOOKUP($B193,'Copy of PY1 Data(H)'!$A$1:$A$288,'Copy of PY1 Data(H)'!$A$1:$CZ$288))</f>
        <v>#N/A</v>
      </c>
      <c r="O193" s="968" t="e" cm="1">
        <f t="array" ref="O193">_xlfn.XLOOKUP(O$1,'Copy of PY1 Data(H)'!$A$1:$CZ$1,_xlfn.XLOOKUP($B193,'Copy of PY1 Data(H)'!$A$1:$A$288,'Copy of PY1 Data(H)'!$A$1:$CZ$288))</f>
        <v>#N/A</v>
      </c>
      <c r="P193" s="968" t="e" cm="1">
        <f t="array" ref="P193">_xlfn.XLOOKUP(P$1,'Copy of PY1 Data(H)'!$A$1:$CZ$1,_xlfn.XLOOKUP($B193,'Copy of PY1 Data(H)'!$A$1:$A$288,'Copy of PY1 Data(H)'!$A$1:$CZ$288))</f>
        <v>#N/A</v>
      </c>
      <c r="Q193" s="968" t="e" cm="1">
        <f t="array" ref="Q193">_xlfn.XLOOKUP(Q$1,'Copy of PY1 Data(H)'!$A$1:$CZ$1,_xlfn.XLOOKUP($B193,'Copy of PY1 Data(H)'!$A$1:$A$288,'Copy of PY1 Data(H)'!$A$1:$CZ$288))</f>
        <v>#N/A</v>
      </c>
      <c r="R193" s="968" t="e" cm="1">
        <f t="array" ref="R193">_xlfn.XLOOKUP(R$1,'Copy of PY1 Data(H)'!$A$1:$CZ$1,_xlfn.XLOOKUP($B193,'Copy of PY1 Data(H)'!$A$1:$A$288,'Copy of PY1 Data(H)'!$A$1:$CZ$288))</f>
        <v>#N/A</v>
      </c>
      <c r="S193" s="968" t="e" cm="1">
        <f t="array" ref="S193">_xlfn.XLOOKUP(S$1,'Copy of PY1 Data(H)'!$A$1:$CZ$1,_xlfn.XLOOKUP($B193,'Copy of PY1 Data(H)'!$A$1:$A$288,'Copy of PY1 Data(H)'!$A$1:$CZ$288))</f>
        <v>#N/A</v>
      </c>
      <c r="T193" s="968" t="e" cm="1">
        <f t="array" ref="T193">_xlfn.XLOOKUP(T$1,'Copy of PY1 Data(H)'!$A$1:$CZ$1,_xlfn.XLOOKUP($B193,'Copy of PY1 Data(H)'!$A$1:$A$288,'Copy of PY1 Data(H)'!$A$1:$CZ$288))</f>
        <v>#N/A</v>
      </c>
      <c r="U193" s="968" t="e" cm="1">
        <f t="array" ref="U193">_xlfn.XLOOKUP(U$1,'Copy of PY1 Data(H)'!$A$1:$CZ$1,_xlfn.XLOOKUP($B193,'Copy of PY1 Data(H)'!$A$1:$A$288,'Copy of PY1 Data(H)'!$A$1:$CZ$288))</f>
        <v>#N/A</v>
      </c>
      <c r="V193" s="968" t="e" cm="1">
        <f t="array" ref="V193">_xlfn.XLOOKUP(V$1,'Copy of PY1 Data(H)'!$A$1:$CZ$1,_xlfn.XLOOKUP($B193,'Copy of PY1 Data(H)'!$A$1:$A$288,'Copy of PY1 Data(H)'!$A$1:$CZ$288))</f>
        <v>#N/A</v>
      </c>
      <c r="W193" s="968" t="e" cm="1">
        <f t="array" ref="W193">_xlfn.XLOOKUP(W$1,'Copy of PY1 Data(H)'!$A$1:$CZ$1,_xlfn.XLOOKUP($B193,'Copy of PY1 Data(H)'!$A$1:$A$288,'Copy of PY1 Data(H)'!$A$1:$CZ$288))</f>
        <v>#N/A</v>
      </c>
      <c r="X193" s="968" t="e" cm="1">
        <f t="array" ref="X193">_xlfn.XLOOKUP(X$1,'Copy of PY1 Data(H)'!$A$1:$CZ$1,_xlfn.XLOOKUP($B193,'Copy of PY1 Data(H)'!$A$1:$A$288,'Copy of PY1 Data(H)'!$A$1:$CZ$288))</f>
        <v>#N/A</v>
      </c>
      <c r="Y193" s="968" t="e" cm="1">
        <f t="array" ref="Y193">_xlfn.XLOOKUP(Y$1,'Copy of PY1 Data(H)'!$A$1:$CZ$1,_xlfn.XLOOKUP($B193,'Copy of PY1 Data(H)'!$A$1:$A$288,'Copy of PY1 Data(H)'!$A$1:$CZ$288))</f>
        <v>#N/A</v>
      </c>
      <c r="Z193" s="968" t="e" cm="1">
        <f t="array" ref="Z193">_xlfn.XLOOKUP(Z$1,'Copy of PY1 Data(H)'!$A$1:$CZ$1,_xlfn.XLOOKUP($B193,'Copy of PY1 Data(H)'!$A$1:$A$288,'Copy of PY1 Data(H)'!$A$1:$CZ$288))</f>
        <v>#N/A</v>
      </c>
      <c r="AA193" s="968" t="e" cm="1">
        <f t="array" ref="AA193">_xlfn.XLOOKUP(AA$1,'Copy of PY1 Data(H)'!$A$1:$CZ$1,_xlfn.XLOOKUP($B193,'Copy of PY1 Data(H)'!$A$1:$A$288,'Copy of PY1 Data(H)'!$A$1:$CZ$288))</f>
        <v>#N/A</v>
      </c>
      <c r="AB193" s="968" t="e" cm="1">
        <f t="array" ref="AB193">_xlfn.XLOOKUP(AB$1,'Copy of PY1 Data(H)'!$A$1:$CZ$1,_xlfn.XLOOKUP($B193,'Copy of PY1 Data(H)'!$A$1:$A$288,'Copy of PY1 Data(H)'!$A$1:$CZ$288))</f>
        <v>#N/A</v>
      </c>
      <c r="AC193" s="968" t="e" cm="1">
        <f t="array" ref="AC193">_xlfn.XLOOKUP(AC$1,'Copy of PY1 Data(H)'!$A$1:$CZ$1,_xlfn.XLOOKUP($B193,'Copy of PY1 Data(H)'!$A$1:$A$288,'Copy of PY1 Data(H)'!$A$1:$CZ$288))</f>
        <v>#N/A</v>
      </c>
      <c r="AD193" s="968" t="e" cm="1">
        <f t="array" ref="AD193">_xlfn.XLOOKUP(AD$1,'Copy of PY1 Data(H)'!$A$1:$CZ$1,_xlfn.XLOOKUP($B193,'Copy of PY1 Data(H)'!$A$1:$A$288,'Copy of PY1 Data(H)'!$A$1:$CZ$288))</f>
        <v>#N/A</v>
      </c>
      <c r="AE193" s="968" t="e" cm="1">
        <f t="array" ref="AE193">_xlfn.XLOOKUP(AE$1,'Copy of PY1 Data(H)'!$A$1:$CZ$1,_xlfn.XLOOKUP($B193,'Copy of PY1 Data(H)'!$A$1:$A$288,'Copy of PY1 Data(H)'!$A$1:$CZ$288))</f>
        <v>#N/A</v>
      </c>
      <c r="AF193" s="968" t="e" cm="1">
        <f t="array" ref="AF193">_xlfn.XLOOKUP(AF$1,'Copy of PY1 Data(H)'!$A$1:$CZ$1,_xlfn.XLOOKUP($B193,'Copy of PY1 Data(H)'!$A$1:$A$288,'Copy of PY1 Data(H)'!$A$1:$CZ$288))</f>
        <v>#N/A</v>
      </c>
      <c r="AG193" s="968" t="e" cm="1">
        <f t="array" ref="AG193">_xlfn.XLOOKUP(AG$1,'Copy of PY1 Data(H)'!$A$1:$CZ$1,_xlfn.XLOOKUP($B193,'Copy of PY1 Data(H)'!$A$1:$A$288,'Copy of PY1 Data(H)'!$A$1:$CZ$288))</f>
        <v>#N/A</v>
      </c>
      <c r="AH193" s="968" t="e" cm="1">
        <f t="array" ref="AH193">_xlfn.XLOOKUP(AH$1,'Copy of PY1 Data(H)'!$A$1:$CZ$1,_xlfn.XLOOKUP($B193,'Copy of PY1 Data(H)'!$A$1:$A$288,'Copy of PY1 Data(H)'!$A$1:$CZ$288))</f>
        <v>#N/A</v>
      </c>
      <c r="AI193" s="968" t="e" cm="1">
        <f t="array" ref="AI193">_xlfn.XLOOKUP(AI$1,'Copy of PY1 Data(H)'!$A$1:$CZ$1,_xlfn.XLOOKUP($B193,'Copy of PY1 Data(H)'!$A$1:$A$288,'Copy of PY1 Data(H)'!$A$1:$CZ$288))</f>
        <v>#N/A</v>
      </c>
      <c r="AJ193" s="968" t="e" cm="1">
        <f t="array" ref="AJ193">_xlfn.XLOOKUP(AJ$1,'Copy of PY1 Data(H)'!$A$1:$CZ$1,_xlfn.XLOOKUP($B193,'Copy of PY1 Data(H)'!$A$1:$A$288,'Copy of PY1 Data(H)'!$A$1:$CZ$288))</f>
        <v>#N/A</v>
      </c>
      <c r="AK193" s="968" t="e" cm="1">
        <f t="array" ref="AK193">_xlfn.XLOOKUP(AK$1,'Copy of PY1 Data(H)'!$A$1:$CZ$1,_xlfn.XLOOKUP($B193,'Copy of PY1 Data(H)'!$A$1:$A$288,'Copy of PY1 Data(H)'!$A$1:$CZ$288))</f>
        <v>#N/A</v>
      </c>
      <c r="AL193" s="968" t="e" cm="1">
        <f t="array" ref="AL193">_xlfn.XLOOKUP(AL$1,'Copy of PY1 Data(H)'!$A$1:$CZ$1,_xlfn.XLOOKUP($B193,'Copy of PY1 Data(H)'!$A$1:$A$288,'Copy of PY1 Data(H)'!$A$1:$CZ$288))</f>
        <v>#N/A</v>
      </c>
      <c r="AM193" s="968" t="e" cm="1">
        <f t="array" ref="AM193">_xlfn.XLOOKUP(AM$1,'Copy of PY1 Data(H)'!$A$1:$CZ$1,_xlfn.XLOOKUP($B193,'Copy of PY1 Data(H)'!$A$1:$A$288,'Copy of PY1 Data(H)'!$A$1:$CZ$288))</f>
        <v>#N/A</v>
      </c>
      <c r="AN193" s="968" t="e" cm="1">
        <f t="array" ref="AN193">_xlfn.XLOOKUP(AN$1,'Copy of PY1 Data(H)'!$A$1:$CZ$1,_xlfn.XLOOKUP($B193,'Copy of PY1 Data(H)'!$A$1:$A$288,'Copy of PY1 Data(H)'!$A$1:$CZ$288))</f>
        <v>#N/A</v>
      </c>
      <c r="AO193" s="968" t="e" cm="1">
        <f t="array" ref="AO193">_xlfn.XLOOKUP(AO$1,'Copy of PY1 Data(H)'!$A$1:$CZ$1,_xlfn.XLOOKUP($B193,'Copy of PY1 Data(H)'!$A$1:$A$288,'Copy of PY1 Data(H)'!$A$1:$CZ$288))</f>
        <v>#N/A</v>
      </c>
      <c r="AP193" s="968" t="e" cm="1">
        <f t="array" ref="AP193">_xlfn.XLOOKUP(AP$1,'Copy of PY1 Data(H)'!$A$1:$CZ$1,_xlfn.XLOOKUP($B193,'Copy of PY1 Data(H)'!$A$1:$A$288,'Copy of PY1 Data(H)'!$A$1:$CZ$288))</f>
        <v>#N/A</v>
      </c>
      <c r="AQ193" s="968" t="e" cm="1">
        <f t="array" ref="AQ193">_xlfn.XLOOKUP(AQ$1,'Copy of PY1 Data(H)'!$A$1:$CZ$1,_xlfn.XLOOKUP($B193,'Copy of PY1 Data(H)'!$A$1:$A$288,'Copy of PY1 Data(H)'!$A$1:$CZ$288))</f>
        <v>#N/A</v>
      </c>
      <c r="AR193" s="968" t="e" cm="1">
        <f t="array" ref="AR193">_xlfn.XLOOKUP(AR$1,'Copy of PY1 Data(H)'!$A$1:$CZ$1,_xlfn.XLOOKUP($B193,'Copy of PY1 Data(H)'!$A$1:$A$288,'Copy of PY1 Data(H)'!$A$1:$CZ$288))</f>
        <v>#N/A</v>
      </c>
      <c r="AS193" s="968" t="e" cm="1">
        <f t="array" ref="AS193">_xlfn.XLOOKUP(AS$1,'Copy of PY1 Data(H)'!$A$1:$CZ$1,_xlfn.XLOOKUP($B193,'Copy of PY1 Data(H)'!$A$1:$A$288,'Copy of PY1 Data(H)'!$A$1:$CZ$288))</f>
        <v>#N/A</v>
      </c>
      <c r="AT193" s="968" t="e" cm="1">
        <f t="array" ref="AT193">_xlfn.XLOOKUP(AT$1,'Copy of PY1 Data(H)'!$A$1:$CZ$1,_xlfn.XLOOKUP($B193,'Copy of PY1 Data(H)'!$A$1:$A$288,'Copy of PY1 Data(H)'!$A$1:$CZ$288))</f>
        <v>#N/A</v>
      </c>
      <c r="AU193" s="968" t="e" cm="1">
        <f t="array" ref="AU193">_xlfn.XLOOKUP(AU$1,'Copy of PY1 Data(H)'!$A$1:$CZ$1,_xlfn.XLOOKUP($B193,'Copy of PY1 Data(H)'!$A$1:$A$288,'Copy of PY1 Data(H)'!$A$1:$CZ$288))</f>
        <v>#N/A</v>
      </c>
      <c r="AV193" s="968" t="e" cm="1">
        <f t="array" ref="AV193">_xlfn.XLOOKUP(AV$1,'Copy of PY1 Data(H)'!$A$1:$CZ$1,_xlfn.XLOOKUP($B193,'Copy of PY1 Data(H)'!$A$1:$A$288,'Copy of PY1 Data(H)'!$A$1:$CZ$288))</f>
        <v>#N/A</v>
      </c>
      <c r="AW193" s="968" t="e" cm="1">
        <f t="array" ref="AW193">_xlfn.XLOOKUP(AW$1,'Copy of PY1 Data(H)'!$A$1:$CZ$1,_xlfn.XLOOKUP($B193,'Copy of PY1 Data(H)'!$A$1:$A$288,'Copy of PY1 Data(H)'!$A$1:$CZ$288))</f>
        <v>#N/A</v>
      </c>
      <c r="AX193" s="968" t="e" cm="1">
        <f t="array" ref="AX193">_xlfn.XLOOKUP(AX$1,'Copy of PY1 Data(H)'!$A$1:$CZ$1,_xlfn.XLOOKUP($B193,'Copy of PY1 Data(H)'!$A$1:$A$288,'Copy of PY1 Data(H)'!$A$1:$CZ$288))</f>
        <v>#N/A</v>
      </c>
      <c r="AY193" s="968" t="e" cm="1">
        <f t="array" ref="AY193">_xlfn.XLOOKUP(AY$1,'Copy of PY1 Data(H)'!$A$1:$CZ$1,_xlfn.XLOOKUP($B193,'Copy of PY1 Data(H)'!$A$1:$A$288,'Copy of PY1 Data(H)'!$A$1:$CZ$288))</f>
        <v>#N/A</v>
      </c>
      <c r="AZ193" s="968" t="e" cm="1">
        <f t="array" ref="AZ193">_xlfn.XLOOKUP(AZ$1,'Copy of PY1 Data(H)'!$A$1:$CZ$1,_xlfn.XLOOKUP($B193,'Copy of PY1 Data(H)'!$A$1:$A$288,'Copy of PY1 Data(H)'!$A$1:$CZ$288))</f>
        <v>#N/A</v>
      </c>
      <c r="BA193" s="968" t="e" cm="1">
        <f t="array" ref="BA193">_xlfn.XLOOKUP(BA$1,'Copy of PY1 Data(H)'!$A$1:$CZ$1,_xlfn.XLOOKUP($B193,'Copy of PY1 Data(H)'!$A$1:$A$288,'Copy of PY1 Data(H)'!$A$1:$CZ$288))</f>
        <v>#N/A</v>
      </c>
      <c r="BB193" s="968" t="e" cm="1">
        <f t="array" ref="BB193">_xlfn.XLOOKUP(BB$1,'Copy of PY1 Data(H)'!$A$1:$CZ$1,_xlfn.XLOOKUP($B193,'Copy of PY1 Data(H)'!$A$1:$A$288,'Copy of PY1 Data(H)'!$A$1:$CZ$288))</f>
        <v>#N/A</v>
      </c>
      <c r="BC193" s="968" t="e" cm="1">
        <f t="array" ref="BC193">_xlfn.XLOOKUP(BC$1,'Copy of PY1 Data(H)'!$A$1:$CZ$1,_xlfn.XLOOKUP($B193,'Copy of PY1 Data(H)'!$A$1:$A$288,'Copy of PY1 Data(H)'!$A$1:$CZ$288))</f>
        <v>#N/A</v>
      </c>
      <c r="BD193" s="968" t="e" cm="1">
        <f t="array" ref="BD193">_xlfn.XLOOKUP(BD$1,'Copy of PY1 Data(H)'!$A$1:$CZ$1,_xlfn.XLOOKUP($B193,'Copy of PY1 Data(H)'!$A$1:$A$288,'Copy of PY1 Data(H)'!$A$1:$CZ$288))</f>
        <v>#N/A</v>
      </c>
      <c r="BE193" s="968" t="e" cm="1">
        <f t="array" ref="BE193">_xlfn.XLOOKUP(BE$1,'Copy of PY1 Data(H)'!$A$1:$CZ$1,_xlfn.XLOOKUP($B193,'Copy of PY1 Data(H)'!$A$1:$A$288,'Copy of PY1 Data(H)'!$A$1:$CZ$288))</f>
        <v>#N/A</v>
      </c>
      <c r="BF193" s="968" t="e" cm="1">
        <f t="array" ref="BF193">_xlfn.XLOOKUP(BF$1,'Copy of PY1 Data(H)'!$A$1:$CZ$1,_xlfn.XLOOKUP($B193,'Copy of PY1 Data(H)'!$A$1:$A$288,'Copy of PY1 Data(H)'!$A$1:$CZ$288))</f>
        <v>#N/A</v>
      </c>
      <c r="BG193" s="968" t="e" cm="1">
        <f t="array" ref="BG193">_xlfn.XLOOKUP(BG$1,'Copy of PY1 Data(H)'!$A$1:$CZ$1,_xlfn.XLOOKUP($B193,'Copy of PY1 Data(H)'!$A$1:$A$288,'Copy of PY1 Data(H)'!$A$1:$CZ$288))</f>
        <v>#N/A</v>
      </c>
      <c r="BH193" s="968" t="e" cm="1">
        <f t="array" ref="BH193">_xlfn.XLOOKUP(BH$1,'Copy of PY1 Data(H)'!$A$1:$CZ$1,_xlfn.XLOOKUP($B193,'Copy of PY1 Data(H)'!$A$1:$A$288,'Copy of PY1 Data(H)'!$A$1:$CZ$288))</f>
        <v>#N/A</v>
      </c>
      <c r="BI193" s="968" t="e" cm="1">
        <f t="array" ref="BI193">_xlfn.XLOOKUP(BI$1,'Copy of PY1 Data(H)'!$A$1:$CZ$1,_xlfn.XLOOKUP($B193,'Copy of PY1 Data(H)'!$A$1:$A$288,'Copy of PY1 Data(H)'!$A$1:$CZ$288))</f>
        <v>#N/A</v>
      </c>
      <c r="BJ193" s="968" t="e" cm="1">
        <f t="array" ref="BJ193">_xlfn.XLOOKUP(BJ$1,'Copy of PY1 Data(H)'!$A$1:$CZ$1,_xlfn.XLOOKUP($B193,'Copy of PY1 Data(H)'!$A$1:$A$288,'Copy of PY1 Data(H)'!$A$1:$CZ$288))</f>
        <v>#N/A</v>
      </c>
      <c r="BK193" s="968" t="e" cm="1">
        <f t="array" ref="BK193">_xlfn.XLOOKUP(BK$1,'Copy of PY1 Data(H)'!$A$1:$CZ$1,_xlfn.XLOOKUP($B193,'Copy of PY1 Data(H)'!$A$1:$A$288,'Copy of PY1 Data(H)'!$A$1:$CZ$288))</f>
        <v>#N/A</v>
      </c>
      <c r="BL193" s="968" t="e" cm="1">
        <f t="array" ref="BL193">_xlfn.XLOOKUP(BL$1,'Copy of PY1 Data(H)'!$A$1:$CZ$1,_xlfn.XLOOKUP($B193,'Copy of PY1 Data(H)'!$A$1:$A$288,'Copy of PY1 Data(H)'!$A$1:$CZ$288))</f>
        <v>#N/A</v>
      </c>
      <c r="BM193" s="968" t="e" cm="1">
        <f t="array" ref="BM193">_xlfn.XLOOKUP(BM$1,'Copy of PY1 Data(H)'!$A$1:$CZ$1,_xlfn.XLOOKUP($B193,'Copy of PY1 Data(H)'!$A$1:$A$288,'Copy of PY1 Data(H)'!$A$1:$CZ$288))</f>
        <v>#N/A</v>
      </c>
      <c r="BN193" s="968" t="e" cm="1">
        <f t="array" ref="BN193">_xlfn.XLOOKUP(BN$1,'Copy of PY1 Data(H)'!$A$1:$CZ$1,_xlfn.XLOOKUP($B193,'Copy of PY1 Data(H)'!$A$1:$A$288,'Copy of PY1 Data(H)'!$A$1:$CZ$288))</f>
        <v>#N/A</v>
      </c>
      <c r="BO193" s="968" t="e" cm="1">
        <f t="array" ref="BO193">_xlfn.XLOOKUP(BO$1,'Copy of PY1 Data(H)'!$A$1:$CZ$1,_xlfn.XLOOKUP($B193,'Copy of PY1 Data(H)'!$A$1:$A$288,'Copy of PY1 Data(H)'!$A$1:$CZ$288))</f>
        <v>#N/A</v>
      </c>
      <c r="BP193" s="968" t="e" cm="1">
        <f t="array" ref="BP193">_xlfn.XLOOKUP(BP$1,'Copy of PY1 Data(H)'!$A$1:$CZ$1,_xlfn.XLOOKUP($B193,'Copy of PY1 Data(H)'!$A$1:$A$288,'Copy of PY1 Data(H)'!$A$1:$CZ$288))</f>
        <v>#N/A</v>
      </c>
      <c r="BQ193" s="968" t="e" cm="1">
        <f t="array" ref="BQ193">_xlfn.XLOOKUP(BQ$1,'Copy of PY1 Data(H)'!$A$1:$CZ$1,_xlfn.XLOOKUP($B193,'Copy of PY1 Data(H)'!$A$1:$A$288,'Copy of PY1 Data(H)'!$A$1:$CZ$288))</f>
        <v>#N/A</v>
      </c>
      <c r="BR193" s="968" t="e" cm="1">
        <f t="array" ref="BR193">_xlfn.XLOOKUP(BR$1,'Copy of PY1 Data(H)'!$A$1:$CZ$1,_xlfn.XLOOKUP($B193,'Copy of PY1 Data(H)'!$A$1:$A$288,'Copy of PY1 Data(H)'!$A$1:$CZ$288))</f>
        <v>#N/A</v>
      </c>
      <c r="BS193" s="968" t="e" cm="1">
        <f t="array" ref="BS193">_xlfn.XLOOKUP(BS$1,'Copy of PY1 Data(H)'!$A$1:$CZ$1,_xlfn.XLOOKUP($B193,'Copy of PY1 Data(H)'!$A$1:$A$288,'Copy of PY1 Data(H)'!$A$1:$CZ$288))</f>
        <v>#N/A</v>
      </c>
      <c r="BT193" s="968" t="e" cm="1">
        <f t="array" ref="BT193">_xlfn.XLOOKUP(BT$1,'Copy of PY1 Data(H)'!$A$1:$CZ$1,_xlfn.XLOOKUP($B193,'Copy of PY1 Data(H)'!$A$1:$A$288,'Copy of PY1 Data(H)'!$A$1:$CZ$288))</f>
        <v>#N/A</v>
      </c>
      <c r="BU193" s="968" t="e" cm="1">
        <f t="array" ref="BU193">_xlfn.XLOOKUP(BU$1,'Copy of PY1 Data(H)'!$A$1:$CZ$1,_xlfn.XLOOKUP($B193,'Copy of PY1 Data(H)'!$A$1:$A$288,'Copy of PY1 Data(H)'!$A$1:$CZ$288))</f>
        <v>#N/A</v>
      </c>
      <c r="BV193" s="968" t="e" cm="1">
        <f t="array" ref="BV193">_xlfn.XLOOKUP(BV$1,'Copy of PY1 Data(H)'!$A$1:$CZ$1,_xlfn.XLOOKUP($B193,'Copy of PY1 Data(H)'!$A$1:$A$288,'Copy of PY1 Data(H)'!$A$1:$CZ$288))</f>
        <v>#N/A</v>
      </c>
      <c r="BW193" s="968" t="e" cm="1">
        <f t="array" ref="BW193">_xlfn.XLOOKUP(BW$1,'Copy of PY1 Data(H)'!$A$1:$CZ$1,_xlfn.XLOOKUP($B193,'Copy of PY1 Data(H)'!$A$1:$A$288,'Copy of PY1 Data(H)'!$A$1:$CZ$288))</f>
        <v>#N/A</v>
      </c>
      <c r="BX193" s="968" t="e" cm="1">
        <f t="array" ref="BX193">_xlfn.XLOOKUP(BX$1,'Copy of PY1 Data(H)'!$A$1:$CZ$1,_xlfn.XLOOKUP($B193,'Copy of PY1 Data(H)'!$A$1:$A$288,'Copy of PY1 Data(H)'!$A$1:$CZ$288))</f>
        <v>#N/A</v>
      </c>
      <c r="BY193" s="968" t="e" cm="1">
        <f t="array" ref="BY193">_xlfn.XLOOKUP(BY$1,'Copy of PY1 Data(H)'!$A$1:$CZ$1,_xlfn.XLOOKUP($B193,'Copy of PY1 Data(H)'!$A$1:$A$288,'Copy of PY1 Data(H)'!$A$1:$CZ$288))</f>
        <v>#N/A</v>
      </c>
      <c r="BZ193" s="968" t="e" cm="1">
        <f t="array" ref="BZ193">_xlfn.XLOOKUP(BZ$1,'Copy of PY1 Data(H)'!$A$1:$CZ$1,_xlfn.XLOOKUP($B193,'Copy of PY1 Data(H)'!$A$1:$A$288,'Copy of PY1 Data(H)'!$A$1:$CZ$288))</f>
        <v>#N/A</v>
      </c>
      <c r="CA193" s="968" t="e" cm="1">
        <f t="array" ref="CA193">_xlfn.XLOOKUP(CA$1,'Copy of PY1 Data(H)'!$A$1:$CZ$1,_xlfn.XLOOKUP($B193,'Copy of PY1 Data(H)'!$A$1:$A$288,'Copy of PY1 Data(H)'!$A$1:$CZ$288))</f>
        <v>#N/A</v>
      </c>
      <c r="CB193" s="968" t="e" cm="1">
        <f t="array" ref="CB193">_xlfn.XLOOKUP(CB$1,'Copy of PY1 Data(H)'!$A$1:$CZ$1,_xlfn.XLOOKUP($B193,'Copy of PY1 Data(H)'!$A$1:$A$288,'Copy of PY1 Data(H)'!$A$1:$CZ$288))</f>
        <v>#N/A</v>
      </c>
      <c r="CC193" s="968" t="e" cm="1">
        <f t="array" ref="CC193">_xlfn.XLOOKUP(CC$1,'Copy of PY1 Data(H)'!$A$1:$CZ$1,_xlfn.XLOOKUP($B193,'Copy of PY1 Data(H)'!$A$1:$A$288,'Copy of PY1 Data(H)'!$A$1:$CZ$288))</f>
        <v>#N/A</v>
      </c>
      <c r="CD193" s="968" t="e" cm="1">
        <f t="array" ref="CD193">_xlfn.XLOOKUP(CD$1,'Copy of PY1 Data(H)'!$A$1:$CZ$1,_xlfn.XLOOKUP($B193,'Copy of PY1 Data(H)'!$A$1:$A$288,'Copy of PY1 Data(H)'!$A$1:$CZ$288))</f>
        <v>#N/A</v>
      </c>
    </row>
    <row r="194" spans="1:82" x14ac:dyDescent="0.3">
      <c r="A194" s="180">
        <v>519</v>
      </c>
      <c r="C194" s="180"/>
      <c r="D194" s="180" cm="1">
        <f t="array" ref="D194">_xlfn.XLOOKUP(D$1,'Copy of PY1 Data(H)'!$A$1:$CZ$1,_xlfn.XLOOKUP($A194,'Copy of PY1 Data(H)'!$A$1:$A$288,'Copy of PY1 Data(H)'!$A$1:$CZ$288))</f>
        <v>4088</v>
      </c>
      <c r="E194" s="180" cm="1">
        <f t="array" ref="E194">_xlfn.XLOOKUP(E$1,'Copy of PY1 Data(H)'!$A$1:$CZ$1,_xlfn.XLOOKUP($A194,'Copy of PY1 Data(H)'!$A$1:$A$288,'Copy of PY1 Data(H)'!$A$1:$CZ$288))</f>
        <v>0</v>
      </c>
      <c r="F194" s="180" cm="1">
        <f t="array" ref="F194">_xlfn.XLOOKUP(F$1,'Copy of PY1 Data(H)'!$A$1:$CZ$1,_xlfn.XLOOKUP($A194,'Copy of PY1 Data(H)'!$A$1:$A$288,'Copy of PY1 Data(H)'!$A$1:$CZ$288))</f>
        <v>0</v>
      </c>
      <c r="G194" s="180" cm="1">
        <f t="array" ref="G194">_xlfn.XLOOKUP(G$1,'Copy of PY1 Data(H)'!$A$1:$CZ$1,_xlfn.XLOOKUP($A194,'Copy of PY1 Data(H)'!$A$1:$A$288,'Copy of PY1 Data(H)'!$A$1:$CZ$288))</f>
        <v>11227</v>
      </c>
      <c r="H194" s="180" cm="1">
        <f t="array" ref="H194">_xlfn.XLOOKUP(H$1,'Copy of PY1 Data(H)'!$A$1:$CZ$1,_xlfn.XLOOKUP($A194,'Copy of PY1 Data(H)'!$A$1:$A$288,'Copy of PY1 Data(H)'!$A$1:$CZ$288))</f>
        <v>0</v>
      </c>
      <c r="I194" s="180" cm="1">
        <f t="array" ref="I194">_xlfn.XLOOKUP(I$1,'Copy of PY1 Data(H)'!$A$1:$CZ$1,_xlfn.XLOOKUP($A194,'Copy of PY1 Data(H)'!$A$1:$A$288,'Copy of PY1 Data(H)'!$A$1:$CZ$288))</f>
        <v>0</v>
      </c>
      <c r="J194" s="180" cm="1">
        <f t="array" ref="J194">_xlfn.XLOOKUP(J$1,'Copy of PY1 Data(H)'!$A$1:$CZ$1,_xlfn.XLOOKUP($A194,'Copy of PY1 Data(H)'!$A$1:$A$288,'Copy of PY1 Data(H)'!$A$1:$CZ$288))</f>
        <v>0</v>
      </c>
      <c r="K194" s="180" cm="1">
        <f t="array" ref="K194">_xlfn.XLOOKUP(K$1,'Copy of PY1 Data(H)'!$A$1:$CZ$1,_xlfn.XLOOKUP($A194,'Copy of PY1 Data(H)'!$A$1:$A$288,'Copy of PY1 Data(H)'!$A$1:$CZ$288))</f>
        <v>0</v>
      </c>
      <c r="L194" s="180" cm="1">
        <f t="array" ref="L194">_xlfn.XLOOKUP(L$1,'Copy of PY1 Data(H)'!$A$1:$CZ$1,_xlfn.XLOOKUP($A194,'Copy of PY1 Data(H)'!$A$1:$A$288,'Copy of PY1 Data(H)'!$A$1:$CZ$288))</f>
        <v>0</v>
      </c>
      <c r="M194" s="180" cm="1">
        <f t="array" ref="M194">_xlfn.XLOOKUP(M$1,'Copy of PY1 Data(H)'!$A$1:$CZ$1,_xlfn.XLOOKUP($A194,'Copy of PY1 Data(H)'!$A$1:$A$288,'Copy of PY1 Data(H)'!$A$1:$CZ$288))</f>
        <v>0</v>
      </c>
      <c r="N194" s="180" cm="1">
        <f t="array" ref="N194">_xlfn.XLOOKUP(N$1,'Copy of PY1 Data(H)'!$A$1:$CZ$1,_xlfn.XLOOKUP($A194,'Copy of PY1 Data(H)'!$A$1:$A$288,'Copy of PY1 Data(H)'!$A$1:$CZ$288))</f>
        <v>0</v>
      </c>
      <c r="O194" s="180" cm="1">
        <f t="array" ref="O194">_xlfn.XLOOKUP(O$1,'Copy of PY1 Data(H)'!$A$1:$CZ$1,_xlfn.XLOOKUP($A194,'Copy of PY1 Data(H)'!$A$1:$A$288,'Copy of PY1 Data(H)'!$A$1:$CZ$288))</f>
        <v>0</v>
      </c>
      <c r="P194" s="180" cm="1">
        <f t="array" ref="P194">_xlfn.XLOOKUP(P$1,'Copy of PY1 Data(H)'!$A$1:$CZ$1,_xlfn.XLOOKUP($A194,'Copy of PY1 Data(H)'!$A$1:$A$288,'Copy of PY1 Data(H)'!$A$1:$CZ$288))</f>
        <v>0</v>
      </c>
      <c r="Q194" s="180" cm="1">
        <f t="array" ref="Q194">_xlfn.XLOOKUP(Q$1,'Copy of PY1 Data(H)'!$A$1:$CZ$1,_xlfn.XLOOKUP($A194,'Copy of PY1 Data(H)'!$A$1:$A$288,'Copy of PY1 Data(H)'!$A$1:$CZ$288))</f>
        <v>0</v>
      </c>
      <c r="R194" s="180" cm="1">
        <f t="array" ref="R194">_xlfn.XLOOKUP(R$1,'Copy of PY1 Data(H)'!$A$1:$CZ$1,_xlfn.XLOOKUP($A194,'Copy of PY1 Data(H)'!$A$1:$A$288,'Copy of PY1 Data(H)'!$A$1:$CZ$288))</f>
        <v>0</v>
      </c>
      <c r="S194" s="180" cm="1">
        <f t="array" ref="S194">_xlfn.XLOOKUP(S$1,'Copy of PY1 Data(H)'!$A$1:$CZ$1,_xlfn.XLOOKUP($A194,'Copy of PY1 Data(H)'!$A$1:$A$288,'Copy of PY1 Data(H)'!$A$1:$CZ$288))</f>
        <v>0</v>
      </c>
      <c r="T194" s="180" cm="1">
        <f t="array" ref="T194">_xlfn.XLOOKUP(T$1,'Copy of PY1 Data(H)'!$A$1:$CZ$1,_xlfn.XLOOKUP($A194,'Copy of PY1 Data(H)'!$A$1:$A$288,'Copy of PY1 Data(H)'!$A$1:$CZ$288))</f>
        <v>4742</v>
      </c>
      <c r="U194" s="180" cm="1">
        <f t="array" ref="U194">_xlfn.XLOOKUP(U$1,'Copy of PY1 Data(H)'!$A$1:$CZ$1,_xlfn.XLOOKUP($A194,'Copy of PY1 Data(H)'!$A$1:$A$288,'Copy of PY1 Data(H)'!$A$1:$CZ$288))</f>
        <v>0</v>
      </c>
      <c r="V194" s="180" cm="1">
        <f t="array" ref="V194">_xlfn.XLOOKUP(V$1,'Copy of PY1 Data(H)'!$A$1:$CZ$1,_xlfn.XLOOKUP($A194,'Copy of PY1 Data(H)'!$A$1:$A$288,'Copy of PY1 Data(H)'!$A$1:$CZ$288))</f>
        <v>31726</v>
      </c>
      <c r="W194" s="180" cm="1">
        <f t="array" ref="W194">_xlfn.XLOOKUP(W$1,'Copy of PY1 Data(H)'!$A$1:$CZ$1,_xlfn.XLOOKUP($A194,'Copy of PY1 Data(H)'!$A$1:$A$288,'Copy of PY1 Data(H)'!$A$1:$CZ$288))</f>
        <v>0</v>
      </c>
      <c r="X194" s="180" cm="1">
        <f t="array" ref="X194">_xlfn.XLOOKUP(X$1,'Copy of PY1 Data(H)'!$A$1:$CZ$1,_xlfn.XLOOKUP($A194,'Copy of PY1 Data(H)'!$A$1:$A$288,'Copy of PY1 Data(H)'!$A$1:$CZ$288))</f>
        <v>0</v>
      </c>
      <c r="Y194" s="180" cm="1">
        <f t="array" ref="Y194">_xlfn.XLOOKUP(Y$1,'Copy of PY1 Data(H)'!$A$1:$CZ$1,_xlfn.XLOOKUP($A194,'Copy of PY1 Data(H)'!$A$1:$A$288,'Copy of PY1 Data(H)'!$A$1:$CZ$288))</f>
        <v>0</v>
      </c>
      <c r="Z194" s="180" cm="1">
        <f t="array" ref="Z194">_xlfn.XLOOKUP(Z$1,'Copy of PY1 Data(H)'!$A$1:$CZ$1,_xlfn.XLOOKUP($A194,'Copy of PY1 Data(H)'!$A$1:$A$288,'Copy of PY1 Data(H)'!$A$1:$CZ$288))</f>
        <v>654</v>
      </c>
      <c r="AA194" s="180" cm="1">
        <f t="array" ref="AA194">_xlfn.XLOOKUP(AA$1,'Copy of PY1 Data(H)'!$A$1:$CZ$1,_xlfn.XLOOKUP($A194,'Copy of PY1 Data(H)'!$A$1:$A$288,'Copy of PY1 Data(H)'!$A$1:$CZ$288))</f>
        <v>0</v>
      </c>
      <c r="AB194" s="180" cm="1">
        <f t="array" ref="AB194">_xlfn.XLOOKUP(AB$1,'Copy of PY1 Data(H)'!$A$1:$CZ$1,_xlfn.XLOOKUP($A194,'Copy of PY1 Data(H)'!$A$1:$A$288,'Copy of PY1 Data(H)'!$A$1:$CZ$288))</f>
        <v>0</v>
      </c>
      <c r="AC194" s="180" cm="1">
        <f t="array" ref="AC194">_xlfn.XLOOKUP(AC$1,'Copy of PY1 Data(H)'!$A$1:$CZ$1,_xlfn.XLOOKUP($A194,'Copy of PY1 Data(H)'!$A$1:$A$288,'Copy of PY1 Data(H)'!$A$1:$CZ$288))</f>
        <v>0</v>
      </c>
      <c r="AD194" s="180" cm="1">
        <f t="array" ref="AD194">_xlfn.XLOOKUP(AD$1,'Copy of PY1 Data(H)'!$A$1:$CZ$1,_xlfn.XLOOKUP($A194,'Copy of PY1 Data(H)'!$A$1:$A$288,'Copy of PY1 Data(H)'!$A$1:$CZ$288))</f>
        <v>0</v>
      </c>
      <c r="AE194" s="180" cm="1">
        <f t="array" ref="AE194">_xlfn.XLOOKUP(AE$1,'Copy of PY1 Data(H)'!$A$1:$CZ$1,_xlfn.XLOOKUP($A194,'Copy of PY1 Data(H)'!$A$1:$A$288,'Copy of PY1 Data(H)'!$A$1:$CZ$288))</f>
        <v>0</v>
      </c>
      <c r="AF194" s="180" cm="1">
        <f t="array" ref="AF194">_xlfn.XLOOKUP(AF$1,'Copy of PY1 Data(H)'!$A$1:$CZ$1,_xlfn.XLOOKUP($A194,'Copy of PY1 Data(H)'!$A$1:$A$288,'Copy of PY1 Data(H)'!$A$1:$CZ$288))</f>
        <v>1317809</v>
      </c>
      <c r="AG194" s="180" cm="1">
        <f t="array" ref="AG194">_xlfn.XLOOKUP(AG$1,'Copy of PY1 Data(H)'!$A$1:$CZ$1,_xlfn.XLOOKUP($A194,'Copy of PY1 Data(H)'!$A$1:$A$288,'Copy of PY1 Data(H)'!$A$1:$CZ$288))</f>
        <v>0</v>
      </c>
      <c r="AH194" s="180" cm="1">
        <f t="array" ref="AH194">_xlfn.XLOOKUP(AH$1,'Copy of PY1 Data(H)'!$A$1:$CZ$1,_xlfn.XLOOKUP($A194,'Copy of PY1 Data(H)'!$A$1:$A$288,'Copy of PY1 Data(H)'!$A$1:$CZ$288))</f>
        <v>0</v>
      </c>
      <c r="AI194" s="180" cm="1">
        <f t="array" ref="AI194">_xlfn.XLOOKUP(AI$1,'Copy of PY1 Data(H)'!$A$1:$CZ$1,_xlfn.XLOOKUP($A194,'Copy of PY1 Data(H)'!$A$1:$A$288,'Copy of PY1 Data(H)'!$A$1:$CZ$288))</f>
        <v>2550</v>
      </c>
      <c r="AJ194" s="180" cm="1">
        <f t="array" ref="AJ194">_xlfn.XLOOKUP(AJ$1,'Copy of PY1 Data(H)'!$A$1:$CZ$1,_xlfn.XLOOKUP($A194,'Copy of PY1 Data(H)'!$A$1:$A$288,'Copy of PY1 Data(H)'!$A$1:$CZ$288))</f>
        <v>0</v>
      </c>
      <c r="AK194" s="180" cm="1">
        <f t="array" ref="AK194">_xlfn.XLOOKUP(AK$1,'Copy of PY1 Data(H)'!$A$1:$CZ$1,_xlfn.XLOOKUP($A194,'Copy of PY1 Data(H)'!$A$1:$A$288,'Copy of PY1 Data(H)'!$A$1:$CZ$288))</f>
        <v>0</v>
      </c>
      <c r="AL194" s="180" cm="1">
        <f t="array" ref="AL194">_xlfn.XLOOKUP(AL$1,'Copy of PY1 Data(H)'!$A$1:$CZ$1,_xlfn.XLOOKUP($A194,'Copy of PY1 Data(H)'!$A$1:$A$288,'Copy of PY1 Data(H)'!$A$1:$CZ$288))</f>
        <v>0</v>
      </c>
      <c r="AM194" s="180" cm="1">
        <f t="array" ref="AM194">_xlfn.XLOOKUP(AM$1,'Copy of PY1 Data(H)'!$A$1:$CZ$1,_xlfn.XLOOKUP($A194,'Copy of PY1 Data(H)'!$A$1:$A$288,'Copy of PY1 Data(H)'!$A$1:$CZ$288))</f>
        <v>0</v>
      </c>
      <c r="AN194" s="180" cm="1">
        <f t="array" ref="AN194">_xlfn.XLOOKUP(AN$1,'Copy of PY1 Data(H)'!$A$1:$CZ$1,_xlfn.XLOOKUP($A194,'Copy of PY1 Data(H)'!$A$1:$A$288,'Copy of PY1 Data(H)'!$A$1:$CZ$288))</f>
        <v>235201</v>
      </c>
      <c r="AO194" s="180" cm="1">
        <f t="array" ref="AO194">_xlfn.XLOOKUP(AO$1,'Copy of PY1 Data(H)'!$A$1:$CZ$1,_xlfn.XLOOKUP($A194,'Copy of PY1 Data(H)'!$A$1:$A$288,'Copy of PY1 Data(H)'!$A$1:$CZ$288))</f>
        <v>0</v>
      </c>
      <c r="AP194" s="180" cm="1">
        <f t="array" ref="AP194">_xlfn.XLOOKUP(AP$1,'Copy of PY1 Data(H)'!$A$1:$CZ$1,_xlfn.XLOOKUP($A194,'Copy of PY1 Data(H)'!$A$1:$A$288,'Copy of PY1 Data(H)'!$A$1:$CZ$288))</f>
        <v>0</v>
      </c>
      <c r="AQ194" s="180" cm="1">
        <f t="array" ref="AQ194">_xlfn.XLOOKUP(AQ$1,'Copy of PY1 Data(H)'!$A$1:$CZ$1,_xlfn.XLOOKUP($A194,'Copy of PY1 Data(H)'!$A$1:$A$288,'Copy of PY1 Data(H)'!$A$1:$CZ$288))</f>
        <v>0</v>
      </c>
      <c r="AR194" s="180" cm="1">
        <f t="array" ref="AR194">_xlfn.XLOOKUP(AR$1,'Copy of PY1 Data(H)'!$A$1:$CZ$1,_xlfn.XLOOKUP($A194,'Copy of PY1 Data(H)'!$A$1:$A$288,'Copy of PY1 Data(H)'!$A$1:$CZ$288))</f>
        <v>0</v>
      </c>
      <c r="AS194" s="180" cm="1">
        <f t="array" ref="AS194">_xlfn.XLOOKUP(AS$1,'Copy of PY1 Data(H)'!$A$1:$CZ$1,_xlfn.XLOOKUP($A194,'Copy of PY1 Data(H)'!$A$1:$A$288,'Copy of PY1 Data(H)'!$A$1:$CZ$288))</f>
        <v>0</v>
      </c>
      <c r="AT194" s="180" cm="1">
        <f t="array" ref="AT194">_xlfn.XLOOKUP(AT$1,'Copy of PY1 Data(H)'!$A$1:$CZ$1,_xlfn.XLOOKUP($A194,'Copy of PY1 Data(H)'!$A$1:$A$288,'Copy of PY1 Data(H)'!$A$1:$CZ$288))</f>
        <v>0</v>
      </c>
      <c r="AU194" s="180" cm="1">
        <f t="array" ref="AU194">_xlfn.XLOOKUP(AU$1,'Copy of PY1 Data(H)'!$A$1:$CZ$1,_xlfn.XLOOKUP($A194,'Copy of PY1 Data(H)'!$A$1:$A$288,'Copy of PY1 Data(H)'!$A$1:$CZ$288))</f>
        <v>8439401</v>
      </c>
      <c r="AV194" s="180" cm="1">
        <f t="array" ref="AV194">_xlfn.XLOOKUP(AV$1,'Copy of PY1 Data(H)'!$A$1:$CZ$1,_xlfn.XLOOKUP($A194,'Copy of PY1 Data(H)'!$A$1:$A$288,'Copy of PY1 Data(H)'!$A$1:$CZ$288))</f>
        <v>708405</v>
      </c>
      <c r="AW194" s="180" cm="1">
        <f t="array" ref="AW194">_xlfn.XLOOKUP(AW$1,'Copy of PY1 Data(H)'!$A$1:$CZ$1,_xlfn.XLOOKUP($A194,'Copy of PY1 Data(H)'!$A$1:$A$288,'Copy of PY1 Data(H)'!$A$1:$CZ$288))</f>
        <v>0</v>
      </c>
      <c r="AX194" s="180" cm="1">
        <f t="array" ref="AX194">_xlfn.XLOOKUP(AX$1,'Copy of PY1 Data(H)'!$A$1:$CZ$1,_xlfn.XLOOKUP($A194,'Copy of PY1 Data(H)'!$A$1:$A$288,'Copy of PY1 Data(H)'!$A$1:$CZ$288))</f>
        <v>156435</v>
      </c>
      <c r="AY194" s="180" cm="1">
        <f t="array" ref="AY194">_xlfn.XLOOKUP(AY$1,'Copy of PY1 Data(H)'!$A$1:$CZ$1,_xlfn.XLOOKUP($A194,'Copy of PY1 Data(H)'!$A$1:$A$288,'Copy of PY1 Data(H)'!$A$1:$CZ$288))</f>
        <v>19556</v>
      </c>
      <c r="AZ194" s="180" cm="1">
        <f t="array" ref="AZ194">_xlfn.XLOOKUP(AZ$1,'Copy of PY1 Data(H)'!$A$1:$CZ$1,_xlfn.XLOOKUP($A194,'Copy of PY1 Data(H)'!$A$1:$A$288,'Copy of PY1 Data(H)'!$A$1:$CZ$288))</f>
        <v>0</v>
      </c>
      <c r="BA194" s="180" cm="1">
        <f t="array" ref="BA194">_xlfn.XLOOKUP(BA$1,'Copy of PY1 Data(H)'!$A$1:$CZ$1,_xlfn.XLOOKUP($A194,'Copy of PY1 Data(H)'!$A$1:$A$288,'Copy of PY1 Data(H)'!$A$1:$CZ$288))</f>
        <v>0</v>
      </c>
      <c r="BB194" s="180" cm="1">
        <f t="array" ref="BB194">_xlfn.XLOOKUP(BB$1,'Copy of PY1 Data(H)'!$A$1:$CZ$1,_xlfn.XLOOKUP($A194,'Copy of PY1 Data(H)'!$A$1:$A$288,'Copy of PY1 Data(H)'!$A$1:$CZ$288))</f>
        <v>2765</v>
      </c>
      <c r="BC194" s="180" cm="1">
        <f t="array" ref="BC194">_xlfn.XLOOKUP(BC$1,'Copy of PY1 Data(H)'!$A$1:$CZ$1,_xlfn.XLOOKUP($A194,'Copy of PY1 Data(H)'!$A$1:$A$288,'Copy of PY1 Data(H)'!$A$1:$CZ$288))</f>
        <v>0</v>
      </c>
      <c r="BD194" s="180" cm="1">
        <f t="array" ref="BD194">_xlfn.XLOOKUP(BD$1,'Copy of PY1 Data(H)'!$A$1:$CZ$1,_xlfn.XLOOKUP($A194,'Copy of PY1 Data(H)'!$A$1:$A$288,'Copy of PY1 Data(H)'!$A$1:$CZ$288))</f>
        <v>0</v>
      </c>
      <c r="BE194" s="180" cm="1">
        <f t="array" ref="BE194">_xlfn.XLOOKUP(BE$1,'Copy of PY1 Data(H)'!$A$1:$CZ$1,_xlfn.XLOOKUP($A194,'Copy of PY1 Data(H)'!$A$1:$A$288,'Copy of PY1 Data(H)'!$A$1:$CZ$288))</f>
        <v>0</v>
      </c>
      <c r="BF194" s="180" cm="1">
        <f t="array" ref="BF194">_xlfn.XLOOKUP(BF$1,'Copy of PY1 Data(H)'!$A$1:$CZ$1,_xlfn.XLOOKUP($A194,'Copy of PY1 Data(H)'!$A$1:$A$288,'Copy of PY1 Data(H)'!$A$1:$CZ$288))</f>
        <v>155845</v>
      </c>
      <c r="BG194" s="180" cm="1">
        <f t="array" ref="BG194">_xlfn.XLOOKUP(BG$1,'Copy of PY1 Data(H)'!$A$1:$CZ$1,_xlfn.XLOOKUP($A194,'Copy of PY1 Data(H)'!$A$1:$A$288,'Copy of PY1 Data(H)'!$A$1:$CZ$288))</f>
        <v>0</v>
      </c>
      <c r="BH194" s="180" cm="1">
        <f t="array" ref="BH194">_xlfn.XLOOKUP(BH$1,'Copy of PY1 Data(H)'!$A$1:$CZ$1,_xlfn.XLOOKUP($A194,'Copy of PY1 Data(H)'!$A$1:$A$288,'Copy of PY1 Data(H)'!$A$1:$CZ$288))</f>
        <v>0</v>
      </c>
      <c r="BI194" s="180" cm="1">
        <f t="array" ref="BI194">_xlfn.XLOOKUP(BI$1,'Copy of PY1 Data(H)'!$A$1:$CZ$1,_xlfn.XLOOKUP($A194,'Copy of PY1 Data(H)'!$A$1:$A$288,'Copy of PY1 Data(H)'!$A$1:$CZ$288))</f>
        <v>0</v>
      </c>
      <c r="BJ194" s="180" cm="1">
        <f t="array" ref="BJ194">_xlfn.XLOOKUP(BJ$1,'Copy of PY1 Data(H)'!$A$1:$CZ$1,_xlfn.XLOOKUP($A194,'Copy of PY1 Data(H)'!$A$1:$A$288,'Copy of PY1 Data(H)'!$A$1:$CZ$288))</f>
        <v>0</v>
      </c>
      <c r="BK194" s="180" cm="1">
        <f t="array" ref="BK194">_xlfn.XLOOKUP(BK$1,'Copy of PY1 Data(H)'!$A$1:$CZ$1,_xlfn.XLOOKUP($A194,'Copy of PY1 Data(H)'!$A$1:$A$288,'Copy of PY1 Data(H)'!$A$1:$CZ$288))</f>
        <v>0</v>
      </c>
      <c r="BL194" s="180" cm="1">
        <f t="array" ref="BL194">_xlfn.XLOOKUP(BL$1,'Copy of PY1 Data(H)'!$A$1:$CZ$1,_xlfn.XLOOKUP($A194,'Copy of PY1 Data(H)'!$A$1:$A$288,'Copy of PY1 Data(H)'!$A$1:$CZ$288))</f>
        <v>605771</v>
      </c>
      <c r="BM194" s="180" cm="1">
        <f t="array" ref="BM194">_xlfn.XLOOKUP(BM$1,'Copy of PY1 Data(H)'!$A$1:$CZ$1,_xlfn.XLOOKUP($A194,'Copy of PY1 Data(H)'!$A$1:$A$288,'Copy of PY1 Data(H)'!$A$1:$CZ$288))</f>
        <v>53553</v>
      </c>
      <c r="BN194" s="180" cm="1">
        <f t="array" ref="BN194">_xlfn.XLOOKUP(BN$1,'Copy of PY1 Data(H)'!$A$1:$CZ$1,_xlfn.XLOOKUP($A194,'Copy of PY1 Data(H)'!$A$1:$A$288,'Copy of PY1 Data(H)'!$A$1:$CZ$288))</f>
        <v>0</v>
      </c>
      <c r="BO194" s="180" cm="1">
        <f t="array" ref="BO194">_xlfn.XLOOKUP(BO$1,'Copy of PY1 Data(H)'!$A$1:$CZ$1,_xlfn.XLOOKUP($A194,'Copy of PY1 Data(H)'!$A$1:$A$288,'Copy of PY1 Data(H)'!$A$1:$CZ$288))</f>
        <v>1366244</v>
      </c>
      <c r="BP194" s="180" cm="1">
        <f t="array" ref="BP194">_xlfn.XLOOKUP(BP$1,'Copy of PY1 Data(H)'!$A$1:$CZ$1,_xlfn.XLOOKUP($A194,'Copy of PY1 Data(H)'!$A$1:$A$288,'Copy of PY1 Data(H)'!$A$1:$CZ$288))</f>
        <v>1523108</v>
      </c>
      <c r="BQ194" s="180" cm="1">
        <f t="array" ref="BQ194">_xlfn.XLOOKUP(BQ$1,'Copy of PY1 Data(H)'!$A$1:$CZ$1,_xlfn.XLOOKUP($A194,'Copy of PY1 Data(H)'!$A$1:$A$288,'Copy of PY1 Data(H)'!$A$1:$CZ$288))</f>
        <v>0</v>
      </c>
      <c r="BR194" s="180" cm="1">
        <f t="array" ref="BR194">_xlfn.XLOOKUP(BR$1,'Copy of PY1 Data(H)'!$A$1:$CZ$1,_xlfn.XLOOKUP($A194,'Copy of PY1 Data(H)'!$A$1:$A$288,'Copy of PY1 Data(H)'!$A$1:$CZ$288))</f>
        <v>0</v>
      </c>
      <c r="BS194" s="180" cm="1">
        <f t="array" ref="BS194">_xlfn.XLOOKUP(BS$1,'Copy of PY1 Data(H)'!$A$1:$CZ$1,_xlfn.XLOOKUP($A194,'Copy of PY1 Data(H)'!$A$1:$A$288,'Copy of PY1 Data(H)'!$A$1:$CZ$288))</f>
        <v>0</v>
      </c>
      <c r="BT194" s="180" cm="1">
        <f t="array" ref="BT194">_xlfn.XLOOKUP(BT$1,'Copy of PY1 Data(H)'!$A$1:$CZ$1,_xlfn.XLOOKUP($A194,'Copy of PY1 Data(H)'!$A$1:$A$288,'Copy of PY1 Data(H)'!$A$1:$CZ$288))</f>
        <v>0</v>
      </c>
      <c r="BU194" s="180" cm="1">
        <f t="array" ref="BU194">_xlfn.XLOOKUP(BU$1,'Copy of PY1 Data(H)'!$A$1:$CZ$1,_xlfn.XLOOKUP($A194,'Copy of PY1 Data(H)'!$A$1:$A$288,'Copy of PY1 Data(H)'!$A$1:$CZ$288))</f>
        <v>0</v>
      </c>
      <c r="BV194" s="180" cm="1">
        <f t="array" ref="BV194">_xlfn.XLOOKUP(BV$1,'Copy of PY1 Data(H)'!$A$1:$CZ$1,_xlfn.XLOOKUP($A194,'Copy of PY1 Data(H)'!$A$1:$A$288,'Copy of PY1 Data(H)'!$A$1:$CZ$288))</f>
        <v>0</v>
      </c>
      <c r="BW194" s="180" cm="1">
        <f t="array" ref="BW194">_xlfn.XLOOKUP(BW$1,'Copy of PY1 Data(H)'!$A$1:$CZ$1,_xlfn.XLOOKUP($A194,'Copy of PY1 Data(H)'!$A$1:$A$288,'Copy of PY1 Data(H)'!$A$1:$CZ$288))</f>
        <v>0</v>
      </c>
      <c r="BX194" s="180" cm="1">
        <f t="array" ref="BX194">_xlfn.XLOOKUP(BX$1,'Copy of PY1 Data(H)'!$A$1:$CZ$1,_xlfn.XLOOKUP($A194,'Copy of PY1 Data(H)'!$A$1:$A$288,'Copy of PY1 Data(H)'!$A$1:$CZ$288))</f>
        <v>0</v>
      </c>
      <c r="BY194" s="180" cm="1">
        <f t="array" ref="BY194">_xlfn.XLOOKUP(BY$1,'Copy of PY1 Data(H)'!$A$1:$CZ$1,_xlfn.XLOOKUP($A194,'Copy of PY1 Data(H)'!$A$1:$A$288,'Copy of PY1 Data(H)'!$A$1:$CZ$288))</f>
        <v>5112</v>
      </c>
      <c r="BZ194" s="180" cm="1">
        <f t="array" ref="BZ194">_xlfn.XLOOKUP(BZ$1,'Copy of PY1 Data(H)'!$A$1:$CZ$1,_xlfn.XLOOKUP($A194,'Copy of PY1 Data(H)'!$A$1:$A$288,'Copy of PY1 Data(H)'!$A$1:$CZ$288))</f>
        <v>0</v>
      </c>
      <c r="CA194" s="180" cm="1">
        <f t="array" ref="CA194">_xlfn.XLOOKUP(CA$1,'Copy of PY1 Data(H)'!$A$1:$CZ$1,_xlfn.XLOOKUP($A194,'Copy of PY1 Data(H)'!$A$1:$A$288,'Copy of PY1 Data(H)'!$A$1:$CZ$288))</f>
        <v>0</v>
      </c>
      <c r="CB194" s="180" cm="1">
        <f t="array" ref="CB194">_xlfn.XLOOKUP(CB$1,'Copy of PY1 Data(H)'!$A$1:$CZ$1,_xlfn.XLOOKUP($A194,'Copy of PY1 Data(H)'!$A$1:$A$288,'Copy of PY1 Data(H)'!$A$1:$CZ$288))</f>
        <v>95</v>
      </c>
      <c r="CC194" s="180" cm="1">
        <f t="array" ref="CC194">_xlfn.XLOOKUP(CC$1,'Copy of PY1 Data(H)'!$A$1:$CZ$1,_xlfn.XLOOKUP($A194,'Copy of PY1 Data(H)'!$A$1:$A$288,'Copy of PY1 Data(H)'!$A$1:$CZ$288))</f>
        <v>0</v>
      </c>
      <c r="CD194" s="180" cm="1">
        <f t="array" ref="CD194">_xlfn.XLOOKUP(CD$1,'Copy of PY1 Data(H)'!$A$1:$CZ$1,_xlfn.XLOOKUP($A194,'Copy of PY1 Data(H)'!$A$1:$A$288,'Copy of PY1 Data(H)'!$A$1:$CZ$288))</f>
        <v>0</v>
      </c>
    </row>
    <row r="195" spans="1:82" x14ac:dyDescent="0.3">
      <c r="A195" s="180">
        <v>520</v>
      </c>
      <c r="C195" s="180"/>
      <c r="D195" s="180" cm="1">
        <f t="array" ref="D195">_xlfn.XLOOKUP(D$1,'Copy of PY1 Data(H)'!$A$1:$CZ$1,_xlfn.XLOOKUP($A195,'Copy of PY1 Data(H)'!$A$1:$A$288,'Copy of PY1 Data(H)'!$A$1:$CZ$288))</f>
        <v>183193</v>
      </c>
      <c r="E195" s="180" cm="1">
        <f t="array" ref="E195">_xlfn.XLOOKUP(E$1,'Copy of PY1 Data(H)'!$A$1:$CZ$1,_xlfn.XLOOKUP($A195,'Copy of PY1 Data(H)'!$A$1:$A$288,'Copy of PY1 Data(H)'!$A$1:$CZ$288))</f>
        <v>292600</v>
      </c>
      <c r="F195" s="180" cm="1">
        <f t="array" ref="F195">_xlfn.XLOOKUP(F$1,'Copy of PY1 Data(H)'!$A$1:$CZ$1,_xlfn.XLOOKUP($A195,'Copy of PY1 Data(H)'!$A$1:$A$288,'Copy of PY1 Data(H)'!$A$1:$CZ$288))</f>
        <v>0</v>
      </c>
      <c r="G195" s="180" cm="1">
        <f t="array" ref="G195">_xlfn.XLOOKUP(G$1,'Copy of PY1 Data(H)'!$A$1:$CZ$1,_xlfn.XLOOKUP($A195,'Copy of PY1 Data(H)'!$A$1:$A$288,'Copy of PY1 Data(H)'!$A$1:$CZ$288))</f>
        <v>331080</v>
      </c>
      <c r="H195" s="180" cm="1">
        <f t="array" ref="H195">_xlfn.XLOOKUP(H$1,'Copy of PY1 Data(H)'!$A$1:$CZ$1,_xlfn.XLOOKUP($A195,'Copy of PY1 Data(H)'!$A$1:$A$288,'Copy of PY1 Data(H)'!$A$1:$CZ$288))</f>
        <v>197014</v>
      </c>
      <c r="I195" s="180" cm="1">
        <f t="array" ref="I195">_xlfn.XLOOKUP(I$1,'Copy of PY1 Data(H)'!$A$1:$CZ$1,_xlfn.XLOOKUP($A195,'Copy of PY1 Data(H)'!$A$1:$A$288,'Copy of PY1 Data(H)'!$A$1:$CZ$288))</f>
        <v>16381</v>
      </c>
      <c r="J195" s="180" cm="1">
        <f t="array" ref="J195">_xlfn.XLOOKUP(J$1,'Copy of PY1 Data(H)'!$A$1:$CZ$1,_xlfn.XLOOKUP($A195,'Copy of PY1 Data(H)'!$A$1:$A$288,'Copy of PY1 Data(H)'!$A$1:$CZ$288))</f>
        <v>0</v>
      </c>
      <c r="K195" s="180" cm="1">
        <f t="array" ref="K195">_xlfn.XLOOKUP(K$1,'Copy of PY1 Data(H)'!$A$1:$CZ$1,_xlfn.XLOOKUP($A195,'Copy of PY1 Data(H)'!$A$1:$A$288,'Copy of PY1 Data(H)'!$A$1:$CZ$288))</f>
        <v>151355</v>
      </c>
      <c r="L195" s="180" cm="1">
        <f t="array" ref="L195">_xlfn.XLOOKUP(L$1,'Copy of PY1 Data(H)'!$A$1:$CZ$1,_xlfn.XLOOKUP($A195,'Copy of PY1 Data(H)'!$A$1:$A$288,'Copy of PY1 Data(H)'!$A$1:$CZ$288))</f>
        <v>1024387</v>
      </c>
      <c r="M195" s="180" cm="1">
        <f t="array" ref="M195">_xlfn.XLOOKUP(M$1,'Copy of PY1 Data(H)'!$A$1:$CZ$1,_xlfn.XLOOKUP($A195,'Copy of PY1 Data(H)'!$A$1:$A$288,'Copy of PY1 Data(H)'!$A$1:$CZ$288))</f>
        <v>0</v>
      </c>
      <c r="N195" s="180" cm="1">
        <f t="array" ref="N195">_xlfn.XLOOKUP(N$1,'Copy of PY1 Data(H)'!$A$1:$CZ$1,_xlfn.XLOOKUP($A195,'Copy of PY1 Data(H)'!$A$1:$A$288,'Copy of PY1 Data(H)'!$A$1:$CZ$288))</f>
        <v>0</v>
      </c>
      <c r="O195" s="180" cm="1">
        <f t="array" ref="O195">_xlfn.XLOOKUP(O$1,'Copy of PY1 Data(H)'!$A$1:$CZ$1,_xlfn.XLOOKUP($A195,'Copy of PY1 Data(H)'!$A$1:$A$288,'Copy of PY1 Data(H)'!$A$1:$CZ$288))</f>
        <v>0</v>
      </c>
      <c r="P195" s="180" cm="1">
        <f t="array" ref="P195">_xlfn.XLOOKUP(P$1,'Copy of PY1 Data(H)'!$A$1:$CZ$1,_xlfn.XLOOKUP($A195,'Copy of PY1 Data(H)'!$A$1:$A$288,'Copy of PY1 Data(H)'!$A$1:$CZ$288))</f>
        <v>116450</v>
      </c>
      <c r="Q195" s="180" cm="1">
        <f t="array" ref="Q195">_xlfn.XLOOKUP(Q$1,'Copy of PY1 Data(H)'!$A$1:$CZ$1,_xlfn.XLOOKUP($A195,'Copy of PY1 Data(H)'!$A$1:$A$288,'Copy of PY1 Data(H)'!$A$1:$CZ$288))</f>
        <v>211685</v>
      </c>
      <c r="R195" s="180" cm="1">
        <f t="array" ref="R195">_xlfn.XLOOKUP(R$1,'Copy of PY1 Data(H)'!$A$1:$CZ$1,_xlfn.XLOOKUP($A195,'Copy of PY1 Data(H)'!$A$1:$A$288,'Copy of PY1 Data(H)'!$A$1:$CZ$288))</f>
        <v>0</v>
      </c>
      <c r="S195" s="180" cm="1">
        <f t="array" ref="S195">_xlfn.XLOOKUP(S$1,'Copy of PY1 Data(H)'!$A$1:$CZ$1,_xlfn.XLOOKUP($A195,'Copy of PY1 Data(H)'!$A$1:$A$288,'Copy of PY1 Data(H)'!$A$1:$CZ$288))</f>
        <v>132491</v>
      </c>
      <c r="T195" s="180" cm="1">
        <f t="array" ref="T195">_xlfn.XLOOKUP(T$1,'Copy of PY1 Data(H)'!$A$1:$CZ$1,_xlfn.XLOOKUP($A195,'Copy of PY1 Data(H)'!$A$1:$A$288,'Copy of PY1 Data(H)'!$A$1:$CZ$288))</f>
        <v>74948</v>
      </c>
      <c r="U195" s="180" cm="1">
        <f t="array" ref="U195">_xlfn.XLOOKUP(U$1,'Copy of PY1 Data(H)'!$A$1:$CZ$1,_xlfn.XLOOKUP($A195,'Copy of PY1 Data(H)'!$A$1:$A$288,'Copy of PY1 Data(H)'!$A$1:$CZ$288))</f>
        <v>46981</v>
      </c>
      <c r="V195" s="180" cm="1">
        <f t="array" ref="V195">_xlfn.XLOOKUP(V$1,'Copy of PY1 Data(H)'!$A$1:$CZ$1,_xlfn.XLOOKUP($A195,'Copy of PY1 Data(H)'!$A$1:$A$288,'Copy of PY1 Data(H)'!$A$1:$CZ$288))</f>
        <v>597002</v>
      </c>
      <c r="W195" s="180" cm="1">
        <f t="array" ref="W195">_xlfn.XLOOKUP(W$1,'Copy of PY1 Data(H)'!$A$1:$CZ$1,_xlfn.XLOOKUP($A195,'Copy of PY1 Data(H)'!$A$1:$A$288,'Copy of PY1 Data(H)'!$A$1:$CZ$288))</f>
        <v>0</v>
      </c>
      <c r="X195" s="180" cm="1">
        <f t="array" ref="X195">_xlfn.XLOOKUP(X$1,'Copy of PY1 Data(H)'!$A$1:$CZ$1,_xlfn.XLOOKUP($A195,'Copy of PY1 Data(H)'!$A$1:$A$288,'Copy of PY1 Data(H)'!$A$1:$CZ$288))</f>
        <v>0</v>
      </c>
      <c r="Y195" s="180" cm="1">
        <f t="array" ref="Y195">_xlfn.XLOOKUP(Y$1,'Copy of PY1 Data(H)'!$A$1:$CZ$1,_xlfn.XLOOKUP($A195,'Copy of PY1 Data(H)'!$A$1:$A$288,'Copy of PY1 Data(H)'!$A$1:$CZ$288))</f>
        <v>281009</v>
      </c>
      <c r="Z195" s="180" cm="1">
        <f t="array" ref="Z195">_xlfn.XLOOKUP(Z$1,'Copy of PY1 Data(H)'!$A$1:$CZ$1,_xlfn.XLOOKUP($A195,'Copy of PY1 Data(H)'!$A$1:$A$288,'Copy of PY1 Data(H)'!$A$1:$CZ$288))</f>
        <v>1283317</v>
      </c>
      <c r="AA195" s="180" cm="1">
        <f t="array" ref="AA195">_xlfn.XLOOKUP(AA$1,'Copy of PY1 Data(H)'!$A$1:$CZ$1,_xlfn.XLOOKUP($A195,'Copy of PY1 Data(H)'!$A$1:$A$288,'Copy of PY1 Data(H)'!$A$1:$CZ$288))</f>
        <v>69505</v>
      </c>
      <c r="AB195" s="180" cm="1">
        <f t="array" ref="AB195">_xlfn.XLOOKUP(AB$1,'Copy of PY1 Data(H)'!$A$1:$CZ$1,_xlfn.XLOOKUP($A195,'Copy of PY1 Data(H)'!$A$1:$A$288,'Copy of PY1 Data(H)'!$A$1:$CZ$288))</f>
        <v>70020</v>
      </c>
      <c r="AC195" s="180" cm="1">
        <f t="array" ref="AC195">_xlfn.XLOOKUP(AC$1,'Copy of PY1 Data(H)'!$A$1:$CZ$1,_xlfn.XLOOKUP($A195,'Copy of PY1 Data(H)'!$A$1:$A$288,'Copy of PY1 Data(H)'!$A$1:$CZ$288))</f>
        <v>0</v>
      </c>
      <c r="AD195" s="180" cm="1">
        <f t="array" ref="AD195">_xlfn.XLOOKUP(AD$1,'Copy of PY1 Data(H)'!$A$1:$CZ$1,_xlfn.XLOOKUP($A195,'Copy of PY1 Data(H)'!$A$1:$A$288,'Copy of PY1 Data(H)'!$A$1:$CZ$288))</f>
        <v>0</v>
      </c>
      <c r="AE195" s="180" cm="1">
        <f t="array" ref="AE195">_xlfn.XLOOKUP(AE$1,'Copy of PY1 Data(H)'!$A$1:$CZ$1,_xlfn.XLOOKUP($A195,'Copy of PY1 Data(H)'!$A$1:$A$288,'Copy of PY1 Data(H)'!$A$1:$CZ$288))</f>
        <v>0</v>
      </c>
      <c r="AF195" s="180" cm="1">
        <f t="array" ref="AF195">_xlfn.XLOOKUP(AF$1,'Copy of PY1 Data(H)'!$A$1:$CZ$1,_xlfn.XLOOKUP($A195,'Copy of PY1 Data(H)'!$A$1:$A$288,'Copy of PY1 Data(H)'!$A$1:$CZ$288))</f>
        <v>3044887</v>
      </c>
      <c r="AG195" s="180" cm="1">
        <f t="array" ref="AG195">_xlfn.XLOOKUP(AG$1,'Copy of PY1 Data(H)'!$A$1:$CZ$1,_xlfn.XLOOKUP($A195,'Copy of PY1 Data(H)'!$A$1:$A$288,'Copy of PY1 Data(H)'!$A$1:$CZ$288))</f>
        <v>0</v>
      </c>
      <c r="AH195" s="180" cm="1">
        <f t="array" ref="AH195">_xlfn.XLOOKUP(AH$1,'Copy of PY1 Data(H)'!$A$1:$CZ$1,_xlfn.XLOOKUP($A195,'Copy of PY1 Data(H)'!$A$1:$A$288,'Copy of PY1 Data(H)'!$A$1:$CZ$288))</f>
        <v>43497</v>
      </c>
      <c r="AI195" s="180" cm="1">
        <f t="array" ref="AI195">_xlfn.XLOOKUP(AI$1,'Copy of PY1 Data(H)'!$A$1:$CZ$1,_xlfn.XLOOKUP($A195,'Copy of PY1 Data(H)'!$A$1:$A$288,'Copy of PY1 Data(H)'!$A$1:$CZ$288))</f>
        <v>51387</v>
      </c>
      <c r="AJ195" s="180" cm="1">
        <f t="array" ref="AJ195">_xlfn.XLOOKUP(AJ$1,'Copy of PY1 Data(H)'!$A$1:$CZ$1,_xlfn.XLOOKUP($A195,'Copy of PY1 Data(H)'!$A$1:$A$288,'Copy of PY1 Data(H)'!$A$1:$CZ$288))</f>
        <v>71782</v>
      </c>
      <c r="AK195" s="180" cm="1">
        <f t="array" ref="AK195">_xlfn.XLOOKUP(AK$1,'Copy of PY1 Data(H)'!$A$1:$CZ$1,_xlfn.XLOOKUP($A195,'Copy of PY1 Data(H)'!$A$1:$A$288,'Copy of PY1 Data(H)'!$A$1:$CZ$288))</f>
        <v>5375</v>
      </c>
      <c r="AL195" s="180" cm="1">
        <f t="array" ref="AL195">_xlfn.XLOOKUP(AL$1,'Copy of PY1 Data(H)'!$A$1:$CZ$1,_xlfn.XLOOKUP($A195,'Copy of PY1 Data(H)'!$A$1:$A$288,'Copy of PY1 Data(H)'!$A$1:$CZ$288))</f>
        <v>0</v>
      </c>
      <c r="AM195" s="180" cm="1">
        <f t="array" ref="AM195">_xlfn.XLOOKUP(AM$1,'Copy of PY1 Data(H)'!$A$1:$CZ$1,_xlfn.XLOOKUP($A195,'Copy of PY1 Data(H)'!$A$1:$A$288,'Copy of PY1 Data(H)'!$A$1:$CZ$288))</f>
        <v>0</v>
      </c>
      <c r="AN195" s="180" cm="1">
        <f t="array" ref="AN195">_xlfn.XLOOKUP(AN$1,'Copy of PY1 Data(H)'!$A$1:$CZ$1,_xlfn.XLOOKUP($A195,'Copy of PY1 Data(H)'!$A$1:$A$288,'Copy of PY1 Data(H)'!$A$1:$CZ$288))</f>
        <v>355431</v>
      </c>
      <c r="AO195" s="180" cm="1">
        <f t="array" ref="AO195">_xlfn.XLOOKUP(AO$1,'Copy of PY1 Data(H)'!$A$1:$CZ$1,_xlfn.XLOOKUP($A195,'Copy of PY1 Data(H)'!$A$1:$A$288,'Copy of PY1 Data(H)'!$A$1:$CZ$288))</f>
        <v>0</v>
      </c>
      <c r="AP195" s="180" cm="1">
        <f t="array" ref="AP195">_xlfn.XLOOKUP(AP$1,'Copy of PY1 Data(H)'!$A$1:$CZ$1,_xlfn.XLOOKUP($A195,'Copy of PY1 Data(H)'!$A$1:$A$288,'Copy of PY1 Data(H)'!$A$1:$CZ$288))</f>
        <v>554366</v>
      </c>
      <c r="AQ195" s="180" cm="1">
        <f t="array" ref="AQ195">_xlfn.XLOOKUP(AQ$1,'Copy of PY1 Data(H)'!$A$1:$CZ$1,_xlfn.XLOOKUP($A195,'Copy of PY1 Data(H)'!$A$1:$A$288,'Copy of PY1 Data(H)'!$A$1:$CZ$288))</f>
        <v>0</v>
      </c>
      <c r="AR195" s="180" cm="1">
        <f t="array" ref="AR195">_xlfn.XLOOKUP(AR$1,'Copy of PY1 Data(H)'!$A$1:$CZ$1,_xlfn.XLOOKUP($A195,'Copy of PY1 Data(H)'!$A$1:$A$288,'Copy of PY1 Data(H)'!$A$1:$CZ$288))</f>
        <v>0</v>
      </c>
      <c r="AS195" s="180" cm="1">
        <f t="array" ref="AS195">_xlfn.XLOOKUP(AS$1,'Copy of PY1 Data(H)'!$A$1:$CZ$1,_xlfn.XLOOKUP($A195,'Copy of PY1 Data(H)'!$A$1:$A$288,'Copy of PY1 Data(H)'!$A$1:$CZ$288))</f>
        <v>0</v>
      </c>
      <c r="AT195" s="180" cm="1">
        <f t="array" ref="AT195">_xlfn.XLOOKUP(AT$1,'Copy of PY1 Data(H)'!$A$1:$CZ$1,_xlfn.XLOOKUP($A195,'Copy of PY1 Data(H)'!$A$1:$A$288,'Copy of PY1 Data(H)'!$A$1:$CZ$288))</f>
        <v>102454</v>
      </c>
      <c r="AU195" s="180" cm="1">
        <f t="array" ref="AU195">_xlfn.XLOOKUP(AU$1,'Copy of PY1 Data(H)'!$A$1:$CZ$1,_xlfn.XLOOKUP($A195,'Copy of PY1 Data(H)'!$A$1:$A$288,'Copy of PY1 Data(H)'!$A$1:$CZ$288))</f>
        <v>4014885</v>
      </c>
      <c r="AV195" s="180" cm="1">
        <f t="array" ref="AV195">_xlfn.XLOOKUP(AV$1,'Copy of PY1 Data(H)'!$A$1:$CZ$1,_xlfn.XLOOKUP($A195,'Copy of PY1 Data(H)'!$A$1:$A$288,'Copy of PY1 Data(H)'!$A$1:$CZ$288))</f>
        <v>9429923</v>
      </c>
      <c r="AW195" s="180" cm="1">
        <f t="array" ref="AW195">_xlfn.XLOOKUP(AW$1,'Copy of PY1 Data(H)'!$A$1:$CZ$1,_xlfn.XLOOKUP($A195,'Copy of PY1 Data(H)'!$A$1:$A$288,'Copy of PY1 Data(H)'!$A$1:$CZ$288))</f>
        <v>122229</v>
      </c>
      <c r="AX195" s="180" cm="1">
        <f t="array" ref="AX195">_xlfn.XLOOKUP(AX$1,'Copy of PY1 Data(H)'!$A$1:$CZ$1,_xlfn.XLOOKUP($A195,'Copy of PY1 Data(H)'!$A$1:$A$288,'Copy of PY1 Data(H)'!$A$1:$CZ$288))</f>
        <v>0</v>
      </c>
      <c r="AY195" s="180" cm="1">
        <f t="array" ref="AY195">_xlfn.XLOOKUP(AY$1,'Copy of PY1 Data(H)'!$A$1:$CZ$1,_xlfn.XLOOKUP($A195,'Copy of PY1 Data(H)'!$A$1:$A$288,'Copy of PY1 Data(H)'!$A$1:$CZ$288))</f>
        <v>44586</v>
      </c>
      <c r="AZ195" s="180" cm="1">
        <f t="array" ref="AZ195">_xlfn.XLOOKUP(AZ$1,'Copy of PY1 Data(H)'!$A$1:$CZ$1,_xlfn.XLOOKUP($A195,'Copy of PY1 Data(H)'!$A$1:$A$288,'Copy of PY1 Data(H)'!$A$1:$CZ$288))</f>
        <v>90772</v>
      </c>
      <c r="BA195" s="180" cm="1">
        <f t="array" ref="BA195">_xlfn.XLOOKUP(BA$1,'Copy of PY1 Data(H)'!$A$1:$CZ$1,_xlfn.XLOOKUP($A195,'Copy of PY1 Data(H)'!$A$1:$A$288,'Copy of PY1 Data(H)'!$A$1:$CZ$288))</f>
        <v>0</v>
      </c>
      <c r="BB195" s="180" cm="1">
        <f t="array" ref="BB195">_xlfn.XLOOKUP(BB$1,'Copy of PY1 Data(H)'!$A$1:$CZ$1,_xlfn.XLOOKUP($A195,'Copy of PY1 Data(H)'!$A$1:$A$288,'Copy of PY1 Data(H)'!$A$1:$CZ$288))</f>
        <v>483986</v>
      </c>
      <c r="BC195" s="180" cm="1">
        <f t="array" ref="BC195">_xlfn.XLOOKUP(BC$1,'Copy of PY1 Data(H)'!$A$1:$CZ$1,_xlfn.XLOOKUP($A195,'Copy of PY1 Data(H)'!$A$1:$A$288,'Copy of PY1 Data(H)'!$A$1:$CZ$288))</f>
        <v>140536</v>
      </c>
      <c r="BD195" s="180" cm="1">
        <f t="array" ref="BD195">_xlfn.XLOOKUP(BD$1,'Copy of PY1 Data(H)'!$A$1:$CZ$1,_xlfn.XLOOKUP($A195,'Copy of PY1 Data(H)'!$A$1:$A$288,'Copy of PY1 Data(H)'!$A$1:$CZ$288))</f>
        <v>0</v>
      </c>
      <c r="BE195" s="180" cm="1">
        <f t="array" ref="BE195">_xlfn.XLOOKUP(BE$1,'Copy of PY1 Data(H)'!$A$1:$CZ$1,_xlfn.XLOOKUP($A195,'Copy of PY1 Data(H)'!$A$1:$A$288,'Copy of PY1 Data(H)'!$A$1:$CZ$288))</f>
        <v>36977</v>
      </c>
      <c r="BF195" s="180" cm="1">
        <f t="array" ref="BF195">_xlfn.XLOOKUP(BF$1,'Copy of PY1 Data(H)'!$A$1:$CZ$1,_xlfn.XLOOKUP($A195,'Copy of PY1 Data(H)'!$A$1:$A$288,'Copy of PY1 Data(H)'!$A$1:$CZ$288))</f>
        <v>1140728</v>
      </c>
      <c r="BG195" s="180" cm="1">
        <f t="array" ref="BG195">_xlfn.XLOOKUP(BG$1,'Copy of PY1 Data(H)'!$A$1:$CZ$1,_xlfn.XLOOKUP($A195,'Copy of PY1 Data(H)'!$A$1:$A$288,'Copy of PY1 Data(H)'!$A$1:$CZ$288))</f>
        <v>0</v>
      </c>
      <c r="BH195" s="180" cm="1">
        <f t="array" ref="BH195">_xlfn.XLOOKUP(BH$1,'Copy of PY1 Data(H)'!$A$1:$CZ$1,_xlfn.XLOOKUP($A195,'Copy of PY1 Data(H)'!$A$1:$A$288,'Copy of PY1 Data(H)'!$A$1:$CZ$288))</f>
        <v>1027856</v>
      </c>
      <c r="BI195" s="180" cm="1">
        <f t="array" ref="BI195">_xlfn.XLOOKUP(BI$1,'Copy of PY1 Data(H)'!$A$1:$CZ$1,_xlfn.XLOOKUP($A195,'Copy of PY1 Data(H)'!$A$1:$A$288,'Copy of PY1 Data(H)'!$A$1:$CZ$288))</f>
        <v>188583</v>
      </c>
      <c r="BJ195" s="180" cm="1">
        <f t="array" ref="BJ195">_xlfn.XLOOKUP(BJ$1,'Copy of PY1 Data(H)'!$A$1:$CZ$1,_xlfn.XLOOKUP($A195,'Copy of PY1 Data(H)'!$A$1:$A$288,'Copy of PY1 Data(H)'!$A$1:$CZ$288))</f>
        <v>0</v>
      </c>
      <c r="BK195" s="180" cm="1">
        <f t="array" ref="BK195">_xlfn.XLOOKUP(BK$1,'Copy of PY1 Data(H)'!$A$1:$CZ$1,_xlfn.XLOOKUP($A195,'Copy of PY1 Data(H)'!$A$1:$A$288,'Copy of PY1 Data(H)'!$A$1:$CZ$288))</f>
        <v>0</v>
      </c>
      <c r="BL195" s="180" cm="1">
        <f t="array" ref="BL195">_xlfn.XLOOKUP(BL$1,'Copy of PY1 Data(H)'!$A$1:$CZ$1,_xlfn.XLOOKUP($A195,'Copy of PY1 Data(H)'!$A$1:$A$288,'Copy of PY1 Data(H)'!$A$1:$CZ$288))</f>
        <v>1364173</v>
      </c>
      <c r="BM195" s="180" cm="1">
        <f t="array" ref="BM195">_xlfn.XLOOKUP(BM$1,'Copy of PY1 Data(H)'!$A$1:$CZ$1,_xlfn.XLOOKUP($A195,'Copy of PY1 Data(H)'!$A$1:$A$288,'Copy of PY1 Data(H)'!$A$1:$CZ$288))</f>
        <v>2838491</v>
      </c>
      <c r="BN195" s="180" cm="1">
        <f t="array" ref="BN195">_xlfn.XLOOKUP(BN$1,'Copy of PY1 Data(H)'!$A$1:$CZ$1,_xlfn.XLOOKUP($A195,'Copy of PY1 Data(H)'!$A$1:$A$288,'Copy of PY1 Data(H)'!$A$1:$CZ$288))</f>
        <v>748769</v>
      </c>
      <c r="BO195" s="180" cm="1">
        <f t="array" ref="BO195">_xlfn.XLOOKUP(BO$1,'Copy of PY1 Data(H)'!$A$1:$CZ$1,_xlfn.XLOOKUP($A195,'Copy of PY1 Data(H)'!$A$1:$A$288,'Copy of PY1 Data(H)'!$A$1:$CZ$288))</f>
        <v>572756</v>
      </c>
      <c r="BP195" s="180" cm="1">
        <f t="array" ref="BP195">_xlfn.XLOOKUP(BP$1,'Copy of PY1 Data(H)'!$A$1:$CZ$1,_xlfn.XLOOKUP($A195,'Copy of PY1 Data(H)'!$A$1:$A$288,'Copy of PY1 Data(H)'!$A$1:$CZ$288))</f>
        <v>0</v>
      </c>
      <c r="BQ195" s="180" cm="1">
        <f t="array" ref="BQ195">_xlfn.XLOOKUP(BQ$1,'Copy of PY1 Data(H)'!$A$1:$CZ$1,_xlfn.XLOOKUP($A195,'Copy of PY1 Data(H)'!$A$1:$A$288,'Copy of PY1 Data(H)'!$A$1:$CZ$288))</f>
        <v>90959</v>
      </c>
      <c r="BR195" s="180" cm="1">
        <f t="array" ref="BR195">_xlfn.XLOOKUP(BR$1,'Copy of PY1 Data(H)'!$A$1:$CZ$1,_xlfn.XLOOKUP($A195,'Copy of PY1 Data(H)'!$A$1:$A$288,'Copy of PY1 Data(H)'!$A$1:$CZ$288))</f>
        <v>838991</v>
      </c>
      <c r="BS195" s="180" cm="1">
        <f t="array" ref="BS195">_xlfn.XLOOKUP(BS$1,'Copy of PY1 Data(H)'!$A$1:$CZ$1,_xlfn.XLOOKUP($A195,'Copy of PY1 Data(H)'!$A$1:$A$288,'Copy of PY1 Data(H)'!$A$1:$CZ$288))</f>
        <v>0</v>
      </c>
      <c r="BT195" s="180" cm="1">
        <f t="array" ref="BT195">_xlfn.XLOOKUP(BT$1,'Copy of PY1 Data(H)'!$A$1:$CZ$1,_xlfn.XLOOKUP($A195,'Copy of PY1 Data(H)'!$A$1:$A$288,'Copy of PY1 Data(H)'!$A$1:$CZ$288))</f>
        <v>0</v>
      </c>
      <c r="BU195" s="180" cm="1">
        <f t="array" ref="BU195">_xlfn.XLOOKUP(BU$1,'Copy of PY1 Data(H)'!$A$1:$CZ$1,_xlfn.XLOOKUP($A195,'Copy of PY1 Data(H)'!$A$1:$A$288,'Copy of PY1 Data(H)'!$A$1:$CZ$288))</f>
        <v>136277</v>
      </c>
      <c r="BV195" s="180" cm="1">
        <f t="array" ref="BV195">_xlfn.XLOOKUP(BV$1,'Copy of PY1 Data(H)'!$A$1:$CZ$1,_xlfn.XLOOKUP($A195,'Copy of PY1 Data(H)'!$A$1:$A$288,'Copy of PY1 Data(H)'!$A$1:$CZ$288))</f>
        <v>0</v>
      </c>
      <c r="BW195" s="180" cm="1">
        <f t="array" ref="BW195">_xlfn.XLOOKUP(BW$1,'Copy of PY1 Data(H)'!$A$1:$CZ$1,_xlfn.XLOOKUP($A195,'Copy of PY1 Data(H)'!$A$1:$A$288,'Copy of PY1 Data(H)'!$A$1:$CZ$288))</f>
        <v>489808</v>
      </c>
      <c r="BX195" s="180" cm="1">
        <f t="array" ref="BX195">_xlfn.XLOOKUP(BX$1,'Copy of PY1 Data(H)'!$A$1:$CZ$1,_xlfn.XLOOKUP($A195,'Copy of PY1 Data(H)'!$A$1:$A$288,'Copy of PY1 Data(H)'!$A$1:$CZ$288))</f>
        <v>0</v>
      </c>
      <c r="BY195" s="180" cm="1">
        <f t="array" ref="BY195">_xlfn.XLOOKUP(BY$1,'Copy of PY1 Data(H)'!$A$1:$CZ$1,_xlfn.XLOOKUP($A195,'Copy of PY1 Data(H)'!$A$1:$A$288,'Copy of PY1 Data(H)'!$A$1:$CZ$288))</f>
        <v>0</v>
      </c>
      <c r="BZ195" s="180" cm="1">
        <f t="array" ref="BZ195">_xlfn.XLOOKUP(BZ$1,'Copy of PY1 Data(H)'!$A$1:$CZ$1,_xlfn.XLOOKUP($A195,'Copy of PY1 Data(H)'!$A$1:$A$288,'Copy of PY1 Data(H)'!$A$1:$CZ$288))</f>
        <v>897045</v>
      </c>
      <c r="CA195" s="180" cm="1">
        <f t="array" ref="CA195">_xlfn.XLOOKUP(CA$1,'Copy of PY1 Data(H)'!$A$1:$CZ$1,_xlfn.XLOOKUP($A195,'Copy of PY1 Data(H)'!$A$1:$A$288,'Copy of PY1 Data(H)'!$A$1:$CZ$288))</f>
        <v>0</v>
      </c>
      <c r="CB195" s="180" cm="1">
        <f t="array" ref="CB195">_xlfn.XLOOKUP(CB$1,'Copy of PY1 Data(H)'!$A$1:$CZ$1,_xlfn.XLOOKUP($A195,'Copy of PY1 Data(H)'!$A$1:$A$288,'Copy of PY1 Data(H)'!$A$1:$CZ$288))</f>
        <v>29846</v>
      </c>
      <c r="CC195" s="180" cm="1">
        <f t="array" ref="CC195">_xlfn.XLOOKUP(CC$1,'Copy of PY1 Data(H)'!$A$1:$CZ$1,_xlfn.XLOOKUP($A195,'Copy of PY1 Data(H)'!$A$1:$A$288,'Copy of PY1 Data(H)'!$A$1:$CZ$288))</f>
        <v>0</v>
      </c>
      <c r="CD195" s="180" cm="1">
        <f t="array" ref="CD195">_xlfn.XLOOKUP(CD$1,'Copy of PY1 Data(H)'!$A$1:$CZ$1,_xlfn.XLOOKUP($A195,'Copy of PY1 Data(H)'!$A$1:$A$288,'Copy of PY1 Data(H)'!$A$1:$CZ$288))</f>
        <v>0</v>
      </c>
    </row>
    <row r="196" spans="1:82" x14ac:dyDescent="0.3">
      <c r="A196" s="180">
        <v>521</v>
      </c>
      <c r="C196" s="180"/>
      <c r="D196" s="180" cm="1">
        <f t="array" ref="D196">_xlfn.XLOOKUP(D$1,'Copy of PY1 Data(H)'!$A$1:$CZ$1,_xlfn.XLOOKUP($A196,'Copy of PY1 Data(H)'!$A$1:$A$288,'Copy of PY1 Data(H)'!$A$1:$CZ$288))</f>
        <v>0</v>
      </c>
      <c r="E196" s="180" cm="1">
        <f t="array" ref="E196">_xlfn.XLOOKUP(E$1,'Copy of PY1 Data(H)'!$A$1:$CZ$1,_xlfn.XLOOKUP($A196,'Copy of PY1 Data(H)'!$A$1:$A$288,'Copy of PY1 Data(H)'!$A$1:$CZ$288))</f>
        <v>0</v>
      </c>
      <c r="F196" s="180" cm="1">
        <f t="array" ref="F196">_xlfn.XLOOKUP(F$1,'Copy of PY1 Data(H)'!$A$1:$CZ$1,_xlfn.XLOOKUP($A196,'Copy of PY1 Data(H)'!$A$1:$A$288,'Copy of PY1 Data(H)'!$A$1:$CZ$288))</f>
        <v>0</v>
      </c>
      <c r="G196" s="180" cm="1">
        <f t="array" ref="G196">_xlfn.XLOOKUP(G$1,'Copy of PY1 Data(H)'!$A$1:$CZ$1,_xlfn.XLOOKUP($A196,'Copy of PY1 Data(H)'!$A$1:$A$288,'Copy of PY1 Data(H)'!$A$1:$CZ$288))</f>
        <v>0</v>
      </c>
      <c r="H196" s="180" cm="1">
        <f t="array" ref="H196">_xlfn.XLOOKUP(H$1,'Copy of PY1 Data(H)'!$A$1:$CZ$1,_xlfn.XLOOKUP($A196,'Copy of PY1 Data(H)'!$A$1:$A$288,'Copy of PY1 Data(H)'!$A$1:$CZ$288))</f>
        <v>0</v>
      </c>
      <c r="I196" s="180" cm="1">
        <f t="array" ref="I196">_xlfn.XLOOKUP(I$1,'Copy of PY1 Data(H)'!$A$1:$CZ$1,_xlfn.XLOOKUP($A196,'Copy of PY1 Data(H)'!$A$1:$A$288,'Copy of PY1 Data(H)'!$A$1:$CZ$288))</f>
        <v>0</v>
      </c>
      <c r="J196" s="180" cm="1">
        <f t="array" ref="J196">_xlfn.XLOOKUP(J$1,'Copy of PY1 Data(H)'!$A$1:$CZ$1,_xlfn.XLOOKUP($A196,'Copy of PY1 Data(H)'!$A$1:$A$288,'Copy of PY1 Data(H)'!$A$1:$CZ$288))</f>
        <v>0</v>
      </c>
      <c r="K196" s="180" cm="1">
        <f t="array" ref="K196">_xlfn.XLOOKUP(K$1,'Copy of PY1 Data(H)'!$A$1:$CZ$1,_xlfn.XLOOKUP($A196,'Copy of PY1 Data(H)'!$A$1:$A$288,'Copy of PY1 Data(H)'!$A$1:$CZ$288))</f>
        <v>0</v>
      </c>
      <c r="L196" s="180" cm="1">
        <f t="array" ref="L196">_xlfn.XLOOKUP(L$1,'Copy of PY1 Data(H)'!$A$1:$CZ$1,_xlfn.XLOOKUP($A196,'Copy of PY1 Data(H)'!$A$1:$A$288,'Copy of PY1 Data(H)'!$A$1:$CZ$288))</f>
        <v>0</v>
      </c>
      <c r="M196" s="180" cm="1">
        <f t="array" ref="M196">_xlfn.XLOOKUP(M$1,'Copy of PY1 Data(H)'!$A$1:$CZ$1,_xlfn.XLOOKUP($A196,'Copy of PY1 Data(H)'!$A$1:$A$288,'Copy of PY1 Data(H)'!$A$1:$CZ$288))</f>
        <v>0</v>
      </c>
      <c r="N196" s="180" cm="1">
        <f t="array" ref="N196">_xlfn.XLOOKUP(N$1,'Copy of PY1 Data(H)'!$A$1:$CZ$1,_xlfn.XLOOKUP($A196,'Copy of PY1 Data(H)'!$A$1:$A$288,'Copy of PY1 Data(H)'!$A$1:$CZ$288))</f>
        <v>0</v>
      </c>
      <c r="O196" s="180" cm="1">
        <f t="array" ref="O196">_xlfn.XLOOKUP(O$1,'Copy of PY1 Data(H)'!$A$1:$CZ$1,_xlfn.XLOOKUP($A196,'Copy of PY1 Data(H)'!$A$1:$A$288,'Copy of PY1 Data(H)'!$A$1:$CZ$288))</f>
        <v>0</v>
      </c>
      <c r="P196" s="180" cm="1">
        <f t="array" ref="P196">_xlfn.XLOOKUP(P$1,'Copy of PY1 Data(H)'!$A$1:$CZ$1,_xlfn.XLOOKUP($A196,'Copy of PY1 Data(H)'!$A$1:$A$288,'Copy of PY1 Data(H)'!$A$1:$CZ$288))</f>
        <v>0</v>
      </c>
      <c r="Q196" s="180" cm="1">
        <f t="array" ref="Q196">_xlfn.XLOOKUP(Q$1,'Copy of PY1 Data(H)'!$A$1:$CZ$1,_xlfn.XLOOKUP($A196,'Copy of PY1 Data(H)'!$A$1:$A$288,'Copy of PY1 Data(H)'!$A$1:$CZ$288))</f>
        <v>0</v>
      </c>
      <c r="R196" s="180" cm="1">
        <f t="array" ref="R196">_xlfn.XLOOKUP(R$1,'Copy of PY1 Data(H)'!$A$1:$CZ$1,_xlfn.XLOOKUP($A196,'Copy of PY1 Data(H)'!$A$1:$A$288,'Copy of PY1 Data(H)'!$A$1:$CZ$288))</f>
        <v>0</v>
      </c>
      <c r="S196" s="180" cm="1">
        <f t="array" ref="S196">_xlfn.XLOOKUP(S$1,'Copy of PY1 Data(H)'!$A$1:$CZ$1,_xlfn.XLOOKUP($A196,'Copy of PY1 Data(H)'!$A$1:$A$288,'Copy of PY1 Data(H)'!$A$1:$CZ$288))</f>
        <v>0</v>
      </c>
      <c r="T196" s="180" cm="1">
        <f t="array" ref="T196">_xlfn.XLOOKUP(T$1,'Copy of PY1 Data(H)'!$A$1:$CZ$1,_xlfn.XLOOKUP($A196,'Copy of PY1 Data(H)'!$A$1:$A$288,'Copy of PY1 Data(H)'!$A$1:$CZ$288))</f>
        <v>0</v>
      </c>
      <c r="U196" s="180" cm="1">
        <f t="array" ref="U196">_xlfn.XLOOKUP(U$1,'Copy of PY1 Data(H)'!$A$1:$CZ$1,_xlfn.XLOOKUP($A196,'Copy of PY1 Data(H)'!$A$1:$A$288,'Copy of PY1 Data(H)'!$A$1:$CZ$288))</f>
        <v>0</v>
      </c>
      <c r="V196" s="180" cm="1">
        <f t="array" ref="V196">_xlfn.XLOOKUP(V$1,'Copy of PY1 Data(H)'!$A$1:$CZ$1,_xlfn.XLOOKUP($A196,'Copy of PY1 Data(H)'!$A$1:$A$288,'Copy of PY1 Data(H)'!$A$1:$CZ$288))</f>
        <v>0</v>
      </c>
      <c r="W196" s="180" cm="1">
        <f t="array" ref="W196">_xlfn.XLOOKUP(W$1,'Copy of PY1 Data(H)'!$A$1:$CZ$1,_xlfn.XLOOKUP($A196,'Copy of PY1 Data(H)'!$A$1:$A$288,'Copy of PY1 Data(H)'!$A$1:$CZ$288))</f>
        <v>0</v>
      </c>
      <c r="X196" s="180" cm="1">
        <f t="array" ref="X196">_xlfn.XLOOKUP(X$1,'Copy of PY1 Data(H)'!$A$1:$CZ$1,_xlfn.XLOOKUP($A196,'Copy of PY1 Data(H)'!$A$1:$A$288,'Copy of PY1 Data(H)'!$A$1:$CZ$288))</f>
        <v>0</v>
      </c>
      <c r="Y196" s="180" cm="1">
        <f t="array" ref="Y196">_xlfn.XLOOKUP(Y$1,'Copy of PY1 Data(H)'!$A$1:$CZ$1,_xlfn.XLOOKUP($A196,'Copy of PY1 Data(H)'!$A$1:$A$288,'Copy of PY1 Data(H)'!$A$1:$CZ$288))</f>
        <v>0</v>
      </c>
      <c r="Z196" s="180" cm="1">
        <f t="array" ref="Z196">_xlfn.XLOOKUP(Z$1,'Copy of PY1 Data(H)'!$A$1:$CZ$1,_xlfn.XLOOKUP($A196,'Copy of PY1 Data(H)'!$A$1:$A$288,'Copy of PY1 Data(H)'!$A$1:$CZ$288))</f>
        <v>3128335</v>
      </c>
      <c r="AA196" s="180" cm="1">
        <f t="array" ref="AA196">_xlfn.XLOOKUP(AA$1,'Copy of PY1 Data(H)'!$A$1:$CZ$1,_xlfn.XLOOKUP($A196,'Copy of PY1 Data(H)'!$A$1:$A$288,'Copy of PY1 Data(H)'!$A$1:$CZ$288))</f>
        <v>0</v>
      </c>
      <c r="AB196" s="180" cm="1">
        <f t="array" ref="AB196">_xlfn.XLOOKUP(AB$1,'Copy of PY1 Data(H)'!$A$1:$CZ$1,_xlfn.XLOOKUP($A196,'Copy of PY1 Data(H)'!$A$1:$A$288,'Copy of PY1 Data(H)'!$A$1:$CZ$288))</f>
        <v>0</v>
      </c>
      <c r="AC196" s="180" cm="1">
        <f t="array" ref="AC196">_xlfn.XLOOKUP(AC$1,'Copy of PY1 Data(H)'!$A$1:$CZ$1,_xlfn.XLOOKUP($A196,'Copy of PY1 Data(H)'!$A$1:$A$288,'Copy of PY1 Data(H)'!$A$1:$CZ$288))</f>
        <v>0</v>
      </c>
      <c r="AD196" s="180" cm="1">
        <f t="array" ref="AD196">_xlfn.XLOOKUP(AD$1,'Copy of PY1 Data(H)'!$A$1:$CZ$1,_xlfn.XLOOKUP($A196,'Copy of PY1 Data(H)'!$A$1:$A$288,'Copy of PY1 Data(H)'!$A$1:$CZ$288))</f>
        <v>0</v>
      </c>
      <c r="AE196" s="180" cm="1">
        <f t="array" ref="AE196">_xlfn.XLOOKUP(AE$1,'Copy of PY1 Data(H)'!$A$1:$CZ$1,_xlfn.XLOOKUP($A196,'Copy of PY1 Data(H)'!$A$1:$A$288,'Copy of PY1 Data(H)'!$A$1:$CZ$288))</f>
        <v>0</v>
      </c>
      <c r="AF196" s="180" cm="1">
        <f t="array" ref="AF196">_xlfn.XLOOKUP(AF$1,'Copy of PY1 Data(H)'!$A$1:$CZ$1,_xlfn.XLOOKUP($A196,'Copy of PY1 Data(H)'!$A$1:$A$288,'Copy of PY1 Data(H)'!$A$1:$CZ$288))</f>
        <v>0</v>
      </c>
      <c r="AG196" s="180" cm="1">
        <f t="array" ref="AG196">_xlfn.XLOOKUP(AG$1,'Copy of PY1 Data(H)'!$A$1:$CZ$1,_xlfn.XLOOKUP($A196,'Copy of PY1 Data(H)'!$A$1:$A$288,'Copy of PY1 Data(H)'!$A$1:$CZ$288))</f>
        <v>0</v>
      </c>
      <c r="AH196" s="180" cm="1">
        <f t="array" ref="AH196">_xlfn.XLOOKUP(AH$1,'Copy of PY1 Data(H)'!$A$1:$CZ$1,_xlfn.XLOOKUP($A196,'Copy of PY1 Data(H)'!$A$1:$A$288,'Copy of PY1 Data(H)'!$A$1:$CZ$288))</f>
        <v>0</v>
      </c>
      <c r="AI196" s="180" cm="1">
        <f t="array" ref="AI196">_xlfn.XLOOKUP(AI$1,'Copy of PY1 Data(H)'!$A$1:$CZ$1,_xlfn.XLOOKUP($A196,'Copy of PY1 Data(H)'!$A$1:$A$288,'Copy of PY1 Data(H)'!$A$1:$CZ$288))</f>
        <v>0</v>
      </c>
      <c r="AJ196" s="180" cm="1">
        <f t="array" ref="AJ196">_xlfn.XLOOKUP(AJ$1,'Copy of PY1 Data(H)'!$A$1:$CZ$1,_xlfn.XLOOKUP($A196,'Copy of PY1 Data(H)'!$A$1:$A$288,'Copy of PY1 Data(H)'!$A$1:$CZ$288))</f>
        <v>0</v>
      </c>
      <c r="AK196" s="180" cm="1">
        <f t="array" ref="AK196">_xlfn.XLOOKUP(AK$1,'Copy of PY1 Data(H)'!$A$1:$CZ$1,_xlfn.XLOOKUP($A196,'Copy of PY1 Data(H)'!$A$1:$A$288,'Copy of PY1 Data(H)'!$A$1:$CZ$288))</f>
        <v>0</v>
      </c>
      <c r="AL196" s="180" cm="1">
        <f t="array" ref="AL196">_xlfn.XLOOKUP(AL$1,'Copy of PY1 Data(H)'!$A$1:$CZ$1,_xlfn.XLOOKUP($A196,'Copy of PY1 Data(H)'!$A$1:$A$288,'Copy of PY1 Data(H)'!$A$1:$CZ$288))</f>
        <v>0</v>
      </c>
      <c r="AM196" s="180" cm="1">
        <f t="array" ref="AM196">_xlfn.XLOOKUP(AM$1,'Copy of PY1 Data(H)'!$A$1:$CZ$1,_xlfn.XLOOKUP($A196,'Copy of PY1 Data(H)'!$A$1:$A$288,'Copy of PY1 Data(H)'!$A$1:$CZ$288))</f>
        <v>190993</v>
      </c>
      <c r="AN196" s="180" cm="1">
        <f t="array" ref="AN196">_xlfn.XLOOKUP(AN$1,'Copy of PY1 Data(H)'!$A$1:$CZ$1,_xlfn.XLOOKUP($A196,'Copy of PY1 Data(H)'!$A$1:$A$288,'Copy of PY1 Data(H)'!$A$1:$CZ$288))</f>
        <v>297516</v>
      </c>
      <c r="AO196" s="180" cm="1">
        <f t="array" ref="AO196">_xlfn.XLOOKUP(AO$1,'Copy of PY1 Data(H)'!$A$1:$CZ$1,_xlfn.XLOOKUP($A196,'Copy of PY1 Data(H)'!$A$1:$A$288,'Copy of PY1 Data(H)'!$A$1:$CZ$288))</f>
        <v>0</v>
      </c>
      <c r="AP196" s="180" cm="1">
        <f t="array" ref="AP196">_xlfn.XLOOKUP(AP$1,'Copy of PY1 Data(H)'!$A$1:$CZ$1,_xlfn.XLOOKUP($A196,'Copy of PY1 Data(H)'!$A$1:$A$288,'Copy of PY1 Data(H)'!$A$1:$CZ$288))</f>
        <v>0</v>
      </c>
      <c r="AQ196" s="180" cm="1">
        <f t="array" ref="AQ196">_xlfn.XLOOKUP(AQ$1,'Copy of PY1 Data(H)'!$A$1:$CZ$1,_xlfn.XLOOKUP($A196,'Copy of PY1 Data(H)'!$A$1:$A$288,'Copy of PY1 Data(H)'!$A$1:$CZ$288))</f>
        <v>0</v>
      </c>
      <c r="AR196" s="180" cm="1">
        <f t="array" ref="AR196">_xlfn.XLOOKUP(AR$1,'Copy of PY1 Data(H)'!$A$1:$CZ$1,_xlfn.XLOOKUP($A196,'Copy of PY1 Data(H)'!$A$1:$A$288,'Copy of PY1 Data(H)'!$A$1:$CZ$288))</f>
        <v>0</v>
      </c>
      <c r="AS196" s="180" cm="1">
        <f t="array" ref="AS196">_xlfn.XLOOKUP(AS$1,'Copy of PY1 Data(H)'!$A$1:$CZ$1,_xlfn.XLOOKUP($A196,'Copy of PY1 Data(H)'!$A$1:$A$288,'Copy of PY1 Data(H)'!$A$1:$CZ$288))</f>
        <v>0</v>
      </c>
      <c r="AT196" s="180" cm="1">
        <f t="array" ref="AT196">_xlfn.XLOOKUP(AT$1,'Copy of PY1 Data(H)'!$A$1:$CZ$1,_xlfn.XLOOKUP($A196,'Copy of PY1 Data(H)'!$A$1:$A$288,'Copy of PY1 Data(H)'!$A$1:$CZ$288))</f>
        <v>0</v>
      </c>
      <c r="AU196" s="180" cm="1">
        <f t="array" ref="AU196">_xlfn.XLOOKUP(AU$1,'Copy of PY1 Data(H)'!$A$1:$CZ$1,_xlfn.XLOOKUP($A196,'Copy of PY1 Data(H)'!$A$1:$A$288,'Copy of PY1 Data(H)'!$A$1:$CZ$288))</f>
        <v>15785756</v>
      </c>
      <c r="AV196" s="180" cm="1">
        <f t="array" ref="AV196">_xlfn.XLOOKUP(AV$1,'Copy of PY1 Data(H)'!$A$1:$CZ$1,_xlfn.XLOOKUP($A196,'Copy of PY1 Data(H)'!$A$1:$A$288,'Copy of PY1 Data(H)'!$A$1:$CZ$288))</f>
        <v>0</v>
      </c>
      <c r="AW196" s="180" cm="1">
        <f t="array" ref="AW196">_xlfn.XLOOKUP(AW$1,'Copy of PY1 Data(H)'!$A$1:$CZ$1,_xlfn.XLOOKUP($A196,'Copy of PY1 Data(H)'!$A$1:$A$288,'Copy of PY1 Data(H)'!$A$1:$CZ$288))</f>
        <v>0</v>
      </c>
      <c r="AX196" s="180" cm="1">
        <f t="array" ref="AX196">_xlfn.XLOOKUP(AX$1,'Copy of PY1 Data(H)'!$A$1:$CZ$1,_xlfn.XLOOKUP($A196,'Copy of PY1 Data(H)'!$A$1:$A$288,'Copy of PY1 Data(H)'!$A$1:$CZ$288))</f>
        <v>0</v>
      </c>
      <c r="AY196" s="180" cm="1">
        <f t="array" ref="AY196">_xlfn.XLOOKUP(AY$1,'Copy of PY1 Data(H)'!$A$1:$CZ$1,_xlfn.XLOOKUP($A196,'Copy of PY1 Data(H)'!$A$1:$A$288,'Copy of PY1 Data(H)'!$A$1:$CZ$288))</f>
        <v>0</v>
      </c>
      <c r="AZ196" s="180" cm="1">
        <f t="array" ref="AZ196">_xlfn.XLOOKUP(AZ$1,'Copy of PY1 Data(H)'!$A$1:$CZ$1,_xlfn.XLOOKUP($A196,'Copy of PY1 Data(H)'!$A$1:$A$288,'Copy of PY1 Data(H)'!$A$1:$CZ$288))</f>
        <v>0</v>
      </c>
      <c r="BA196" s="180" cm="1">
        <f t="array" ref="BA196">_xlfn.XLOOKUP(BA$1,'Copy of PY1 Data(H)'!$A$1:$CZ$1,_xlfn.XLOOKUP($A196,'Copy of PY1 Data(H)'!$A$1:$A$288,'Copy of PY1 Data(H)'!$A$1:$CZ$288))</f>
        <v>0</v>
      </c>
      <c r="BB196" s="180" cm="1">
        <f t="array" ref="BB196">_xlfn.XLOOKUP(BB$1,'Copy of PY1 Data(H)'!$A$1:$CZ$1,_xlfn.XLOOKUP($A196,'Copy of PY1 Data(H)'!$A$1:$A$288,'Copy of PY1 Data(H)'!$A$1:$CZ$288))</f>
        <v>0</v>
      </c>
      <c r="BC196" s="180" cm="1">
        <f t="array" ref="BC196">_xlfn.XLOOKUP(BC$1,'Copy of PY1 Data(H)'!$A$1:$CZ$1,_xlfn.XLOOKUP($A196,'Copy of PY1 Data(H)'!$A$1:$A$288,'Copy of PY1 Data(H)'!$A$1:$CZ$288))</f>
        <v>0</v>
      </c>
      <c r="BD196" s="180" cm="1">
        <f t="array" ref="BD196">_xlfn.XLOOKUP(BD$1,'Copy of PY1 Data(H)'!$A$1:$CZ$1,_xlfn.XLOOKUP($A196,'Copy of PY1 Data(H)'!$A$1:$A$288,'Copy of PY1 Data(H)'!$A$1:$CZ$288))</f>
        <v>0</v>
      </c>
      <c r="BE196" s="180" cm="1">
        <f t="array" ref="BE196">_xlfn.XLOOKUP(BE$1,'Copy of PY1 Data(H)'!$A$1:$CZ$1,_xlfn.XLOOKUP($A196,'Copy of PY1 Data(H)'!$A$1:$A$288,'Copy of PY1 Data(H)'!$A$1:$CZ$288))</f>
        <v>0</v>
      </c>
      <c r="BF196" s="180" cm="1">
        <f t="array" ref="BF196">_xlfn.XLOOKUP(BF$1,'Copy of PY1 Data(H)'!$A$1:$CZ$1,_xlfn.XLOOKUP($A196,'Copy of PY1 Data(H)'!$A$1:$A$288,'Copy of PY1 Data(H)'!$A$1:$CZ$288))</f>
        <v>0</v>
      </c>
      <c r="BG196" s="180" cm="1">
        <f t="array" ref="BG196">_xlfn.XLOOKUP(BG$1,'Copy of PY1 Data(H)'!$A$1:$CZ$1,_xlfn.XLOOKUP($A196,'Copy of PY1 Data(H)'!$A$1:$A$288,'Copy of PY1 Data(H)'!$A$1:$CZ$288))</f>
        <v>0</v>
      </c>
      <c r="BH196" s="180" cm="1">
        <f t="array" ref="BH196">_xlfn.XLOOKUP(BH$1,'Copy of PY1 Data(H)'!$A$1:$CZ$1,_xlfn.XLOOKUP($A196,'Copy of PY1 Data(H)'!$A$1:$A$288,'Copy of PY1 Data(H)'!$A$1:$CZ$288))</f>
        <v>0</v>
      </c>
      <c r="BI196" s="180" cm="1">
        <f t="array" ref="BI196">_xlfn.XLOOKUP(BI$1,'Copy of PY1 Data(H)'!$A$1:$CZ$1,_xlfn.XLOOKUP($A196,'Copy of PY1 Data(H)'!$A$1:$A$288,'Copy of PY1 Data(H)'!$A$1:$CZ$288))</f>
        <v>0</v>
      </c>
      <c r="BJ196" s="180" cm="1">
        <f t="array" ref="BJ196">_xlfn.XLOOKUP(BJ$1,'Copy of PY1 Data(H)'!$A$1:$CZ$1,_xlfn.XLOOKUP($A196,'Copy of PY1 Data(H)'!$A$1:$A$288,'Copy of PY1 Data(H)'!$A$1:$CZ$288))</f>
        <v>0</v>
      </c>
      <c r="BK196" s="180" cm="1">
        <f t="array" ref="BK196">_xlfn.XLOOKUP(BK$1,'Copy of PY1 Data(H)'!$A$1:$CZ$1,_xlfn.XLOOKUP($A196,'Copy of PY1 Data(H)'!$A$1:$A$288,'Copy of PY1 Data(H)'!$A$1:$CZ$288))</f>
        <v>0</v>
      </c>
      <c r="BL196" s="180" cm="1">
        <f t="array" ref="BL196">_xlfn.XLOOKUP(BL$1,'Copy of PY1 Data(H)'!$A$1:$CZ$1,_xlfn.XLOOKUP($A196,'Copy of PY1 Data(H)'!$A$1:$A$288,'Copy of PY1 Data(H)'!$A$1:$CZ$288))</f>
        <v>0</v>
      </c>
      <c r="BM196" s="180" cm="1">
        <f t="array" ref="BM196">_xlfn.XLOOKUP(BM$1,'Copy of PY1 Data(H)'!$A$1:$CZ$1,_xlfn.XLOOKUP($A196,'Copy of PY1 Data(H)'!$A$1:$A$288,'Copy of PY1 Data(H)'!$A$1:$CZ$288))</f>
        <v>0</v>
      </c>
      <c r="BN196" s="180" cm="1">
        <f t="array" ref="BN196">_xlfn.XLOOKUP(BN$1,'Copy of PY1 Data(H)'!$A$1:$CZ$1,_xlfn.XLOOKUP($A196,'Copy of PY1 Data(H)'!$A$1:$A$288,'Copy of PY1 Data(H)'!$A$1:$CZ$288))</f>
        <v>0</v>
      </c>
      <c r="BO196" s="180" cm="1">
        <f t="array" ref="BO196">_xlfn.XLOOKUP(BO$1,'Copy of PY1 Data(H)'!$A$1:$CZ$1,_xlfn.XLOOKUP($A196,'Copy of PY1 Data(H)'!$A$1:$A$288,'Copy of PY1 Data(H)'!$A$1:$CZ$288))</f>
        <v>2189233</v>
      </c>
      <c r="BP196" s="180" cm="1">
        <f t="array" ref="BP196">_xlfn.XLOOKUP(BP$1,'Copy of PY1 Data(H)'!$A$1:$CZ$1,_xlfn.XLOOKUP($A196,'Copy of PY1 Data(H)'!$A$1:$A$288,'Copy of PY1 Data(H)'!$A$1:$CZ$288))</f>
        <v>11076703</v>
      </c>
      <c r="BQ196" s="180" cm="1">
        <f t="array" ref="BQ196">_xlfn.XLOOKUP(BQ$1,'Copy of PY1 Data(H)'!$A$1:$CZ$1,_xlfn.XLOOKUP($A196,'Copy of PY1 Data(H)'!$A$1:$A$288,'Copy of PY1 Data(H)'!$A$1:$CZ$288))</f>
        <v>0</v>
      </c>
      <c r="BR196" s="180" cm="1">
        <f t="array" ref="BR196">_xlfn.XLOOKUP(BR$1,'Copy of PY1 Data(H)'!$A$1:$CZ$1,_xlfn.XLOOKUP($A196,'Copy of PY1 Data(H)'!$A$1:$A$288,'Copy of PY1 Data(H)'!$A$1:$CZ$288))</f>
        <v>0</v>
      </c>
      <c r="BS196" s="180" cm="1">
        <f t="array" ref="BS196">_xlfn.XLOOKUP(BS$1,'Copy of PY1 Data(H)'!$A$1:$CZ$1,_xlfn.XLOOKUP($A196,'Copy of PY1 Data(H)'!$A$1:$A$288,'Copy of PY1 Data(H)'!$A$1:$CZ$288))</f>
        <v>0</v>
      </c>
      <c r="BT196" s="180" cm="1">
        <f t="array" ref="BT196">_xlfn.XLOOKUP(BT$1,'Copy of PY1 Data(H)'!$A$1:$CZ$1,_xlfn.XLOOKUP($A196,'Copy of PY1 Data(H)'!$A$1:$A$288,'Copy of PY1 Data(H)'!$A$1:$CZ$288))</f>
        <v>0</v>
      </c>
      <c r="BU196" s="180" cm="1">
        <f t="array" ref="BU196">_xlfn.XLOOKUP(BU$1,'Copy of PY1 Data(H)'!$A$1:$CZ$1,_xlfn.XLOOKUP($A196,'Copy of PY1 Data(H)'!$A$1:$A$288,'Copy of PY1 Data(H)'!$A$1:$CZ$288))</f>
        <v>0</v>
      </c>
      <c r="BV196" s="180" cm="1">
        <f t="array" ref="BV196">_xlfn.XLOOKUP(BV$1,'Copy of PY1 Data(H)'!$A$1:$CZ$1,_xlfn.XLOOKUP($A196,'Copy of PY1 Data(H)'!$A$1:$A$288,'Copy of PY1 Data(H)'!$A$1:$CZ$288))</f>
        <v>28838</v>
      </c>
      <c r="BW196" s="180" cm="1">
        <f t="array" ref="BW196">_xlfn.XLOOKUP(BW$1,'Copy of PY1 Data(H)'!$A$1:$CZ$1,_xlfn.XLOOKUP($A196,'Copy of PY1 Data(H)'!$A$1:$A$288,'Copy of PY1 Data(H)'!$A$1:$CZ$288))</f>
        <v>3681</v>
      </c>
      <c r="BX196" s="180" cm="1">
        <f t="array" ref="BX196">_xlfn.XLOOKUP(BX$1,'Copy of PY1 Data(H)'!$A$1:$CZ$1,_xlfn.XLOOKUP($A196,'Copy of PY1 Data(H)'!$A$1:$A$288,'Copy of PY1 Data(H)'!$A$1:$CZ$288))</f>
        <v>0</v>
      </c>
      <c r="BY196" s="180" cm="1">
        <f t="array" ref="BY196">_xlfn.XLOOKUP(BY$1,'Copy of PY1 Data(H)'!$A$1:$CZ$1,_xlfn.XLOOKUP($A196,'Copy of PY1 Data(H)'!$A$1:$A$288,'Copy of PY1 Data(H)'!$A$1:$CZ$288))</f>
        <v>3612950</v>
      </c>
      <c r="BZ196" s="180" cm="1">
        <f t="array" ref="BZ196">_xlfn.XLOOKUP(BZ$1,'Copy of PY1 Data(H)'!$A$1:$CZ$1,_xlfn.XLOOKUP($A196,'Copy of PY1 Data(H)'!$A$1:$A$288,'Copy of PY1 Data(H)'!$A$1:$CZ$288))</f>
        <v>0</v>
      </c>
      <c r="CA196" s="180" cm="1">
        <f t="array" ref="CA196">_xlfn.XLOOKUP(CA$1,'Copy of PY1 Data(H)'!$A$1:$CZ$1,_xlfn.XLOOKUP($A196,'Copy of PY1 Data(H)'!$A$1:$A$288,'Copy of PY1 Data(H)'!$A$1:$CZ$288))</f>
        <v>0</v>
      </c>
      <c r="CB196" s="180" cm="1">
        <f t="array" ref="CB196">_xlfn.XLOOKUP(CB$1,'Copy of PY1 Data(H)'!$A$1:$CZ$1,_xlfn.XLOOKUP($A196,'Copy of PY1 Data(H)'!$A$1:$A$288,'Copy of PY1 Data(H)'!$A$1:$CZ$288))</f>
        <v>0</v>
      </c>
      <c r="CC196" s="180" cm="1">
        <f t="array" ref="CC196">_xlfn.XLOOKUP(CC$1,'Copy of PY1 Data(H)'!$A$1:$CZ$1,_xlfn.XLOOKUP($A196,'Copy of PY1 Data(H)'!$A$1:$A$288,'Copy of PY1 Data(H)'!$A$1:$CZ$288))</f>
        <v>0</v>
      </c>
      <c r="CD196" s="180" cm="1">
        <f t="array" ref="CD196">_xlfn.XLOOKUP(CD$1,'Copy of PY1 Data(H)'!$A$1:$CZ$1,_xlfn.XLOOKUP($A196,'Copy of PY1 Data(H)'!$A$1:$A$288,'Copy of PY1 Data(H)'!$A$1:$CZ$288))</f>
        <v>0</v>
      </c>
    </row>
    <row r="197" spans="1:82" x14ac:dyDescent="0.3">
      <c r="A197" s="180">
        <v>522</v>
      </c>
      <c r="C197" s="180"/>
      <c r="D197" s="180" cm="1">
        <f t="array" ref="D197">_xlfn.XLOOKUP(D$1,'Copy of PY1 Data(H)'!$A$1:$CZ$1,_xlfn.XLOOKUP($A197,'Copy of PY1 Data(H)'!$A$1:$A$288,'Copy of PY1 Data(H)'!$A$1:$CZ$288))</f>
        <v>0</v>
      </c>
      <c r="E197" s="180" cm="1">
        <f t="array" ref="E197">_xlfn.XLOOKUP(E$1,'Copy of PY1 Data(H)'!$A$1:$CZ$1,_xlfn.XLOOKUP($A197,'Copy of PY1 Data(H)'!$A$1:$A$288,'Copy of PY1 Data(H)'!$A$1:$CZ$288))</f>
        <v>18635</v>
      </c>
      <c r="F197" s="180" cm="1">
        <f t="array" ref="F197">_xlfn.XLOOKUP(F$1,'Copy of PY1 Data(H)'!$A$1:$CZ$1,_xlfn.XLOOKUP($A197,'Copy of PY1 Data(H)'!$A$1:$A$288,'Copy of PY1 Data(H)'!$A$1:$CZ$288))</f>
        <v>0</v>
      </c>
      <c r="G197" s="180" cm="1">
        <f t="array" ref="G197">_xlfn.XLOOKUP(G$1,'Copy of PY1 Data(H)'!$A$1:$CZ$1,_xlfn.XLOOKUP($A197,'Copy of PY1 Data(H)'!$A$1:$A$288,'Copy of PY1 Data(H)'!$A$1:$CZ$288))</f>
        <v>13420</v>
      </c>
      <c r="H197" s="180" cm="1">
        <f t="array" ref="H197">_xlfn.XLOOKUP(H$1,'Copy of PY1 Data(H)'!$A$1:$CZ$1,_xlfn.XLOOKUP($A197,'Copy of PY1 Data(H)'!$A$1:$A$288,'Copy of PY1 Data(H)'!$A$1:$CZ$288))</f>
        <v>650</v>
      </c>
      <c r="I197" s="180" cm="1">
        <f t="array" ref="I197">_xlfn.XLOOKUP(I$1,'Copy of PY1 Data(H)'!$A$1:$CZ$1,_xlfn.XLOOKUP($A197,'Copy of PY1 Data(H)'!$A$1:$A$288,'Copy of PY1 Data(H)'!$A$1:$CZ$288))</f>
        <v>0</v>
      </c>
      <c r="J197" s="180" cm="1">
        <f t="array" ref="J197">_xlfn.XLOOKUP(J$1,'Copy of PY1 Data(H)'!$A$1:$CZ$1,_xlfn.XLOOKUP($A197,'Copy of PY1 Data(H)'!$A$1:$A$288,'Copy of PY1 Data(H)'!$A$1:$CZ$288))</f>
        <v>0</v>
      </c>
      <c r="K197" s="180" cm="1">
        <f t="array" ref="K197">_xlfn.XLOOKUP(K$1,'Copy of PY1 Data(H)'!$A$1:$CZ$1,_xlfn.XLOOKUP($A197,'Copy of PY1 Data(H)'!$A$1:$A$288,'Copy of PY1 Data(H)'!$A$1:$CZ$288))</f>
        <v>0</v>
      </c>
      <c r="L197" s="180" cm="1">
        <f t="array" ref="L197">_xlfn.XLOOKUP(L$1,'Copy of PY1 Data(H)'!$A$1:$CZ$1,_xlfn.XLOOKUP($A197,'Copy of PY1 Data(H)'!$A$1:$A$288,'Copy of PY1 Data(H)'!$A$1:$CZ$288))</f>
        <v>143549</v>
      </c>
      <c r="M197" s="180" cm="1">
        <f t="array" ref="M197">_xlfn.XLOOKUP(M$1,'Copy of PY1 Data(H)'!$A$1:$CZ$1,_xlfn.XLOOKUP($A197,'Copy of PY1 Data(H)'!$A$1:$A$288,'Copy of PY1 Data(H)'!$A$1:$CZ$288))</f>
        <v>0</v>
      </c>
      <c r="N197" s="180" cm="1">
        <f t="array" ref="N197">_xlfn.XLOOKUP(N$1,'Copy of PY1 Data(H)'!$A$1:$CZ$1,_xlfn.XLOOKUP($A197,'Copy of PY1 Data(H)'!$A$1:$A$288,'Copy of PY1 Data(H)'!$A$1:$CZ$288))</f>
        <v>0</v>
      </c>
      <c r="O197" s="180" cm="1">
        <f t="array" ref="O197">_xlfn.XLOOKUP(O$1,'Copy of PY1 Data(H)'!$A$1:$CZ$1,_xlfn.XLOOKUP($A197,'Copy of PY1 Data(H)'!$A$1:$A$288,'Copy of PY1 Data(H)'!$A$1:$CZ$288))</f>
        <v>0</v>
      </c>
      <c r="P197" s="180" cm="1">
        <f t="array" ref="P197">_xlfn.XLOOKUP(P$1,'Copy of PY1 Data(H)'!$A$1:$CZ$1,_xlfn.XLOOKUP($A197,'Copy of PY1 Data(H)'!$A$1:$A$288,'Copy of PY1 Data(H)'!$A$1:$CZ$288))</f>
        <v>2304</v>
      </c>
      <c r="Q197" s="180" cm="1">
        <f t="array" ref="Q197">_xlfn.XLOOKUP(Q$1,'Copy of PY1 Data(H)'!$A$1:$CZ$1,_xlfn.XLOOKUP($A197,'Copy of PY1 Data(H)'!$A$1:$A$288,'Copy of PY1 Data(H)'!$A$1:$CZ$288))</f>
        <v>1178423</v>
      </c>
      <c r="R197" s="180" cm="1">
        <f t="array" ref="R197">_xlfn.XLOOKUP(R$1,'Copy of PY1 Data(H)'!$A$1:$CZ$1,_xlfn.XLOOKUP($A197,'Copy of PY1 Data(H)'!$A$1:$A$288,'Copy of PY1 Data(H)'!$A$1:$CZ$288))</f>
        <v>0</v>
      </c>
      <c r="S197" s="180" cm="1">
        <f t="array" ref="S197">_xlfn.XLOOKUP(S$1,'Copy of PY1 Data(H)'!$A$1:$CZ$1,_xlfn.XLOOKUP($A197,'Copy of PY1 Data(H)'!$A$1:$A$288,'Copy of PY1 Data(H)'!$A$1:$CZ$288))</f>
        <v>0</v>
      </c>
      <c r="T197" s="180" cm="1">
        <f t="array" ref="T197">_xlfn.XLOOKUP(T$1,'Copy of PY1 Data(H)'!$A$1:$CZ$1,_xlfn.XLOOKUP($A197,'Copy of PY1 Data(H)'!$A$1:$A$288,'Copy of PY1 Data(H)'!$A$1:$CZ$288))</f>
        <v>31673</v>
      </c>
      <c r="U197" s="180" cm="1">
        <f t="array" ref="U197">_xlfn.XLOOKUP(U$1,'Copy of PY1 Data(H)'!$A$1:$CZ$1,_xlfn.XLOOKUP($A197,'Copy of PY1 Data(H)'!$A$1:$A$288,'Copy of PY1 Data(H)'!$A$1:$CZ$288))</f>
        <v>11981</v>
      </c>
      <c r="V197" s="180" cm="1">
        <f t="array" ref="V197">_xlfn.XLOOKUP(V$1,'Copy of PY1 Data(H)'!$A$1:$CZ$1,_xlfn.XLOOKUP($A197,'Copy of PY1 Data(H)'!$A$1:$A$288,'Copy of PY1 Data(H)'!$A$1:$CZ$288))</f>
        <v>68771</v>
      </c>
      <c r="W197" s="180" cm="1">
        <f t="array" ref="W197">_xlfn.XLOOKUP(W$1,'Copy of PY1 Data(H)'!$A$1:$CZ$1,_xlfn.XLOOKUP($A197,'Copy of PY1 Data(H)'!$A$1:$A$288,'Copy of PY1 Data(H)'!$A$1:$CZ$288))</f>
        <v>0</v>
      </c>
      <c r="X197" s="180" cm="1">
        <f t="array" ref="X197">_xlfn.XLOOKUP(X$1,'Copy of PY1 Data(H)'!$A$1:$CZ$1,_xlfn.XLOOKUP($A197,'Copy of PY1 Data(H)'!$A$1:$A$288,'Copy of PY1 Data(H)'!$A$1:$CZ$288))</f>
        <v>0</v>
      </c>
      <c r="Y197" s="180" cm="1">
        <f t="array" ref="Y197">_xlfn.XLOOKUP(Y$1,'Copy of PY1 Data(H)'!$A$1:$CZ$1,_xlfn.XLOOKUP($A197,'Copy of PY1 Data(H)'!$A$1:$A$288,'Copy of PY1 Data(H)'!$A$1:$CZ$288))</f>
        <v>5938</v>
      </c>
      <c r="Z197" s="180" cm="1">
        <f t="array" ref="Z197">_xlfn.XLOOKUP(Z$1,'Copy of PY1 Data(H)'!$A$1:$CZ$1,_xlfn.XLOOKUP($A197,'Copy of PY1 Data(H)'!$A$1:$A$288,'Copy of PY1 Data(H)'!$A$1:$CZ$288))</f>
        <v>229413</v>
      </c>
      <c r="AA197" s="180" cm="1">
        <f t="array" ref="AA197">_xlfn.XLOOKUP(AA$1,'Copy of PY1 Data(H)'!$A$1:$CZ$1,_xlfn.XLOOKUP($A197,'Copy of PY1 Data(H)'!$A$1:$A$288,'Copy of PY1 Data(H)'!$A$1:$CZ$288))</f>
        <v>0</v>
      </c>
      <c r="AB197" s="180" cm="1">
        <f t="array" ref="AB197">_xlfn.XLOOKUP(AB$1,'Copy of PY1 Data(H)'!$A$1:$CZ$1,_xlfn.XLOOKUP($A197,'Copy of PY1 Data(H)'!$A$1:$A$288,'Copy of PY1 Data(H)'!$A$1:$CZ$288))</f>
        <v>19056</v>
      </c>
      <c r="AC197" s="180" cm="1">
        <f t="array" ref="AC197">_xlfn.XLOOKUP(AC$1,'Copy of PY1 Data(H)'!$A$1:$CZ$1,_xlfn.XLOOKUP($A197,'Copy of PY1 Data(H)'!$A$1:$A$288,'Copy of PY1 Data(H)'!$A$1:$CZ$288))</f>
        <v>0</v>
      </c>
      <c r="AD197" s="180" cm="1">
        <f t="array" ref="AD197">_xlfn.XLOOKUP(AD$1,'Copy of PY1 Data(H)'!$A$1:$CZ$1,_xlfn.XLOOKUP($A197,'Copy of PY1 Data(H)'!$A$1:$A$288,'Copy of PY1 Data(H)'!$A$1:$CZ$288))</f>
        <v>0</v>
      </c>
      <c r="AE197" s="180" cm="1">
        <f t="array" ref="AE197">_xlfn.XLOOKUP(AE$1,'Copy of PY1 Data(H)'!$A$1:$CZ$1,_xlfn.XLOOKUP($A197,'Copy of PY1 Data(H)'!$A$1:$A$288,'Copy of PY1 Data(H)'!$A$1:$CZ$288))</f>
        <v>0</v>
      </c>
      <c r="AF197" s="180" cm="1">
        <f t="array" ref="AF197">_xlfn.XLOOKUP(AF$1,'Copy of PY1 Data(H)'!$A$1:$CZ$1,_xlfn.XLOOKUP($A197,'Copy of PY1 Data(H)'!$A$1:$A$288,'Copy of PY1 Data(H)'!$A$1:$CZ$288))</f>
        <v>3947211</v>
      </c>
      <c r="AG197" s="180" cm="1">
        <f t="array" ref="AG197">_xlfn.XLOOKUP(AG$1,'Copy of PY1 Data(H)'!$A$1:$CZ$1,_xlfn.XLOOKUP($A197,'Copy of PY1 Data(H)'!$A$1:$A$288,'Copy of PY1 Data(H)'!$A$1:$CZ$288))</f>
        <v>0</v>
      </c>
      <c r="AH197" s="180" cm="1">
        <f t="array" ref="AH197">_xlfn.XLOOKUP(AH$1,'Copy of PY1 Data(H)'!$A$1:$CZ$1,_xlfn.XLOOKUP($A197,'Copy of PY1 Data(H)'!$A$1:$A$288,'Copy of PY1 Data(H)'!$A$1:$CZ$288))</f>
        <v>2230</v>
      </c>
      <c r="AI197" s="180" cm="1">
        <f t="array" ref="AI197">_xlfn.XLOOKUP(AI$1,'Copy of PY1 Data(H)'!$A$1:$CZ$1,_xlfn.XLOOKUP($A197,'Copy of PY1 Data(H)'!$A$1:$A$288,'Copy of PY1 Data(H)'!$A$1:$CZ$288))</f>
        <v>41899</v>
      </c>
      <c r="AJ197" s="180" cm="1">
        <f t="array" ref="AJ197">_xlfn.XLOOKUP(AJ$1,'Copy of PY1 Data(H)'!$A$1:$CZ$1,_xlfn.XLOOKUP($A197,'Copy of PY1 Data(H)'!$A$1:$A$288,'Copy of PY1 Data(H)'!$A$1:$CZ$288))</f>
        <v>0</v>
      </c>
      <c r="AK197" s="180" cm="1">
        <f t="array" ref="AK197">_xlfn.XLOOKUP(AK$1,'Copy of PY1 Data(H)'!$A$1:$CZ$1,_xlfn.XLOOKUP($A197,'Copy of PY1 Data(H)'!$A$1:$A$288,'Copy of PY1 Data(H)'!$A$1:$CZ$288))</f>
        <v>0</v>
      </c>
      <c r="AL197" s="180" cm="1">
        <f t="array" ref="AL197">_xlfn.XLOOKUP(AL$1,'Copy of PY1 Data(H)'!$A$1:$CZ$1,_xlfn.XLOOKUP($A197,'Copy of PY1 Data(H)'!$A$1:$A$288,'Copy of PY1 Data(H)'!$A$1:$CZ$288))</f>
        <v>0</v>
      </c>
      <c r="AM197" s="180" cm="1">
        <f t="array" ref="AM197">_xlfn.XLOOKUP(AM$1,'Copy of PY1 Data(H)'!$A$1:$CZ$1,_xlfn.XLOOKUP($A197,'Copy of PY1 Data(H)'!$A$1:$A$288,'Copy of PY1 Data(H)'!$A$1:$CZ$288))</f>
        <v>0</v>
      </c>
      <c r="AN197" s="180" cm="1">
        <f t="array" ref="AN197">_xlfn.XLOOKUP(AN$1,'Copy of PY1 Data(H)'!$A$1:$CZ$1,_xlfn.XLOOKUP($A197,'Copy of PY1 Data(H)'!$A$1:$A$288,'Copy of PY1 Data(H)'!$A$1:$CZ$288))</f>
        <v>144274</v>
      </c>
      <c r="AO197" s="180" cm="1">
        <f t="array" ref="AO197">_xlfn.XLOOKUP(AO$1,'Copy of PY1 Data(H)'!$A$1:$CZ$1,_xlfn.XLOOKUP($A197,'Copy of PY1 Data(H)'!$A$1:$A$288,'Copy of PY1 Data(H)'!$A$1:$CZ$288))</f>
        <v>0</v>
      </c>
      <c r="AP197" s="180" cm="1">
        <f t="array" ref="AP197">_xlfn.XLOOKUP(AP$1,'Copy of PY1 Data(H)'!$A$1:$CZ$1,_xlfn.XLOOKUP($A197,'Copy of PY1 Data(H)'!$A$1:$A$288,'Copy of PY1 Data(H)'!$A$1:$CZ$288))</f>
        <v>137157</v>
      </c>
      <c r="AQ197" s="180" cm="1">
        <f t="array" ref="AQ197">_xlfn.XLOOKUP(AQ$1,'Copy of PY1 Data(H)'!$A$1:$CZ$1,_xlfn.XLOOKUP($A197,'Copy of PY1 Data(H)'!$A$1:$A$288,'Copy of PY1 Data(H)'!$A$1:$CZ$288))</f>
        <v>0</v>
      </c>
      <c r="AR197" s="180" cm="1">
        <f t="array" ref="AR197">_xlfn.XLOOKUP(AR$1,'Copy of PY1 Data(H)'!$A$1:$CZ$1,_xlfn.XLOOKUP($A197,'Copy of PY1 Data(H)'!$A$1:$A$288,'Copy of PY1 Data(H)'!$A$1:$CZ$288))</f>
        <v>0</v>
      </c>
      <c r="AS197" s="180" cm="1">
        <f t="array" ref="AS197">_xlfn.XLOOKUP(AS$1,'Copy of PY1 Data(H)'!$A$1:$CZ$1,_xlfn.XLOOKUP($A197,'Copy of PY1 Data(H)'!$A$1:$A$288,'Copy of PY1 Data(H)'!$A$1:$CZ$288))</f>
        <v>0</v>
      </c>
      <c r="AT197" s="180" cm="1">
        <f t="array" ref="AT197">_xlfn.XLOOKUP(AT$1,'Copy of PY1 Data(H)'!$A$1:$CZ$1,_xlfn.XLOOKUP($A197,'Copy of PY1 Data(H)'!$A$1:$A$288,'Copy of PY1 Data(H)'!$A$1:$CZ$288))</f>
        <v>0</v>
      </c>
      <c r="AU197" s="180" cm="1">
        <f t="array" ref="AU197">_xlfn.XLOOKUP(AU$1,'Copy of PY1 Data(H)'!$A$1:$CZ$1,_xlfn.XLOOKUP($A197,'Copy of PY1 Data(H)'!$A$1:$A$288,'Copy of PY1 Data(H)'!$A$1:$CZ$288))</f>
        <v>3978847</v>
      </c>
      <c r="AV197" s="180" cm="1">
        <f t="array" ref="AV197">_xlfn.XLOOKUP(AV$1,'Copy of PY1 Data(H)'!$A$1:$CZ$1,_xlfn.XLOOKUP($A197,'Copy of PY1 Data(H)'!$A$1:$A$288,'Copy of PY1 Data(H)'!$A$1:$CZ$288))</f>
        <v>1347839</v>
      </c>
      <c r="AW197" s="180" cm="1">
        <f t="array" ref="AW197">_xlfn.XLOOKUP(AW$1,'Copy of PY1 Data(H)'!$A$1:$CZ$1,_xlfn.XLOOKUP($A197,'Copy of PY1 Data(H)'!$A$1:$A$288,'Copy of PY1 Data(H)'!$A$1:$CZ$288))</f>
        <v>41791</v>
      </c>
      <c r="AX197" s="180" cm="1">
        <f t="array" ref="AX197">_xlfn.XLOOKUP(AX$1,'Copy of PY1 Data(H)'!$A$1:$CZ$1,_xlfn.XLOOKUP($A197,'Copy of PY1 Data(H)'!$A$1:$A$288,'Copy of PY1 Data(H)'!$A$1:$CZ$288))</f>
        <v>4336</v>
      </c>
      <c r="AY197" s="180" cm="1">
        <f t="array" ref="AY197">_xlfn.XLOOKUP(AY$1,'Copy of PY1 Data(H)'!$A$1:$CZ$1,_xlfn.XLOOKUP($A197,'Copy of PY1 Data(H)'!$A$1:$A$288,'Copy of PY1 Data(H)'!$A$1:$CZ$288))</f>
        <v>19098</v>
      </c>
      <c r="AZ197" s="180" cm="1">
        <f t="array" ref="AZ197">_xlfn.XLOOKUP(AZ$1,'Copy of PY1 Data(H)'!$A$1:$CZ$1,_xlfn.XLOOKUP($A197,'Copy of PY1 Data(H)'!$A$1:$A$288,'Copy of PY1 Data(H)'!$A$1:$CZ$288))</f>
        <v>0</v>
      </c>
      <c r="BA197" s="180" cm="1">
        <f t="array" ref="BA197">_xlfn.XLOOKUP(BA$1,'Copy of PY1 Data(H)'!$A$1:$CZ$1,_xlfn.XLOOKUP($A197,'Copy of PY1 Data(H)'!$A$1:$A$288,'Copy of PY1 Data(H)'!$A$1:$CZ$288))</f>
        <v>0</v>
      </c>
      <c r="BB197" s="180" cm="1">
        <f t="array" ref="BB197">_xlfn.XLOOKUP(BB$1,'Copy of PY1 Data(H)'!$A$1:$CZ$1,_xlfn.XLOOKUP($A197,'Copy of PY1 Data(H)'!$A$1:$A$288,'Copy of PY1 Data(H)'!$A$1:$CZ$288))</f>
        <v>138063</v>
      </c>
      <c r="BC197" s="180" cm="1">
        <f t="array" ref="BC197">_xlfn.XLOOKUP(BC$1,'Copy of PY1 Data(H)'!$A$1:$CZ$1,_xlfn.XLOOKUP($A197,'Copy of PY1 Data(H)'!$A$1:$A$288,'Copy of PY1 Data(H)'!$A$1:$CZ$288))</f>
        <v>905</v>
      </c>
      <c r="BD197" s="180" cm="1">
        <f t="array" ref="BD197">_xlfn.XLOOKUP(BD$1,'Copy of PY1 Data(H)'!$A$1:$CZ$1,_xlfn.XLOOKUP($A197,'Copy of PY1 Data(H)'!$A$1:$A$288,'Copy of PY1 Data(H)'!$A$1:$CZ$288))</f>
        <v>0</v>
      </c>
      <c r="BE197" s="180" cm="1">
        <f t="array" ref="BE197">_xlfn.XLOOKUP(BE$1,'Copy of PY1 Data(H)'!$A$1:$CZ$1,_xlfn.XLOOKUP($A197,'Copy of PY1 Data(H)'!$A$1:$A$288,'Copy of PY1 Data(H)'!$A$1:$CZ$288))</f>
        <v>2735</v>
      </c>
      <c r="BF197" s="180" cm="1">
        <f t="array" ref="BF197">_xlfn.XLOOKUP(BF$1,'Copy of PY1 Data(H)'!$A$1:$CZ$1,_xlfn.XLOOKUP($A197,'Copy of PY1 Data(H)'!$A$1:$A$288,'Copy of PY1 Data(H)'!$A$1:$CZ$288))</f>
        <v>368756</v>
      </c>
      <c r="BG197" s="180" cm="1">
        <f t="array" ref="BG197">_xlfn.XLOOKUP(BG$1,'Copy of PY1 Data(H)'!$A$1:$CZ$1,_xlfn.XLOOKUP($A197,'Copy of PY1 Data(H)'!$A$1:$A$288,'Copy of PY1 Data(H)'!$A$1:$CZ$288))</f>
        <v>0</v>
      </c>
      <c r="BH197" s="180" cm="1">
        <f t="array" ref="BH197">_xlfn.XLOOKUP(BH$1,'Copy of PY1 Data(H)'!$A$1:$CZ$1,_xlfn.XLOOKUP($A197,'Copy of PY1 Data(H)'!$A$1:$A$288,'Copy of PY1 Data(H)'!$A$1:$CZ$288))</f>
        <v>231811</v>
      </c>
      <c r="BI197" s="180" cm="1">
        <f t="array" ref="BI197">_xlfn.XLOOKUP(BI$1,'Copy of PY1 Data(H)'!$A$1:$CZ$1,_xlfn.XLOOKUP($A197,'Copy of PY1 Data(H)'!$A$1:$A$288,'Copy of PY1 Data(H)'!$A$1:$CZ$288))</f>
        <v>12809</v>
      </c>
      <c r="BJ197" s="180" cm="1">
        <f t="array" ref="BJ197">_xlfn.XLOOKUP(BJ$1,'Copy of PY1 Data(H)'!$A$1:$CZ$1,_xlfn.XLOOKUP($A197,'Copy of PY1 Data(H)'!$A$1:$A$288,'Copy of PY1 Data(H)'!$A$1:$CZ$288))</f>
        <v>0</v>
      </c>
      <c r="BK197" s="180" cm="1">
        <f t="array" ref="BK197">_xlfn.XLOOKUP(BK$1,'Copy of PY1 Data(H)'!$A$1:$CZ$1,_xlfn.XLOOKUP($A197,'Copy of PY1 Data(H)'!$A$1:$A$288,'Copy of PY1 Data(H)'!$A$1:$CZ$288))</f>
        <v>0</v>
      </c>
      <c r="BL197" s="180" cm="1">
        <f t="array" ref="BL197">_xlfn.XLOOKUP(BL$1,'Copy of PY1 Data(H)'!$A$1:$CZ$1,_xlfn.XLOOKUP($A197,'Copy of PY1 Data(H)'!$A$1:$A$288,'Copy of PY1 Data(H)'!$A$1:$CZ$288))</f>
        <v>310128</v>
      </c>
      <c r="BM197" s="180" cm="1">
        <f t="array" ref="BM197">_xlfn.XLOOKUP(BM$1,'Copy of PY1 Data(H)'!$A$1:$CZ$1,_xlfn.XLOOKUP($A197,'Copy of PY1 Data(H)'!$A$1:$A$288,'Copy of PY1 Data(H)'!$A$1:$CZ$288))</f>
        <v>759424</v>
      </c>
      <c r="BN197" s="180" cm="1">
        <f t="array" ref="BN197">_xlfn.XLOOKUP(BN$1,'Copy of PY1 Data(H)'!$A$1:$CZ$1,_xlfn.XLOOKUP($A197,'Copy of PY1 Data(H)'!$A$1:$A$288,'Copy of PY1 Data(H)'!$A$1:$CZ$288))</f>
        <v>24553</v>
      </c>
      <c r="BO197" s="180" cm="1">
        <f t="array" ref="BO197">_xlfn.XLOOKUP(BO$1,'Copy of PY1 Data(H)'!$A$1:$CZ$1,_xlfn.XLOOKUP($A197,'Copy of PY1 Data(H)'!$A$1:$A$288,'Copy of PY1 Data(H)'!$A$1:$CZ$288))</f>
        <v>1333119</v>
      </c>
      <c r="BP197" s="180" cm="1">
        <f t="array" ref="BP197">_xlfn.XLOOKUP(BP$1,'Copy of PY1 Data(H)'!$A$1:$CZ$1,_xlfn.XLOOKUP($A197,'Copy of PY1 Data(H)'!$A$1:$A$288,'Copy of PY1 Data(H)'!$A$1:$CZ$288))</f>
        <v>507125</v>
      </c>
      <c r="BQ197" s="180" cm="1">
        <f t="array" ref="BQ197">_xlfn.XLOOKUP(BQ$1,'Copy of PY1 Data(H)'!$A$1:$CZ$1,_xlfn.XLOOKUP($A197,'Copy of PY1 Data(H)'!$A$1:$A$288,'Copy of PY1 Data(H)'!$A$1:$CZ$288))</f>
        <v>0</v>
      </c>
      <c r="BR197" s="180" cm="1">
        <f t="array" ref="BR197">_xlfn.XLOOKUP(BR$1,'Copy of PY1 Data(H)'!$A$1:$CZ$1,_xlfn.XLOOKUP($A197,'Copy of PY1 Data(H)'!$A$1:$A$288,'Copy of PY1 Data(H)'!$A$1:$CZ$288))</f>
        <v>82490</v>
      </c>
      <c r="BS197" s="180" cm="1">
        <f t="array" ref="BS197">_xlfn.XLOOKUP(BS$1,'Copy of PY1 Data(H)'!$A$1:$CZ$1,_xlfn.XLOOKUP($A197,'Copy of PY1 Data(H)'!$A$1:$A$288,'Copy of PY1 Data(H)'!$A$1:$CZ$288))</f>
        <v>0</v>
      </c>
      <c r="BT197" s="180" cm="1">
        <f t="array" ref="BT197">_xlfn.XLOOKUP(BT$1,'Copy of PY1 Data(H)'!$A$1:$CZ$1,_xlfn.XLOOKUP($A197,'Copy of PY1 Data(H)'!$A$1:$A$288,'Copy of PY1 Data(H)'!$A$1:$CZ$288))</f>
        <v>0</v>
      </c>
      <c r="BU197" s="180" cm="1">
        <f t="array" ref="BU197">_xlfn.XLOOKUP(BU$1,'Copy of PY1 Data(H)'!$A$1:$CZ$1,_xlfn.XLOOKUP($A197,'Copy of PY1 Data(H)'!$A$1:$A$288,'Copy of PY1 Data(H)'!$A$1:$CZ$288))</f>
        <v>282</v>
      </c>
      <c r="BV197" s="180" cm="1">
        <f t="array" ref="BV197">_xlfn.XLOOKUP(BV$1,'Copy of PY1 Data(H)'!$A$1:$CZ$1,_xlfn.XLOOKUP($A197,'Copy of PY1 Data(H)'!$A$1:$A$288,'Copy of PY1 Data(H)'!$A$1:$CZ$288))</f>
        <v>0</v>
      </c>
      <c r="BW197" s="180" cm="1">
        <f t="array" ref="BW197">_xlfn.XLOOKUP(BW$1,'Copy of PY1 Data(H)'!$A$1:$CZ$1,_xlfn.XLOOKUP($A197,'Copy of PY1 Data(H)'!$A$1:$A$288,'Copy of PY1 Data(H)'!$A$1:$CZ$288))</f>
        <v>70578</v>
      </c>
      <c r="BX197" s="180" cm="1">
        <f t="array" ref="BX197">_xlfn.XLOOKUP(BX$1,'Copy of PY1 Data(H)'!$A$1:$CZ$1,_xlfn.XLOOKUP($A197,'Copy of PY1 Data(H)'!$A$1:$A$288,'Copy of PY1 Data(H)'!$A$1:$CZ$288))</f>
        <v>0</v>
      </c>
      <c r="BY197" s="180" cm="1">
        <f t="array" ref="BY197">_xlfn.XLOOKUP(BY$1,'Copy of PY1 Data(H)'!$A$1:$CZ$1,_xlfn.XLOOKUP($A197,'Copy of PY1 Data(H)'!$A$1:$A$288,'Copy of PY1 Data(H)'!$A$1:$CZ$288))</f>
        <v>516922</v>
      </c>
      <c r="BZ197" s="180" cm="1">
        <f t="array" ref="BZ197">_xlfn.XLOOKUP(BZ$1,'Copy of PY1 Data(H)'!$A$1:$CZ$1,_xlfn.XLOOKUP($A197,'Copy of PY1 Data(H)'!$A$1:$A$288,'Copy of PY1 Data(H)'!$A$1:$CZ$288))</f>
        <v>52792</v>
      </c>
      <c r="CA197" s="180" cm="1">
        <f t="array" ref="CA197">_xlfn.XLOOKUP(CA$1,'Copy of PY1 Data(H)'!$A$1:$CZ$1,_xlfn.XLOOKUP($A197,'Copy of PY1 Data(H)'!$A$1:$A$288,'Copy of PY1 Data(H)'!$A$1:$CZ$288))</f>
        <v>0</v>
      </c>
      <c r="CB197" s="180" cm="1">
        <f t="array" ref="CB197">_xlfn.XLOOKUP(CB$1,'Copy of PY1 Data(H)'!$A$1:$CZ$1,_xlfn.XLOOKUP($A197,'Copy of PY1 Data(H)'!$A$1:$A$288,'Copy of PY1 Data(H)'!$A$1:$CZ$288))</f>
        <v>4657</v>
      </c>
      <c r="CC197" s="180" cm="1">
        <f t="array" ref="CC197">_xlfn.XLOOKUP(CC$1,'Copy of PY1 Data(H)'!$A$1:$CZ$1,_xlfn.XLOOKUP($A197,'Copy of PY1 Data(H)'!$A$1:$A$288,'Copy of PY1 Data(H)'!$A$1:$CZ$288))</f>
        <v>0</v>
      </c>
      <c r="CD197" s="180" cm="1">
        <f t="array" ref="CD197">_xlfn.XLOOKUP(CD$1,'Copy of PY1 Data(H)'!$A$1:$CZ$1,_xlfn.XLOOKUP($A197,'Copy of PY1 Data(H)'!$A$1:$A$288,'Copy of PY1 Data(H)'!$A$1:$CZ$288))</f>
        <v>0</v>
      </c>
    </row>
    <row r="198" spans="1:82" s="968" customFormat="1" x14ac:dyDescent="0.3">
      <c r="B198" s="968" t="s">
        <v>2969</v>
      </c>
      <c r="D198" s="968" t="e" cm="1">
        <f t="array" ref="D198">_xlfn.XLOOKUP(D$1,'Copy of PY1 Data(H)'!$A$1:$CZ$1,_xlfn.XLOOKUP($B198,'Copy of PY1 Data(H)'!$A$1:$A$288,'Copy of PY1 Data(H)'!$A$1:$CZ$288))</f>
        <v>#N/A</v>
      </c>
      <c r="E198" s="968" t="e" cm="1">
        <f t="array" ref="E198">_xlfn.XLOOKUP(E$1,'Copy of PY1 Data(H)'!$A$1:$CZ$1,_xlfn.XLOOKUP($B198,'Copy of PY1 Data(H)'!$A$1:$A$288,'Copy of PY1 Data(H)'!$A$1:$CZ$288))</f>
        <v>#N/A</v>
      </c>
      <c r="F198" s="968" t="e" cm="1">
        <f t="array" ref="F198">_xlfn.XLOOKUP(F$1,'Copy of PY1 Data(H)'!$A$1:$CZ$1,_xlfn.XLOOKUP($B198,'Copy of PY1 Data(H)'!$A$1:$A$288,'Copy of PY1 Data(H)'!$A$1:$CZ$288))</f>
        <v>#N/A</v>
      </c>
      <c r="G198" s="968" t="e" cm="1">
        <f t="array" ref="G198">_xlfn.XLOOKUP(G$1,'Copy of PY1 Data(H)'!$A$1:$CZ$1,_xlfn.XLOOKUP($B198,'Copy of PY1 Data(H)'!$A$1:$A$288,'Copy of PY1 Data(H)'!$A$1:$CZ$288))</f>
        <v>#N/A</v>
      </c>
      <c r="H198" s="968" t="e" cm="1">
        <f t="array" ref="H198">_xlfn.XLOOKUP(H$1,'Copy of PY1 Data(H)'!$A$1:$CZ$1,_xlfn.XLOOKUP($B198,'Copy of PY1 Data(H)'!$A$1:$A$288,'Copy of PY1 Data(H)'!$A$1:$CZ$288))</f>
        <v>#N/A</v>
      </c>
      <c r="I198" s="968" t="e" cm="1">
        <f t="array" ref="I198">_xlfn.XLOOKUP(I$1,'Copy of PY1 Data(H)'!$A$1:$CZ$1,_xlfn.XLOOKUP($B198,'Copy of PY1 Data(H)'!$A$1:$A$288,'Copy of PY1 Data(H)'!$A$1:$CZ$288))</f>
        <v>#N/A</v>
      </c>
      <c r="J198" s="968" t="e" cm="1">
        <f t="array" ref="J198">_xlfn.XLOOKUP(J$1,'Copy of PY1 Data(H)'!$A$1:$CZ$1,_xlfn.XLOOKUP($B198,'Copy of PY1 Data(H)'!$A$1:$A$288,'Copy of PY1 Data(H)'!$A$1:$CZ$288))</f>
        <v>#N/A</v>
      </c>
      <c r="K198" s="968" t="e" cm="1">
        <f t="array" ref="K198">_xlfn.XLOOKUP(K$1,'Copy of PY1 Data(H)'!$A$1:$CZ$1,_xlfn.XLOOKUP($B198,'Copy of PY1 Data(H)'!$A$1:$A$288,'Copy of PY1 Data(H)'!$A$1:$CZ$288))</f>
        <v>#N/A</v>
      </c>
      <c r="L198" s="968" t="e" cm="1">
        <f t="array" ref="L198">_xlfn.XLOOKUP(L$1,'Copy of PY1 Data(H)'!$A$1:$CZ$1,_xlfn.XLOOKUP($B198,'Copy of PY1 Data(H)'!$A$1:$A$288,'Copy of PY1 Data(H)'!$A$1:$CZ$288))</f>
        <v>#N/A</v>
      </c>
      <c r="M198" s="968" t="e" cm="1">
        <f t="array" ref="M198">_xlfn.XLOOKUP(M$1,'Copy of PY1 Data(H)'!$A$1:$CZ$1,_xlfn.XLOOKUP($B198,'Copy of PY1 Data(H)'!$A$1:$A$288,'Copy of PY1 Data(H)'!$A$1:$CZ$288))</f>
        <v>#N/A</v>
      </c>
      <c r="N198" s="968" t="e" cm="1">
        <f t="array" ref="N198">_xlfn.XLOOKUP(N$1,'Copy of PY1 Data(H)'!$A$1:$CZ$1,_xlfn.XLOOKUP($B198,'Copy of PY1 Data(H)'!$A$1:$A$288,'Copy of PY1 Data(H)'!$A$1:$CZ$288))</f>
        <v>#N/A</v>
      </c>
      <c r="O198" s="968" t="e" cm="1">
        <f t="array" ref="O198">_xlfn.XLOOKUP(O$1,'Copy of PY1 Data(H)'!$A$1:$CZ$1,_xlfn.XLOOKUP($B198,'Copy of PY1 Data(H)'!$A$1:$A$288,'Copy of PY1 Data(H)'!$A$1:$CZ$288))</f>
        <v>#N/A</v>
      </c>
      <c r="P198" s="968" t="e" cm="1">
        <f t="array" ref="P198">_xlfn.XLOOKUP(P$1,'Copy of PY1 Data(H)'!$A$1:$CZ$1,_xlfn.XLOOKUP($B198,'Copy of PY1 Data(H)'!$A$1:$A$288,'Copy of PY1 Data(H)'!$A$1:$CZ$288))</f>
        <v>#N/A</v>
      </c>
      <c r="Q198" s="968" t="e" cm="1">
        <f t="array" ref="Q198">_xlfn.XLOOKUP(Q$1,'Copy of PY1 Data(H)'!$A$1:$CZ$1,_xlfn.XLOOKUP($B198,'Copy of PY1 Data(H)'!$A$1:$A$288,'Copy of PY1 Data(H)'!$A$1:$CZ$288))</f>
        <v>#N/A</v>
      </c>
      <c r="R198" s="968" t="e" cm="1">
        <f t="array" ref="R198">_xlfn.XLOOKUP(R$1,'Copy of PY1 Data(H)'!$A$1:$CZ$1,_xlfn.XLOOKUP($B198,'Copy of PY1 Data(H)'!$A$1:$A$288,'Copy of PY1 Data(H)'!$A$1:$CZ$288))</f>
        <v>#N/A</v>
      </c>
      <c r="S198" s="968" t="e" cm="1">
        <f t="array" ref="S198">_xlfn.XLOOKUP(S$1,'Copy of PY1 Data(H)'!$A$1:$CZ$1,_xlfn.XLOOKUP($B198,'Copy of PY1 Data(H)'!$A$1:$A$288,'Copy of PY1 Data(H)'!$A$1:$CZ$288))</f>
        <v>#N/A</v>
      </c>
      <c r="T198" s="968" t="e" cm="1">
        <f t="array" ref="T198">_xlfn.XLOOKUP(T$1,'Copy of PY1 Data(H)'!$A$1:$CZ$1,_xlfn.XLOOKUP($B198,'Copy of PY1 Data(H)'!$A$1:$A$288,'Copy of PY1 Data(H)'!$A$1:$CZ$288))</f>
        <v>#N/A</v>
      </c>
      <c r="U198" s="968" t="e" cm="1">
        <f t="array" ref="U198">_xlfn.XLOOKUP(U$1,'Copy of PY1 Data(H)'!$A$1:$CZ$1,_xlfn.XLOOKUP($B198,'Copy of PY1 Data(H)'!$A$1:$A$288,'Copy of PY1 Data(H)'!$A$1:$CZ$288))</f>
        <v>#N/A</v>
      </c>
      <c r="V198" s="968" t="e" cm="1">
        <f t="array" ref="V198">_xlfn.XLOOKUP(V$1,'Copy of PY1 Data(H)'!$A$1:$CZ$1,_xlfn.XLOOKUP($B198,'Copy of PY1 Data(H)'!$A$1:$A$288,'Copy of PY1 Data(H)'!$A$1:$CZ$288))</f>
        <v>#N/A</v>
      </c>
      <c r="W198" s="968" t="e" cm="1">
        <f t="array" ref="W198">_xlfn.XLOOKUP(W$1,'Copy of PY1 Data(H)'!$A$1:$CZ$1,_xlfn.XLOOKUP($B198,'Copy of PY1 Data(H)'!$A$1:$A$288,'Copy of PY1 Data(H)'!$A$1:$CZ$288))</f>
        <v>#N/A</v>
      </c>
      <c r="X198" s="968" t="e" cm="1">
        <f t="array" ref="X198">_xlfn.XLOOKUP(X$1,'Copy of PY1 Data(H)'!$A$1:$CZ$1,_xlfn.XLOOKUP($B198,'Copy of PY1 Data(H)'!$A$1:$A$288,'Copy of PY1 Data(H)'!$A$1:$CZ$288))</f>
        <v>#N/A</v>
      </c>
      <c r="Y198" s="968" t="e" cm="1">
        <f t="array" ref="Y198">_xlfn.XLOOKUP(Y$1,'Copy of PY1 Data(H)'!$A$1:$CZ$1,_xlfn.XLOOKUP($B198,'Copy of PY1 Data(H)'!$A$1:$A$288,'Copy of PY1 Data(H)'!$A$1:$CZ$288))</f>
        <v>#N/A</v>
      </c>
      <c r="Z198" s="968" t="e" cm="1">
        <f t="array" ref="Z198">_xlfn.XLOOKUP(Z$1,'Copy of PY1 Data(H)'!$A$1:$CZ$1,_xlfn.XLOOKUP($B198,'Copy of PY1 Data(H)'!$A$1:$A$288,'Copy of PY1 Data(H)'!$A$1:$CZ$288))</f>
        <v>#N/A</v>
      </c>
      <c r="AA198" s="968" t="e" cm="1">
        <f t="array" ref="AA198">_xlfn.XLOOKUP(AA$1,'Copy of PY1 Data(H)'!$A$1:$CZ$1,_xlfn.XLOOKUP($B198,'Copy of PY1 Data(H)'!$A$1:$A$288,'Copy of PY1 Data(H)'!$A$1:$CZ$288))</f>
        <v>#N/A</v>
      </c>
      <c r="AB198" s="968" t="e" cm="1">
        <f t="array" ref="AB198">_xlfn.XLOOKUP(AB$1,'Copy of PY1 Data(H)'!$A$1:$CZ$1,_xlfn.XLOOKUP($B198,'Copy of PY1 Data(H)'!$A$1:$A$288,'Copy of PY1 Data(H)'!$A$1:$CZ$288))</f>
        <v>#N/A</v>
      </c>
      <c r="AC198" s="968" t="e" cm="1">
        <f t="array" ref="AC198">_xlfn.XLOOKUP(AC$1,'Copy of PY1 Data(H)'!$A$1:$CZ$1,_xlfn.XLOOKUP($B198,'Copy of PY1 Data(H)'!$A$1:$A$288,'Copy of PY1 Data(H)'!$A$1:$CZ$288))</f>
        <v>#N/A</v>
      </c>
      <c r="AD198" s="968" t="e" cm="1">
        <f t="array" ref="AD198">_xlfn.XLOOKUP(AD$1,'Copy of PY1 Data(H)'!$A$1:$CZ$1,_xlfn.XLOOKUP($B198,'Copy of PY1 Data(H)'!$A$1:$A$288,'Copy of PY1 Data(H)'!$A$1:$CZ$288))</f>
        <v>#N/A</v>
      </c>
      <c r="AE198" s="968" t="e" cm="1">
        <f t="array" ref="AE198">_xlfn.XLOOKUP(AE$1,'Copy of PY1 Data(H)'!$A$1:$CZ$1,_xlfn.XLOOKUP($B198,'Copy of PY1 Data(H)'!$A$1:$A$288,'Copy of PY1 Data(H)'!$A$1:$CZ$288))</f>
        <v>#N/A</v>
      </c>
      <c r="AF198" s="968" t="e" cm="1">
        <f t="array" ref="AF198">_xlfn.XLOOKUP(AF$1,'Copy of PY1 Data(H)'!$A$1:$CZ$1,_xlfn.XLOOKUP($B198,'Copy of PY1 Data(H)'!$A$1:$A$288,'Copy of PY1 Data(H)'!$A$1:$CZ$288))</f>
        <v>#N/A</v>
      </c>
      <c r="AG198" s="968" t="e" cm="1">
        <f t="array" ref="AG198">_xlfn.XLOOKUP(AG$1,'Copy of PY1 Data(H)'!$A$1:$CZ$1,_xlfn.XLOOKUP($B198,'Copy of PY1 Data(H)'!$A$1:$A$288,'Copy of PY1 Data(H)'!$A$1:$CZ$288))</f>
        <v>#N/A</v>
      </c>
      <c r="AH198" s="968" t="e" cm="1">
        <f t="array" ref="AH198">_xlfn.XLOOKUP(AH$1,'Copy of PY1 Data(H)'!$A$1:$CZ$1,_xlfn.XLOOKUP($B198,'Copy of PY1 Data(H)'!$A$1:$A$288,'Copy of PY1 Data(H)'!$A$1:$CZ$288))</f>
        <v>#N/A</v>
      </c>
      <c r="AI198" s="968" t="e" cm="1">
        <f t="array" ref="AI198">_xlfn.XLOOKUP(AI$1,'Copy of PY1 Data(H)'!$A$1:$CZ$1,_xlfn.XLOOKUP($B198,'Copy of PY1 Data(H)'!$A$1:$A$288,'Copy of PY1 Data(H)'!$A$1:$CZ$288))</f>
        <v>#N/A</v>
      </c>
      <c r="AJ198" s="968" t="e" cm="1">
        <f t="array" ref="AJ198">_xlfn.XLOOKUP(AJ$1,'Copy of PY1 Data(H)'!$A$1:$CZ$1,_xlfn.XLOOKUP($B198,'Copy of PY1 Data(H)'!$A$1:$A$288,'Copy of PY1 Data(H)'!$A$1:$CZ$288))</f>
        <v>#N/A</v>
      </c>
      <c r="AK198" s="968" t="e" cm="1">
        <f t="array" ref="AK198">_xlfn.XLOOKUP(AK$1,'Copy of PY1 Data(H)'!$A$1:$CZ$1,_xlfn.XLOOKUP($B198,'Copy of PY1 Data(H)'!$A$1:$A$288,'Copy of PY1 Data(H)'!$A$1:$CZ$288))</f>
        <v>#N/A</v>
      </c>
      <c r="AL198" s="968" t="e" cm="1">
        <f t="array" ref="AL198">_xlfn.XLOOKUP(AL$1,'Copy of PY1 Data(H)'!$A$1:$CZ$1,_xlfn.XLOOKUP($B198,'Copy of PY1 Data(H)'!$A$1:$A$288,'Copy of PY1 Data(H)'!$A$1:$CZ$288))</f>
        <v>#N/A</v>
      </c>
      <c r="AM198" s="968" t="e" cm="1">
        <f t="array" ref="AM198">_xlfn.XLOOKUP(AM$1,'Copy of PY1 Data(H)'!$A$1:$CZ$1,_xlfn.XLOOKUP($B198,'Copy of PY1 Data(H)'!$A$1:$A$288,'Copy of PY1 Data(H)'!$A$1:$CZ$288))</f>
        <v>#N/A</v>
      </c>
      <c r="AN198" s="968" t="e" cm="1">
        <f t="array" ref="AN198">_xlfn.XLOOKUP(AN$1,'Copy of PY1 Data(H)'!$A$1:$CZ$1,_xlfn.XLOOKUP($B198,'Copy of PY1 Data(H)'!$A$1:$A$288,'Copy of PY1 Data(H)'!$A$1:$CZ$288))</f>
        <v>#N/A</v>
      </c>
      <c r="AO198" s="968" t="e" cm="1">
        <f t="array" ref="AO198">_xlfn.XLOOKUP(AO$1,'Copy of PY1 Data(H)'!$A$1:$CZ$1,_xlfn.XLOOKUP($B198,'Copy of PY1 Data(H)'!$A$1:$A$288,'Copy of PY1 Data(H)'!$A$1:$CZ$288))</f>
        <v>#N/A</v>
      </c>
      <c r="AP198" s="968" t="e" cm="1">
        <f t="array" ref="AP198">_xlfn.XLOOKUP(AP$1,'Copy of PY1 Data(H)'!$A$1:$CZ$1,_xlfn.XLOOKUP($B198,'Copy of PY1 Data(H)'!$A$1:$A$288,'Copy of PY1 Data(H)'!$A$1:$CZ$288))</f>
        <v>#N/A</v>
      </c>
      <c r="AQ198" s="968" t="e" cm="1">
        <f t="array" ref="AQ198">_xlfn.XLOOKUP(AQ$1,'Copy of PY1 Data(H)'!$A$1:$CZ$1,_xlfn.XLOOKUP($B198,'Copy of PY1 Data(H)'!$A$1:$A$288,'Copy of PY1 Data(H)'!$A$1:$CZ$288))</f>
        <v>#N/A</v>
      </c>
      <c r="AR198" s="968" t="e" cm="1">
        <f t="array" ref="AR198">_xlfn.XLOOKUP(AR$1,'Copy of PY1 Data(H)'!$A$1:$CZ$1,_xlfn.XLOOKUP($B198,'Copy of PY1 Data(H)'!$A$1:$A$288,'Copy of PY1 Data(H)'!$A$1:$CZ$288))</f>
        <v>#N/A</v>
      </c>
      <c r="AS198" s="968" t="e" cm="1">
        <f t="array" ref="AS198">_xlfn.XLOOKUP(AS$1,'Copy of PY1 Data(H)'!$A$1:$CZ$1,_xlfn.XLOOKUP($B198,'Copy of PY1 Data(H)'!$A$1:$A$288,'Copy of PY1 Data(H)'!$A$1:$CZ$288))</f>
        <v>#N/A</v>
      </c>
      <c r="AT198" s="968" t="e" cm="1">
        <f t="array" ref="AT198">_xlfn.XLOOKUP(AT$1,'Copy of PY1 Data(H)'!$A$1:$CZ$1,_xlfn.XLOOKUP($B198,'Copy of PY1 Data(H)'!$A$1:$A$288,'Copy of PY1 Data(H)'!$A$1:$CZ$288))</f>
        <v>#N/A</v>
      </c>
      <c r="AU198" s="968" t="e" cm="1">
        <f t="array" ref="AU198">_xlfn.XLOOKUP(AU$1,'Copy of PY1 Data(H)'!$A$1:$CZ$1,_xlfn.XLOOKUP($B198,'Copy of PY1 Data(H)'!$A$1:$A$288,'Copy of PY1 Data(H)'!$A$1:$CZ$288))</f>
        <v>#N/A</v>
      </c>
      <c r="AV198" s="968" t="e" cm="1">
        <f t="array" ref="AV198">_xlfn.XLOOKUP(AV$1,'Copy of PY1 Data(H)'!$A$1:$CZ$1,_xlfn.XLOOKUP($B198,'Copy of PY1 Data(H)'!$A$1:$A$288,'Copy of PY1 Data(H)'!$A$1:$CZ$288))</f>
        <v>#N/A</v>
      </c>
      <c r="AW198" s="968" t="e" cm="1">
        <f t="array" ref="AW198">_xlfn.XLOOKUP(AW$1,'Copy of PY1 Data(H)'!$A$1:$CZ$1,_xlfn.XLOOKUP($B198,'Copy of PY1 Data(H)'!$A$1:$A$288,'Copy of PY1 Data(H)'!$A$1:$CZ$288))</f>
        <v>#N/A</v>
      </c>
      <c r="AX198" s="968" t="e" cm="1">
        <f t="array" ref="AX198">_xlfn.XLOOKUP(AX$1,'Copy of PY1 Data(H)'!$A$1:$CZ$1,_xlfn.XLOOKUP($B198,'Copy of PY1 Data(H)'!$A$1:$A$288,'Copy of PY1 Data(H)'!$A$1:$CZ$288))</f>
        <v>#N/A</v>
      </c>
      <c r="AY198" s="968" t="e" cm="1">
        <f t="array" ref="AY198">_xlfn.XLOOKUP(AY$1,'Copy of PY1 Data(H)'!$A$1:$CZ$1,_xlfn.XLOOKUP($B198,'Copy of PY1 Data(H)'!$A$1:$A$288,'Copy of PY1 Data(H)'!$A$1:$CZ$288))</f>
        <v>#N/A</v>
      </c>
      <c r="AZ198" s="968" t="e" cm="1">
        <f t="array" ref="AZ198">_xlfn.XLOOKUP(AZ$1,'Copy of PY1 Data(H)'!$A$1:$CZ$1,_xlfn.XLOOKUP($B198,'Copy of PY1 Data(H)'!$A$1:$A$288,'Copy of PY1 Data(H)'!$A$1:$CZ$288))</f>
        <v>#N/A</v>
      </c>
      <c r="BA198" s="968" t="e" cm="1">
        <f t="array" ref="BA198">_xlfn.XLOOKUP(BA$1,'Copy of PY1 Data(H)'!$A$1:$CZ$1,_xlfn.XLOOKUP($B198,'Copy of PY1 Data(H)'!$A$1:$A$288,'Copy of PY1 Data(H)'!$A$1:$CZ$288))</f>
        <v>#N/A</v>
      </c>
      <c r="BB198" s="968" t="e" cm="1">
        <f t="array" ref="BB198">_xlfn.XLOOKUP(BB$1,'Copy of PY1 Data(H)'!$A$1:$CZ$1,_xlfn.XLOOKUP($B198,'Copy of PY1 Data(H)'!$A$1:$A$288,'Copy of PY1 Data(H)'!$A$1:$CZ$288))</f>
        <v>#N/A</v>
      </c>
      <c r="BC198" s="968" t="e" cm="1">
        <f t="array" ref="BC198">_xlfn.XLOOKUP(BC$1,'Copy of PY1 Data(H)'!$A$1:$CZ$1,_xlfn.XLOOKUP($B198,'Copy of PY1 Data(H)'!$A$1:$A$288,'Copy of PY1 Data(H)'!$A$1:$CZ$288))</f>
        <v>#N/A</v>
      </c>
      <c r="BD198" s="968" t="e" cm="1">
        <f t="array" ref="BD198">_xlfn.XLOOKUP(BD$1,'Copy of PY1 Data(H)'!$A$1:$CZ$1,_xlfn.XLOOKUP($B198,'Copy of PY1 Data(H)'!$A$1:$A$288,'Copy of PY1 Data(H)'!$A$1:$CZ$288))</f>
        <v>#N/A</v>
      </c>
      <c r="BE198" s="968" t="e" cm="1">
        <f t="array" ref="BE198">_xlfn.XLOOKUP(BE$1,'Copy of PY1 Data(H)'!$A$1:$CZ$1,_xlfn.XLOOKUP($B198,'Copy of PY1 Data(H)'!$A$1:$A$288,'Copy of PY1 Data(H)'!$A$1:$CZ$288))</f>
        <v>#N/A</v>
      </c>
      <c r="BF198" s="968" t="e" cm="1">
        <f t="array" ref="BF198">_xlfn.XLOOKUP(BF$1,'Copy of PY1 Data(H)'!$A$1:$CZ$1,_xlfn.XLOOKUP($B198,'Copy of PY1 Data(H)'!$A$1:$A$288,'Copy of PY1 Data(H)'!$A$1:$CZ$288))</f>
        <v>#N/A</v>
      </c>
      <c r="BG198" s="968" t="e" cm="1">
        <f t="array" ref="BG198">_xlfn.XLOOKUP(BG$1,'Copy of PY1 Data(H)'!$A$1:$CZ$1,_xlfn.XLOOKUP($B198,'Copy of PY1 Data(H)'!$A$1:$A$288,'Copy of PY1 Data(H)'!$A$1:$CZ$288))</f>
        <v>#N/A</v>
      </c>
      <c r="BH198" s="968" t="e" cm="1">
        <f t="array" ref="BH198">_xlfn.XLOOKUP(BH$1,'Copy of PY1 Data(H)'!$A$1:$CZ$1,_xlfn.XLOOKUP($B198,'Copy of PY1 Data(H)'!$A$1:$A$288,'Copy of PY1 Data(H)'!$A$1:$CZ$288))</f>
        <v>#N/A</v>
      </c>
      <c r="BI198" s="968" t="e" cm="1">
        <f t="array" ref="BI198">_xlfn.XLOOKUP(BI$1,'Copy of PY1 Data(H)'!$A$1:$CZ$1,_xlfn.XLOOKUP($B198,'Copy of PY1 Data(H)'!$A$1:$A$288,'Copy of PY1 Data(H)'!$A$1:$CZ$288))</f>
        <v>#N/A</v>
      </c>
      <c r="BJ198" s="968" t="e" cm="1">
        <f t="array" ref="BJ198">_xlfn.XLOOKUP(BJ$1,'Copy of PY1 Data(H)'!$A$1:$CZ$1,_xlfn.XLOOKUP($B198,'Copy of PY1 Data(H)'!$A$1:$A$288,'Copy of PY1 Data(H)'!$A$1:$CZ$288))</f>
        <v>#N/A</v>
      </c>
      <c r="BK198" s="968" t="e" cm="1">
        <f t="array" ref="BK198">_xlfn.XLOOKUP(BK$1,'Copy of PY1 Data(H)'!$A$1:$CZ$1,_xlfn.XLOOKUP($B198,'Copy of PY1 Data(H)'!$A$1:$A$288,'Copy of PY1 Data(H)'!$A$1:$CZ$288))</f>
        <v>#N/A</v>
      </c>
      <c r="BL198" s="968" t="e" cm="1">
        <f t="array" ref="BL198">_xlfn.XLOOKUP(BL$1,'Copy of PY1 Data(H)'!$A$1:$CZ$1,_xlfn.XLOOKUP($B198,'Copy of PY1 Data(H)'!$A$1:$A$288,'Copy of PY1 Data(H)'!$A$1:$CZ$288))</f>
        <v>#N/A</v>
      </c>
      <c r="BM198" s="968" t="e" cm="1">
        <f t="array" ref="BM198">_xlfn.XLOOKUP(BM$1,'Copy of PY1 Data(H)'!$A$1:$CZ$1,_xlfn.XLOOKUP($B198,'Copy of PY1 Data(H)'!$A$1:$A$288,'Copy of PY1 Data(H)'!$A$1:$CZ$288))</f>
        <v>#N/A</v>
      </c>
      <c r="BN198" s="968" t="e" cm="1">
        <f t="array" ref="BN198">_xlfn.XLOOKUP(BN$1,'Copy of PY1 Data(H)'!$A$1:$CZ$1,_xlfn.XLOOKUP($B198,'Copy of PY1 Data(H)'!$A$1:$A$288,'Copy of PY1 Data(H)'!$A$1:$CZ$288))</f>
        <v>#N/A</v>
      </c>
      <c r="BO198" s="968" t="e" cm="1">
        <f t="array" ref="BO198">_xlfn.XLOOKUP(BO$1,'Copy of PY1 Data(H)'!$A$1:$CZ$1,_xlfn.XLOOKUP($B198,'Copy of PY1 Data(H)'!$A$1:$A$288,'Copy of PY1 Data(H)'!$A$1:$CZ$288))</f>
        <v>#N/A</v>
      </c>
      <c r="BP198" s="968" t="e" cm="1">
        <f t="array" ref="BP198">_xlfn.XLOOKUP(BP$1,'Copy of PY1 Data(H)'!$A$1:$CZ$1,_xlfn.XLOOKUP($B198,'Copy of PY1 Data(H)'!$A$1:$A$288,'Copy of PY1 Data(H)'!$A$1:$CZ$288))</f>
        <v>#N/A</v>
      </c>
      <c r="BQ198" s="968" t="e" cm="1">
        <f t="array" ref="BQ198">_xlfn.XLOOKUP(BQ$1,'Copy of PY1 Data(H)'!$A$1:$CZ$1,_xlfn.XLOOKUP($B198,'Copy of PY1 Data(H)'!$A$1:$A$288,'Copy of PY1 Data(H)'!$A$1:$CZ$288))</f>
        <v>#N/A</v>
      </c>
      <c r="BR198" s="968" t="e" cm="1">
        <f t="array" ref="BR198">_xlfn.XLOOKUP(BR$1,'Copy of PY1 Data(H)'!$A$1:$CZ$1,_xlfn.XLOOKUP($B198,'Copy of PY1 Data(H)'!$A$1:$A$288,'Copy of PY1 Data(H)'!$A$1:$CZ$288))</f>
        <v>#N/A</v>
      </c>
      <c r="BS198" s="968" t="e" cm="1">
        <f t="array" ref="BS198">_xlfn.XLOOKUP(BS$1,'Copy of PY1 Data(H)'!$A$1:$CZ$1,_xlfn.XLOOKUP($B198,'Copy of PY1 Data(H)'!$A$1:$A$288,'Copy of PY1 Data(H)'!$A$1:$CZ$288))</f>
        <v>#N/A</v>
      </c>
      <c r="BT198" s="968" t="e" cm="1">
        <f t="array" ref="BT198">_xlfn.XLOOKUP(BT$1,'Copy of PY1 Data(H)'!$A$1:$CZ$1,_xlfn.XLOOKUP($B198,'Copy of PY1 Data(H)'!$A$1:$A$288,'Copy of PY1 Data(H)'!$A$1:$CZ$288))</f>
        <v>#N/A</v>
      </c>
      <c r="BU198" s="968" t="e" cm="1">
        <f t="array" ref="BU198">_xlfn.XLOOKUP(BU$1,'Copy of PY1 Data(H)'!$A$1:$CZ$1,_xlfn.XLOOKUP($B198,'Copy of PY1 Data(H)'!$A$1:$A$288,'Copy of PY1 Data(H)'!$A$1:$CZ$288))</f>
        <v>#N/A</v>
      </c>
      <c r="BV198" s="968" t="e" cm="1">
        <f t="array" ref="BV198">_xlfn.XLOOKUP(BV$1,'Copy of PY1 Data(H)'!$A$1:$CZ$1,_xlfn.XLOOKUP($B198,'Copy of PY1 Data(H)'!$A$1:$A$288,'Copy of PY1 Data(H)'!$A$1:$CZ$288))</f>
        <v>#N/A</v>
      </c>
      <c r="BW198" s="968" t="e" cm="1">
        <f t="array" ref="BW198">_xlfn.XLOOKUP(BW$1,'Copy of PY1 Data(H)'!$A$1:$CZ$1,_xlfn.XLOOKUP($B198,'Copy of PY1 Data(H)'!$A$1:$A$288,'Copy of PY1 Data(H)'!$A$1:$CZ$288))</f>
        <v>#N/A</v>
      </c>
      <c r="BX198" s="968" t="e" cm="1">
        <f t="array" ref="BX198">_xlfn.XLOOKUP(BX$1,'Copy of PY1 Data(H)'!$A$1:$CZ$1,_xlfn.XLOOKUP($B198,'Copy of PY1 Data(H)'!$A$1:$A$288,'Copy of PY1 Data(H)'!$A$1:$CZ$288))</f>
        <v>#N/A</v>
      </c>
      <c r="BY198" s="968" t="e" cm="1">
        <f t="array" ref="BY198">_xlfn.XLOOKUP(BY$1,'Copy of PY1 Data(H)'!$A$1:$CZ$1,_xlfn.XLOOKUP($B198,'Copy of PY1 Data(H)'!$A$1:$A$288,'Copy of PY1 Data(H)'!$A$1:$CZ$288))</f>
        <v>#N/A</v>
      </c>
      <c r="BZ198" s="968" t="e" cm="1">
        <f t="array" ref="BZ198">_xlfn.XLOOKUP(BZ$1,'Copy of PY1 Data(H)'!$A$1:$CZ$1,_xlfn.XLOOKUP($B198,'Copy of PY1 Data(H)'!$A$1:$A$288,'Copy of PY1 Data(H)'!$A$1:$CZ$288))</f>
        <v>#N/A</v>
      </c>
      <c r="CA198" s="968" t="e" cm="1">
        <f t="array" ref="CA198">_xlfn.XLOOKUP(CA$1,'Copy of PY1 Data(H)'!$A$1:$CZ$1,_xlfn.XLOOKUP($B198,'Copy of PY1 Data(H)'!$A$1:$A$288,'Copy of PY1 Data(H)'!$A$1:$CZ$288))</f>
        <v>#N/A</v>
      </c>
      <c r="CB198" s="968" t="e" cm="1">
        <f t="array" ref="CB198">_xlfn.XLOOKUP(CB$1,'Copy of PY1 Data(H)'!$A$1:$CZ$1,_xlfn.XLOOKUP($B198,'Copy of PY1 Data(H)'!$A$1:$A$288,'Copy of PY1 Data(H)'!$A$1:$CZ$288))</f>
        <v>#N/A</v>
      </c>
      <c r="CC198" s="968" t="e" cm="1">
        <f t="array" ref="CC198">_xlfn.XLOOKUP(CC$1,'Copy of PY1 Data(H)'!$A$1:$CZ$1,_xlfn.XLOOKUP($B198,'Copy of PY1 Data(H)'!$A$1:$A$288,'Copy of PY1 Data(H)'!$A$1:$CZ$288))</f>
        <v>#N/A</v>
      </c>
      <c r="CD198" s="968" t="e" cm="1">
        <f t="array" ref="CD198">_xlfn.XLOOKUP(CD$1,'Copy of PY1 Data(H)'!$A$1:$CZ$1,_xlfn.XLOOKUP($B198,'Copy of PY1 Data(H)'!$A$1:$A$288,'Copy of PY1 Data(H)'!$A$1:$CZ$288))</f>
        <v>#N/A</v>
      </c>
    </row>
    <row r="199" spans="1:82" s="968" customFormat="1" x14ac:dyDescent="0.3">
      <c r="B199" s="968" t="s">
        <v>2969</v>
      </c>
      <c r="D199" s="968" t="e" cm="1">
        <f t="array" ref="D199">_xlfn.XLOOKUP(D$1,'Copy of PY1 Data(H)'!$A$1:$CZ$1,_xlfn.XLOOKUP($B199,'Copy of PY1 Data(H)'!$A$1:$A$288,'Copy of PY1 Data(H)'!$A$1:$CZ$288))</f>
        <v>#N/A</v>
      </c>
      <c r="E199" s="968" t="e" cm="1">
        <f t="array" ref="E199">_xlfn.XLOOKUP(E$1,'Copy of PY1 Data(H)'!$A$1:$CZ$1,_xlfn.XLOOKUP($B199,'Copy of PY1 Data(H)'!$A$1:$A$288,'Copy of PY1 Data(H)'!$A$1:$CZ$288))</f>
        <v>#N/A</v>
      </c>
      <c r="F199" s="968" t="e" cm="1">
        <f t="array" ref="F199">_xlfn.XLOOKUP(F$1,'Copy of PY1 Data(H)'!$A$1:$CZ$1,_xlfn.XLOOKUP($B199,'Copy of PY1 Data(H)'!$A$1:$A$288,'Copy of PY1 Data(H)'!$A$1:$CZ$288))</f>
        <v>#N/A</v>
      </c>
      <c r="G199" s="968" t="e" cm="1">
        <f t="array" ref="G199">_xlfn.XLOOKUP(G$1,'Copy of PY1 Data(H)'!$A$1:$CZ$1,_xlfn.XLOOKUP($B199,'Copy of PY1 Data(H)'!$A$1:$A$288,'Copy of PY1 Data(H)'!$A$1:$CZ$288))</f>
        <v>#N/A</v>
      </c>
      <c r="H199" s="968" t="e" cm="1">
        <f t="array" ref="H199">_xlfn.XLOOKUP(H$1,'Copy of PY1 Data(H)'!$A$1:$CZ$1,_xlfn.XLOOKUP($B199,'Copy of PY1 Data(H)'!$A$1:$A$288,'Copy of PY1 Data(H)'!$A$1:$CZ$288))</f>
        <v>#N/A</v>
      </c>
      <c r="I199" s="968" t="e" cm="1">
        <f t="array" ref="I199">_xlfn.XLOOKUP(I$1,'Copy of PY1 Data(H)'!$A$1:$CZ$1,_xlfn.XLOOKUP($B199,'Copy of PY1 Data(H)'!$A$1:$A$288,'Copy of PY1 Data(H)'!$A$1:$CZ$288))</f>
        <v>#N/A</v>
      </c>
      <c r="J199" s="968" t="e" cm="1">
        <f t="array" ref="J199">_xlfn.XLOOKUP(J$1,'Copy of PY1 Data(H)'!$A$1:$CZ$1,_xlfn.XLOOKUP($B199,'Copy of PY1 Data(H)'!$A$1:$A$288,'Copy of PY1 Data(H)'!$A$1:$CZ$288))</f>
        <v>#N/A</v>
      </c>
      <c r="K199" s="968" t="e" cm="1">
        <f t="array" ref="K199">_xlfn.XLOOKUP(K$1,'Copy of PY1 Data(H)'!$A$1:$CZ$1,_xlfn.XLOOKUP($B199,'Copy of PY1 Data(H)'!$A$1:$A$288,'Copy of PY1 Data(H)'!$A$1:$CZ$288))</f>
        <v>#N/A</v>
      </c>
      <c r="L199" s="968" t="e" cm="1">
        <f t="array" ref="L199">_xlfn.XLOOKUP(L$1,'Copy of PY1 Data(H)'!$A$1:$CZ$1,_xlfn.XLOOKUP($B199,'Copy of PY1 Data(H)'!$A$1:$A$288,'Copy of PY1 Data(H)'!$A$1:$CZ$288))</f>
        <v>#N/A</v>
      </c>
      <c r="M199" s="968" t="e" cm="1">
        <f t="array" ref="M199">_xlfn.XLOOKUP(M$1,'Copy of PY1 Data(H)'!$A$1:$CZ$1,_xlfn.XLOOKUP($B199,'Copy of PY1 Data(H)'!$A$1:$A$288,'Copy of PY1 Data(H)'!$A$1:$CZ$288))</f>
        <v>#N/A</v>
      </c>
      <c r="N199" s="968" t="e" cm="1">
        <f t="array" ref="N199">_xlfn.XLOOKUP(N$1,'Copy of PY1 Data(H)'!$A$1:$CZ$1,_xlfn.XLOOKUP($B199,'Copy of PY1 Data(H)'!$A$1:$A$288,'Copy of PY1 Data(H)'!$A$1:$CZ$288))</f>
        <v>#N/A</v>
      </c>
      <c r="O199" s="968" t="e" cm="1">
        <f t="array" ref="O199">_xlfn.XLOOKUP(O$1,'Copy of PY1 Data(H)'!$A$1:$CZ$1,_xlfn.XLOOKUP($B199,'Copy of PY1 Data(H)'!$A$1:$A$288,'Copy of PY1 Data(H)'!$A$1:$CZ$288))</f>
        <v>#N/A</v>
      </c>
      <c r="P199" s="968" t="e" cm="1">
        <f t="array" ref="P199">_xlfn.XLOOKUP(P$1,'Copy of PY1 Data(H)'!$A$1:$CZ$1,_xlfn.XLOOKUP($B199,'Copy of PY1 Data(H)'!$A$1:$A$288,'Copy of PY1 Data(H)'!$A$1:$CZ$288))</f>
        <v>#N/A</v>
      </c>
      <c r="Q199" s="968" t="e" cm="1">
        <f t="array" ref="Q199">_xlfn.XLOOKUP(Q$1,'Copy of PY1 Data(H)'!$A$1:$CZ$1,_xlfn.XLOOKUP($B199,'Copy of PY1 Data(H)'!$A$1:$A$288,'Copy of PY1 Data(H)'!$A$1:$CZ$288))</f>
        <v>#N/A</v>
      </c>
      <c r="R199" s="968" t="e" cm="1">
        <f t="array" ref="R199">_xlfn.XLOOKUP(R$1,'Copy of PY1 Data(H)'!$A$1:$CZ$1,_xlfn.XLOOKUP($B199,'Copy of PY1 Data(H)'!$A$1:$A$288,'Copy of PY1 Data(H)'!$A$1:$CZ$288))</f>
        <v>#N/A</v>
      </c>
      <c r="S199" s="968" t="e" cm="1">
        <f t="array" ref="S199">_xlfn.XLOOKUP(S$1,'Copy of PY1 Data(H)'!$A$1:$CZ$1,_xlfn.XLOOKUP($B199,'Copy of PY1 Data(H)'!$A$1:$A$288,'Copy of PY1 Data(H)'!$A$1:$CZ$288))</f>
        <v>#N/A</v>
      </c>
      <c r="T199" s="968" t="e" cm="1">
        <f t="array" ref="T199">_xlfn.XLOOKUP(T$1,'Copy of PY1 Data(H)'!$A$1:$CZ$1,_xlfn.XLOOKUP($B199,'Copy of PY1 Data(H)'!$A$1:$A$288,'Copy of PY1 Data(H)'!$A$1:$CZ$288))</f>
        <v>#N/A</v>
      </c>
      <c r="U199" s="968" t="e" cm="1">
        <f t="array" ref="U199">_xlfn.XLOOKUP(U$1,'Copy of PY1 Data(H)'!$A$1:$CZ$1,_xlfn.XLOOKUP($B199,'Copy of PY1 Data(H)'!$A$1:$A$288,'Copy of PY1 Data(H)'!$A$1:$CZ$288))</f>
        <v>#N/A</v>
      </c>
      <c r="V199" s="968" t="e" cm="1">
        <f t="array" ref="V199">_xlfn.XLOOKUP(V$1,'Copy of PY1 Data(H)'!$A$1:$CZ$1,_xlfn.XLOOKUP($B199,'Copy of PY1 Data(H)'!$A$1:$A$288,'Copy of PY1 Data(H)'!$A$1:$CZ$288))</f>
        <v>#N/A</v>
      </c>
      <c r="W199" s="968" t="e" cm="1">
        <f t="array" ref="W199">_xlfn.XLOOKUP(W$1,'Copy of PY1 Data(H)'!$A$1:$CZ$1,_xlfn.XLOOKUP($B199,'Copy of PY1 Data(H)'!$A$1:$A$288,'Copy of PY1 Data(H)'!$A$1:$CZ$288))</f>
        <v>#N/A</v>
      </c>
      <c r="X199" s="968" t="e" cm="1">
        <f t="array" ref="X199">_xlfn.XLOOKUP(X$1,'Copy of PY1 Data(H)'!$A$1:$CZ$1,_xlfn.XLOOKUP($B199,'Copy of PY1 Data(H)'!$A$1:$A$288,'Copy of PY1 Data(H)'!$A$1:$CZ$288))</f>
        <v>#N/A</v>
      </c>
      <c r="Y199" s="968" t="e" cm="1">
        <f t="array" ref="Y199">_xlfn.XLOOKUP(Y$1,'Copy of PY1 Data(H)'!$A$1:$CZ$1,_xlfn.XLOOKUP($B199,'Copy of PY1 Data(H)'!$A$1:$A$288,'Copy of PY1 Data(H)'!$A$1:$CZ$288))</f>
        <v>#N/A</v>
      </c>
      <c r="Z199" s="968" t="e" cm="1">
        <f t="array" ref="Z199">_xlfn.XLOOKUP(Z$1,'Copy of PY1 Data(H)'!$A$1:$CZ$1,_xlfn.XLOOKUP($B199,'Copy of PY1 Data(H)'!$A$1:$A$288,'Copy of PY1 Data(H)'!$A$1:$CZ$288))</f>
        <v>#N/A</v>
      </c>
      <c r="AA199" s="968" t="e" cm="1">
        <f t="array" ref="AA199">_xlfn.XLOOKUP(AA$1,'Copy of PY1 Data(H)'!$A$1:$CZ$1,_xlfn.XLOOKUP($B199,'Copy of PY1 Data(H)'!$A$1:$A$288,'Copy of PY1 Data(H)'!$A$1:$CZ$288))</f>
        <v>#N/A</v>
      </c>
      <c r="AB199" s="968" t="e" cm="1">
        <f t="array" ref="AB199">_xlfn.XLOOKUP(AB$1,'Copy of PY1 Data(H)'!$A$1:$CZ$1,_xlfn.XLOOKUP($B199,'Copy of PY1 Data(H)'!$A$1:$A$288,'Copy of PY1 Data(H)'!$A$1:$CZ$288))</f>
        <v>#N/A</v>
      </c>
      <c r="AC199" s="968" t="e" cm="1">
        <f t="array" ref="AC199">_xlfn.XLOOKUP(AC$1,'Copy of PY1 Data(H)'!$A$1:$CZ$1,_xlfn.XLOOKUP($B199,'Copy of PY1 Data(H)'!$A$1:$A$288,'Copy of PY1 Data(H)'!$A$1:$CZ$288))</f>
        <v>#N/A</v>
      </c>
      <c r="AD199" s="968" t="e" cm="1">
        <f t="array" ref="AD199">_xlfn.XLOOKUP(AD$1,'Copy of PY1 Data(H)'!$A$1:$CZ$1,_xlfn.XLOOKUP($B199,'Copy of PY1 Data(H)'!$A$1:$A$288,'Copy of PY1 Data(H)'!$A$1:$CZ$288))</f>
        <v>#N/A</v>
      </c>
      <c r="AE199" s="968" t="e" cm="1">
        <f t="array" ref="AE199">_xlfn.XLOOKUP(AE$1,'Copy of PY1 Data(H)'!$A$1:$CZ$1,_xlfn.XLOOKUP($B199,'Copy of PY1 Data(H)'!$A$1:$A$288,'Copy of PY1 Data(H)'!$A$1:$CZ$288))</f>
        <v>#N/A</v>
      </c>
      <c r="AF199" s="968" t="e" cm="1">
        <f t="array" ref="AF199">_xlfn.XLOOKUP(AF$1,'Copy of PY1 Data(H)'!$A$1:$CZ$1,_xlfn.XLOOKUP($B199,'Copy of PY1 Data(H)'!$A$1:$A$288,'Copy of PY1 Data(H)'!$A$1:$CZ$288))</f>
        <v>#N/A</v>
      </c>
      <c r="AG199" s="968" t="e" cm="1">
        <f t="array" ref="AG199">_xlfn.XLOOKUP(AG$1,'Copy of PY1 Data(H)'!$A$1:$CZ$1,_xlfn.XLOOKUP($B199,'Copy of PY1 Data(H)'!$A$1:$A$288,'Copy of PY1 Data(H)'!$A$1:$CZ$288))</f>
        <v>#N/A</v>
      </c>
      <c r="AH199" s="968" t="e" cm="1">
        <f t="array" ref="AH199">_xlfn.XLOOKUP(AH$1,'Copy of PY1 Data(H)'!$A$1:$CZ$1,_xlfn.XLOOKUP($B199,'Copy of PY1 Data(H)'!$A$1:$A$288,'Copy of PY1 Data(H)'!$A$1:$CZ$288))</f>
        <v>#N/A</v>
      </c>
      <c r="AI199" s="968" t="e" cm="1">
        <f t="array" ref="AI199">_xlfn.XLOOKUP(AI$1,'Copy of PY1 Data(H)'!$A$1:$CZ$1,_xlfn.XLOOKUP($B199,'Copy of PY1 Data(H)'!$A$1:$A$288,'Copy of PY1 Data(H)'!$A$1:$CZ$288))</f>
        <v>#N/A</v>
      </c>
      <c r="AJ199" s="968" t="e" cm="1">
        <f t="array" ref="AJ199">_xlfn.XLOOKUP(AJ$1,'Copy of PY1 Data(H)'!$A$1:$CZ$1,_xlfn.XLOOKUP($B199,'Copy of PY1 Data(H)'!$A$1:$A$288,'Copy of PY1 Data(H)'!$A$1:$CZ$288))</f>
        <v>#N/A</v>
      </c>
      <c r="AK199" s="968" t="e" cm="1">
        <f t="array" ref="AK199">_xlfn.XLOOKUP(AK$1,'Copy of PY1 Data(H)'!$A$1:$CZ$1,_xlfn.XLOOKUP($B199,'Copy of PY1 Data(H)'!$A$1:$A$288,'Copy of PY1 Data(H)'!$A$1:$CZ$288))</f>
        <v>#N/A</v>
      </c>
      <c r="AL199" s="968" t="e" cm="1">
        <f t="array" ref="AL199">_xlfn.XLOOKUP(AL$1,'Copy of PY1 Data(H)'!$A$1:$CZ$1,_xlfn.XLOOKUP($B199,'Copy of PY1 Data(H)'!$A$1:$A$288,'Copy of PY1 Data(H)'!$A$1:$CZ$288))</f>
        <v>#N/A</v>
      </c>
      <c r="AM199" s="968" t="e" cm="1">
        <f t="array" ref="AM199">_xlfn.XLOOKUP(AM$1,'Copy of PY1 Data(H)'!$A$1:$CZ$1,_xlfn.XLOOKUP($B199,'Copy of PY1 Data(H)'!$A$1:$A$288,'Copy of PY1 Data(H)'!$A$1:$CZ$288))</f>
        <v>#N/A</v>
      </c>
      <c r="AN199" s="968" t="e" cm="1">
        <f t="array" ref="AN199">_xlfn.XLOOKUP(AN$1,'Copy of PY1 Data(H)'!$A$1:$CZ$1,_xlfn.XLOOKUP($B199,'Copy of PY1 Data(H)'!$A$1:$A$288,'Copy of PY1 Data(H)'!$A$1:$CZ$288))</f>
        <v>#N/A</v>
      </c>
      <c r="AO199" s="968" t="e" cm="1">
        <f t="array" ref="AO199">_xlfn.XLOOKUP(AO$1,'Copy of PY1 Data(H)'!$A$1:$CZ$1,_xlfn.XLOOKUP($B199,'Copy of PY1 Data(H)'!$A$1:$A$288,'Copy of PY1 Data(H)'!$A$1:$CZ$288))</f>
        <v>#N/A</v>
      </c>
      <c r="AP199" s="968" t="e" cm="1">
        <f t="array" ref="AP199">_xlfn.XLOOKUP(AP$1,'Copy of PY1 Data(H)'!$A$1:$CZ$1,_xlfn.XLOOKUP($B199,'Copy of PY1 Data(H)'!$A$1:$A$288,'Copy of PY1 Data(H)'!$A$1:$CZ$288))</f>
        <v>#N/A</v>
      </c>
      <c r="AQ199" s="968" t="e" cm="1">
        <f t="array" ref="AQ199">_xlfn.XLOOKUP(AQ$1,'Copy of PY1 Data(H)'!$A$1:$CZ$1,_xlfn.XLOOKUP($B199,'Copy of PY1 Data(H)'!$A$1:$A$288,'Copy of PY1 Data(H)'!$A$1:$CZ$288))</f>
        <v>#N/A</v>
      </c>
      <c r="AR199" s="968" t="e" cm="1">
        <f t="array" ref="AR199">_xlfn.XLOOKUP(AR$1,'Copy of PY1 Data(H)'!$A$1:$CZ$1,_xlfn.XLOOKUP($B199,'Copy of PY1 Data(H)'!$A$1:$A$288,'Copy of PY1 Data(H)'!$A$1:$CZ$288))</f>
        <v>#N/A</v>
      </c>
      <c r="AS199" s="968" t="e" cm="1">
        <f t="array" ref="AS199">_xlfn.XLOOKUP(AS$1,'Copy of PY1 Data(H)'!$A$1:$CZ$1,_xlfn.XLOOKUP($B199,'Copy of PY1 Data(H)'!$A$1:$A$288,'Copy of PY1 Data(H)'!$A$1:$CZ$288))</f>
        <v>#N/A</v>
      </c>
      <c r="AT199" s="968" t="e" cm="1">
        <f t="array" ref="AT199">_xlfn.XLOOKUP(AT$1,'Copy of PY1 Data(H)'!$A$1:$CZ$1,_xlfn.XLOOKUP($B199,'Copy of PY1 Data(H)'!$A$1:$A$288,'Copy of PY1 Data(H)'!$A$1:$CZ$288))</f>
        <v>#N/A</v>
      </c>
      <c r="AU199" s="968" t="e" cm="1">
        <f t="array" ref="AU199">_xlfn.XLOOKUP(AU$1,'Copy of PY1 Data(H)'!$A$1:$CZ$1,_xlfn.XLOOKUP($B199,'Copy of PY1 Data(H)'!$A$1:$A$288,'Copy of PY1 Data(H)'!$A$1:$CZ$288))</f>
        <v>#N/A</v>
      </c>
      <c r="AV199" s="968" t="e" cm="1">
        <f t="array" ref="AV199">_xlfn.XLOOKUP(AV$1,'Copy of PY1 Data(H)'!$A$1:$CZ$1,_xlfn.XLOOKUP($B199,'Copy of PY1 Data(H)'!$A$1:$A$288,'Copy of PY1 Data(H)'!$A$1:$CZ$288))</f>
        <v>#N/A</v>
      </c>
      <c r="AW199" s="968" t="e" cm="1">
        <f t="array" ref="AW199">_xlfn.XLOOKUP(AW$1,'Copy of PY1 Data(H)'!$A$1:$CZ$1,_xlfn.XLOOKUP($B199,'Copy of PY1 Data(H)'!$A$1:$A$288,'Copy of PY1 Data(H)'!$A$1:$CZ$288))</f>
        <v>#N/A</v>
      </c>
      <c r="AX199" s="968" t="e" cm="1">
        <f t="array" ref="AX199">_xlfn.XLOOKUP(AX$1,'Copy of PY1 Data(H)'!$A$1:$CZ$1,_xlfn.XLOOKUP($B199,'Copy of PY1 Data(H)'!$A$1:$A$288,'Copy of PY1 Data(H)'!$A$1:$CZ$288))</f>
        <v>#N/A</v>
      </c>
      <c r="AY199" s="968" t="e" cm="1">
        <f t="array" ref="AY199">_xlfn.XLOOKUP(AY$1,'Copy of PY1 Data(H)'!$A$1:$CZ$1,_xlfn.XLOOKUP($B199,'Copy of PY1 Data(H)'!$A$1:$A$288,'Copy of PY1 Data(H)'!$A$1:$CZ$288))</f>
        <v>#N/A</v>
      </c>
      <c r="AZ199" s="968" t="e" cm="1">
        <f t="array" ref="AZ199">_xlfn.XLOOKUP(AZ$1,'Copy of PY1 Data(H)'!$A$1:$CZ$1,_xlfn.XLOOKUP($B199,'Copy of PY1 Data(H)'!$A$1:$A$288,'Copy of PY1 Data(H)'!$A$1:$CZ$288))</f>
        <v>#N/A</v>
      </c>
      <c r="BA199" s="968" t="e" cm="1">
        <f t="array" ref="BA199">_xlfn.XLOOKUP(BA$1,'Copy of PY1 Data(H)'!$A$1:$CZ$1,_xlfn.XLOOKUP($B199,'Copy of PY1 Data(H)'!$A$1:$A$288,'Copy of PY1 Data(H)'!$A$1:$CZ$288))</f>
        <v>#N/A</v>
      </c>
      <c r="BB199" s="968" t="e" cm="1">
        <f t="array" ref="BB199">_xlfn.XLOOKUP(BB$1,'Copy of PY1 Data(H)'!$A$1:$CZ$1,_xlfn.XLOOKUP($B199,'Copy of PY1 Data(H)'!$A$1:$A$288,'Copy of PY1 Data(H)'!$A$1:$CZ$288))</f>
        <v>#N/A</v>
      </c>
      <c r="BC199" s="968" t="e" cm="1">
        <f t="array" ref="BC199">_xlfn.XLOOKUP(BC$1,'Copy of PY1 Data(H)'!$A$1:$CZ$1,_xlfn.XLOOKUP($B199,'Copy of PY1 Data(H)'!$A$1:$A$288,'Copy of PY1 Data(H)'!$A$1:$CZ$288))</f>
        <v>#N/A</v>
      </c>
      <c r="BD199" s="968" t="e" cm="1">
        <f t="array" ref="BD199">_xlfn.XLOOKUP(BD$1,'Copy of PY1 Data(H)'!$A$1:$CZ$1,_xlfn.XLOOKUP($B199,'Copy of PY1 Data(H)'!$A$1:$A$288,'Copy of PY1 Data(H)'!$A$1:$CZ$288))</f>
        <v>#N/A</v>
      </c>
      <c r="BE199" s="968" t="e" cm="1">
        <f t="array" ref="BE199">_xlfn.XLOOKUP(BE$1,'Copy of PY1 Data(H)'!$A$1:$CZ$1,_xlfn.XLOOKUP($B199,'Copy of PY1 Data(H)'!$A$1:$A$288,'Copy of PY1 Data(H)'!$A$1:$CZ$288))</f>
        <v>#N/A</v>
      </c>
      <c r="BF199" s="968" t="e" cm="1">
        <f t="array" ref="BF199">_xlfn.XLOOKUP(BF$1,'Copy of PY1 Data(H)'!$A$1:$CZ$1,_xlfn.XLOOKUP($B199,'Copy of PY1 Data(H)'!$A$1:$A$288,'Copy of PY1 Data(H)'!$A$1:$CZ$288))</f>
        <v>#N/A</v>
      </c>
      <c r="BG199" s="968" t="e" cm="1">
        <f t="array" ref="BG199">_xlfn.XLOOKUP(BG$1,'Copy of PY1 Data(H)'!$A$1:$CZ$1,_xlfn.XLOOKUP($B199,'Copy of PY1 Data(H)'!$A$1:$A$288,'Copy of PY1 Data(H)'!$A$1:$CZ$288))</f>
        <v>#N/A</v>
      </c>
      <c r="BH199" s="968" t="e" cm="1">
        <f t="array" ref="BH199">_xlfn.XLOOKUP(BH$1,'Copy of PY1 Data(H)'!$A$1:$CZ$1,_xlfn.XLOOKUP($B199,'Copy of PY1 Data(H)'!$A$1:$A$288,'Copy of PY1 Data(H)'!$A$1:$CZ$288))</f>
        <v>#N/A</v>
      </c>
      <c r="BI199" s="968" t="e" cm="1">
        <f t="array" ref="BI199">_xlfn.XLOOKUP(BI$1,'Copy of PY1 Data(H)'!$A$1:$CZ$1,_xlfn.XLOOKUP($B199,'Copy of PY1 Data(H)'!$A$1:$A$288,'Copy of PY1 Data(H)'!$A$1:$CZ$288))</f>
        <v>#N/A</v>
      </c>
      <c r="BJ199" s="968" t="e" cm="1">
        <f t="array" ref="BJ199">_xlfn.XLOOKUP(BJ$1,'Copy of PY1 Data(H)'!$A$1:$CZ$1,_xlfn.XLOOKUP($B199,'Copy of PY1 Data(H)'!$A$1:$A$288,'Copy of PY1 Data(H)'!$A$1:$CZ$288))</f>
        <v>#N/A</v>
      </c>
      <c r="BK199" s="968" t="e" cm="1">
        <f t="array" ref="BK199">_xlfn.XLOOKUP(BK$1,'Copy of PY1 Data(H)'!$A$1:$CZ$1,_xlfn.XLOOKUP($B199,'Copy of PY1 Data(H)'!$A$1:$A$288,'Copy of PY1 Data(H)'!$A$1:$CZ$288))</f>
        <v>#N/A</v>
      </c>
      <c r="BL199" s="968" t="e" cm="1">
        <f t="array" ref="BL199">_xlfn.XLOOKUP(BL$1,'Copy of PY1 Data(H)'!$A$1:$CZ$1,_xlfn.XLOOKUP($B199,'Copy of PY1 Data(H)'!$A$1:$A$288,'Copy of PY1 Data(H)'!$A$1:$CZ$288))</f>
        <v>#N/A</v>
      </c>
      <c r="BM199" s="968" t="e" cm="1">
        <f t="array" ref="BM199">_xlfn.XLOOKUP(BM$1,'Copy of PY1 Data(H)'!$A$1:$CZ$1,_xlfn.XLOOKUP($B199,'Copy of PY1 Data(H)'!$A$1:$A$288,'Copy of PY1 Data(H)'!$A$1:$CZ$288))</f>
        <v>#N/A</v>
      </c>
      <c r="BN199" s="968" t="e" cm="1">
        <f t="array" ref="BN199">_xlfn.XLOOKUP(BN$1,'Copy of PY1 Data(H)'!$A$1:$CZ$1,_xlfn.XLOOKUP($B199,'Copy of PY1 Data(H)'!$A$1:$A$288,'Copy of PY1 Data(H)'!$A$1:$CZ$288))</f>
        <v>#N/A</v>
      </c>
      <c r="BO199" s="968" t="e" cm="1">
        <f t="array" ref="BO199">_xlfn.XLOOKUP(BO$1,'Copy of PY1 Data(H)'!$A$1:$CZ$1,_xlfn.XLOOKUP($B199,'Copy of PY1 Data(H)'!$A$1:$A$288,'Copy of PY1 Data(H)'!$A$1:$CZ$288))</f>
        <v>#N/A</v>
      </c>
      <c r="BP199" s="968" t="e" cm="1">
        <f t="array" ref="BP199">_xlfn.XLOOKUP(BP$1,'Copy of PY1 Data(H)'!$A$1:$CZ$1,_xlfn.XLOOKUP($B199,'Copy of PY1 Data(H)'!$A$1:$A$288,'Copy of PY1 Data(H)'!$A$1:$CZ$288))</f>
        <v>#N/A</v>
      </c>
      <c r="BQ199" s="968" t="e" cm="1">
        <f t="array" ref="BQ199">_xlfn.XLOOKUP(BQ$1,'Copy of PY1 Data(H)'!$A$1:$CZ$1,_xlfn.XLOOKUP($B199,'Copy of PY1 Data(H)'!$A$1:$A$288,'Copy of PY1 Data(H)'!$A$1:$CZ$288))</f>
        <v>#N/A</v>
      </c>
      <c r="BR199" s="968" t="e" cm="1">
        <f t="array" ref="BR199">_xlfn.XLOOKUP(BR$1,'Copy of PY1 Data(H)'!$A$1:$CZ$1,_xlfn.XLOOKUP($B199,'Copy of PY1 Data(H)'!$A$1:$A$288,'Copy of PY1 Data(H)'!$A$1:$CZ$288))</f>
        <v>#N/A</v>
      </c>
      <c r="BS199" s="968" t="e" cm="1">
        <f t="array" ref="BS199">_xlfn.XLOOKUP(BS$1,'Copy of PY1 Data(H)'!$A$1:$CZ$1,_xlfn.XLOOKUP($B199,'Copy of PY1 Data(H)'!$A$1:$A$288,'Copy of PY1 Data(H)'!$A$1:$CZ$288))</f>
        <v>#N/A</v>
      </c>
      <c r="BT199" s="968" t="e" cm="1">
        <f t="array" ref="BT199">_xlfn.XLOOKUP(BT$1,'Copy of PY1 Data(H)'!$A$1:$CZ$1,_xlfn.XLOOKUP($B199,'Copy of PY1 Data(H)'!$A$1:$A$288,'Copy of PY1 Data(H)'!$A$1:$CZ$288))</f>
        <v>#N/A</v>
      </c>
      <c r="BU199" s="968" t="e" cm="1">
        <f t="array" ref="BU199">_xlfn.XLOOKUP(BU$1,'Copy of PY1 Data(H)'!$A$1:$CZ$1,_xlfn.XLOOKUP($B199,'Copy of PY1 Data(H)'!$A$1:$A$288,'Copy of PY1 Data(H)'!$A$1:$CZ$288))</f>
        <v>#N/A</v>
      </c>
      <c r="BV199" s="968" t="e" cm="1">
        <f t="array" ref="BV199">_xlfn.XLOOKUP(BV$1,'Copy of PY1 Data(H)'!$A$1:$CZ$1,_xlfn.XLOOKUP($B199,'Copy of PY1 Data(H)'!$A$1:$A$288,'Copy of PY1 Data(H)'!$A$1:$CZ$288))</f>
        <v>#N/A</v>
      </c>
      <c r="BW199" s="968" t="e" cm="1">
        <f t="array" ref="BW199">_xlfn.XLOOKUP(BW$1,'Copy of PY1 Data(H)'!$A$1:$CZ$1,_xlfn.XLOOKUP($B199,'Copy of PY1 Data(H)'!$A$1:$A$288,'Copy of PY1 Data(H)'!$A$1:$CZ$288))</f>
        <v>#N/A</v>
      </c>
      <c r="BX199" s="968" t="e" cm="1">
        <f t="array" ref="BX199">_xlfn.XLOOKUP(BX$1,'Copy of PY1 Data(H)'!$A$1:$CZ$1,_xlfn.XLOOKUP($B199,'Copy of PY1 Data(H)'!$A$1:$A$288,'Copy of PY1 Data(H)'!$A$1:$CZ$288))</f>
        <v>#N/A</v>
      </c>
      <c r="BY199" s="968" t="e" cm="1">
        <f t="array" ref="BY199">_xlfn.XLOOKUP(BY$1,'Copy of PY1 Data(H)'!$A$1:$CZ$1,_xlfn.XLOOKUP($B199,'Copy of PY1 Data(H)'!$A$1:$A$288,'Copy of PY1 Data(H)'!$A$1:$CZ$288))</f>
        <v>#N/A</v>
      </c>
      <c r="BZ199" s="968" t="e" cm="1">
        <f t="array" ref="BZ199">_xlfn.XLOOKUP(BZ$1,'Copy of PY1 Data(H)'!$A$1:$CZ$1,_xlfn.XLOOKUP($B199,'Copy of PY1 Data(H)'!$A$1:$A$288,'Copy of PY1 Data(H)'!$A$1:$CZ$288))</f>
        <v>#N/A</v>
      </c>
      <c r="CA199" s="968" t="e" cm="1">
        <f t="array" ref="CA199">_xlfn.XLOOKUP(CA$1,'Copy of PY1 Data(H)'!$A$1:$CZ$1,_xlfn.XLOOKUP($B199,'Copy of PY1 Data(H)'!$A$1:$A$288,'Copy of PY1 Data(H)'!$A$1:$CZ$288))</f>
        <v>#N/A</v>
      </c>
      <c r="CB199" s="968" t="e" cm="1">
        <f t="array" ref="CB199">_xlfn.XLOOKUP(CB$1,'Copy of PY1 Data(H)'!$A$1:$CZ$1,_xlfn.XLOOKUP($B199,'Copy of PY1 Data(H)'!$A$1:$A$288,'Copy of PY1 Data(H)'!$A$1:$CZ$288))</f>
        <v>#N/A</v>
      </c>
      <c r="CC199" s="968" t="e" cm="1">
        <f t="array" ref="CC199">_xlfn.XLOOKUP(CC$1,'Copy of PY1 Data(H)'!$A$1:$CZ$1,_xlfn.XLOOKUP($B199,'Copy of PY1 Data(H)'!$A$1:$A$288,'Copy of PY1 Data(H)'!$A$1:$CZ$288))</f>
        <v>#N/A</v>
      </c>
      <c r="CD199" s="968" t="e" cm="1">
        <f t="array" ref="CD199">_xlfn.XLOOKUP(CD$1,'Copy of PY1 Data(H)'!$A$1:$CZ$1,_xlfn.XLOOKUP($B199,'Copy of PY1 Data(H)'!$A$1:$A$288,'Copy of PY1 Data(H)'!$A$1:$CZ$288))</f>
        <v>#N/A</v>
      </c>
    </row>
    <row r="200" spans="1:82" s="646" customFormat="1" x14ac:dyDescent="0.3">
      <c r="A200" s="646">
        <v>523</v>
      </c>
      <c r="B200" s="180"/>
      <c r="C200" s="180"/>
      <c r="D200" s="180" cm="1">
        <f t="array" ref="D200">_xlfn.XLOOKUP(D$1,'Copy of PY1 Data(H)'!$A$1:$CZ$1,_xlfn.XLOOKUP($A200,'Copy of PY1 Data(H)'!$A$1:$A$288,'Copy of PY1 Data(H)'!$A$1:$CZ$288))</f>
        <v>13968</v>
      </c>
      <c r="E200" s="180" cm="1">
        <f t="array" ref="E200">_xlfn.XLOOKUP(E$1,'Copy of PY1 Data(H)'!$A$1:$CZ$1,_xlfn.XLOOKUP($A200,'Copy of PY1 Data(H)'!$A$1:$A$288,'Copy of PY1 Data(H)'!$A$1:$CZ$288))</f>
        <v>12758</v>
      </c>
      <c r="F200" s="180" cm="1">
        <f t="array" ref="F200">_xlfn.XLOOKUP(F$1,'Copy of PY1 Data(H)'!$A$1:$CZ$1,_xlfn.XLOOKUP($A200,'Copy of PY1 Data(H)'!$A$1:$A$288,'Copy of PY1 Data(H)'!$A$1:$CZ$288))</f>
        <v>0</v>
      </c>
      <c r="G200" s="180" cm="1">
        <f t="array" ref="G200">_xlfn.XLOOKUP(G$1,'Copy of PY1 Data(H)'!$A$1:$CZ$1,_xlfn.XLOOKUP($A200,'Copy of PY1 Data(H)'!$A$1:$A$288,'Copy of PY1 Data(H)'!$A$1:$CZ$288))</f>
        <v>412443</v>
      </c>
      <c r="H200" s="180" cm="1">
        <f t="array" ref="H200">_xlfn.XLOOKUP(H$1,'Copy of PY1 Data(H)'!$A$1:$CZ$1,_xlfn.XLOOKUP($A200,'Copy of PY1 Data(H)'!$A$1:$A$288,'Copy of PY1 Data(H)'!$A$1:$CZ$288))</f>
        <v>0</v>
      </c>
      <c r="I200" s="180" cm="1">
        <f t="array" ref="I200">_xlfn.XLOOKUP(I$1,'Copy of PY1 Data(H)'!$A$1:$CZ$1,_xlfn.XLOOKUP($A200,'Copy of PY1 Data(H)'!$A$1:$A$288,'Copy of PY1 Data(H)'!$A$1:$CZ$288))</f>
        <v>0</v>
      </c>
      <c r="J200" s="180" cm="1">
        <f t="array" ref="J200">_xlfn.XLOOKUP(J$1,'Copy of PY1 Data(H)'!$A$1:$CZ$1,_xlfn.XLOOKUP($A200,'Copy of PY1 Data(H)'!$A$1:$A$288,'Copy of PY1 Data(H)'!$A$1:$CZ$288))</f>
        <v>0</v>
      </c>
      <c r="K200" s="180" cm="1">
        <f t="array" ref="K200">_xlfn.XLOOKUP(K$1,'Copy of PY1 Data(H)'!$A$1:$CZ$1,_xlfn.XLOOKUP($A200,'Copy of PY1 Data(H)'!$A$1:$A$288,'Copy of PY1 Data(H)'!$A$1:$CZ$288))</f>
        <v>0</v>
      </c>
      <c r="L200" s="180" cm="1">
        <f t="array" ref="L200">_xlfn.XLOOKUP(L$1,'Copy of PY1 Data(H)'!$A$1:$CZ$1,_xlfn.XLOOKUP($A200,'Copy of PY1 Data(H)'!$A$1:$A$288,'Copy of PY1 Data(H)'!$A$1:$CZ$288))</f>
        <v>0</v>
      </c>
      <c r="M200" s="180" cm="1">
        <f t="array" ref="M200">_xlfn.XLOOKUP(M$1,'Copy of PY1 Data(H)'!$A$1:$CZ$1,_xlfn.XLOOKUP($A200,'Copy of PY1 Data(H)'!$A$1:$A$288,'Copy of PY1 Data(H)'!$A$1:$CZ$288))</f>
        <v>0</v>
      </c>
      <c r="N200" s="180" cm="1">
        <f t="array" ref="N200">_xlfn.XLOOKUP(N$1,'Copy of PY1 Data(H)'!$A$1:$CZ$1,_xlfn.XLOOKUP($A200,'Copy of PY1 Data(H)'!$A$1:$A$288,'Copy of PY1 Data(H)'!$A$1:$CZ$288))</f>
        <v>0</v>
      </c>
      <c r="O200" s="180" cm="1">
        <f t="array" ref="O200">_xlfn.XLOOKUP(O$1,'Copy of PY1 Data(H)'!$A$1:$CZ$1,_xlfn.XLOOKUP($A200,'Copy of PY1 Data(H)'!$A$1:$A$288,'Copy of PY1 Data(H)'!$A$1:$CZ$288))</f>
        <v>0</v>
      </c>
      <c r="P200" s="180" cm="1">
        <f t="array" ref="P200">_xlfn.XLOOKUP(P$1,'Copy of PY1 Data(H)'!$A$1:$CZ$1,_xlfn.XLOOKUP($A200,'Copy of PY1 Data(H)'!$A$1:$A$288,'Copy of PY1 Data(H)'!$A$1:$CZ$288))</f>
        <v>0</v>
      </c>
      <c r="Q200" s="180" cm="1">
        <f t="array" ref="Q200">_xlfn.XLOOKUP(Q$1,'Copy of PY1 Data(H)'!$A$1:$CZ$1,_xlfn.XLOOKUP($A200,'Copy of PY1 Data(H)'!$A$1:$A$288,'Copy of PY1 Data(H)'!$A$1:$CZ$288))</f>
        <v>0</v>
      </c>
      <c r="R200" s="180" cm="1">
        <f t="array" ref="R200">_xlfn.XLOOKUP(R$1,'Copy of PY1 Data(H)'!$A$1:$CZ$1,_xlfn.XLOOKUP($A200,'Copy of PY1 Data(H)'!$A$1:$A$288,'Copy of PY1 Data(H)'!$A$1:$CZ$288))</f>
        <v>0</v>
      </c>
      <c r="S200" s="180" cm="1">
        <f t="array" ref="S200">_xlfn.XLOOKUP(S$1,'Copy of PY1 Data(H)'!$A$1:$CZ$1,_xlfn.XLOOKUP($A200,'Copy of PY1 Data(H)'!$A$1:$A$288,'Copy of PY1 Data(H)'!$A$1:$CZ$288))</f>
        <v>0</v>
      </c>
      <c r="T200" s="180" cm="1">
        <f t="array" ref="T200">_xlfn.XLOOKUP(T$1,'Copy of PY1 Data(H)'!$A$1:$CZ$1,_xlfn.XLOOKUP($A200,'Copy of PY1 Data(H)'!$A$1:$A$288,'Copy of PY1 Data(H)'!$A$1:$CZ$288))</f>
        <v>97422</v>
      </c>
      <c r="U200" s="180" cm="1">
        <f t="array" ref="U200">_xlfn.XLOOKUP(U$1,'Copy of PY1 Data(H)'!$A$1:$CZ$1,_xlfn.XLOOKUP($A200,'Copy of PY1 Data(H)'!$A$1:$A$288,'Copy of PY1 Data(H)'!$A$1:$CZ$288))</f>
        <v>0</v>
      </c>
      <c r="V200" s="180" cm="1">
        <f t="array" ref="V200">_xlfn.XLOOKUP(V$1,'Copy of PY1 Data(H)'!$A$1:$CZ$1,_xlfn.XLOOKUP($A200,'Copy of PY1 Data(H)'!$A$1:$A$288,'Copy of PY1 Data(H)'!$A$1:$CZ$288))</f>
        <v>179878</v>
      </c>
      <c r="W200" s="180" cm="1">
        <f t="array" ref="W200">_xlfn.XLOOKUP(W$1,'Copy of PY1 Data(H)'!$A$1:$CZ$1,_xlfn.XLOOKUP($A200,'Copy of PY1 Data(H)'!$A$1:$A$288,'Copy of PY1 Data(H)'!$A$1:$CZ$288))</f>
        <v>0</v>
      </c>
      <c r="X200" s="180" cm="1">
        <f t="array" ref="X200">_xlfn.XLOOKUP(X$1,'Copy of PY1 Data(H)'!$A$1:$CZ$1,_xlfn.XLOOKUP($A200,'Copy of PY1 Data(H)'!$A$1:$A$288,'Copy of PY1 Data(H)'!$A$1:$CZ$288))</f>
        <v>0</v>
      </c>
      <c r="Y200" s="180" cm="1">
        <f t="array" ref="Y200">_xlfn.XLOOKUP(Y$1,'Copy of PY1 Data(H)'!$A$1:$CZ$1,_xlfn.XLOOKUP($A200,'Copy of PY1 Data(H)'!$A$1:$A$288,'Copy of PY1 Data(H)'!$A$1:$CZ$288))</f>
        <v>0</v>
      </c>
      <c r="Z200" s="180" cm="1">
        <f t="array" ref="Z200">_xlfn.XLOOKUP(Z$1,'Copy of PY1 Data(H)'!$A$1:$CZ$1,_xlfn.XLOOKUP($A200,'Copy of PY1 Data(H)'!$A$1:$A$288,'Copy of PY1 Data(H)'!$A$1:$CZ$288))</f>
        <v>0</v>
      </c>
      <c r="AA200" s="180" cm="1">
        <f t="array" ref="AA200">_xlfn.XLOOKUP(AA$1,'Copy of PY1 Data(H)'!$A$1:$CZ$1,_xlfn.XLOOKUP($A200,'Copy of PY1 Data(H)'!$A$1:$A$288,'Copy of PY1 Data(H)'!$A$1:$CZ$288))</f>
        <v>0</v>
      </c>
      <c r="AB200" s="180" cm="1">
        <f t="array" ref="AB200">_xlfn.XLOOKUP(AB$1,'Copy of PY1 Data(H)'!$A$1:$CZ$1,_xlfn.XLOOKUP($A200,'Copy of PY1 Data(H)'!$A$1:$A$288,'Copy of PY1 Data(H)'!$A$1:$CZ$288))</f>
        <v>0</v>
      </c>
      <c r="AC200" s="180" cm="1">
        <f t="array" ref="AC200">_xlfn.XLOOKUP(AC$1,'Copy of PY1 Data(H)'!$A$1:$CZ$1,_xlfn.XLOOKUP($A200,'Copy of PY1 Data(H)'!$A$1:$A$288,'Copy of PY1 Data(H)'!$A$1:$CZ$288))</f>
        <v>0</v>
      </c>
      <c r="AD200" s="180" cm="1">
        <f t="array" ref="AD200">_xlfn.XLOOKUP(AD$1,'Copy of PY1 Data(H)'!$A$1:$CZ$1,_xlfn.XLOOKUP($A200,'Copy of PY1 Data(H)'!$A$1:$A$288,'Copy of PY1 Data(H)'!$A$1:$CZ$288))</f>
        <v>0</v>
      </c>
      <c r="AE200" s="180" cm="1">
        <f t="array" ref="AE200">_xlfn.XLOOKUP(AE$1,'Copy of PY1 Data(H)'!$A$1:$CZ$1,_xlfn.XLOOKUP($A200,'Copy of PY1 Data(H)'!$A$1:$A$288,'Copy of PY1 Data(H)'!$A$1:$CZ$288))</f>
        <v>0</v>
      </c>
      <c r="AF200" s="180" cm="1">
        <f t="array" ref="AF200">_xlfn.XLOOKUP(AF$1,'Copy of PY1 Data(H)'!$A$1:$CZ$1,_xlfn.XLOOKUP($A200,'Copy of PY1 Data(H)'!$A$1:$A$288,'Copy of PY1 Data(H)'!$A$1:$CZ$288))</f>
        <v>41493325</v>
      </c>
      <c r="AG200" s="180" cm="1">
        <f t="array" ref="AG200">_xlfn.XLOOKUP(AG$1,'Copy of PY1 Data(H)'!$A$1:$CZ$1,_xlfn.XLOOKUP($A200,'Copy of PY1 Data(H)'!$A$1:$A$288,'Copy of PY1 Data(H)'!$A$1:$CZ$288))</f>
        <v>0</v>
      </c>
      <c r="AH200" s="180" cm="1">
        <f t="array" ref="AH200">_xlfn.XLOOKUP(AH$1,'Copy of PY1 Data(H)'!$A$1:$CZ$1,_xlfn.XLOOKUP($A200,'Copy of PY1 Data(H)'!$A$1:$A$288,'Copy of PY1 Data(H)'!$A$1:$CZ$288))</f>
        <v>0</v>
      </c>
      <c r="AI200" s="180" cm="1">
        <f t="array" ref="AI200">_xlfn.XLOOKUP(AI$1,'Copy of PY1 Data(H)'!$A$1:$CZ$1,_xlfn.XLOOKUP($A200,'Copy of PY1 Data(H)'!$A$1:$A$288,'Copy of PY1 Data(H)'!$A$1:$CZ$288))</f>
        <v>37055</v>
      </c>
      <c r="AJ200" s="180" cm="1">
        <f t="array" ref="AJ200">_xlfn.XLOOKUP(AJ$1,'Copy of PY1 Data(H)'!$A$1:$CZ$1,_xlfn.XLOOKUP($A200,'Copy of PY1 Data(H)'!$A$1:$A$288,'Copy of PY1 Data(H)'!$A$1:$CZ$288))</f>
        <v>0</v>
      </c>
      <c r="AK200" s="180" cm="1">
        <f t="array" ref="AK200">_xlfn.XLOOKUP(AK$1,'Copy of PY1 Data(H)'!$A$1:$CZ$1,_xlfn.XLOOKUP($A200,'Copy of PY1 Data(H)'!$A$1:$A$288,'Copy of PY1 Data(H)'!$A$1:$CZ$288))</f>
        <v>0</v>
      </c>
      <c r="AL200" s="180" cm="1">
        <f t="array" ref="AL200">_xlfn.XLOOKUP(AL$1,'Copy of PY1 Data(H)'!$A$1:$CZ$1,_xlfn.XLOOKUP($A200,'Copy of PY1 Data(H)'!$A$1:$A$288,'Copy of PY1 Data(H)'!$A$1:$CZ$288))</f>
        <v>0</v>
      </c>
      <c r="AM200" s="180" cm="1">
        <f t="array" ref="AM200">_xlfn.XLOOKUP(AM$1,'Copy of PY1 Data(H)'!$A$1:$CZ$1,_xlfn.XLOOKUP($A200,'Copy of PY1 Data(H)'!$A$1:$A$288,'Copy of PY1 Data(H)'!$A$1:$CZ$288))</f>
        <v>0</v>
      </c>
      <c r="AN200" s="180" cm="1">
        <f t="array" ref="AN200">_xlfn.XLOOKUP(AN$1,'Copy of PY1 Data(H)'!$A$1:$CZ$1,_xlfn.XLOOKUP($A200,'Copy of PY1 Data(H)'!$A$1:$A$288,'Copy of PY1 Data(H)'!$A$1:$CZ$288))</f>
        <v>7953313</v>
      </c>
      <c r="AO200" s="180" cm="1">
        <f t="array" ref="AO200">_xlfn.XLOOKUP(AO$1,'Copy of PY1 Data(H)'!$A$1:$CZ$1,_xlfn.XLOOKUP($A200,'Copy of PY1 Data(H)'!$A$1:$A$288,'Copy of PY1 Data(H)'!$A$1:$CZ$288))</f>
        <v>0</v>
      </c>
      <c r="AP200" s="180" cm="1">
        <f t="array" ref="AP200">_xlfn.XLOOKUP(AP$1,'Copy of PY1 Data(H)'!$A$1:$CZ$1,_xlfn.XLOOKUP($A200,'Copy of PY1 Data(H)'!$A$1:$A$288,'Copy of PY1 Data(H)'!$A$1:$CZ$288))</f>
        <v>0</v>
      </c>
      <c r="AQ200" s="180" cm="1">
        <f t="array" ref="AQ200">_xlfn.XLOOKUP(AQ$1,'Copy of PY1 Data(H)'!$A$1:$CZ$1,_xlfn.XLOOKUP($A200,'Copy of PY1 Data(H)'!$A$1:$A$288,'Copy of PY1 Data(H)'!$A$1:$CZ$288))</f>
        <v>0</v>
      </c>
      <c r="AR200" s="180" cm="1">
        <f t="array" ref="AR200">_xlfn.XLOOKUP(AR$1,'Copy of PY1 Data(H)'!$A$1:$CZ$1,_xlfn.XLOOKUP($A200,'Copy of PY1 Data(H)'!$A$1:$A$288,'Copy of PY1 Data(H)'!$A$1:$CZ$288))</f>
        <v>0</v>
      </c>
      <c r="AS200" s="180" cm="1">
        <f t="array" ref="AS200">_xlfn.XLOOKUP(AS$1,'Copy of PY1 Data(H)'!$A$1:$CZ$1,_xlfn.XLOOKUP($A200,'Copy of PY1 Data(H)'!$A$1:$A$288,'Copy of PY1 Data(H)'!$A$1:$CZ$288))</f>
        <v>0</v>
      </c>
      <c r="AT200" s="180" cm="1">
        <f t="array" ref="AT200">_xlfn.XLOOKUP(AT$1,'Copy of PY1 Data(H)'!$A$1:$CZ$1,_xlfn.XLOOKUP($A200,'Copy of PY1 Data(H)'!$A$1:$A$288,'Copy of PY1 Data(H)'!$A$1:$CZ$288))</f>
        <v>371872</v>
      </c>
      <c r="AU200" s="180" cm="1">
        <f t="array" ref="AU200">_xlfn.XLOOKUP(AU$1,'Copy of PY1 Data(H)'!$A$1:$CZ$1,_xlfn.XLOOKUP($A200,'Copy of PY1 Data(H)'!$A$1:$A$288,'Copy of PY1 Data(H)'!$A$1:$CZ$288))</f>
        <v>112792080</v>
      </c>
      <c r="AV200" s="180" cm="1">
        <f t="array" ref="AV200">_xlfn.XLOOKUP(AV$1,'Copy of PY1 Data(H)'!$A$1:$CZ$1,_xlfn.XLOOKUP($A200,'Copy of PY1 Data(H)'!$A$1:$A$288,'Copy of PY1 Data(H)'!$A$1:$CZ$288))</f>
        <v>3198043</v>
      </c>
      <c r="AW200" s="180" cm="1">
        <f t="array" ref="AW200">_xlfn.XLOOKUP(AW$1,'Copy of PY1 Data(H)'!$A$1:$CZ$1,_xlfn.XLOOKUP($A200,'Copy of PY1 Data(H)'!$A$1:$A$288,'Copy of PY1 Data(H)'!$A$1:$CZ$288))</f>
        <v>0</v>
      </c>
      <c r="AX200" s="180" cm="1">
        <f t="array" ref="AX200">_xlfn.XLOOKUP(AX$1,'Copy of PY1 Data(H)'!$A$1:$CZ$1,_xlfn.XLOOKUP($A200,'Copy of PY1 Data(H)'!$A$1:$A$288,'Copy of PY1 Data(H)'!$A$1:$CZ$288))</f>
        <v>2257615</v>
      </c>
      <c r="AY200" s="180" cm="1">
        <f t="array" ref="AY200">_xlfn.XLOOKUP(AY$1,'Copy of PY1 Data(H)'!$A$1:$CZ$1,_xlfn.XLOOKUP($A200,'Copy of PY1 Data(H)'!$A$1:$A$288,'Copy of PY1 Data(H)'!$A$1:$CZ$288))</f>
        <v>172743</v>
      </c>
      <c r="AZ200" s="180" cm="1">
        <f t="array" ref="AZ200">_xlfn.XLOOKUP(AZ$1,'Copy of PY1 Data(H)'!$A$1:$CZ$1,_xlfn.XLOOKUP($A200,'Copy of PY1 Data(H)'!$A$1:$A$288,'Copy of PY1 Data(H)'!$A$1:$CZ$288))</f>
        <v>0</v>
      </c>
      <c r="BA200" s="180" cm="1">
        <f t="array" ref="BA200">_xlfn.XLOOKUP(BA$1,'Copy of PY1 Data(H)'!$A$1:$CZ$1,_xlfn.XLOOKUP($A200,'Copy of PY1 Data(H)'!$A$1:$A$288,'Copy of PY1 Data(H)'!$A$1:$CZ$288))</f>
        <v>0</v>
      </c>
      <c r="BB200" s="180" cm="1">
        <f t="array" ref="BB200">_xlfn.XLOOKUP(BB$1,'Copy of PY1 Data(H)'!$A$1:$CZ$1,_xlfn.XLOOKUP($A200,'Copy of PY1 Data(H)'!$A$1:$A$288,'Copy of PY1 Data(H)'!$A$1:$CZ$288))</f>
        <v>81297</v>
      </c>
      <c r="BC200" s="180" cm="1">
        <f t="array" ref="BC200">_xlfn.XLOOKUP(BC$1,'Copy of PY1 Data(H)'!$A$1:$CZ$1,_xlfn.XLOOKUP($A200,'Copy of PY1 Data(H)'!$A$1:$A$288,'Copy of PY1 Data(H)'!$A$1:$CZ$288))</f>
        <v>0</v>
      </c>
      <c r="BD200" s="180" cm="1">
        <f t="array" ref="BD200">_xlfn.XLOOKUP(BD$1,'Copy of PY1 Data(H)'!$A$1:$CZ$1,_xlfn.XLOOKUP($A200,'Copy of PY1 Data(H)'!$A$1:$A$288,'Copy of PY1 Data(H)'!$A$1:$CZ$288))</f>
        <v>0</v>
      </c>
      <c r="BE200" s="180" cm="1">
        <f t="array" ref="BE200">_xlfn.XLOOKUP(BE$1,'Copy of PY1 Data(H)'!$A$1:$CZ$1,_xlfn.XLOOKUP($A200,'Copy of PY1 Data(H)'!$A$1:$A$288,'Copy of PY1 Data(H)'!$A$1:$CZ$288))</f>
        <v>0</v>
      </c>
      <c r="BF200" s="180" cm="1">
        <f t="array" ref="BF200">_xlfn.XLOOKUP(BF$1,'Copy of PY1 Data(H)'!$A$1:$CZ$1,_xlfn.XLOOKUP($A200,'Copy of PY1 Data(H)'!$A$1:$A$288,'Copy of PY1 Data(H)'!$A$1:$CZ$288))</f>
        <v>702076</v>
      </c>
      <c r="BG200" s="180" cm="1">
        <f t="array" ref="BG200">_xlfn.XLOOKUP(BG$1,'Copy of PY1 Data(H)'!$A$1:$CZ$1,_xlfn.XLOOKUP($A200,'Copy of PY1 Data(H)'!$A$1:$A$288,'Copy of PY1 Data(H)'!$A$1:$CZ$288))</f>
        <v>0</v>
      </c>
      <c r="BH200" s="180" cm="1">
        <f t="array" ref="BH200">_xlfn.XLOOKUP(BH$1,'Copy of PY1 Data(H)'!$A$1:$CZ$1,_xlfn.XLOOKUP($A200,'Copy of PY1 Data(H)'!$A$1:$A$288,'Copy of PY1 Data(H)'!$A$1:$CZ$288))</f>
        <v>0</v>
      </c>
      <c r="BI200" s="180" cm="1">
        <f t="array" ref="BI200">_xlfn.XLOOKUP(BI$1,'Copy of PY1 Data(H)'!$A$1:$CZ$1,_xlfn.XLOOKUP($A200,'Copy of PY1 Data(H)'!$A$1:$A$288,'Copy of PY1 Data(H)'!$A$1:$CZ$288))</f>
        <v>0</v>
      </c>
      <c r="BJ200" s="180" cm="1">
        <f t="array" ref="BJ200">_xlfn.XLOOKUP(BJ$1,'Copy of PY1 Data(H)'!$A$1:$CZ$1,_xlfn.XLOOKUP($A200,'Copy of PY1 Data(H)'!$A$1:$A$288,'Copy of PY1 Data(H)'!$A$1:$CZ$288))</f>
        <v>0</v>
      </c>
      <c r="BK200" s="180" cm="1">
        <f t="array" ref="BK200">_xlfn.XLOOKUP(BK$1,'Copy of PY1 Data(H)'!$A$1:$CZ$1,_xlfn.XLOOKUP($A200,'Copy of PY1 Data(H)'!$A$1:$A$288,'Copy of PY1 Data(H)'!$A$1:$CZ$288))</f>
        <v>0</v>
      </c>
      <c r="BL200" s="180" cm="1">
        <f t="array" ref="BL200">_xlfn.XLOOKUP(BL$1,'Copy of PY1 Data(H)'!$A$1:$CZ$1,_xlfn.XLOOKUP($A200,'Copy of PY1 Data(H)'!$A$1:$A$288,'Copy of PY1 Data(H)'!$A$1:$CZ$288))</f>
        <v>20224888</v>
      </c>
      <c r="BM200" s="180" cm="1">
        <f t="array" ref="BM200">_xlfn.XLOOKUP(BM$1,'Copy of PY1 Data(H)'!$A$1:$CZ$1,_xlfn.XLOOKUP($A200,'Copy of PY1 Data(H)'!$A$1:$A$288,'Copy of PY1 Data(H)'!$A$1:$CZ$288))</f>
        <v>882425</v>
      </c>
      <c r="BN200" s="180" cm="1">
        <f t="array" ref="BN200">_xlfn.XLOOKUP(BN$1,'Copy of PY1 Data(H)'!$A$1:$CZ$1,_xlfn.XLOOKUP($A200,'Copy of PY1 Data(H)'!$A$1:$A$288,'Copy of PY1 Data(H)'!$A$1:$CZ$288))</f>
        <v>1700</v>
      </c>
      <c r="BO200" s="180" cm="1">
        <f t="array" ref="BO200">_xlfn.XLOOKUP(BO$1,'Copy of PY1 Data(H)'!$A$1:$CZ$1,_xlfn.XLOOKUP($A200,'Copy of PY1 Data(H)'!$A$1:$A$288,'Copy of PY1 Data(H)'!$A$1:$CZ$288))</f>
        <v>25137667</v>
      </c>
      <c r="BP200" s="180" cm="1">
        <f t="array" ref="BP200">_xlfn.XLOOKUP(BP$1,'Copy of PY1 Data(H)'!$A$1:$CZ$1,_xlfn.XLOOKUP($A200,'Copy of PY1 Data(H)'!$A$1:$A$288,'Copy of PY1 Data(H)'!$A$1:$CZ$288))</f>
        <v>49872629</v>
      </c>
      <c r="BQ200" s="180" cm="1">
        <f t="array" ref="BQ200">_xlfn.XLOOKUP(BQ$1,'Copy of PY1 Data(H)'!$A$1:$CZ$1,_xlfn.XLOOKUP($A200,'Copy of PY1 Data(H)'!$A$1:$A$288,'Copy of PY1 Data(H)'!$A$1:$CZ$288))</f>
        <v>857</v>
      </c>
      <c r="BR200" s="180" cm="1">
        <f t="array" ref="BR200">_xlfn.XLOOKUP(BR$1,'Copy of PY1 Data(H)'!$A$1:$CZ$1,_xlfn.XLOOKUP($A200,'Copy of PY1 Data(H)'!$A$1:$A$288,'Copy of PY1 Data(H)'!$A$1:$CZ$288))</f>
        <v>0</v>
      </c>
      <c r="BS200" s="180" cm="1">
        <f t="array" ref="BS200">_xlfn.XLOOKUP(BS$1,'Copy of PY1 Data(H)'!$A$1:$CZ$1,_xlfn.XLOOKUP($A200,'Copy of PY1 Data(H)'!$A$1:$A$288,'Copy of PY1 Data(H)'!$A$1:$CZ$288))</f>
        <v>0</v>
      </c>
      <c r="BT200" s="180" cm="1">
        <f t="array" ref="BT200">_xlfn.XLOOKUP(BT$1,'Copy of PY1 Data(H)'!$A$1:$CZ$1,_xlfn.XLOOKUP($A200,'Copy of PY1 Data(H)'!$A$1:$A$288,'Copy of PY1 Data(H)'!$A$1:$CZ$288))</f>
        <v>0</v>
      </c>
      <c r="BU200" s="180" cm="1">
        <f t="array" ref="BU200">_xlfn.XLOOKUP(BU$1,'Copy of PY1 Data(H)'!$A$1:$CZ$1,_xlfn.XLOOKUP($A200,'Copy of PY1 Data(H)'!$A$1:$A$288,'Copy of PY1 Data(H)'!$A$1:$CZ$288))</f>
        <v>0</v>
      </c>
      <c r="BV200" s="180" cm="1">
        <f t="array" ref="BV200">_xlfn.XLOOKUP(BV$1,'Copy of PY1 Data(H)'!$A$1:$CZ$1,_xlfn.XLOOKUP($A200,'Copy of PY1 Data(H)'!$A$1:$A$288,'Copy of PY1 Data(H)'!$A$1:$CZ$288))</f>
        <v>0</v>
      </c>
      <c r="BW200" s="180" cm="1">
        <f t="array" ref="BW200">_xlfn.XLOOKUP(BW$1,'Copy of PY1 Data(H)'!$A$1:$CZ$1,_xlfn.XLOOKUP($A200,'Copy of PY1 Data(H)'!$A$1:$A$288,'Copy of PY1 Data(H)'!$A$1:$CZ$288))</f>
        <v>0</v>
      </c>
      <c r="BX200" s="180" cm="1">
        <f t="array" ref="BX200">_xlfn.XLOOKUP(BX$1,'Copy of PY1 Data(H)'!$A$1:$CZ$1,_xlfn.XLOOKUP($A200,'Copy of PY1 Data(H)'!$A$1:$A$288,'Copy of PY1 Data(H)'!$A$1:$CZ$288))</f>
        <v>0</v>
      </c>
      <c r="BY200" s="180" cm="1">
        <f t="array" ref="BY200">_xlfn.XLOOKUP(BY$1,'Copy of PY1 Data(H)'!$A$1:$CZ$1,_xlfn.XLOOKUP($A200,'Copy of PY1 Data(H)'!$A$1:$A$288,'Copy of PY1 Data(H)'!$A$1:$CZ$288))</f>
        <v>87748</v>
      </c>
      <c r="BZ200" s="180" cm="1">
        <f t="array" ref="BZ200">_xlfn.XLOOKUP(BZ$1,'Copy of PY1 Data(H)'!$A$1:$CZ$1,_xlfn.XLOOKUP($A200,'Copy of PY1 Data(H)'!$A$1:$A$288,'Copy of PY1 Data(H)'!$A$1:$CZ$288))</f>
        <v>0</v>
      </c>
      <c r="CA200" s="180" cm="1">
        <f t="array" ref="CA200">_xlfn.XLOOKUP(CA$1,'Copy of PY1 Data(H)'!$A$1:$CZ$1,_xlfn.XLOOKUP($A200,'Copy of PY1 Data(H)'!$A$1:$A$288,'Copy of PY1 Data(H)'!$A$1:$CZ$288))</f>
        <v>0</v>
      </c>
      <c r="CB200" s="180" cm="1">
        <f t="array" ref="CB200">_xlfn.XLOOKUP(CB$1,'Copy of PY1 Data(H)'!$A$1:$CZ$1,_xlfn.XLOOKUP($A200,'Copy of PY1 Data(H)'!$A$1:$A$288,'Copy of PY1 Data(H)'!$A$1:$CZ$288))</f>
        <v>117970</v>
      </c>
      <c r="CC200" s="180" cm="1">
        <f t="array" ref="CC200">_xlfn.XLOOKUP(CC$1,'Copy of PY1 Data(H)'!$A$1:$CZ$1,_xlfn.XLOOKUP($A200,'Copy of PY1 Data(H)'!$A$1:$A$288,'Copy of PY1 Data(H)'!$A$1:$CZ$288))</f>
        <v>0</v>
      </c>
      <c r="CD200" s="180" cm="1">
        <f t="array" ref="CD200">_xlfn.XLOOKUP(CD$1,'Copy of PY1 Data(H)'!$A$1:$CZ$1,_xlfn.XLOOKUP($A200,'Copy of PY1 Data(H)'!$A$1:$A$288,'Copy of PY1 Data(H)'!$A$1:$CZ$288))</f>
        <v>0</v>
      </c>
    </row>
    <row r="201" spans="1:82" s="646" customFormat="1" x14ac:dyDescent="0.3">
      <c r="A201" s="646">
        <v>524</v>
      </c>
      <c r="B201" s="180"/>
      <c r="C201" s="180"/>
      <c r="D201" s="180" cm="1">
        <f t="array" ref="D201">_xlfn.XLOOKUP(D$1,'Copy of PY1 Data(H)'!$A$1:$CZ$1,_xlfn.XLOOKUP($A201,'Copy of PY1 Data(H)'!$A$1:$A$288,'Copy of PY1 Data(H)'!$A$1:$CZ$288))</f>
        <v>2601690</v>
      </c>
      <c r="E201" s="180" cm="1">
        <f t="array" ref="E201">_xlfn.XLOOKUP(E$1,'Copy of PY1 Data(H)'!$A$1:$CZ$1,_xlfn.XLOOKUP($A201,'Copy of PY1 Data(H)'!$A$1:$A$288,'Copy of PY1 Data(H)'!$A$1:$CZ$288))</f>
        <v>6740385</v>
      </c>
      <c r="F201" s="180" cm="1">
        <f t="array" ref="F201">_xlfn.XLOOKUP(F$1,'Copy of PY1 Data(H)'!$A$1:$CZ$1,_xlfn.XLOOKUP($A201,'Copy of PY1 Data(H)'!$A$1:$A$288,'Copy of PY1 Data(H)'!$A$1:$CZ$288))</f>
        <v>0</v>
      </c>
      <c r="G201" s="180" cm="1">
        <f t="array" ref="G201">_xlfn.XLOOKUP(G$1,'Copy of PY1 Data(H)'!$A$1:$CZ$1,_xlfn.XLOOKUP($A201,'Copy of PY1 Data(H)'!$A$1:$A$288,'Copy of PY1 Data(H)'!$A$1:$CZ$288))</f>
        <v>6251772</v>
      </c>
      <c r="H201" s="180" cm="1">
        <f t="array" ref="H201">_xlfn.XLOOKUP(H$1,'Copy of PY1 Data(H)'!$A$1:$CZ$1,_xlfn.XLOOKUP($A201,'Copy of PY1 Data(H)'!$A$1:$A$288,'Copy of PY1 Data(H)'!$A$1:$CZ$288))</f>
        <v>3509863</v>
      </c>
      <c r="I201" s="180" cm="1">
        <f t="array" ref="I201">_xlfn.XLOOKUP(I$1,'Copy of PY1 Data(H)'!$A$1:$CZ$1,_xlfn.XLOOKUP($A201,'Copy of PY1 Data(H)'!$A$1:$A$288,'Copy of PY1 Data(H)'!$A$1:$CZ$288))</f>
        <v>764916</v>
      </c>
      <c r="J201" s="180" cm="1">
        <f t="array" ref="J201">_xlfn.XLOOKUP(J$1,'Copy of PY1 Data(H)'!$A$1:$CZ$1,_xlfn.XLOOKUP($A201,'Copy of PY1 Data(H)'!$A$1:$A$288,'Copy of PY1 Data(H)'!$A$1:$CZ$288))</f>
        <v>0</v>
      </c>
      <c r="K201" s="180" cm="1">
        <f t="array" ref="K201">_xlfn.XLOOKUP(K$1,'Copy of PY1 Data(H)'!$A$1:$CZ$1,_xlfn.XLOOKUP($A201,'Copy of PY1 Data(H)'!$A$1:$A$288,'Copy of PY1 Data(H)'!$A$1:$CZ$288))</f>
        <v>1755507</v>
      </c>
      <c r="L201" s="180" cm="1">
        <f t="array" ref="L201">_xlfn.XLOOKUP(L$1,'Copy of PY1 Data(H)'!$A$1:$CZ$1,_xlfn.XLOOKUP($A201,'Copy of PY1 Data(H)'!$A$1:$A$288,'Copy of PY1 Data(H)'!$A$1:$CZ$288))</f>
        <v>17627508</v>
      </c>
      <c r="M201" s="180" cm="1">
        <f t="array" ref="M201">_xlfn.XLOOKUP(M$1,'Copy of PY1 Data(H)'!$A$1:$CZ$1,_xlfn.XLOOKUP($A201,'Copy of PY1 Data(H)'!$A$1:$A$288,'Copy of PY1 Data(H)'!$A$1:$CZ$288))</f>
        <v>0</v>
      </c>
      <c r="N201" s="180" cm="1">
        <f t="array" ref="N201">_xlfn.XLOOKUP(N$1,'Copy of PY1 Data(H)'!$A$1:$CZ$1,_xlfn.XLOOKUP($A201,'Copy of PY1 Data(H)'!$A$1:$A$288,'Copy of PY1 Data(H)'!$A$1:$CZ$288))</f>
        <v>0</v>
      </c>
      <c r="O201" s="180" cm="1">
        <f t="array" ref="O201">_xlfn.XLOOKUP(O$1,'Copy of PY1 Data(H)'!$A$1:$CZ$1,_xlfn.XLOOKUP($A201,'Copy of PY1 Data(H)'!$A$1:$A$288,'Copy of PY1 Data(H)'!$A$1:$CZ$288))</f>
        <v>0</v>
      </c>
      <c r="P201" s="180" cm="1">
        <f t="array" ref="P201">_xlfn.XLOOKUP(P$1,'Copy of PY1 Data(H)'!$A$1:$CZ$1,_xlfn.XLOOKUP($A201,'Copy of PY1 Data(H)'!$A$1:$A$288,'Copy of PY1 Data(H)'!$A$1:$CZ$288))</f>
        <v>314378</v>
      </c>
      <c r="Q201" s="180" cm="1">
        <f t="array" ref="Q201">_xlfn.XLOOKUP(Q$1,'Copy of PY1 Data(H)'!$A$1:$CZ$1,_xlfn.XLOOKUP($A201,'Copy of PY1 Data(H)'!$A$1:$A$288,'Copy of PY1 Data(H)'!$A$1:$CZ$288))</f>
        <v>25788861</v>
      </c>
      <c r="R201" s="180" cm="1">
        <f t="array" ref="R201">_xlfn.XLOOKUP(R$1,'Copy of PY1 Data(H)'!$A$1:$CZ$1,_xlfn.XLOOKUP($A201,'Copy of PY1 Data(H)'!$A$1:$A$288,'Copy of PY1 Data(H)'!$A$1:$CZ$288))</f>
        <v>0</v>
      </c>
      <c r="S201" s="180" cm="1">
        <f t="array" ref="S201">_xlfn.XLOOKUP(S$1,'Copy of PY1 Data(H)'!$A$1:$CZ$1,_xlfn.XLOOKUP($A201,'Copy of PY1 Data(H)'!$A$1:$A$288,'Copy of PY1 Data(H)'!$A$1:$CZ$288))</f>
        <v>3095605</v>
      </c>
      <c r="T201" s="180" cm="1">
        <f t="array" ref="T201">_xlfn.XLOOKUP(T$1,'Copy of PY1 Data(H)'!$A$1:$CZ$1,_xlfn.XLOOKUP($A201,'Copy of PY1 Data(H)'!$A$1:$A$288,'Copy of PY1 Data(H)'!$A$1:$CZ$288))</f>
        <v>2468814</v>
      </c>
      <c r="U201" s="180" cm="1">
        <f t="array" ref="U201">_xlfn.XLOOKUP(U$1,'Copy of PY1 Data(H)'!$A$1:$CZ$1,_xlfn.XLOOKUP($A201,'Copy of PY1 Data(H)'!$A$1:$A$288,'Copy of PY1 Data(H)'!$A$1:$CZ$288))</f>
        <v>1155919</v>
      </c>
      <c r="V201" s="180" cm="1">
        <f t="array" ref="V201">_xlfn.XLOOKUP(V$1,'Copy of PY1 Data(H)'!$A$1:$CZ$1,_xlfn.XLOOKUP($A201,'Copy of PY1 Data(H)'!$A$1:$A$288,'Copy of PY1 Data(H)'!$A$1:$CZ$288))</f>
        <v>11817065</v>
      </c>
      <c r="W201" s="180" cm="1">
        <f t="array" ref="W201">_xlfn.XLOOKUP(W$1,'Copy of PY1 Data(H)'!$A$1:$CZ$1,_xlfn.XLOOKUP($A201,'Copy of PY1 Data(H)'!$A$1:$A$288,'Copy of PY1 Data(H)'!$A$1:$CZ$288))</f>
        <v>0</v>
      </c>
      <c r="X201" s="180" cm="1">
        <f t="array" ref="X201">_xlfn.XLOOKUP(X$1,'Copy of PY1 Data(H)'!$A$1:$CZ$1,_xlfn.XLOOKUP($A201,'Copy of PY1 Data(H)'!$A$1:$A$288,'Copy of PY1 Data(H)'!$A$1:$CZ$288))</f>
        <v>0</v>
      </c>
      <c r="Y201" s="180" cm="1">
        <f t="array" ref="Y201">_xlfn.XLOOKUP(Y$1,'Copy of PY1 Data(H)'!$A$1:$CZ$1,_xlfn.XLOOKUP($A201,'Copy of PY1 Data(H)'!$A$1:$A$288,'Copy of PY1 Data(H)'!$A$1:$CZ$288))</f>
        <v>5669432</v>
      </c>
      <c r="Z201" s="180" cm="1">
        <f t="array" ref="Z201">_xlfn.XLOOKUP(Z$1,'Copy of PY1 Data(H)'!$A$1:$CZ$1,_xlfn.XLOOKUP($A201,'Copy of PY1 Data(H)'!$A$1:$A$288,'Copy of PY1 Data(H)'!$A$1:$CZ$288))</f>
        <v>8316848</v>
      </c>
      <c r="AA201" s="180" cm="1">
        <f t="array" ref="AA201">_xlfn.XLOOKUP(AA$1,'Copy of PY1 Data(H)'!$A$1:$CZ$1,_xlfn.XLOOKUP($A201,'Copy of PY1 Data(H)'!$A$1:$A$288,'Copy of PY1 Data(H)'!$A$1:$CZ$288))</f>
        <v>1233921</v>
      </c>
      <c r="AB201" s="180" cm="1">
        <f t="array" ref="AB201">_xlfn.XLOOKUP(AB$1,'Copy of PY1 Data(H)'!$A$1:$CZ$1,_xlfn.XLOOKUP($A201,'Copy of PY1 Data(H)'!$A$1:$A$288,'Copy of PY1 Data(H)'!$A$1:$CZ$288))</f>
        <v>1218050</v>
      </c>
      <c r="AC201" s="180" cm="1">
        <f t="array" ref="AC201">_xlfn.XLOOKUP(AC$1,'Copy of PY1 Data(H)'!$A$1:$CZ$1,_xlfn.XLOOKUP($A201,'Copy of PY1 Data(H)'!$A$1:$A$288,'Copy of PY1 Data(H)'!$A$1:$CZ$288))</f>
        <v>0</v>
      </c>
      <c r="AD201" s="180" cm="1">
        <f t="array" ref="AD201">_xlfn.XLOOKUP(AD$1,'Copy of PY1 Data(H)'!$A$1:$CZ$1,_xlfn.XLOOKUP($A201,'Copy of PY1 Data(H)'!$A$1:$A$288,'Copy of PY1 Data(H)'!$A$1:$CZ$288))</f>
        <v>0</v>
      </c>
      <c r="AE201" s="180" cm="1">
        <f t="array" ref="AE201">_xlfn.XLOOKUP(AE$1,'Copy of PY1 Data(H)'!$A$1:$CZ$1,_xlfn.XLOOKUP($A201,'Copy of PY1 Data(H)'!$A$1:$A$288,'Copy of PY1 Data(H)'!$A$1:$CZ$288))</f>
        <v>0</v>
      </c>
      <c r="AF201" s="180" cm="1">
        <f t="array" ref="AF201">_xlfn.XLOOKUP(AF$1,'Copy of PY1 Data(H)'!$A$1:$CZ$1,_xlfn.XLOOKUP($A201,'Copy of PY1 Data(H)'!$A$1:$A$288,'Copy of PY1 Data(H)'!$A$1:$CZ$288))</f>
        <v>82844342</v>
      </c>
      <c r="AG201" s="180" cm="1">
        <f t="array" ref="AG201">_xlfn.XLOOKUP(AG$1,'Copy of PY1 Data(H)'!$A$1:$CZ$1,_xlfn.XLOOKUP($A201,'Copy of PY1 Data(H)'!$A$1:$A$288,'Copy of PY1 Data(H)'!$A$1:$CZ$288))</f>
        <v>0</v>
      </c>
      <c r="AH201" s="180" cm="1">
        <f t="array" ref="AH201">_xlfn.XLOOKUP(AH$1,'Copy of PY1 Data(H)'!$A$1:$CZ$1,_xlfn.XLOOKUP($A201,'Copy of PY1 Data(H)'!$A$1:$A$288,'Copy of PY1 Data(H)'!$A$1:$CZ$288))</f>
        <v>1557753</v>
      </c>
      <c r="AI201" s="180" cm="1">
        <f t="array" ref="AI201">_xlfn.XLOOKUP(AI$1,'Copy of PY1 Data(H)'!$A$1:$CZ$1,_xlfn.XLOOKUP($A201,'Copy of PY1 Data(H)'!$A$1:$A$288,'Copy of PY1 Data(H)'!$A$1:$CZ$288))</f>
        <v>2086477</v>
      </c>
      <c r="AJ201" s="180" cm="1">
        <f t="array" ref="AJ201">_xlfn.XLOOKUP(AJ$1,'Copy of PY1 Data(H)'!$A$1:$CZ$1,_xlfn.XLOOKUP($A201,'Copy of PY1 Data(H)'!$A$1:$A$288,'Copy of PY1 Data(H)'!$A$1:$CZ$288))</f>
        <v>1490069</v>
      </c>
      <c r="AK201" s="180" cm="1">
        <f t="array" ref="AK201">_xlfn.XLOOKUP(AK$1,'Copy of PY1 Data(H)'!$A$1:$CZ$1,_xlfn.XLOOKUP($A201,'Copy of PY1 Data(H)'!$A$1:$A$288,'Copy of PY1 Data(H)'!$A$1:$CZ$288))</f>
        <v>150502</v>
      </c>
      <c r="AL201" s="180" cm="1">
        <f t="array" ref="AL201">_xlfn.XLOOKUP(AL$1,'Copy of PY1 Data(H)'!$A$1:$CZ$1,_xlfn.XLOOKUP($A201,'Copy of PY1 Data(H)'!$A$1:$A$288,'Copy of PY1 Data(H)'!$A$1:$CZ$288))</f>
        <v>0</v>
      </c>
      <c r="AM201" s="180" cm="1">
        <f t="array" ref="AM201">_xlfn.XLOOKUP(AM$1,'Copy of PY1 Data(H)'!$A$1:$CZ$1,_xlfn.XLOOKUP($A201,'Copy of PY1 Data(H)'!$A$1:$A$288,'Copy of PY1 Data(H)'!$A$1:$CZ$288))</f>
        <v>0</v>
      </c>
      <c r="AN201" s="180" cm="1">
        <f t="array" ref="AN201">_xlfn.XLOOKUP(AN$1,'Copy of PY1 Data(H)'!$A$1:$CZ$1,_xlfn.XLOOKUP($A201,'Copy of PY1 Data(H)'!$A$1:$A$288,'Copy of PY1 Data(H)'!$A$1:$CZ$288))</f>
        <v>8771399</v>
      </c>
      <c r="AO201" s="180" cm="1">
        <f t="array" ref="AO201">_xlfn.XLOOKUP(AO$1,'Copy of PY1 Data(H)'!$A$1:$CZ$1,_xlfn.XLOOKUP($A201,'Copy of PY1 Data(H)'!$A$1:$A$288,'Copy of PY1 Data(H)'!$A$1:$CZ$288))</f>
        <v>0</v>
      </c>
      <c r="AP201" s="180" cm="1">
        <f t="array" ref="AP201">_xlfn.XLOOKUP(AP$1,'Copy of PY1 Data(H)'!$A$1:$CZ$1,_xlfn.XLOOKUP($A201,'Copy of PY1 Data(H)'!$A$1:$A$288,'Copy of PY1 Data(H)'!$A$1:$CZ$288))</f>
        <v>14552051</v>
      </c>
      <c r="AQ201" s="180" cm="1">
        <f t="array" ref="AQ201">_xlfn.XLOOKUP(AQ$1,'Copy of PY1 Data(H)'!$A$1:$CZ$1,_xlfn.XLOOKUP($A201,'Copy of PY1 Data(H)'!$A$1:$A$288,'Copy of PY1 Data(H)'!$A$1:$CZ$288))</f>
        <v>0</v>
      </c>
      <c r="AR201" s="180" cm="1">
        <f t="array" ref="AR201">_xlfn.XLOOKUP(AR$1,'Copy of PY1 Data(H)'!$A$1:$CZ$1,_xlfn.XLOOKUP($A201,'Copy of PY1 Data(H)'!$A$1:$A$288,'Copy of PY1 Data(H)'!$A$1:$CZ$288))</f>
        <v>0</v>
      </c>
      <c r="AS201" s="180" cm="1">
        <f t="array" ref="AS201">_xlfn.XLOOKUP(AS$1,'Copy of PY1 Data(H)'!$A$1:$CZ$1,_xlfn.XLOOKUP($A201,'Copy of PY1 Data(H)'!$A$1:$A$288,'Copy of PY1 Data(H)'!$A$1:$CZ$288))</f>
        <v>0</v>
      </c>
      <c r="AT201" s="180" cm="1">
        <f t="array" ref="AT201">_xlfn.XLOOKUP(AT$1,'Copy of PY1 Data(H)'!$A$1:$CZ$1,_xlfn.XLOOKUP($A201,'Copy of PY1 Data(H)'!$A$1:$A$288,'Copy of PY1 Data(H)'!$A$1:$CZ$288))</f>
        <v>1392754</v>
      </c>
      <c r="AU201" s="180" cm="1">
        <f t="array" ref="AU201">_xlfn.XLOOKUP(AU$1,'Copy of PY1 Data(H)'!$A$1:$CZ$1,_xlfn.XLOOKUP($A201,'Copy of PY1 Data(H)'!$A$1:$A$288,'Copy of PY1 Data(H)'!$A$1:$CZ$288))</f>
        <v>38806920</v>
      </c>
      <c r="AV201" s="180" cm="1">
        <f t="array" ref="AV201">_xlfn.XLOOKUP(AV$1,'Copy of PY1 Data(H)'!$A$1:$CZ$1,_xlfn.XLOOKUP($A201,'Copy of PY1 Data(H)'!$A$1:$A$288,'Copy of PY1 Data(H)'!$A$1:$CZ$288))</f>
        <v>173829357</v>
      </c>
      <c r="AW201" s="180" cm="1">
        <f t="array" ref="AW201">_xlfn.XLOOKUP(AW$1,'Copy of PY1 Data(H)'!$A$1:$CZ$1,_xlfn.XLOOKUP($A201,'Copy of PY1 Data(H)'!$A$1:$A$288,'Copy of PY1 Data(H)'!$A$1:$CZ$288))</f>
        <v>3636906</v>
      </c>
      <c r="AX201" s="180" cm="1">
        <f t="array" ref="AX201">_xlfn.XLOOKUP(AX$1,'Copy of PY1 Data(H)'!$A$1:$CZ$1,_xlfn.XLOOKUP($A201,'Copy of PY1 Data(H)'!$A$1:$A$288,'Copy of PY1 Data(H)'!$A$1:$CZ$288))</f>
        <v>0</v>
      </c>
      <c r="AY201" s="180" cm="1">
        <f t="array" ref="AY201">_xlfn.XLOOKUP(AY$1,'Copy of PY1 Data(H)'!$A$1:$CZ$1,_xlfn.XLOOKUP($A201,'Copy of PY1 Data(H)'!$A$1:$A$288,'Copy of PY1 Data(H)'!$A$1:$CZ$288))</f>
        <v>1831537</v>
      </c>
      <c r="AZ201" s="180" cm="1">
        <f t="array" ref="AZ201">_xlfn.XLOOKUP(AZ$1,'Copy of PY1 Data(H)'!$A$1:$CZ$1,_xlfn.XLOOKUP($A201,'Copy of PY1 Data(H)'!$A$1:$A$288,'Copy of PY1 Data(H)'!$A$1:$CZ$288))</f>
        <v>1389913</v>
      </c>
      <c r="BA201" s="180" cm="1">
        <f t="array" ref="BA201">_xlfn.XLOOKUP(BA$1,'Copy of PY1 Data(H)'!$A$1:$CZ$1,_xlfn.XLOOKUP($A201,'Copy of PY1 Data(H)'!$A$1:$A$288,'Copy of PY1 Data(H)'!$A$1:$CZ$288))</f>
        <v>0</v>
      </c>
      <c r="BB201" s="180" cm="1">
        <f t="array" ref="BB201">_xlfn.XLOOKUP(BB$1,'Copy of PY1 Data(H)'!$A$1:$CZ$1,_xlfn.XLOOKUP($A201,'Copy of PY1 Data(H)'!$A$1:$A$288,'Copy of PY1 Data(H)'!$A$1:$CZ$288))</f>
        <v>14737388</v>
      </c>
      <c r="BC201" s="180" cm="1">
        <f t="array" ref="BC201">_xlfn.XLOOKUP(BC$1,'Copy of PY1 Data(H)'!$A$1:$CZ$1,_xlfn.XLOOKUP($A201,'Copy of PY1 Data(H)'!$A$1:$A$288,'Copy of PY1 Data(H)'!$A$1:$CZ$288))</f>
        <v>1405363</v>
      </c>
      <c r="BD201" s="180" cm="1">
        <f t="array" ref="BD201">_xlfn.XLOOKUP(BD$1,'Copy of PY1 Data(H)'!$A$1:$CZ$1,_xlfn.XLOOKUP($A201,'Copy of PY1 Data(H)'!$A$1:$A$288,'Copy of PY1 Data(H)'!$A$1:$CZ$288))</f>
        <v>0</v>
      </c>
      <c r="BE201" s="180" cm="1">
        <f t="array" ref="BE201">_xlfn.XLOOKUP(BE$1,'Copy of PY1 Data(H)'!$A$1:$CZ$1,_xlfn.XLOOKUP($A201,'Copy of PY1 Data(H)'!$A$1:$A$288,'Copy of PY1 Data(H)'!$A$1:$CZ$288))</f>
        <v>996017</v>
      </c>
      <c r="BF201" s="180" cm="1">
        <f t="array" ref="BF201">_xlfn.XLOOKUP(BF$1,'Copy of PY1 Data(H)'!$A$1:$CZ$1,_xlfn.XLOOKUP($A201,'Copy of PY1 Data(H)'!$A$1:$A$288,'Copy of PY1 Data(H)'!$A$1:$CZ$288))</f>
        <v>13770401</v>
      </c>
      <c r="BG201" s="180" cm="1">
        <f t="array" ref="BG201">_xlfn.XLOOKUP(BG$1,'Copy of PY1 Data(H)'!$A$1:$CZ$1,_xlfn.XLOOKUP($A201,'Copy of PY1 Data(H)'!$A$1:$A$288,'Copy of PY1 Data(H)'!$A$1:$CZ$288))</f>
        <v>0</v>
      </c>
      <c r="BH201" s="180" cm="1">
        <f t="array" ref="BH201">_xlfn.XLOOKUP(BH$1,'Copy of PY1 Data(H)'!$A$1:$CZ$1,_xlfn.XLOOKUP($A201,'Copy of PY1 Data(H)'!$A$1:$A$288,'Copy of PY1 Data(H)'!$A$1:$CZ$288))</f>
        <v>23723141</v>
      </c>
      <c r="BI201" s="180" cm="1">
        <f t="array" ref="BI201">_xlfn.XLOOKUP(BI$1,'Copy of PY1 Data(H)'!$A$1:$CZ$1,_xlfn.XLOOKUP($A201,'Copy of PY1 Data(H)'!$A$1:$A$288,'Copy of PY1 Data(H)'!$A$1:$CZ$288))</f>
        <v>5230214</v>
      </c>
      <c r="BJ201" s="180" cm="1">
        <f t="array" ref="BJ201">_xlfn.XLOOKUP(BJ$1,'Copy of PY1 Data(H)'!$A$1:$CZ$1,_xlfn.XLOOKUP($A201,'Copy of PY1 Data(H)'!$A$1:$A$288,'Copy of PY1 Data(H)'!$A$1:$CZ$288))</f>
        <v>0</v>
      </c>
      <c r="BK201" s="180" cm="1">
        <f t="array" ref="BK201">_xlfn.XLOOKUP(BK$1,'Copy of PY1 Data(H)'!$A$1:$CZ$1,_xlfn.XLOOKUP($A201,'Copy of PY1 Data(H)'!$A$1:$A$288,'Copy of PY1 Data(H)'!$A$1:$CZ$288))</f>
        <v>0</v>
      </c>
      <c r="BL201" s="180" cm="1">
        <f t="array" ref="BL201">_xlfn.XLOOKUP(BL$1,'Copy of PY1 Data(H)'!$A$1:$CZ$1,_xlfn.XLOOKUP($A201,'Copy of PY1 Data(H)'!$A$1:$A$288,'Copy of PY1 Data(H)'!$A$1:$CZ$288))</f>
        <v>20591671</v>
      </c>
      <c r="BM201" s="180" cm="1">
        <f t="array" ref="BM201">_xlfn.XLOOKUP(BM$1,'Copy of PY1 Data(H)'!$A$1:$CZ$1,_xlfn.XLOOKUP($A201,'Copy of PY1 Data(H)'!$A$1:$A$288,'Copy of PY1 Data(H)'!$A$1:$CZ$288))</f>
        <v>45816587</v>
      </c>
      <c r="BN201" s="180" cm="1">
        <f t="array" ref="BN201">_xlfn.XLOOKUP(BN$1,'Copy of PY1 Data(H)'!$A$1:$CZ$1,_xlfn.XLOOKUP($A201,'Copy of PY1 Data(H)'!$A$1:$A$288,'Copy of PY1 Data(H)'!$A$1:$CZ$288))</f>
        <v>12035848</v>
      </c>
      <c r="BO201" s="180" cm="1">
        <f t="array" ref="BO201">_xlfn.XLOOKUP(BO$1,'Copy of PY1 Data(H)'!$A$1:$CZ$1,_xlfn.XLOOKUP($A201,'Copy of PY1 Data(H)'!$A$1:$A$288,'Copy of PY1 Data(H)'!$A$1:$CZ$288))</f>
        <v>19296230</v>
      </c>
      <c r="BP201" s="180" cm="1">
        <f t="array" ref="BP201">_xlfn.XLOOKUP(BP$1,'Copy of PY1 Data(H)'!$A$1:$CZ$1,_xlfn.XLOOKUP($A201,'Copy of PY1 Data(H)'!$A$1:$A$288,'Copy of PY1 Data(H)'!$A$1:$CZ$288))</f>
        <v>0</v>
      </c>
      <c r="BQ201" s="180" cm="1">
        <f t="array" ref="BQ201">_xlfn.XLOOKUP(BQ$1,'Copy of PY1 Data(H)'!$A$1:$CZ$1,_xlfn.XLOOKUP($A201,'Copy of PY1 Data(H)'!$A$1:$A$288,'Copy of PY1 Data(H)'!$A$1:$CZ$288))</f>
        <v>1046462</v>
      </c>
      <c r="BR201" s="180" cm="1">
        <f t="array" ref="BR201">_xlfn.XLOOKUP(BR$1,'Copy of PY1 Data(H)'!$A$1:$CZ$1,_xlfn.XLOOKUP($A201,'Copy of PY1 Data(H)'!$A$1:$A$288,'Copy of PY1 Data(H)'!$A$1:$CZ$288))</f>
        <v>12650124</v>
      </c>
      <c r="BS201" s="180" cm="1">
        <f t="array" ref="BS201">_xlfn.XLOOKUP(BS$1,'Copy of PY1 Data(H)'!$A$1:$CZ$1,_xlfn.XLOOKUP($A201,'Copy of PY1 Data(H)'!$A$1:$A$288,'Copy of PY1 Data(H)'!$A$1:$CZ$288))</f>
        <v>0</v>
      </c>
      <c r="BT201" s="180" cm="1">
        <f t="array" ref="BT201">_xlfn.XLOOKUP(BT$1,'Copy of PY1 Data(H)'!$A$1:$CZ$1,_xlfn.XLOOKUP($A201,'Copy of PY1 Data(H)'!$A$1:$A$288,'Copy of PY1 Data(H)'!$A$1:$CZ$288))</f>
        <v>0</v>
      </c>
      <c r="BU201" s="180" cm="1">
        <f t="array" ref="BU201">_xlfn.XLOOKUP(BU$1,'Copy of PY1 Data(H)'!$A$1:$CZ$1,_xlfn.XLOOKUP($A201,'Copy of PY1 Data(H)'!$A$1:$A$288,'Copy of PY1 Data(H)'!$A$1:$CZ$288))</f>
        <v>2543073</v>
      </c>
      <c r="BV201" s="180" cm="1">
        <f t="array" ref="BV201">_xlfn.XLOOKUP(BV$1,'Copy of PY1 Data(H)'!$A$1:$CZ$1,_xlfn.XLOOKUP($A201,'Copy of PY1 Data(H)'!$A$1:$A$288,'Copy of PY1 Data(H)'!$A$1:$CZ$288))</f>
        <v>0</v>
      </c>
      <c r="BW201" s="180" cm="1">
        <f t="array" ref="BW201">_xlfn.XLOOKUP(BW$1,'Copy of PY1 Data(H)'!$A$1:$CZ$1,_xlfn.XLOOKUP($A201,'Copy of PY1 Data(H)'!$A$1:$A$288,'Copy of PY1 Data(H)'!$A$1:$CZ$288))</f>
        <v>7757292</v>
      </c>
      <c r="BX201" s="180" cm="1">
        <f t="array" ref="BX201">_xlfn.XLOOKUP(BX$1,'Copy of PY1 Data(H)'!$A$1:$CZ$1,_xlfn.XLOOKUP($A201,'Copy of PY1 Data(H)'!$A$1:$A$288,'Copy of PY1 Data(H)'!$A$1:$CZ$288))</f>
        <v>0</v>
      </c>
      <c r="BY201" s="180" cm="1">
        <f t="array" ref="BY201">_xlfn.XLOOKUP(BY$1,'Copy of PY1 Data(H)'!$A$1:$CZ$1,_xlfn.XLOOKUP($A201,'Copy of PY1 Data(H)'!$A$1:$A$288,'Copy of PY1 Data(H)'!$A$1:$CZ$288))</f>
        <v>0</v>
      </c>
      <c r="BZ201" s="180" cm="1">
        <f t="array" ref="BZ201">_xlfn.XLOOKUP(BZ$1,'Copy of PY1 Data(H)'!$A$1:$CZ$1,_xlfn.XLOOKUP($A201,'Copy of PY1 Data(H)'!$A$1:$A$288,'Copy of PY1 Data(H)'!$A$1:$CZ$288))</f>
        <v>0</v>
      </c>
      <c r="CA201" s="180" cm="1">
        <f t="array" ref="CA201">_xlfn.XLOOKUP(CA$1,'Copy of PY1 Data(H)'!$A$1:$CZ$1,_xlfn.XLOOKUP($A201,'Copy of PY1 Data(H)'!$A$1:$A$288,'Copy of PY1 Data(H)'!$A$1:$CZ$288))</f>
        <v>0</v>
      </c>
      <c r="CB201" s="180" cm="1">
        <f t="array" ref="CB201">_xlfn.XLOOKUP(CB$1,'Copy of PY1 Data(H)'!$A$1:$CZ$1,_xlfn.XLOOKUP($A201,'Copy of PY1 Data(H)'!$A$1:$A$288,'Copy of PY1 Data(H)'!$A$1:$CZ$288))</f>
        <v>1277036</v>
      </c>
      <c r="CC201" s="180" cm="1">
        <f t="array" ref="CC201">_xlfn.XLOOKUP(CC$1,'Copy of PY1 Data(H)'!$A$1:$CZ$1,_xlfn.XLOOKUP($A201,'Copy of PY1 Data(H)'!$A$1:$A$288,'Copy of PY1 Data(H)'!$A$1:$CZ$288))</f>
        <v>0</v>
      </c>
      <c r="CD201" s="180" cm="1">
        <f t="array" ref="CD201">_xlfn.XLOOKUP(CD$1,'Copy of PY1 Data(H)'!$A$1:$CZ$1,_xlfn.XLOOKUP($A201,'Copy of PY1 Data(H)'!$A$1:$A$288,'Copy of PY1 Data(H)'!$A$1:$CZ$288))</f>
        <v>0</v>
      </c>
    </row>
    <row r="202" spans="1:82" x14ac:dyDescent="0.3">
      <c r="A202" s="180">
        <v>525</v>
      </c>
      <c r="C202" s="180"/>
      <c r="D202" s="180" cm="1">
        <f t="array" ref="D202">_xlfn.XLOOKUP(D$1,'Copy of PY1 Data(H)'!$A$1:$CZ$1,_xlfn.XLOOKUP($A202,'Copy of PY1 Data(H)'!$A$1:$A$288,'Copy of PY1 Data(H)'!$A$1:$CZ$288))</f>
        <v>0</v>
      </c>
      <c r="E202" s="180" cm="1">
        <f t="array" ref="E202">_xlfn.XLOOKUP(E$1,'Copy of PY1 Data(H)'!$A$1:$CZ$1,_xlfn.XLOOKUP($A202,'Copy of PY1 Data(H)'!$A$1:$A$288,'Copy of PY1 Data(H)'!$A$1:$CZ$288))</f>
        <v>0</v>
      </c>
      <c r="F202" s="180" cm="1">
        <f t="array" ref="F202">_xlfn.XLOOKUP(F$1,'Copy of PY1 Data(H)'!$A$1:$CZ$1,_xlfn.XLOOKUP($A202,'Copy of PY1 Data(H)'!$A$1:$A$288,'Copy of PY1 Data(H)'!$A$1:$CZ$288))</f>
        <v>0</v>
      </c>
      <c r="G202" s="180" cm="1">
        <f t="array" ref="G202">_xlfn.XLOOKUP(G$1,'Copy of PY1 Data(H)'!$A$1:$CZ$1,_xlfn.XLOOKUP($A202,'Copy of PY1 Data(H)'!$A$1:$A$288,'Copy of PY1 Data(H)'!$A$1:$CZ$288))</f>
        <v>0</v>
      </c>
      <c r="H202" s="180" cm="1">
        <f t="array" ref="H202">_xlfn.XLOOKUP(H$1,'Copy of PY1 Data(H)'!$A$1:$CZ$1,_xlfn.XLOOKUP($A202,'Copy of PY1 Data(H)'!$A$1:$A$288,'Copy of PY1 Data(H)'!$A$1:$CZ$288))</f>
        <v>0</v>
      </c>
      <c r="I202" s="180" cm="1">
        <f t="array" ref="I202">_xlfn.XLOOKUP(I$1,'Copy of PY1 Data(H)'!$A$1:$CZ$1,_xlfn.XLOOKUP($A202,'Copy of PY1 Data(H)'!$A$1:$A$288,'Copy of PY1 Data(H)'!$A$1:$CZ$288))</f>
        <v>0</v>
      </c>
      <c r="J202" s="180" cm="1">
        <f t="array" ref="J202">_xlfn.XLOOKUP(J$1,'Copy of PY1 Data(H)'!$A$1:$CZ$1,_xlfn.XLOOKUP($A202,'Copy of PY1 Data(H)'!$A$1:$A$288,'Copy of PY1 Data(H)'!$A$1:$CZ$288))</f>
        <v>0</v>
      </c>
      <c r="K202" s="180" cm="1">
        <f t="array" ref="K202">_xlfn.XLOOKUP(K$1,'Copy of PY1 Data(H)'!$A$1:$CZ$1,_xlfn.XLOOKUP($A202,'Copy of PY1 Data(H)'!$A$1:$A$288,'Copy of PY1 Data(H)'!$A$1:$CZ$288))</f>
        <v>0</v>
      </c>
      <c r="L202" s="180" cm="1">
        <f t="array" ref="L202">_xlfn.XLOOKUP(L$1,'Copy of PY1 Data(H)'!$A$1:$CZ$1,_xlfn.XLOOKUP($A202,'Copy of PY1 Data(H)'!$A$1:$A$288,'Copy of PY1 Data(H)'!$A$1:$CZ$288))</f>
        <v>0</v>
      </c>
      <c r="M202" s="180" cm="1">
        <f t="array" ref="M202">_xlfn.XLOOKUP(M$1,'Copy of PY1 Data(H)'!$A$1:$CZ$1,_xlfn.XLOOKUP($A202,'Copy of PY1 Data(H)'!$A$1:$A$288,'Copy of PY1 Data(H)'!$A$1:$CZ$288))</f>
        <v>0</v>
      </c>
      <c r="N202" s="180" cm="1">
        <f t="array" ref="N202">_xlfn.XLOOKUP(N$1,'Copy of PY1 Data(H)'!$A$1:$CZ$1,_xlfn.XLOOKUP($A202,'Copy of PY1 Data(H)'!$A$1:$A$288,'Copy of PY1 Data(H)'!$A$1:$CZ$288))</f>
        <v>0</v>
      </c>
      <c r="O202" s="180" cm="1">
        <f t="array" ref="O202">_xlfn.XLOOKUP(O$1,'Copy of PY1 Data(H)'!$A$1:$CZ$1,_xlfn.XLOOKUP($A202,'Copy of PY1 Data(H)'!$A$1:$A$288,'Copy of PY1 Data(H)'!$A$1:$CZ$288))</f>
        <v>0</v>
      </c>
      <c r="P202" s="180" cm="1">
        <f t="array" ref="P202">_xlfn.XLOOKUP(P$1,'Copy of PY1 Data(H)'!$A$1:$CZ$1,_xlfn.XLOOKUP($A202,'Copy of PY1 Data(H)'!$A$1:$A$288,'Copy of PY1 Data(H)'!$A$1:$CZ$288))</f>
        <v>0</v>
      </c>
      <c r="Q202" s="180" cm="1">
        <f t="array" ref="Q202">_xlfn.XLOOKUP(Q$1,'Copy of PY1 Data(H)'!$A$1:$CZ$1,_xlfn.XLOOKUP($A202,'Copy of PY1 Data(H)'!$A$1:$A$288,'Copy of PY1 Data(H)'!$A$1:$CZ$288))</f>
        <v>0</v>
      </c>
      <c r="R202" s="180" cm="1">
        <f t="array" ref="R202">_xlfn.XLOOKUP(R$1,'Copy of PY1 Data(H)'!$A$1:$CZ$1,_xlfn.XLOOKUP($A202,'Copy of PY1 Data(H)'!$A$1:$A$288,'Copy of PY1 Data(H)'!$A$1:$CZ$288))</f>
        <v>0</v>
      </c>
      <c r="S202" s="180" cm="1">
        <f t="array" ref="S202">_xlfn.XLOOKUP(S$1,'Copy of PY1 Data(H)'!$A$1:$CZ$1,_xlfn.XLOOKUP($A202,'Copy of PY1 Data(H)'!$A$1:$A$288,'Copy of PY1 Data(H)'!$A$1:$CZ$288))</f>
        <v>0</v>
      </c>
      <c r="T202" s="180" cm="1">
        <f t="array" ref="T202">_xlfn.XLOOKUP(T$1,'Copy of PY1 Data(H)'!$A$1:$CZ$1,_xlfn.XLOOKUP($A202,'Copy of PY1 Data(H)'!$A$1:$A$288,'Copy of PY1 Data(H)'!$A$1:$CZ$288))</f>
        <v>0</v>
      </c>
      <c r="U202" s="180" cm="1">
        <f t="array" ref="U202">_xlfn.XLOOKUP(U$1,'Copy of PY1 Data(H)'!$A$1:$CZ$1,_xlfn.XLOOKUP($A202,'Copy of PY1 Data(H)'!$A$1:$A$288,'Copy of PY1 Data(H)'!$A$1:$CZ$288))</f>
        <v>0</v>
      </c>
      <c r="V202" s="180" cm="1">
        <f t="array" ref="V202">_xlfn.XLOOKUP(V$1,'Copy of PY1 Data(H)'!$A$1:$CZ$1,_xlfn.XLOOKUP($A202,'Copy of PY1 Data(H)'!$A$1:$A$288,'Copy of PY1 Data(H)'!$A$1:$CZ$288))</f>
        <v>0</v>
      </c>
      <c r="W202" s="180" cm="1">
        <f t="array" ref="W202">_xlfn.XLOOKUP(W$1,'Copy of PY1 Data(H)'!$A$1:$CZ$1,_xlfn.XLOOKUP($A202,'Copy of PY1 Data(H)'!$A$1:$A$288,'Copy of PY1 Data(H)'!$A$1:$CZ$288))</f>
        <v>0</v>
      </c>
      <c r="X202" s="180" cm="1">
        <f t="array" ref="X202">_xlfn.XLOOKUP(X$1,'Copy of PY1 Data(H)'!$A$1:$CZ$1,_xlfn.XLOOKUP($A202,'Copy of PY1 Data(H)'!$A$1:$A$288,'Copy of PY1 Data(H)'!$A$1:$CZ$288))</f>
        <v>0</v>
      </c>
      <c r="Y202" s="180" cm="1">
        <f t="array" ref="Y202">_xlfn.XLOOKUP(Y$1,'Copy of PY1 Data(H)'!$A$1:$CZ$1,_xlfn.XLOOKUP($A202,'Copy of PY1 Data(H)'!$A$1:$A$288,'Copy of PY1 Data(H)'!$A$1:$CZ$288))</f>
        <v>0</v>
      </c>
      <c r="Z202" s="180" cm="1">
        <f t="array" ref="Z202">_xlfn.XLOOKUP(Z$1,'Copy of PY1 Data(H)'!$A$1:$CZ$1,_xlfn.XLOOKUP($A202,'Copy of PY1 Data(H)'!$A$1:$A$288,'Copy of PY1 Data(H)'!$A$1:$CZ$288))</f>
        <v>38230064</v>
      </c>
      <c r="AA202" s="180" cm="1">
        <f t="array" ref="AA202">_xlfn.XLOOKUP(AA$1,'Copy of PY1 Data(H)'!$A$1:$CZ$1,_xlfn.XLOOKUP($A202,'Copy of PY1 Data(H)'!$A$1:$A$288,'Copy of PY1 Data(H)'!$A$1:$CZ$288))</f>
        <v>0</v>
      </c>
      <c r="AB202" s="180" cm="1">
        <f t="array" ref="AB202">_xlfn.XLOOKUP(AB$1,'Copy of PY1 Data(H)'!$A$1:$CZ$1,_xlfn.XLOOKUP($A202,'Copy of PY1 Data(H)'!$A$1:$A$288,'Copy of PY1 Data(H)'!$A$1:$CZ$288))</f>
        <v>0</v>
      </c>
      <c r="AC202" s="180" cm="1">
        <f t="array" ref="AC202">_xlfn.XLOOKUP(AC$1,'Copy of PY1 Data(H)'!$A$1:$CZ$1,_xlfn.XLOOKUP($A202,'Copy of PY1 Data(H)'!$A$1:$A$288,'Copy of PY1 Data(H)'!$A$1:$CZ$288))</f>
        <v>0</v>
      </c>
      <c r="AD202" s="180" cm="1">
        <f t="array" ref="AD202">_xlfn.XLOOKUP(AD$1,'Copy of PY1 Data(H)'!$A$1:$CZ$1,_xlfn.XLOOKUP($A202,'Copy of PY1 Data(H)'!$A$1:$A$288,'Copy of PY1 Data(H)'!$A$1:$CZ$288))</f>
        <v>0</v>
      </c>
      <c r="AE202" s="180" cm="1">
        <f t="array" ref="AE202">_xlfn.XLOOKUP(AE$1,'Copy of PY1 Data(H)'!$A$1:$CZ$1,_xlfn.XLOOKUP($A202,'Copy of PY1 Data(H)'!$A$1:$A$288,'Copy of PY1 Data(H)'!$A$1:$CZ$288))</f>
        <v>0</v>
      </c>
      <c r="AF202" s="180" cm="1">
        <f t="array" ref="AF202">_xlfn.XLOOKUP(AF$1,'Copy of PY1 Data(H)'!$A$1:$CZ$1,_xlfn.XLOOKUP($A202,'Copy of PY1 Data(H)'!$A$1:$A$288,'Copy of PY1 Data(H)'!$A$1:$CZ$288))</f>
        <v>0</v>
      </c>
      <c r="AG202" s="180" cm="1">
        <f t="array" ref="AG202">_xlfn.XLOOKUP(AG$1,'Copy of PY1 Data(H)'!$A$1:$CZ$1,_xlfn.XLOOKUP($A202,'Copy of PY1 Data(H)'!$A$1:$A$288,'Copy of PY1 Data(H)'!$A$1:$CZ$288))</f>
        <v>0</v>
      </c>
      <c r="AH202" s="180" cm="1">
        <f t="array" ref="AH202">_xlfn.XLOOKUP(AH$1,'Copy of PY1 Data(H)'!$A$1:$CZ$1,_xlfn.XLOOKUP($A202,'Copy of PY1 Data(H)'!$A$1:$A$288,'Copy of PY1 Data(H)'!$A$1:$CZ$288))</f>
        <v>0</v>
      </c>
      <c r="AI202" s="180" cm="1">
        <f t="array" ref="AI202">_xlfn.XLOOKUP(AI$1,'Copy of PY1 Data(H)'!$A$1:$CZ$1,_xlfn.XLOOKUP($A202,'Copy of PY1 Data(H)'!$A$1:$A$288,'Copy of PY1 Data(H)'!$A$1:$CZ$288))</f>
        <v>0</v>
      </c>
      <c r="AJ202" s="180" cm="1">
        <f t="array" ref="AJ202">_xlfn.XLOOKUP(AJ$1,'Copy of PY1 Data(H)'!$A$1:$CZ$1,_xlfn.XLOOKUP($A202,'Copy of PY1 Data(H)'!$A$1:$A$288,'Copy of PY1 Data(H)'!$A$1:$CZ$288))</f>
        <v>0</v>
      </c>
      <c r="AK202" s="180" cm="1">
        <f t="array" ref="AK202">_xlfn.XLOOKUP(AK$1,'Copy of PY1 Data(H)'!$A$1:$CZ$1,_xlfn.XLOOKUP($A202,'Copy of PY1 Data(H)'!$A$1:$A$288,'Copy of PY1 Data(H)'!$A$1:$CZ$288))</f>
        <v>0</v>
      </c>
      <c r="AL202" s="180" cm="1">
        <f t="array" ref="AL202">_xlfn.XLOOKUP(AL$1,'Copy of PY1 Data(H)'!$A$1:$CZ$1,_xlfn.XLOOKUP($A202,'Copy of PY1 Data(H)'!$A$1:$A$288,'Copy of PY1 Data(H)'!$A$1:$CZ$288))</f>
        <v>0</v>
      </c>
      <c r="AM202" s="180" cm="1">
        <f t="array" ref="AM202">_xlfn.XLOOKUP(AM$1,'Copy of PY1 Data(H)'!$A$1:$CZ$1,_xlfn.XLOOKUP($A202,'Copy of PY1 Data(H)'!$A$1:$A$288,'Copy of PY1 Data(H)'!$A$1:$CZ$288))</f>
        <v>933095</v>
      </c>
      <c r="AN202" s="180" cm="1">
        <f t="array" ref="AN202">_xlfn.XLOOKUP(AN$1,'Copy of PY1 Data(H)'!$A$1:$CZ$1,_xlfn.XLOOKUP($A202,'Copy of PY1 Data(H)'!$A$1:$A$288,'Copy of PY1 Data(H)'!$A$1:$CZ$288))</f>
        <v>5033326</v>
      </c>
      <c r="AO202" s="180" cm="1">
        <f t="array" ref="AO202">_xlfn.XLOOKUP(AO$1,'Copy of PY1 Data(H)'!$A$1:$CZ$1,_xlfn.XLOOKUP($A202,'Copy of PY1 Data(H)'!$A$1:$A$288,'Copy of PY1 Data(H)'!$A$1:$CZ$288))</f>
        <v>0</v>
      </c>
      <c r="AP202" s="180" cm="1">
        <f t="array" ref="AP202">_xlfn.XLOOKUP(AP$1,'Copy of PY1 Data(H)'!$A$1:$CZ$1,_xlfn.XLOOKUP($A202,'Copy of PY1 Data(H)'!$A$1:$A$288,'Copy of PY1 Data(H)'!$A$1:$CZ$288))</f>
        <v>0</v>
      </c>
      <c r="AQ202" s="180" cm="1">
        <f t="array" ref="AQ202">_xlfn.XLOOKUP(AQ$1,'Copy of PY1 Data(H)'!$A$1:$CZ$1,_xlfn.XLOOKUP($A202,'Copy of PY1 Data(H)'!$A$1:$A$288,'Copy of PY1 Data(H)'!$A$1:$CZ$288))</f>
        <v>0</v>
      </c>
      <c r="AR202" s="180" cm="1">
        <f t="array" ref="AR202">_xlfn.XLOOKUP(AR$1,'Copy of PY1 Data(H)'!$A$1:$CZ$1,_xlfn.XLOOKUP($A202,'Copy of PY1 Data(H)'!$A$1:$A$288,'Copy of PY1 Data(H)'!$A$1:$CZ$288))</f>
        <v>0</v>
      </c>
      <c r="AS202" s="180" cm="1">
        <f t="array" ref="AS202">_xlfn.XLOOKUP(AS$1,'Copy of PY1 Data(H)'!$A$1:$CZ$1,_xlfn.XLOOKUP($A202,'Copy of PY1 Data(H)'!$A$1:$A$288,'Copy of PY1 Data(H)'!$A$1:$CZ$288))</f>
        <v>0</v>
      </c>
      <c r="AT202" s="180" cm="1">
        <f t="array" ref="AT202">_xlfn.XLOOKUP(AT$1,'Copy of PY1 Data(H)'!$A$1:$CZ$1,_xlfn.XLOOKUP($A202,'Copy of PY1 Data(H)'!$A$1:$A$288,'Copy of PY1 Data(H)'!$A$1:$CZ$288))</f>
        <v>0</v>
      </c>
      <c r="AU202" s="180" cm="1">
        <f t="array" ref="AU202">_xlfn.XLOOKUP(AU$1,'Copy of PY1 Data(H)'!$A$1:$CZ$1,_xlfn.XLOOKUP($A202,'Copy of PY1 Data(H)'!$A$1:$A$288,'Copy of PY1 Data(H)'!$A$1:$CZ$288))</f>
        <v>311805122</v>
      </c>
      <c r="AV202" s="180" cm="1">
        <f t="array" ref="AV202">_xlfn.XLOOKUP(AV$1,'Copy of PY1 Data(H)'!$A$1:$CZ$1,_xlfn.XLOOKUP($A202,'Copy of PY1 Data(H)'!$A$1:$A$288,'Copy of PY1 Data(H)'!$A$1:$CZ$288))</f>
        <v>0</v>
      </c>
      <c r="AW202" s="180" cm="1">
        <f t="array" ref="AW202">_xlfn.XLOOKUP(AW$1,'Copy of PY1 Data(H)'!$A$1:$CZ$1,_xlfn.XLOOKUP($A202,'Copy of PY1 Data(H)'!$A$1:$A$288,'Copy of PY1 Data(H)'!$A$1:$CZ$288))</f>
        <v>0</v>
      </c>
      <c r="AX202" s="180" cm="1">
        <f t="array" ref="AX202">_xlfn.XLOOKUP(AX$1,'Copy of PY1 Data(H)'!$A$1:$CZ$1,_xlfn.XLOOKUP($A202,'Copy of PY1 Data(H)'!$A$1:$A$288,'Copy of PY1 Data(H)'!$A$1:$CZ$288))</f>
        <v>0</v>
      </c>
      <c r="AY202" s="180" cm="1">
        <f t="array" ref="AY202">_xlfn.XLOOKUP(AY$1,'Copy of PY1 Data(H)'!$A$1:$CZ$1,_xlfn.XLOOKUP($A202,'Copy of PY1 Data(H)'!$A$1:$A$288,'Copy of PY1 Data(H)'!$A$1:$CZ$288))</f>
        <v>0</v>
      </c>
      <c r="AZ202" s="180" cm="1">
        <f t="array" ref="AZ202">_xlfn.XLOOKUP(AZ$1,'Copy of PY1 Data(H)'!$A$1:$CZ$1,_xlfn.XLOOKUP($A202,'Copy of PY1 Data(H)'!$A$1:$A$288,'Copy of PY1 Data(H)'!$A$1:$CZ$288))</f>
        <v>0</v>
      </c>
      <c r="BA202" s="180" cm="1">
        <f t="array" ref="BA202">_xlfn.XLOOKUP(BA$1,'Copy of PY1 Data(H)'!$A$1:$CZ$1,_xlfn.XLOOKUP($A202,'Copy of PY1 Data(H)'!$A$1:$A$288,'Copy of PY1 Data(H)'!$A$1:$CZ$288))</f>
        <v>0</v>
      </c>
      <c r="BB202" s="180" cm="1">
        <f t="array" ref="BB202">_xlfn.XLOOKUP(BB$1,'Copy of PY1 Data(H)'!$A$1:$CZ$1,_xlfn.XLOOKUP($A202,'Copy of PY1 Data(H)'!$A$1:$A$288,'Copy of PY1 Data(H)'!$A$1:$CZ$288))</f>
        <v>0</v>
      </c>
      <c r="BC202" s="180" cm="1">
        <f t="array" ref="BC202">_xlfn.XLOOKUP(BC$1,'Copy of PY1 Data(H)'!$A$1:$CZ$1,_xlfn.XLOOKUP($A202,'Copy of PY1 Data(H)'!$A$1:$A$288,'Copy of PY1 Data(H)'!$A$1:$CZ$288))</f>
        <v>0</v>
      </c>
      <c r="BD202" s="180" cm="1">
        <f t="array" ref="BD202">_xlfn.XLOOKUP(BD$1,'Copy of PY1 Data(H)'!$A$1:$CZ$1,_xlfn.XLOOKUP($A202,'Copy of PY1 Data(H)'!$A$1:$A$288,'Copy of PY1 Data(H)'!$A$1:$CZ$288))</f>
        <v>0</v>
      </c>
      <c r="BE202" s="180" cm="1">
        <f t="array" ref="BE202">_xlfn.XLOOKUP(BE$1,'Copy of PY1 Data(H)'!$A$1:$CZ$1,_xlfn.XLOOKUP($A202,'Copy of PY1 Data(H)'!$A$1:$A$288,'Copy of PY1 Data(H)'!$A$1:$CZ$288))</f>
        <v>0</v>
      </c>
      <c r="BF202" s="180" cm="1">
        <f t="array" ref="BF202">_xlfn.XLOOKUP(BF$1,'Copy of PY1 Data(H)'!$A$1:$CZ$1,_xlfn.XLOOKUP($A202,'Copy of PY1 Data(H)'!$A$1:$A$288,'Copy of PY1 Data(H)'!$A$1:$CZ$288))</f>
        <v>0</v>
      </c>
      <c r="BG202" s="180" cm="1">
        <f t="array" ref="BG202">_xlfn.XLOOKUP(BG$1,'Copy of PY1 Data(H)'!$A$1:$CZ$1,_xlfn.XLOOKUP($A202,'Copy of PY1 Data(H)'!$A$1:$A$288,'Copy of PY1 Data(H)'!$A$1:$CZ$288))</f>
        <v>0</v>
      </c>
      <c r="BH202" s="180" cm="1">
        <f t="array" ref="BH202">_xlfn.XLOOKUP(BH$1,'Copy of PY1 Data(H)'!$A$1:$CZ$1,_xlfn.XLOOKUP($A202,'Copy of PY1 Data(H)'!$A$1:$A$288,'Copy of PY1 Data(H)'!$A$1:$CZ$288))</f>
        <v>0</v>
      </c>
      <c r="BI202" s="180" cm="1">
        <f t="array" ref="BI202">_xlfn.XLOOKUP(BI$1,'Copy of PY1 Data(H)'!$A$1:$CZ$1,_xlfn.XLOOKUP($A202,'Copy of PY1 Data(H)'!$A$1:$A$288,'Copy of PY1 Data(H)'!$A$1:$CZ$288))</f>
        <v>0</v>
      </c>
      <c r="BJ202" s="180" cm="1">
        <f t="array" ref="BJ202">_xlfn.XLOOKUP(BJ$1,'Copy of PY1 Data(H)'!$A$1:$CZ$1,_xlfn.XLOOKUP($A202,'Copy of PY1 Data(H)'!$A$1:$A$288,'Copy of PY1 Data(H)'!$A$1:$CZ$288))</f>
        <v>0</v>
      </c>
      <c r="BK202" s="180" cm="1">
        <f t="array" ref="BK202">_xlfn.XLOOKUP(BK$1,'Copy of PY1 Data(H)'!$A$1:$CZ$1,_xlfn.XLOOKUP($A202,'Copy of PY1 Data(H)'!$A$1:$A$288,'Copy of PY1 Data(H)'!$A$1:$CZ$288))</f>
        <v>0</v>
      </c>
      <c r="BL202" s="180" cm="1">
        <f t="array" ref="BL202">_xlfn.XLOOKUP(BL$1,'Copy of PY1 Data(H)'!$A$1:$CZ$1,_xlfn.XLOOKUP($A202,'Copy of PY1 Data(H)'!$A$1:$A$288,'Copy of PY1 Data(H)'!$A$1:$CZ$288))</f>
        <v>0</v>
      </c>
      <c r="BM202" s="180" cm="1">
        <f t="array" ref="BM202">_xlfn.XLOOKUP(BM$1,'Copy of PY1 Data(H)'!$A$1:$CZ$1,_xlfn.XLOOKUP($A202,'Copy of PY1 Data(H)'!$A$1:$A$288,'Copy of PY1 Data(H)'!$A$1:$CZ$288))</f>
        <v>0</v>
      </c>
      <c r="BN202" s="180" cm="1">
        <f t="array" ref="BN202">_xlfn.XLOOKUP(BN$1,'Copy of PY1 Data(H)'!$A$1:$CZ$1,_xlfn.XLOOKUP($A202,'Copy of PY1 Data(H)'!$A$1:$A$288,'Copy of PY1 Data(H)'!$A$1:$CZ$288))</f>
        <v>0</v>
      </c>
      <c r="BO202" s="180" cm="1">
        <f t="array" ref="BO202">_xlfn.XLOOKUP(BO$1,'Copy of PY1 Data(H)'!$A$1:$CZ$1,_xlfn.XLOOKUP($A202,'Copy of PY1 Data(H)'!$A$1:$A$288,'Copy of PY1 Data(H)'!$A$1:$CZ$288))</f>
        <v>43452653</v>
      </c>
      <c r="BP202" s="180" cm="1">
        <f t="array" ref="BP202">_xlfn.XLOOKUP(BP$1,'Copy of PY1 Data(H)'!$A$1:$CZ$1,_xlfn.XLOOKUP($A202,'Copy of PY1 Data(H)'!$A$1:$A$288,'Copy of PY1 Data(H)'!$A$1:$CZ$288))</f>
        <v>203500755</v>
      </c>
      <c r="BQ202" s="180" cm="1">
        <f t="array" ref="BQ202">_xlfn.XLOOKUP(BQ$1,'Copy of PY1 Data(H)'!$A$1:$CZ$1,_xlfn.XLOOKUP($A202,'Copy of PY1 Data(H)'!$A$1:$A$288,'Copy of PY1 Data(H)'!$A$1:$CZ$288))</f>
        <v>0</v>
      </c>
      <c r="BR202" s="180" cm="1">
        <f t="array" ref="BR202">_xlfn.XLOOKUP(BR$1,'Copy of PY1 Data(H)'!$A$1:$CZ$1,_xlfn.XLOOKUP($A202,'Copy of PY1 Data(H)'!$A$1:$A$288,'Copy of PY1 Data(H)'!$A$1:$CZ$288))</f>
        <v>0</v>
      </c>
      <c r="BS202" s="180" cm="1">
        <f t="array" ref="BS202">_xlfn.XLOOKUP(BS$1,'Copy of PY1 Data(H)'!$A$1:$CZ$1,_xlfn.XLOOKUP($A202,'Copy of PY1 Data(H)'!$A$1:$A$288,'Copy of PY1 Data(H)'!$A$1:$CZ$288))</f>
        <v>0</v>
      </c>
      <c r="BT202" s="180" cm="1">
        <f t="array" ref="BT202">_xlfn.XLOOKUP(BT$1,'Copy of PY1 Data(H)'!$A$1:$CZ$1,_xlfn.XLOOKUP($A202,'Copy of PY1 Data(H)'!$A$1:$A$288,'Copy of PY1 Data(H)'!$A$1:$CZ$288))</f>
        <v>0</v>
      </c>
      <c r="BU202" s="180" cm="1">
        <f t="array" ref="BU202">_xlfn.XLOOKUP(BU$1,'Copy of PY1 Data(H)'!$A$1:$CZ$1,_xlfn.XLOOKUP($A202,'Copy of PY1 Data(H)'!$A$1:$A$288,'Copy of PY1 Data(H)'!$A$1:$CZ$288))</f>
        <v>0</v>
      </c>
      <c r="BV202" s="180" cm="1">
        <f t="array" ref="BV202">_xlfn.XLOOKUP(BV$1,'Copy of PY1 Data(H)'!$A$1:$CZ$1,_xlfn.XLOOKUP($A202,'Copy of PY1 Data(H)'!$A$1:$A$288,'Copy of PY1 Data(H)'!$A$1:$CZ$288))</f>
        <v>28838</v>
      </c>
      <c r="BW202" s="180" cm="1">
        <f t="array" ref="BW202">_xlfn.XLOOKUP(BW$1,'Copy of PY1 Data(H)'!$A$1:$CZ$1,_xlfn.XLOOKUP($A202,'Copy of PY1 Data(H)'!$A$1:$A$288,'Copy of PY1 Data(H)'!$A$1:$CZ$288))</f>
        <v>58602</v>
      </c>
      <c r="BX202" s="180" cm="1">
        <f t="array" ref="BX202">_xlfn.XLOOKUP(BX$1,'Copy of PY1 Data(H)'!$A$1:$CZ$1,_xlfn.XLOOKUP($A202,'Copy of PY1 Data(H)'!$A$1:$A$288,'Copy of PY1 Data(H)'!$A$1:$CZ$288))</f>
        <v>0</v>
      </c>
      <c r="BY202" s="180" cm="1">
        <f t="array" ref="BY202">_xlfn.XLOOKUP(BY$1,'Copy of PY1 Data(H)'!$A$1:$CZ$1,_xlfn.XLOOKUP($A202,'Copy of PY1 Data(H)'!$A$1:$A$288,'Copy of PY1 Data(H)'!$A$1:$CZ$288))</f>
        <v>43325829</v>
      </c>
      <c r="BZ202" s="180" cm="1">
        <f t="array" ref="BZ202">_xlfn.XLOOKUP(BZ$1,'Copy of PY1 Data(H)'!$A$1:$CZ$1,_xlfn.XLOOKUP($A202,'Copy of PY1 Data(H)'!$A$1:$A$288,'Copy of PY1 Data(H)'!$A$1:$CZ$288))</f>
        <v>0</v>
      </c>
      <c r="CA202" s="180" cm="1">
        <f t="array" ref="CA202">_xlfn.XLOOKUP(CA$1,'Copy of PY1 Data(H)'!$A$1:$CZ$1,_xlfn.XLOOKUP($A202,'Copy of PY1 Data(H)'!$A$1:$A$288,'Copy of PY1 Data(H)'!$A$1:$CZ$288))</f>
        <v>0</v>
      </c>
      <c r="CB202" s="180" cm="1">
        <f t="array" ref="CB202">_xlfn.XLOOKUP(CB$1,'Copy of PY1 Data(H)'!$A$1:$CZ$1,_xlfn.XLOOKUP($A202,'Copy of PY1 Data(H)'!$A$1:$A$288,'Copy of PY1 Data(H)'!$A$1:$CZ$288))</f>
        <v>0</v>
      </c>
      <c r="CC202" s="180" cm="1">
        <f t="array" ref="CC202">_xlfn.XLOOKUP(CC$1,'Copy of PY1 Data(H)'!$A$1:$CZ$1,_xlfn.XLOOKUP($A202,'Copy of PY1 Data(H)'!$A$1:$A$288,'Copy of PY1 Data(H)'!$A$1:$CZ$288))</f>
        <v>0</v>
      </c>
      <c r="CD202" s="180" cm="1">
        <f t="array" ref="CD202">_xlfn.XLOOKUP(CD$1,'Copy of PY1 Data(H)'!$A$1:$CZ$1,_xlfn.XLOOKUP($A202,'Copy of PY1 Data(H)'!$A$1:$A$288,'Copy of PY1 Data(H)'!$A$1:$CZ$288))</f>
        <v>0</v>
      </c>
    </row>
    <row r="203" spans="1:82" x14ac:dyDescent="0.3">
      <c r="A203" s="180">
        <v>526</v>
      </c>
      <c r="C203" s="180"/>
      <c r="D203" s="180" cm="1">
        <f t="array" ref="D203">_xlfn.XLOOKUP(D$1,'Copy of PY1 Data(H)'!$A$1:$CZ$1,_xlfn.XLOOKUP($A203,'Copy of PY1 Data(H)'!$A$1:$A$288,'Copy of PY1 Data(H)'!$A$1:$CZ$288))</f>
        <v>188865</v>
      </c>
      <c r="E203" s="180" cm="1">
        <f t="array" ref="E203">_xlfn.XLOOKUP(E$1,'Copy of PY1 Data(H)'!$A$1:$CZ$1,_xlfn.XLOOKUP($A203,'Copy of PY1 Data(H)'!$A$1:$A$288,'Copy of PY1 Data(H)'!$A$1:$CZ$288))</f>
        <v>681220</v>
      </c>
      <c r="F203" s="180" cm="1">
        <f t="array" ref="F203">_xlfn.XLOOKUP(F$1,'Copy of PY1 Data(H)'!$A$1:$CZ$1,_xlfn.XLOOKUP($A203,'Copy of PY1 Data(H)'!$A$1:$A$288,'Copy of PY1 Data(H)'!$A$1:$CZ$288))</f>
        <v>0</v>
      </c>
      <c r="G203" s="180" cm="1">
        <f t="array" ref="G203">_xlfn.XLOOKUP(G$1,'Copy of PY1 Data(H)'!$A$1:$CZ$1,_xlfn.XLOOKUP($A203,'Copy of PY1 Data(H)'!$A$1:$A$288,'Copy of PY1 Data(H)'!$A$1:$CZ$288))</f>
        <v>555242</v>
      </c>
      <c r="H203" s="180" cm="1">
        <f t="array" ref="H203">_xlfn.XLOOKUP(H$1,'Copy of PY1 Data(H)'!$A$1:$CZ$1,_xlfn.XLOOKUP($A203,'Copy of PY1 Data(H)'!$A$1:$A$288,'Copy of PY1 Data(H)'!$A$1:$CZ$288))</f>
        <v>38107</v>
      </c>
      <c r="I203" s="180" cm="1">
        <f t="array" ref="I203">_xlfn.XLOOKUP(I$1,'Copy of PY1 Data(H)'!$A$1:$CZ$1,_xlfn.XLOOKUP($A203,'Copy of PY1 Data(H)'!$A$1:$A$288,'Copy of PY1 Data(H)'!$A$1:$CZ$288))</f>
        <v>0</v>
      </c>
      <c r="J203" s="180" cm="1">
        <f t="array" ref="J203">_xlfn.XLOOKUP(J$1,'Copy of PY1 Data(H)'!$A$1:$CZ$1,_xlfn.XLOOKUP($A203,'Copy of PY1 Data(H)'!$A$1:$A$288,'Copy of PY1 Data(H)'!$A$1:$CZ$288))</f>
        <v>0</v>
      </c>
      <c r="K203" s="180" cm="1">
        <f t="array" ref="K203">_xlfn.XLOOKUP(K$1,'Copy of PY1 Data(H)'!$A$1:$CZ$1,_xlfn.XLOOKUP($A203,'Copy of PY1 Data(H)'!$A$1:$A$288,'Copy of PY1 Data(H)'!$A$1:$CZ$288))</f>
        <v>0</v>
      </c>
      <c r="L203" s="180" cm="1">
        <f t="array" ref="L203">_xlfn.XLOOKUP(L$1,'Copy of PY1 Data(H)'!$A$1:$CZ$1,_xlfn.XLOOKUP($A203,'Copy of PY1 Data(H)'!$A$1:$A$288,'Copy of PY1 Data(H)'!$A$1:$CZ$288))</f>
        <v>1671647</v>
      </c>
      <c r="M203" s="180" cm="1">
        <f t="array" ref="M203">_xlfn.XLOOKUP(M$1,'Copy of PY1 Data(H)'!$A$1:$CZ$1,_xlfn.XLOOKUP($A203,'Copy of PY1 Data(H)'!$A$1:$A$288,'Copy of PY1 Data(H)'!$A$1:$CZ$288))</f>
        <v>0</v>
      </c>
      <c r="N203" s="180" cm="1">
        <f t="array" ref="N203">_xlfn.XLOOKUP(N$1,'Copy of PY1 Data(H)'!$A$1:$CZ$1,_xlfn.XLOOKUP($A203,'Copy of PY1 Data(H)'!$A$1:$A$288,'Copy of PY1 Data(H)'!$A$1:$CZ$288))</f>
        <v>0</v>
      </c>
      <c r="O203" s="180" cm="1">
        <f t="array" ref="O203">_xlfn.XLOOKUP(O$1,'Copy of PY1 Data(H)'!$A$1:$CZ$1,_xlfn.XLOOKUP($A203,'Copy of PY1 Data(H)'!$A$1:$A$288,'Copy of PY1 Data(H)'!$A$1:$CZ$288))</f>
        <v>0</v>
      </c>
      <c r="P203" s="180" cm="1">
        <f t="array" ref="P203">_xlfn.XLOOKUP(P$1,'Copy of PY1 Data(H)'!$A$1:$CZ$1,_xlfn.XLOOKUP($A203,'Copy of PY1 Data(H)'!$A$1:$A$288,'Copy of PY1 Data(H)'!$A$1:$CZ$288))</f>
        <v>6615</v>
      </c>
      <c r="Q203" s="180" cm="1">
        <f t="array" ref="Q203">_xlfn.XLOOKUP(Q$1,'Copy of PY1 Data(H)'!$A$1:$CZ$1,_xlfn.XLOOKUP($A203,'Copy of PY1 Data(H)'!$A$1:$A$288,'Copy of PY1 Data(H)'!$A$1:$CZ$288))</f>
        <v>6011566</v>
      </c>
      <c r="R203" s="180" cm="1">
        <f t="array" ref="R203">_xlfn.XLOOKUP(R$1,'Copy of PY1 Data(H)'!$A$1:$CZ$1,_xlfn.XLOOKUP($A203,'Copy of PY1 Data(H)'!$A$1:$A$288,'Copy of PY1 Data(H)'!$A$1:$CZ$288))</f>
        <v>0</v>
      </c>
      <c r="S203" s="180" cm="1">
        <f t="array" ref="S203">_xlfn.XLOOKUP(S$1,'Copy of PY1 Data(H)'!$A$1:$CZ$1,_xlfn.XLOOKUP($A203,'Copy of PY1 Data(H)'!$A$1:$A$288,'Copy of PY1 Data(H)'!$A$1:$CZ$288))</f>
        <v>110299</v>
      </c>
      <c r="T203" s="180" cm="1">
        <f t="array" ref="T203">_xlfn.XLOOKUP(T$1,'Copy of PY1 Data(H)'!$A$1:$CZ$1,_xlfn.XLOOKUP($A203,'Copy of PY1 Data(H)'!$A$1:$A$288,'Copy of PY1 Data(H)'!$A$1:$CZ$288))</f>
        <v>453633</v>
      </c>
      <c r="U203" s="180" cm="1">
        <f t="array" ref="U203">_xlfn.XLOOKUP(U$1,'Copy of PY1 Data(H)'!$A$1:$CZ$1,_xlfn.XLOOKUP($A203,'Copy of PY1 Data(H)'!$A$1:$A$288,'Copy of PY1 Data(H)'!$A$1:$CZ$288))</f>
        <v>129838</v>
      </c>
      <c r="V203" s="180" cm="1">
        <f t="array" ref="V203">_xlfn.XLOOKUP(V$1,'Copy of PY1 Data(H)'!$A$1:$CZ$1,_xlfn.XLOOKUP($A203,'Copy of PY1 Data(H)'!$A$1:$A$288,'Copy of PY1 Data(H)'!$A$1:$CZ$288))</f>
        <v>1409822</v>
      </c>
      <c r="W203" s="180" cm="1">
        <f t="array" ref="W203">_xlfn.XLOOKUP(W$1,'Copy of PY1 Data(H)'!$A$1:$CZ$1,_xlfn.XLOOKUP($A203,'Copy of PY1 Data(H)'!$A$1:$A$288,'Copy of PY1 Data(H)'!$A$1:$CZ$288))</f>
        <v>0</v>
      </c>
      <c r="X203" s="180" cm="1">
        <f t="array" ref="X203">_xlfn.XLOOKUP(X$1,'Copy of PY1 Data(H)'!$A$1:$CZ$1,_xlfn.XLOOKUP($A203,'Copy of PY1 Data(H)'!$A$1:$A$288,'Copy of PY1 Data(H)'!$A$1:$CZ$288))</f>
        <v>0</v>
      </c>
      <c r="Y203" s="180" cm="1">
        <f t="array" ref="Y203">_xlfn.XLOOKUP(Y$1,'Copy of PY1 Data(H)'!$A$1:$CZ$1,_xlfn.XLOOKUP($A203,'Copy of PY1 Data(H)'!$A$1:$A$288,'Copy of PY1 Data(H)'!$A$1:$CZ$288))</f>
        <v>309020</v>
      </c>
      <c r="Z203" s="180" cm="1">
        <f t="array" ref="Z203">_xlfn.XLOOKUP(Z$1,'Copy of PY1 Data(H)'!$A$1:$CZ$1,_xlfn.XLOOKUP($A203,'Copy of PY1 Data(H)'!$A$1:$A$288,'Copy of PY1 Data(H)'!$A$1:$CZ$288))</f>
        <v>1922866</v>
      </c>
      <c r="AA203" s="180" cm="1">
        <f t="array" ref="AA203">_xlfn.XLOOKUP(AA$1,'Copy of PY1 Data(H)'!$A$1:$CZ$1,_xlfn.XLOOKUP($A203,'Copy of PY1 Data(H)'!$A$1:$A$288,'Copy of PY1 Data(H)'!$A$1:$CZ$288))</f>
        <v>0</v>
      </c>
      <c r="AB203" s="180" cm="1">
        <f t="array" ref="AB203">_xlfn.XLOOKUP(AB$1,'Copy of PY1 Data(H)'!$A$1:$CZ$1,_xlfn.XLOOKUP($A203,'Copy of PY1 Data(H)'!$A$1:$A$288,'Copy of PY1 Data(H)'!$A$1:$CZ$288))</f>
        <v>308151</v>
      </c>
      <c r="AC203" s="180" cm="1">
        <f t="array" ref="AC203">_xlfn.XLOOKUP(AC$1,'Copy of PY1 Data(H)'!$A$1:$CZ$1,_xlfn.XLOOKUP($A203,'Copy of PY1 Data(H)'!$A$1:$A$288,'Copy of PY1 Data(H)'!$A$1:$CZ$288))</f>
        <v>0</v>
      </c>
      <c r="AD203" s="180" cm="1">
        <f t="array" ref="AD203">_xlfn.XLOOKUP(AD$1,'Copy of PY1 Data(H)'!$A$1:$CZ$1,_xlfn.XLOOKUP($A203,'Copy of PY1 Data(H)'!$A$1:$A$288,'Copy of PY1 Data(H)'!$A$1:$CZ$288))</f>
        <v>0</v>
      </c>
      <c r="AE203" s="180" cm="1">
        <f t="array" ref="AE203">_xlfn.XLOOKUP(AE$1,'Copy of PY1 Data(H)'!$A$1:$CZ$1,_xlfn.XLOOKUP($A203,'Copy of PY1 Data(H)'!$A$1:$A$288,'Copy of PY1 Data(H)'!$A$1:$CZ$288))</f>
        <v>0</v>
      </c>
      <c r="AF203" s="180" cm="1">
        <f t="array" ref="AF203">_xlfn.XLOOKUP(AF$1,'Copy of PY1 Data(H)'!$A$1:$CZ$1,_xlfn.XLOOKUP($A203,'Copy of PY1 Data(H)'!$A$1:$A$288,'Copy of PY1 Data(H)'!$A$1:$CZ$288))</f>
        <v>17482832</v>
      </c>
      <c r="AG203" s="180" cm="1">
        <f t="array" ref="AG203">_xlfn.XLOOKUP(AG$1,'Copy of PY1 Data(H)'!$A$1:$CZ$1,_xlfn.XLOOKUP($A203,'Copy of PY1 Data(H)'!$A$1:$A$288,'Copy of PY1 Data(H)'!$A$1:$CZ$288))</f>
        <v>0</v>
      </c>
      <c r="AH203" s="180" cm="1">
        <f t="array" ref="AH203">_xlfn.XLOOKUP(AH$1,'Copy of PY1 Data(H)'!$A$1:$CZ$1,_xlfn.XLOOKUP($A203,'Copy of PY1 Data(H)'!$A$1:$A$288,'Copy of PY1 Data(H)'!$A$1:$CZ$288))</f>
        <v>76847</v>
      </c>
      <c r="AI203" s="180" cm="1">
        <f t="array" ref="AI203">_xlfn.XLOOKUP(AI$1,'Copy of PY1 Data(H)'!$A$1:$CZ$1,_xlfn.XLOOKUP($A203,'Copy of PY1 Data(H)'!$A$1:$A$288,'Copy of PY1 Data(H)'!$A$1:$CZ$288))</f>
        <v>305720</v>
      </c>
      <c r="AJ203" s="180" cm="1">
        <f t="array" ref="AJ203">_xlfn.XLOOKUP(AJ$1,'Copy of PY1 Data(H)'!$A$1:$CZ$1,_xlfn.XLOOKUP($A203,'Copy of PY1 Data(H)'!$A$1:$A$288,'Copy of PY1 Data(H)'!$A$1:$CZ$288))</f>
        <v>0</v>
      </c>
      <c r="AK203" s="180" cm="1">
        <f t="array" ref="AK203">_xlfn.XLOOKUP(AK$1,'Copy of PY1 Data(H)'!$A$1:$CZ$1,_xlfn.XLOOKUP($A203,'Copy of PY1 Data(H)'!$A$1:$A$288,'Copy of PY1 Data(H)'!$A$1:$CZ$288))</f>
        <v>3358</v>
      </c>
      <c r="AL203" s="180" cm="1">
        <f t="array" ref="AL203">_xlfn.XLOOKUP(AL$1,'Copy of PY1 Data(H)'!$A$1:$CZ$1,_xlfn.XLOOKUP($A203,'Copy of PY1 Data(H)'!$A$1:$A$288,'Copy of PY1 Data(H)'!$A$1:$CZ$288))</f>
        <v>0</v>
      </c>
      <c r="AM203" s="180" cm="1">
        <f t="array" ref="AM203">_xlfn.XLOOKUP(AM$1,'Copy of PY1 Data(H)'!$A$1:$CZ$1,_xlfn.XLOOKUP($A203,'Copy of PY1 Data(H)'!$A$1:$A$288,'Copy of PY1 Data(H)'!$A$1:$CZ$288))</f>
        <v>0</v>
      </c>
      <c r="AN203" s="180" cm="1">
        <f t="array" ref="AN203">_xlfn.XLOOKUP(AN$1,'Copy of PY1 Data(H)'!$A$1:$CZ$1,_xlfn.XLOOKUP($A203,'Copy of PY1 Data(H)'!$A$1:$A$288,'Copy of PY1 Data(H)'!$A$1:$CZ$288))</f>
        <v>1745156</v>
      </c>
      <c r="AO203" s="180" cm="1">
        <f t="array" ref="AO203">_xlfn.XLOOKUP(AO$1,'Copy of PY1 Data(H)'!$A$1:$CZ$1,_xlfn.XLOOKUP($A203,'Copy of PY1 Data(H)'!$A$1:$A$288,'Copy of PY1 Data(H)'!$A$1:$CZ$288))</f>
        <v>0</v>
      </c>
      <c r="AP203" s="180" cm="1">
        <f t="array" ref="AP203">_xlfn.XLOOKUP(AP$1,'Copy of PY1 Data(H)'!$A$1:$CZ$1,_xlfn.XLOOKUP($A203,'Copy of PY1 Data(H)'!$A$1:$A$288,'Copy of PY1 Data(H)'!$A$1:$CZ$288))</f>
        <v>1125850</v>
      </c>
      <c r="AQ203" s="180" cm="1">
        <f t="array" ref="AQ203">_xlfn.XLOOKUP(AQ$1,'Copy of PY1 Data(H)'!$A$1:$CZ$1,_xlfn.XLOOKUP($A203,'Copy of PY1 Data(H)'!$A$1:$A$288,'Copy of PY1 Data(H)'!$A$1:$CZ$288))</f>
        <v>0</v>
      </c>
      <c r="AR203" s="180" cm="1">
        <f t="array" ref="AR203">_xlfn.XLOOKUP(AR$1,'Copy of PY1 Data(H)'!$A$1:$CZ$1,_xlfn.XLOOKUP($A203,'Copy of PY1 Data(H)'!$A$1:$A$288,'Copy of PY1 Data(H)'!$A$1:$CZ$288))</f>
        <v>0</v>
      </c>
      <c r="AS203" s="180" cm="1">
        <f t="array" ref="AS203">_xlfn.XLOOKUP(AS$1,'Copy of PY1 Data(H)'!$A$1:$CZ$1,_xlfn.XLOOKUP($A203,'Copy of PY1 Data(H)'!$A$1:$A$288,'Copy of PY1 Data(H)'!$A$1:$CZ$288))</f>
        <v>0</v>
      </c>
      <c r="AT203" s="180" cm="1">
        <f t="array" ref="AT203">_xlfn.XLOOKUP(AT$1,'Copy of PY1 Data(H)'!$A$1:$CZ$1,_xlfn.XLOOKUP($A203,'Copy of PY1 Data(H)'!$A$1:$A$288,'Copy of PY1 Data(H)'!$A$1:$CZ$288))</f>
        <v>15297</v>
      </c>
      <c r="AU203" s="180" cm="1">
        <f t="array" ref="AU203">_xlfn.XLOOKUP(AU$1,'Copy of PY1 Data(H)'!$A$1:$CZ$1,_xlfn.XLOOKUP($A203,'Copy of PY1 Data(H)'!$A$1:$A$288,'Copy of PY1 Data(H)'!$A$1:$CZ$288))</f>
        <v>44640677</v>
      </c>
      <c r="AV203" s="180" cm="1">
        <f t="array" ref="AV203">_xlfn.XLOOKUP(AV$1,'Copy of PY1 Data(H)'!$A$1:$CZ$1,_xlfn.XLOOKUP($A203,'Copy of PY1 Data(H)'!$A$1:$A$288,'Copy of PY1 Data(H)'!$A$1:$CZ$288))</f>
        <v>18056700</v>
      </c>
      <c r="AW203" s="180" cm="1">
        <f t="array" ref="AW203">_xlfn.XLOOKUP(AW$1,'Copy of PY1 Data(H)'!$A$1:$CZ$1,_xlfn.XLOOKUP($A203,'Copy of PY1 Data(H)'!$A$1:$A$288,'Copy of PY1 Data(H)'!$A$1:$CZ$288))</f>
        <v>214225</v>
      </c>
      <c r="AX203" s="180" cm="1">
        <f t="array" ref="AX203">_xlfn.XLOOKUP(AX$1,'Copy of PY1 Data(H)'!$A$1:$CZ$1,_xlfn.XLOOKUP($A203,'Copy of PY1 Data(H)'!$A$1:$A$288,'Copy of PY1 Data(H)'!$A$1:$CZ$288))</f>
        <v>172821</v>
      </c>
      <c r="AY203" s="180" cm="1">
        <f t="array" ref="AY203">_xlfn.XLOOKUP(AY$1,'Copy of PY1 Data(H)'!$A$1:$CZ$1,_xlfn.XLOOKUP($A203,'Copy of PY1 Data(H)'!$A$1:$A$288,'Copy of PY1 Data(H)'!$A$1:$CZ$288))</f>
        <v>177468</v>
      </c>
      <c r="AZ203" s="180" cm="1">
        <f t="array" ref="AZ203">_xlfn.XLOOKUP(AZ$1,'Copy of PY1 Data(H)'!$A$1:$CZ$1,_xlfn.XLOOKUP($A203,'Copy of PY1 Data(H)'!$A$1:$A$288,'Copy of PY1 Data(H)'!$A$1:$CZ$288))</f>
        <v>146277</v>
      </c>
      <c r="BA203" s="180" cm="1">
        <f t="array" ref="BA203">_xlfn.XLOOKUP(BA$1,'Copy of PY1 Data(H)'!$A$1:$CZ$1,_xlfn.XLOOKUP($A203,'Copy of PY1 Data(H)'!$A$1:$A$288,'Copy of PY1 Data(H)'!$A$1:$CZ$288))</f>
        <v>0</v>
      </c>
      <c r="BB203" s="180" cm="1">
        <f t="array" ref="BB203">_xlfn.XLOOKUP(BB$1,'Copy of PY1 Data(H)'!$A$1:$CZ$1,_xlfn.XLOOKUP($A203,'Copy of PY1 Data(H)'!$A$1:$A$288,'Copy of PY1 Data(H)'!$A$1:$CZ$288))</f>
        <v>1651763</v>
      </c>
      <c r="BC203" s="180" cm="1">
        <f t="array" ref="BC203">_xlfn.XLOOKUP(BC$1,'Copy of PY1 Data(H)'!$A$1:$CZ$1,_xlfn.XLOOKUP($A203,'Copy of PY1 Data(H)'!$A$1:$A$288,'Copy of PY1 Data(H)'!$A$1:$CZ$288))</f>
        <v>5432</v>
      </c>
      <c r="BD203" s="180" cm="1">
        <f t="array" ref="BD203">_xlfn.XLOOKUP(BD$1,'Copy of PY1 Data(H)'!$A$1:$CZ$1,_xlfn.XLOOKUP($A203,'Copy of PY1 Data(H)'!$A$1:$A$288,'Copy of PY1 Data(H)'!$A$1:$CZ$288))</f>
        <v>0</v>
      </c>
      <c r="BE203" s="180" cm="1">
        <f t="array" ref="BE203">_xlfn.XLOOKUP(BE$1,'Copy of PY1 Data(H)'!$A$1:$CZ$1,_xlfn.XLOOKUP($A203,'Copy of PY1 Data(H)'!$A$1:$A$288,'Copy of PY1 Data(H)'!$A$1:$CZ$288))</f>
        <v>40368</v>
      </c>
      <c r="BF203" s="180" cm="1">
        <f t="array" ref="BF203">_xlfn.XLOOKUP(BF$1,'Copy of PY1 Data(H)'!$A$1:$CZ$1,_xlfn.XLOOKUP($A203,'Copy of PY1 Data(H)'!$A$1:$A$288,'Copy of PY1 Data(H)'!$A$1:$CZ$288))</f>
        <v>1740264</v>
      </c>
      <c r="BG203" s="180" cm="1">
        <f t="array" ref="BG203">_xlfn.XLOOKUP(BG$1,'Copy of PY1 Data(H)'!$A$1:$CZ$1,_xlfn.XLOOKUP($A203,'Copy of PY1 Data(H)'!$A$1:$A$288,'Copy of PY1 Data(H)'!$A$1:$CZ$288))</f>
        <v>0</v>
      </c>
      <c r="BH203" s="180" cm="1">
        <f t="array" ref="BH203">_xlfn.XLOOKUP(BH$1,'Copy of PY1 Data(H)'!$A$1:$CZ$1,_xlfn.XLOOKUP($A203,'Copy of PY1 Data(H)'!$A$1:$A$288,'Copy of PY1 Data(H)'!$A$1:$CZ$288))</f>
        <v>1923541</v>
      </c>
      <c r="BI203" s="180" cm="1">
        <f t="array" ref="BI203">_xlfn.XLOOKUP(BI$1,'Copy of PY1 Data(H)'!$A$1:$CZ$1,_xlfn.XLOOKUP($A203,'Copy of PY1 Data(H)'!$A$1:$A$288,'Copy of PY1 Data(H)'!$A$1:$CZ$288))</f>
        <v>270534</v>
      </c>
      <c r="BJ203" s="180" cm="1">
        <f t="array" ref="BJ203">_xlfn.XLOOKUP(BJ$1,'Copy of PY1 Data(H)'!$A$1:$CZ$1,_xlfn.XLOOKUP($A203,'Copy of PY1 Data(H)'!$A$1:$A$288,'Copy of PY1 Data(H)'!$A$1:$CZ$288))</f>
        <v>0</v>
      </c>
      <c r="BK203" s="180" cm="1">
        <f t="array" ref="BK203">_xlfn.XLOOKUP(BK$1,'Copy of PY1 Data(H)'!$A$1:$CZ$1,_xlfn.XLOOKUP($A203,'Copy of PY1 Data(H)'!$A$1:$A$288,'Copy of PY1 Data(H)'!$A$1:$CZ$288))</f>
        <v>0</v>
      </c>
      <c r="BL203" s="180" cm="1">
        <f t="array" ref="BL203">_xlfn.XLOOKUP(BL$1,'Copy of PY1 Data(H)'!$A$1:$CZ$1,_xlfn.XLOOKUP($A203,'Copy of PY1 Data(H)'!$A$1:$A$288,'Copy of PY1 Data(H)'!$A$1:$CZ$288))</f>
        <v>4588968</v>
      </c>
      <c r="BM203" s="180" cm="1">
        <f t="array" ref="BM203">_xlfn.XLOOKUP(BM$1,'Copy of PY1 Data(H)'!$A$1:$CZ$1,_xlfn.XLOOKUP($A203,'Copy of PY1 Data(H)'!$A$1:$A$288,'Copy of PY1 Data(H)'!$A$1:$CZ$288))</f>
        <v>16941176</v>
      </c>
      <c r="BN203" s="180" cm="1">
        <f t="array" ref="BN203">_xlfn.XLOOKUP(BN$1,'Copy of PY1 Data(H)'!$A$1:$CZ$1,_xlfn.XLOOKUP($A203,'Copy of PY1 Data(H)'!$A$1:$A$288,'Copy of PY1 Data(H)'!$A$1:$CZ$288))</f>
        <v>524635</v>
      </c>
      <c r="BO203" s="180" cm="1">
        <f t="array" ref="BO203">_xlfn.XLOOKUP(BO$1,'Copy of PY1 Data(H)'!$A$1:$CZ$1,_xlfn.XLOOKUP($A203,'Copy of PY1 Data(H)'!$A$1:$A$288,'Copy of PY1 Data(H)'!$A$1:$CZ$288))</f>
        <v>8245105</v>
      </c>
      <c r="BP203" s="180" cm="1">
        <f t="array" ref="BP203">_xlfn.XLOOKUP(BP$1,'Copy of PY1 Data(H)'!$A$1:$CZ$1,_xlfn.XLOOKUP($A203,'Copy of PY1 Data(H)'!$A$1:$A$288,'Copy of PY1 Data(H)'!$A$1:$CZ$288))</f>
        <v>8496517</v>
      </c>
      <c r="BQ203" s="180" cm="1">
        <f t="array" ref="BQ203">_xlfn.XLOOKUP(BQ$1,'Copy of PY1 Data(H)'!$A$1:$CZ$1,_xlfn.XLOOKUP($A203,'Copy of PY1 Data(H)'!$A$1:$A$288,'Copy of PY1 Data(H)'!$A$1:$CZ$288))</f>
        <v>72910</v>
      </c>
      <c r="BR203" s="180" cm="1">
        <f t="array" ref="BR203">_xlfn.XLOOKUP(BR$1,'Copy of PY1 Data(H)'!$A$1:$CZ$1,_xlfn.XLOOKUP($A203,'Copy of PY1 Data(H)'!$A$1:$A$288,'Copy of PY1 Data(H)'!$A$1:$CZ$288))</f>
        <v>1067785</v>
      </c>
      <c r="BS203" s="180" cm="1">
        <f t="array" ref="BS203">_xlfn.XLOOKUP(BS$1,'Copy of PY1 Data(H)'!$A$1:$CZ$1,_xlfn.XLOOKUP($A203,'Copy of PY1 Data(H)'!$A$1:$A$288,'Copy of PY1 Data(H)'!$A$1:$CZ$288))</f>
        <v>0</v>
      </c>
      <c r="BT203" s="180" cm="1">
        <f t="array" ref="BT203">_xlfn.XLOOKUP(BT$1,'Copy of PY1 Data(H)'!$A$1:$CZ$1,_xlfn.XLOOKUP($A203,'Copy of PY1 Data(H)'!$A$1:$A$288,'Copy of PY1 Data(H)'!$A$1:$CZ$288))</f>
        <v>0</v>
      </c>
      <c r="BU203" s="180" cm="1">
        <f t="array" ref="BU203">_xlfn.XLOOKUP(BU$1,'Copy of PY1 Data(H)'!$A$1:$CZ$1,_xlfn.XLOOKUP($A203,'Copy of PY1 Data(H)'!$A$1:$A$288,'Copy of PY1 Data(H)'!$A$1:$CZ$288))</f>
        <v>143491</v>
      </c>
      <c r="BV203" s="180" cm="1">
        <f t="array" ref="BV203">_xlfn.XLOOKUP(BV$1,'Copy of PY1 Data(H)'!$A$1:$CZ$1,_xlfn.XLOOKUP($A203,'Copy of PY1 Data(H)'!$A$1:$A$288,'Copy of PY1 Data(H)'!$A$1:$CZ$288))</f>
        <v>0</v>
      </c>
      <c r="BW203" s="180" cm="1">
        <f t="array" ref="BW203">_xlfn.XLOOKUP(BW$1,'Copy of PY1 Data(H)'!$A$1:$CZ$1,_xlfn.XLOOKUP($A203,'Copy of PY1 Data(H)'!$A$1:$A$288,'Copy of PY1 Data(H)'!$A$1:$CZ$288))</f>
        <v>442172</v>
      </c>
      <c r="BX203" s="180" cm="1">
        <f t="array" ref="BX203">_xlfn.XLOOKUP(BX$1,'Copy of PY1 Data(H)'!$A$1:$CZ$1,_xlfn.XLOOKUP($A203,'Copy of PY1 Data(H)'!$A$1:$A$288,'Copy of PY1 Data(H)'!$A$1:$CZ$288))</f>
        <v>0</v>
      </c>
      <c r="BY203" s="180" cm="1">
        <f t="array" ref="BY203">_xlfn.XLOOKUP(BY$1,'Copy of PY1 Data(H)'!$A$1:$CZ$1,_xlfn.XLOOKUP($A203,'Copy of PY1 Data(H)'!$A$1:$A$288,'Copy of PY1 Data(H)'!$A$1:$CZ$288))</f>
        <v>7557278</v>
      </c>
      <c r="BZ203" s="180" cm="1">
        <f t="array" ref="BZ203">_xlfn.XLOOKUP(BZ$1,'Copy of PY1 Data(H)'!$A$1:$CZ$1,_xlfn.XLOOKUP($A203,'Copy of PY1 Data(H)'!$A$1:$A$288,'Copy of PY1 Data(H)'!$A$1:$CZ$288))</f>
        <v>0</v>
      </c>
      <c r="CA203" s="180" cm="1">
        <f t="array" ref="CA203">_xlfn.XLOOKUP(CA$1,'Copy of PY1 Data(H)'!$A$1:$CZ$1,_xlfn.XLOOKUP($A203,'Copy of PY1 Data(H)'!$A$1:$A$288,'Copy of PY1 Data(H)'!$A$1:$CZ$288))</f>
        <v>0</v>
      </c>
      <c r="CB203" s="180" cm="1">
        <f t="array" ref="CB203">_xlfn.XLOOKUP(CB$1,'Copy of PY1 Data(H)'!$A$1:$CZ$1,_xlfn.XLOOKUP($A203,'Copy of PY1 Data(H)'!$A$1:$A$288,'Copy of PY1 Data(H)'!$A$1:$CZ$288))</f>
        <v>25404</v>
      </c>
      <c r="CC203" s="180" cm="1">
        <f t="array" ref="CC203">_xlfn.XLOOKUP(CC$1,'Copy of PY1 Data(H)'!$A$1:$CZ$1,_xlfn.XLOOKUP($A203,'Copy of PY1 Data(H)'!$A$1:$A$288,'Copy of PY1 Data(H)'!$A$1:$CZ$288))</f>
        <v>0</v>
      </c>
      <c r="CD203" s="180" cm="1">
        <f t="array" ref="CD203">_xlfn.XLOOKUP(CD$1,'Copy of PY1 Data(H)'!$A$1:$CZ$1,_xlfn.XLOOKUP($A203,'Copy of PY1 Data(H)'!$A$1:$A$288,'Copy of PY1 Data(H)'!$A$1:$CZ$288))</f>
        <v>0</v>
      </c>
    </row>
    <row r="204" spans="1:82" s="968" customFormat="1" x14ac:dyDescent="0.3">
      <c r="B204" s="968" t="s">
        <v>2969</v>
      </c>
      <c r="D204" s="968" t="e" cm="1">
        <f t="array" ref="D204">_xlfn.XLOOKUP(D$1,'Copy of PY1 Data(H)'!$A$1:$CZ$1,_xlfn.XLOOKUP($B204,'Copy of PY1 Data(H)'!$A$1:$A$288,'Copy of PY1 Data(H)'!$A$1:$CZ$288))</f>
        <v>#N/A</v>
      </c>
      <c r="E204" s="968" t="e" cm="1">
        <f t="array" ref="E204">_xlfn.XLOOKUP(E$1,'Copy of PY1 Data(H)'!$A$1:$CZ$1,_xlfn.XLOOKUP($B204,'Copy of PY1 Data(H)'!$A$1:$A$288,'Copy of PY1 Data(H)'!$A$1:$CZ$288))</f>
        <v>#N/A</v>
      </c>
      <c r="F204" s="968" t="e" cm="1">
        <f t="array" ref="F204">_xlfn.XLOOKUP(F$1,'Copy of PY1 Data(H)'!$A$1:$CZ$1,_xlfn.XLOOKUP($B204,'Copy of PY1 Data(H)'!$A$1:$A$288,'Copy of PY1 Data(H)'!$A$1:$CZ$288))</f>
        <v>#N/A</v>
      </c>
      <c r="G204" s="968" t="e" cm="1">
        <f t="array" ref="G204">_xlfn.XLOOKUP(G$1,'Copy of PY1 Data(H)'!$A$1:$CZ$1,_xlfn.XLOOKUP($B204,'Copy of PY1 Data(H)'!$A$1:$A$288,'Copy of PY1 Data(H)'!$A$1:$CZ$288))</f>
        <v>#N/A</v>
      </c>
      <c r="H204" s="968" t="e" cm="1">
        <f t="array" ref="H204">_xlfn.XLOOKUP(H$1,'Copy of PY1 Data(H)'!$A$1:$CZ$1,_xlfn.XLOOKUP($B204,'Copy of PY1 Data(H)'!$A$1:$A$288,'Copy of PY1 Data(H)'!$A$1:$CZ$288))</f>
        <v>#N/A</v>
      </c>
      <c r="I204" s="968" t="e" cm="1">
        <f t="array" ref="I204">_xlfn.XLOOKUP(I$1,'Copy of PY1 Data(H)'!$A$1:$CZ$1,_xlfn.XLOOKUP($B204,'Copy of PY1 Data(H)'!$A$1:$A$288,'Copy of PY1 Data(H)'!$A$1:$CZ$288))</f>
        <v>#N/A</v>
      </c>
      <c r="J204" s="968" t="e" cm="1">
        <f t="array" ref="J204">_xlfn.XLOOKUP(J$1,'Copy of PY1 Data(H)'!$A$1:$CZ$1,_xlfn.XLOOKUP($B204,'Copy of PY1 Data(H)'!$A$1:$A$288,'Copy of PY1 Data(H)'!$A$1:$CZ$288))</f>
        <v>#N/A</v>
      </c>
      <c r="K204" s="968" t="e" cm="1">
        <f t="array" ref="K204">_xlfn.XLOOKUP(K$1,'Copy of PY1 Data(H)'!$A$1:$CZ$1,_xlfn.XLOOKUP($B204,'Copy of PY1 Data(H)'!$A$1:$A$288,'Copy of PY1 Data(H)'!$A$1:$CZ$288))</f>
        <v>#N/A</v>
      </c>
      <c r="L204" s="968" t="e" cm="1">
        <f t="array" ref="L204">_xlfn.XLOOKUP(L$1,'Copy of PY1 Data(H)'!$A$1:$CZ$1,_xlfn.XLOOKUP($B204,'Copy of PY1 Data(H)'!$A$1:$A$288,'Copy of PY1 Data(H)'!$A$1:$CZ$288))</f>
        <v>#N/A</v>
      </c>
      <c r="M204" s="968" t="e" cm="1">
        <f t="array" ref="M204">_xlfn.XLOOKUP(M$1,'Copy of PY1 Data(H)'!$A$1:$CZ$1,_xlfn.XLOOKUP($B204,'Copy of PY1 Data(H)'!$A$1:$A$288,'Copy of PY1 Data(H)'!$A$1:$CZ$288))</f>
        <v>#N/A</v>
      </c>
      <c r="N204" s="968" t="e" cm="1">
        <f t="array" ref="N204">_xlfn.XLOOKUP(N$1,'Copy of PY1 Data(H)'!$A$1:$CZ$1,_xlfn.XLOOKUP($B204,'Copy of PY1 Data(H)'!$A$1:$A$288,'Copy of PY1 Data(H)'!$A$1:$CZ$288))</f>
        <v>#N/A</v>
      </c>
      <c r="O204" s="968" t="e" cm="1">
        <f t="array" ref="O204">_xlfn.XLOOKUP(O$1,'Copy of PY1 Data(H)'!$A$1:$CZ$1,_xlfn.XLOOKUP($B204,'Copy of PY1 Data(H)'!$A$1:$A$288,'Copy of PY1 Data(H)'!$A$1:$CZ$288))</f>
        <v>#N/A</v>
      </c>
      <c r="P204" s="968" t="e" cm="1">
        <f t="array" ref="P204">_xlfn.XLOOKUP(P$1,'Copy of PY1 Data(H)'!$A$1:$CZ$1,_xlfn.XLOOKUP($B204,'Copy of PY1 Data(H)'!$A$1:$A$288,'Copy of PY1 Data(H)'!$A$1:$CZ$288))</f>
        <v>#N/A</v>
      </c>
      <c r="Q204" s="968" t="e" cm="1">
        <f t="array" ref="Q204">_xlfn.XLOOKUP(Q$1,'Copy of PY1 Data(H)'!$A$1:$CZ$1,_xlfn.XLOOKUP($B204,'Copy of PY1 Data(H)'!$A$1:$A$288,'Copy of PY1 Data(H)'!$A$1:$CZ$288))</f>
        <v>#N/A</v>
      </c>
      <c r="R204" s="968" t="e" cm="1">
        <f t="array" ref="R204">_xlfn.XLOOKUP(R$1,'Copy of PY1 Data(H)'!$A$1:$CZ$1,_xlfn.XLOOKUP($B204,'Copy of PY1 Data(H)'!$A$1:$A$288,'Copy of PY1 Data(H)'!$A$1:$CZ$288))</f>
        <v>#N/A</v>
      </c>
      <c r="S204" s="968" t="e" cm="1">
        <f t="array" ref="S204">_xlfn.XLOOKUP(S$1,'Copy of PY1 Data(H)'!$A$1:$CZ$1,_xlfn.XLOOKUP($B204,'Copy of PY1 Data(H)'!$A$1:$A$288,'Copy of PY1 Data(H)'!$A$1:$CZ$288))</f>
        <v>#N/A</v>
      </c>
      <c r="T204" s="968" t="e" cm="1">
        <f t="array" ref="T204">_xlfn.XLOOKUP(T$1,'Copy of PY1 Data(H)'!$A$1:$CZ$1,_xlfn.XLOOKUP($B204,'Copy of PY1 Data(H)'!$A$1:$A$288,'Copy of PY1 Data(H)'!$A$1:$CZ$288))</f>
        <v>#N/A</v>
      </c>
      <c r="U204" s="968" t="e" cm="1">
        <f t="array" ref="U204">_xlfn.XLOOKUP(U$1,'Copy of PY1 Data(H)'!$A$1:$CZ$1,_xlfn.XLOOKUP($B204,'Copy of PY1 Data(H)'!$A$1:$A$288,'Copy of PY1 Data(H)'!$A$1:$CZ$288))</f>
        <v>#N/A</v>
      </c>
      <c r="V204" s="968" t="e" cm="1">
        <f t="array" ref="V204">_xlfn.XLOOKUP(V$1,'Copy of PY1 Data(H)'!$A$1:$CZ$1,_xlfn.XLOOKUP($B204,'Copy of PY1 Data(H)'!$A$1:$A$288,'Copy of PY1 Data(H)'!$A$1:$CZ$288))</f>
        <v>#N/A</v>
      </c>
      <c r="W204" s="968" t="e" cm="1">
        <f t="array" ref="W204">_xlfn.XLOOKUP(W$1,'Copy of PY1 Data(H)'!$A$1:$CZ$1,_xlfn.XLOOKUP($B204,'Copy of PY1 Data(H)'!$A$1:$A$288,'Copy of PY1 Data(H)'!$A$1:$CZ$288))</f>
        <v>#N/A</v>
      </c>
      <c r="X204" s="968" t="e" cm="1">
        <f t="array" ref="X204">_xlfn.XLOOKUP(X$1,'Copy of PY1 Data(H)'!$A$1:$CZ$1,_xlfn.XLOOKUP($B204,'Copy of PY1 Data(H)'!$A$1:$A$288,'Copy of PY1 Data(H)'!$A$1:$CZ$288))</f>
        <v>#N/A</v>
      </c>
      <c r="Y204" s="968" t="e" cm="1">
        <f t="array" ref="Y204">_xlfn.XLOOKUP(Y$1,'Copy of PY1 Data(H)'!$A$1:$CZ$1,_xlfn.XLOOKUP($B204,'Copy of PY1 Data(H)'!$A$1:$A$288,'Copy of PY1 Data(H)'!$A$1:$CZ$288))</f>
        <v>#N/A</v>
      </c>
      <c r="Z204" s="968" t="e" cm="1">
        <f t="array" ref="Z204">_xlfn.XLOOKUP(Z$1,'Copy of PY1 Data(H)'!$A$1:$CZ$1,_xlfn.XLOOKUP($B204,'Copy of PY1 Data(H)'!$A$1:$A$288,'Copy of PY1 Data(H)'!$A$1:$CZ$288))</f>
        <v>#N/A</v>
      </c>
      <c r="AA204" s="968" t="e" cm="1">
        <f t="array" ref="AA204">_xlfn.XLOOKUP(AA$1,'Copy of PY1 Data(H)'!$A$1:$CZ$1,_xlfn.XLOOKUP($B204,'Copy of PY1 Data(H)'!$A$1:$A$288,'Copy of PY1 Data(H)'!$A$1:$CZ$288))</f>
        <v>#N/A</v>
      </c>
      <c r="AB204" s="968" t="e" cm="1">
        <f t="array" ref="AB204">_xlfn.XLOOKUP(AB$1,'Copy of PY1 Data(H)'!$A$1:$CZ$1,_xlfn.XLOOKUP($B204,'Copy of PY1 Data(H)'!$A$1:$A$288,'Copy of PY1 Data(H)'!$A$1:$CZ$288))</f>
        <v>#N/A</v>
      </c>
      <c r="AC204" s="968" t="e" cm="1">
        <f t="array" ref="AC204">_xlfn.XLOOKUP(AC$1,'Copy of PY1 Data(H)'!$A$1:$CZ$1,_xlfn.XLOOKUP($B204,'Copy of PY1 Data(H)'!$A$1:$A$288,'Copy of PY1 Data(H)'!$A$1:$CZ$288))</f>
        <v>#N/A</v>
      </c>
      <c r="AD204" s="968" t="e" cm="1">
        <f t="array" ref="AD204">_xlfn.XLOOKUP(AD$1,'Copy of PY1 Data(H)'!$A$1:$CZ$1,_xlfn.XLOOKUP($B204,'Copy of PY1 Data(H)'!$A$1:$A$288,'Copy of PY1 Data(H)'!$A$1:$CZ$288))</f>
        <v>#N/A</v>
      </c>
      <c r="AE204" s="968" t="e" cm="1">
        <f t="array" ref="AE204">_xlfn.XLOOKUP(AE$1,'Copy of PY1 Data(H)'!$A$1:$CZ$1,_xlfn.XLOOKUP($B204,'Copy of PY1 Data(H)'!$A$1:$A$288,'Copy of PY1 Data(H)'!$A$1:$CZ$288))</f>
        <v>#N/A</v>
      </c>
      <c r="AF204" s="968" t="e" cm="1">
        <f t="array" ref="AF204">_xlfn.XLOOKUP(AF$1,'Copy of PY1 Data(H)'!$A$1:$CZ$1,_xlfn.XLOOKUP($B204,'Copy of PY1 Data(H)'!$A$1:$A$288,'Copy of PY1 Data(H)'!$A$1:$CZ$288))</f>
        <v>#N/A</v>
      </c>
      <c r="AG204" s="968" t="e" cm="1">
        <f t="array" ref="AG204">_xlfn.XLOOKUP(AG$1,'Copy of PY1 Data(H)'!$A$1:$CZ$1,_xlfn.XLOOKUP($B204,'Copy of PY1 Data(H)'!$A$1:$A$288,'Copy of PY1 Data(H)'!$A$1:$CZ$288))</f>
        <v>#N/A</v>
      </c>
      <c r="AH204" s="968" t="e" cm="1">
        <f t="array" ref="AH204">_xlfn.XLOOKUP(AH$1,'Copy of PY1 Data(H)'!$A$1:$CZ$1,_xlfn.XLOOKUP($B204,'Copy of PY1 Data(H)'!$A$1:$A$288,'Copy of PY1 Data(H)'!$A$1:$CZ$288))</f>
        <v>#N/A</v>
      </c>
      <c r="AI204" s="968" t="e" cm="1">
        <f t="array" ref="AI204">_xlfn.XLOOKUP(AI$1,'Copy of PY1 Data(H)'!$A$1:$CZ$1,_xlfn.XLOOKUP($B204,'Copy of PY1 Data(H)'!$A$1:$A$288,'Copy of PY1 Data(H)'!$A$1:$CZ$288))</f>
        <v>#N/A</v>
      </c>
      <c r="AJ204" s="968" t="e" cm="1">
        <f t="array" ref="AJ204">_xlfn.XLOOKUP(AJ$1,'Copy of PY1 Data(H)'!$A$1:$CZ$1,_xlfn.XLOOKUP($B204,'Copy of PY1 Data(H)'!$A$1:$A$288,'Copy of PY1 Data(H)'!$A$1:$CZ$288))</f>
        <v>#N/A</v>
      </c>
      <c r="AK204" s="968" t="e" cm="1">
        <f t="array" ref="AK204">_xlfn.XLOOKUP(AK$1,'Copy of PY1 Data(H)'!$A$1:$CZ$1,_xlfn.XLOOKUP($B204,'Copy of PY1 Data(H)'!$A$1:$A$288,'Copy of PY1 Data(H)'!$A$1:$CZ$288))</f>
        <v>#N/A</v>
      </c>
      <c r="AL204" s="968" t="e" cm="1">
        <f t="array" ref="AL204">_xlfn.XLOOKUP(AL$1,'Copy of PY1 Data(H)'!$A$1:$CZ$1,_xlfn.XLOOKUP($B204,'Copy of PY1 Data(H)'!$A$1:$A$288,'Copy of PY1 Data(H)'!$A$1:$CZ$288))</f>
        <v>#N/A</v>
      </c>
      <c r="AM204" s="968" t="e" cm="1">
        <f t="array" ref="AM204">_xlfn.XLOOKUP(AM$1,'Copy of PY1 Data(H)'!$A$1:$CZ$1,_xlfn.XLOOKUP($B204,'Copy of PY1 Data(H)'!$A$1:$A$288,'Copy of PY1 Data(H)'!$A$1:$CZ$288))</f>
        <v>#N/A</v>
      </c>
      <c r="AN204" s="968" t="e" cm="1">
        <f t="array" ref="AN204">_xlfn.XLOOKUP(AN$1,'Copy of PY1 Data(H)'!$A$1:$CZ$1,_xlfn.XLOOKUP($B204,'Copy of PY1 Data(H)'!$A$1:$A$288,'Copy of PY1 Data(H)'!$A$1:$CZ$288))</f>
        <v>#N/A</v>
      </c>
      <c r="AO204" s="968" t="e" cm="1">
        <f t="array" ref="AO204">_xlfn.XLOOKUP(AO$1,'Copy of PY1 Data(H)'!$A$1:$CZ$1,_xlfn.XLOOKUP($B204,'Copy of PY1 Data(H)'!$A$1:$A$288,'Copy of PY1 Data(H)'!$A$1:$CZ$288))</f>
        <v>#N/A</v>
      </c>
      <c r="AP204" s="968" t="e" cm="1">
        <f t="array" ref="AP204">_xlfn.XLOOKUP(AP$1,'Copy of PY1 Data(H)'!$A$1:$CZ$1,_xlfn.XLOOKUP($B204,'Copy of PY1 Data(H)'!$A$1:$A$288,'Copy of PY1 Data(H)'!$A$1:$CZ$288))</f>
        <v>#N/A</v>
      </c>
      <c r="AQ204" s="968" t="e" cm="1">
        <f t="array" ref="AQ204">_xlfn.XLOOKUP(AQ$1,'Copy of PY1 Data(H)'!$A$1:$CZ$1,_xlfn.XLOOKUP($B204,'Copy of PY1 Data(H)'!$A$1:$A$288,'Copy of PY1 Data(H)'!$A$1:$CZ$288))</f>
        <v>#N/A</v>
      </c>
      <c r="AR204" s="968" t="e" cm="1">
        <f t="array" ref="AR204">_xlfn.XLOOKUP(AR$1,'Copy of PY1 Data(H)'!$A$1:$CZ$1,_xlfn.XLOOKUP($B204,'Copy of PY1 Data(H)'!$A$1:$A$288,'Copy of PY1 Data(H)'!$A$1:$CZ$288))</f>
        <v>#N/A</v>
      </c>
      <c r="AS204" s="968" t="e" cm="1">
        <f t="array" ref="AS204">_xlfn.XLOOKUP(AS$1,'Copy of PY1 Data(H)'!$A$1:$CZ$1,_xlfn.XLOOKUP($B204,'Copy of PY1 Data(H)'!$A$1:$A$288,'Copy of PY1 Data(H)'!$A$1:$CZ$288))</f>
        <v>#N/A</v>
      </c>
      <c r="AT204" s="968" t="e" cm="1">
        <f t="array" ref="AT204">_xlfn.XLOOKUP(AT$1,'Copy of PY1 Data(H)'!$A$1:$CZ$1,_xlfn.XLOOKUP($B204,'Copy of PY1 Data(H)'!$A$1:$A$288,'Copy of PY1 Data(H)'!$A$1:$CZ$288))</f>
        <v>#N/A</v>
      </c>
      <c r="AU204" s="968" t="e" cm="1">
        <f t="array" ref="AU204">_xlfn.XLOOKUP(AU$1,'Copy of PY1 Data(H)'!$A$1:$CZ$1,_xlfn.XLOOKUP($B204,'Copy of PY1 Data(H)'!$A$1:$A$288,'Copy of PY1 Data(H)'!$A$1:$CZ$288))</f>
        <v>#N/A</v>
      </c>
      <c r="AV204" s="968" t="e" cm="1">
        <f t="array" ref="AV204">_xlfn.XLOOKUP(AV$1,'Copy of PY1 Data(H)'!$A$1:$CZ$1,_xlfn.XLOOKUP($B204,'Copy of PY1 Data(H)'!$A$1:$A$288,'Copy of PY1 Data(H)'!$A$1:$CZ$288))</f>
        <v>#N/A</v>
      </c>
      <c r="AW204" s="968" t="e" cm="1">
        <f t="array" ref="AW204">_xlfn.XLOOKUP(AW$1,'Copy of PY1 Data(H)'!$A$1:$CZ$1,_xlfn.XLOOKUP($B204,'Copy of PY1 Data(H)'!$A$1:$A$288,'Copy of PY1 Data(H)'!$A$1:$CZ$288))</f>
        <v>#N/A</v>
      </c>
      <c r="AX204" s="968" t="e" cm="1">
        <f t="array" ref="AX204">_xlfn.XLOOKUP(AX$1,'Copy of PY1 Data(H)'!$A$1:$CZ$1,_xlfn.XLOOKUP($B204,'Copy of PY1 Data(H)'!$A$1:$A$288,'Copy of PY1 Data(H)'!$A$1:$CZ$288))</f>
        <v>#N/A</v>
      </c>
      <c r="AY204" s="968" t="e" cm="1">
        <f t="array" ref="AY204">_xlfn.XLOOKUP(AY$1,'Copy of PY1 Data(H)'!$A$1:$CZ$1,_xlfn.XLOOKUP($B204,'Copy of PY1 Data(H)'!$A$1:$A$288,'Copy of PY1 Data(H)'!$A$1:$CZ$288))</f>
        <v>#N/A</v>
      </c>
      <c r="AZ204" s="968" t="e" cm="1">
        <f t="array" ref="AZ204">_xlfn.XLOOKUP(AZ$1,'Copy of PY1 Data(H)'!$A$1:$CZ$1,_xlfn.XLOOKUP($B204,'Copy of PY1 Data(H)'!$A$1:$A$288,'Copy of PY1 Data(H)'!$A$1:$CZ$288))</f>
        <v>#N/A</v>
      </c>
      <c r="BA204" s="968" t="e" cm="1">
        <f t="array" ref="BA204">_xlfn.XLOOKUP(BA$1,'Copy of PY1 Data(H)'!$A$1:$CZ$1,_xlfn.XLOOKUP($B204,'Copy of PY1 Data(H)'!$A$1:$A$288,'Copy of PY1 Data(H)'!$A$1:$CZ$288))</f>
        <v>#N/A</v>
      </c>
      <c r="BB204" s="968" t="e" cm="1">
        <f t="array" ref="BB204">_xlfn.XLOOKUP(BB$1,'Copy of PY1 Data(H)'!$A$1:$CZ$1,_xlfn.XLOOKUP($B204,'Copy of PY1 Data(H)'!$A$1:$A$288,'Copy of PY1 Data(H)'!$A$1:$CZ$288))</f>
        <v>#N/A</v>
      </c>
      <c r="BC204" s="968" t="e" cm="1">
        <f t="array" ref="BC204">_xlfn.XLOOKUP(BC$1,'Copy of PY1 Data(H)'!$A$1:$CZ$1,_xlfn.XLOOKUP($B204,'Copy of PY1 Data(H)'!$A$1:$A$288,'Copy of PY1 Data(H)'!$A$1:$CZ$288))</f>
        <v>#N/A</v>
      </c>
      <c r="BD204" s="968" t="e" cm="1">
        <f t="array" ref="BD204">_xlfn.XLOOKUP(BD$1,'Copy of PY1 Data(H)'!$A$1:$CZ$1,_xlfn.XLOOKUP($B204,'Copy of PY1 Data(H)'!$A$1:$A$288,'Copy of PY1 Data(H)'!$A$1:$CZ$288))</f>
        <v>#N/A</v>
      </c>
      <c r="BE204" s="968" t="e" cm="1">
        <f t="array" ref="BE204">_xlfn.XLOOKUP(BE$1,'Copy of PY1 Data(H)'!$A$1:$CZ$1,_xlfn.XLOOKUP($B204,'Copy of PY1 Data(H)'!$A$1:$A$288,'Copy of PY1 Data(H)'!$A$1:$CZ$288))</f>
        <v>#N/A</v>
      </c>
      <c r="BF204" s="968" t="e" cm="1">
        <f t="array" ref="BF204">_xlfn.XLOOKUP(BF$1,'Copy of PY1 Data(H)'!$A$1:$CZ$1,_xlfn.XLOOKUP($B204,'Copy of PY1 Data(H)'!$A$1:$A$288,'Copy of PY1 Data(H)'!$A$1:$CZ$288))</f>
        <v>#N/A</v>
      </c>
      <c r="BG204" s="968" t="e" cm="1">
        <f t="array" ref="BG204">_xlfn.XLOOKUP(BG$1,'Copy of PY1 Data(H)'!$A$1:$CZ$1,_xlfn.XLOOKUP($B204,'Copy of PY1 Data(H)'!$A$1:$A$288,'Copy of PY1 Data(H)'!$A$1:$CZ$288))</f>
        <v>#N/A</v>
      </c>
      <c r="BH204" s="968" t="e" cm="1">
        <f t="array" ref="BH204">_xlfn.XLOOKUP(BH$1,'Copy of PY1 Data(H)'!$A$1:$CZ$1,_xlfn.XLOOKUP($B204,'Copy of PY1 Data(H)'!$A$1:$A$288,'Copy of PY1 Data(H)'!$A$1:$CZ$288))</f>
        <v>#N/A</v>
      </c>
      <c r="BI204" s="968" t="e" cm="1">
        <f t="array" ref="BI204">_xlfn.XLOOKUP(BI$1,'Copy of PY1 Data(H)'!$A$1:$CZ$1,_xlfn.XLOOKUP($B204,'Copy of PY1 Data(H)'!$A$1:$A$288,'Copy of PY1 Data(H)'!$A$1:$CZ$288))</f>
        <v>#N/A</v>
      </c>
      <c r="BJ204" s="968" t="e" cm="1">
        <f t="array" ref="BJ204">_xlfn.XLOOKUP(BJ$1,'Copy of PY1 Data(H)'!$A$1:$CZ$1,_xlfn.XLOOKUP($B204,'Copy of PY1 Data(H)'!$A$1:$A$288,'Copy of PY1 Data(H)'!$A$1:$CZ$288))</f>
        <v>#N/A</v>
      </c>
      <c r="BK204" s="968" t="e" cm="1">
        <f t="array" ref="BK204">_xlfn.XLOOKUP(BK$1,'Copy of PY1 Data(H)'!$A$1:$CZ$1,_xlfn.XLOOKUP($B204,'Copy of PY1 Data(H)'!$A$1:$A$288,'Copy of PY1 Data(H)'!$A$1:$CZ$288))</f>
        <v>#N/A</v>
      </c>
      <c r="BL204" s="968" t="e" cm="1">
        <f t="array" ref="BL204">_xlfn.XLOOKUP(BL$1,'Copy of PY1 Data(H)'!$A$1:$CZ$1,_xlfn.XLOOKUP($B204,'Copy of PY1 Data(H)'!$A$1:$A$288,'Copy of PY1 Data(H)'!$A$1:$CZ$288))</f>
        <v>#N/A</v>
      </c>
      <c r="BM204" s="968" t="e" cm="1">
        <f t="array" ref="BM204">_xlfn.XLOOKUP(BM$1,'Copy of PY1 Data(H)'!$A$1:$CZ$1,_xlfn.XLOOKUP($B204,'Copy of PY1 Data(H)'!$A$1:$A$288,'Copy of PY1 Data(H)'!$A$1:$CZ$288))</f>
        <v>#N/A</v>
      </c>
      <c r="BN204" s="968" t="e" cm="1">
        <f t="array" ref="BN204">_xlfn.XLOOKUP(BN$1,'Copy of PY1 Data(H)'!$A$1:$CZ$1,_xlfn.XLOOKUP($B204,'Copy of PY1 Data(H)'!$A$1:$A$288,'Copy of PY1 Data(H)'!$A$1:$CZ$288))</f>
        <v>#N/A</v>
      </c>
      <c r="BO204" s="968" t="e" cm="1">
        <f t="array" ref="BO204">_xlfn.XLOOKUP(BO$1,'Copy of PY1 Data(H)'!$A$1:$CZ$1,_xlfn.XLOOKUP($B204,'Copy of PY1 Data(H)'!$A$1:$A$288,'Copy of PY1 Data(H)'!$A$1:$CZ$288))</f>
        <v>#N/A</v>
      </c>
      <c r="BP204" s="968" t="e" cm="1">
        <f t="array" ref="BP204">_xlfn.XLOOKUP(BP$1,'Copy of PY1 Data(H)'!$A$1:$CZ$1,_xlfn.XLOOKUP($B204,'Copy of PY1 Data(H)'!$A$1:$A$288,'Copy of PY1 Data(H)'!$A$1:$CZ$288))</f>
        <v>#N/A</v>
      </c>
      <c r="BQ204" s="968" t="e" cm="1">
        <f t="array" ref="BQ204">_xlfn.XLOOKUP(BQ$1,'Copy of PY1 Data(H)'!$A$1:$CZ$1,_xlfn.XLOOKUP($B204,'Copy of PY1 Data(H)'!$A$1:$A$288,'Copy of PY1 Data(H)'!$A$1:$CZ$288))</f>
        <v>#N/A</v>
      </c>
      <c r="BR204" s="968" t="e" cm="1">
        <f t="array" ref="BR204">_xlfn.XLOOKUP(BR$1,'Copy of PY1 Data(H)'!$A$1:$CZ$1,_xlfn.XLOOKUP($B204,'Copy of PY1 Data(H)'!$A$1:$A$288,'Copy of PY1 Data(H)'!$A$1:$CZ$288))</f>
        <v>#N/A</v>
      </c>
      <c r="BS204" s="968" t="e" cm="1">
        <f t="array" ref="BS204">_xlfn.XLOOKUP(BS$1,'Copy of PY1 Data(H)'!$A$1:$CZ$1,_xlfn.XLOOKUP($B204,'Copy of PY1 Data(H)'!$A$1:$A$288,'Copy of PY1 Data(H)'!$A$1:$CZ$288))</f>
        <v>#N/A</v>
      </c>
      <c r="BT204" s="968" t="e" cm="1">
        <f t="array" ref="BT204">_xlfn.XLOOKUP(BT$1,'Copy of PY1 Data(H)'!$A$1:$CZ$1,_xlfn.XLOOKUP($B204,'Copy of PY1 Data(H)'!$A$1:$A$288,'Copy of PY1 Data(H)'!$A$1:$CZ$288))</f>
        <v>#N/A</v>
      </c>
      <c r="BU204" s="968" t="e" cm="1">
        <f t="array" ref="BU204">_xlfn.XLOOKUP(BU$1,'Copy of PY1 Data(H)'!$A$1:$CZ$1,_xlfn.XLOOKUP($B204,'Copy of PY1 Data(H)'!$A$1:$A$288,'Copy of PY1 Data(H)'!$A$1:$CZ$288))</f>
        <v>#N/A</v>
      </c>
      <c r="BV204" s="968" t="e" cm="1">
        <f t="array" ref="BV204">_xlfn.XLOOKUP(BV$1,'Copy of PY1 Data(H)'!$A$1:$CZ$1,_xlfn.XLOOKUP($B204,'Copy of PY1 Data(H)'!$A$1:$A$288,'Copy of PY1 Data(H)'!$A$1:$CZ$288))</f>
        <v>#N/A</v>
      </c>
      <c r="BW204" s="968" t="e" cm="1">
        <f t="array" ref="BW204">_xlfn.XLOOKUP(BW$1,'Copy of PY1 Data(H)'!$A$1:$CZ$1,_xlfn.XLOOKUP($B204,'Copy of PY1 Data(H)'!$A$1:$A$288,'Copy of PY1 Data(H)'!$A$1:$CZ$288))</f>
        <v>#N/A</v>
      </c>
      <c r="BX204" s="968" t="e" cm="1">
        <f t="array" ref="BX204">_xlfn.XLOOKUP(BX$1,'Copy of PY1 Data(H)'!$A$1:$CZ$1,_xlfn.XLOOKUP($B204,'Copy of PY1 Data(H)'!$A$1:$A$288,'Copy of PY1 Data(H)'!$A$1:$CZ$288))</f>
        <v>#N/A</v>
      </c>
      <c r="BY204" s="968" t="e" cm="1">
        <f t="array" ref="BY204">_xlfn.XLOOKUP(BY$1,'Copy of PY1 Data(H)'!$A$1:$CZ$1,_xlfn.XLOOKUP($B204,'Copy of PY1 Data(H)'!$A$1:$A$288,'Copy of PY1 Data(H)'!$A$1:$CZ$288))</f>
        <v>#N/A</v>
      </c>
      <c r="BZ204" s="968" t="e" cm="1">
        <f t="array" ref="BZ204">_xlfn.XLOOKUP(BZ$1,'Copy of PY1 Data(H)'!$A$1:$CZ$1,_xlfn.XLOOKUP($B204,'Copy of PY1 Data(H)'!$A$1:$A$288,'Copy of PY1 Data(H)'!$A$1:$CZ$288))</f>
        <v>#N/A</v>
      </c>
      <c r="CA204" s="968" t="e" cm="1">
        <f t="array" ref="CA204">_xlfn.XLOOKUP(CA$1,'Copy of PY1 Data(H)'!$A$1:$CZ$1,_xlfn.XLOOKUP($B204,'Copy of PY1 Data(H)'!$A$1:$A$288,'Copy of PY1 Data(H)'!$A$1:$CZ$288))</f>
        <v>#N/A</v>
      </c>
      <c r="CB204" s="968" t="e" cm="1">
        <f t="array" ref="CB204">_xlfn.XLOOKUP(CB$1,'Copy of PY1 Data(H)'!$A$1:$CZ$1,_xlfn.XLOOKUP($B204,'Copy of PY1 Data(H)'!$A$1:$A$288,'Copy of PY1 Data(H)'!$A$1:$CZ$288))</f>
        <v>#N/A</v>
      </c>
      <c r="CC204" s="968" t="e" cm="1">
        <f t="array" ref="CC204">_xlfn.XLOOKUP(CC$1,'Copy of PY1 Data(H)'!$A$1:$CZ$1,_xlfn.XLOOKUP($B204,'Copy of PY1 Data(H)'!$A$1:$A$288,'Copy of PY1 Data(H)'!$A$1:$CZ$288))</f>
        <v>#N/A</v>
      </c>
      <c r="CD204" s="968" t="e" cm="1">
        <f t="array" ref="CD204">_xlfn.XLOOKUP(CD$1,'Copy of PY1 Data(H)'!$A$1:$CZ$1,_xlfn.XLOOKUP($B204,'Copy of PY1 Data(H)'!$A$1:$A$288,'Copy of PY1 Data(H)'!$A$1:$CZ$288))</f>
        <v>#N/A</v>
      </c>
    </row>
    <row r="205" spans="1:82" s="968" customFormat="1" x14ac:dyDescent="0.3">
      <c r="B205" s="968" t="s">
        <v>2969</v>
      </c>
      <c r="D205" s="968" t="e" cm="1">
        <f t="array" ref="D205">_xlfn.XLOOKUP(D$1,'Copy of PY1 Data(H)'!$A$1:$CZ$1,_xlfn.XLOOKUP($B205,'Copy of PY1 Data(H)'!$A$1:$A$288,'Copy of PY1 Data(H)'!$A$1:$CZ$288))</f>
        <v>#N/A</v>
      </c>
      <c r="E205" s="968" t="e" cm="1">
        <f t="array" ref="E205">_xlfn.XLOOKUP(E$1,'Copy of PY1 Data(H)'!$A$1:$CZ$1,_xlfn.XLOOKUP($B205,'Copy of PY1 Data(H)'!$A$1:$A$288,'Copy of PY1 Data(H)'!$A$1:$CZ$288))</f>
        <v>#N/A</v>
      </c>
      <c r="F205" s="968" t="e" cm="1">
        <f t="array" ref="F205">_xlfn.XLOOKUP(F$1,'Copy of PY1 Data(H)'!$A$1:$CZ$1,_xlfn.XLOOKUP($B205,'Copy of PY1 Data(H)'!$A$1:$A$288,'Copy of PY1 Data(H)'!$A$1:$CZ$288))</f>
        <v>#N/A</v>
      </c>
      <c r="G205" s="968" t="e" cm="1">
        <f t="array" ref="G205">_xlfn.XLOOKUP(G$1,'Copy of PY1 Data(H)'!$A$1:$CZ$1,_xlfn.XLOOKUP($B205,'Copy of PY1 Data(H)'!$A$1:$A$288,'Copy of PY1 Data(H)'!$A$1:$CZ$288))</f>
        <v>#N/A</v>
      </c>
      <c r="H205" s="968" t="e" cm="1">
        <f t="array" ref="H205">_xlfn.XLOOKUP(H$1,'Copy of PY1 Data(H)'!$A$1:$CZ$1,_xlfn.XLOOKUP($B205,'Copy of PY1 Data(H)'!$A$1:$A$288,'Copy of PY1 Data(H)'!$A$1:$CZ$288))</f>
        <v>#N/A</v>
      </c>
      <c r="I205" s="968" t="e" cm="1">
        <f t="array" ref="I205">_xlfn.XLOOKUP(I$1,'Copy of PY1 Data(H)'!$A$1:$CZ$1,_xlfn.XLOOKUP($B205,'Copy of PY1 Data(H)'!$A$1:$A$288,'Copy of PY1 Data(H)'!$A$1:$CZ$288))</f>
        <v>#N/A</v>
      </c>
      <c r="J205" s="968" t="e" cm="1">
        <f t="array" ref="J205">_xlfn.XLOOKUP(J$1,'Copy of PY1 Data(H)'!$A$1:$CZ$1,_xlfn.XLOOKUP($B205,'Copy of PY1 Data(H)'!$A$1:$A$288,'Copy of PY1 Data(H)'!$A$1:$CZ$288))</f>
        <v>#N/A</v>
      </c>
      <c r="K205" s="968" t="e" cm="1">
        <f t="array" ref="K205">_xlfn.XLOOKUP(K$1,'Copy of PY1 Data(H)'!$A$1:$CZ$1,_xlfn.XLOOKUP($B205,'Copy of PY1 Data(H)'!$A$1:$A$288,'Copy of PY1 Data(H)'!$A$1:$CZ$288))</f>
        <v>#N/A</v>
      </c>
      <c r="L205" s="968" t="e" cm="1">
        <f t="array" ref="L205">_xlfn.XLOOKUP(L$1,'Copy of PY1 Data(H)'!$A$1:$CZ$1,_xlfn.XLOOKUP($B205,'Copy of PY1 Data(H)'!$A$1:$A$288,'Copy of PY1 Data(H)'!$A$1:$CZ$288))</f>
        <v>#N/A</v>
      </c>
      <c r="M205" s="968" t="e" cm="1">
        <f t="array" ref="M205">_xlfn.XLOOKUP(M$1,'Copy of PY1 Data(H)'!$A$1:$CZ$1,_xlfn.XLOOKUP($B205,'Copy of PY1 Data(H)'!$A$1:$A$288,'Copy of PY1 Data(H)'!$A$1:$CZ$288))</f>
        <v>#N/A</v>
      </c>
      <c r="N205" s="968" t="e" cm="1">
        <f t="array" ref="N205">_xlfn.XLOOKUP(N$1,'Copy of PY1 Data(H)'!$A$1:$CZ$1,_xlfn.XLOOKUP($B205,'Copy of PY1 Data(H)'!$A$1:$A$288,'Copy of PY1 Data(H)'!$A$1:$CZ$288))</f>
        <v>#N/A</v>
      </c>
      <c r="O205" s="968" t="e" cm="1">
        <f t="array" ref="O205">_xlfn.XLOOKUP(O$1,'Copy of PY1 Data(H)'!$A$1:$CZ$1,_xlfn.XLOOKUP($B205,'Copy of PY1 Data(H)'!$A$1:$A$288,'Copy of PY1 Data(H)'!$A$1:$CZ$288))</f>
        <v>#N/A</v>
      </c>
      <c r="P205" s="968" t="e" cm="1">
        <f t="array" ref="P205">_xlfn.XLOOKUP(P$1,'Copy of PY1 Data(H)'!$A$1:$CZ$1,_xlfn.XLOOKUP($B205,'Copy of PY1 Data(H)'!$A$1:$A$288,'Copy of PY1 Data(H)'!$A$1:$CZ$288))</f>
        <v>#N/A</v>
      </c>
      <c r="Q205" s="968" t="e" cm="1">
        <f t="array" ref="Q205">_xlfn.XLOOKUP(Q$1,'Copy of PY1 Data(H)'!$A$1:$CZ$1,_xlfn.XLOOKUP($B205,'Copy of PY1 Data(H)'!$A$1:$A$288,'Copy of PY1 Data(H)'!$A$1:$CZ$288))</f>
        <v>#N/A</v>
      </c>
      <c r="R205" s="968" t="e" cm="1">
        <f t="array" ref="R205">_xlfn.XLOOKUP(R$1,'Copy of PY1 Data(H)'!$A$1:$CZ$1,_xlfn.XLOOKUP($B205,'Copy of PY1 Data(H)'!$A$1:$A$288,'Copy of PY1 Data(H)'!$A$1:$CZ$288))</f>
        <v>#N/A</v>
      </c>
      <c r="S205" s="968" t="e" cm="1">
        <f t="array" ref="S205">_xlfn.XLOOKUP(S$1,'Copy of PY1 Data(H)'!$A$1:$CZ$1,_xlfn.XLOOKUP($B205,'Copy of PY1 Data(H)'!$A$1:$A$288,'Copy of PY1 Data(H)'!$A$1:$CZ$288))</f>
        <v>#N/A</v>
      </c>
      <c r="T205" s="968" t="e" cm="1">
        <f t="array" ref="T205">_xlfn.XLOOKUP(T$1,'Copy of PY1 Data(H)'!$A$1:$CZ$1,_xlfn.XLOOKUP($B205,'Copy of PY1 Data(H)'!$A$1:$A$288,'Copy of PY1 Data(H)'!$A$1:$CZ$288))</f>
        <v>#N/A</v>
      </c>
      <c r="U205" s="968" t="e" cm="1">
        <f t="array" ref="U205">_xlfn.XLOOKUP(U$1,'Copy of PY1 Data(H)'!$A$1:$CZ$1,_xlfn.XLOOKUP($B205,'Copy of PY1 Data(H)'!$A$1:$A$288,'Copy of PY1 Data(H)'!$A$1:$CZ$288))</f>
        <v>#N/A</v>
      </c>
      <c r="V205" s="968" t="e" cm="1">
        <f t="array" ref="V205">_xlfn.XLOOKUP(V$1,'Copy of PY1 Data(H)'!$A$1:$CZ$1,_xlfn.XLOOKUP($B205,'Copy of PY1 Data(H)'!$A$1:$A$288,'Copy of PY1 Data(H)'!$A$1:$CZ$288))</f>
        <v>#N/A</v>
      </c>
      <c r="W205" s="968" t="e" cm="1">
        <f t="array" ref="W205">_xlfn.XLOOKUP(W$1,'Copy of PY1 Data(H)'!$A$1:$CZ$1,_xlfn.XLOOKUP($B205,'Copy of PY1 Data(H)'!$A$1:$A$288,'Copy of PY1 Data(H)'!$A$1:$CZ$288))</f>
        <v>#N/A</v>
      </c>
      <c r="X205" s="968" t="e" cm="1">
        <f t="array" ref="X205">_xlfn.XLOOKUP(X$1,'Copy of PY1 Data(H)'!$A$1:$CZ$1,_xlfn.XLOOKUP($B205,'Copy of PY1 Data(H)'!$A$1:$A$288,'Copy of PY1 Data(H)'!$A$1:$CZ$288))</f>
        <v>#N/A</v>
      </c>
      <c r="Y205" s="968" t="e" cm="1">
        <f t="array" ref="Y205">_xlfn.XLOOKUP(Y$1,'Copy of PY1 Data(H)'!$A$1:$CZ$1,_xlfn.XLOOKUP($B205,'Copy of PY1 Data(H)'!$A$1:$A$288,'Copy of PY1 Data(H)'!$A$1:$CZ$288))</f>
        <v>#N/A</v>
      </c>
      <c r="Z205" s="968" t="e" cm="1">
        <f t="array" ref="Z205">_xlfn.XLOOKUP(Z$1,'Copy of PY1 Data(H)'!$A$1:$CZ$1,_xlfn.XLOOKUP($B205,'Copy of PY1 Data(H)'!$A$1:$A$288,'Copy of PY1 Data(H)'!$A$1:$CZ$288))</f>
        <v>#N/A</v>
      </c>
      <c r="AA205" s="968" t="e" cm="1">
        <f t="array" ref="AA205">_xlfn.XLOOKUP(AA$1,'Copy of PY1 Data(H)'!$A$1:$CZ$1,_xlfn.XLOOKUP($B205,'Copy of PY1 Data(H)'!$A$1:$A$288,'Copy of PY1 Data(H)'!$A$1:$CZ$288))</f>
        <v>#N/A</v>
      </c>
      <c r="AB205" s="968" t="e" cm="1">
        <f t="array" ref="AB205">_xlfn.XLOOKUP(AB$1,'Copy of PY1 Data(H)'!$A$1:$CZ$1,_xlfn.XLOOKUP($B205,'Copy of PY1 Data(H)'!$A$1:$A$288,'Copy of PY1 Data(H)'!$A$1:$CZ$288))</f>
        <v>#N/A</v>
      </c>
      <c r="AC205" s="968" t="e" cm="1">
        <f t="array" ref="AC205">_xlfn.XLOOKUP(AC$1,'Copy of PY1 Data(H)'!$A$1:$CZ$1,_xlfn.XLOOKUP($B205,'Copy of PY1 Data(H)'!$A$1:$A$288,'Copy of PY1 Data(H)'!$A$1:$CZ$288))</f>
        <v>#N/A</v>
      </c>
      <c r="AD205" s="968" t="e" cm="1">
        <f t="array" ref="AD205">_xlfn.XLOOKUP(AD$1,'Copy of PY1 Data(H)'!$A$1:$CZ$1,_xlfn.XLOOKUP($B205,'Copy of PY1 Data(H)'!$A$1:$A$288,'Copy of PY1 Data(H)'!$A$1:$CZ$288))</f>
        <v>#N/A</v>
      </c>
      <c r="AE205" s="968" t="e" cm="1">
        <f t="array" ref="AE205">_xlfn.XLOOKUP(AE$1,'Copy of PY1 Data(H)'!$A$1:$CZ$1,_xlfn.XLOOKUP($B205,'Copy of PY1 Data(H)'!$A$1:$A$288,'Copy of PY1 Data(H)'!$A$1:$CZ$288))</f>
        <v>#N/A</v>
      </c>
      <c r="AF205" s="968" t="e" cm="1">
        <f t="array" ref="AF205">_xlfn.XLOOKUP(AF$1,'Copy of PY1 Data(H)'!$A$1:$CZ$1,_xlfn.XLOOKUP($B205,'Copy of PY1 Data(H)'!$A$1:$A$288,'Copy of PY1 Data(H)'!$A$1:$CZ$288))</f>
        <v>#N/A</v>
      </c>
      <c r="AG205" s="968" t="e" cm="1">
        <f t="array" ref="AG205">_xlfn.XLOOKUP(AG$1,'Copy of PY1 Data(H)'!$A$1:$CZ$1,_xlfn.XLOOKUP($B205,'Copy of PY1 Data(H)'!$A$1:$A$288,'Copy of PY1 Data(H)'!$A$1:$CZ$288))</f>
        <v>#N/A</v>
      </c>
      <c r="AH205" s="968" t="e" cm="1">
        <f t="array" ref="AH205">_xlfn.XLOOKUP(AH$1,'Copy of PY1 Data(H)'!$A$1:$CZ$1,_xlfn.XLOOKUP($B205,'Copy of PY1 Data(H)'!$A$1:$A$288,'Copy of PY1 Data(H)'!$A$1:$CZ$288))</f>
        <v>#N/A</v>
      </c>
      <c r="AI205" s="968" t="e" cm="1">
        <f t="array" ref="AI205">_xlfn.XLOOKUP(AI$1,'Copy of PY1 Data(H)'!$A$1:$CZ$1,_xlfn.XLOOKUP($B205,'Copy of PY1 Data(H)'!$A$1:$A$288,'Copy of PY1 Data(H)'!$A$1:$CZ$288))</f>
        <v>#N/A</v>
      </c>
      <c r="AJ205" s="968" t="e" cm="1">
        <f t="array" ref="AJ205">_xlfn.XLOOKUP(AJ$1,'Copy of PY1 Data(H)'!$A$1:$CZ$1,_xlfn.XLOOKUP($B205,'Copy of PY1 Data(H)'!$A$1:$A$288,'Copy of PY1 Data(H)'!$A$1:$CZ$288))</f>
        <v>#N/A</v>
      </c>
      <c r="AK205" s="968" t="e" cm="1">
        <f t="array" ref="AK205">_xlfn.XLOOKUP(AK$1,'Copy of PY1 Data(H)'!$A$1:$CZ$1,_xlfn.XLOOKUP($B205,'Copy of PY1 Data(H)'!$A$1:$A$288,'Copy of PY1 Data(H)'!$A$1:$CZ$288))</f>
        <v>#N/A</v>
      </c>
      <c r="AL205" s="968" t="e" cm="1">
        <f t="array" ref="AL205">_xlfn.XLOOKUP(AL$1,'Copy of PY1 Data(H)'!$A$1:$CZ$1,_xlfn.XLOOKUP($B205,'Copy of PY1 Data(H)'!$A$1:$A$288,'Copy of PY1 Data(H)'!$A$1:$CZ$288))</f>
        <v>#N/A</v>
      </c>
      <c r="AM205" s="968" t="e" cm="1">
        <f t="array" ref="AM205">_xlfn.XLOOKUP(AM$1,'Copy of PY1 Data(H)'!$A$1:$CZ$1,_xlfn.XLOOKUP($B205,'Copy of PY1 Data(H)'!$A$1:$A$288,'Copy of PY1 Data(H)'!$A$1:$CZ$288))</f>
        <v>#N/A</v>
      </c>
      <c r="AN205" s="968" t="e" cm="1">
        <f t="array" ref="AN205">_xlfn.XLOOKUP(AN$1,'Copy of PY1 Data(H)'!$A$1:$CZ$1,_xlfn.XLOOKUP($B205,'Copy of PY1 Data(H)'!$A$1:$A$288,'Copy of PY1 Data(H)'!$A$1:$CZ$288))</f>
        <v>#N/A</v>
      </c>
      <c r="AO205" s="968" t="e" cm="1">
        <f t="array" ref="AO205">_xlfn.XLOOKUP(AO$1,'Copy of PY1 Data(H)'!$A$1:$CZ$1,_xlfn.XLOOKUP($B205,'Copy of PY1 Data(H)'!$A$1:$A$288,'Copy of PY1 Data(H)'!$A$1:$CZ$288))</f>
        <v>#N/A</v>
      </c>
      <c r="AP205" s="968" t="e" cm="1">
        <f t="array" ref="AP205">_xlfn.XLOOKUP(AP$1,'Copy of PY1 Data(H)'!$A$1:$CZ$1,_xlfn.XLOOKUP($B205,'Copy of PY1 Data(H)'!$A$1:$A$288,'Copy of PY1 Data(H)'!$A$1:$CZ$288))</f>
        <v>#N/A</v>
      </c>
      <c r="AQ205" s="968" t="e" cm="1">
        <f t="array" ref="AQ205">_xlfn.XLOOKUP(AQ$1,'Copy of PY1 Data(H)'!$A$1:$CZ$1,_xlfn.XLOOKUP($B205,'Copy of PY1 Data(H)'!$A$1:$A$288,'Copy of PY1 Data(H)'!$A$1:$CZ$288))</f>
        <v>#N/A</v>
      </c>
      <c r="AR205" s="968" t="e" cm="1">
        <f t="array" ref="AR205">_xlfn.XLOOKUP(AR$1,'Copy of PY1 Data(H)'!$A$1:$CZ$1,_xlfn.XLOOKUP($B205,'Copy of PY1 Data(H)'!$A$1:$A$288,'Copy of PY1 Data(H)'!$A$1:$CZ$288))</f>
        <v>#N/A</v>
      </c>
      <c r="AS205" s="968" t="e" cm="1">
        <f t="array" ref="AS205">_xlfn.XLOOKUP(AS$1,'Copy of PY1 Data(H)'!$A$1:$CZ$1,_xlfn.XLOOKUP($B205,'Copy of PY1 Data(H)'!$A$1:$A$288,'Copy of PY1 Data(H)'!$A$1:$CZ$288))</f>
        <v>#N/A</v>
      </c>
      <c r="AT205" s="968" t="e" cm="1">
        <f t="array" ref="AT205">_xlfn.XLOOKUP(AT$1,'Copy of PY1 Data(H)'!$A$1:$CZ$1,_xlfn.XLOOKUP($B205,'Copy of PY1 Data(H)'!$A$1:$A$288,'Copy of PY1 Data(H)'!$A$1:$CZ$288))</f>
        <v>#N/A</v>
      </c>
      <c r="AU205" s="968" t="e" cm="1">
        <f t="array" ref="AU205">_xlfn.XLOOKUP(AU$1,'Copy of PY1 Data(H)'!$A$1:$CZ$1,_xlfn.XLOOKUP($B205,'Copy of PY1 Data(H)'!$A$1:$A$288,'Copy of PY1 Data(H)'!$A$1:$CZ$288))</f>
        <v>#N/A</v>
      </c>
      <c r="AV205" s="968" t="e" cm="1">
        <f t="array" ref="AV205">_xlfn.XLOOKUP(AV$1,'Copy of PY1 Data(H)'!$A$1:$CZ$1,_xlfn.XLOOKUP($B205,'Copy of PY1 Data(H)'!$A$1:$A$288,'Copy of PY1 Data(H)'!$A$1:$CZ$288))</f>
        <v>#N/A</v>
      </c>
      <c r="AW205" s="968" t="e" cm="1">
        <f t="array" ref="AW205">_xlfn.XLOOKUP(AW$1,'Copy of PY1 Data(H)'!$A$1:$CZ$1,_xlfn.XLOOKUP($B205,'Copy of PY1 Data(H)'!$A$1:$A$288,'Copy of PY1 Data(H)'!$A$1:$CZ$288))</f>
        <v>#N/A</v>
      </c>
      <c r="AX205" s="968" t="e" cm="1">
        <f t="array" ref="AX205">_xlfn.XLOOKUP(AX$1,'Copy of PY1 Data(H)'!$A$1:$CZ$1,_xlfn.XLOOKUP($B205,'Copy of PY1 Data(H)'!$A$1:$A$288,'Copy of PY1 Data(H)'!$A$1:$CZ$288))</f>
        <v>#N/A</v>
      </c>
      <c r="AY205" s="968" t="e" cm="1">
        <f t="array" ref="AY205">_xlfn.XLOOKUP(AY$1,'Copy of PY1 Data(H)'!$A$1:$CZ$1,_xlfn.XLOOKUP($B205,'Copy of PY1 Data(H)'!$A$1:$A$288,'Copy of PY1 Data(H)'!$A$1:$CZ$288))</f>
        <v>#N/A</v>
      </c>
      <c r="AZ205" s="968" t="e" cm="1">
        <f t="array" ref="AZ205">_xlfn.XLOOKUP(AZ$1,'Copy of PY1 Data(H)'!$A$1:$CZ$1,_xlfn.XLOOKUP($B205,'Copy of PY1 Data(H)'!$A$1:$A$288,'Copy of PY1 Data(H)'!$A$1:$CZ$288))</f>
        <v>#N/A</v>
      </c>
      <c r="BA205" s="968" t="e" cm="1">
        <f t="array" ref="BA205">_xlfn.XLOOKUP(BA$1,'Copy of PY1 Data(H)'!$A$1:$CZ$1,_xlfn.XLOOKUP($B205,'Copy of PY1 Data(H)'!$A$1:$A$288,'Copy of PY1 Data(H)'!$A$1:$CZ$288))</f>
        <v>#N/A</v>
      </c>
      <c r="BB205" s="968" t="e" cm="1">
        <f t="array" ref="BB205">_xlfn.XLOOKUP(BB$1,'Copy of PY1 Data(H)'!$A$1:$CZ$1,_xlfn.XLOOKUP($B205,'Copy of PY1 Data(H)'!$A$1:$A$288,'Copy of PY1 Data(H)'!$A$1:$CZ$288))</f>
        <v>#N/A</v>
      </c>
      <c r="BC205" s="968" t="e" cm="1">
        <f t="array" ref="BC205">_xlfn.XLOOKUP(BC$1,'Copy of PY1 Data(H)'!$A$1:$CZ$1,_xlfn.XLOOKUP($B205,'Copy of PY1 Data(H)'!$A$1:$A$288,'Copy of PY1 Data(H)'!$A$1:$CZ$288))</f>
        <v>#N/A</v>
      </c>
      <c r="BD205" s="968" t="e" cm="1">
        <f t="array" ref="BD205">_xlfn.XLOOKUP(BD$1,'Copy of PY1 Data(H)'!$A$1:$CZ$1,_xlfn.XLOOKUP($B205,'Copy of PY1 Data(H)'!$A$1:$A$288,'Copy of PY1 Data(H)'!$A$1:$CZ$288))</f>
        <v>#N/A</v>
      </c>
      <c r="BE205" s="968" t="e" cm="1">
        <f t="array" ref="BE205">_xlfn.XLOOKUP(BE$1,'Copy of PY1 Data(H)'!$A$1:$CZ$1,_xlfn.XLOOKUP($B205,'Copy of PY1 Data(H)'!$A$1:$A$288,'Copy of PY1 Data(H)'!$A$1:$CZ$288))</f>
        <v>#N/A</v>
      </c>
      <c r="BF205" s="968" t="e" cm="1">
        <f t="array" ref="BF205">_xlfn.XLOOKUP(BF$1,'Copy of PY1 Data(H)'!$A$1:$CZ$1,_xlfn.XLOOKUP($B205,'Copy of PY1 Data(H)'!$A$1:$A$288,'Copy of PY1 Data(H)'!$A$1:$CZ$288))</f>
        <v>#N/A</v>
      </c>
      <c r="BG205" s="968" t="e" cm="1">
        <f t="array" ref="BG205">_xlfn.XLOOKUP(BG$1,'Copy of PY1 Data(H)'!$A$1:$CZ$1,_xlfn.XLOOKUP($B205,'Copy of PY1 Data(H)'!$A$1:$A$288,'Copy of PY1 Data(H)'!$A$1:$CZ$288))</f>
        <v>#N/A</v>
      </c>
      <c r="BH205" s="968" t="e" cm="1">
        <f t="array" ref="BH205">_xlfn.XLOOKUP(BH$1,'Copy of PY1 Data(H)'!$A$1:$CZ$1,_xlfn.XLOOKUP($B205,'Copy of PY1 Data(H)'!$A$1:$A$288,'Copy of PY1 Data(H)'!$A$1:$CZ$288))</f>
        <v>#N/A</v>
      </c>
      <c r="BI205" s="968" t="e" cm="1">
        <f t="array" ref="BI205">_xlfn.XLOOKUP(BI$1,'Copy of PY1 Data(H)'!$A$1:$CZ$1,_xlfn.XLOOKUP($B205,'Copy of PY1 Data(H)'!$A$1:$A$288,'Copy of PY1 Data(H)'!$A$1:$CZ$288))</f>
        <v>#N/A</v>
      </c>
      <c r="BJ205" s="968" t="e" cm="1">
        <f t="array" ref="BJ205">_xlfn.XLOOKUP(BJ$1,'Copy of PY1 Data(H)'!$A$1:$CZ$1,_xlfn.XLOOKUP($B205,'Copy of PY1 Data(H)'!$A$1:$A$288,'Copy of PY1 Data(H)'!$A$1:$CZ$288))</f>
        <v>#N/A</v>
      </c>
      <c r="BK205" s="968" t="e" cm="1">
        <f t="array" ref="BK205">_xlfn.XLOOKUP(BK$1,'Copy of PY1 Data(H)'!$A$1:$CZ$1,_xlfn.XLOOKUP($B205,'Copy of PY1 Data(H)'!$A$1:$A$288,'Copy of PY1 Data(H)'!$A$1:$CZ$288))</f>
        <v>#N/A</v>
      </c>
      <c r="BL205" s="968" t="e" cm="1">
        <f t="array" ref="BL205">_xlfn.XLOOKUP(BL$1,'Copy of PY1 Data(H)'!$A$1:$CZ$1,_xlfn.XLOOKUP($B205,'Copy of PY1 Data(H)'!$A$1:$A$288,'Copy of PY1 Data(H)'!$A$1:$CZ$288))</f>
        <v>#N/A</v>
      </c>
      <c r="BM205" s="968" t="e" cm="1">
        <f t="array" ref="BM205">_xlfn.XLOOKUP(BM$1,'Copy of PY1 Data(H)'!$A$1:$CZ$1,_xlfn.XLOOKUP($B205,'Copy of PY1 Data(H)'!$A$1:$A$288,'Copy of PY1 Data(H)'!$A$1:$CZ$288))</f>
        <v>#N/A</v>
      </c>
      <c r="BN205" s="968" t="e" cm="1">
        <f t="array" ref="BN205">_xlfn.XLOOKUP(BN$1,'Copy of PY1 Data(H)'!$A$1:$CZ$1,_xlfn.XLOOKUP($B205,'Copy of PY1 Data(H)'!$A$1:$A$288,'Copy of PY1 Data(H)'!$A$1:$CZ$288))</f>
        <v>#N/A</v>
      </c>
      <c r="BO205" s="968" t="e" cm="1">
        <f t="array" ref="BO205">_xlfn.XLOOKUP(BO$1,'Copy of PY1 Data(H)'!$A$1:$CZ$1,_xlfn.XLOOKUP($B205,'Copy of PY1 Data(H)'!$A$1:$A$288,'Copy of PY1 Data(H)'!$A$1:$CZ$288))</f>
        <v>#N/A</v>
      </c>
      <c r="BP205" s="968" t="e" cm="1">
        <f t="array" ref="BP205">_xlfn.XLOOKUP(BP$1,'Copy of PY1 Data(H)'!$A$1:$CZ$1,_xlfn.XLOOKUP($B205,'Copy of PY1 Data(H)'!$A$1:$A$288,'Copy of PY1 Data(H)'!$A$1:$CZ$288))</f>
        <v>#N/A</v>
      </c>
      <c r="BQ205" s="968" t="e" cm="1">
        <f t="array" ref="BQ205">_xlfn.XLOOKUP(BQ$1,'Copy of PY1 Data(H)'!$A$1:$CZ$1,_xlfn.XLOOKUP($B205,'Copy of PY1 Data(H)'!$A$1:$A$288,'Copy of PY1 Data(H)'!$A$1:$CZ$288))</f>
        <v>#N/A</v>
      </c>
      <c r="BR205" s="968" t="e" cm="1">
        <f t="array" ref="BR205">_xlfn.XLOOKUP(BR$1,'Copy of PY1 Data(H)'!$A$1:$CZ$1,_xlfn.XLOOKUP($B205,'Copy of PY1 Data(H)'!$A$1:$A$288,'Copy of PY1 Data(H)'!$A$1:$CZ$288))</f>
        <v>#N/A</v>
      </c>
      <c r="BS205" s="968" t="e" cm="1">
        <f t="array" ref="BS205">_xlfn.XLOOKUP(BS$1,'Copy of PY1 Data(H)'!$A$1:$CZ$1,_xlfn.XLOOKUP($B205,'Copy of PY1 Data(H)'!$A$1:$A$288,'Copy of PY1 Data(H)'!$A$1:$CZ$288))</f>
        <v>#N/A</v>
      </c>
      <c r="BT205" s="968" t="e" cm="1">
        <f t="array" ref="BT205">_xlfn.XLOOKUP(BT$1,'Copy of PY1 Data(H)'!$A$1:$CZ$1,_xlfn.XLOOKUP($B205,'Copy of PY1 Data(H)'!$A$1:$A$288,'Copy of PY1 Data(H)'!$A$1:$CZ$288))</f>
        <v>#N/A</v>
      </c>
      <c r="BU205" s="968" t="e" cm="1">
        <f t="array" ref="BU205">_xlfn.XLOOKUP(BU$1,'Copy of PY1 Data(H)'!$A$1:$CZ$1,_xlfn.XLOOKUP($B205,'Copy of PY1 Data(H)'!$A$1:$A$288,'Copy of PY1 Data(H)'!$A$1:$CZ$288))</f>
        <v>#N/A</v>
      </c>
      <c r="BV205" s="968" t="e" cm="1">
        <f t="array" ref="BV205">_xlfn.XLOOKUP(BV$1,'Copy of PY1 Data(H)'!$A$1:$CZ$1,_xlfn.XLOOKUP($B205,'Copy of PY1 Data(H)'!$A$1:$A$288,'Copy of PY1 Data(H)'!$A$1:$CZ$288))</f>
        <v>#N/A</v>
      </c>
      <c r="BW205" s="968" t="e" cm="1">
        <f t="array" ref="BW205">_xlfn.XLOOKUP(BW$1,'Copy of PY1 Data(H)'!$A$1:$CZ$1,_xlfn.XLOOKUP($B205,'Copy of PY1 Data(H)'!$A$1:$A$288,'Copy of PY1 Data(H)'!$A$1:$CZ$288))</f>
        <v>#N/A</v>
      </c>
      <c r="BX205" s="968" t="e" cm="1">
        <f t="array" ref="BX205">_xlfn.XLOOKUP(BX$1,'Copy of PY1 Data(H)'!$A$1:$CZ$1,_xlfn.XLOOKUP($B205,'Copy of PY1 Data(H)'!$A$1:$A$288,'Copy of PY1 Data(H)'!$A$1:$CZ$288))</f>
        <v>#N/A</v>
      </c>
      <c r="BY205" s="968" t="e" cm="1">
        <f t="array" ref="BY205">_xlfn.XLOOKUP(BY$1,'Copy of PY1 Data(H)'!$A$1:$CZ$1,_xlfn.XLOOKUP($B205,'Copy of PY1 Data(H)'!$A$1:$A$288,'Copy of PY1 Data(H)'!$A$1:$CZ$288))</f>
        <v>#N/A</v>
      </c>
      <c r="BZ205" s="968" t="e" cm="1">
        <f t="array" ref="BZ205">_xlfn.XLOOKUP(BZ$1,'Copy of PY1 Data(H)'!$A$1:$CZ$1,_xlfn.XLOOKUP($B205,'Copy of PY1 Data(H)'!$A$1:$A$288,'Copy of PY1 Data(H)'!$A$1:$CZ$288))</f>
        <v>#N/A</v>
      </c>
      <c r="CA205" s="968" t="e" cm="1">
        <f t="array" ref="CA205">_xlfn.XLOOKUP(CA$1,'Copy of PY1 Data(H)'!$A$1:$CZ$1,_xlfn.XLOOKUP($B205,'Copy of PY1 Data(H)'!$A$1:$A$288,'Copy of PY1 Data(H)'!$A$1:$CZ$288))</f>
        <v>#N/A</v>
      </c>
      <c r="CB205" s="968" t="e" cm="1">
        <f t="array" ref="CB205">_xlfn.XLOOKUP(CB$1,'Copy of PY1 Data(H)'!$A$1:$CZ$1,_xlfn.XLOOKUP($B205,'Copy of PY1 Data(H)'!$A$1:$A$288,'Copy of PY1 Data(H)'!$A$1:$CZ$288))</f>
        <v>#N/A</v>
      </c>
      <c r="CC205" s="968" t="e" cm="1">
        <f t="array" ref="CC205">_xlfn.XLOOKUP(CC$1,'Copy of PY1 Data(H)'!$A$1:$CZ$1,_xlfn.XLOOKUP($B205,'Copy of PY1 Data(H)'!$A$1:$A$288,'Copy of PY1 Data(H)'!$A$1:$CZ$288))</f>
        <v>#N/A</v>
      </c>
      <c r="CD205" s="968" t="e" cm="1">
        <f t="array" ref="CD205">_xlfn.XLOOKUP(CD$1,'Copy of PY1 Data(H)'!$A$1:$CZ$1,_xlfn.XLOOKUP($B205,'Copy of PY1 Data(H)'!$A$1:$A$288,'Copy of PY1 Data(H)'!$A$1:$CZ$288))</f>
        <v>#N/A</v>
      </c>
    </row>
    <row r="206" spans="1:82" s="968" customFormat="1" x14ac:dyDescent="0.3">
      <c r="B206" s="968" t="s">
        <v>2969</v>
      </c>
      <c r="D206" s="968" t="e" cm="1">
        <f t="array" ref="D206">_xlfn.XLOOKUP(D$1,'Copy of PY1 Data(H)'!$A$1:$CZ$1,_xlfn.XLOOKUP($B206,'Copy of PY1 Data(H)'!$A$1:$A$288,'Copy of PY1 Data(H)'!$A$1:$CZ$288))</f>
        <v>#N/A</v>
      </c>
      <c r="E206" s="968" t="e" cm="1">
        <f t="array" ref="E206">_xlfn.XLOOKUP(E$1,'Copy of PY1 Data(H)'!$A$1:$CZ$1,_xlfn.XLOOKUP($B206,'Copy of PY1 Data(H)'!$A$1:$A$288,'Copy of PY1 Data(H)'!$A$1:$CZ$288))</f>
        <v>#N/A</v>
      </c>
      <c r="F206" s="968" t="e" cm="1">
        <f t="array" ref="F206">_xlfn.XLOOKUP(F$1,'Copy of PY1 Data(H)'!$A$1:$CZ$1,_xlfn.XLOOKUP($B206,'Copy of PY1 Data(H)'!$A$1:$A$288,'Copy of PY1 Data(H)'!$A$1:$CZ$288))</f>
        <v>#N/A</v>
      </c>
      <c r="G206" s="968" t="e" cm="1">
        <f t="array" ref="G206">_xlfn.XLOOKUP(G$1,'Copy of PY1 Data(H)'!$A$1:$CZ$1,_xlfn.XLOOKUP($B206,'Copy of PY1 Data(H)'!$A$1:$A$288,'Copy of PY1 Data(H)'!$A$1:$CZ$288))</f>
        <v>#N/A</v>
      </c>
      <c r="H206" s="968" t="e" cm="1">
        <f t="array" ref="H206">_xlfn.XLOOKUP(H$1,'Copy of PY1 Data(H)'!$A$1:$CZ$1,_xlfn.XLOOKUP($B206,'Copy of PY1 Data(H)'!$A$1:$A$288,'Copy of PY1 Data(H)'!$A$1:$CZ$288))</f>
        <v>#N/A</v>
      </c>
      <c r="I206" s="968" t="e" cm="1">
        <f t="array" ref="I206">_xlfn.XLOOKUP(I$1,'Copy of PY1 Data(H)'!$A$1:$CZ$1,_xlfn.XLOOKUP($B206,'Copy of PY1 Data(H)'!$A$1:$A$288,'Copy of PY1 Data(H)'!$A$1:$CZ$288))</f>
        <v>#N/A</v>
      </c>
      <c r="J206" s="968" t="e" cm="1">
        <f t="array" ref="J206">_xlfn.XLOOKUP(J$1,'Copy of PY1 Data(H)'!$A$1:$CZ$1,_xlfn.XLOOKUP($B206,'Copy of PY1 Data(H)'!$A$1:$A$288,'Copy of PY1 Data(H)'!$A$1:$CZ$288))</f>
        <v>#N/A</v>
      </c>
      <c r="K206" s="968" t="e" cm="1">
        <f t="array" ref="K206">_xlfn.XLOOKUP(K$1,'Copy of PY1 Data(H)'!$A$1:$CZ$1,_xlfn.XLOOKUP($B206,'Copy of PY1 Data(H)'!$A$1:$A$288,'Copy of PY1 Data(H)'!$A$1:$CZ$288))</f>
        <v>#N/A</v>
      </c>
      <c r="L206" s="968" t="e" cm="1">
        <f t="array" ref="L206">_xlfn.XLOOKUP(L$1,'Copy of PY1 Data(H)'!$A$1:$CZ$1,_xlfn.XLOOKUP($B206,'Copy of PY1 Data(H)'!$A$1:$A$288,'Copy of PY1 Data(H)'!$A$1:$CZ$288))</f>
        <v>#N/A</v>
      </c>
      <c r="M206" s="968" t="e" cm="1">
        <f t="array" ref="M206">_xlfn.XLOOKUP(M$1,'Copy of PY1 Data(H)'!$A$1:$CZ$1,_xlfn.XLOOKUP($B206,'Copy of PY1 Data(H)'!$A$1:$A$288,'Copy of PY1 Data(H)'!$A$1:$CZ$288))</f>
        <v>#N/A</v>
      </c>
      <c r="N206" s="968" t="e" cm="1">
        <f t="array" ref="N206">_xlfn.XLOOKUP(N$1,'Copy of PY1 Data(H)'!$A$1:$CZ$1,_xlfn.XLOOKUP($B206,'Copy of PY1 Data(H)'!$A$1:$A$288,'Copy of PY1 Data(H)'!$A$1:$CZ$288))</f>
        <v>#N/A</v>
      </c>
      <c r="O206" s="968" t="e" cm="1">
        <f t="array" ref="O206">_xlfn.XLOOKUP(O$1,'Copy of PY1 Data(H)'!$A$1:$CZ$1,_xlfn.XLOOKUP($B206,'Copy of PY1 Data(H)'!$A$1:$A$288,'Copy of PY1 Data(H)'!$A$1:$CZ$288))</f>
        <v>#N/A</v>
      </c>
      <c r="P206" s="968" t="e" cm="1">
        <f t="array" ref="P206">_xlfn.XLOOKUP(P$1,'Copy of PY1 Data(H)'!$A$1:$CZ$1,_xlfn.XLOOKUP($B206,'Copy of PY1 Data(H)'!$A$1:$A$288,'Copy of PY1 Data(H)'!$A$1:$CZ$288))</f>
        <v>#N/A</v>
      </c>
      <c r="Q206" s="968" t="e" cm="1">
        <f t="array" ref="Q206">_xlfn.XLOOKUP(Q$1,'Copy of PY1 Data(H)'!$A$1:$CZ$1,_xlfn.XLOOKUP($B206,'Copy of PY1 Data(H)'!$A$1:$A$288,'Copy of PY1 Data(H)'!$A$1:$CZ$288))</f>
        <v>#N/A</v>
      </c>
      <c r="R206" s="968" t="e" cm="1">
        <f t="array" ref="R206">_xlfn.XLOOKUP(R$1,'Copy of PY1 Data(H)'!$A$1:$CZ$1,_xlfn.XLOOKUP($B206,'Copy of PY1 Data(H)'!$A$1:$A$288,'Copy of PY1 Data(H)'!$A$1:$CZ$288))</f>
        <v>#N/A</v>
      </c>
      <c r="S206" s="968" t="e" cm="1">
        <f t="array" ref="S206">_xlfn.XLOOKUP(S$1,'Copy of PY1 Data(H)'!$A$1:$CZ$1,_xlfn.XLOOKUP($B206,'Copy of PY1 Data(H)'!$A$1:$A$288,'Copy of PY1 Data(H)'!$A$1:$CZ$288))</f>
        <v>#N/A</v>
      </c>
      <c r="T206" s="968" t="e" cm="1">
        <f t="array" ref="T206">_xlfn.XLOOKUP(T$1,'Copy of PY1 Data(H)'!$A$1:$CZ$1,_xlfn.XLOOKUP($B206,'Copy of PY1 Data(H)'!$A$1:$A$288,'Copy of PY1 Data(H)'!$A$1:$CZ$288))</f>
        <v>#N/A</v>
      </c>
      <c r="U206" s="968" t="e" cm="1">
        <f t="array" ref="U206">_xlfn.XLOOKUP(U$1,'Copy of PY1 Data(H)'!$A$1:$CZ$1,_xlfn.XLOOKUP($B206,'Copy of PY1 Data(H)'!$A$1:$A$288,'Copy of PY1 Data(H)'!$A$1:$CZ$288))</f>
        <v>#N/A</v>
      </c>
      <c r="V206" s="968" t="e" cm="1">
        <f t="array" ref="V206">_xlfn.XLOOKUP(V$1,'Copy of PY1 Data(H)'!$A$1:$CZ$1,_xlfn.XLOOKUP($B206,'Copy of PY1 Data(H)'!$A$1:$A$288,'Copy of PY1 Data(H)'!$A$1:$CZ$288))</f>
        <v>#N/A</v>
      </c>
      <c r="W206" s="968" t="e" cm="1">
        <f t="array" ref="W206">_xlfn.XLOOKUP(W$1,'Copy of PY1 Data(H)'!$A$1:$CZ$1,_xlfn.XLOOKUP($B206,'Copy of PY1 Data(H)'!$A$1:$A$288,'Copy of PY1 Data(H)'!$A$1:$CZ$288))</f>
        <v>#N/A</v>
      </c>
      <c r="X206" s="968" t="e" cm="1">
        <f t="array" ref="X206">_xlfn.XLOOKUP(X$1,'Copy of PY1 Data(H)'!$A$1:$CZ$1,_xlfn.XLOOKUP($B206,'Copy of PY1 Data(H)'!$A$1:$A$288,'Copy of PY1 Data(H)'!$A$1:$CZ$288))</f>
        <v>#N/A</v>
      </c>
      <c r="Y206" s="968" t="e" cm="1">
        <f t="array" ref="Y206">_xlfn.XLOOKUP(Y$1,'Copy of PY1 Data(H)'!$A$1:$CZ$1,_xlfn.XLOOKUP($B206,'Copy of PY1 Data(H)'!$A$1:$A$288,'Copy of PY1 Data(H)'!$A$1:$CZ$288))</f>
        <v>#N/A</v>
      </c>
      <c r="Z206" s="968" t="e" cm="1">
        <f t="array" ref="Z206">_xlfn.XLOOKUP(Z$1,'Copy of PY1 Data(H)'!$A$1:$CZ$1,_xlfn.XLOOKUP($B206,'Copy of PY1 Data(H)'!$A$1:$A$288,'Copy of PY1 Data(H)'!$A$1:$CZ$288))</f>
        <v>#N/A</v>
      </c>
      <c r="AA206" s="968" t="e" cm="1">
        <f t="array" ref="AA206">_xlfn.XLOOKUP(AA$1,'Copy of PY1 Data(H)'!$A$1:$CZ$1,_xlfn.XLOOKUP($B206,'Copy of PY1 Data(H)'!$A$1:$A$288,'Copy of PY1 Data(H)'!$A$1:$CZ$288))</f>
        <v>#N/A</v>
      </c>
      <c r="AB206" s="968" t="e" cm="1">
        <f t="array" ref="AB206">_xlfn.XLOOKUP(AB$1,'Copy of PY1 Data(H)'!$A$1:$CZ$1,_xlfn.XLOOKUP($B206,'Copy of PY1 Data(H)'!$A$1:$A$288,'Copy of PY1 Data(H)'!$A$1:$CZ$288))</f>
        <v>#N/A</v>
      </c>
      <c r="AC206" s="968" t="e" cm="1">
        <f t="array" ref="AC206">_xlfn.XLOOKUP(AC$1,'Copy of PY1 Data(H)'!$A$1:$CZ$1,_xlfn.XLOOKUP($B206,'Copy of PY1 Data(H)'!$A$1:$A$288,'Copy of PY1 Data(H)'!$A$1:$CZ$288))</f>
        <v>#N/A</v>
      </c>
      <c r="AD206" s="968" t="e" cm="1">
        <f t="array" ref="AD206">_xlfn.XLOOKUP(AD$1,'Copy of PY1 Data(H)'!$A$1:$CZ$1,_xlfn.XLOOKUP($B206,'Copy of PY1 Data(H)'!$A$1:$A$288,'Copy of PY1 Data(H)'!$A$1:$CZ$288))</f>
        <v>#N/A</v>
      </c>
      <c r="AE206" s="968" t="e" cm="1">
        <f t="array" ref="AE206">_xlfn.XLOOKUP(AE$1,'Copy of PY1 Data(H)'!$A$1:$CZ$1,_xlfn.XLOOKUP($B206,'Copy of PY1 Data(H)'!$A$1:$A$288,'Copy of PY1 Data(H)'!$A$1:$CZ$288))</f>
        <v>#N/A</v>
      </c>
      <c r="AF206" s="968" t="e" cm="1">
        <f t="array" ref="AF206">_xlfn.XLOOKUP(AF$1,'Copy of PY1 Data(H)'!$A$1:$CZ$1,_xlfn.XLOOKUP($B206,'Copy of PY1 Data(H)'!$A$1:$A$288,'Copy of PY1 Data(H)'!$A$1:$CZ$288))</f>
        <v>#N/A</v>
      </c>
      <c r="AG206" s="968" t="e" cm="1">
        <f t="array" ref="AG206">_xlfn.XLOOKUP(AG$1,'Copy of PY1 Data(H)'!$A$1:$CZ$1,_xlfn.XLOOKUP($B206,'Copy of PY1 Data(H)'!$A$1:$A$288,'Copy of PY1 Data(H)'!$A$1:$CZ$288))</f>
        <v>#N/A</v>
      </c>
      <c r="AH206" s="968" t="e" cm="1">
        <f t="array" ref="AH206">_xlfn.XLOOKUP(AH$1,'Copy of PY1 Data(H)'!$A$1:$CZ$1,_xlfn.XLOOKUP($B206,'Copy of PY1 Data(H)'!$A$1:$A$288,'Copy of PY1 Data(H)'!$A$1:$CZ$288))</f>
        <v>#N/A</v>
      </c>
      <c r="AI206" s="968" t="e" cm="1">
        <f t="array" ref="AI206">_xlfn.XLOOKUP(AI$1,'Copy of PY1 Data(H)'!$A$1:$CZ$1,_xlfn.XLOOKUP($B206,'Copy of PY1 Data(H)'!$A$1:$A$288,'Copy of PY1 Data(H)'!$A$1:$CZ$288))</f>
        <v>#N/A</v>
      </c>
      <c r="AJ206" s="968" t="e" cm="1">
        <f t="array" ref="AJ206">_xlfn.XLOOKUP(AJ$1,'Copy of PY1 Data(H)'!$A$1:$CZ$1,_xlfn.XLOOKUP($B206,'Copy of PY1 Data(H)'!$A$1:$A$288,'Copy of PY1 Data(H)'!$A$1:$CZ$288))</f>
        <v>#N/A</v>
      </c>
      <c r="AK206" s="968" t="e" cm="1">
        <f t="array" ref="AK206">_xlfn.XLOOKUP(AK$1,'Copy of PY1 Data(H)'!$A$1:$CZ$1,_xlfn.XLOOKUP($B206,'Copy of PY1 Data(H)'!$A$1:$A$288,'Copy of PY1 Data(H)'!$A$1:$CZ$288))</f>
        <v>#N/A</v>
      </c>
      <c r="AL206" s="968" t="e" cm="1">
        <f t="array" ref="AL206">_xlfn.XLOOKUP(AL$1,'Copy of PY1 Data(H)'!$A$1:$CZ$1,_xlfn.XLOOKUP($B206,'Copy of PY1 Data(H)'!$A$1:$A$288,'Copy of PY1 Data(H)'!$A$1:$CZ$288))</f>
        <v>#N/A</v>
      </c>
      <c r="AM206" s="968" t="e" cm="1">
        <f t="array" ref="AM206">_xlfn.XLOOKUP(AM$1,'Copy of PY1 Data(H)'!$A$1:$CZ$1,_xlfn.XLOOKUP($B206,'Copy of PY1 Data(H)'!$A$1:$A$288,'Copy of PY1 Data(H)'!$A$1:$CZ$288))</f>
        <v>#N/A</v>
      </c>
      <c r="AN206" s="968" t="e" cm="1">
        <f t="array" ref="AN206">_xlfn.XLOOKUP(AN$1,'Copy of PY1 Data(H)'!$A$1:$CZ$1,_xlfn.XLOOKUP($B206,'Copy of PY1 Data(H)'!$A$1:$A$288,'Copy of PY1 Data(H)'!$A$1:$CZ$288))</f>
        <v>#N/A</v>
      </c>
      <c r="AO206" s="968" t="e" cm="1">
        <f t="array" ref="AO206">_xlfn.XLOOKUP(AO$1,'Copy of PY1 Data(H)'!$A$1:$CZ$1,_xlfn.XLOOKUP($B206,'Copy of PY1 Data(H)'!$A$1:$A$288,'Copy of PY1 Data(H)'!$A$1:$CZ$288))</f>
        <v>#N/A</v>
      </c>
      <c r="AP206" s="968" t="e" cm="1">
        <f t="array" ref="AP206">_xlfn.XLOOKUP(AP$1,'Copy of PY1 Data(H)'!$A$1:$CZ$1,_xlfn.XLOOKUP($B206,'Copy of PY1 Data(H)'!$A$1:$A$288,'Copy of PY1 Data(H)'!$A$1:$CZ$288))</f>
        <v>#N/A</v>
      </c>
      <c r="AQ206" s="968" t="e" cm="1">
        <f t="array" ref="AQ206">_xlfn.XLOOKUP(AQ$1,'Copy of PY1 Data(H)'!$A$1:$CZ$1,_xlfn.XLOOKUP($B206,'Copy of PY1 Data(H)'!$A$1:$A$288,'Copy of PY1 Data(H)'!$A$1:$CZ$288))</f>
        <v>#N/A</v>
      </c>
      <c r="AR206" s="968" t="e" cm="1">
        <f t="array" ref="AR206">_xlfn.XLOOKUP(AR$1,'Copy of PY1 Data(H)'!$A$1:$CZ$1,_xlfn.XLOOKUP($B206,'Copy of PY1 Data(H)'!$A$1:$A$288,'Copy of PY1 Data(H)'!$A$1:$CZ$288))</f>
        <v>#N/A</v>
      </c>
      <c r="AS206" s="968" t="e" cm="1">
        <f t="array" ref="AS206">_xlfn.XLOOKUP(AS$1,'Copy of PY1 Data(H)'!$A$1:$CZ$1,_xlfn.XLOOKUP($B206,'Copy of PY1 Data(H)'!$A$1:$A$288,'Copy of PY1 Data(H)'!$A$1:$CZ$288))</f>
        <v>#N/A</v>
      </c>
      <c r="AT206" s="968" t="e" cm="1">
        <f t="array" ref="AT206">_xlfn.XLOOKUP(AT$1,'Copy of PY1 Data(H)'!$A$1:$CZ$1,_xlfn.XLOOKUP($B206,'Copy of PY1 Data(H)'!$A$1:$A$288,'Copy of PY1 Data(H)'!$A$1:$CZ$288))</f>
        <v>#N/A</v>
      </c>
      <c r="AU206" s="968" t="e" cm="1">
        <f t="array" ref="AU206">_xlfn.XLOOKUP(AU$1,'Copy of PY1 Data(H)'!$A$1:$CZ$1,_xlfn.XLOOKUP($B206,'Copy of PY1 Data(H)'!$A$1:$A$288,'Copy of PY1 Data(H)'!$A$1:$CZ$288))</f>
        <v>#N/A</v>
      </c>
      <c r="AV206" s="968" t="e" cm="1">
        <f t="array" ref="AV206">_xlfn.XLOOKUP(AV$1,'Copy of PY1 Data(H)'!$A$1:$CZ$1,_xlfn.XLOOKUP($B206,'Copy of PY1 Data(H)'!$A$1:$A$288,'Copy of PY1 Data(H)'!$A$1:$CZ$288))</f>
        <v>#N/A</v>
      </c>
      <c r="AW206" s="968" t="e" cm="1">
        <f t="array" ref="AW206">_xlfn.XLOOKUP(AW$1,'Copy of PY1 Data(H)'!$A$1:$CZ$1,_xlfn.XLOOKUP($B206,'Copy of PY1 Data(H)'!$A$1:$A$288,'Copy of PY1 Data(H)'!$A$1:$CZ$288))</f>
        <v>#N/A</v>
      </c>
      <c r="AX206" s="968" t="e" cm="1">
        <f t="array" ref="AX206">_xlfn.XLOOKUP(AX$1,'Copy of PY1 Data(H)'!$A$1:$CZ$1,_xlfn.XLOOKUP($B206,'Copy of PY1 Data(H)'!$A$1:$A$288,'Copy of PY1 Data(H)'!$A$1:$CZ$288))</f>
        <v>#N/A</v>
      </c>
      <c r="AY206" s="968" t="e" cm="1">
        <f t="array" ref="AY206">_xlfn.XLOOKUP(AY$1,'Copy of PY1 Data(H)'!$A$1:$CZ$1,_xlfn.XLOOKUP($B206,'Copy of PY1 Data(H)'!$A$1:$A$288,'Copy of PY1 Data(H)'!$A$1:$CZ$288))</f>
        <v>#N/A</v>
      </c>
      <c r="AZ206" s="968" t="e" cm="1">
        <f t="array" ref="AZ206">_xlfn.XLOOKUP(AZ$1,'Copy of PY1 Data(H)'!$A$1:$CZ$1,_xlfn.XLOOKUP($B206,'Copy of PY1 Data(H)'!$A$1:$A$288,'Copy of PY1 Data(H)'!$A$1:$CZ$288))</f>
        <v>#N/A</v>
      </c>
      <c r="BA206" s="968" t="e" cm="1">
        <f t="array" ref="BA206">_xlfn.XLOOKUP(BA$1,'Copy of PY1 Data(H)'!$A$1:$CZ$1,_xlfn.XLOOKUP($B206,'Copy of PY1 Data(H)'!$A$1:$A$288,'Copy of PY1 Data(H)'!$A$1:$CZ$288))</f>
        <v>#N/A</v>
      </c>
      <c r="BB206" s="968" t="e" cm="1">
        <f t="array" ref="BB206">_xlfn.XLOOKUP(BB$1,'Copy of PY1 Data(H)'!$A$1:$CZ$1,_xlfn.XLOOKUP($B206,'Copy of PY1 Data(H)'!$A$1:$A$288,'Copy of PY1 Data(H)'!$A$1:$CZ$288))</f>
        <v>#N/A</v>
      </c>
      <c r="BC206" s="968" t="e" cm="1">
        <f t="array" ref="BC206">_xlfn.XLOOKUP(BC$1,'Copy of PY1 Data(H)'!$A$1:$CZ$1,_xlfn.XLOOKUP($B206,'Copy of PY1 Data(H)'!$A$1:$A$288,'Copy of PY1 Data(H)'!$A$1:$CZ$288))</f>
        <v>#N/A</v>
      </c>
      <c r="BD206" s="968" t="e" cm="1">
        <f t="array" ref="BD206">_xlfn.XLOOKUP(BD$1,'Copy of PY1 Data(H)'!$A$1:$CZ$1,_xlfn.XLOOKUP($B206,'Copy of PY1 Data(H)'!$A$1:$A$288,'Copy of PY1 Data(H)'!$A$1:$CZ$288))</f>
        <v>#N/A</v>
      </c>
      <c r="BE206" s="968" t="e" cm="1">
        <f t="array" ref="BE206">_xlfn.XLOOKUP(BE$1,'Copy of PY1 Data(H)'!$A$1:$CZ$1,_xlfn.XLOOKUP($B206,'Copy of PY1 Data(H)'!$A$1:$A$288,'Copy of PY1 Data(H)'!$A$1:$CZ$288))</f>
        <v>#N/A</v>
      </c>
      <c r="BF206" s="968" t="e" cm="1">
        <f t="array" ref="BF206">_xlfn.XLOOKUP(BF$1,'Copy of PY1 Data(H)'!$A$1:$CZ$1,_xlfn.XLOOKUP($B206,'Copy of PY1 Data(H)'!$A$1:$A$288,'Copy of PY1 Data(H)'!$A$1:$CZ$288))</f>
        <v>#N/A</v>
      </c>
      <c r="BG206" s="968" t="e" cm="1">
        <f t="array" ref="BG206">_xlfn.XLOOKUP(BG$1,'Copy of PY1 Data(H)'!$A$1:$CZ$1,_xlfn.XLOOKUP($B206,'Copy of PY1 Data(H)'!$A$1:$A$288,'Copy of PY1 Data(H)'!$A$1:$CZ$288))</f>
        <v>#N/A</v>
      </c>
      <c r="BH206" s="968" t="e" cm="1">
        <f t="array" ref="BH206">_xlfn.XLOOKUP(BH$1,'Copy of PY1 Data(H)'!$A$1:$CZ$1,_xlfn.XLOOKUP($B206,'Copy of PY1 Data(H)'!$A$1:$A$288,'Copy of PY1 Data(H)'!$A$1:$CZ$288))</f>
        <v>#N/A</v>
      </c>
      <c r="BI206" s="968" t="e" cm="1">
        <f t="array" ref="BI206">_xlfn.XLOOKUP(BI$1,'Copy of PY1 Data(H)'!$A$1:$CZ$1,_xlfn.XLOOKUP($B206,'Copy of PY1 Data(H)'!$A$1:$A$288,'Copy of PY1 Data(H)'!$A$1:$CZ$288))</f>
        <v>#N/A</v>
      </c>
      <c r="BJ206" s="968" t="e" cm="1">
        <f t="array" ref="BJ206">_xlfn.XLOOKUP(BJ$1,'Copy of PY1 Data(H)'!$A$1:$CZ$1,_xlfn.XLOOKUP($B206,'Copy of PY1 Data(H)'!$A$1:$A$288,'Copy of PY1 Data(H)'!$A$1:$CZ$288))</f>
        <v>#N/A</v>
      </c>
      <c r="BK206" s="968" t="e" cm="1">
        <f t="array" ref="BK206">_xlfn.XLOOKUP(BK$1,'Copy of PY1 Data(H)'!$A$1:$CZ$1,_xlfn.XLOOKUP($B206,'Copy of PY1 Data(H)'!$A$1:$A$288,'Copy of PY1 Data(H)'!$A$1:$CZ$288))</f>
        <v>#N/A</v>
      </c>
      <c r="BL206" s="968" t="e" cm="1">
        <f t="array" ref="BL206">_xlfn.XLOOKUP(BL$1,'Copy of PY1 Data(H)'!$A$1:$CZ$1,_xlfn.XLOOKUP($B206,'Copy of PY1 Data(H)'!$A$1:$A$288,'Copy of PY1 Data(H)'!$A$1:$CZ$288))</f>
        <v>#N/A</v>
      </c>
      <c r="BM206" s="968" t="e" cm="1">
        <f t="array" ref="BM206">_xlfn.XLOOKUP(BM$1,'Copy of PY1 Data(H)'!$A$1:$CZ$1,_xlfn.XLOOKUP($B206,'Copy of PY1 Data(H)'!$A$1:$A$288,'Copy of PY1 Data(H)'!$A$1:$CZ$288))</f>
        <v>#N/A</v>
      </c>
      <c r="BN206" s="968" t="e" cm="1">
        <f t="array" ref="BN206">_xlfn.XLOOKUP(BN$1,'Copy of PY1 Data(H)'!$A$1:$CZ$1,_xlfn.XLOOKUP($B206,'Copy of PY1 Data(H)'!$A$1:$A$288,'Copy of PY1 Data(H)'!$A$1:$CZ$288))</f>
        <v>#N/A</v>
      </c>
      <c r="BO206" s="968" t="e" cm="1">
        <f t="array" ref="BO206">_xlfn.XLOOKUP(BO$1,'Copy of PY1 Data(H)'!$A$1:$CZ$1,_xlfn.XLOOKUP($B206,'Copy of PY1 Data(H)'!$A$1:$A$288,'Copy of PY1 Data(H)'!$A$1:$CZ$288))</f>
        <v>#N/A</v>
      </c>
      <c r="BP206" s="968" t="e" cm="1">
        <f t="array" ref="BP206">_xlfn.XLOOKUP(BP$1,'Copy of PY1 Data(H)'!$A$1:$CZ$1,_xlfn.XLOOKUP($B206,'Copy of PY1 Data(H)'!$A$1:$A$288,'Copy of PY1 Data(H)'!$A$1:$CZ$288))</f>
        <v>#N/A</v>
      </c>
      <c r="BQ206" s="968" t="e" cm="1">
        <f t="array" ref="BQ206">_xlfn.XLOOKUP(BQ$1,'Copy of PY1 Data(H)'!$A$1:$CZ$1,_xlfn.XLOOKUP($B206,'Copy of PY1 Data(H)'!$A$1:$A$288,'Copy of PY1 Data(H)'!$A$1:$CZ$288))</f>
        <v>#N/A</v>
      </c>
      <c r="BR206" s="968" t="e" cm="1">
        <f t="array" ref="BR206">_xlfn.XLOOKUP(BR$1,'Copy of PY1 Data(H)'!$A$1:$CZ$1,_xlfn.XLOOKUP($B206,'Copy of PY1 Data(H)'!$A$1:$A$288,'Copy of PY1 Data(H)'!$A$1:$CZ$288))</f>
        <v>#N/A</v>
      </c>
      <c r="BS206" s="968" t="e" cm="1">
        <f t="array" ref="BS206">_xlfn.XLOOKUP(BS$1,'Copy of PY1 Data(H)'!$A$1:$CZ$1,_xlfn.XLOOKUP($B206,'Copy of PY1 Data(H)'!$A$1:$A$288,'Copy of PY1 Data(H)'!$A$1:$CZ$288))</f>
        <v>#N/A</v>
      </c>
      <c r="BT206" s="968" t="e" cm="1">
        <f t="array" ref="BT206">_xlfn.XLOOKUP(BT$1,'Copy of PY1 Data(H)'!$A$1:$CZ$1,_xlfn.XLOOKUP($B206,'Copy of PY1 Data(H)'!$A$1:$A$288,'Copy of PY1 Data(H)'!$A$1:$CZ$288))</f>
        <v>#N/A</v>
      </c>
      <c r="BU206" s="968" t="e" cm="1">
        <f t="array" ref="BU206">_xlfn.XLOOKUP(BU$1,'Copy of PY1 Data(H)'!$A$1:$CZ$1,_xlfn.XLOOKUP($B206,'Copy of PY1 Data(H)'!$A$1:$A$288,'Copy of PY1 Data(H)'!$A$1:$CZ$288))</f>
        <v>#N/A</v>
      </c>
      <c r="BV206" s="968" t="e" cm="1">
        <f t="array" ref="BV206">_xlfn.XLOOKUP(BV$1,'Copy of PY1 Data(H)'!$A$1:$CZ$1,_xlfn.XLOOKUP($B206,'Copy of PY1 Data(H)'!$A$1:$A$288,'Copy of PY1 Data(H)'!$A$1:$CZ$288))</f>
        <v>#N/A</v>
      </c>
      <c r="BW206" s="968" t="e" cm="1">
        <f t="array" ref="BW206">_xlfn.XLOOKUP(BW$1,'Copy of PY1 Data(H)'!$A$1:$CZ$1,_xlfn.XLOOKUP($B206,'Copy of PY1 Data(H)'!$A$1:$A$288,'Copy of PY1 Data(H)'!$A$1:$CZ$288))</f>
        <v>#N/A</v>
      </c>
      <c r="BX206" s="968" t="e" cm="1">
        <f t="array" ref="BX206">_xlfn.XLOOKUP(BX$1,'Copy of PY1 Data(H)'!$A$1:$CZ$1,_xlfn.XLOOKUP($B206,'Copy of PY1 Data(H)'!$A$1:$A$288,'Copy of PY1 Data(H)'!$A$1:$CZ$288))</f>
        <v>#N/A</v>
      </c>
      <c r="BY206" s="968" t="e" cm="1">
        <f t="array" ref="BY206">_xlfn.XLOOKUP(BY$1,'Copy of PY1 Data(H)'!$A$1:$CZ$1,_xlfn.XLOOKUP($B206,'Copy of PY1 Data(H)'!$A$1:$A$288,'Copy of PY1 Data(H)'!$A$1:$CZ$288))</f>
        <v>#N/A</v>
      </c>
      <c r="BZ206" s="968" t="e" cm="1">
        <f t="array" ref="BZ206">_xlfn.XLOOKUP(BZ$1,'Copy of PY1 Data(H)'!$A$1:$CZ$1,_xlfn.XLOOKUP($B206,'Copy of PY1 Data(H)'!$A$1:$A$288,'Copy of PY1 Data(H)'!$A$1:$CZ$288))</f>
        <v>#N/A</v>
      </c>
      <c r="CA206" s="968" t="e" cm="1">
        <f t="array" ref="CA206">_xlfn.XLOOKUP(CA$1,'Copy of PY1 Data(H)'!$A$1:$CZ$1,_xlfn.XLOOKUP($B206,'Copy of PY1 Data(H)'!$A$1:$A$288,'Copy of PY1 Data(H)'!$A$1:$CZ$288))</f>
        <v>#N/A</v>
      </c>
      <c r="CB206" s="968" t="e" cm="1">
        <f t="array" ref="CB206">_xlfn.XLOOKUP(CB$1,'Copy of PY1 Data(H)'!$A$1:$CZ$1,_xlfn.XLOOKUP($B206,'Copy of PY1 Data(H)'!$A$1:$A$288,'Copy of PY1 Data(H)'!$A$1:$CZ$288))</f>
        <v>#N/A</v>
      </c>
      <c r="CC206" s="968" t="e" cm="1">
        <f t="array" ref="CC206">_xlfn.XLOOKUP(CC$1,'Copy of PY1 Data(H)'!$A$1:$CZ$1,_xlfn.XLOOKUP($B206,'Copy of PY1 Data(H)'!$A$1:$A$288,'Copy of PY1 Data(H)'!$A$1:$CZ$288))</f>
        <v>#N/A</v>
      </c>
      <c r="CD206" s="968" t="e" cm="1">
        <f t="array" ref="CD206">_xlfn.XLOOKUP(CD$1,'Copy of PY1 Data(H)'!$A$1:$CZ$1,_xlfn.XLOOKUP($B206,'Copy of PY1 Data(H)'!$A$1:$A$288,'Copy of PY1 Data(H)'!$A$1:$CZ$288))</f>
        <v>#N/A</v>
      </c>
    </row>
    <row r="207" spans="1:82" s="968" customFormat="1" x14ac:dyDescent="0.3">
      <c r="B207" s="968" t="s">
        <v>2969</v>
      </c>
      <c r="D207" s="968" t="e" cm="1">
        <f t="array" ref="D207">_xlfn.XLOOKUP(D$1,'Copy of PY1 Data(H)'!$A$1:$CZ$1,_xlfn.XLOOKUP($B207,'Copy of PY1 Data(H)'!$A$1:$A$288,'Copy of PY1 Data(H)'!$A$1:$CZ$288))</f>
        <v>#N/A</v>
      </c>
      <c r="E207" s="968" t="e" cm="1">
        <f t="array" ref="E207">_xlfn.XLOOKUP(E$1,'Copy of PY1 Data(H)'!$A$1:$CZ$1,_xlfn.XLOOKUP($B207,'Copy of PY1 Data(H)'!$A$1:$A$288,'Copy of PY1 Data(H)'!$A$1:$CZ$288))</f>
        <v>#N/A</v>
      </c>
      <c r="F207" s="968" t="e" cm="1">
        <f t="array" ref="F207">_xlfn.XLOOKUP(F$1,'Copy of PY1 Data(H)'!$A$1:$CZ$1,_xlfn.XLOOKUP($B207,'Copy of PY1 Data(H)'!$A$1:$A$288,'Copy of PY1 Data(H)'!$A$1:$CZ$288))</f>
        <v>#N/A</v>
      </c>
      <c r="G207" s="968" t="e" cm="1">
        <f t="array" ref="G207">_xlfn.XLOOKUP(G$1,'Copy of PY1 Data(H)'!$A$1:$CZ$1,_xlfn.XLOOKUP($B207,'Copy of PY1 Data(H)'!$A$1:$A$288,'Copy of PY1 Data(H)'!$A$1:$CZ$288))</f>
        <v>#N/A</v>
      </c>
      <c r="H207" s="968" t="e" cm="1">
        <f t="array" ref="H207">_xlfn.XLOOKUP(H$1,'Copy of PY1 Data(H)'!$A$1:$CZ$1,_xlfn.XLOOKUP($B207,'Copy of PY1 Data(H)'!$A$1:$A$288,'Copy of PY1 Data(H)'!$A$1:$CZ$288))</f>
        <v>#N/A</v>
      </c>
      <c r="I207" s="968" t="e" cm="1">
        <f t="array" ref="I207">_xlfn.XLOOKUP(I$1,'Copy of PY1 Data(H)'!$A$1:$CZ$1,_xlfn.XLOOKUP($B207,'Copy of PY1 Data(H)'!$A$1:$A$288,'Copy of PY1 Data(H)'!$A$1:$CZ$288))</f>
        <v>#N/A</v>
      </c>
      <c r="J207" s="968" t="e" cm="1">
        <f t="array" ref="J207">_xlfn.XLOOKUP(J$1,'Copy of PY1 Data(H)'!$A$1:$CZ$1,_xlfn.XLOOKUP($B207,'Copy of PY1 Data(H)'!$A$1:$A$288,'Copy of PY1 Data(H)'!$A$1:$CZ$288))</f>
        <v>#N/A</v>
      </c>
      <c r="K207" s="968" t="e" cm="1">
        <f t="array" ref="K207">_xlfn.XLOOKUP(K$1,'Copy of PY1 Data(H)'!$A$1:$CZ$1,_xlfn.XLOOKUP($B207,'Copy of PY1 Data(H)'!$A$1:$A$288,'Copy of PY1 Data(H)'!$A$1:$CZ$288))</f>
        <v>#N/A</v>
      </c>
      <c r="L207" s="968" t="e" cm="1">
        <f t="array" ref="L207">_xlfn.XLOOKUP(L$1,'Copy of PY1 Data(H)'!$A$1:$CZ$1,_xlfn.XLOOKUP($B207,'Copy of PY1 Data(H)'!$A$1:$A$288,'Copy of PY1 Data(H)'!$A$1:$CZ$288))</f>
        <v>#N/A</v>
      </c>
      <c r="M207" s="968" t="e" cm="1">
        <f t="array" ref="M207">_xlfn.XLOOKUP(M$1,'Copy of PY1 Data(H)'!$A$1:$CZ$1,_xlfn.XLOOKUP($B207,'Copy of PY1 Data(H)'!$A$1:$A$288,'Copy of PY1 Data(H)'!$A$1:$CZ$288))</f>
        <v>#N/A</v>
      </c>
      <c r="N207" s="968" t="e" cm="1">
        <f t="array" ref="N207">_xlfn.XLOOKUP(N$1,'Copy of PY1 Data(H)'!$A$1:$CZ$1,_xlfn.XLOOKUP($B207,'Copy of PY1 Data(H)'!$A$1:$A$288,'Copy of PY1 Data(H)'!$A$1:$CZ$288))</f>
        <v>#N/A</v>
      </c>
      <c r="O207" s="968" t="e" cm="1">
        <f t="array" ref="O207">_xlfn.XLOOKUP(O$1,'Copy of PY1 Data(H)'!$A$1:$CZ$1,_xlfn.XLOOKUP($B207,'Copy of PY1 Data(H)'!$A$1:$A$288,'Copy of PY1 Data(H)'!$A$1:$CZ$288))</f>
        <v>#N/A</v>
      </c>
      <c r="P207" s="968" t="e" cm="1">
        <f t="array" ref="P207">_xlfn.XLOOKUP(P$1,'Copy of PY1 Data(H)'!$A$1:$CZ$1,_xlfn.XLOOKUP($B207,'Copy of PY1 Data(H)'!$A$1:$A$288,'Copy of PY1 Data(H)'!$A$1:$CZ$288))</f>
        <v>#N/A</v>
      </c>
      <c r="Q207" s="968" t="e" cm="1">
        <f t="array" ref="Q207">_xlfn.XLOOKUP(Q$1,'Copy of PY1 Data(H)'!$A$1:$CZ$1,_xlfn.XLOOKUP($B207,'Copy of PY1 Data(H)'!$A$1:$A$288,'Copy of PY1 Data(H)'!$A$1:$CZ$288))</f>
        <v>#N/A</v>
      </c>
      <c r="R207" s="968" t="e" cm="1">
        <f t="array" ref="R207">_xlfn.XLOOKUP(R$1,'Copy of PY1 Data(H)'!$A$1:$CZ$1,_xlfn.XLOOKUP($B207,'Copy of PY1 Data(H)'!$A$1:$A$288,'Copy of PY1 Data(H)'!$A$1:$CZ$288))</f>
        <v>#N/A</v>
      </c>
      <c r="S207" s="968" t="e" cm="1">
        <f t="array" ref="S207">_xlfn.XLOOKUP(S$1,'Copy of PY1 Data(H)'!$A$1:$CZ$1,_xlfn.XLOOKUP($B207,'Copy of PY1 Data(H)'!$A$1:$A$288,'Copy of PY1 Data(H)'!$A$1:$CZ$288))</f>
        <v>#N/A</v>
      </c>
      <c r="T207" s="968" t="e" cm="1">
        <f t="array" ref="T207">_xlfn.XLOOKUP(T$1,'Copy of PY1 Data(H)'!$A$1:$CZ$1,_xlfn.XLOOKUP($B207,'Copy of PY1 Data(H)'!$A$1:$A$288,'Copy of PY1 Data(H)'!$A$1:$CZ$288))</f>
        <v>#N/A</v>
      </c>
      <c r="U207" s="968" t="e" cm="1">
        <f t="array" ref="U207">_xlfn.XLOOKUP(U$1,'Copy of PY1 Data(H)'!$A$1:$CZ$1,_xlfn.XLOOKUP($B207,'Copy of PY1 Data(H)'!$A$1:$A$288,'Copy of PY1 Data(H)'!$A$1:$CZ$288))</f>
        <v>#N/A</v>
      </c>
      <c r="V207" s="968" t="e" cm="1">
        <f t="array" ref="V207">_xlfn.XLOOKUP(V$1,'Copy of PY1 Data(H)'!$A$1:$CZ$1,_xlfn.XLOOKUP($B207,'Copy of PY1 Data(H)'!$A$1:$A$288,'Copy of PY1 Data(H)'!$A$1:$CZ$288))</f>
        <v>#N/A</v>
      </c>
      <c r="W207" s="968" t="e" cm="1">
        <f t="array" ref="W207">_xlfn.XLOOKUP(W$1,'Copy of PY1 Data(H)'!$A$1:$CZ$1,_xlfn.XLOOKUP($B207,'Copy of PY1 Data(H)'!$A$1:$A$288,'Copy of PY1 Data(H)'!$A$1:$CZ$288))</f>
        <v>#N/A</v>
      </c>
      <c r="X207" s="968" t="e" cm="1">
        <f t="array" ref="X207">_xlfn.XLOOKUP(X$1,'Copy of PY1 Data(H)'!$A$1:$CZ$1,_xlfn.XLOOKUP($B207,'Copy of PY1 Data(H)'!$A$1:$A$288,'Copy of PY1 Data(H)'!$A$1:$CZ$288))</f>
        <v>#N/A</v>
      </c>
      <c r="Y207" s="968" t="e" cm="1">
        <f t="array" ref="Y207">_xlfn.XLOOKUP(Y$1,'Copy of PY1 Data(H)'!$A$1:$CZ$1,_xlfn.XLOOKUP($B207,'Copy of PY1 Data(H)'!$A$1:$A$288,'Copy of PY1 Data(H)'!$A$1:$CZ$288))</f>
        <v>#N/A</v>
      </c>
      <c r="Z207" s="968" t="e" cm="1">
        <f t="array" ref="Z207">_xlfn.XLOOKUP(Z$1,'Copy of PY1 Data(H)'!$A$1:$CZ$1,_xlfn.XLOOKUP($B207,'Copy of PY1 Data(H)'!$A$1:$A$288,'Copy of PY1 Data(H)'!$A$1:$CZ$288))</f>
        <v>#N/A</v>
      </c>
      <c r="AA207" s="968" t="e" cm="1">
        <f t="array" ref="AA207">_xlfn.XLOOKUP(AA$1,'Copy of PY1 Data(H)'!$A$1:$CZ$1,_xlfn.XLOOKUP($B207,'Copy of PY1 Data(H)'!$A$1:$A$288,'Copy of PY1 Data(H)'!$A$1:$CZ$288))</f>
        <v>#N/A</v>
      </c>
      <c r="AB207" s="968" t="e" cm="1">
        <f t="array" ref="AB207">_xlfn.XLOOKUP(AB$1,'Copy of PY1 Data(H)'!$A$1:$CZ$1,_xlfn.XLOOKUP($B207,'Copy of PY1 Data(H)'!$A$1:$A$288,'Copy of PY1 Data(H)'!$A$1:$CZ$288))</f>
        <v>#N/A</v>
      </c>
      <c r="AC207" s="968" t="e" cm="1">
        <f t="array" ref="AC207">_xlfn.XLOOKUP(AC$1,'Copy of PY1 Data(H)'!$A$1:$CZ$1,_xlfn.XLOOKUP($B207,'Copy of PY1 Data(H)'!$A$1:$A$288,'Copy of PY1 Data(H)'!$A$1:$CZ$288))</f>
        <v>#N/A</v>
      </c>
      <c r="AD207" s="968" t="e" cm="1">
        <f t="array" ref="AD207">_xlfn.XLOOKUP(AD$1,'Copy of PY1 Data(H)'!$A$1:$CZ$1,_xlfn.XLOOKUP($B207,'Copy of PY1 Data(H)'!$A$1:$A$288,'Copy of PY1 Data(H)'!$A$1:$CZ$288))</f>
        <v>#N/A</v>
      </c>
      <c r="AE207" s="968" t="e" cm="1">
        <f t="array" ref="AE207">_xlfn.XLOOKUP(AE$1,'Copy of PY1 Data(H)'!$A$1:$CZ$1,_xlfn.XLOOKUP($B207,'Copy of PY1 Data(H)'!$A$1:$A$288,'Copy of PY1 Data(H)'!$A$1:$CZ$288))</f>
        <v>#N/A</v>
      </c>
      <c r="AF207" s="968" t="e" cm="1">
        <f t="array" ref="AF207">_xlfn.XLOOKUP(AF$1,'Copy of PY1 Data(H)'!$A$1:$CZ$1,_xlfn.XLOOKUP($B207,'Copy of PY1 Data(H)'!$A$1:$A$288,'Copy of PY1 Data(H)'!$A$1:$CZ$288))</f>
        <v>#N/A</v>
      </c>
      <c r="AG207" s="968" t="e" cm="1">
        <f t="array" ref="AG207">_xlfn.XLOOKUP(AG$1,'Copy of PY1 Data(H)'!$A$1:$CZ$1,_xlfn.XLOOKUP($B207,'Copy of PY1 Data(H)'!$A$1:$A$288,'Copy of PY1 Data(H)'!$A$1:$CZ$288))</f>
        <v>#N/A</v>
      </c>
      <c r="AH207" s="968" t="e" cm="1">
        <f t="array" ref="AH207">_xlfn.XLOOKUP(AH$1,'Copy of PY1 Data(H)'!$A$1:$CZ$1,_xlfn.XLOOKUP($B207,'Copy of PY1 Data(H)'!$A$1:$A$288,'Copy of PY1 Data(H)'!$A$1:$CZ$288))</f>
        <v>#N/A</v>
      </c>
      <c r="AI207" s="968" t="e" cm="1">
        <f t="array" ref="AI207">_xlfn.XLOOKUP(AI$1,'Copy of PY1 Data(H)'!$A$1:$CZ$1,_xlfn.XLOOKUP($B207,'Copy of PY1 Data(H)'!$A$1:$A$288,'Copy of PY1 Data(H)'!$A$1:$CZ$288))</f>
        <v>#N/A</v>
      </c>
      <c r="AJ207" s="968" t="e" cm="1">
        <f t="array" ref="AJ207">_xlfn.XLOOKUP(AJ$1,'Copy of PY1 Data(H)'!$A$1:$CZ$1,_xlfn.XLOOKUP($B207,'Copy of PY1 Data(H)'!$A$1:$A$288,'Copy of PY1 Data(H)'!$A$1:$CZ$288))</f>
        <v>#N/A</v>
      </c>
      <c r="AK207" s="968" t="e" cm="1">
        <f t="array" ref="AK207">_xlfn.XLOOKUP(AK$1,'Copy of PY1 Data(H)'!$A$1:$CZ$1,_xlfn.XLOOKUP($B207,'Copy of PY1 Data(H)'!$A$1:$A$288,'Copy of PY1 Data(H)'!$A$1:$CZ$288))</f>
        <v>#N/A</v>
      </c>
      <c r="AL207" s="968" t="e" cm="1">
        <f t="array" ref="AL207">_xlfn.XLOOKUP(AL$1,'Copy of PY1 Data(H)'!$A$1:$CZ$1,_xlfn.XLOOKUP($B207,'Copy of PY1 Data(H)'!$A$1:$A$288,'Copy of PY1 Data(H)'!$A$1:$CZ$288))</f>
        <v>#N/A</v>
      </c>
      <c r="AM207" s="968" t="e" cm="1">
        <f t="array" ref="AM207">_xlfn.XLOOKUP(AM$1,'Copy of PY1 Data(H)'!$A$1:$CZ$1,_xlfn.XLOOKUP($B207,'Copy of PY1 Data(H)'!$A$1:$A$288,'Copy of PY1 Data(H)'!$A$1:$CZ$288))</f>
        <v>#N/A</v>
      </c>
      <c r="AN207" s="968" t="e" cm="1">
        <f t="array" ref="AN207">_xlfn.XLOOKUP(AN$1,'Copy of PY1 Data(H)'!$A$1:$CZ$1,_xlfn.XLOOKUP($B207,'Copy of PY1 Data(H)'!$A$1:$A$288,'Copy of PY1 Data(H)'!$A$1:$CZ$288))</f>
        <v>#N/A</v>
      </c>
      <c r="AO207" s="968" t="e" cm="1">
        <f t="array" ref="AO207">_xlfn.XLOOKUP(AO$1,'Copy of PY1 Data(H)'!$A$1:$CZ$1,_xlfn.XLOOKUP($B207,'Copy of PY1 Data(H)'!$A$1:$A$288,'Copy of PY1 Data(H)'!$A$1:$CZ$288))</f>
        <v>#N/A</v>
      </c>
      <c r="AP207" s="968" t="e" cm="1">
        <f t="array" ref="AP207">_xlfn.XLOOKUP(AP$1,'Copy of PY1 Data(H)'!$A$1:$CZ$1,_xlfn.XLOOKUP($B207,'Copy of PY1 Data(H)'!$A$1:$A$288,'Copy of PY1 Data(H)'!$A$1:$CZ$288))</f>
        <v>#N/A</v>
      </c>
      <c r="AQ207" s="968" t="e" cm="1">
        <f t="array" ref="AQ207">_xlfn.XLOOKUP(AQ$1,'Copy of PY1 Data(H)'!$A$1:$CZ$1,_xlfn.XLOOKUP($B207,'Copy of PY1 Data(H)'!$A$1:$A$288,'Copy of PY1 Data(H)'!$A$1:$CZ$288))</f>
        <v>#N/A</v>
      </c>
      <c r="AR207" s="968" t="e" cm="1">
        <f t="array" ref="AR207">_xlfn.XLOOKUP(AR$1,'Copy of PY1 Data(H)'!$A$1:$CZ$1,_xlfn.XLOOKUP($B207,'Copy of PY1 Data(H)'!$A$1:$A$288,'Copy of PY1 Data(H)'!$A$1:$CZ$288))</f>
        <v>#N/A</v>
      </c>
      <c r="AS207" s="968" t="e" cm="1">
        <f t="array" ref="AS207">_xlfn.XLOOKUP(AS$1,'Copy of PY1 Data(H)'!$A$1:$CZ$1,_xlfn.XLOOKUP($B207,'Copy of PY1 Data(H)'!$A$1:$A$288,'Copy of PY1 Data(H)'!$A$1:$CZ$288))</f>
        <v>#N/A</v>
      </c>
      <c r="AT207" s="968" t="e" cm="1">
        <f t="array" ref="AT207">_xlfn.XLOOKUP(AT$1,'Copy of PY1 Data(H)'!$A$1:$CZ$1,_xlfn.XLOOKUP($B207,'Copy of PY1 Data(H)'!$A$1:$A$288,'Copy of PY1 Data(H)'!$A$1:$CZ$288))</f>
        <v>#N/A</v>
      </c>
      <c r="AU207" s="968" t="e" cm="1">
        <f t="array" ref="AU207">_xlfn.XLOOKUP(AU$1,'Copy of PY1 Data(H)'!$A$1:$CZ$1,_xlfn.XLOOKUP($B207,'Copy of PY1 Data(H)'!$A$1:$A$288,'Copy of PY1 Data(H)'!$A$1:$CZ$288))</f>
        <v>#N/A</v>
      </c>
      <c r="AV207" s="968" t="e" cm="1">
        <f t="array" ref="AV207">_xlfn.XLOOKUP(AV$1,'Copy of PY1 Data(H)'!$A$1:$CZ$1,_xlfn.XLOOKUP($B207,'Copy of PY1 Data(H)'!$A$1:$A$288,'Copy of PY1 Data(H)'!$A$1:$CZ$288))</f>
        <v>#N/A</v>
      </c>
      <c r="AW207" s="968" t="e" cm="1">
        <f t="array" ref="AW207">_xlfn.XLOOKUP(AW$1,'Copy of PY1 Data(H)'!$A$1:$CZ$1,_xlfn.XLOOKUP($B207,'Copy of PY1 Data(H)'!$A$1:$A$288,'Copy of PY1 Data(H)'!$A$1:$CZ$288))</f>
        <v>#N/A</v>
      </c>
      <c r="AX207" s="968" t="e" cm="1">
        <f t="array" ref="AX207">_xlfn.XLOOKUP(AX$1,'Copy of PY1 Data(H)'!$A$1:$CZ$1,_xlfn.XLOOKUP($B207,'Copy of PY1 Data(H)'!$A$1:$A$288,'Copy of PY1 Data(H)'!$A$1:$CZ$288))</f>
        <v>#N/A</v>
      </c>
      <c r="AY207" s="968" t="e" cm="1">
        <f t="array" ref="AY207">_xlfn.XLOOKUP(AY$1,'Copy of PY1 Data(H)'!$A$1:$CZ$1,_xlfn.XLOOKUP($B207,'Copy of PY1 Data(H)'!$A$1:$A$288,'Copy of PY1 Data(H)'!$A$1:$CZ$288))</f>
        <v>#N/A</v>
      </c>
      <c r="AZ207" s="968" t="e" cm="1">
        <f t="array" ref="AZ207">_xlfn.XLOOKUP(AZ$1,'Copy of PY1 Data(H)'!$A$1:$CZ$1,_xlfn.XLOOKUP($B207,'Copy of PY1 Data(H)'!$A$1:$A$288,'Copy of PY1 Data(H)'!$A$1:$CZ$288))</f>
        <v>#N/A</v>
      </c>
      <c r="BA207" s="968" t="e" cm="1">
        <f t="array" ref="BA207">_xlfn.XLOOKUP(BA$1,'Copy of PY1 Data(H)'!$A$1:$CZ$1,_xlfn.XLOOKUP($B207,'Copy of PY1 Data(H)'!$A$1:$A$288,'Copy of PY1 Data(H)'!$A$1:$CZ$288))</f>
        <v>#N/A</v>
      </c>
      <c r="BB207" s="968" t="e" cm="1">
        <f t="array" ref="BB207">_xlfn.XLOOKUP(BB$1,'Copy of PY1 Data(H)'!$A$1:$CZ$1,_xlfn.XLOOKUP($B207,'Copy of PY1 Data(H)'!$A$1:$A$288,'Copy of PY1 Data(H)'!$A$1:$CZ$288))</f>
        <v>#N/A</v>
      </c>
      <c r="BC207" s="968" t="e" cm="1">
        <f t="array" ref="BC207">_xlfn.XLOOKUP(BC$1,'Copy of PY1 Data(H)'!$A$1:$CZ$1,_xlfn.XLOOKUP($B207,'Copy of PY1 Data(H)'!$A$1:$A$288,'Copy of PY1 Data(H)'!$A$1:$CZ$288))</f>
        <v>#N/A</v>
      </c>
      <c r="BD207" s="968" t="e" cm="1">
        <f t="array" ref="BD207">_xlfn.XLOOKUP(BD$1,'Copy of PY1 Data(H)'!$A$1:$CZ$1,_xlfn.XLOOKUP($B207,'Copy of PY1 Data(H)'!$A$1:$A$288,'Copy of PY1 Data(H)'!$A$1:$CZ$288))</f>
        <v>#N/A</v>
      </c>
      <c r="BE207" s="968" t="e" cm="1">
        <f t="array" ref="BE207">_xlfn.XLOOKUP(BE$1,'Copy of PY1 Data(H)'!$A$1:$CZ$1,_xlfn.XLOOKUP($B207,'Copy of PY1 Data(H)'!$A$1:$A$288,'Copy of PY1 Data(H)'!$A$1:$CZ$288))</f>
        <v>#N/A</v>
      </c>
      <c r="BF207" s="968" t="e" cm="1">
        <f t="array" ref="BF207">_xlfn.XLOOKUP(BF$1,'Copy of PY1 Data(H)'!$A$1:$CZ$1,_xlfn.XLOOKUP($B207,'Copy of PY1 Data(H)'!$A$1:$A$288,'Copy of PY1 Data(H)'!$A$1:$CZ$288))</f>
        <v>#N/A</v>
      </c>
      <c r="BG207" s="968" t="e" cm="1">
        <f t="array" ref="BG207">_xlfn.XLOOKUP(BG$1,'Copy of PY1 Data(H)'!$A$1:$CZ$1,_xlfn.XLOOKUP($B207,'Copy of PY1 Data(H)'!$A$1:$A$288,'Copy of PY1 Data(H)'!$A$1:$CZ$288))</f>
        <v>#N/A</v>
      </c>
      <c r="BH207" s="968" t="e" cm="1">
        <f t="array" ref="BH207">_xlfn.XLOOKUP(BH$1,'Copy of PY1 Data(H)'!$A$1:$CZ$1,_xlfn.XLOOKUP($B207,'Copy of PY1 Data(H)'!$A$1:$A$288,'Copy of PY1 Data(H)'!$A$1:$CZ$288))</f>
        <v>#N/A</v>
      </c>
      <c r="BI207" s="968" t="e" cm="1">
        <f t="array" ref="BI207">_xlfn.XLOOKUP(BI$1,'Copy of PY1 Data(H)'!$A$1:$CZ$1,_xlfn.XLOOKUP($B207,'Copy of PY1 Data(H)'!$A$1:$A$288,'Copy of PY1 Data(H)'!$A$1:$CZ$288))</f>
        <v>#N/A</v>
      </c>
      <c r="BJ207" s="968" t="e" cm="1">
        <f t="array" ref="BJ207">_xlfn.XLOOKUP(BJ$1,'Copy of PY1 Data(H)'!$A$1:$CZ$1,_xlfn.XLOOKUP($B207,'Copy of PY1 Data(H)'!$A$1:$A$288,'Copy of PY1 Data(H)'!$A$1:$CZ$288))</f>
        <v>#N/A</v>
      </c>
      <c r="BK207" s="968" t="e" cm="1">
        <f t="array" ref="BK207">_xlfn.XLOOKUP(BK$1,'Copy of PY1 Data(H)'!$A$1:$CZ$1,_xlfn.XLOOKUP($B207,'Copy of PY1 Data(H)'!$A$1:$A$288,'Copy of PY1 Data(H)'!$A$1:$CZ$288))</f>
        <v>#N/A</v>
      </c>
      <c r="BL207" s="968" t="e" cm="1">
        <f t="array" ref="BL207">_xlfn.XLOOKUP(BL$1,'Copy of PY1 Data(H)'!$A$1:$CZ$1,_xlfn.XLOOKUP($B207,'Copy of PY1 Data(H)'!$A$1:$A$288,'Copy of PY1 Data(H)'!$A$1:$CZ$288))</f>
        <v>#N/A</v>
      </c>
      <c r="BM207" s="968" t="e" cm="1">
        <f t="array" ref="BM207">_xlfn.XLOOKUP(BM$1,'Copy of PY1 Data(H)'!$A$1:$CZ$1,_xlfn.XLOOKUP($B207,'Copy of PY1 Data(H)'!$A$1:$A$288,'Copy of PY1 Data(H)'!$A$1:$CZ$288))</f>
        <v>#N/A</v>
      </c>
      <c r="BN207" s="968" t="e" cm="1">
        <f t="array" ref="BN207">_xlfn.XLOOKUP(BN$1,'Copy of PY1 Data(H)'!$A$1:$CZ$1,_xlfn.XLOOKUP($B207,'Copy of PY1 Data(H)'!$A$1:$A$288,'Copy of PY1 Data(H)'!$A$1:$CZ$288))</f>
        <v>#N/A</v>
      </c>
      <c r="BO207" s="968" t="e" cm="1">
        <f t="array" ref="BO207">_xlfn.XLOOKUP(BO$1,'Copy of PY1 Data(H)'!$A$1:$CZ$1,_xlfn.XLOOKUP($B207,'Copy of PY1 Data(H)'!$A$1:$A$288,'Copy of PY1 Data(H)'!$A$1:$CZ$288))</f>
        <v>#N/A</v>
      </c>
      <c r="BP207" s="968" t="e" cm="1">
        <f t="array" ref="BP207">_xlfn.XLOOKUP(BP$1,'Copy of PY1 Data(H)'!$A$1:$CZ$1,_xlfn.XLOOKUP($B207,'Copy of PY1 Data(H)'!$A$1:$A$288,'Copy of PY1 Data(H)'!$A$1:$CZ$288))</f>
        <v>#N/A</v>
      </c>
      <c r="BQ207" s="968" t="e" cm="1">
        <f t="array" ref="BQ207">_xlfn.XLOOKUP(BQ$1,'Copy of PY1 Data(H)'!$A$1:$CZ$1,_xlfn.XLOOKUP($B207,'Copy of PY1 Data(H)'!$A$1:$A$288,'Copy of PY1 Data(H)'!$A$1:$CZ$288))</f>
        <v>#N/A</v>
      </c>
      <c r="BR207" s="968" t="e" cm="1">
        <f t="array" ref="BR207">_xlfn.XLOOKUP(BR$1,'Copy of PY1 Data(H)'!$A$1:$CZ$1,_xlfn.XLOOKUP($B207,'Copy of PY1 Data(H)'!$A$1:$A$288,'Copy of PY1 Data(H)'!$A$1:$CZ$288))</f>
        <v>#N/A</v>
      </c>
      <c r="BS207" s="968" t="e" cm="1">
        <f t="array" ref="BS207">_xlfn.XLOOKUP(BS$1,'Copy of PY1 Data(H)'!$A$1:$CZ$1,_xlfn.XLOOKUP($B207,'Copy of PY1 Data(H)'!$A$1:$A$288,'Copy of PY1 Data(H)'!$A$1:$CZ$288))</f>
        <v>#N/A</v>
      </c>
      <c r="BT207" s="968" t="e" cm="1">
        <f t="array" ref="BT207">_xlfn.XLOOKUP(BT$1,'Copy of PY1 Data(H)'!$A$1:$CZ$1,_xlfn.XLOOKUP($B207,'Copy of PY1 Data(H)'!$A$1:$A$288,'Copy of PY1 Data(H)'!$A$1:$CZ$288))</f>
        <v>#N/A</v>
      </c>
      <c r="BU207" s="968" t="e" cm="1">
        <f t="array" ref="BU207">_xlfn.XLOOKUP(BU$1,'Copy of PY1 Data(H)'!$A$1:$CZ$1,_xlfn.XLOOKUP($B207,'Copy of PY1 Data(H)'!$A$1:$A$288,'Copy of PY1 Data(H)'!$A$1:$CZ$288))</f>
        <v>#N/A</v>
      </c>
      <c r="BV207" s="968" t="e" cm="1">
        <f t="array" ref="BV207">_xlfn.XLOOKUP(BV$1,'Copy of PY1 Data(H)'!$A$1:$CZ$1,_xlfn.XLOOKUP($B207,'Copy of PY1 Data(H)'!$A$1:$A$288,'Copy of PY1 Data(H)'!$A$1:$CZ$288))</f>
        <v>#N/A</v>
      </c>
      <c r="BW207" s="968" t="e" cm="1">
        <f t="array" ref="BW207">_xlfn.XLOOKUP(BW$1,'Copy of PY1 Data(H)'!$A$1:$CZ$1,_xlfn.XLOOKUP($B207,'Copy of PY1 Data(H)'!$A$1:$A$288,'Copy of PY1 Data(H)'!$A$1:$CZ$288))</f>
        <v>#N/A</v>
      </c>
      <c r="BX207" s="968" t="e" cm="1">
        <f t="array" ref="BX207">_xlfn.XLOOKUP(BX$1,'Copy of PY1 Data(H)'!$A$1:$CZ$1,_xlfn.XLOOKUP($B207,'Copy of PY1 Data(H)'!$A$1:$A$288,'Copy of PY1 Data(H)'!$A$1:$CZ$288))</f>
        <v>#N/A</v>
      </c>
      <c r="BY207" s="968" t="e" cm="1">
        <f t="array" ref="BY207">_xlfn.XLOOKUP(BY$1,'Copy of PY1 Data(H)'!$A$1:$CZ$1,_xlfn.XLOOKUP($B207,'Copy of PY1 Data(H)'!$A$1:$A$288,'Copy of PY1 Data(H)'!$A$1:$CZ$288))</f>
        <v>#N/A</v>
      </c>
      <c r="BZ207" s="968" t="e" cm="1">
        <f t="array" ref="BZ207">_xlfn.XLOOKUP(BZ$1,'Copy of PY1 Data(H)'!$A$1:$CZ$1,_xlfn.XLOOKUP($B207,'Copy of PY1 Data(H)'!$A$1:$A$288,'Copy of PY1 Data(H)'!$A$1:$CZ$288))</f>
        <v>#N/A</v>
      </c>
      <c r="CA207" s="968" t="e" cm="1">
        <f t="array" ref="CA207">_xlfn.XLOOKUP(CA$1,'Copy of PY1 Data(H)'!$A$1:$CZ$1,_xlfn.XLOOKUP($B207,'Copy of PY1 Data(H)'!$A$1:$A$288,'Copy of PY1 Data(H)'!$A$1:$CZ$288))</f>
        <v>#N/A</v>
      </c>
      <c r="CB207" s="968" t="e" cm="1">
        <f t="array" ref="CB207">_xlfn.XLOOKUP(CB$1,'Copy of PY1 Data(H)'!$A$1:$CZ$1,_xlfn.XLOOKUP($B207,'Copy of PY1 Data(H)'!$A$1:$A$288,'Copy of PY1 Data(H)'!$A$1:$CZ$288))</f>
        <v>#N/A</v>
      </c>
      <c r="CC207" s="968" t="e" cm="1">
        <f t="array" ref="CC207">_xlfn.XLOOKUP(CC$1,'Copy of PY1 Data(H)'!$A$1:$CZ$1,_xlfn.XLOOKUP($B207,'Copy of PY1 Data(H)'!$A$1:$A$288,'Copy of PY1 Data(H)'!$A$1:$CZ$288))</f>
        <v>#N/A</v>
      </c>
      <c r="CD207" s="968" t="e" cm="1">
        <f t="array" ref="CD207">_xlfn.XLOOKUP(CD$1,'Copy of PY1 Data(H)'!$A$1:$CZ$1,_xlfn.XLOOKUP($B207,'Copy of PY1 Data(H)'!$A$1:$A$288,'Copy of PY1 Data(H)'!$A$1:$CZ$288))</f>
        <v>#N/A</v>
      </c>
    </row>
    <row r="208" spans="1:82" x14ac:dyDescent="0.3">
      <c r="A208" s="180">
        <v>527</v>
      </c>
      <c r="C208" s="180"/>
      <c r="D208" s="180" cm="1">
        <f t="array" ref="D208">_xlfn.XLOOKUP(D$1,'Copy of PY1 Data(H)'!$A$1:$CZ$1,_xlfn.XLOOKUP($A208,'Copy of PY1 Data(H)'!$A$1:$A$288,'Copy of PY1 Data(H)'!$A$1:$CZ$288))</f>
        <v>0</v>
      </c>
      <c r="E208" s="180" cm="1">
        <f t="array" ref="E208">_xlfn.XLOOKUP(E$1,'Copy of PY1 Data(H)'!$A$1:$CZ$1,_xlfn.XLOOKUP($A208,'Copy of PY1 Data(H)'!$A$1:$A$288,'Copy of PY1 Data(H)'!$A$1:$CZ$288))</f>
        <v>0</v>
      </c>
      <c r="F208" s="180" cm="1">
        <f t="array" ref="F208">_xlfn.XLOOKUP(F$1,'Copy of PY1 Data(H)'!$A$1:$CZ$1,_xlfn.XLOOKUP($A208,'Copy of PY1 Data(H)'!$A$1:$A$288,'Copy of PY1 Data(H)'!$A$1:$CZ$288))</f>
        <v>0</v>
      </c>
      <c r="G208" s="180" cm="1">
        <f t="array" ref="G208">_xlfn.XLOOKUP(G$1,'Copy of PY1 Data(H)'!$A$1:$CZ$1,_xlfn.XLOOKUP($A208,'Copy of PY1 Data(H)'!$A$1:$A$288,'Copy of PY1 Data(H)'!$A$1:$CZ$288))</f>
        <v>0</v>
      </c>
      <c r="H208" s="180" cm="1">
        <f t="array" ref="H208">_xlfn.XLOOKUP(H$1,'Copy of PY1 Data(H)'!$A$1:$CZ$1,_xlfn.XLOOKUP($A208,'Copy of PY1 Data(H)'!$A$1:$A$288,'Copy of PY1 Data(H)'!$A$1:$CZ$288))</f>
        <v>0</v>
      </c>
      <c r="I208" s="180" cm="1">
        <f t="array" ref="I208">_xlfn.XLOOKUP(I$1,'Copy of PY1 Data(H)'!$A$1:$CZ$1,_xlfn.XLOOKUP($A208,'Copy of PY1 Data(H)'!$A$1:$A$288,'Copy of PY1 Data(H)'!$A$1:$CZ$288))</f>
        <v>0</v>
      </c>
      <c r="J208" s="180" cm="1">
        <f t="array" ref="J208">_xlfn.XLOOKUP(J$1,'Copy of PY1 Data(H)'!$A$1:$CZ$1,_xlfn.XLOOKUP($A208,'Copy of PY1 Data(H)'!$A$1:$A$288,'Copy of PY1 Data(H)'!$A$1:$CZ$288))</f>
        <v>0</v>
      </c>
      <c r="K208" s="180" cm="1">
        <f t="array" ref="K208">_xlfn.XLOOKUP(K$1,'Copy of PY1 Data(H)'!$A$1:$CZ$1,_xlfn.XLOOKUP($A208,'Copy of PY1 Data(H)'!$A$1:$A$288,'Copy of PY1 Data(H)'!$A$1:$CZ$288))</f>
        <v>0</v>
      </c>
      <c r="L208" s="180" cm="1">
        <f t="array" ref="L208">_xlfn.XLOOKUP(L$1,'Copy of PY1 Data(H)'!$A$1:$CZ$1,_xlfn.XLOOKUP($A208,'Copy of PY1 Data(H)'!$A$1:$A$288,'Copy of PY1 Data(H)'!$A$1:$CZ$288))</f>
        <v>58900</v>
      </c>
      <c r="M208" s="180" cm="1">
        <f t="array" ref="M208">_xlfn.XLOOKUP(M$1,'Copy of PY1 Data(H)'!$A$1:$CZ$1,_xlfn.XLOOKUP($A208,'Copy of PY1 Data(H)'!$A$1:$A$288,'Copy of PY1 Data(H)'!$A$1:$CZ$288))</f>
        <v>0</v>
      </c>
      <c r="N208" s="180" cm="1">
        <f t="array" ref="N208">_xlfn.XLOOKUP(N$1,'Copy of PY1 Data(H)'!$A$1:$CZ$1,_xlfn.XLOOKUP($A208,'Copy of PY1 Data(H)'!$A$1:$A$288,'Copy of PY1 Data(H)'!$A$1:$CZ$288))</f>
        <v>0</v>
      </c>
      <c r="O208" s="180" cm="1">
        <f t="array" ref="O208">_xlfn.XLOOKUP(O$1,'Copy of PY1 Data(H)'!$A$1:$CZ$1,_xlfn.XLOOKUP($A208,'Copy of PY1 Data(H)'!$A$1:$A$288,'Copy of PY1 Data(H)'!$A$1:$CZ$288))</f>
        <v>0</v>
      </c>
      <c r="P208" s="180" cm="1">
        <f t="array" ref="P208">_xlfn.XLOOKUP(P$1,'Copy of PY1 Data(H)'!$A$1:$CZ$1,_xlfn.XLOOKUP($A208,'Copy of PY1 Data(H)'!$A$1:$A$288,'Copy of PY1 Data(H)'!$A$1:$CZ$288))</f>
        <v>0</v>
      </c>
      <c r="Q208" s="180" cm="1">
        <f t="array" ref="Q208">_xlfn.XLOOKUP(Q$1,'Copy of PY1 Data(H)'!$A$1:$CZ$1,_xlfn.XLOOKUP($A208,'Copy of PY1 Data(H)'!$A$1:$A$288,'Copy of PY1 Data(H)'!$A$1:$CZ$288))</f>
        <v>115715</v>
      </c>
      <c r="R208" s="180" cm="1">
        <f t="array" ref="R208">_xlfn.XLOOKUP(R$1,'Copy of PY1 Data(H)'!$A$1:$CZ$1,_xlfn.XLOOKUP($A208,'Copy of PY1 Data(H)'!$A$1:$A$288,'Copy of PY1 Data(H)'!$A$1:$CZ$288))</f>
        <v>0</v>
      </c>
      <c r="S208" s="180" cm="1">
        <f t="array" ref="S208">_xlfn.XLOOKUP(S$1,'Copy of PY1 Data(H)'!$A$1:$CZ$1,_xlfn.XLOOKUP($A208,'Copy of PY1 Data(H)'!$A$1:$A$288,'Copy of PY1 Data(H)'!$A$1:$CZ$288))</f>
        <v>0</v>
      </c>
      <c r="T208" s="180" cm="1">
        <f t="array" ref="T208">_xlfn.XLOOKUP(T$1,'Copy of PY1 Data(H)'!$A$1:$CZ$1,_xlfn.XLOOKUP($A208,'Copy of PY1 Data(H)'!$A$1:$A$288,'Copy of PY1 Data(H)'!$A$1:$CZ$288))</f>
        <v>0</v>
      </c>
      <c r="U208" s="180" cm="1">
        <f t="array" ref="U208">_xlfn.XLOOKUP(U$1,'Copy of PY1 Data(H)'!$A$1:$CZ$1,_xlfn.XLOOKUP($A208,'Copy of PY1 Data(H)'!$A$1:$A$288,'Copy of PY1 Data(H)'!$A$1:$CZ$288))</f>
        <v>0</v>
      </c>
      <c r="V208" s="180" cm="1">
        <f t="array" ref="V208">_xlfn.XLOOKUP(V$1,'Copy of PY1 Data(H)'!$A$1:$CZ$1,_xlfn.XLOOKUP($A208,'Copy of PY1 Data(H)'!$A$1:$A$288,'Copy of PY1 Data(H)'!$A$1:$CZ$288))</f>
        <v>0</v>
      </c>
      <c r="W208" s="180" cm="1">
        <f t="array" ref="W208">_xlfn.XLOOKUP(W$1,'Copy of PY1 Data(H)'!$A$1:$CZ$1,_xlfn.XLOOKUP($A208,'Copy of PY1 Data(H)'!$A$1:$A$288,'Copy of PY1 Data(H)'!$A$1:$CZ$288))</f>
        <v>0</v>
      </c>
      <c r="X208" s="180" cm="1">
        <f t="array" ref="X208">_xlfn.XLOOKUP(X$1,'Copy of PY1 Data(H)'!$A$1:$CZ$1,_xlfn.XLOOKUP($A208,'Copy of PY1 Data(H)'!$A$1:$A$288,'Copy of PY1 Data(H)'!$A$1:$CZ$288))</f>
        <v>0</v>
      </c>
      <c r="Y208" s="180" cm="1">
        <f t="array" ref="Y208">_xlfn.XLOOKUP(Y$1,'Copy of PY1 Data(H)'!$A$1:$CZ$1,_xlfn.XLOOKUP($A208,'Copy of PY1 Data(H)'!$A$1:$A$288,'Copy of PY1 Data(H)'!$A$1:$CZ$288))</f>
        <v>137268</v>
      </c>
      <c r="Z208" s="180" cm="1">
        <f t="array" ref="Z208">_xlfn.XLOOKUP(Z$1,'Copy of PY1 Data(H)'!$A$1:$CZ$1,_xlfn.XLOOKUP($A208,'Copy of PY1 Data(H)'!$A$1:$A$288,'Copy of PY1 Data(H)'!$A$1:$CZ$288))</f>
        <v>0</v>
      </c>
      <c r="AA208" s="180" cm="1">
        <f t="array" ref="AA208">_xlfn.XLOOKUP(AA$1,'Copy of PY1 Data(H)'!$A$1:$CZ$1,_xlfn.XLOOKUP($A208,'Copy of PY1 Data(H)'!$A$1:$A$288,'Copy of PY1 Data(H)'!$A$1:$CZ$288))</f>
        <v>0</v>
      </c>
      <c r="AB208" s="180" cm="1">
        <f t="array" ref="AB208">_xlfn.XLOOKUP(AB$1,'Copy of PY1 Data(H)'!$A$1:$CZ$1,_xlfn.XLOOKUP($A208,'Copy of PY1 Data(H)'!$A$1:$A$288,'Copy of PY1 Data(H)'!$A$1:$CZ$288))</f>
        <v>0</v>
      </c>
      <c r="AC208" s="180" cm="1">
        <f t="array" ref="AC208">_xlfn.XLOOKUP(AC$1,'Copy of PY1 Data(H)'!$A$1:$CZ$1,_xlfn.XLOOKUP($A208,'Copy of PY1 Data(H)'!$A$1:$A$288,'Copy of PY1 Data(H)'!$A$1:$CZ$288))</f>
        <v>0</v>
      </c>
      <c r="AD208" s="180" cm="1">
        <f t="array" ref="AD208">_xlfn.XLOOKUP(AD$1,'Copy of PY1 Data(H)'!$A$1:$CZ$1,_xlfn.XLOOKUP($A208,'Copy of PY1 Data(H)'!$A$1:$A$288,'Copy of PY1 Data(H)'!$A$1:$CZ$288))</f>
        <v>0</v>
      </c>
      <c r="AE208" s="180" cm="1">
        <f t="array" ref="AE208">_xlfn.XLOOKUP(AE$1,'Copy of PY1 Data(H)'!$A$1:$CZ$1,_xlfn.XLOOKUP($A208,'Copy of PY1 Data(H)'!$A$1:$A$288,'Copy of PY1 Data(H)'!$A$1:$CZ$288))</f>
        <v>0</v>
      </c>
      <c r="AF208" s="180" cm="1">
        <f t="array" ref="AF208">_xlfn.XLOOKUP(AF$1,'Copy of PY1 Data(H)'!$A$1:$CZ$1,_xlfn.XLOOKUP($A208,'Copy of PY1 Data(H)'!$A$1:$A$288,'Copy of PY1 Data(H)'!$A$1:$CZ$288))</f>
        <v>5153137</v>
      </c>
      <c r="AG208" s="180" cm="1">
        <f t="array" ref="AG208">_xlfn.XLOOKUP(AG$1,'Copy of PY1 Data(H)'!$A$1:$CZ$1,_xlfn.XLOOKUP($A208,'Copy of PY1 Data(H)'!$A$1:$A$288,'Copy of PY1 Data(H)'!$A$1:$CZ$288))</f>
        <v>0</v>
      </c>
      <c r="AH208" s="180" cm="1">
        <f t="array" ref="AH208">_xlfn.XLOOKUP(AH$1,'Copy of PY1 Data(H)'!$A$1:$CZ$1,_xlfn.XLOOKUP($A208,'Copy of PY1 Data(H)'!$A$1:$A$288,'Copy of PY1 Data(H)'!$A$1:$CZ$288))</f>
        <v>0</v>
      </c>
      <c r="AI208" s="180" cm="1">
        <f t="array" ref="AI208">_xlfn.XLOOKUP(AI$1,'Copy of PY1 Data(H)'!$A$1:$CZ$1,_xlfn.XLOOKUP($A208,'Copy of PY1 Data(H)'!$A$1:$A$288,'Copy of PY1 Data(H)'!$A$1:$CZ$288))</f>
        <v>0</v>
      </c>
      <c r="AJ208" s="180" cm="1">
        <f t="array" ref="AJ208">_xlfn.XLOOKUP(AJ$1,'Copy of PY1 Data(H)'!$A$1:$CZ$1,_xlfn.XLOOKUP($A208,'Copy of PY1 Data(H)'!$A$1:$A$288,'Copy of PY1 Data(H)'!$A$1:$CZ$288))</f>
        <v>0</v>
      </c>
      <c r="AK208" s="180" cm="1">
        <f t="array" ref="AK208">_xlfn.XLOOKUP(AK$1,'Copy of PY1 Data(H)'!$A$1:$CZ$1,_xlfn.XLOOKUP($A208,'Copy of PY1 Data(H)'!$A$1:$A$288,'Copy of PY1 Data(H)'!$A$1:$CZ$288))</f>
        <v>0</v>
      </c>
      <c r="AL208" s="180" cm="1">
        <f t="array" ref="AL208">_xlfn.XLOOKUP(AL$1,'Copy of PY1 Data(H)'!$A$1:$CZ$1,_xlfn.XLOOKUP($A208,'Copy of PY1 Data(H)'!$A$1:$A$288,'Copy of PY1 Data(H)'!$A$1:$CZ$288))</f>
        <v>0</v>
      </c>
      <c r="AM208" s="180" cm="1">
        <f t="array" ref="AM208">_xlfn.XLOOKUP(AM$1,'Copy of PY1 Data(H)'!$A$1:$CZ$1,_xlfn.XLOOKUP($A208,'Copy of PY1 Data(H)'!$A$1:$A$288,'Copy of PY1 Data(H)'!$A$1:$CZ$288))</f>
        <v>0</v>
      </c>
      <c r="AN208" s="180" cm="1">
        <f t="array" ref="AN208">_xlfn.XLOOKUP(AN$1,'Copy of PY1 Data(H)'!$A$1:$CZ$1,_xlfn.XLOOKUP($A208,'Copy of PY1 Data(H)'!$A$1:$A$288,'Copy of PY1 Data(H)'!$A$1:$CZ$288))</f>
        <v>0</v>
      </c>
      <c r="AO208" s="180" cm="1">
        <f t="array" ref="AO208">_xlfn.XLOOKUP(AO$1,'Copy of PY1 Data(H)'!$A$1:$CZ$1,_xlfn.XLOOKUP($A208,'Copy of PY1 Data(H)'!$A$1:$A$288,'Copy of PY1 Data(H)'!$A$1:$CZ$288))</f>
        <v>0</v>
      </c>
      <c r="AP208" s="180" cm="1">
        <f t="array" ref="AP208">_xlfn.XLOOKUP(AP$1,'Copy of PY1 Data(H)'!$A$1:$CZ$1,_xlfn.XLOOKUP($A208,'Copy of PY1 Data(H)'!$A$1:$A$288,'Copy of PY1 Data(H)'!$A$1:$CZ$288))</f>
        <v>47400</v>
      </c>
      <c r="AQ208" s="180" cm="1">
        <f t="array" ref="AQ208">_xlfn.XLOOKUP(AQ$1,'Copy of PY1 Data(H)'!$A$1:$CZ$1,_xlfn.XLOOKUP($A208,'Copy of PY1 Data(H)'!$A$1:$A$288,'Copy of PY1 Data(H)'!$A$1:$CZ$288))</f>
        <v>0</v>
      </c>
      <c r="AR208" s="180" cm="1">
        <f t="array" ref="AR208">_xlfn.XLOOKUP(AR$1,'Copy of PY1 Data(H)'!$A$1:$CZ$1,_xlfn.XLOOKUP($A208,'Copy of PY1 Data(H)'!$A$1:$A$288,'Copy of PY1 Data(H)'!$A$1:$CZ$288))</f>
        <v>0</v>
      </c>
      <c r="AS208" s="180" cm="1">
        <f t="array" ref="AS208">_xlfn.XLOOKUP(AS$1,'Copy of PY1 Data(H)'!$A$1:$CZ$1,_xlfn.XLOOKUP($A208,'Copy of PY1 Data(H)'!$A$1:$A$288,'Copy of PY1 Data(H)'!$A$1:$CZ$288))</f>
        <v>0</v>
      </c>
      <c r="AT208" s="180" cm="1">
        <f t="array" ref="AT208">_xlfn.XLOOKUP(AT$1,'Copy of PY1 Data(H)'!$A$1:$CZ$1,_xlfn.XLOOKUP($A208,'Copy of PY1 Data(H)'!$A$1:$A$288,'Copy of PY1 Data(H)'!$A$1:$CZ$288))</f>
        <v>0</v>
      </c>
      <c r="AU208" s="180" cm="1">
        <f t="array" ref="AU208">_xlfn.XLOOKUP(AU$1,'Copy of PY1 Data(H)'!$A$1:$CZ$1,_xlfn.XLOOKUP($A208,'Copy of PY1 Data(H)'!$A$1:$A$288,'Copy of PY1 Data(H)'!$A$1:$CZ$288))</f>
        <v>0</v>
      </c>
      <c r="AV208" s="180" cm="1">
        <f t="array" ref="AV208">_xlfn.XLOOKUP(AV$1,'Copy of PY1 Data(H)'!$A$1:$CZ$1,_xlfn.XLOOKUP($A208,'Copy of PY1 Data(H)'!$A$1:$A$288,'Copy of PY1 Data(H)'!$A$1:$CZ$288))</f>
        <v>10238853</v>
      </c>
      <c r="AW208" s="180" cm="1">
        <f t="array" ref="AW208">_xlfn.XLOOKUP(AW$1,'Copy of PY1 Data(H)'!$A$1:$CZ$1,_xlfn.XLOOKUP($A208,'Copy of PY1 Data(H)'!$A$1:$A$288,'Copy of PY1 Data(H)'!$A$1:$CZ$288))</f>
        <v>0</v>
      </c>
      <c r="AX208" s="180" cm="1">
        <f t="array" ref="AX208">_xlfn.XLOOKUP(AX$1,'Copy of PY1 Data(H)'!$A$1:$CZ$1,_xlfn.XLOOKUP($A208,'Copy of PY1 Data(H)'!$A$1:$A$288,'Copy of PY1 Data(H)'!$A$1:$CZ$288))</f>
        <v>0</v>
      </c>
      <c r="AY208" s="180" cm="1">
        <f t="array" ref="AY208">_xlfn.XLOOKUP(AY$1,'Copy of PY1 Data(H)'!$A$1:$CZ$1,_xlfn.XLOOKUP($A208,'Copy of PY1 Data(H)'!$A$1:$A$288,'Copy of PY1 Data(H)'!$A$1:$CZ$288))</f>
        <v>0</v>
      </c>
      <c r="AZ208" s="180" cm="1">
        <f t="array" ref="AZ208">_xlfn.XLOOKUP(AZ$1,'Copy of PY1 Data(H)'!$A$1:$CZ$1,_xlfn.XLOOKUP($A208,'Copy of PY1 Data(H)'!$A$1:$A$288,'Copy of PY1 Data(H)'!$A$1:$CZ$288))</f>
        <v>0</v>
      </c>
      <c r="BA208" s="180" cm="1">
        <f t="array" ref="BA208">_xlfn.XLOOKUP(BA$1,'Copy of PY1 Data(H)'!$A$1:$CZ$1,_xlfn.XLOOKUP($A208,'Copy of PY1 Data(H)'!$A$1:$A$288,'Copy of PY1 Data(H)'!$A$1:$CZ$288))</f>
        <v>0</v>
      </c>
      <c r="BB208" s="180" cm="1">
        <f t="array" ref="BB208">_xlfn.XLOOKUP(BB$1,'Copy of PY1 Data(H)'!$A$1:$CZ$1,_xlfn.XLOOKUP($A208,'Copy of PY1 Data(H)'!$A$1:$A$288,'Copy of PY1 Data(H)'!$A$1:$CZ$288))</f>
        <v>0</v>
      </c>
      <c r="BC208" s="180" cm="1">
        <f t="array" ref="BC208">_xlfn.XLOOKUP(BC$1,'Copy of PY1 Data(H)'!$A$1:$CZ$1,_xlfn.XLOOKUP($A208,'Copy of PY1 Data(H)'!$A$1:$A$288,'Copy of PY1 Data(H)'!$A$1:$CZ$288))</f>
        <v>0</v>
      </c>
      <c r="BD208" s="180" cm="1">
        <f t="array" ref="BD208">_xlfn.XLOOKUP(BD$1,'Copy of PY1 Data(H)'!$A$1:$CZ$1,_xlfn.XLOOKUP($A208,'Copy of PY1 Data(H)'!$A$1:$A$288,'Copy of PY1 Data(H)'!$A$1:$CZ$288))</f>
        <v>0</v>
      </c>
      <c r="BE208" s="180" cm="1">
        <f t="array" ref="BE208">_xlfn.XLOOKUP(BE$1,'Copy of PY1 Data(H)'!$A$1:$CZ$1,_xlfn.XLOOKUP($A208,'Copy of PY1 Data(H)'!$A$1:$A$288,'Copy of PY1 Data(H)'!$A$1:$CZ$288))</f>
        <v>0</v>
      </c>
      <c r="BF208" s="180" cm="1">
        <f t="array" ref="BF208">_xlfn.XLOOKUP(BF$1,'Copy of PY1 Data(H)'!$A$1:$CZ$1,_xlfn.XLOOKUP($A208,'Copy of PY1 Data(H)'!$A$1:$A$288,'Copy of PY1 Data(H)'!$A$1:$CZ$288))</f>
        <v>0</v>
      </c>
      <c r="BG208" s="180" cm="1">
        <f t="array" ref="BG208">_xlfn.XLOOKUP(BG$1,'Copy of PY1 Data(H)'!$A$1:$CZ$1,_xlfn.XLOOKUP($A208,'Copy of PY1 Data(H)'!$A$1:$A$288,'Copy of PY1 Data(H)'!$A$1:$CZ$288))</f>
        <v>0</v>
      </c>
      <c r="BH208" s="180" cm="1">
        <f t="array" ref="BH208">_xlfn.XLOOKUP(BH$1,'Copy of PY1 Data(H)'!$A$1:$CZ$1,_xlfn.XLOOKUP($A208,'Copy of PY1 Data(H)'!$A$1:$A$288,'Copy of PY1 Data(H)'!$A$1:$CZ$288))</f>
        <v>0</v>
      </c>
      <c r="BI208" s="180" cm="1">
        <f t="array" ref="BI208">_xlfn.XLOOKUP(BI$1,'Copy of PY1 Data(H)'!$A$1:$CZ$1,_xlfn.XLOOKUP($A208,'Copy of PY1 Data(H)'!$A$1:$A$288,'Copy of PY1 Data(H)'!$A$1:$CZ$288))</f>
        <v>0</v>
      </c>
      <c r="BJ208" s="180" cm="1">
        <f t="array" ref="BJ208">_xlfn.XLOOKUP(BJ$1,'Copy of PY1 Data(H)'!$A$1:$CZ$1,_xlfn.XLOOKUP($A208,'Copy of PY1 Data(H)'!$A$1:$A$288,'Copy of PY1 Data(H)'!$A$1:$CZ$288))</f>
        <v>0</v>
      </c>
      <c r="BK208" s="180" cm="1">
        <f t="array" ref="BK208">_xlfn.XLOOKUP(BK$1,'Copy of PY1 Data(H)'!$A$1:$CZ$1,_xlfn.XLOOKUP($A208,'Copy of PY1 Data(H)'!$A$1:$A$288,'Copy of PY1 Data(H)'!$A$1:$CZ$288))</f>
        <v>0</v>
      </c>
      <c r="BL208" s="180" cm="1">
        <f t="array" ref="BL208">_xlfn.XLOOKUP(BL$1,'Copy of PY1 Data(H)'!$A$1:$CZ$1,_xlfn.XLOOKUP($A208,'Copy of PY1 Data(H)'!$A$1:$A$288,'Copy of PY1 Data(H)'!$A$1:$CZ$288))</f>
        <v>0</v>
      </c>
      <c r="BM208" s="180" cm="1">
        <f t="array" ref="BM208">_xlfn.XLOOKUP(BM$1,'Copy of PY1 Data(H)'!$A$1:$CZ$1,_xlfn.XLOOKUP($A208,'Copy of PY1 Data(H)'!$A$1:$A$288,'Copy of PY1 Data(H)'!$A$1:$CZ$288))</f>
        <v>0</v>
      </c>
      <c r="BN208" s="180" cm="1">
        <f t="array" ref="BN208">_xlfn.XLOOKUP(BN$1,'Copy of PY1 Data(H)'!$A$1:$CZ$1,_xlfn.XLOOKUP($A208,'Copy of PY1 Data(H)'!$A$1:$A$288,'Copy of PY1 Data(H)'!$A$1:$CZ$288))</f>
        <v>110503</v>
      </c>
      <c r="BO208" s="180" cm="1">
        <f t="array" ref="BO208">_xlfn.XLOOKUP(BO$1,'Copy of PY1 Data(H)'!$A$1:$CZ$1,_xlfn.XLOOKUP($A208,'Copy of PY1 Data(H)'!$A$1:$A$288,'Copy of PY1 Data(H)'!$A$1:$CZ$288))</f>
        <v>0</v>
      </c>
      <c r="BP208" s="180" cm="1">
        <f t="array" ref="BP208">_xlfn.XLOOKUP(BP$1,'Copy of PY1 Data(H)'!$A$1:$CZ$1,_xlfn.XLOOKUP($A208,'Copy of PY1 Data(H)'!$A$1:$A$288,'Copy of PY1 Data(H)'!$A$1:$CZ$288))</f>
        <v>7898077</v>
      </c>
      <c r="BQ208" s="180" cm="1">
        <f t="array" ref="BQ208">_xlfn.XLOOKUP(BQ$1,'Copy of PY1 Data(H)'!$A$1:$CZ$1,_xlfn.XLOOKUP($A208,'Copy of PY1 Data(H)'!$A$1:$A$288,'Copy of PY1 Data(H)'!$A$1:$CZ$288))</f>
        <v>0</v>
      </c>
      <c r="BR208" s="180" cm="1">
        <f t="array" ref="BR208">_xlfn.XLOOKUP(BR$1,'Copy of PY1 Data(H)'!$A$1:$CZ$1,_xlfn.XLOOKUP($A208,'Copy of PY1 Data(H)'!$A$1:$A$288,'Copy of PY1 Data(H)'!$A$1:$CZ$288))</f>
        <v>0</v>
      </c>
      <c r="BS208" s="180" cm="1">
        <f t="array" ref="BS208">_xlfn.XLOOKUP(BS$1,'Copy of PY1 Data(H)'!$A$1:$CZ$1,_xlfn.XLOOKUP($A208,'Copy of PY1 Data(H)'!$A$1:$A$288,'Copy of PY1 Data(H)'!$A$1:$CZ$288))</f>
        <v>0</v>
      </c>
      <c r="BT208" s="180" cm="1">
        <f t="array" ref="BT208">_xlfn.XLOOKUP(BT$1,'Copy of PY1 Data(H)'!$A$1:$CZ$1,_xlfn.XLOOKUP($A208,'Copy of PY1 Data(H)'!$A$1:$A$288,'Copy of PY1 Data(H)'!$A$1:$CZ$288))</f>
        <v>0</v>
      </c>
      <c r="BU208" s="180" cm="1">
        <f t="array" ref="BU208">_xlfn.XLOOKUP(BU$1,'Copy of PY1 Data(H)'!$A$1:$CZ$1,_xlfn.XLOOKUP($A208,'Copy of PY1 Data(H)'!$A$1:$A$288,'Copy of PY1 Data(H)'!$A$1:$CZ$288))</f>
        <v>0</v>
      </c>
      <c r="BV208" s="180" cm="1">
        <f t="array" ref="BV208">_xlfn.XLOOKUP(BV$1,'Copy of PY1 Data(H)'!$A$1:$CZ$1,_xlfn.XLOOKUP($A208,'Copy of PY1 Data(H)'!$A$1:$A$288,'Copy of PY1 Data(H)'!$A$1:$CZ$288))</f>
        <v>0</v>
      </c>
      <c r="BW208" s="180" cm="1">
        <f t="array" ref="BW208">_xlfn.XLOOKUP(BW$1,'Copy of PY1 Data(H)'!$A$1:$CZ$1,_xlfn.XLOOKUP($A208,'Copy of PY1 Data(H)'!$A$1:$A$288,'Copy of PY1 Data(H)'!$A$1:$CZ$288))</f>
        <v>0</v>
      </c>
      <c r="BX208" s="180" cm="1">
        <f t="array" ref="BX208">_xlfn.XLOOKUP(BX$1,'Copy of PY1 Data(H)'!$A$1:$CZ$1,_xlfn.XLOOKUP($A208,'Copy of PY1 Data(H)'!$A$1:$A$288,'Copy of PY1 Data(H)'!$A$1:$CZ$288))</f>
        <v>0</v>
      </c>
      <c r="BY208" s="180" cm="1">
        <f t="array" ref="BY208">_xlfn.XLOOKUP(BY$1,'Copy of PY1 Data(H)'!$A$1:$CZ$1,_xlfn.XLOOKUP($A208,'Copy of PY1 Data(H)'!$A$1:$A$288,'Copy of PY1 Data(H)'!$A$1:$CZ$288))</f>
        <v>0</v>
      </c>
      <c r="BZ208" s="180" cm="1">
        <f t="array" ref="BZ208">_xlfn.XLOOKUP(BZ$1,'Copy of PY1 Data(H)'!$A$1:$CZ$1,_xlfn.XLOOKUP($A208,'Copy of PY1 Data(H)'!$A$1:$A$288,'Copy of PY1 Data(H)'!$A$1:$CZ$288))</f>
        <v>0</v>
      </c>
      <c r="CA208" s="180" cm="1">
        <f t="array" ref="CA208">_xlfn.XLOOKUP(CA$1,'Copy of PY1 Data(H)'!$A$1:$CZ$1,_xlfn.XLOOKUP($A208,'Copy of PY1 Data(H)'!$A$1:$A$288,'Copy of PY1 Data(H)'!$A$1:$CZ$288))</f>
        <v>0</v>
      </c>
      <c r="CB208" s="180" cm="1">
        <f t="array" ref="CB208">_xlfn.XLOOKUP(CB$1,'Copy of PY1 Data(H)'!$A$1:$CZ$1,_xlfn.XLOOKUP($A208,'Copy of PY1 Data(H)'!$A$1:$A$288,'Copy of PY1 Data(H)'!$A$1:$CZ$288))</f>
        <v>0</v>
      </c>
      <c r="CC208" s="180" cm="1">
        <f t="array" ref="CC208">_xlfn.XLOOKUP(CC$1,'Copy of PY1 Data(H)'!$A$1:$CZ$1,_xlfn.XLOOKUP($A208,'Copy of PY1 Data(H)'!$A$1:$A$288,'Copy of PY1 Data(H)'!$A$1:$CZ$288))</f>
        <v>0</v>
      </c>
      <c r="CD208" s="180" cm="1">
        <f t="array" ref="CD208">_xlfn.XLOOKUP(CD$1,'Copy of PY1 Data(H)'!$A$1:$CZ$1,_xlfn.XLOOKUP($A208,'Copy of PY1 Data(H)'!$A$1:$A$288,'Copy of PY1 Data(H)'!$A$1:$CZ$288))</f>
        <v>413771</v>
      </c>
    </row>
    <row r="209" spans="1:82" s="630" customFormat="1" x14ac:dyDescent="0.3">
      <c r="A209" s="630">
        <v>356</v>
      </c>
      <c r="B209" s="180"/>
      <c r="C209" s="180"/>
      <c r="D209" s="180" cm="1">
        <f t="array" ref="D209">_xlfn.XLOOKUP(D$1,'Copy of PY1 Data(H)'!$A$1:$CZ$1,_xlfn.XLOOKUP($A209,'Copy of PY1 Data(H)'!$A$1:$A$288,'Copy of PY1 Data(H)'!$A$1:$CZ$288))</f>
        <v>0</v>
      </c>
      <c r="E209" s="180" cm="1">
        <f t="array" ref="E209">_xlfn.XLOOKUP(E$1,'Copy of PY1 Data(H)'!$A$1:$CZ$1,_xlfn.XLOOKUP($A209,'Copy of PY1 Data(H)'!$A$1:$A$288,'Copy of PY1 Data(H)'!$A$1:$CZ$288))</f>
        <v>0</v>
      </c>
      <c r="F209" s="180" cm="1">
        <f t="array" ref="F209">_xlfn.XLOOKUP(F$1,'Copy of PY1 Data(H)'!$A$1:$CZ$1,_xlfn.XLOOKUP($A209,'Copy of PY1 Data(H)'!$A$1:$A$288,'Copy of PY1 Data(H)'!$A$1:$CZ$288))</f>
        <v>0</v>
      </c>
      <c r="G209" s="180" cm="1">
        <f t="array" ref="G209">_xlfn.XLOOKUP(G$1,'Copy of PY1 Data(H)'!$A$1:$CZ$1,_xlfn.XLOOKUP($A209,'Copy of PY1 Data(H)'!$A$1:$A$288,'Copy of PY1 Data(H)'!$A$1:$CZ$288))</f>
        <v>0</v>
      </c>
      <c r="H209" s="180" cm="1">
        <f t="array" ref="H209">_xlfn.XLOOKUP(H$1,'Copy of PY1 Data(H)'!$A$1:$CZ$1,_xlfn.XLOOKUP($A209,'Copy of PY1 Data(H)'!$A$1:$A$288,'Copy of PY1 Data(H)'!$A$1:$CZ$288))</f>
        <v>0</v>
      </c>
      <c r="I209" s="180" cm="1">
        <f t="array" ref="I209">_xlfn.XLOOKUP(I$1,'Copy of PY1 Data(H)'!$A$1:$CZ$1,_xlfn.XLOOKUP($A209,'Copy of PY1 Data(H)'!$A$1:$A$288,'Copy of PY1 Data(H)'!$A$1:$CZ$288))</f>
        <v>0</v>
      </c>
      <c r="J209" s="180" cm="1">
        <f t="array" ref="J209">_xlfn.XLOOKUP(J$1,'Copy of PY1 Data(H)'!$A$1:$CZ$1,_xlfn.XLOOKUP($A209,'Copy of PY1 Data(H)'!$A$1:$A$288,'Copy of PY1 Data(H)'!$A$1:$CZ$288))</f>
        <v>0</v>
      </c>
      <c r="K209" s="180" cm="1">
        <f t="array" ref="K209">_xlfn.XLOOKUP(K$1,'Copy of PY1 Data(H)'!$A$1:$CZ$1,_xlfn.XLOOKUP($A209,'Copy of PY1 Data(H)'!$A$1:$A$288,'Copy of PY1 Data(H)'!$A$1:$CZ$288))</f>
        <v>0</v>
      </c>
      <c r="L209" s="180" cm="1">
        <f t="array" ref="L209">_xlfn.XLOOKUP(L$1,'Copy of PY1 Data(H)'!$A$1:$CZ$1,_xlfn.XLOOKUP($A209,'Copy of PY1 Data(H)'!$A$1:$A$288,'Copy of PY1 Data(H)'!$A$1:$CZ$288))</f>
        <v>9225025</v>
      </c>
      <c r="M209" s="180" cm="1">
        <f t="array" ref="M209">_xlfn.XLOOKUP(M$1,'Copy of PY1 Data(H)'!$A$1:$CZ$1,_xlfn.XLOOKUP($A209,'Copy of PY1 Data(H)'!$A$1:$A$288,'Copy of PY1 Data(H)'!$A$1:$CZ$288))</f>
        <v>0</v>
      </c>
      <c r="N209" s="180" cm="1">
        <f t="array" ref="N209">_xlfn.XLOOKUP(N$1,'Copy of PY1 Data(H)'!$A$1:$CZ$1,_xlfn.XLOOKUP($A209,'Copy of PY1 Data(H)'!$A$1:$A$288,'Copy of PY1 Data(H)'!$A$1:$CZ$288))</f>
        <v>0</v>
      </c>
      <c r="O209" s="180" cm="1">
        <f t="array" ref="O209">_xlfn.XLOOKUP(O$1,'Copy of PY1 Data(H)'!$A$1:$CZ$1,_xlfn.XLOOKUP($A209,'Copy of PY1 Data(H)'!$A$1:$A$288,'Copy of PY1 Data(H)'!$A$1:$CZ$288))</f>
        <v>0</v>
      </c>
      <c r="P209" s="180" cm="1">
        <f t="array" ref="P209">_xlfn.XLOOKUP(P$1,'Copy of PY1 Data(H)'!$A$1:$CZ$1,_xlfn.XLOOKUP($A209,'Copy of PY1 Data(H)'!$A$1:$A$288,'Copy of PY1 Data(H)'!$A$1:$CZ$288))</f>
        <v>0</v>
      </c>
      <c r="Q209" s="180" cm="1">
        <f t="array" ref="Q209">_xlfn.XLOOKUP(Q$1,'Copy of PY1 Data(H)'!$A$1:$CZ$1,_xlfn.XLOOKUP($A209,'Copy of PY1 Data(H)'!$A$1:$A$288,'Copy of PY1 Data(H)'!$A$1:$CZ$288))</f>
        <v>14299887</v>
      </c>
      <c r="R209" s="180" cm="1">
        <f t="array" ref="R209">_xlfn.XLOOKUP(R$1,'Copy of PY1 Data(H)'!$A$1:$CZ$1,_xlfn.XLOOKUP($A209,'Copy of PY1 Data(H)'!$A$1:$A$288,'Copy of PY1 Data(H)'!$A$1:$CZ$288))</f>
        <v>0</v>
      </c>
      <c r="S209" s="180" cm="1">
        <f t="array" ref="S209">_xlfn.XLOOKUP(S$1,'Copy of PY1 Data(H)'!$A$1:$CZ$1,_xlfn.XLOOKUP($A209,'Copy of PY1 Data(H)'!$A$1:$A$288,'Copy of PY1 Data(H)'!$A$1:$CZ$288))</f>
        <v>772875</v>
      </c>
      <c r="T209" s="180" cm="1">
        <f t="array" ref="T209">_xlfn.XLOOKUP(T$1,'Copy of PY1 Data(H)'!$A$1:$CZ$1,_xlfn.XLOOKUP($A209,'Copy of PY1 Data(H)'!$A$1:$A$288,'Copy of PY1 Data(H)'!$A$1:$CZ$288))</f>
        <v>0</v>
      </c>
      <c r="U209" s="180" cm="1">
        <f t="array" ref="U209">_xlfn.XLOOKUP(U$1,'Copy of PY1 Data(H)'!$A$1:$CZ$1,_xlfn.XLOOKUP($A209,'Copy of PY1 Data(H)'!$A$1:$A$288,'Copy of PY1 Data(H)'!$A$1:$CZ$288))</f>
        <v>0</v>
      </c>
      <c r="V209" s="180" cm="1">
        <f t="array" ref="V209">_xlfn.XLOOKUP(V$1,'Copy of PY1 Data(H)'!$A$1:$CZ$1,_xlfn.XLOOKUP($A209,'Copy of PY1 Data(H)'!$A$1:$A$288,'Copy of PY1 Data(H)'!$A$1:$CZ$288))</f>
        <v>0</v>
      </c>
      <c r="W209" s="180" cm="1">
        <f t="array" ref="W209">_xlfn.XLOOKUP(W$1,'Copy of PY1 Data(H)'!$A$1:$CZ$1,_xlfn.XLOOKUP($A209,'Copy of PY1 Data(H)'!$A$1:$A$288,'Copy of PY1 Data(H)'!$A$1:$CZ$288))</f>
        <v>0</v>
      </c>
      <c r="X209" s="180" cm="1">
        <f t="array" ref="X209">_xlfn.XLOOKUP(X$1,'Copy of PY1 Data(H)'!$A$1:$CZ$1,_xlfn.XLOOKUP($A209,'Copy of PY1 Data(H)'!$A$1:$A$288,'Copy of PY1 Data(H)'!$A$1:$CZ$288))</f>
        <v>0</v>
      </c>
      <c r="Y209" s="180" cm="1">
        <f t="array" ref="Y209">_xlfn.XLOOKUP(Y$1,'Copy of PY1 Data(H)'!$A$1:$CZ$1,_xlfn.XLOOKUP($A209,'Copy of PY1 Data(H)'!$A$1:$A$288,'Copy of PY1 Data(H)'!$A$1:$CZ$288))</f>
        <v>1031857</v>
      </c>
      <c r="Z209" s="180" cm="1">
        <f t="array" ref="Z209">_xlfn.XLOOKUP(Z$1,'Copy of PY1 Data(H)'!$A$1:$CZ$1,_xlfn.XLOOKUP($A209,'Copy of PY1 Data(H)'!$A$1:$A$288,'Copy of PY1 Data(H)'!$A$1:$CZ$288))</f>
        <v>0</v>
      </c>
      <c r="AA209" s="180" cm="1">
        <f t="array" ref="AA209">_xlfn.XLOOKUP(AA$1,'Copy of PY1 Data(H)'!$A$1:$CZ$1,_xlfn.XLOOKUP($A209,'Copy of PY1 Data(H)'!$A$1:$A$288,'Copy of PY1 Data(H)'!$A$1:$CZ$288))</f>
        <v>0</v>
      </c>
      <c r="AB209" s="180" cm="1">
        <f t="array" ref="AB209">_xlfn.XLOOKUP(AB$1,'Copy of PY1 Data(H)'!$A$1:$CZ$1,_xlfn.XLOOKUP($A209,'Copy of PY1 Data(H)'!$A$1:$A$288,'Copy of PY1 Data(H)'!$A$1:$CZ$288))</f>
        <v>0</v>
      </c>
      <c r="AC209" s="180" cm="1">
        <f t="array" ref="AC209">_xlfn.XLOOKUP(AC$1,'Copy of PY1 Data(H)'!$A$1:$CZ$1,_xlfn.XLOOKUP($A209,'Copy of PY1 Data(H)'!$A$1:$A$288,'Copy of PY1 Data(H)'!$A$1:$CZ$288))</f>
        <v>0</v>
      </c>
      <c r="AD209" s="180" cm="1">
        <f t="array" ref="AD209">_xlfn.XLOOKUP(AD$1,'Copy of PY1 Data(H)'!$A$1:$CZ$1,_xlfn.XLOOKUP($A209,'Copy of PY1 Data(H)'!$A$1:$A$288,'Copy of PY1 Data(H)'!$A$1:$CZ$288))</f>
        <v>0</v>
      </c>
      <c r="AE209" s="180" cm="1">
        <f t="array" ref="AE209">_xlfn.XLOOKUP(AE$1,'Copy of PY1 Data(H)'!$A$1:$CZ$1,_xlfn.XLOOKUP($A209,'Copy of PY1 Data(H)'!$A$1:$A$288,'Copy of PY1 Data(H)'!$A$1:$CZ$288))</f>
        <v>0</v>
      </c>
      <c r="AF209" s="180" cm="1">
        <f t="array" ref="AF209">_xlfn.XLOOKUP(AF$1,'Copy of PY1 Data(H)'!$A$1:$CZ$1,_xlfn.XLOOKUP($A209,'Copy of PY1 Data(H)'!$A$1:$A$288,'Copy of PY1 Data(H)'!$A$1:$CZ$288))</f>
        <v>115696673</v>
      </c>
      <c r="AG209" s="180" cm="1">
        <f t="array" ref="AG209">_xlfn.XLOOKUP(AG$1,'Copy of PY1 Data(H)'!$A$1:$CZ$1,_xlfn.XLOOKUP($A209,'Copy of PY1 Data(H)'!$A$1:$A$288,'Copy of PY1 Data(H)'!$A$1:$CZ$288))</f>
        <v>0</v>
      </c>
      <c r="AH209" s="180" cm="1">
        <f t="array" ref="AH209">_xlfn.XLOOKUP(AH$1,'Copy of PY1 Data(H)'!$A$1:$CZ$1,_xlfn.XLOOKUP($A209,'Copy of PY1 Data(H)'!$A$1:$A$288,'Copy of PY1 Data(H)'!$A$1:$CZ$288))</f>
        <v>0</v>
      </c>
      <c r="AI209" s="180" cm="1">
        <f t="array" ref="AI209">_xlfn.XLOOKUP(AI$1,'Copy of PY1 Data(H)'!$A$1:$CZ$1,_xlfn.XLOOKUP($A209,'Copy of PY1 Data(H)'!$A$1:$A$288,'Copy of PY1 Data(H)'!$A$1:$CZ$288))</f>
        <v>0</v>
      </c>
      <c r="AJ209" s="180" cm="1">
        <f t="array" ref="AJ209">_xlfn.XLOOKUP(AJ$1,'Copy of PY1 Data(H)'!$A$1:$CZ$1,_xlfn.XLOOKUP($A209,'Copy of PY1 Data(H)'!$A$1:$A$288,'Copy of PY1 Data(H)'!$A$1:$CZ$288))</f>
        <v>0</v>
      </c>
      <c r="AK209" s="180" cm="1">
        <f t="array" ref="AK209">_xlfn.XLOOKUP(AK$1,'Copy of PY1 Data(H)'!$A$1:$CZ$1,_xlfn.XLOOKUP($A209,'Copy of PY1 Data(H)'!$A$1:$A$288,'Copy of PY1 Data(H)'!$A$1:$CZ$288))</f>
        <v>0</v>
      </c>
      <c r="AL209" s="180" cm="1">
        <f t="array" ref="AL209">_xlfn.XLOOKUP(AL$1,'Copy of PY1 Data(H)'!$A$1:$CZ$1,_xlfn.XLOOKUP($A209,'Copy of PY1 Data(H)'!$A$1:$A$288,'Copy of PY1 Data(H)'!$A$1:$CZ$288))</f>
        <v>0</v>
      </c>
      <c r="AM209" s="180" cm="1">
        <f t="array" ref="AM209">_xlfn.XLOOKUP(AM$1,'Copy of PY1 Data(H)'!$A$1:$CZ$1,_xlfn.XLOOKUP($A209,'Copy of PY1 Data(H)'!$A$1:$A$288,'Copy of PY1 Data(H)'!$A$1:$CZ$288))</f>
        <v>0</v>
      </c>
      <c r="AN209" s="180" cm="1">
        <f t="array" ref="AN209">_xlfn.XLOOKUP(AN$1,'Copy of PY1 Data(H)'!$A$1:$CZ$1,_xlfn.XLOOKUP($A209,'Copy of PY1 Data(H)'!$A$1:$A$288,'Copy of PY1 Data(H)'!$A$1:$CZ$288))</f>
        <v>0</v>
      </c>
      <c r="AO209" s="180" cm="1">
        <f t="array" ref="AO209">_xlfn.XLOOKUP(AO$1,'Copy of PY1 Data(H)'!$A$1:$CZ$1,_xlfn.XLOOKUP($A209,'Copy of PY1 Data(H)'!$A$1:$A$288,'Copy of PY1 Data(H)'!$A$1:$CZ$288))</f>
        <v>0</v>
      </c>
      <c r="AP209" s="180" cm="1">
        <f t="array" ref="AP209">_xlfn.XLOOKUP(AP$1,'Copy of PY1 Data(H)'!$A$1:$CZ$1,_xlfn.XLOOKUP($A209,'Copy of PY1 Data(H)'!$A$1:$A$288,'Copy of PY1 Data(H)'!$A$1:$CZ$288))</f>
        <v>7315233</v>
      </c>
      <c r="AQ209" s="180" cm="1">
        <f t="array" ref="AQ209">_xlfn.XLOOKUP(AQ$1,'Copy of PY1 Data(H)'!$A$1:$CZ$1,_xlfn.XLOOKUP($A209,'Copy of PY1 Data(H)'!$A$1:$A$288,'Copy of PY1 Data(H)'!$A$1:$CZ$288))</f>
        <v>0</v>
      </c>
      <c r="AR209" s="180" cm="1">
        <f t="array" ref="AR209">_xlfn.XLOOKUP(AR$1,'Copy of PY1 Data(H)'!$A$1:$CZ$1,_xlfn.XLOOKUP($A209,'Copy of PY1 Data(H)'!$A$1:$A$288,'Copy of PY1 Data(H)'!$A$1:$CZ$288))</f>
        <v>0</v>
      </c>
      <c r="AS209" s="180" cm="1">
        <f t="array" ref="AS209">_xlfn.XLOOKUP(AS$1,'Copy of PY1 Data(H)'!$A$1:$CZ$1,_xlfn.XLOOKUP($A209,'Copy of PY1 Data(H)'!$A$1:$A$288,'Copy of PY1 Data(H)'!$A$1:$CZ$288))</f>
        <v>0</v>
      </c>
      <c r="AT209" s="180" cm="1">
        <f t="array" ref="AT209">_xlfn.XLOOKUP(AT$1,'Copy of PY1 Data(H)'!$A$1:$CZ$1,_xlfn.XLOOKUP($A209,'Copy of PY1 Data(H)'!$A$1:$A$288,'Copy of PY1 Data(H)'!$A$1:$CZ$288))</f>
        <v>0</v>
      </c>
      <c r="AU209" s="180" cm="1">
        <f t="array" ref="AU209">_xlfn.XLOOKUP(AU$1,'Copy of PY1 Data(H)'!$A$1:$CZ$1,_xlfn.XLOOKUP($A209,'Copy of PY1 Data(H)'!$A$1:$A$288,'Copy of PY1 Data(H)'!$A$1:$CZ$288))</f>
        <v>0</v>
      </c>
      <c r="AV209" s="180" cm="1">
        <f t="array" ref="AV209">_xlfn.XLOOKUP(AV$1,'Copy of PY1 Data(H)'!$A$1:$CZ$1,_xlfn.XLOOKUP($A209,'Copy of PY1 Data(H)'!$A$1:$A$288,'Copy of PY1 Data(H)'!$A$1:$CZ$288))</f>
        <v>361552158</v>
      </c>
      <c r="AW209" s="180" cm="1">
        <f t="array" ref="AW209">_xlfn.XLOOKUP(AW$1,'Copy of PY1 Data(H)'!$A$1:$CZ$1,_xlfn.XLOOKUP($A209,'Copy of PY1 Data(H)'!$A$1:$A$288,'Copy of PY1 Data(H)'!$A$1:$CZ$288))</f>
        <v>0</v>
      </c>
      <c r="AX209" s="180" cm="1">
        <f t="array" ref="AX209">_xlfn.XLOOKUP(AX$1,'Copy of PY1 Data(H)'!$A$1:$CZ$1,_xlfn.XLOOKUP($A209,'Copy of PY1 Data(H)'!$A$1:$A$288,'Copy of PY1 Data(H)'!$A$1:$CZ$288))</f>
        <v>0</v>
      </c>
      <c r="AY209" s="180" cm="1">
        <f t="array" ref="AY209">_xlfn.XLOOKUP(AY$1,'Copy of PY1 Data(H)'!$A$1:$CZ$1,_xlfn.XLOOKUP($A209,'Copy of PY1 Data(H)'!$A$1:$A$288,'Copy of PY1 Data(H)'!$A$1:$CZ$288))</f>
        <v>0</v>
      </c>
      <c r="AZ209" s="180" cm="1">
        <f t="array" ref="AZ209">_xlfn.XLOOKUP(AZ$1,'Copy of PY1 Data(H)'!$A$1:$CZ$1,_xlfn.XLOOKUP($A209,'Copy of PY1 Data(H)'!$A$1:$A$288,'Copy of PY1 Data(H)'!$A$1:$CZ$288))</f>
        <v>0</v>
      </c>
      <c r="BA209" s="180" cm="1">
        <f t="array" ref="BA209">_xlfn.XLOOKUP(BA$1,'Copy of PY1 Data(H)'!$A$1:$CZ$1,_xlfn.XLOOKUP($A209,'Copy of PY1 Data(H)'!$A$1:$A$288,'Copy of PY1 Data(H)'!$A$1:$CZ$288))</f>
        <v>0</v>
      </c>
      <c r="BB209" s="180" cm="1">
        <f t="array" ref="BB209">_xlfn.XLOOKUP(BB$1,'Copy of PY1 Data(H)'!$A$1:$CZ$1,_xlfn.XLOOKUP($A209,'Copy of PY1 Data(H)'!$A$1:$A$288,'Copy of PY1 Data(H)'!$A$1:$CZ$288))</f>
        <v>0</v>
      </c>
      <c r="BC209" s="180" cm="1">
        <f t="array" ref="BC209">_xlfn.XLOOKUP(BC$1,'Copy of PY1 Data(H)'!$A$1:$CZ$1,_xlfn.XLOOKUP($A209,'Copy of PY1 Data(H)'!$A$1:$A$288,'Copy of PY1 Data(H)'!$A$1:$CZ$288))</f>
        <v>0</v>
      </c>
      <c r="BD209" s="180" cm="1">
        <f t="array" ref="BD209">_xlfn.XLOOKUP(BD$1,'Copy of PY1 Data(H)'!$A$1:$CZ$1,_xlfn.XLOOKUP($A209,'Copy of PY1 Data(H)'!$A$1:$A$288,'Copy of PY1 Data(H)'!$A$1:$CZ$288))</f>
        <v>0</v>
      </c>
      <c r="BE209" s="180" cm="1">
        <f t="array" ref="BE209">_xlfn.XLOOKUP(BE$1,'Copy of PY1 Data(H)'!$A$1:$CZ$1,_xlfn.XLOOKUP($A209,'Copy of PY1 Data(H)'!$A$1:$A$288,'Copy of PY1 Data(H)'!$A$1:$CZ$288))</f>
        <v>0</v>
      </c>
      <c r="BF209" s="180" cm="1">
        <f t="array" ref="BF209">_xlfn.XLOOKUP(BF$1,'Copy of PY1 Data(H)'!$A$1:$CZ$1,_xlfn.XLOOKUP($A209,'Copy of PY1 Data(H)'!$A$1:$A$288,'Copy of PY1 Data(H)'!$A$1:$CZ$288))</f>
        <v>0</v>
      </c>
      <c r="BG209" s="180" cm="1">
        <f t="array" ref="BG209">_xlfn.XLOOKUP(BG$1,'Copy of PY1 Data(H)'!$A$1:$CZ$1,_xlfn.XLOOKUP($A209,'Copy of PY1 Data(H)'!$A$1:$A$288,'Copy of PY1 Data(H)'!$A$1:$CZ$288))</f>
        <v>0</v>
      </c>
      <c r="BH209" s="180" cm="1">
        <f t="array" ref="BH209">_xlfn.XLOOKUP(BH$1,'Copy of PY1 Data(H)'!$A$1:$CZ$1,_xlfn.XLOOKUP($A209,'Copy of PY1 Data(H)'!$A$1:$A$288,'Copy of PY1 Data(H)'!$A$1:$CZ$288))</f>
        <v>0</v>
      </c>
      <c r="BI209" s="180" cm="1">
        <f t="array" ref="BI209">_xlfn.XLOOKUP(BI$1,'Copy of PY1 Data(H)'!$A$1:$CZ$1,_xlfn.XLOOKUP($A209,'Copy of PY1 Data(H)'!$A$1:$A$288,'Copy of PY1 Data(H)'!$A$1:$CZ$288))</f>
        <v>0</v>
      </c>
      <c r="BJ209" s="180" cm="1">
        <f t="array" ref="BJ209">_xlfn.XLOOKUP(BJ$1,'Copy of PY1 Data(H)'!$A$1:$CZ$1,_xlfn.XLOOKUP($A209,'Copy of PY1 Data(H)'!$A$1:$A$288,'Copy of PY1 Data(H)'!$A$1:$CZ$288))</f>
        <v>0</v>
      </c>
      <c r="BK209" s="180" cm="1">
        <f t="array" ref="BK209">_xlfn.XLOOKUP(BK$1,'Copy of PY1 Data(H)'!$A$1:$CZ$1,_xlfn.XLOOKUP($A209,'Copy of PY1 Data(H)'!$A$1:$A$288,'Copy of PY1 Data(H)'!$A$1:$CZ$288))</f>
        <v>0</v>
      </c>
      <c r="BL209" s="180" cm="1">
        <f t="array" ref="BL209">_xlfn.XLOOKUP(BL$1,'Copy of PY1 Data(H)'!$A$1:$CZ$1,_xlfn.XLOOKUP($A209,'Copy of PY1 Data(H)'!$A$1:$A$288,'Copy of PY1 Data(H)'!$A$1:$CZ$288))</f>
        <v>0</v>
      </c>
      <c r="BM209" s="180" cm="1">
        <f t="array" ref="BM209">_xlfn.XLOOKUP(BM$1,'Copy of PY1 Data(H)'!$A$1:$CZ$1,_xlfn.XLOOKUP($A209,'Copy of PY1 Data(H)'!$A$1:$A$288,'Copy of PY1 Data(H)'!$A$1:$CZ$288))</f>
        <v>0</v>
      </c>
      <c r="BN209" s="180" cm="1">
        <f t="array" ref="BN209">_xlfn.XLOOKUP(BN$1,'Copy of PY1 Data(H)'!$A$1:$CZ$1,_xlfn.XLOOKUP($A209,'Copy of PY1 Data(H)'!$A$1:$A$288,'Copy of PY1 Data(H)'!$A$1:$CZ$288))</f>
        <v>2958426</v>
      </c>
      <c r="BO209" s="180" cm="1">
        <f t="array" ref="BO209">_xlfn.XLOOKUP(BO$1,'Copy of PY1 Data(H)'!$A$1:$CZ$1,_xlfn.XLOOKUP($A209,'Copy of PY1 Data(H)'!$A$1:$A$288,'Copy of PY1 Data(H)'!$A$1:$CZ$288))</f>
        <v>0</v>
      </c>
      <c r="BP209" s="180" cm="1">
        <f t="array" ref="BP209">_xlfn.XLOOKUP(BP$1,'Copy of PY1 Data(H)'!$A$1:$CZ$1,_xlfn.XLOOKUP($A209,'Copy of PY1 Data(H)'!$A$1:$A$288,'Copy of PY1 Data(H)'!$A$1:$CZ$288))</f>
        <v>147492006</v>
      </c>
      <c r="BQ209" s="180" cm="1">
        <f t="array" ref="BQ209">_xlfn.XLOOKUP(BQ$1,'Copy of PY1 Data(H)'!$A$1:$CZ$1,_xlfn.XLOOKUP($A209,'Copy of PY1 Data(H)'!$A$1:$A$288,'Copy of PY1 Data(H)'!$A$1:$CZ$288))</f>
        <v>0</v>
      </c>
      <c r="BR209" s="180" cm="1">
        <f t="array" ref="BR209">_xlfn.XLOOKUP(BR$1,'Copy of PY1 Data(H)'!$A$1:$CZ$1,_xlfn.XLOOKUP($A209,'Copy of PY1 Data(H)'!$A$1:$A$288,'Copy of PY1 Data(H)'!$A$1:$CZ$288))</f>
        <v>3973995</v>
      </c>
      <c r="BS209" s="180" cm="1">
        <f t="array" ref="BS209">_xlfn.XLOOKUP(BS$1,'Copy of PY1 Data(H)'!$A$1:$CZ$1,_xlfn.XLOOKUP($A209,'Copy of PY1 Data(H)'!$A$1:$A$288,'Copy of PY1 Data(H)'!$A$1:$CZ$288))</f>
        <v>0</v>
      </c>
      <c r="BT209" s="180" cm="1">
        <f t="array" ref="BT209">_xlfn.XLOOKUP(BT$1,'Copy of PY1 Data(H)'!$A$1:$CZ$1,_xlfn.XLOOKUP($A209,'Copy of PY1 Data(H)'!$A$1:$A$288,'Copy of PY1 Data(H)'!$A$1:$CZ$288))</f>
        <v>0</v>
      </c>
      <c r="BU209" s="180" cm="1">
        <f t="array" ref="BU209">_xlfn.XLOOKUP(BU$1,'Copy of PY1 Data(H)'!$A$1:$CZ$1,_xlfn.XLOOKUP($A209,'Copy of PY1 Data(H)'!$A$1:$A$288,'Copy of PY1 Data(H)'!$A$1:$CZ$288))</f>
        <v>466651</v>
      </c>
      <c r="BV209" s="180" cm="1">
        <f t="array" ref="BV209">_xlfn.XLOOKUP(BV$1,'Copy of PY1 Data(H)'!$A$1:$CZ$1,_xlfn.XLOOKUP($A209,'Copy of PY1 Data(H)'!$A$1:$A$288,'Copy of PY1 Data(H)'!$A$1:$CZ$288))</f>
        <v>0</v>
      </c>
      <c r="BW209" s="180" cm="1">
        <f t="array" ref="BW209">_xlfn.XLOOKUP(BW$1,'Copy of PY1 Data(H)'!$A$1:$CZ$1,_xlfn.XLOOKUP($A209,'Copy of PY1 Data(H)'!$A$1:$A$288,'Copy of PY1 Data(H)'!$A$1:$CZ$288))</f>
        <v>0</v>
      </c>
      <c r="BX209" s="180" cm="1">
        <f t="array" ref="BX209">_xlfn.XLOOKUP(BX$1,'Copy of PY1 Data(H)'!$A$1:$CZ$1,_xlfn.XLOOKUP($A209,'Copy of PY1 Data(H)'!$A$1:$A$288,'Copy of PY1 Data(H)'!$A$1:$CZ$288))</f>
        <v>0</v>
      </c>
      <c r="BY209" s="180" cm="1">
        <f t="array" ref="BY209">_xlfn.XLOOKUP(BY$1,'Copy of PY1 Data(H)'!$A$1:$CZ$1,_xlfn.XLOOKUP($A209,'Copy of PY1 Data(H)'!$A$1:$A$288,'Copy of PY1 Data(H)'!$A$1:$CZ$288))</f>
        <v>0</v>
      </c>
      <c r="BZ209" s="180" cm="1">
        <f t="array" ref="BZ209">_xlfn.XLOOKUP(BZ$1,'Copy of PY1 Data(H)'!$A$1:$CZ$1,_xlfn.XLOOKUP($A209,'Copy of PY1 Data(H)'!$A$1:$A$288,'Copy of PY1 Data(H)'!$A$1:$CZ$288))</f>
        <v>1018071</v>
      </c>
      <c r="CA209" s="180" cm="1">
        <f t="array" ref="CA209">_xlfn.XLOOKUP(CA$1,'Copy of PY1 Data(H)'!$A$1:$CZ$1,_xlfn.XLOOKUP($A209,'Copy of PY1 Data(H)'!$A$1:$A$288,'Copy of PY1 Data(H)'!$A$1:$CZ$288))</f>
        <v>0</v>
      </c>
      <c r="CB209" s="180" cm="1">
        <f t="array" ref="CB209">_xlfn.XLOOKUP(CB$1,'Copy of PY1 Data(H)'!$A$1:$CZ$1,_xlfn.XLOOKUP($A209,'Copy of PY1 Data(H)'!$A$1:$A$288,'Copy of PY1 Data(H)'!$A$1:$CZ$288))</f>
        <v>0</v>
      </c>
      <c r="CC209" s="180" cm="1">
        <f t="array" ref="CC209">_xlfn.XLOOKUP(CC$1,'Copy of PY1 Data(H)'!$A$1:$CZ$1,_xlfn.XLOOKUP($A209,'Copy of PY1 Data(H)'!$A$1:$A$288,'Copy of PY1 Data(H)'!$A$1:$CZ$288))</f>
        <v>0</v>
      </c>
      <c r="CD209" s="180" cm="1">
        <f t="array" ref="CD209">_xlfn.XLOOKUP(CD$1,'Copy of PY1 Data(H)'!$A$1:$CZ$1,_xlfn.XLOOKUP($A209,'Copy of PY1 Data(H)'!$A$1:$A$288,'Copy of PY1 Data(H)'!$A$1:$CZ$288))</f>
        <v>38260788</v>
      </c>
    </row>
    <row r="210" spans="1:82" x14ac:dyDescent="0.3">
      <c r="A210" s="180">
        <v>357</v>
      </c>
      <c r="C210" s="180"/>
      <c r="D210" s="180" cm="1">
        <f t="array" ref="D210">_xlfn.XLOOKUP(D$1,'Copy of PY1 Data(H)'!$A$1:$CZ$1,_xlfn.XLOOKUP($A210,'Copy of PY1 Data(H)'!$A$1:$A$288,'Copy of PY1 Data(H)'!$A$1:$CZ$288))</f>
        <v>0</v>
      </c>
      <c r="E210" s="180" cm="1">
        <f t="array" ref="E210">_xlfn.XLOOKUP(E$1,'Copy of PY1 Data(H)'!$A$1:$CZ$1,_xlfn.XLOOKUP($A210,'Copy of PY1 Data(H)'!$A$1:$A$288,'Copy of PY1 Data(H)'!$A$1:$CZ$288))</f>
        <v>0</v>
      </c>
      <c r="F210" s="180" cm="1">
        <f t="array" ref="F210">_xlfn.XLOOKUP(F$1,'Copy of PY1 Data(H)'!$A$1:$CZ$1,_xlfn.XLOOKUP($A210,'Copy of PY1 Data(H)'!$A$1:$A$288,'Copy of PY1 Data(H)'!$A$1:$CZ$288))</f>
        <v>0</v>
      </c>
      <c r="G210" s="180" cm="1">
        <f t="array" ref="G210">_xlfn.XLOOKUP(G$1,'Copy of PY1 Data(H)'!$A$1:$CZ$1,_xlfn.XLOOKUP($A210,'Copy of PY1 Data(H)'!$A$1:$A$288,'Copy of PY1 Data(H)'!$A$1:$CZ$288))</f>
        <v>0</v>
      </c>
      <c r="H210" s="180" cm="1">
        <f t="array" ref="H210">_xlfn.XLOOKUP(H$1,'Copy of PY1 Data(H)'!$A$1:$CZ$1,_xlfn.XLOOKUP($A210,'Copy of PY1 Data(H)'!$A$1:$A$288,'Copy of PY1 Data(H)'!$A$1:$CZ$288))</f>
        <v>0</v>
      </c>
      <c r="I210" s="180" cm="1">
        <f t="array" ref="I210">_xlfn.XLOOKUP(I$1,'Copy of PY1 Data(H)'!$A$1:$CZ$1,_xlfn.XLOOKUP($A210,'Copy of PY1 Data(H)'!$A$1:$A$288,'Copy of PY1 Data(H)'!$A$1:$CZ$288))</f>
        <v>0</v>
      </c>
      <c r="J210" s="180" cm="1">
        <f t="array" ref="J210">_xlfn.XLOOKUP(J$1,'Copy of PY1 Data(H)'!$A$1:$CZ$1,_xlfn.XLOOKUP($A210,'Copy of PY1 Data(H)'!$A$1:$A$288,'Copy of PY1 Data(H)'!$A$1:$CZ$288))</f>
        <v>0</v>
      </c>
      <c r="K210" s="180" cm="1">
        <f t="array" ref="K210">_xlfn.XLOOKUP(K$1,'Copy of PY1 Data(H)'!$A$1:$CZ$1,_xlfn.XLOOKUP($A210,'Copy of PY1 Data(H)'!$A$1:$A$288,'Copy of PY1 Data(H)'!$A$1:$CZ$288))</f>
        <v>0</v>
      </c>
      <c r="L210" s="180" cm="1">
        <f t="array" ref="L210">_xlfn.XLOOKUP(L$1,'Copy of PY1 Data(H)'!$A$1:$CZ$1,_xlfn.XLOOKUP($A210,'Copy of PY1 Data(H)'!$A$1:$A$288,'Copy of PY1 Data(H)'!$A$1:$CZ$288))</f>
        <v>5447824</v>
      </c>
      <c r="M210" s="180" cm="1">
        <f t="array" ref="M210">_xlfn.XLOOKUP(M$1,'Copy of PY1 Data(H)'!$A$1:$CZ$1,_xlfn.XLOOKUP($A210,'Copy of PY1 Data(H)'!$A$1:$A$288,'Copy of PY1 Data(H)'!$A$1:$CZ$288))</f>
        <v>0</v>
      </c>
      <c r="N210" s="180" cm="1">
        <f t="array" ref="N210">_xlfn.XLOOKUP(N$1,'Copy of PY1 Data(H)'!$A$1:$CZ$1,_xlfn.XLOOKUP($A210,'Copy of PY1 Data(H)'!$A$1:$A$288,'Copy of PY1 Data(H)'!$A$1:$CZ$288))</f>
        <v>0</v>
      </c>
      <c r="O210" s="180" cm="1">
        <f t="array" ref="O210">_xlfn.XLOOKUP(O$1,'Copy of PY1 Data(H)'!$A$1:$CZ$1,_xlfn.XLOOKUP($A210,'Copy of PY1 Data(H)'!$A$1:$A$288,'Copy of PY1 Data(H)'!$A$1:$CZ$288))</f>
        <v>0</v>
      </c>
      <c r="P210" s="180" cm="1">
        <f t="array" ref="P210">_xlfn.XLOOKUP(P$1,'Copy of PY1 Data(H)'!$A$1:$CZ$1,_xlfn.XLOOKUP($A210,'Copy of PY1 Data(H)'!$A$1:$A$288,'Copy of PY1 Data(H)'!$A$1:$CZ$288))</f>
        <v>0</v>
      </c>
      <c r="Q210" s="180" cm="1">
        <f t="array" ref="Q210">_xlfn.XLOOKUP(Q$1,'Copy of PY1 Data(H)'!$A$1:$CZ$1,_xlfn.XLOOKUP($A210,'Copy of PY1 Data(H)'!$A$1:$A$288,'Copy of PY1 Data(H)'!$A$1:$CZ$288))</f>
        <v>10733108</v>
      </c>
      <c r="R210" s="180" cm="1">
        <f t="array" ref="R210">_xlfn.XLOOKUP(R$1,'Copy of PY1 Data(H)'!$A$1:$CZ$1,_xlfn.XLOOKUP($A210,'Copy of PY1 Data(H)'!$A$1:$A$288,'Copy of PY1 Data(H)'!$A$1:$CZ$288))</f>
        <v>0</v>
      </c>
      <c r="S210" s="180" cm="1">
        <f t="array" ref="S210">_xlfn.XLOOKUP(S$1,'Copy of PY1 Data(H)'!$A$1:$CZ$1,_xlfn.XLOOKUP($A210,'Copy of PY1 Data(H)'!$A$1:$A$288,'Copy of PY1 Data(H)'!$A$1:$CZ$288))</f>
        <v>621564</v>
      </c>
      <c r="T210" s="180" cm="1">
        <f t="array" ref="T210">_xlfn.XLOOKUP(T$1,'Copy of PY1 Data(H)'!$A$1:$CZ$1,_xlfn.XLOOKUP($A210,'Copy of PY1 Data(H)'!$A$1:$A$288,'Copy of PY1 Data(H)'!$A$1:$CZ$288))</f>
        <v>0</v>
      </c>
      <c r="U210" s="180" cm="1">
        <f t="array" ref="U210">_xlfn.XLOOKUP(U$1,'Copy of PY1 Data(H)'!$A$1:$CZ$1,_xlfn.XLOOKUP($A210,'Copy of PY1 Data(H)'!$A$1:$A$288,'Copy of PY1 Data(H)'!$A$1:$CZ$288))</f>
        <v>0</v>
      </c>
      <c r="V210" s="180" cm="1">
        <f t="array" ref="V210">_xlfn.XLOOKUP(V$1,'Copy of PY1 Data(H)'!$A$1:$CZ$1,_xlfn.XLOOKUP($A210,'Copy of PY1 Data(H)'!$A$1:$A$288,'Copy of PY1 Data(H)'!$A$1:$CZ$288))</f>
        <v>0</v>
      </c>
      <c r="W210" s="180" cm="1">
        <f t="array" ref="W210">_xlfn.XLOOKUP(W$1,'Copy of PY1 Data(H)'!$A$1:$CZ$1,_xlfn.XLOOKUP($A210,'Copy of PY1 Data(H)'!$A$1:$A$288,'Copy of PY1 Data(H)'!$A$1:$CZ$288))</f>
        <v>0</v>
      </c>
      <c r="X210" s="180" cm="1">
        <f t="array" ref="X210">_xlfn.XLOOKUP(X$1,'Copy of PY1 Data(H)'!$A$1:$CZ$1,_xlfn.XLOOKUP($A210,'Copy of PY1 Data(H)'!$A$1:$A$288,'Copy of PY1 Data(H)'!$A$1:$CZ$288))</f>
        <v>0</v>
      </c>
      <c r="Y210" s="180" cm="1">
        <f t="array" ref="Y210">_xlfn.XLOOKUP(Y$1,'Copy of PY1 Data(H)'!$A$1:$CZ$1,_xlfn.XLOOKUP($A210,'Copy of PY1 Data(H)'!$A$1:$A$288,'Copy of PY1 Data(H)'!$A$1:$CZ$288))</f>
        <v>998457</v>
      </c>
      <c r="Z210" s="180" cm="1">
        <f t="array" ref="Z210">_xlfn.XLOOKUP(Z$1,'Copy of PY1 Data(H)'!$A$1:$CZ$1,_xlfn.XLOOKUP($A210,'Copy of PY1 Data(H)'!$A$1:$A$288,'Copy of PY1 Data(H)'!$A$1:$CZ$288))</f>
        <v>0</v>
      </c>
      <c r="AA210" s="180" cm="1">
        <f t="array" ref="AA210">_xlfn.XLOOKUP(AA$1,'Copy of PY1 Data(H)'!$A$1:$CZ$1,_xlfn.XLOOKUP($A210,'Copy of PY1 Data(H)'!$A$1:$A$288,'Copy of PY1 Data(H)'!$A$1:$CZ$288))</f>
        <v>0</v>
      </c>
      <c r="AB210" s="180" cm="1">
        <f t="array" ref="AB210">_xlfn.XLOOKUP(AB$1,'Copy of PY1 Data(H)'!$A$1:$CZ$1,_xlfn.XLOOKUP($A210,'Copy of PY1 Data(H)'!$A$1:$A$288,'Copy of PY1 Data(H)'!$A$1:$CZ$288))</f>
        <v>0</v>
      </c>
      <c r="AC210" s="180" cm="1">
        <f t="array" ref="AC210">_xlfn.XLOOKUP(AC$1,'Copy of PY1 Data(H)'!$A$1:$CZ$1,_xlfn.XLOOKUP($A210,'Copy of PY1 Data(H)'!$A$1:$A$288,'Copy of PY1 Data(H)'!$A$1:$CZ$288))</f>
        <v>0</v>
      </c>
      <c r="AD210" s="180" cm="1">
        <f t="array" ref="AD210">_xlfn.XLOOKUP(AD$1,'Copy of PY1 Data(H)'!$A$1:$CZ$1,_xlfn.XLOOKUP($A210,'Copy of PY1 Data(H)'!$A$1:$A$288,'Copy of PY1 Data(H)'!$A$1:$CZ$288))</f>
        <v>0</v>
      </c>
      <c r="AE210" s="180" cm="1">
        <f t="array" ref="AE210">_xlfn.XLOOKUP(AE$1,'Copy of PY1 Data(H)'!$A$1:$CZ$1,_xlfn.XLOOKUP($A210,'Copy of PY1 Data(H)'!$A$1:$A$288,'Copy of PY1 Data(H)'!$A$1:$CZ$288))</f>
        <v>0</v>
      </c>
      <c r="AF210" s="180" cm="1">
        <f t="array" ref="AF210">_xlfn.XLOOKUP(AF$1,'Copy of PY1 Data(H)'!$A$1:$CZ$1,_xlfn.XLOOKUP($A210,'Copy of PY1 Data(H)'!$A$1:$A$288,'Copy of PY1 Data(H)'!$A$1:$CZ$288))</f>
        <v>66354050</v>
      </c>
      <c r="AG210" s="180" cm="1">
        <f t="array" ref="AG210">_xlfn.XLOOKUP(AG$1,'Copy of PY1 Data(H)'!$A$1:$CZ$1,_xlfn.XLOOKUP($A210,'Copy of PY1 Data(H)'!$A$1:$A$288,'Copy of PY1 Data(H)'!$A$1:$CZ$288))</f>
        <v>0</v>
      </c>
      <c r="AH210" s="180" cm="1">
        <f t="array" ref="AH210">_xlfn.XLOOKUP(AH$1,'Copy of PY1 Data(H)'!$A$1:$CZ$1,_xlfn.XLOOKUP($A210,'Copy of PY1 Data(H)'!$A$1:$A$288,'Copy of PY1 Data(H)'!$A$1:$CZ$288))</f>
        <v>0</v>
      </c>
      <c r="AI210" s="180" cm="1">
        <f t="array" ref="AI210">_xlfn.XLOOKUP(AI$1,'Copy of PY1 Data(H)'!$A$1:$CZ$1,_xlfn.XLOOKUP($A210,'Copy of PY1 Data(H)'!$A$1:$A$288,'Copy of PY1 Data(H)'!$A$1:$CZ$288))</f>
        <v>0</v>
      </c>
      <c r="AJ210" s="180" cm="1">
        <f t="array" ref="AJ210">_xlfn.XLOOKUP(AJ$1,'Copy of PY1 Data(H)'!$A$1:$CZ$1,_xlfn.XLOOKUP($A210,'Copy of PY1 Data(H)'!$A$1:$A$288,'Copy of PY1 Data(H)'!$A$1:$CZ$288))</f>
        <v>0</v>
      </c>
      <c r="AK210" s="180" cm="1">
        <f t="array" ref="AK210">_xlfn.XLOOKUP(AK$1,'Copy of PY1 Data(H)'!$A$1:$CZ$1,_xlfn.XLOOKUP($A210,'Copy of PY1 Data(H)'!$A$1:$A$288,'Copy of PY1 Data(H)'!$A$1:$CZ$288))</f>
        <v>0</v>
      </c>
      <c r="AL210" s="180" cm="1">
        <f t="array" ref="AL210">_xlfn.XLOOKUP(AL$1,'Copy of PY1 Data(H)'!$A$1:$CZ$1,_xlfn.XLOOKUP($A210,'Copy of PY1 Data(H)'!$A$1:$A$288,'Copy of PY1 Data(H)'!$A$1:$CZ$288))</f>
        <v>0</v>
      </c>
      <c r="AM210" s="180" cm="1">
        <f t="array" ref="AM210">_xlfn.XLOOKUP(AM$1,'Copy of PY1 Data(H)'!$A$1:$CZ$1,_xlfn.XLOOKUP($A210,'Copy of PY1 Data(H)'!$A$1:$A$288,'Copy of PY1 Data(H)'!$A$1:$CZ$288))</f>
        <v>0</v>
      </c>
      <c r="AN210" s="180" cm="1">
        <f t="array" ref="AN210">_xlfn.XLOOKUP(AN$1,'Copy of PY1 Data(H)'!$A$1:$CZ$1,_xlfn.XLOOKUP($A210,'Copy of PY1 Data(H)'!$A$1:$A$288,'Copy of PY1 Data(H)'!$A$1:$CZ$288))</f>
        <v>0</v>
      </c>
      <c r="AO210" s="180" cm="1">
        <f t="array" ref="AO210">_xlfn.XLOOKUP(AO$1,'Copy of PY1 Data(H)'!$A$1:$CZ$1,_xlfn.XLOOKUP($A210,'Copy of PY1 Data(H)'!$A$1:$A$288,'Copy of PY1 Data(H)'!$A$1:$CZ$288))</f>
        <v>0</v>
      </c>
      <c r="AP210" s="180" cm="1">
        <f t="array" ref="AP210">_xlfn.XLOOKUP(AP$1,'Copy of PY1 Data(H)'!$A$1:$CZ$1,_xlfn.XLOOKUP($A210,'Copy of PY1 Data(H)'!$A$1:$A$288,'Copy of PY1 Data(H)'!$A$1:$CZ$288))</f>
        <v>4104713</v>
      </c>
      <c r="AQ210" s="180" cm="1">
        <f t="array" ref="AQ210">_xlfn.XLOOKUP(AQ$1,'Copy of PY1 Data(H)'!$A$1:$CZ$1,_xlfn.XLOOKUP($A210,'Copy of PY1 Data(H)'!$A$1:$A$288,'Copy of PY1 Data(H)'!$A$1:$CZ$288))</f>
        <v>0</v>
      </c>
      <c r="AR210" s="180" cm="1">
        <f t="array" ref="AR210">_xlfn.XLOOKUP(AR$1,'Copy of PY1 Data(H)'!$A$1:$CZ$1,_xlfn.XLOOKUP($A210,'Copy of PY1 Data(H)'!$A$1:$A$288,'Copy of PY1 Data(H)'!$A$1:$CZ$288))</f>
        <v>0</v>
      </c>
      <c r="AS210" s="180" cm="1">
        <f t="array" ref="AS210">_xlfn.XLOOKUP(AS$1,'Copy of PY1 Data(H)'!$A$1:$CZ$1,_xlfn.XLOOKUP($A210,'Copy of PY1 Data(H)'!$A$1:$A$288,'Copy of PY1 Data(H)'!$A$1:$CZ$288))</f>
        <v>0</v>
      </c>
      <c r="AT210" s="180" cm="1">
        <f t="array" ref="AT210">_xlfn.XLOOKUP(AT$1,'Copy of PY1 Data(H)'!$A$1:$CZ$1,_xlfn.XLOOKUP($A210,'Copy of PY1 Data(H)'!$A$1:$A$288,'Copy of PY1 Data(H)'!$A$1:$CZ$288))</f>
        <v>0</v>
      </c>
      <c r="AU210" s="180" cm="1">
        <f t="array" ref="AU210">_xlfn.XLOOKUP(AU$1,'Copy of PY1 Data(H)'!$A$1:$CZ$1,_xlfn.XLOOKUP($A210,'Copy of PY1 Data(H)'!$A$1:$A$288,'Copy of PY1 Data(H)'!$A$1:$CZ$288))</f>
        <v>0</v>
      </c>
      <c r="AV210" s="180" cm="1">
        <f t="array" ref="AV210">_xlfn.XLOOKUP(AV$1,'Copy of PY1 Data(H)'!$A$1:$CZ$1,_xlfn.XLOOKUP($A210,'Copy of PY1 Data(H)'!$A$1:$A$288,'Copy of PY1 Data(H)'!$A$1:$CZ$288))</f>
        <v>220224224</v>
      </c>
      <c r="AW210" s="180" cm="1">
        <f t="array" ref="AW210">_xlfn.XLOOKUP(AW$1,'Copy of PY1 Data(H)'!$A$1:$CZ$1,_xlfn.XLOOKUP($A210,'Copy of PY1 Data(H)'!$A$1:$A$288,'Copy of PY1 Data(H)'!$A$1:$CZ$288))</f>
        <v>0</v>
      </c>
      <c r="AX210" s="180" cm="1">
        <f t="array" ref="AX210">_xlfn.XLOOKUP(AX$1,'Copy of PY1 Data(H)'!$A$1:$CZ$1,_xlfn.XLOOKUP($A210,'Copy of PY1 Data(H)'!$A$1:$A$288,'Copy of PY1 Data(H)'!$A$1:$CZ$288))</f>
        <v>0</v>
      </c>
      <c r="AY210" s="180" cm="1">
        <f t="array" ref="AY210">_xlfn.XLOOKUP(AY$1,'Copy of PY1 Data(H)'!$A$1:$CZ$1,_xlfn.XLOOKUP($A210,'Copy of PY1 Data(H)'!$A$1:$A$288,'Copy of PY1 Data(H)'!$A$1:$CZ$288))</f>
        <v>0</v>
      </c>
      <c r="AZ210" s="180" cm="1">
        <f t="array" ref="AZ210">_xlfn.XLOOKUP(AZ$1,'Copy of PY1 Data(H)'!$A$1:$CZ$1,_xlfn.XLOOKUP($A210,'Copy of PY1 Data(H)'!$A$1:$A$288,'Copy of PY1 Data(H)'!$A$1:$CZ$288))</f>
        <v>0</v>
      </c>
      <c r="BA210" s="180" cm="1">
        <f t="array" ref="BA210">_xlfn.XLOOKUP(BA$1,'Copy of PY1 Data(H)'!$A$1:$CZ$1,_xlfn.XLOOKUP($A210,'Copy of PY1 Data(H)'!$A$1:$A$288,'Copy of PY1 Data(H)'!$A$1:$CZ$288))</f>
        <v>0</v>
      </c>
      <c r="BB210" s="180" cm="1">
        <f t="array" ref="BB210">_xlfn.XLOOKUP(BB$1,'Copy of PY1 Data(H)'!$A$1:$CZ$1,_xlfn.XLOOKUP($A210,'Copy of PY1 Data(H)'!$A$1:$A$288,'Copy of PY1 Data(H)'!$A$1:$CZ$288))</f>
        <v>0</v>
      </c>
      <c r="BC210" s="180" cm="1">
        <f t="array" ref="BC210">_xlfn.XLOOKUP(BC$1,'Copy of PY1 Data(H)'!$A$1:$CZ$1,_xlfn.XLOOKUP($A210,'Copy of PY1 Data(H)'!$A$1:$A$288,'Copy of PY1 Data(H)'!$A$1:$CZ$288))</f>
        <v>0</v>
      </c>
      <c r="BD210" s="180" cm="1">
        <f t="array" ref="BD210">_xlfn.XLOOKUP(BD$1,'Copy of PY1 Data(H)'!$A$1:$CZ$1,_xlfn.XLOOKUP($A210,'Copy of PY1 Data(H)'!$A$1:$A$288,'Copy of PY1 Data(H)'!$A$1:$CZ$288))</f>
        <v>0</v>
      </c>
      <c r="BE210" s="180" cm="1">
        <f t="array" ref="BE210">_xlfn.XLOOKUP(BE$1,'Copy of PY1 Data(H)'!$A$1:$CZ$1,_xlfn.XLOOKUP($A210,'Copy of PY1 Data(H)'!$A$1:$A$288,'Copy of PY1 Data(H)'!$A$1:$CZ$288))</f>
        <v>0</v>
      </c>
      <c r="BF210" s="180" cm="1">
        <f t="array" ref="BF210">_xlfn.XLOOKUP(BF$1,'Copy of PY1 Data(H)'!$A$1:$CZ$1,_xlfn.XLOOKUP($A210,'Copy of PY1 Data(H)'!$A$1:$A$288,'Copy of PY1 Data(H)'!$A$1:$CZ$288))</f>
        <v>0</v>
      </c>
      <c r="BG210" s="180" cm="1">
        <f t="array" ref="BG210">_xlfn.XLOOKUP(BG$1,'Copy of PY1 Data(H)'!$A$1:$CZ$1,_xlfn.XLOOKUP($A210,'Copy of PY1 Data(H)'!$A$1:$A$288,'Copy of PY1 Data(H)'!$A$1:$CZ$288))</f>
        <v>0</v>
      </c>
      <c r="BH210" s="180" cm="1">
        <f t="array" ref="BH210">_xlfn.XLOOKUP(BH$1,'Copy of PY1 Data(H)'!$A$1:$CZ$1,_xlfn.XLOOKUP($A210,'Copy of PY1 Data(H)'!$A$1:$A$288,'Copy of PY1 Data(H)'!$A$1:$CZ$288))</f>
        <v>0</v>
      </c>
      <c r="BI210" s="180" cm="1">
        <f t="array" ref="BI210">_xlfn.XLOOKUP(BI$1,'Copy of PY1 Data(H)'!$A$1:$CZ$1,_xlfn.XLOOKUP($A210,'Copy of PY1 Data(H)'!$A$1:$A$288,'Copy of PY1 Data(H)'!$A$1:$CZ$288))</f>
        <v>0</v>
      </c>
      <c r="BJ210" s="180" cm="1">
        <f t="array" ref="BJ210">_xlfn.XLOOKUP(BJ$1,'Copy of PY1 Data(H)'!$A$1:$CZ$1,_xlfn.XLOOKUP($A210,'Copy of PY1 Data(H)'!$A$1:$A$288,'Copy of PY1 Data(H)'!$A$1:$CZ$288))</f>
        <v>0</v>
      </c>
      <c r="BK210" s="180" cm="1">
        <f t="array" ref="BK210">_xlfn.XLOOKUP(BK$1,'Copy of PY1 Data(H)'!$A$1:$CZ$1,_xlfn.XLOOKUP($A210,'Copy of PY1 Data(H)'!$A$1:$A$288,'Copy of PY1 Data(H)'!$A$1:$CZ$288))</f>
        <v>0</v>
      </c>
      <c r="BL210" s="180" cm="1">
        <f t="array" ref="BL210">_xlfn.XLOOKUP(BL$1,'Copy of PY1 Data(H)'!$A$1:$CZ$1,_xlfn.XLOOKUP($A210,'Copy of PY1 Data(H)'!$A$1:$A$288,'Copy of PY1 Data(H)'!$A$1:$CZ$288))</f>
        <v>0</v>
      </c>
      <c r="BM210" s="180" cm="1">
        <f t="array" ref="BM210">_xlfn.XLOOKUP(BM$1,'Copy of PY1 Data(H)'!$A$1:$CZ$1,_xlfn.XLOOKUP($A210,'Copy of PY1 Data(H)'!$A$1:$A$288,'Copy of PY1 Data(H)'!$A$1:$CZ$288))</f>
        <v>0</v>
      </c>
      <c r="BN210" s="180" cm="1">
        <f t="array" ref="BN210">_xlfn.XLOOKUP(BN$1,'Copy of PY1 Data(H)'!$A$1:$CZ$1,_xlfn.XLOOKUP($A210,'Copy of PY1 Data(H)'!$A$1:$A$288,'Copy of PY1 Data(H)'!$A$1:$CZ$288))</f>
        <v>2554480</v>
      </c>
      <c r="BO210" s="180" cm="1">
        <f t="array" ref="BO210">_xlfn.XLOOKUP(BO$1,'Copy of PY1 Data(H)'!$A$1:$CZ$1,_xlfn.XLOOKUP($A210,'Copy of PY1 Data(H)'!$A$1:$A$288,'Copy of PY1 Data(H)'!$A$1:$CZ$288))</f>
        <v>0</v>
      </c>
      <c r="BP210" s="180" cm="1">
        <f t="array" ref="BP210">_xlfn.XLOOKUP(BP$1,'Copy of PY1 Data(H)'!$A$1:$CZ$1,_xlfn.XLOOKUP($A210,'Copy of PY1 Data(H)'!$A$1:$A$288,'Copy of PY1 Data(H)'!$A$1:$CZ$288))</f>
        <v>102255791</v>
      </c>
      <c r="BQ210" s="180" cm="1">
        <f t="array" ref="BQ210">_xlfn.XLOOKUP(BQ$1,'Copy of PY1 Data(H)'!$A$1:$CZ$1,_xlfn.XLOOKUP($A210,'Copy of PY1 Data(H)'!$A$1:$A$288,'Copy of PY1 Data(H)'!$A$1:$CZ$288))</f>
        <v>0</v>
      </c>
      <c r="BR210" s="180" cm="1">
        <f t="array" ref="BR210">_xlfn.XLOOKUP(BR$1,'Copy of PY1 Data(H)'!$A$1:$CZ$1,_xlfn.XLOOKUP($A210,'Copy of PY1 Data(H)'!$A$1:$A$288,'Copy of PY1 Data(H)'!$A$1:$CZ$288))</f>
        <v>2748564</v>
      </c>
      <c r="BS210" s="180" cm="1">
        <f t="array" ref="BS210">_xlfn.XLOOKUP(BS$1,'Copy of PY1 Data(H)'!$A$1:$CZ$1,_xlfn.XLOOKUP($A210,'Copy of PY1 Data(H)'!$A$1:$A$288,'Copy of PY1 Data(H)'!$A$1:$CZ$288))</f>
        <v>0</v>
      </c>
      <c r="BT210" s="180" cm="1">
        <f t="array" ref="BT210">_xlfn.XLOOKUP(BT$1,'Copy of PY1 Data(H)'!$A$1:$CZ$1,_xlfn.XLOOKUP($A210,'Copy of PY1 Data(H)'!$A$1:$A$288,'Copy of PY1 Data(H)'!$A$1:$CZ$288))</f>
        <v>0</v>
      </c>
      <c r="BU210" s="180" cm="1">
        <f t="array" ref="BU210">_xlfn.XLOOKUP(BU$1,'Copy of PY1 Data(H)'!$A$1:$CZ$1,_xlfn.XLOOKUP($A210,'Copy of PY1 Data(H)'!$A$1:$A$288,'Copy of PY1 Data(H)'!$A$1:$CZ$288))</f>
        <v>407273</v>
      </c>
      <c r="BV210" s="180" cm="1">
        <f t="array" ref="BV210">_xlfn.XLOOKUP(BV$1,'Copy of PY1 Data(H)'!$A$1:$CZ$1,_xlfn.XLOOKUP($A210,'Copy of PY1 Data(H)'!$A$1:$A$288,'Copy of PY1 Data(H)'!$A$1:$CZ$288))</f>
        <v>0</v>
      </c>
      <c r="BW210" s="180" cm="1">
        <f t="array" ref="BW210">_xlfn.XLOOKUP(BW$1,'Copy of PY1 Data(H)'!$A$1:$CZ$1,_xlfn.XLOOKUP($A210,'Copy of PY1 Data(H)'!$A$1:$A$288,'Copy of PY1 Data(H)'!$A$1:$CZ$288))</f>
        <v>0</v>
      </c>
      <c r="BX210" s="180" cm="1">
        <f t="array" ref="BX210">_xlfn.XLOOKUP(BX$1,'Copy of PY1 Data(H)'!$A$1:$CZ$1,_xlfn.XLOOKUP($A210,'Copy of PY1 Data(H)'!$A$1:$A$288,'Copy of PY1 Data(H)'!$A$1:$CZ$288))</f>
        <v>0</v>
      </c>
      <c r="BY210" s="180" cm="1">
        <f t="array" ref="BY210">_xlfn.XLOOKUP(BY$1,'Copy of PY1 Data(H)'!$A$1:$CZ$1,_xlfn.XLOOKUP($A210,'Copy of PY1 Data(H)'!$A$1:$A$288,'Copy of PY1 Data(H)'!$A$1:$CZ$288))</f>
        <v>0</v>
      </c>
      <c r="BZ210" s="180" cm="1">
        <f t="array" ref="BZ210">_xlfn.XLOOKUP(BZ$1,'Copy of PY1 Data(H)'!$A$1:$CZ$1,_xlfn.XLOOKUP($A210,'Copy of PY1 Data(H)'!$A$1:$A$288,'Copy of PY1 Data(H)'!$A$1:$CZ$288))</f>
        <v>557078</v>
      </c>
      <c r="CA210" s="180" cm="1">
        <f t="array" ref="CA210">_xlfn.XLOOKUP(CA$1,'Copy of PY1 Data(H)'!$A$1:$CZ$1,_xlfn.XLOOKUP($A210,'Copy of PY1 Data(H)'!$A$1:$A$288,'Copy of PY1 Data(H)'!$A$1:$CZ$288))</f>
        <v>0</v>
      </c>
      <c r="CB210" s="180" cm="1">
        <f t="array" ref="CB210">_xlfn.XLOOKUP(CB$1,'Copy of PY1 Data(H)'!$A$1:$CZ$1,_xlfn.XLOOKUP($A210,'Copy of PY1 Data(H)'!$A$1:$A$288,'Copy of PY1 Data(H)'!$A$1:$CZ$288))</f>
        <v>0</v>
      </c>
      <c r="CC210" s="180" cm="1">
        <f t="array" ref="CC210">_xlfn.XLOOKUP(CC$1,'Copy of PY1 Data(H)'!$A$1:$CZ$1,_xlfn.XLOOKUP($A210,'Copy of PY1 Data(H)'!$A$1:$A$288,'Copy of PY1 Data(H)'!$A$1:$CZ$288))</f>
        <v>0</v>
      </c>
      <c r="CD210" s="180" cm="1">
        <f t="array" ref="CD210">_xlfn.XLOOKUP(CD$1,'Copy of PY1 Data(H)'!$A$1:$CZ$1,_xlfn.XLOOKUP($A210,'Copy of PY1 Data(H)'!$A$1:$A$288,'Copy of PY1 Data(H)'!$A$1:$CZ$288))</f>
        <v>15543286</v>
      </c>
    </row>
    <row r="211" spans="1:82" s="968" customFormat="1" x14ac:dyDescent="0.3">
      <c r="B211" s="968" t="s">
        <v>2969</v>
      </c>
      <c r="D211" s="968" t="e" cm="1">
        <f t="array" ref="D211">_xlfn.XLOOKUP(D$1,'Copy of PY1 Data(H)'!$A$1:$CZ$1,_xlfn.XLOOKUP($B211,'Copy of PY1 Data(H)'!$A$1:$A$288,'Copy of PY1 Data(H)'!$A$1:$CZ$288))</f>
        <v>#N/A</v>
      </c>
      <c r="E211" s="968" t="e" cm="1">
        <f t="array" ref="E211">_xlfn.XLOOKUP(E$1,'Copy of PY1 Data(H)'!$A$1:$CZ$1,_xlfn.XLOOKUP($B211,'Copy of PY1 Data(H)'!$A$1:$A$288,'Copy of PY1 Data(H)'!$A$1:$CZ$288))</f>
        <v>#N/A</v>
      </c>
      <c r="F211" s="968" t="e" cm="1">
        <f t="array" ref="F211">_xlfn.XLOOKUP(F$1,'Copy of PY1 Data(H)'!$A$1:$CZ$1,_xlfn.XLOOKUP($B211,'Copy of PY1 Data(H)'!$A$1:$A$288,'Copy of PY1 Data(H)'!$A$1:$CZ$288))</f>
        <v>#N/A</v>
      </c>
      <c r="G211" s="968" t="e" cm="1">
        <f t="array" ref="G211">_xlfn.XLOOKUP(G$1,'Copy of PY1 Data(H)'!$A$1:$CZ$1,_xlfn.XLOOKUP($B211,'Copy of PY1 Data(H)'!$A$1:$A$288,'Copy of PY1 Data(H)'!$A$1:$CZ$288))</f>
        <v>#N/A</v>
      </c>
      <c r="H211" s="968" t="e" cm="1">
        <f t="array" ref="H211">_xlfn.XLOOKUP(H$1,'Copy of PY1 Data(H)'!$A$1:$CZ$1,_xlfn.XLOOKUP($B211,'Copy of PY1 Data(H)'!$A$1:$A$288,'Copy of PY1 Data(H)'!$A$1:$CZ$288))</f>
        <v>#N/A</v>
      </c>
      <c r="I211" s="968" t="e" cm="1">
        <f t="array" ref="I211">_xlfn.XLOOKUP(I$1,'Copy of PY1 Data(H)'!$A$1:$CZ$1,_xlfn.XLOOKUP($B211,'Copy of PY1 Data(H)'!$A$1:$A$288,'Copy of PY1 Data(H)'!$A$1:$CZ$288))</f>
        <v>#N/A</v>
      </c>
      <c r="J211" s="968" t="e" cm="1">
        <f t="array" ref="J211">_xlfn.XLOOKUP(J$1,'Copy of PY1 Data(H)'!$A$1:$CZ$1,_xlfn.XLOOKUP($B211,'Copy of PY1 Data(H)'!$A$1:$A$288,'Copy of PY1 Data(H)'!$A$1:$CZ$288))</f>
        <v>#N/A</v>
      </c>
      <c r="K211" s="968" t="e" cm="1">
        <f t="array" ref="K211">_xlfn.XLOOKUP(K$1,'Copy of PY1 Data(H)'!$A$1:$CZ$1,_xlfn.XLOOKUP($B211,'Copy of PY1 Data(H)'!$A$1:$A$288,'Copy of PY1 Data(H)'!$A$1:$CZ$288))</f>
        <v>#N/A</v>
      </c>
      <c r="L211" s="968" t="e" cm="1">
        <f t="array" ref="L211">_xlfn.XLOOKUP(L$1,'Copy of PY1 Data(H)'!$A$1:$CZ$1,_xlfn.XLOOKUP($B211,'Copy of PY1 Data(H)'!$A$1:$A$288,'Copy of PY1 Data(H)'!$A$1:$CZ$288))</f>
        <v>#N/A</v>
      </c>
      <c r="M211" s="968" t="e" cm="1">
        <f t="array" ref="M211">_xlfn.XLOOKUP(M$1,'Copy of PY1 Data(H)'!$A$1:$CZ$1,_xlfn.XLOOKUP($B211,'Copy of PY1 Data(H)'!$A$1:$A$288,'Copy of PY1 Data(H)'!$A$1:$CZ$288))</f>
        <v>#N/A</v>
      </c>
      <c r="N211" s="968" t="e" cm="1">
        <f t="array" ref="N211">_xlfn.XLOOKUP(N$1,'Copy of PY1 Data(H)'!$A$1:$CZ$1,_xlfn.XLOOKUP($B211,'Copy of PY1 Data(H)'!$A$1:$A$288,'Copy of PY1 Data(H)'!$A$1:$CZ$288))</f>
        <v>#N/A</v>
      </c>
      <c r="O211" s="968" t="e" cm="1">
        <f t="array" ref="O211">_xlfn.XLOOKUP(O$1,'Copy of PY1 Data(H)'!$A$1:$CZ$1,_xlfn.XLOOKUP($B211,'Copy of PY1 Data(H)'!$A$1:$A$288,'Copy of PY1 Data(H)'!$A$1:$CZ$288))</f>
        <v>#N/A</v>
      </c>
      <c r="P211" s="968" t="e" cm="1">
        <f t="array" ref="P211">_xlfn.XLOOKUP(P$1,'Copy of PY1 Data(H)'!$A$1:$CZ$1,_xlfn.XLOOKUP($B211,'Copy of PY1 Data(H)'!$A$1:$A$288,'Copy of PY1 Data(H)'!$A$1:$CZ$288))</f>
        <v>#N/A</v>
      </c>
      <c r="Q211" s="968" t="e" cm="1">
        <f t="array" ref="Q211">_xlfn.XLOOKUP(Q$1,'Copy of PY1 Data(H)'!$A$1:$CZ$1,_xlfn.XLOOKUP($B211,'Copy of PY1 Data(H)'!$A$1:$A$288,'Copy of PY1 Data(H)'!$A$1:$CZ$288))</f>
        <v>#N/A</v>
      </c>
      <c r="R211" s="968" t="e" cm="1">
        <f t="array" ref="R211">_xlfn.XLOOKUP(R$1,'Copy of PY1 Data(H)'!$A$1:$CZ$1,_xlfn.XLOOKUP($B211,'Copy of PY1 Data(H)'!$A$1:$A$288,'Copy of PY1 Data(H)'!$A$1:$CZ$288))</f>
        <v>#N/A</v>
      </c>
      <c r="S211" s="968" t="e" cm="1">
        <f t="array" ref="S211">_xlfn.XLOOKUP(S$1,'Copy of PY1 Data(H)'!$A$1:$CZ$1,_xlfn.XLOOKUP($B211,'Copy of PY1 Data(H)'!$A$1:$A$288,'Copy of PY1 Data(H)'!$A$1:$CZ$288))</f>
        <v>#N/A</v>
      </c>
      <c r="T211" s="968" t="e" cm="1">
        <f t="array" ref="T211">_xlfn.XLOOKUP(T$1,'Copy of PY1 Data(H)'!$A$1:$CZ$1,_xlfn.XLOOKUP($B211,'Copy of PY1 Data(H)'!$A$1:$A$288,'Copy of PY1 Data(H)'!$A$1:$CZ$288))</f>
        <v>#N/A</v>
      </c>
      <c r="U211" s="968" t="e" cm="1">
        <f t="array" ref="U211">_xlfn.XLOOKUP(U$1,'Copy of PY1 Data(H)'!$A$1:$CZ$1,_xlfn.XLOOKUP($B211,'Copy of PY1 Data(H)'!$A$1:$A$288,'Copy of PY1 Data(H)'!$A$1:$CZ$288))</f>
        <v>#N/A</v>
      </c>
      <c r="V211" s="968" t="e" cm="1">
        <f t="array" ref="V211">_xlfn.XLOOKUP(V$1,'Copy of PY1 Data(H)'!$A$1:$CZ$1,_xlfn.XLOOKUP($B211,'Copy of PY1 Data(H)'!$A$1:$A$288,'Copy of PY1 Data(H)'!$A$1:$CZ$288))</f>
        <v>#N/A</v>
      </c>
      <c r="W211" s="968" t="e" cm="1">
        <f t="array" ref="W211">_xlfn.XLOOKUP(W$1,'Copy of PY1 Data(H)'!$A$1:$CZ$1,_xlfn.XLOOKUP($B211,'Copy of PY1 Data(H)'!$A$1:$A$288,'Copy of PY1 Data(H)'!$A$1:$CZ$288))</f>
        <v>#N/A</v>
      </c>
      <c r="X211" s="968" t="e" cm="1">
        <f t="array" ref="X211">_xlfn.XLOOKUP(X$1,'Copy of PY1 Data(H)'!$A$1:$CZ$1,_xlfn.XLOOKUP($B211,'Copy of PY1 Data(H)'!$A$1:$A$288,'Copy of PY1 Data(H)'!$A$1:$CZ$288))</f>
        <v>#N/A</v>
      </c>
      <c r="Y211" s="968" t="e" cm="1">
        <f t="array" ref="Y211">_xlfn.XLOOKUP(Y$1,'Copy of PY1 Data(H)'!$A$1:$CZ$1,_xlfn.XLOOKUP($B211,'Copy of PY1 Data(H)'!$A$1:$A$288,'Copy of PY1 Data(H)'!$A$1:$CZ$288))</f>
        <v>#N/A</v>
      </c>
      <c r="Z211" s="968" t="e" cm="1">
        <f t="array" ref="Z211">_xlfn.XLOOKUP(Z$1,'Copy of PY1 Data(H)'!$A$1:$CZ$1,_xlfn.XLOOKUP($B211,'Copy of PY1 Data(H)'!$A$1:$A$288,'Copy of PY1 Data(H)'!$A$1:$CZ$288))</f>
        <v>#N/A</v>
      </c>
      <c r="AA211" s="968" t="e" cm="1">
        <f t="array" ref="AA211">_xlfn.XLOOKUP(AA$1,'Copy of PY1 Data(H)'!$A$1:$CZ$1,_xlfn.XLOOKUP($B211,'Copy of PY1 Data(H)'!$A$1:$A$288,'Copy of PY1 Data(H)'!$A$1:$CZ$288))</f>
        <v>#N/A</v>
      </c>
      <c r="AB211" s="968" t="e" cm="1">
        <f t="array" ref="AB211">_xlfn.XLOOKUP(AB$1,'Copy of PY1 Data(H)'!$A$1:$CZ$1,_xlfn.XLOOKUP($B211,'Copy of PY1 Data(H)'!$A$1:$A$288,'Copy of PY1 Data(H)'!$A$1:$CZ$288))</f>
        <v>#N/A</v>
      </c>
      <c r="AC211" s="968" t="e" cm="1">
        <f t="array" ref="AC211">_xlfn.XLOOKUP(AC$1,'Copy of PY1 Data(H)'!$A$1:$CZ$1,_xlfn.XLOOKUP($B211,'Copy of PY1 Data(H)'!$A$1:$A$288,'Copy of PY1 Data(H)'!$A$1:$CZ$288))</f>
        <v>#N/A</v>
      </c>
      <c r="AD211" s="968" t="e" cm="1">
        <f t="array" ref="AD211">_xlfn.XLOOKUP(AD$1,'Copy of PY1 Data(H)'!$A$1:$CZ$1,_xlfn.XLOOKUP($B211,'Copy of PY1 Data(H)'!$A$1:$A$288,'Copy of PY1 Data(H)'!$A$1:$CZ$288))</f>
        <v>#N/A</v>
      </c>
      <c r="AE211" s="968" t="e" cm="1">
        <f t="array" ref="AE211">_xlfn.XLOOKUP(AE$1,'Copy of PY1 Data(H)'!$A$1:$CZ$1,_xlfn.XLOOKUP($B211,'Copy of PY1 Data(H)'!$A$1:$A$288,'Copy of PY1 Data(H)'!$A$1:$CZ$288))</f>
        <v>#N/A</v>
      </c>
      <c r="AF211" s="968" t="e" cm="1">
        <f t="array" ref="AF211">_xlfn.XLOOKUP(AF$1,'Copy of PY1 Data(H)'!$A$1:$CZ$1,_xlfn.XLOOKUP($B211,'Copy of PY1 Data(H)'!$A$1:$A$288,'Copy of PY1 Data(H)'!$A$1:$CZ$288))</f>
        <v>#N/A</v>
      </c>
      <c r="AG211" s="968" t="e" cm="1">
        <f t="array" ref="AG211">_xlfn.XLOOKUP(AG$1,'Copy of PY1 Data(H)'!$A$1:$CZ$1,_xlfn.XLOOKUP($B211,'Copy of PY1 Data(H)'!$A$1:$A$288,'Copy of PY1 Data(H)'!$A$1:$CZ$288))</f>
        <v>#N/A</v>
      </c>
      <c r="AH211" s="968" t="e" cm="1">
        <f t="array" ref="AH211">_xlfn.XLOOKUP(AH$1,'Copy of PY1 Data(H)'!$A$1:$CZ$1,_xlfn.XLOOKUP($B211,'Copy of PY1 Data(H)'!$A$1:$A$288,'Copy of PY1 Data(H)'!$A$1:$CZ$288))</f>
        <v>#N/A</v>
      </c>
      <c r="AI211" s="968" t="e" cm="1">
        <f t="array" ref="AI211">_xlfn.XLOOKUP(AI$1,'Copy of PY1 Data(H)'!$A$1:$CZ$1,_xlfn.XLOOKUP($B211,'Copy of PY1 Data(H)'!$A$1:$A$288,'Copy of PY1 Data(H)'!$A$1:$CZ$288))</f>
        <v>#N/A</v>
      </c>
      <c r="AJ211" s="968" t="e" cm="1">
        <f t="array" ref="AJ211">_xlfn.XLOOKUP(AJ$1,'Copy of PY1 Data(H)'!$A$1:$CZ$1,_xlfn.XLOOKUP($B211,'Copy of PY1 Data(H)'!$A$1:$A$288,'Copy of PY1 Data(H)'!$A$1:$CZ$288))</f>
        <v>#N/A</v>
      </c>
      <c r="AK211" s="968" t="e" cm="1">
        <f t="array" ref="AK211">_xlfn.XLOOKUP(AK$1,'Copy of PY1 Data(H)'!$A$1:$CZ$1,_xlfn.XLOOKUP($B211,'Copy of PY1 Data(H)'!$A$1:$A$288,'Copy of PY1 Data(H)'!$A$1:$CZ$288))</f>
        <v>#N/A</v>
      </c>
      <c r="AL211" s="968" t="e" cm="1">
        <f t="array" ref="AL211">_xlfn.XLOOKUP(AL$1,'Copy of PY1 Data(H)'!$A$1:$CZ$1,_xlfn.XLOOKUP($B211,'Copy of PY1 Data(H)'!$A$1:$A$288,'Copy of PY1 Data(H)'!$A$1:$CZ$288))</f>
        <v>#N/A</v>
      </c>
      <c r="AM211" s="968" t="e" cm="1">
        <f t="array" ref="AM211">_xlfn.XLOOKUP(AM$1,'Copy of PY1 Data(H)'!$A$1:$CZ$1,_xlfn.XLOOKUP($B211,'Copy of PY1 Data(H)'!$A$1:$A$288,'Copy of PY1 Data(H)'!$A$1:$CZ$288))</f>
        <v>#N/A</v>
      </c>
      <c r="AN211" s="968" t="e" cm="1">
        <f t="array" ref="AN211">_xlfn.XLOOKUP(AN$1,'Copy of PY1 Data(H)'!$A$1:$CZ$1,_xlfn.XLOOKUP($B211,'Copy of PY1 Data(H)'!$A$1:$A$288,'Copy of PY1 Data(H)'!$A$1:$CZ$288))</f>
        <v>#N/A</v>
      </c>
      <c r="AO211" s="968" t="e" cm="1">
        <f t="array" ref="AO211">_xlfn.XLOOKUP(AO$1,'Copy of PY1 Data(H)'!$A$1:$CZ$1,_xlfn.XLOOKUP($B211,'Copy of PY1 Data(H)'!$A$1:$A$288,'Copy of PY1 Data(H)'!$A$1:$CZ$288))</f>
        <v>#N/A</v>
      </c>
      <c r="AP211" s="968" t="e" cm="1">
        <f t="array" ref="AP211">_xlfn.XLOOKUP(AP$1,'Copy of PY1 Data(H)'!$A$1:$CZ$1,_xlfn.XLOOKUP($B211,'Copy of PY1 Data(H)'!$A$1:$A$288,'Copy of PY1 Data(H)'!$A$1:$CZ$288))</f>
        <v>#N/A</v>
      </c>
      <c r="AQ211" s="968" t="e" cm="1">
        <f t="array" ref="AQ211">_xlfn.XLOOKUP(AQ$1,'Copy of PY1 Data(H)'!$A$1:$CZ$1,_xlfn.XLOOKUP($B211,'Copy of PY1 Data(H)'!$A$1:$A$288,'Copy of PY1 Data(H)'!$A$1:$CZ$288))</f>
        <v>#N/A</v>
      </c>
      <c r="AR211" s="968" t="e" cm="1">
        <f t="array" ref="AR211">_xlfn.XLOOKUP(AR$1,'Copy of PY1 Data(H)'!$A$1:$CZ$1,_xlfn.XLOOKUP($B211,'Copy of PY1 Data(H)'!$A$1:$A$288,'Copy of PY1 Data(H)'!$A$1:$CZ$288))</f>
        <v>#N/A</v>
      </c>
      <c r="AS211" s="968" t="e" cm="1">
        <f t="array" ref="AS211">_xlfn.XLOOKUP(AS$1,'Copy of PY1 Data(H)'!$A$1:$CZ$1,_xlfn.XLOOKUP($B211,'Copy of PY1 Data(H)'!$A$1:$A$288,'Copy of PY1 Data(H)'!$A$1:$CZ$288))</f>
        <v>#N/A</v>
      </c>
      <c r="AT211" s="968" t="e" cm="1">
        <f t="array" ref="AT211">_xlfn.XLOOKUP(AT$1,'Copy of PY1 Data(H)'!$A$1:$CZ$1,_xlfn.XLOOKUP($B211,'Copy of PY1 Data(H)'!$A$1:$A$288,'Copy of PY1 Data(H)'!$A$1:$CZ$288))</f>
        <v>#N/A</v>
      </c>
      <c r="AU211" s="968" t="e" cm="1">
        <f t="array" ref="AU211">_xlfn.XLOOKUP(AU$1,'Copy of PY1 Data(H)'!$A$1:$CZ$1,_xlfn.XLOOKUP($B211,'Copy of PY1 Data(H)'!$A$1:$A$288,'Copy of PY1 Data(H)'!$A$1:$CZ$288))</f>
        <v>#N/A</v>
      </c>
      <c r="AV211" s="968" t="e" cm="1">
        <f t="array" ref="AV211">_xlfn.XLOOKUP(AV$1,'Copy of PY1 Data(H)'!$A$1:$CZ$1,_xlfn.XLOOKUP($B211,'Copy of PY1 Data(H)'!$A$1:$A$288,'Copy of PY1 Data(H)'!$A$1:$CZ$288))</f>
        <v>#N/A</v>
      </c>
      <c r="AW211" s="968" t="e" cm="1">
        <f t="array" ref="AW211">_xlfn.XLOOKUP(AW$1,'Copy of PY1 Data(H)'!$A$1:$CZ$1,_xlfn.XLOOKUP($B211,'Copy of PY1 Data(H)'!$A$1:$A$288,'Copy of PY1 Data(H)'!$A$1:$CZ$288))</f>
        <v>#N/A</v>
      </c>
      <c r="AX211" s="968" t="e" cm="1">
        <f t="array" ref="AX211">_xlfn.XLOOKUP(AX$1,'Copy of PY1 Data(H)'!$A$1:$CZ$1,_xlfn.XLOOKUP($B211,'Copy of PY1 Data(H)'!$A$1:$A$288,'Copy of PY1 Data(H)'!$A$1:$CZ$288))</f>
        <v>#N/A</v>
      </c>
      <c r="AY211" s="968" t="e" cm="1">
        <f t="array" ref="AY211">_xlfn.XLOOKUP(AY$1,'Copy of PY1 Data(H)'!$A$1:$CZ$1,_xlfn.XLOOKUP($B211,'Copy of PY1 Data(H)'!$A$1:$A$288,'Copy of PY1 Data(H)'!$A$1:$CZ$288))</f>
        <v>#N/A</v>
      </c>
      <c r="AZ211" s="968" t="e" cm="1">
        <f t="array" ref="AZ211">_xlfn.XLOOKUP(AZ$1,'Copy of PY1 Data(H)'!$A$1:$CZ$1,_xlfn.XLOOKUP($B211,'Copy of PY1 Data(H)'!$A$1:$A$288,'Copy of PY1 Data(H)'!$A$1:$CZ$288))</f>
        <v>#N/A</v>
      </c>
      <c r="BA211" s="968" t="e" cm="1">
        <f t="array" ref="BA211">_xlfn.XLOOKUP(BA$1,'Copy of PY1 Data(H)'!$A$1:$CZ$1,_xlfn.XLOOKUP($B211,'Copy of PY1 Data(H)'!$A$1:$A$288,'Copy of PY1 Data(H)'!$A$1:$CZ$288))</f>
        <v>#N/A</v>
      </c>
      <c r="BB211" s="968" t="e" cm="1">
        <f t="array" ref="BB211">_xlfn.XLOOKUP(BB$1,'Copy of PY1 Data(H)'!$A$1:$CZ$1,_xlfn.XLOOKUP($B211,'Copy of PY1 Data(H)'!$A$1:$A$288,'Copy of PY1 Data(H)'!$A$1:$CZ$288))</f>
        <v>#N/A</v>
      </c>
      <c r="BC211" s="968" t="e" cm="1">
        <f t="array" ref="BC211">_xlfn.XLOOKUP(BC$1,'Copy of PY1 Data(H)'!$A$1:$CZ$1,_xlfn.XLOOKUP($B211,'Copy of PY1 Data(H)'!$A$1:$A$288,'Copy of PY1 Data(H)'!$A$1:$CZ$288))</f>
        <v>#N/A</v>
      </c>
      <c r="BD211" s="968" t="e" cm="1">
        <f t="array" ref="BD211">_xlfn.XLOOKUP(BD$1,'Copy of PY1 Data(H)'!$A$1:$CZ$1,_xlfn.XLOOKUP($B211,'Copy of PY1 Data(H)'!$A$1:$A$288,'Copy of PY1 Data(H)'!$A$1:$CZ$288))</f>
        <v>#N/A</v>
      </c>
      <c r="BE211" s="968" t="e" cm="1">
        <f t="array" ref="BE211">_xlfn.XLOOKUP(BE$1,'Copy of PY1 Data(H)'!$A$1:$CZ$1,_xlfn.XLOOKUP($B211,'Copy of PY1 Data(H)'!$A$1:$A$288,'Copy of PY1 Data(H)'!$A$1:$CZ$288))</f>
        <v>#N/A</v>
      </c>
      <c r="BF211" s="968" t="e" cm="1">
        <f t="array" ref="BF211">_xlfn.XLOOKUP(BF$1,'Copy of PY1 Data(H)'!$A$1:$CZ$1,_xlfn.XLOOKUP($B211,'Copy of PY1 Data(H)'!$A$1:$A$288,'Copy of PY1 Data(H)'!$A$1:$CZ$288))</f>
        <v>#N/A</v>
      </c>
      <c r="BG211" s="968" t="e" cm="1">
        <f t="array" ref="BG211">_xlfn.XLOOKUP(BG$1,'Copy of PY1 Data(H)'!$A$1:$CZ$1,_xlfn.XLOOKUP($B211,'Copy of PY1 Data(H)'!$A$1:$A$288,'Copy of PY1 Data(H)'!$A$1:$CZ$288))</f>
        <v>#N/A</v>
      </c>
      <c r="BH211" s="968" t="e" cm="1">
        <f t="array" ref="BH211">_xlfn.XLOOKUP(BH$1,'Copy of PY1 Data(H)'!$A$1:$CZ$1,_xlfn.XLOOKUP($B211,'Copy of PY1 Data(H)'!$A$1:$A$288,'Copy of PY1 Data(H)'!$A$1:$CZ$288))</f>
        <v>#N/A</v>
      </c>
      <c r="BI211" s="968" t="e" cm="1">
        <f t="array" ref="BI211">_xlfn.XLOOKUP(BI$1,'Copy of PY1 Data(H)'!$A$1:$CZ$1,_xlfn.XLOOKUP($B211,'Copy of PY1 Data(H)'!$A$1:$A$288,'Copy of PY1 Data(H)'!$A$1:$CZ$288))</f>
        <v>#N/A</v>
      </c>
      <c r="BJ211" s="968" t="e" cm="1">
        <f t="array" ref="BJ211">_xlfn.XLOOKUP(BJ$1,'Copy of PY1 Data(H)'!$A$1:$CZ$1,_xlfn.XLOOKUP($B211,'Copy of PY1 Data(H)'!$A$1:$A$288,'Copy of PY1 Data(H)'!$A$1:$CZ$288))</f>
        <v>#N/A</v>
      </c>
      <c r="BK211" s="968" t="e" cm="1">
        <f t="array" ref="BK211">_xlfn.XLOOKUP(BK$1,'Copy of PY1 Data(H)'!$A$1:$CZ$1,_xlfn.XLOOKUP($B211,'Copy of PY1 Data(H)'!$A$1:$A$288,'Copy of PY1 Data(H)'!$A$1:$CZ$288))</f>
        <v>#N/A</v>
      </c>
      <c r="BL211" s="968" t="e" cm="1">
        <f t="array" ref="BL211">_xlfn.XLOOKUP(BL$1,'Copy of PY1 Data(H)'!$A$1:$CZ$1,_xlfn.XLOOKUP($B211,'Copy of PY1 Data(H)'!$A$1:$A$288,'Copy of PY1 Data(H)'!$A$1:$CZ$288))</f>
        <v>#N/A</v>
      </c>
      <c r="BM211" s="968" t="e" cm="1">
        <f t="array" ref="BM211">_xlfn.XLOOKUP(BM$1,'Copy of PY1 Data(H)'!$A$1:$CZ$1,_xlfn.XLOOKUP($B211,'Copy of PY1 Data(H)'!$A$1:$A$288,'Copy of PY1 Data(H)'!$A$1:$CZ$288))</f>
        <v>#N/A</v>
      </c>
      <c r="BN211" s="968" t="e" cm="1">
        <f t="array" ref="BN211">_xlfn.XLOOKUP(BN$1,'Copy of PY1 Data(H)'!$A$1:$CZ$1,_xlfn.XLOOKUP($B211,'Copy of PY1 Data(H)'!$A$1:$A$288,'Copy of PY1 Data(H)'!$A$1:$CZ$288))</f>
        <v>#N/A</v>
      </c>
      <c r="BO211" s="968" t="e" cm="1">
        <f t="array" ref="BO211">_xlfn.XLOOKUP(BO$1,'Copy of PY1 Data(H)'!$A$1:$CZ$1,_xlfn.XLOOKUP($B211,'Copy of PY1 Data(H)'!$A$1:$A$288,'Copy of PY1 Data(H)'!$A$1:$CZ$288))</f>
        <v>#N/A</v>
      </c>
      <c r="BP211" s="968" t="e" cm="1">
        <f t="array" ref="BP211">_xlfn.XLOOKUP(BP$1,'Copy of PY1 Data(H)'!$A$1:$CZ$1,_xlfn.XLOOKUP($B211,'Copy of PY1 Data(H)'!$A$1:$A$288,'Copy of PY1 Data(H)'!$A$1:$CZ$288))</f>
        <v>#N/A</v>
      </c>
      <c r="BQ211" s="968" t="e" cm="1">
        <f t="array" ref="BQ211">_xlfn.XLOOKUP(BQ$1,'Copy of PY1 Data(H)'!$A$1:$CZ$1,_xlfn.XLOOKUP($B211,'Copy of PY1 Data(H)'!$A$1:$A$288,'Copy of PY1 Data(H)'!$A$1:$CZ$288))</f>
        <v>#N/A</v>
      </c>
      <c r="BR211" s="968" t="e" cm="1">
        <f t="array" ref="BR211">_xlfn.XLOOKUP(BR$1,'Copy of PY1 Data(H)'!$A$1:$CZ$1,_xlfn.XLOOKUP($B211,'Copy of PY1 Data(H)'!$A$1:$A$288,'Copy of PY1 Data(H)'!$A$1:$CZ$288))</f>
        <v>#N/A</v>
      </c>
      <c r="BS211" s="968" t="e" cm="1">
        <f t="array" ref="BS211">_xlfn.XLOOKUP(BS$1,'Copy of PY1 Data(H)'!$A$1:$CZ$1,_xlfn.XLOOKUP($B211,'Copy of PY1 Data(H)'!$A$1:$A$288,'Copy of PY1 Data(H)'!$A$1:$CZ$288))</f>
        <v>#N/A</v>
      </c>
      <c r="BT211" s="968" t="e" cm="1">
        <f t="array" ref="BT211">_xlfn.XLOOKUP(BT$1,'Copy of PY1 Data(H)'!$A$1:$CZ$1,_xlfn.XLOOKUP($B211,'Copy of PY1 Data(H)'!$A$1:$A$288,'Copy of PY1 Data(H)'!$A$1:$CZ$288))</f>
        <v>#N/A</v>
      </c>
      <c r="BU211" s="968" t="e" cm="1">
        <f t="array" ref="BU211">_xlfn.XLOOKUP(BU$1,'Copy of PY1 Data(H)'!$A$1:$CZ$1,_xlfn.XLOOKUP($B211,'Copy of PY1 Data(H)'!$A$1:$A$288,'Copy of PY1 Data(H)'!$A$1:$CZ$288))</f>
        <v>#N/A</v>
      </c>
      <c r="BV211" s="968" t="e" cm="1">
        <f t="array" ref="BV211">_xlfn.XLOOKUP(BV$1,'Copy of PY1 Data(H)'!$A$1:$CZ$1,_xlfn.XLOOKUP($B211,'Copy of PY1 Data(H)'!$A$1:$A$288,'Copy of PY1 Data(H)'!$A$1:$CZ$288))</f>
        <v>#N/A</v>
      </c>
      <c r="BW211" s="968" t="e" cm="1">
        <f t="array" ref="BW211">_xlfn.XLOOKUP(BW$1,'Copy of PY1 Data(H)'!$A$1:$CZ$1,_xlfn.XLOOKUP($B211,'Copy of PY1 Data(H)'!$A$1:$A$288,'Copy of PY1 Data(H)'!$A$1:$CZ$288))</f>
        <v>#N/A</v>
      </c>
      <c r="BX211" s="968" t="e" cm="1">
        <f t="array" ref="BX211">_xlfn.XLOOKUP(BX$1,'Copy of PY1 Data(H)'!$A$1:$CZ$1,_xlfn.XLOOKUP($B211,'Copy of PY1 Data(H)'!$A$1:$A$288,'Copy of PY1 Data(H)'!$A$1:$CZ$288))</f>
        <v>#N/A</v>
      </c>
      <c r="BY211" s="968" t="e" cm="1">
        <f t="array" ref="BY211">_xlfn.XLOOKUP(BY$1,'Copy of PY1 Data(H)'!$A$1:$CZ$1,_xlfn.XLOOKUP($B211,'Copy of PY1 Data(H)'!$A$1:$A$288,'Copy of PY1 Data(H)'!$A$1:$CZ$288))</f>
        <v>#N/A</v>
      </c>
      <c r="BZ211" s="968" t="e" cm="1">
        <f t="array" ref="BZ211">_xlfn.XLOOKUP(BZ$1,'Copy of PY1 Data(H)'!$A$1:$CZ$1,_xlfn.XLOOKUP($B211,'Copy of PY1 Data(H)'!$A$1:$A$288,'Copy of PY1 Data(H)'!$A$1:$CZ$288))</f>
        <v>#N/A</v>
      </c>
      <c r="CA211" s="968" t="e" cm="1">
        <f t="array" ref="CA211">_xlfn.XLOOKUP(CA$1,'Copy of PY1 Data(H)'!$A$1:$CZ$1,_xlfn.XLOOKUP($B211,'Copy of PY1 Data(H)'!$A$1:$A$288,'Copy of PY1 Data(H)'!$A$1:$CZ$288))</f>
        <v>#N/A</v>
      </c>
      <c r="CB211" s="968" t="e" cm="1">
        <f t="array" ref="CB211">_xlfn.XLOOKUP(CB$1,'Copy of PY1 Data(H)'!$A$1:$CZ$1,_xlfn.XLOOKUP($B211,'Copy of PY1 Data(H)'!$A$1:$A$288,'Copy of PY1 Data(H)'!$A$1:$CZ$288))</f>
        <v>#N/A</v>
      </c>
      <c r="CC211" s="968" t="e" cm="1">
        <f t="array" ref="CC211">_xlfn.XLOOKUP(CC$1,'Copy of PY1 Data(H)'!$A$1:$CZ$1,_xlfn.XLOOKUP($B211,'Copy of PY1 Data(H)'!$A$1:$A$288,'Copy of PY1 Data(H)'!$A$1:$CZ$288))</f>
        <v>#N/A</v>
      </c>
      <c r="CD211" s="968" t="e" cm="1">
        <f t="array" ref="CD211">_xlfn.XLOOKUP(CD$1,'Copy of PY1 Data(H)'!$A$1:$CZ$1,_xlfn.XLOOKUP($B211,'Copy of PY1 Data(H)'!$A$1:$A$288,'Copy of PY1 Data(H)'!$A$1:$CZ$288))</f>
        <v>#N/A</v>
      </c>
    </row>
    <row r="212" spans="1:82" x14ac:dyDescent="0.3">
      <c r="A212" s="180">
        <v>337</v>
      </c>
      <c r="C212" s="180"/>
      <c r="D212" s="180" cm="1">
        <f t="array" ref="D212">_xlfn.XLOOKUP(D$1,'Copy of PY1 Data(H)'!$A$1:$CZ$1,_xlfn.XLOOKUP($A212,'Copy of PY1 Data(H)'!$A$1:$A$288,'Copy of PY1 Data(H)'!$A$1:$CZ$288))</f>
        <v>700000</v>
      </c>
      <c r="E212" s="180" cm="1">
        <f t="array" ref="E212">_xlfn.XLOOKUP(E$1,'Copy of PY1 Data(H)'!$A$1:$CZ$1,_xlfn.XLOOKUP($A212,'Copy of PY1 Data(H)'!$A$1:$A$288,'Copy of PY1 Data(H)'!$A$1:$CZ$288))</f>
        <v>206845</v>
      </c>
      <c r="F212" s="180" cm="1">
        <f t="array" ref="F212">_xlfn.XLOOKUP(F$1,'Copy of PY1 Data(H)'!$A$1:$CZ$1,_xlfn.XLOOKUP($A212,'Copy of PY1 Data(H)'!$A$1:$A$288,'Copy of PY1 Data(H)'!$A$1:$CZ$288))</f>
        <v>0</v>
      </c>
      <c r="G212" s="180" cm="1">
        <f t="array" ref="G212">_xlfn.XLOOKUP(G$1,'Copy of PY1 Data(H)'!$A$1:$CZ$1,_xlfn.XLOOKUP($A212,'Copy of PY1 Data(H)'!$A$1:$A$288,'Copy of PY1 Data(H)'!$A$1:$CZ$288))</f>
        <v>0</v>
      </c>
      <c r="H212" s="180" cm="1">
        <f t="array" ref="H212">_xlfn.XLOOKUP(H$1,'Copy of PY1 Data(H)'!$A$1:$CZ$1,_xlfn.XLOOKUP($A212,'Copy of PY1 Data(H)'!$A$1:$A$288,'Copy of PY1 Data(H)'!$A$1:$CZ$288))</f>
        <v>0</v>
      </c>
      <c r="I212" s="180" cm="1">
        <f t="array" ref="I212">_xlfn.XLOOKUP(I$1,'Copy of PY1 Data(H)'!$A$1:$CZ$1,_xlfn.XLOOKUP($A212,'Copy of PY1 Data(H)'!$A$1:$A$288,'Copy of PY1 Data(H)'!$A$1:$CZ$288))</f>
        <v>0</v>
      </c>
      <c r="J212" s="180" cm="1">
        <f t="array" ref="J212">_xlfn.XLOOKUP(J$1,'Copy of PY1 Data(H)'!$A$1:$CZ$1,_xlfn.XLOOKUP($A212,'Copy of PY1 Data(H)'!$A$1:$A$288,'Copy of PY1 Data(H)'!$A$1:$CZ$288))</f>
        <v>0</v>
      </c>
      <c r="K212" s="180" cm="1">
        <f t="array" ref="K212">_xlfn.XLOOKUP(K$1,'Copy of PY1 Data(H)'!$A$1:$CZ$1,_xlfn.XLOOKUP($A212,'Copy of PY1 Data(H)'!$A$1:$A$288,'Copy of PY1 Data(H)'!$A$1:$CZ$288))</f>
        <v>0</v>
      </c>
      <c r="L212" s="180" cm="1">
        <f t="array" ref="L212">_xlfn.XLOOKUP(L$1,'Copy of PY1 Data(H)'!$A$1:$CZ$1,_xlfn.XLOOKUP($A212,'Copy of PY1 Data(H)'!$A$1:$A$288,'Copy of PY1 Data(H)'!$A$1:$CZ$288))</f>
        <v>4678483</v>
      </c>
      <c r="M212" s="180" cm="1">
        <f t="array" ref="M212">_xlfn.XLOOKUP(M$1,'Copy of PY1 Data(H)'!$A$1:$CZ$1,_xlfn.XLOOKUP($A212,'Copy of PY1 Data(H)'!$A$1:$A$288,'Copy of PY1 Data(H)'!$A$1:$CZ$288))</f>
        <v>97261057</v>
      </c>
      <c r="N212" s="180" cm="1">
        <f t="array" ref="N212">_xlfn.XLOOKUP(N$1,'Copy of PY1 Data(H)'!$A$1:$CZ$1,_xlfn.XLOOKUP($A212,'Copy of PY1 Data(H)'!$A$1:$A$288,'Copy of PY1 Data(H)'!$A$1:$CZ$288))</f>
        <v>0</v>
      </c>
      <c r="O212" s="180" cm="1">
        <f t="array" ref="O212">_xlfn.XLOOKUP(O$1,'Copy of PY1 Data(H)'!$A$1:$CZ$1,_xlfn.XLOOKUP($A212,'Copy of PY1 Data(H)'!$A$1:$A$288,'Copy of PY1 Data(H)'!$A$1:$CZ$288))</f>
        <v>7890407</v>
      </c>
      <c r="P212" s="180" cm="1">
        <f t="array" ref="P212">_xlfn.XLOOKUP(P$1,'Copy of PY1 Data(H)'!$A$1:$CZ$1,_xlfn.XLOOKUP($A212,'Copy of PY1 Data(H)'!$A$1:$A$288,'Copy of PY1 Data(H)'!$A$1:$CZ$288))</f>
        <v>0</v>
      </c>
      <c r="Q212" s="180" cm="1">
        <f t="array" ref="Q212">_xlfn.XLOOKUP(Q$1,'Copy of PY1 Data(H)'!$A$1:$CZ$1,_xlfn.XLOOKUP($A212,'Copy of PY1 Data(H)'!$A$1:$A$288,'Copy of PY1 Data(H)'!$A$1:$CZ$288))</f>
        <v>0</v>
      </c>
      <c r="R212" s="180" cm="1">
        <f t="array" ref="R212">_xlfn.XLOOKUP(R$1,'Copy of PY1 Data(H)'!$A$1:$CZ$1,_xlfn.XLOOKUP($A212,'Copy of PY1 Data(H)'!$A$1:$A$288,'Copy of PY1 Data(H)'!$A$1:$CZ$288))</f>
        <v>0</v>
      </c>
      <c r="S212" s="180" cm="1">
        <f t="array" ref="S212">_xlfn.XLOOKUP(S$1,'Copy of PY1 Data(H)'!$A$1:$CZ$1,_xlfn.XLOOKUP($A212,'Copy of PY1 Data(H)'!$A$1:$A$288,'Copy of PY1 Data(H)'!$A$1:$CZ$288))</f>
        <v>161345</v>
      </c>
      <c r="T212" s="180" cm="1">
        <f t="array" ref="T212">_xlfn.XLOOKUP(T$1,'Copy of PY1 Data(H)'!$A$1:$CZ$1,_xlfn.XLOOKUP($A212,'Copy of PY1 Data(H)'!$A$1:$A$288,'Copy of PY1 Data(H)'!$A$1:$CZ$288))</f>
        <v>749441</v>
      </c>
      <c r="U212" s="180" cm="1">
        <f t="array" ref="U212">_xlfn.XLOOKUP(U$1,'Copy of PY1 Data(H)'!$A$1:$CZ$1,_xlfn.XLOOKUP($A212,'Copy of PY1 Data(H)'!$A$1:$A$288,'Copy of PY1 Data(H)'!$A$1:$CZ$288))</f>
        <v>0</v>
      </c>
      <c r="V212" s="180" cm="1">
        <f t="array" ref="V212">_xlfn.XLOOKUP(V$1,'Copy of PY1 Data(H)'!$A$1:$CZ$1,_xlfn.XLOOKUP($A212,'Copy of PY1 Data(H)'!$A$1:$A$288,'Copy of PY1 Data(H)'!$A$1:$CZ$288))</f>
        <v>615114</v>
      </c>
      <c r="W212" s="180" cm="1">
        <f t="array" ref="W212">_xlfn.XLOOKUP(W$1,'Copy of PY1 Data(H)'!$A$1:$CZ$1,_xlfn.XLOOKUP($A212,'Copy of PY1 Data(H)'!$A$1:$A$288,'Copy of PY1 Data(H)'!$A$1:$CZ$288))</f>
        <v>0</v>
      </c>
      <c r="X212" s="180" cm="1">
        <f t="array" ref="X212">_xlfn.XLOOKUP(X$1,'Copy of PY1 Data(H)'!$A$1:$CZ$1,_xlfn.XLOOKUP($A212,'Copy of PY1 Data(H)'!$A$1:$A$288,'Copy of PY1 Data(H)'!$A$1:$CZ$288))</f>
        <v>0</v>
      </c>
      <c r="Y212" s="180" cm="1">
        <f t="array" ref="Y212">_xlfn.XLOOKUP(Y$1,'Copy of PY1 Data(H)'!$A$1:$CZ$1,_xlfn.XLOOKUP($A212,'Copy of PY1 Data(H)'!$A$1:$A$288,'Copy of PY1 Data(H)'!$A$1:$CZ$288))</f>
        <v>420881</v>
      </c>
      <c r="Z212" s="180" cm="1">
        <f t="array" ref="Z212">_xlfn.XLOOKUP(Z$1,'Copy of PY1 Data(H)'!$A$1:$CZ$1,_xlfn.XLOOKUP($A212,'Copy of PY1 Data(H)'!$A$1:$A$288,'Copy of PY1 Data(H)'!$A$1:$CZ$288))</f>
        <v>37779775</v>
      </c>
      <c r="AA212" s="180" cm="1">
        <f t="array" ref="AA212">_xlfn.XLOOKUP(AA$1,'Copy of PY1 Data(H)'!$A$1:$CZ$1,_xlfn.XLOOKUP($A212,'Copy of PY1 Data(H)'!$A$1:$A$288,'Copy of PY1 Data(H)'!$A$1:$CZ$288))</f>
        <v>0</v>
      </c>
      <c r="AB212" s="180" cm="1">
        <f t="array" ref="AB212">_xlfn.XLOOKUP(AB$1,'Copy of PY1 Data(H)'!$A$1:$CZ$1,_xlfn.XLOOKUP($A212,'Copy of PY1 Data(H)'!$A$1:$A$288,'Copy of PY1 Data(H)'!$A$1:$CZ$288))</f>
        <v>22951</v>
      </c>
      <c r="AC212" s="180" cm="1">
        <f t="array" ref="AC212">_xlfn.XLOOKUP(AC$1,'Copy of PY1 Data(H)'!$A$1:$CZ$1,_xlfn.XLOOKUP($A212,'Copy of PY1 Data(H)'!$A$1:$A$288,'Copy of PY1 Data(H)'!$A$1:$CZ$288))</f>
        <v>41065970</v>
      </c>
      <c r="AD212" s="180" cm="1">
        <f t="array" ref="AD212">_xlfn.XLOOKUP(AD$1,'Copy of PY1 Data(H)'!$A$1:$CZ$1,_xlfn.XLOOKUP($A212,'Copy of PY1 Data(H)'!$A$1:$A$288,'Copy of PY1 Data(H)'!$A$1:$CZ$288))</f>
        <v>0</v>
      </c>
      <c r="AE212" s="180" cm="1">
        <f t="array" ref="AE212">_xlfn.XLOOKUP(AE$1,'Copy of PY1 Data(H)'!$A$1:$CZ$1,_xlfn.XLOOKUP($A212,'Copy of PY1 Data(H)'!$A$1:$A$288,'Copy of PY1 Data(H)'!$A$1:$CZ$288))</f>
        <v>0</v>
      </c>
      <c r="AF212" s="180" cm="1">
        <f t="array" ref="AF212">_xlfn.XLOOKUP(AF$1,'Copy of PY1 Data(H)'!$A$1:$CZ$1,_xlfn.XLOOKUP($A212,'Copy of PY1 Data(H)'!$A$1:$A$288,'Copy of PY1 Data(H)'!$A$1:$CZ$288))</f>
        <v>58379295</v>
      </c>
      <c r="AG212" s="180" cm="1">
        <f t="array" ref="AG212">_xlfn.XLOOKUP(AG$1,'Copy of PY1 Data(H)'!$A$1:$CZ$1,_xlfn.XLOOKUP($A212,'Copy of PY1 Data(H)'!$A$1:$A$288,'Copy of PY1 Data(H)'!$A$1:$CZ$288))</f>
        <v>0</v>
      </c>
      <c r="AH212" s="180" cm="1">
        <f t="array" ref="AH212">_xlfn.XLOOKUP(AH$1,'Copy of PY1 Data(H)'!$A$1:$CZ$1,_xlfn.XLOOKUP($A212,'Copy of PY1 Data(H)'!$A$1:$A$288,'Copy of PY1 Data(H)'!$A$1:$CZ$288))</f>
        <v>0</v>
      </c>
      <c r="AI212" s="180" cm="1">
        <f t="array" ref="AI212">_xlfn.XLOOKUP(AI$1,'Copy of PY1 Data(H)'!$A$1:$CZ$1,_xlfn.XLOOKUP($A212,'Copy of PY1 Data(H)'!$A$1:$A$288,'Copy of PY1 Data(H)'!$A$1:$CZ$288))</f>
        <v>1749763</v>
      </c>
      <c r="AJ212" s="180" cm="1">
        <f t="array" ref="AJ212">_xlfn.XLOOKUP(AJ$1,'Copy of PY1 Data(H)'!$A$1:$CZ$1,_xlfn.XLOOKUP($A212,'Copy of PY1 Data(H)'!$A$1:$A$288,'Copy of PY1 Data(H)'!$A$1:$CZ$288))</f>
        <v>0</v>
      </c>
      <c r="AK212" s="180" cm="1">
        <f t="array" ref="AK212">_xlfn.XLOOKUP(AK$1,'Copy of PY1 Data(H)'!$A$1:$CZ$1,_xlfn.XLOOKUP($A212,'Copy of PY1 Data(H)'!$A$1:$A$288,'Copy of PY1 Data(H)'!$A$1:$CZ$288))</f>
        <v>0</v>
      </c>
      <c r="AL212" s="180" cm="1">
        <f t="array" ref="AL212">_xlfn.XLOOKUP(AL$1,'Copy of PY1 Data(H)'!$A$1:$CZ$1,_xlfn.XLOOKUP($A212,'Copy of PY1 Data(H)'!$A$1:$A$288,'Copy of PY1 Data(H)'!$A$1:$CZ$288))</f>
        <v>0</v>
      </c>
      <c r="AM212" s="180" cm="1">
        <f t="array" ref="AM212">_xlfn.XLOOKUP(AM$1,'Copy of PY1 Data(H)'!$A$1:$CZ$1,_xlfn.XLOOKUP($A212,'Copy of PY1 Data(H)'!$A$1:$A$288,'Copy of PY1 Data(H)'!$A$1:$CZ$288))</f>
        <v>0</v>
      </c>
      <c r="AN212" s="180" cm="1">
        <f t="array" ref="AN212">_xlfn.XLOOKUP(AN$1,'Copy of PY1 Data(H)'!$A$1:$CZ$1,_xlfn.XLOOKUP($A212,'Copy of PY1 Data(H)'!$A$1:$A$288,'Copy of PY1 Data(H)'!$A$1:$CZ$288))</f>
        <v>0</v>
      </c>
      <c r="AO212" s="180" cm="1">
        <f t="array" ref="AO212">_xlfn.XLOOKUP(AO$1,'Copy of PY1 Data(H)'!$A$1:$CZ$1,_xlfn.XLOOKUP($A212,'Copy of PY1 Data(H)'!$A$1:$A$288,'Copy of PY1 Data(H)'!$A$1:$CZ$288))</f>
        <v>0</v>
      </c>
      <c r="AP212" s="180" cm="1">
        <f t="array" ref="AP212">_xlfn.XLOOKUP(AP$1,'Copy of PY1 Data(H)'!$A$1:$CZ$1,_xlfn.XLOOKUP($A212,'Copy of PY1 Data(H)'!$A$1:$A$288,'Copy of PY1 Data(H)'!$A$1:$CZ$288))</f>
        <v>0</v>
      </c>
      <c r="AQ212" s="180" cm="1">
        <f t="array" ref="AQ212">_xlfn.XLOOKUP(AQ$1,'Copy of PY1 Data(H)'!$A$1:$CZ$1,_xlfn.XLOOKUP($A212,'Copy of PY1 Data(H)'!$A$1:$A$288,'Copy of PY1 Data(H)'!$A$1:$CZ$288))</f>
        <v>400000</v>
      </c>
      <c r="AR212" s="180" cm="1">
        <f t="array" ref="AR212">_xlfn.XLOOKUP(AR$1,'Copy of PY1 Data(H)'!$A$1:$CZ$1,_xlfn.XLOOKUP($A212,'Copy of PY1 Data(H)'!$A$1:$A$288,'Copy of PY1 Data(H)'!$A$1:$CZ$288))</f>
        <v>0</v>
      </c>
      <c r="AS212" s="180" cm="1">
        <f t="array" ref="AS212">_xlfn.XLOOKUP(AS$1,'Copy of PY1 Data(H)'!$A$1:$CZ$1,_xlfn.XLOOKUP($A212,'Copy of PY1 Data(H)'!$A$1:$A$288,'Copy of PY1 Data(H)'!$A$1:$CZ$288))</f>
        <v>0</v>
      </c>
      <c r="AT212" s="180" cm="1">
        <f t="array" ref="AT212">_xlfn.XLOOKUP(AT$1,'Copy of PY1 Data(H)'!$A$1:$CZ$1,_xlfn.XLOOKUP($A212,'Copy of PY1 Data(H)'!$A$1:$A$288,'Copy of PY1 Data(H)'!$A$1:$CZ$288))</f>
        <v>0</v>
      </c>
      <c r="AU212" s="180" cm="1">
        <f t="array" ref="AU212">_xlfn.XLOOKUP(AU$1,'Copy of PY1 Data(H)'!$A$1:$CZ$1,_xlfn.XLOOKUP($A212,'Copy of PY1 Data(H)'!$A$1:$A$288,'Copy of PY1 Data(H)'!$A$1:$CZ$288))</f>
        <v>384544193</v>
      </c>
      <c r="AV212" s="180" cm="1">
        <f t="array" ref="AV212">_xlfn.XLOOKUP(AV$1,'Copy of PY1 Data(H)'!$A$1:$CZ$1,_xlfn.XLOOKUP($A212,'Copy of PY1 Data(H)'!$A$1:$A$288,'Copy of PY1 Data(H)'!$A$1:$CZ$288))</f>
        <v>32295029</v>
      </c>
      <c r="AW212" s="180" cm="1">
        <f t="array" ref="AW212">_xlfn.XLOOKUP(AW$1,'Copy of PY1 Data(H)'!$A$1:$CZ$1,_xlfn.XLOOKUP($A212,'Copy of PY1 Data(H)'!$A$1:$A$288,'Copy of PY1 Data(H)'!$A$1:$CZ$288))</f>
        <v>1245301</v>
      </c>
      <c r="AX212" s="180" cm="1">
        <f t="array" ref="AX212">_xlfn.XLOOKUP(AX$1,'Copy of PY1 Data(H)'!$A$1:$CZ$1,_xlfn.XLOOKUP($A212,'Copy of PY1 Data(H)'!$A$1:$A$288,'Copy of PY1 Data(H)'!$A$1:$CZ$288))</f>
        <v>0</v>
      </c>
      <c r="AY212" s="180" cm="1">
        <f t="array" ref="AY212">_xlfn.XLOOKUP(AY$1,'Copy of PY1 Data(H)'!$A$1:$CZ$1,_xlfn.XLOOKUP($A212,'Copy of PY1 Data(H)'!$A$1:$A$288,'Copy of PY1 Data(H)'!$A$1:$CZ$288))</f>
        <v>0</v>
      </c>
      <c r="AZ212" s="180" cm="1">
        <f t="array" ref="AZ212">_xlfn.XLOOKUP(AZ$1,'Copy of PY1 Data(H)'!$A$1:$CZ$1,_xlfn.XLOOKUP($A212,'Copy of PY1 Data(H)'!$A$1:$A$288,'Copy of PY1 Data(H)'!$A$1:$CZ$288))</f>
        <v>10375</v>
      </c>
      <c r="BA212" s="180" cm="1">
        <f t="array" ref="BA212">_xlfn.XLOOKUP(BA$1,'Copy of PY1 Data(H)'!$A$1:$CZ$1,_xlfn.XLOOKUP($A212,'Copy of PY1 Data(H)'!$A$1:$A$288,'Copy of PY1 Data(H)'!$A$1:$CZ$288))</f>
        <v>0</v>
      </c>
      <c r="BB212" s="180" cm="1">
        <f t="array" ref="BB212">_xlfn.XLOOKUP(BB$1,'Copy of PY1 Data(H)'!$A$1:$CZ$1,_xlfn.XLOOKUP($A212,'Copy of PY1 Data(H)'!$A$1:$A$288,'Copy of PY1 Data(H)'!$A$1:$CZ$288))</f>
        <v>0</v>
      </c>
      <c r="BC212" s="180" cm="1">
        <f t="array" ref="BC212">_xlfn.XLOOKUP(BC$1,'Copy of PY1 Data(H)'!$A$1:$CZ$1,_xlfn.XLOOKUP($A212,'Copy of PY1 Data(H)'!$A$1:$A$288,'Copy of PY1 Data(H)'!$A$1:$CZ$288))</f>
        <v>0</v>
      </c>
      <c r="BD212" s="180" cm="1">
        <f t="array" ref="BD212">_xlfn.XLOOKUP(BD$1,'Copy of PY1 Data(H)'!$A$1:$CZ$1,_xlfn.XLOOKUP($A212,'Copy of PY1 Data(H)'!$A$1:$A$288,'Copy of PY1 Data(H)'!$A$1:$CZ$288))</f>
        <v>7267</v>
      </c>
      <c r="BE212" s="180" cm="1">
        <f t="array" ref="BE212">_xlfn.XLOOKUP(BE$1,'Copy of PY1 Data(H)'!$A$1:$CZ$1,_xlfn.XLOOKUP($A212,'Copy of PY1 Data(H)'!$A$1:$A$288,'Copy of PY1 Data(H)'!$A$1:$CZ$288))</f>
        <v>279208</v>
      </c>
      <c r="BF212" s="180" cm="1">
        <f t="array" ref="BF212">_xlfn.XLOOKUP(BF$1,'Copy of PY1 Data(H)'!$A$1:$CZ$1,_xlfn.XLOOKUP($A212,'Copy of PY1 Data(H)'!$A$1:$A$288,'Copy of PY1 Data(H)'!$A$1:$CZ$288))</f>
        <v>18635057</v>
      </c>
      <c r="BG212" s="180" cm="1">
        <f t="array" ref="BG212">_xlfn.XLOOKUP(BG$1,'Copy of PY1 Data(H)'!$A$1:$CZ$1,_xlfn.XLOOKUP($A212,'Copy of PY1 Data(H)'!$A$1:$A$288,'Copy of PY1 Data(H)'!$A$1:$CZ$288))</f>
        <v>0</v>
      </c>
      <c r="BH212" s="180" cm="1">
        <f t="array" ref="BH212">_xlfn.XLOOKUP(BH$1,'Copy of PY1 Data(H)'!$A$1:$CZ$1,_xlfn.XLOOKUP($A212,'Copy of PY1 Data(H)'!$A$1:$A$288,'Copy of PY1 Data(H)'!$A$1:$CZ$288))</f>
        <v>5756920</v>
      </c>
      <c r="BI212" s="180" cm="1">
        <f t="array" ref="BI212">_xlfn.XLOOKUP(BI$1,'Copy of PY1 Data(H)'!$A$1:$CZ$1,_xlfn.XLOOKUP($A212,'Copy of PY1 Data(H)'!$A$1:$A$288,'Copy of PY1 Data(H)'!$A$1:$CZ$288))</f>
        <v>768152</v>
      </c>
      <c r="BJ212" s="180" cm="1">
        <f t="array" ref="BJ212">_xlfn.XLOOKUP(BJ$1,'Copy of PY1 Data(H)'!$A$1:$CZ$1,_xlfn.XLOOKUP($A212,'Copy of PY1 Data(H)'!$A$1:$A$288,'Copy of PY1 Data(H)'!$A$1:$CZ$288))</f>
        <v>0</v>
      </c>
      <c r="BK212" s="180" cm="1">
        <f t="array" ref="BK212">_xlfn.XLOOKUP(BK$1,'Copy of PY1 Data(H)'!$A$1:$CZ$1,_xlfn.XLOOKUP($A212,'Copy of PY1 Data(H)'!$A$1:$A$288,'Copy of PY1 Data(H)'!$A$1:$CZ$288))</f>
        <v>0</v>
      </c>
      <c r="BL212" s="180" cm="1">
        <f t="array" ref="BL212">_xlfn.XLOOKUP(BL$1,'Copy of PY1 Data(H)'!$A$1:$CZ$1,_xlfn.XLOOKUP($A212,'Copy of PY1 Data(H)'!$A$1:$A$288,'Copy of PY1 Data(H)'!$A$1:$CZ$288))</f>
        <v>3134710</v>
      </c>
      <c r="BM212" s="180" cm="1">
        <f t="array" ref="BM212">_xlfn.XLOOKUP(BM$1,'Copy of PY1 Data(H)'!$A$1:$CZ$1,_xlfn.XLOOKUP($A212,'Copy of PY1 Data(H)'!$A$1:$A$288,'Copy of PY1 Data(H)'!$A$1:$CZ$288))</f>
        <v>20265056</v>
      </c>
      <c r="BN212" s="180" cm="1">
        <f t="array" ref="BN212">_xlfn.XLOOKUP(BN$1,'Copy of PY1 Data(H)'!$A$1:$CZ$1,_xlfn.XLOOKUP($A212,'Copy of PY1 Data(H)'!$A$1:$A$288,'Copy of PY1 Data(H)'!$A$1:$CZ$288))</f>
        <v>607873</v>
      </c>
      <c r="BO212" s="180" cm="1">
        <f t="array" ref="BO212">_xlfn.XLOOKUP(BO$1,'Copy of PY1 Data(H)'!$A$1:$CZ$1,_xlfn.XLOOKUP($A212,'Copy of PY1 Data(H)'!$A$1:$A$288,'Copy of PY1 Data(H)'!$A$1:$CZ$288))</f>
        <v>40015535</v>
      </c>
      <c r="BP212" s="180" cm="1">
        <f t="array" ref="BP212">_xlfn.XLOOKUP(BP$1,'Copy of PY1 Data(H)'!$A$1:$CZ$1,_xlfn.XLOOKUP($A212,'Copy of PY1 Data(H)'!$A$1:$A$288,'Copy of PY1 Data(H)'!$A$1:$CZ$288))</f>
        <v>111467663</v>
      </c>
      <c r="BQ212" s="180" cm="1">
        <f t="array" ref="BQ212">_xlfn.XLOOKUP(BQ$1,'Copy of PY1 Data(H)'!$A$1:$CZ$1,_xlfn.XLOOKUP($A212,'Copy of PY1 Data(H)'!$A$1:$A$288,'Copy of PY1 Data(H)'!$A$1:$CZ$288))</f>
        <v>12967</v>
      </c>
      <c r="BR212" s="180" cm="1">
        <f t="array" ref="BR212">_xlfn.XLOOKUP(BR$1,'Copy of PY1 Data(H)'!$A$1:$CZ$1,_xlfn.XLOOKUP($A212,'Copy of PY1 Data(H)'!$A$1:$A$288,'Copy of PY1 Data(H)'!$A$1:$CZ$288))</f>
        <v>12486666</v>
      </c>
      <c r="BS212" s="180" cm="1">
        <f t="array" ref="BS212">_xlfn.XLOOKUP(BS$1,'Copy of PY1 Data(H)'!$A$1:$CZ$1,_xlfn.XLOOKUP($A212,'Copy of PY1 Data(H)'!$A$1:$A$288,'Copy of PY1 Data(H)'!$A$1:$CZ$288))</f>
        <v>0</v>
      </c>
      <c r="BT212" s="180" cm="1">
        <f t="array" ref="BT212">_xlfn.XLOOKUP(BT$1,'Copy of PY1 Data(H)'!$A$1:$CZ$1,_xlfn.XLOOKUP($A212,'Copy of PY1 Data(H)'!$A$1:$A$288,'Copy of PY1 Data(H)'!$A$1:$CZ$288))</f>
        <v>0</v>
      </c>
      <c r="BU212" s="180" cm="1">
        <f t="array" ref="BU212">_xlfn.XLOOKUP(BU$1,'Copy of PY1 Data(H)'!$A$1:$CZ$1,_xlfn.XLOOKUP($A212,'Copy of PY1 Data(H)'!$A$1:$A$288,'Copy of PY1 Data(H)'!$A$1:$CZ$288))</f>
        <v>26547</v>
      </c>
      <c r="BV212" s="180" cm="1">
        <f t="array" ref="BV212">_xlfn.XLOOKUP(BV$1,'Copy of PY1 Data(H)'!$A$1:$CZ$1,_xlfn.XLOOKUP($A212,'Copy of PY1 Data(H)'!$A$1:$A$288,'Copy of PY1 Data(H)'!$A$1:$CZ$288))</f>
        <v>0</v>
      </c>
      <c r="BW212" s="180" cm="1">
        <f t="array" ref="BW212">_xlfn.XLOOKUP(BW$1,'Copy of PY1 Data(H)'!$A$1:$CZ$1,_xlfn.XLOOKUP($A212,'Copy of PY1 Data(H)'!$A$1:$A$288,'Copy of PY1 Data(H)'!$A$1:$CZ$288))</f>
        <v>8391954</v>
      </c>
      <c r="BX212" s="180" cm="1">
        <f t="array" ref="BX212">_xlfn.XLOOKUP(BX$1,'Copy of PY1 Data(H)'!$A$1:$CZ$1,_xlfn.XLOOKUP($A212,'Copy of PY1 Data(H)'!$A$1:$A$288,'Copy of PY1 Data(H)'!$A$1:$CZ$288))</f>
        <v>0</v>
      </c>
      <c r="BY212" s="180" cm="1">
        <f t="array" ref="BY212">_xlfn.XLOOKUP(BY$1,'Copy of PY1 Data(H)'!$A$1:$CZ$1,_xlfn.XLOOKUP($A212,'Copy of PY1 Data(H)'!$A$1:$A$288,'Copy of PY1 Data(H)'!$A$1:$CZ$288))</f>
        <v>87554756</v>
      </c>
      <c r="BZ212" s="180" cm="1">
        <f t="array" ref="BZ212">_xlfn.XLOOKUP(BZ$1,'Copy of PY1 Data(H)'!$A$1:$CZ$1,_xlfn.XLOOKUP($A212,'Copy of PY1 Data(H)'!$A$1:$A$288,'Copy of PY1 Data(H)'!$A$1:$CZ$288))</f>
        <v>7724</v>
      </c>
      <c r="CA212" s="180" cm="1">
        <f t="array" ref="CA212">_xlfn.XLOOKUP(CA$1,'Copy of PY1 Data(H)'!$A$1:$CZ$1,_xlfn.XLOOKUP($A212,'Copy of PY1 Data(H)'!$A$1:$A$288,'Copy of PY1 Data(H)'!$A$1:$CZ$288))</f>
        <v>18708858</v>
      </c>
      <c r="CB212" s="180" cm="1">
        <f t="array" ref="CB212">_xlfn.XLOOKUP(CB$1,'Copy of PY1 Data(H)'!$A$1:$CZ$1,_xlfn.XLOOKUP($A212,'Copy of PY1 Data(H)'!$A$1:$A$288,'Copy of PY1 Data(H)'!$A$1:$CZ$288))</f>
        <v>145512</v>
      </c>
      <c r="CC212" s="180" cm="1">
        <f t="array" ref="CC212">_xlfn.XLOOKUP(CC$1,'Copy of PY1 Data(H)'!$A$1:$CZ$1,_xlfn.XLOOKUP($A212,'Copy of PY1 Data(H)'!$A$1:$A$288,'Copy of PY1 Data(H)'!$A$1:$CZ$288))</f>
        <v>0</v>
      </c>
      <c r="CD212" s="180" cm="1">
        <f t="array" ref="CD212">_xlfn.XLOOKUP(CD$1,'Copy of PY1 Data(H)'!$A$1:$CZ$1,_xlfn.XLOOKUP($A212,'Copy of PY1 Data(H)'!$A$1:$A$288,'Copy of PY1 Data(H)'!$A$1:$CZ$288))</f>
        <v>44678617</v>
      </c>
    </row>
    <row r="213" spans="1:82" x14ac:dyDescent="0.3">
      <c r="A213" s="180">
        <v>343</v>
      </c>
      <c r="C213" s="180"/>
      <c r="D213" s="180" cm="1">
        <f t="array" ref="D213">_xlfn.XLOOKUP(D$1,'Copy of PY1 Data(H)'!$A$1:$CZ$1,_xlfn.XLOOKUP($A213,'Copy of PY1 Data(H)'!$A$1:$A$288,'Copy of PY1 Data(H)'!$A$1:$CZ$288))</f>
        <v>0</v>
      </c>
      <c r="E213" s="180" cm="1">
        <f t="array" ref="E213">_xlfn.XLOOKUP(E$1,'Copy of PY1 Data(H)'!$A$1:$CZ$1,_xlfn.XLOOKUP($A213,'Copy of PY1 Data(H)'!$A$1:$A$288,'Copy of PY1 Data(H)'!$A$1:$CZ$288))</f>
        <v>53277</v>
      </c>
      <c r="F213" s="180" cm="1">
        <f t="array" ref="F213">_xlfn.XLOOKUP(F$1,'Copy of PY1 Data(H)'!$A$1:$CZ$1,_xlfn.XLOOKUP($A213,'Copy of PY1 Data(H)'!$A$1:$A$288,'Copy of PY1 Data(H)'!$A$1:$CZ$288))</f>
        <v>0</v>
      </c>
      <c r="G213" s="180" cm="1">
        <f t="array" ref="G213">_xlfn.XLOOKUP(G$1,'Copy of PY1 Data(H)'!$A$1:$CZ$1,_xlfn.XLOOKUP($A213,'Copy of PY1 Data(H)'!$A$1:$A$288,'Copy of PY1 Data(H)'!$A$1:$CZ$288))</f>
        <v>0</v>
      </c>
      <c r="H213" s="180" cm="1">
        <f t="array" ref="H213">_xlfn.XLOOKUP(H$1,'Copy of PY1 Data(H)'!$A$1:$CZ$1,_xlfn.XLOOKUP($A213,'Copy of PY1 Data(H)'!$A$1:$A$288,'Copy of PY1 Data(H)'!$A$1:$CZ$288))</f>
        <v>79463</v>
      </c>
      <c r="I213" s="180" cm="1">
        <f t="array" ref="I213">_xlfn.XLOOKUP(I$1,'Copy of PY1 Data(H)'!$A$1:$CZ$1,_xlfn.XLOOKUP($A213,'Copy of PY1 Data(H)'!$A$1:$A$288,'Copy of PY1 Data(H)'!$A$1:$CZ$288))</f>
        <v>0</v>
      </c>
      <c r="J213" s="180" cm="1">
        <f t="array" ref="J213">_xlfn.XLOOKUP(J$1,'Copy of PY1 Data(H)'!$A$1:$CZ$1,_xlfn.XLOOKUP($A213,'Copy of PY1 Data(H)'!$A$1:$A$288,'Copy of PY1 Data(H)'!$A$1:$CZ$288))</f>
        <v>0</v>
      </c>
      <c r="K213" s="180" cm="1">
        <f t="array" ref="K213">_xlfn.XLOOKUP(K$1,'Copy of PY1 Data(H)'!$A$1:$CZ$1,_xlfn.XLOOKUP($A213,'Copy of PY1 Data(H)'!$A$1:$A$288,'Copy of PY1 Data(H)'!$A$1:$CZ$288))</f>
        <v>0</v>
      </c>
      <c r="L213" s="180" cm="1">
        <f t="array" ref="L213">_xlfn.XLOOKUP(L$1,'Copy of PY1 Data(H)'!$A$1:$CZ$1,_xlfn.XLOOKUP($A213,'Copy of PY1 Data(H)'!$A$1:$A$288,'Copy of PY1 Data(H)'!$A$1:$CZ$288))</f>
        <v>363060</v>
      </c>
      <c r="M213" s="180" cm="1">
        <f t="array" ref="M213">_xlfn.XLOOKUP(M$1,'Copy of PY1 Data(H)'!$A$1:$CZ$1,_xlfn.XLOOKUP($A213,'Copy of PY1 Data(H)'!$A$1:$A$288,'Copy of PY1 Data(H)'!$A$1:$CZ$288))</f>
        <v>10654869</v>
      </c>
      <c r="N213" s="180" cm="1">
        <f t="array" ref="N213">_xlfn.XLOOKUP(N$1,'Copy of PY1 Data(H)'!$A$1:$CZ$1,_xlfn.XLOOKUP($A213,'Copy of PY1 Data(H)'!$A$1:$A$288,'Copy of PY1 Data(H)'!$A$1:$CZ$288))</f>
        <v>0</v>
      </c>
      <c r="O213" s="180" cm="1">
        <f t="array" ref="O213">_xlfn.XLOOKUP(O$1,'Copy of PY1 Data(H)'!$A$1:$CZ$1,_xlfn.XLOOKUP($A213,'Copy of PY1 Data(H)'!$A$1:$A$288,'Copy of PY1 Data(H)'!$A$1:$CZ$288))</f>
        <v>433565</v>
      </c>
      <c r="P213" s="180" cm="1">
        <f t="array" ref="P213">_xlfn.XLOOKUP(P$1,'Copy of PY1 Data(H)'!$A$1:$CZ$1,_xlfn.XLOOKUP($A213,'Copy of PY1 Data(H)'!$A$1:$A$288,'Copy of PY1 Data(H)'!$A$1:$CZ$288))</f>
        <v>0</v>
      </c>
      <c r="Q213" s="180" cm="1">
        <f t="array" ref="Q213">_xlfn.XLOOKUP(Q$1,'Copy of PY1 Data(H)'!$A$1:$CZ$1,_xlfn.XLOOKUP($A213,'Copy of PY1 Data(H)'!$A$1:$A$288,'Copy of PY1 Data(H)'!$A$1:$CZ$288))</f>
        <v>256269</v>
      </c>
      <c r="R213" s="180" cm="1">
        <f t="array" ref="R213">_xlfn.XLOOKUP(R$1,'Copy of PY1 Data(H)'!$A$1:$CZ$1,_xlfn.XLOOKUP($A213,'Copy of PY1 Data(H)'!$A$1:$A$288,'Copy of PY1 Data(H)'!$A$1:$CZ$288))</f>
        <v>0</v>
      </c>
      <c r="S213" s="180" cm="1">
        <f t="array" ref="S213">_xlfn.XLOOKUP(S$1,'Copy of PY1 Data(H)'!$A$1:$CZ$1,_xlfn.XLOOKUP($A213,'Copy of PY1 Data(H)'!$A$1:$A$288,'Copy of PY1 Data(H)'!$A$1:$CZ$288))</f>
        <v>8823</v>
      </c>
      <c r="T213" s="180" cm="1">
        <f t="array" ref="T213">_xlfn.XLOOKUP(T$1,'Copy of PY1 Data(H)'!$A$1:$CZ$1,_xlfn.XLOOKUP($A213,'Copy of PY1 Data(H)'!$A$1:$A$288,'Copy of PY1 Data(H)'!$A$1:$CZ$288))</f>
        <v>0</v>
      </c>
      <c r="U213" s="180" cm="1">
        <f t="array" ref="U213">_xlfn.XLOOKUP(U$1,'Copy of PY1 Data(H)'!$A$1:$CZ$1,_xlfn.XLOOKUP($A213,'Copy of PY1 Data(H)'!$A$1:$A$288,'Copy of PY1 Data(H)'!$A$1:$CZ$288))</f>
        <v>0</v>
      </c>
      <c r="V213" s="180" cm="1">
        <f t="array" ref="V213">_xlfn.XLOOKUP(V$1,'Copy of PY1 Data(H)'!$A$1:$CZ$1,_xlfn.XLOOKUP($A213,'Copy of PY1 Data(H)'!$A$1:$A$288,'Copy of PY1 Data(H)'!$A$1:$CZ$288))</f>
        <v>131400</v>
      </c>
      <c r="W213" s="180" cm="1">
        <f t="array" ref="W213">_xlfn.XLOOKUP(W$1,'Copy of PY1 Data(H)'!$A$1:$CZ$1,_xlfn.XLOOKUP($A213,'Copy of PY1 Data(H)'!$A$1:$A$288,'Copy of PY1 Data(H)'!$A$1:$CZ$288))</f>
        <v>0</v>
      </c>
      <c r="X213" s="180" cm="1">
        <f t="array" ref="X213">_xlfn.XLOOKUP(X$1,'Copy of PY1 Data(H)'!$A$1:$CZ$1,_xlfn.XLOOKUP($A213,'Copy of PY1 Data(H)'!$A$1:$A$288,'Copy of PY1 Data(H)'!$A$1:$CZ$288))</f>
        <v>0</v>
      </c>
      <c r="Y213" s="180" cm="1">
        <f t="array" ref="Y213">_xlfn.XLOOKUP(Y$1,'Copy of PY1 Data(H)'!$A$1:$CZ$1,_xlfn.XLOOKUP($A213,'Copy of PY1 Data(H)'!$A$1:$A$288,'Copy of PY1 Data(H)'!$A$1:$CZ$288))</f>
        <v>18119</v>
      </c>
      <c r="Z213" s="180" cm="1">
        <f t="array" ref="Z213">_xlfn.XLOOKUP(Z$1,'Copy of PY1 Data(H)'!$A$1:$CZ$1,_xlfn.XLOOKUP($A213,'Copy of PY1 Data(H)'!$A$1:$A$288,'Copy of PY1 Data(H)'!$A$1:$CZ$288))</f>
        <v>2590321</v>
      </c>
      <c r="AA213" s="180" cm="1">
        <f t="array" ref="AA213">_xlfn.XLOOKUP(AA$1,'Copy of PY1 Data(H)'!$A$1:$CZ$1,_xlfn.XLOOKUP($A213,'Copy of PY1 Data(H)'!$A$1:$A$288,'Copy of PY1 Data(H)'!$A$1:$CZ$288))</f>
        <v>0</v>
      </c>
      <c r="AB213" s="180" cm="1">
        <f t="array" ref="AB213">_xlfn.XLOOKUP(AB$1,'Copy of PY1 Data(H)'!$A$1:$CZ$1,_xlfn.XLOOKUP($A213,'Copy of PY1 Data(H)'!$A$1:$A$288,'Copy of PY1 Data(H)'!$A$1:$CZ$288))</f>
        <v>11476</v>
      </c>
      <c r="AC213" s="180" cm="1">
        <f t="array" ref="AC213">_xlfn.XLOOKUP(AC$1,'Copy of PY1 Data(H)'!$A$1:$CZ$1,_xlfn.XLOOKUP($A213,'Copy of PY1 Data(H)'!$A$1:$A$288,'Copy of PY1 Data(H)'!$A$1:$CZ$288))</f>
        <v>2724691</v>
      </c>
      <c r="AD213" s="180" cm="1">
        <f t="array" ref="AD213">_xlfn.XLOOKUP(AD$1,'Copy of PY1 Data(H)'!$A$1:$CZ$1,_xlfn.XLOOKUP($A213,'Copy of PY1 Data(H)'!$A$1:$A$288,'Copy of PY1 Data(H)'!$A$1:$CZ$288))</f>
        <v>0</v>
      </c>
      <c r="AE213" s="180" cm="1">
        <f t="array" ref="AE213">_xlfn.XLOOKUP(AE$1,'Copy of PY1 Data(H)'!$A$1:$CZ$1,_xlfn.XLOOKUP($A213,'Copy of PY1 Data(H)'!$A$1:$A$288,'Copy of PY1 Data(H)'!$A$1:$CZ$288))</f>
        <v>0</v>
      </c>
      <c r="AF213" s="180" cm="1">
        <f t="array" ref="AF213">_xlfn.XLOOKUP(AF$1,'Copy of PY1 Data(H)'!$A$1:$CZ$1,_xlfn.XLOOKUP($A213,'Copy of PY1 Data(H)'!$A$1:$A$288,'Copy of PY1 Data(H)'!$A$1:$CZ$288))</f>
        <v>6397134</v>
      </c>
      <c r="AG213" s="180" cm="1">
        <f t="array" ref="AG213">_xlfn.XLOOKUP(AG$1,'Copy of PY1 Data(H)'!$A$1:$CZ$1,_xlfn.XLOOKUP($A213,'Copy of PY1 Data(H)'!$A$1:$A$288,'Copy of PY1 Data(H)'!$A$1:$CZ$288))</f>
        <v>0</v>
      </c>
      <c r="AH213" s="180" cm="1">
        <f t="array" ref="AH213">_xlfn.XLOOKUP(AH$1,'Copy of PY1 Data(H)'!$A$1:$CZ$1,_xlfn.XLOOKUP($A213,'Copy of PY1 Data(H)'!$A$1:$A$288,'Copy of PY1 Data(H)'!$A$1:$CZ$288))</f>
        <v>0</v>
      </c>
      <c r="AI213" s="180" cm="1">
        <f t="array" ref="AI213">_xlfn.XLOOKUP(AI$1,'Copy of PY1 Data(H)'!$A$1:$CZ$1,_xlfn.XLOOKUP($A213,'Copy of PY1 Data(H)'!$A$1:$A$288,'Copy of PY1 Data(H)'!$A$1:$CZ$288))</f>
        <v>106863</v>
      </c>
      <c r="AJ213" s="180" cm="1">
        <f t="array" ref="AJ213">_xlfn.XLOOKUP(AJ$1,'Copy of PY1 Data(H)'!$A$1:$CZ$1,_xlfn.XLOOKUP($A213,'Copy of PY1 Data(H)'!$A$1:$A$288,'Copy of PY1 Data(H)'!$A$1:$CZ$288))</f>
        <v>0</v>
      </c>
      <c r="AK213" s="180" cm="1">
        <f t="array" ref="AK213">_xlfn.XLOOKUP(AK$1,'Copy of PY1 Data(H)'!$A$1:$CZ$1,_xlfn.XLOOKUP($A213,'Copy of PY1 Data(H)'!$A$1:$A$288,'Copy of PY1 Data(H)'!$A$1:$CZ$288))</f>
        <v>0</v>
      </c>
      <c r="AL213" s="180" cm="1">
        <f t="array" ref="AL213">_xlfn.XLOOKUP(AL$1,'Copy of PY1 Data(H)'!$A$1:$CZ$1,_xlfn.XLOOKUP($A213,'Copy of PY1 Data(H)'!$A$1:$A$288,'Copy of PY1 Data(H)'!$A$1:$CZ$288))</f>
        <v>0</v>
      </c>
      <c r="AM213" s="180" cm="1">
        <f t="array" ref="AM213">_xlfn.XLOOKUP(AM$1,'Copy of PY1 Data(H)'!$A$1:$CZ$1,_xlfn.XLOOKUP($A213,'Copy of PY1 Data(H)'!$A$1:$A$288,'Copy of PY1 Data(H)'!$A$1:$CZ$288))</f>
        <v>0</v>
      </c>
      <c r="AN213" s="180" cm="1">
        <f t="array" ref="AN213">_xlfn.XLOOKUP(AN$1,'Copy of PY1 Data(H)'!$A$1:$CZ$1,_xlfn.XLOOKUP($A213,'Copy of PY1 Data(H)'!$A$1:$A$288,'Copy of PY1 Data(H)'!$A$1:$CZ$288))</f>
        <v>0</v>
      </c>
      <c r="AO213" s="180" cm="1">
        <f t="array" ref="AO213">_xlfn.XLOOKUP(AO$1,'Copy of PY1 Data(H)'!$A$1:$CZ$1,_xlfn.XLOOKUP($A213,'Copy of PY1 Data(H)'!$A$1:$A$288,'Copy of PY1 Data(H)'!$A$1:$CZ$288))</f>
        <v>0</v>
      </c>
      <c r="AP213" s="180" cm="1">
        <f t="array" ref="AP213">_xlfn.XLOOKUP(AP$1,'Copy of PY1 Data(H)'!$A$1:$CZ$1,_xlfn.XLOOKUP($A213,'Copy of PY1 Data(H)'!$A$1:$A$288,'Copy of PY1 Data(H)'!$A$1:$CZ$288))</f>
        <v>82291</v>
      </c>
      <c r="AQ213" s="180" cm="1">
        <f t="array" ref="AQ213">_xlfn.XLOOKUP(AQ$1,'Copy of PY1 Data(H)'!$A$1:$CZ$1,_xlfn.XLOOKUP($A213,'Copy of PY1 Data(H)'!$A$1:$A$288,'Copy of PY1 Data(H)'!$A$1:$CZ$288))</f>
        <v>100000</v>
      </c>
      <c r="AR213" s="180" cm="1">
        <f t="array" ref="AR213">_xlfn.XLOOKUP(AR$1,'Copy of PY1 Data(H)'!$A$1:$CZ$1,_xlfn.XLOOKUP($A213,'Copy of PY1 Data(H)'!$A$1:$A$288,'Copy of PY1 Data(H)'!$A$1:$CZ$288))</f>
        <v>0</v>
      </c>
      <c r="AS213" s="180" cm="1">
        <f t="array" ref="AS213">_xlfn.XLOOKUP(AS$1,'Copy of PY1 Data(H)'!$A$1:$CZ$1,_xlfn.XLOOKUP($A213,'Copy of PY1 Data(H)'!$A$1:$A$288,'Copy of PY1 Data(H)'!$A$1:$CZ$288))</f>
        <v>0</v>
      </c>
      <c r="AT213" s="180" cm="1">
        <f t="array" ref="AT213">_xlfn.XLOOKUP(AT$1,'Copy of PY1 Data(H)'!$A$1:$CZ$1,_xlfn.XLOOKUP($A213,'Copy of PY1 Data(H)'!$A$1:$A$288,'Copy of PY1 Data(H)'!$A$1:$CZ$288))</f>
        <v>0</v>
      </c>
      <c r="AU213" s="180" cm="1">
        <f t="array" ref="AU213">_xlfn.XLOOKUP(AU$1,'Copy of PY1 Data(H)'!$A$1:$CZ$1,_xlfn.XLOOKUP($A213,'Copy of PY1 Data(H)'!$A$1:$A$288,'Copy of PY1 Data(H)'!$A$1:$CZ$288))</f>
        <v>31742445</v>
      </c>
      <c r="AV213" s="180" cm="1">
        <f t="array" ref="AV213">_xlfn.XLOOKUP(AV$1,'Copy of PY1 Data(H)'!$A$1:$CZ$1,_xlfn.XLOOKUP($A213,'Copy of PY1 Data(H)'!$A$1:$A$288,'Copy of PY1 Data(H)'!$A$1:$CZ$288))</f>
        <v>4234451</v>
      </c>
      <c r="AW213" s="180" cm="1">
        <f t="array" ref="AW213">_xlfn.XLOOKUP(AW$1,'Copy of PY1 Data(H)'!$A$1:$CZ$1,_xlfn.XLOOKUP($A213,'Copy of PY1 Data(H)'!$A$1:$A$288,'Copy of PY1 Data(H)'!$A$1:$CZ$288))</f>
        <v>94272</v>
      </c>
      <c r="AX213" s="180" cm="1">
        <f t="array" ref="AX213">_xlfn.XLOOKUP(AX$1,'Copy of PY1 Data(H)'!$A$1:$CZ$1,_xlfn.XLOOKUP($A213,'Copy of PY1 Data(H)'!$A$1:$A$288,'Copy of PY1 Data(H)'!$A$1:$CZ$288))</f>
        <v>0</v>
      </c>
      <c r="AY213" s="180" cm="1">
        <f t="array" ref="AY213">_xlfn.XLOOKUP(AY$1,'Copy of PY1 Data(H)'!$A$1:$CZ$1,_xlfn.XLOOKUP($A213,'Copy of PY1 Data(H)'!$A$1:$A$288,'Copy of PY1 Data(H)'!$A$1:$CZ$288))</f>
        <v>0</v>
      </c>
      <c r="AZ213" s="180" cm="1">
        <f t="array" ref="AZ213">_xlfn.XLOOKUP(AZ$1,'Copy of PY1 Data(H)'!$A$1:$CZ$1,_xlfn.XLOOKUP($A213,'Copy of PY1 Data(H)'!$A$1:$A$288,'Copy of PY1 Data(H)'!$A$1:$CZ$288))</f>
        <v>2075</v>
      </c>
      <c r="BA213" s="180" cm="1">
        <f t="array" ref="BA213">_xlfn.XLOOKUP(BA$1,'Copy of PY1 Data(H)'!$A$1:$CZ$1,_xlfn.XLOOKUP($A213,'Copy of PY1 Data(H)'!$A$1:$A$288,'Copy of PY1 Data(H)'!$A$1:$CZ$288))</f>
        <v>0</v>
      </c>
      <c r="BB213" s="180" cm="1">
        <f t="array" ref="BB213">_xlfn.XLOOKUP(BB$1,'Copy of PY1 Data(H)'!$A$1:$CZ$1,_xlfn.XLOOKUP($A213,'Copy of PY1 Data(H)'!$A$1:$A$288,'Copy of PY1 Data(H)'!$A$1:$CZ$288))</f>
        <v>0</v>
      </c>
      <c r="BC213" s="180" cm="1">
        <f t="array" ref="BC213">_xlfn.XLOOKUP(BC$1,'Copy of PY1 Data(H)'!$A$1:$CZ$1,_xlfn.XLOOKUP($A213,'Copy of PY1 Data(H)'!$A$1:$A$288,'Copy of PY1 Data(H)'!$A$1:$CZ$288))</f>
        <v>0</v>
      </c>
      <c r="BD213" s="180" cm="1">
        <f t="array" ref="BD213">_xlfn.XLOOKUP(BD$1,'Copy of PY1 Data(H)'!$A$1:$CZ$1,_xlfn.XLOOKUP($A213,'Copy of PY1 Data(H)'!$A$1:$A$288,'Copy of PY1 Data(H)'!$A$1:$CZ$288))</f>
        <v>1483</v>
      </c>
      <c r="BE213" s="180" cm="1">
        <f t="array" ref="BE213">_xlfn.XLOOKUP(BE$1,'Copy of PY1 Data(H)'!$A$1:$CZ$1,_xlfn.XLOOKUP($A213,'Copy of PY1 Data(H)'!$A$1:$A$288,'Copy of PY1 Data(H)'!$A$1:$CZ$288))</f>
        <v>18792</v>
      </c>
      <c r="BF213" s="180" cm="1">
        <f t="array" ref="BF213">_xlfn.XLOOKUP(BF$1,'Copy of PY1 Data(H)'!$A$1:$CZ$1,_xlfn.XLOOKUP($A213,'Copy of PY1 Data(H)'!$A$1:$A$288,'Copy of PY1 Data(H)'!$A$1:$CZ$288))</f>
        <v>1153797</v>
      </c>
      <c r="BG213" s="180" cm="1">
        <f t="array" ref="BG213">_xlfn.XLOOKUP(BG$1,'Copy of PY1 Data(H)'!$A$1:$CZ$1,_xlfn.XLOOKUP($A213,'Copy of PY1 Data(H)'!$A$1:$A$288,'Copy of PY1 Data(H)'!$A$1:$CZ$288))</f>
        <v>0</v>
      </c>
      <c r="BH213" s="180" cm="1">
        <f t="array" ref="BH213">_xlfn.XLOOKUP(BH$1,'Copy of PY1 Data(H)'!$A$1:$CZ$1,_xlfn.XLOOKUP($A213,'Copy of PY1 Data(H)'!$A$1:$A$288,'Copy of PY1 Data(H)'!$A$1:$CZ$288))</f>
        <v>202363</v>
      </c>
      <c r="BI213" s="180" cm="1">
        <f t="array" ref="BI213">_xlfn.XLOOKUP(BI$1,'Copy of PY1 Data(H)'!$A$1:$CZ$1,_xlfn.XLOOKUP($A213,'Copy of PY1 Data(H)'!$A$1:$A$288,'Copy of PY1 Data(H)'!$A$1:$CZ$288))</f>
        <v>49331</v>
      </c>
      <c r="BJ213" s="180" cm="1">
        <f t="array" ref="BJ213">_xlfn.XLOOKUP(BJ$1,'Copy of PY1 Data(H)'!$A$1:$CZ$1,_xlfn.XLOOKUP($A213,'Copy of PY1 Data(H)'!$A$1:$A$288,'Copy of PY1 Data(H)'!$A$1:$CZ$288))</f>
        <v>0</v>
      </c>
      <c r="BK213" s="180" cm="1">
        <f t="array" ref="BK213">_xlfn.XLOOKUP(BK$1,'Copy of PY1 Data(H)'!$A$1:$CZ$1,_xlfn.XLOOKUP($A213,'Copy of PY1 Data(H)'!$A$1:$A$288,'Copy of PY1 Data(H)'!$A$1:$CZ$288))</f>
        <v>0</v>
      </c>
      <c r="BL213" s="180" cm="1">
        <f t="array" ref="BL213">_xlfn.XLOOKUP(BL$1,'Copy of PY1 Data(H)'!$A$1:$CZ$1,_xlfn.XLOOKUP($A213,'Copy of PY1 Data(H)'!$A$1:$A$288,'Copy of PY1 Data(H)'!$A$1:$CZ$288))</f>
        <v>404958</v>
      </c>
      <c r="BM213" s="180" cm="1">
        <f t="array" ref="BM213">_xlfn.XLOOKUP(BM$1,'Copy of PY1 Data(H)'!$A$1:$CZ$1,_xlfn.XLOOKUP($A213,'Copy of PY1 Data(H)'!$A$1:$A$288,'Copy of PY1 Data(H)'!$A$1:$CZ$288))</f>
        <v>887105</v>
      </c>
      <c r="BN213" s="180" cm="1">
        <f t="array" ref="BN213">_xlfn.XLOOKUP(BN$1,'Copy of PY1 Data(H)'!$A$1:$CZ$1,_xlfn.XLOOKUP($A213,'Copy of PY1 Data(H)'!$A$1:$A$288,'Copy of PY1 Data(H)'!$A$1:$CZ$288))</f>
        <v>43282</v>
      </c>
      <c r="BO213" s="180" cm="1">
        <f t="array" ref="BO213">_xlfn.XLOOKUP(BO$1,'Copy of PY1 Data(H)'!$A$1:$CZ$1,_xlfn.XLOOKUP($A213,'Copy of PY1 Data(H)'!$A$1:$A$288,'Copy of PY1 Data(H)'!$A$1:$CZ$288))</f>
        <v>2335072</v>
      </c>
      <c r="BP213" s="180" cm="1">
        <f t="array" ref="BP213">_xlfn.XLOOKUP(BP$1,'Copy of PY1 Data(H)'!$A$1:$CZ$1,_xlfn.XLOOKUP($A213,'Copy of PY1 Data(H)'!$A$1:$A$288,'Copy of PY1 Data(H)'!$A$1:$CZ$288))</f>
        <v>8912554</v>
      </c>
      <c r="BQ213" s="180" cm="1">
        <f t="array" ref="BQ213">_xlfn.XLOOKUP(BQ$1,'Copy of PY1 Data(H)'!$A$1:$CZ$1,_xlfn.XLOOKUP($A213,'Copy of PY1 Data(H)'!$A$1:$A$288,'Copy of PY1 Data(H)'!$A$1:$CZ$288))</f>
        <v>73241</v>
      </c>
      <c r="BR213" s="180" cm="1">
        <f t="array" ref="BR213">_xlfn.XLOOKUP(BR$1,'Copy of PY1 Data(H)'!$A$1:$CZ$1,_xlfn.XLOOKUP($A213,'Copy of PY1 Data(H)'!$A$1:$A$288,'Copy of PY1 Data(H)'!$A$1:$CZ$288))</f>
        <v>731667</v>
      </c>
      <c r="BS213" s="180" cm="1">
        <f t="array" ref="BS213">_xlfn.XLOOKUP(BS$1,'Copy of PY1 Data(H)'!$A$1:$CZ$1,_xlfn.XLOOKUP($A213,'Copy of PY1 Data(H)'!$A$1:$A$288,'Copy of PY1 Data(H)'!$A$1:$CZ$288))</f>
        <v>0</v>
      </c>
      <c r="BT213" s="180" cm="1">
        <f t="array" ref="BT213">_xlfn.XLOOKUP(BT$1,'Copy of PY1 Data(H)'!$A$1:$CZ$1,_xlfn.XLOOKUP($A213,'Copy of PY1 Data(H)'!$A$1:$A$288,'Copy of PY1 Data(H)'!$A$1:$CZ$288))</f>
        <v>0</v>
      </c>
      <c r="BU213" s="180" cm="1">
        <f t="array" ref="BU213">_xlfn.XLOOKUP(BU$1,'Copy of PY1 Data(H)'!$A$1:$CZ$1,_xlfn.XLOOKUP($A213,'Copy of PY1 Data(H)'!$A$1:$A$288,'Copy of PY1 Data(H)'!$A$1:$CZ$288))</f>
        <v>1943</v>
      </c>
      <c r="BV213" s="180" cm="1">
        <f t="array" ref="BV213">_xlfn.XLOOKUP(BV$1,'Copy of PY1 Data(H)'!$A$1:$CZ$1,_xlfn.XLOOKUP($A213,'Copy of PY1 Data(H)'!$A$1:$A$288,'Copy of PY1 Data(H)'!$A$1:$CZ$288))</f>
        <v>0</v>
      </c>
      <c r="BW213" s="180" cm="1">
        <f t="array" ref="BW213">_xlfn.XLOOKUP(BW$1,'Copy of PY1 Data(H)'!$A$1:$CZ$1,_xlfn.XLOOKUP($A213,'Copy of PY1 Data(H)'!$A$1:$A$288,'Copy of PY1 Data(H)'!$A$1:$CZ$288))</f>
        <v>1400000</v>
      </c>
      <c r="BX213" s="180" cm="1">
        <f t="array" ref="BX213">_xlfn.XLOOKUP(BX$1,'Copy of PY1 Data(H)'!$A$1:$CZ$1,_xlfn.XLOOKUP($A213,'Copy of PY1 Data(H)'!$A$1:$A$288,'Copy of PY1 Data(H)'!$A$1:$CZ$288))</f>
        <v>0</v>
      </c>
      <c r="BY213" s="180" cm="1">
        <f t="array" ref="BY213">_xlfn.XLOOKUP(BY$1,'Copy of PY1 Data(H)'!$A$1:$CZ$1,_xlfn.XLOOKUP($A213,'Copy of PY1 Data(H)'!$A$1:$A$288,'Copy of PY1 Data(H)'!$A$1:$CZ$288))</f>
        <v>3429058</v>
      </c>
      <c r="BZ213" s="180" cm="1">
        <f t="array" ref="BZ213">_xlfn.XLOOKUP(BZ$1,'Copy of PY1 Data(H)'!$A$1:$CZ$1,_xlfn.XLOOKUP($A213,'Copy of PY1 Data(H)'!$A$1:$A$288,'Copy of PY1 Data(H)'!$A$1:$CZ$288))</f>
        <v>10610</v>
      </c>
      <c r="CA213" s="180" cm="1">
        <f t="array" ref="CA213">_xlfn.XLOOKUP(CA$1,'Copy of PY1 Data(H)'!$A$1:$CZ$1,_xlfn.XLOOKUP($A213,'Copy of PY1 Data(H)'!$A$1:$A$288,'Copy of PY1 Data(H)'!$A$1:$CZ$288))</f>
        <v>872103</v>
      </c>
      <c r="CB213" s="180" cm="1">
        <f t="array" ref="CB213">_xlfn.XLOOKUP(CB$1,'Copy of PY1 Data(H)'!$A$1:$CZ$1,_xlfn.XLOOKUP($A213,'Copy of PY1 Data(H)'!$A$1:$A$288,'Copy of PY1 Data(H)'!$A$1:$CZ$288))</f>
        <v>24607</v>
      </c>
      <c r="CC213" s="180" cm="1">
        <f t="array" ref="CC213">_xlfn.XLOOKUP(CC$1,'Copy of PY1 Data(H)'!$A$1:$CZ$1,_xlfn.XLOOKUP($A213,'Copy of PY1 Data(H)'!$A$1:$A$288,'Copy of PY1 Data(H)'!$A$1:$CZ$288))</f>
        <v>0</v>
      </c>
      <c r="CD213" s="180" cm="1">
        <f t="array" ref="CD213">_xlfn.XLOOKUP(CD$1,'Copy of PY1 Data(H)'!$A$1:$CZ$1,_xlfn.XLOOKUP($A213,'Copy of PY1 Data(H)'!$A$1:$A$288,'Copy of PY1 Data(H)'!$A$1:$CZ$288))</f>
        <v>3694000</v>
      </c>
    </row>
    <row r="214" spans="1:82" s="643" customFormat="1" x14ac:dyDescent="0.3">
      <c r="A214" s="643">
        <v>82</v>
      </c>
      <c r="B214" s="180"/>
      <c r="C214" s="180"/>
      <c r="D214" s="180" cm="1">
        <f t="array" ref="D214">_xlfn.XLOOKUP(D$1,'Copy of PY1 Data(H)'!$A$1:$CZ$1,_xlfn.XLOOKUP($A214,'Copy of PY1 Data(H)'!$A$1:$A$288,'Copy of PY1 Data(H)'!$A$1:$CZ$288))</f>
        <v>23320</v>
      </c>
      <c r="E214" s="180" cm="1">
        <f t="array" ref="E214">_xlfn.XLOOKUP(E$1,'Copy of PY1 Data(H)'!$A$1:$CZ$1,_xlfn.XLOOKUP($A214,'Copy of PY1 Data(H)'!$A$1:$A$288,'Copy of PY1 Data(H)'!$A$1:$CZ$288))</f>
        <v>2467000</v>
      </c>
      <c r="F214" s="180" cm="1">
        <f t="array" ref="F214">_xlfn.XLOOKUP(F$1,'Copy of PY1 Data(H)'!$A$1:$CZ$1,_xlfn.XLOOKUP($A214,'Copy of PY1 Data(H)'!$A$1:$A$288,'Copy of PY1 Data(H)'!$A$1:$CZ$288))</f>
        <v>0</v>
      </c>
      <c r="G214" s="180" cm="1">
        <f t="array" ref="G214">_xlfn.XLOOKUP(G$1,'Copy of PY1 Data(H)'!$A$1:$CZ$1,_xlfn.XLOOKUP($A214,'Copy of PY1 Data(H)'!$A$1:$A$288,'Copy of PY1 Data(H)'!$A$1:$CZ$288))</f>
        <v>301030</v>
      </c>
      <c r="H214" s="180" cm="1">
        <f t="array" ref="H214">_xlfn.XLOOKUP(H$1,'Copy of PY1 Data(H)'!$A$1:$CZ$1,_xlfn.XLOOKUP($A214,'Copy of PY1 Data(H)'!$A$1:$A$288,'Copy of PY1 Data(H)'!$A$1:$CZ$288))</f>
        <v>1262000</v>
      </c>
      <c r="I214" s="180" cm="1">
        <f t="array" ref="I214">_xlfn.XLOOKUP(I$1,'Copy of PY1 Data(H)'!$A$1:$CZ$1,_xlfn.XLOOKUP($A214,'Copy of PY1 Data(H)'!$A$1:$A$288,'Copy of PY1 Data(H)'!$A$1:$CZ$288))</f>
        <v>0</v>
      </c>
      <c r="J214" s="180" cm="1">
        <f t="array" ref="J214">_xlfn.XLOOKUP(J$1,'Copy of PY1 Data(H)'!$A$1:$CZ$1,_xlfn.XLOOKUP($A214,'Copy of PY1 Data(H)'!$A$1:$A$288,'Copy of PY1 Data(H)'!$A$1:$CZ$288))</f>
        <v>0</v>
      </c>
      <c r="K214" s="180" cm="1">
        <f t="array" ref="K214">_xlfn.XLOOKUP(K$1,'Copy of PY1 Data(H)'!$A$1:$CZ$1,_xlfn.XLOOKUP($A214,'Copy of PY1 Data(H)'!$A$1:$A$288,'Copy of PY1 Data(H)'!$A$1:$CZ$288))</f>
        <v>1794000</v>
      </c>
      <c r="L214" s="180" cm="1">
        <f t="array" ref="L214">_xlfn.XLOOKUP(L$1,'Copy of PY1 Data(H)'!$A$1:$CZ$1,_xlfn.XLOOKUP($A214,'Copy of PY1 Data(H)'!$A$1:$A$288,'Copy of PY1 Data(H)'!$A$1:$CZ$288))</f>
        <v>10503740</v>
      </c>
      <c r="M214" s="180" cm="1">
        <f t="array" ref="M214">_xlfn.XLOOKUP(M$1,'Copy of PY1 Data(H)'!$A$1:$CZ$1,_xlfn.XLOOKUP($A214,'Copy of PY1 Data(H)'!$A$1:$A$288,'Copy of PY1 Data(H)'!$A$1:$CZ$288))</f>
        <v>0</v>
      </c>
      <c r="N214" s="180" cm="1">
        <f t="array" ref="N214">_xlfn.XLOOKUP(N$1,'Copy of PY1 Data(H)'!$A$1:$CZ$1,_xlfn.XLOOKUP($A214,'Copy of PY1 Data(H)'!$A$1:$A$288,'Copy of PY1 Data(H)'!$A$1:$CZ$288))</f>
        <v>0</v>
      </c>
      <c r="O214" s="180" cm="1">
        <f t="array" ref="O214">_xlfn.XLOOKUP(O$1,'Copy of PY1 Data(H)'!$A$1:$CZ$1,_xlfn.XLOOKUP($A214,'Copy of PY1 Data(H)'!$A$1:$A$288,'Copy of PY1 Data(H)'!$A$1:$CZ$288))</f>
        <v>0</v>
      </c>
      <c r="P214" s="180" cm="1">
        <f t="array" ref="P214">_xlfn.XLOOKUP(P$1,'Copy of PY1 Data(H)'!$A$1:$CZ$1,_xlfn.XLOOKUP($A214,'Copy of PY1 Data(H)'!$A$1:$A$288,'Copy of PY1 Data(H)'!$A$1:$CZ$288))</f>
        <v>0</v>
      </c>
      <c r="Q214" s="180" cm="1">
        <f t="array" ref="Q214">_xlfn.XLOOKUP(Q$1,'Copy of PY1 Data(H)'!$A$1:$CZ$1,_xlfn.XLOOKUP($A214,'Copy of PY1 Data(H)'!$A$1:$A$288,'Copy of PY1 Data(H)'!$A$1:$CZ$288))</f>
        <v>314642</v>
      </c>
      <c r="R214" s="180" cm="1">
        <f t="array" ref="R214">_xlfn.XLOOKUP(R$1,'Copy of PY1 Data(H)'!$A$1:$CZ$1,_xlfn.XLOOKUP($A214,'Copy of PY1 Data(H)'!$A$1:$A$288,'Copy of PY1 Data(H)'!$A$1:$CZ$288))</f>
        <v>0</v>
      </c>
      <c r="S214" s="180" cm="1">
        <f t="array" ref="S214">_xlfn.XLOOKUP(S$1,'Copy of PY1 Data(H)'!$A$1:$CZ$1,_xlfn.XLOOKUP($A214,'Copy of PY1 Data(H)'!$A$1:$A$288,'Copy of PY1 Data(H)'!$A$1:$CZ$288))</f>
        <v>253125</v>
      </c>
      <c r="T214" s="180" cm="1">
        <f t="array" ref="T214">_xlfn.XLOOKUP(T$1,'Copy of PY1 Data(H)'!$A$1:$CZ$1,_xlfn.XLOOKUP($A214,'Copy of PY1 Data(H)'!$A$1:$A$288,'Copy of PY1 Data(H)'!$A$1:$CZ$288))</f>
        <v>552432</v>
      </c>
      <c r="U214" s="180" cm="1">
        <f t="array" ref="U214">_xlfn.XLOOKUP(U$1,'Copy of PY1 Data(H)'!$A$1:$CZ$1,_xlfn.XLOOKUP($A214,'Copy of PY1 Data(H)'!$A$1:$A$288,'Copy of PY1 Data(H)'!$A$1:$CZ$288))</f>
        <v>0</v>
      </c>
      <c r="V214" s="180" cm="1">
        <f t="array" ref="V214">_xlfn.XLOOKUP(V$1,'Copy of PY1 Data(H)'!$A$1:$CZ$1,_xlfn.XLOOKUP($A214,'Copy of PY1 Data(H)'!$A$1:$A$288,'Copy of PY1 Data(H)'!$A$1:$CZ$288))</f>
        <v>7340975</v>
      </c>
      <c r="W214" s="180" cm="1">
        <f t="array" ref="W214">_xlfn.XLOOKUP(W$1,'Copy of PY1 Data(H)'!$A$1:$CZ$1,_xlfn.XLOOKUP($A214,'Copy of PY1 Data(H)'!$A$1:$A$288,'Copy of PY1 Data(H)'!$A$1:$CZ$288))</f>
        <v>0</v>
      </c>
      <c r="X214" s="180" cm="1">
        <f t="array" ref="X214">_xlfn.XLOOKUP(X$1,'Copy of PY1 Data(H)'!$A$1:$CZ$1,_xlfn.XLOOKUP($A214,'Copy of PY1 Data(H)'!$A$1:$A$288,'Copy of PY1 Data(H)'!$A$1:$CZ$288))</f>
        <v>0</v>
      </c>
      <c r="Y214" s="180" cm="1">
        <f t="array" ref="Y214">_xlfn.XLOOKUP(Y$1,'Copy of PY1 Data(H)'!$A$1:$CZ$1,_xlfn.XLOOKUP($A214,'Copy of PY1 Data(H)'!$A$1:$A$288,'Copy of PY1 Data(H)'!$A$1:$CZ$288))</f>
        <v>774699</v>
      </c>
      <c r="Z214" s="180" cm="1">
        <f t="array" ref="Z214">_xlfn.XLOOKUP(Z$1,'Copy of PY1 Data(H)'!$A$1:$CZ$1,_xlfn.XLOOKUP($A214,'Copy of PY1 Data(H)'!$A$1:$A$288,'Copy of PY1 Data(H)'!$A$1:$CZ$288))</f>
        <v>38124761</v>
      </c>
      <c r="AA214" s="180" cm="1">
        <f t="array" ref="AA214">_xlfn.XLOOKUP(AA$1,'Copy of PY1 Data(H)'!$A$1:$CZ$1,_xlfn.XLOOKUP($A214,'Copy of PY1 Data(H)'!$A$1:$A$288,'Copy of PY1 Data(H)'!$A$1:$CZ$288))</f>
        <v>0</v>
      </c>
      <c r="AB214" s="180" cm="1">
        <f t="array" ref="AB214">_xlfn.XLOOKUP(AB$1,'Copy of PY1 Data(H)'!$A$1:$CZ$1,_xlfn.XLOOKUP($A214,'Copy of PY1 Data(H)'!$A$1:$A$288,'Copy of PY1 Data(H)'!$A$1:$CZ$288))</f>
        <v>178066</v>
      </c>
      <c r="AC214" s="180" cm="1">
        <f t="array" ref="AC214">_xlfn.XLOOKUP(AC$1,'Copy of PY1 Data(H)'!$A$1:$CZ$1,_xlfn.XLOOKUP($A214,'Copy of PY1 Data(H)'!$A$1:$A$288,'Copy of PY1 Data(H)'!$A$1:$CZ$288))</f>
        <v>0</v>
      </c>
      <c r="AD214" s="180" cm="1">
        <f t="array" ref="AD214">_xlfn.XLOOKUP(AD$1,'Copy of PY1 Data(H)'!$A$1:$CZ$1,_xlfn.XLOOKUP($A214,'Copy of PY1 Data(H)'!$A$1:$A$288,'Copy of PY1 Data(H)'!$A$1:$CZ$288))</f>
        <v>0</v>
      </c>
      <c r="AE214" s="180" cm="1">
        <f t="array" ref="AE214">_xlfn.XLOOKUP(AE$1,'Copy of PY1 Data(H)'!$A$1:$CZ$1,_xlfn.XLOOKUP($A214,'Copy of PY1 Data(H)'!$A$1:$A$288,'Copy of PY1 Data(H)'!$A$1:$CZ$288))</f>
        <v>0</v>
      </c>
      <c r="AF214" s="180" cm="1">
        <f t="array" ref="AF214">_xlfn.XLOOKUP(AF$1,'Copy of PY1 Data(H)'!$A$1:$CZ$1,_xlfn.XLOOKUP($A214,'Copy of PY1 Data(H)'!$A$1:$A$288,'Copy of PY1 Data(H)'!$A$1:$CZ$288))</f>
        <v>56931123</v>
      </c>
      <c r="AG214" s="180" cm="1">
        <f t="array" ref="AG214">_xlfn.XLOOKUP(AG$1,'Copy of PY1 Data(H)'!$A$1:$CZ$1,_xlfn.XLOOKUP($A214,'Copy of PY1 Data(H)'!$A$1:$A$288,'Copy of PY1 Data(H)'!$A$1:$CZ$288))</f>
        <v>0</v>
      </c>
      <c r="AH214" s="180" cm="1">
        <f t="array" ref="AH214">_xlfn.XLOOKUP(AH$1,'Copy of PY1 Data(H)'!$A$1:$CZ$1,_xlfn.XLOOKUP($A214,'Copy of PY1 Data(H)'!$A$1:$A$288,'Copy of PY1 Data(H)'!$A$1:$CZ$288))</f>
        <v>0</v>
      </c>
      <c r="AI214" s="180" cm="1">
        <f t="array" ref="AI214">_xlfn.XLOOKUP(AI$1,'Copy of PY1 Data(H)'!$A$1:$CZ$1,_xlfn.XLOOKUP($A214,'Copy of PY1 Data(H)'!$A$1:$A$288,'Copy of PY1 Data(H)'!$A$1:$CZ$288))</f>
        <v>109282</v>
      </c>
      <c r="AJ214" s="180" cm="1">
        <f t="array" ref="AJ214">_xlfn.XLOOKUP(AJ$1,'Copy of PY1 Data(H)'!$A$1:$CZ$1,_xlfn.XLOOKUP($A214,'Copy of PY1 Data(H)'!$A$1:$A$288,'Copy of PY1 Data(H)'!$A$1:$CZ$288))</f>
        <v>0</v>
      </c>
      <c r="AK214" s="180" cm="1">
        <f t="array" ref="AK214">_xlfn.XLOOKUP(AK$1,'Copy of PY1 Data(H)'!$A$1:$CZ$1,_xlfn.XLOOKUP($A214,'Copy of PY1 Data(H)'!$A$1:$A$288,'Copy of PY1 Data(H)'!$A$1:$CZ$288))</f>
        <v>0</v>
      </c>
      <c r="AL214" s="180" cm="1">
        <f t="array" ref="AL214">_xlfn.XLOOKUP(AL$1,'Copy of PY1 Data(H)'!$A$1:$CZ$1,_xlfn.XLOOKUP($A214,'Copy of PY1 Data(H)'!$A$1:$A$288,'Copy of PY1 Data(H)'!$A$1:$CZ$288))</f>
        <v>0</v>
      </c>
      <c r="AM214" s="180" cm="1">
        <f t="array" ref="AM214">_xlfn.XLOOKUP(AM$1,'Copy of PY1 Data(H)'!$A$1:$CZ$1,_xlfn.XLOOKUP($A214,'Copy of PY1 Data(H)'!$A$1:$A$288,'Copy of PY1 Data(H)'!$A$1:$CZ$288))</f>
        <v>0</v>
      </c>
      <c r="AN214" s="180" cm="1">
        <f t="array" ref="AN214">_xlfn.XLOOKUP(AN$1,'Copy of PY1 Data(H)'!$A$1:$CZ$1,_xlfn.XLOOKUP($A214,'Copy of PY1 Data(H)'!$A$1:$A$288,'Copy of PY1 Data(H)'!$A$1:$CZ$288))</f>
        <v>5551943</v>
      </c>
      <c r="AO214" s="180" cm="1">
        <f t="array" ref="AO214">_xlfn.XLOOKUP(AO$1,'Copy of PY1 Data(H)'!$A$1:$CZ$1,_xlfn.XLOOKUP($A214,'Copy of PY1 Data(H)'!$A$1:$A$288,'Copy of PY1 Data(H)'!$A$1:$CZ$288))</f>
        <v>0</v>
      </c>
      <c r="AP214" s="180" cm="1">
        <f t="array" ref="AP214">_xlfn.XLOOKUP(AP$1,'Copy of PY1 Data(H)'!$A$1:$CZ$1,_xlfn.XLOOKUP($A214,'Copy of PY1 Data(H)'!$A$1:$A$288,'Copy of PY1 Data(H)'!$A$1:$CZ$288))</f>
        <v>2415104</v>
      </c>
      <c r="AQ214" s="180" cm="1">
        <f t="array" ref="AQ214">_xlfn.XLOOKUP(AQ$1,'Copy of PY1 Data(H)'!$A$1:$CZ$1,_xlfn.XLOOKUP($A214,'Copy of PY1 Data(H)'!$A$1:$A$288,'Copy of PY1 Data(H)'!$A$1:$CZ$288))</f>
        <v>0</v>
      </c>
      <c r="AR214" s="180" cm="1">
        <f t="array" ref="AR214">_xlfn.XLOOKUP(AR$1,'Copy of PY1 Data(H)'!$A$1:$CZ$1,_xlfn.XLOOKUP($A214,'Copy of PY1 Data(H)'!$A$1:$A$288,'Copy of PY1 Data(H)'!$A$1:$CZ$288))</f>
        <v>0</v>
      </c>
      <c r="AS214" s="180" cm="1">
        <f t="array" ref="AS214">_xlfn.XLOOKUP(AS$1,'Copy of PY1 Data(H)'!$A$1:$CZ$1,_xlfn.XLOOKUP($A214,'Copy of PY1 Data(H)'!$A$1:$A$288,'Copy of PY1 Data(H)'!$A$1:$CZ$288))</f>
        <v>0</v>
      </c>
      <c r="AT214" s="180" cm="1">
        <f t="array" ref="AT214">_xlfn.XLOOKUP(AT$1,'Copy of PY1 Data(H)'!$A$1:$CZ$1,_xlfn.XLOOKUP($A214,'Copy of PY1 Data(H)'!$A$1:$A$288,'Copy of PY1 Data(H)'!$A$1:$CZ$288))</f>
        <v>0</v>
      </c>
      <c r="AU214" s="180" cm="1">
        <f t="array" ref="AU214">_xlfn.XLOOKUP(AU$1,'Copy of PY1 Data(H)'!$A$1:$CZ$1,_xlfn.XLOOKUP($A214,'Copy of PY1 Data(H)'!$A$1:$A$288,'Copy of PY1 Data(H)'!$A$1:$CZ$288))</f>
        <v>323041619</v>
      </c>
      <c r="AV214" s="180" cm="1">
        <f t="array" ref="AV214">_xlfn.XLOOKUP(AV$1,'Copy of PY1 Data(H)'!$A$1:$CZ$1,_xlfn.XLOOKUP($A214,'Copy of PY1 Data(H)'!$A$1:$A$288,'Copy of PY1 Data(H)'!$A$1:$CZ$288))</f>
        <v>88401982</v>
      </c>
      <c r="AW214" s="180" cm="1">
        <f t="array" ref="AW214">_xlfn.XLOOKUP(AW$1,'Copy of PY1 Data(H)'!$A$1:$CZ$1,_xlfn.XLOOKUP($A214,'Copy of PY1 Data(H)'!$A$1:$A$288,'Copy of PY1 Data(H)'!$A$1:$CZ$288))</f>
        <v>666853</v>
      </c>
      <c r="AX214" s="180" cm="1">
        <f t="array" ref="AX214">_xlfn.XLOOKUP(AX$1,'Copy of PY1 Data(H)'!$A$1:$CZ$1,_xlfn.XLOOKUP($A214,'Copy of PY1 Data(H)'!$A$1:$A$288,'Copy of PY1 Data(H)'!$A$1:$CZ$288))</f>
        <v>385210</v>
      </c>
      <c r="AY214" s="180" cm="1">
        <f t="array" ref="AY214">_xlfn.XLOOKUP(AY$1,'Copy of PY1 Data(H)'!$A$1:$CZ$1,_xlfn.XLOOKUP($A214,'Copy of PY1 Data(H)'!$A$1:$A$288,'Copy of PY1 Data(H)'!$A$1:$CZ$288))</f>
        <v>16832</v>
      </c>
      <c r="AZ214" s="180" cm="1">
        <f t="array" ref="AZ214">_xlfn.XLOOKUP(AZ$1,'Copy of PY1 Data(H)'!$A$1:$CZ$1,_xlfn.XLOOKUP($A214,'Copy of PY1 Data(H)'!$A$1:$A$288,'Copy of PY1 Data(H)'!$A$1:$CZ$288))</f>
        <v>0</v>
      </c>
      <c r="BA214" s="180" cm="1">
        <f t="array" ref="BA214">_xlfn.XLOOKUP(BA$1,'Copy of PY1 Data(H)'!$A$1:$CZ$1,_xlfn.XLOOKUP($A214,'Copy of PY1 Data(H)'!$A$1:$A$288,'Copy of PY1 Data(H)'!$A$1:$CZ$288))</f>
        <v>0</v>
      </c>
      <c r="BB214" s="180" cm="1">
        <f t="array" ref="BB214">_xlfn.XLOOKUP(BB$1,'Copy of PY1 Data(H)'!$A$1:$CZ$1,_xlfn.XLOOKUP($A214,'Copy of PY1 Data(H)'!$A$1:$A$288,'Copy of PY1 Data(H)'!$A$1:$CZ$288))</f>
        <v>0</v>
      </c>
      <c r="BC214" s="180" cm="1">
        <f t="array" ref="BC214">_xlfn.XLOOKUP(BC$1,'Copy of PY1 Data(H)'!$A$1:$CZ$1,_xlfn.XLOOKUP($A214,'Copy of PY1 Data(H)'!$A$1:$A$288,'Copy of PY1 Data(H)'!$A$1:$CZ$288))</f>
        <v>207000</v>
      </c>
      <c r="BD214" s="180" cm="1">
        <f t="array" ref="BD214">_xlfn.XLOOKUP(BD$1,'Copy of PY1 Data(H)'!$A$1:$CZ$1,_xlfn.XLOOKUP($A214,'Copy of PY1 Data(H)'!$A$1:$A$288,'Copy of PY1 Data(H)'!$A$1:$CZ$288))</f>
        <v>0</v>
      </c>
      <c r="BE214" s="180" cm="1">
        <f t="array" ref="BE214">_xlfn.XLOOKUP(BE$1,'Copy of PY1 Data(H)'!$A$1:$CZ$1,_xlfn.XLOOKUP($A214,'Copy of PY1 Data(H)'!$A$1:$A$288,'Copy of PY1 Data(H)'!$A$1:$CZ$288))</f>
        <v>0</v>
      </c>
      <c r="BF214" s="180" cm="1">
        <f t="array" ref="BF214">_xlfn.XLOOKUP(BF$1,'Copy of PY1 Data(H)'!$A$1:$CZ$1,_xlfn.XLOOKUP($A214,'Copy of PY1 Data(H)'!$A$1:$A$288,'Copy of PY1 Data(H)'!$A$1:$CZ$288))</f>
        <v>15527497</v>
      </c>
      <c r="BG214" s="180" cm="1">
        <f t="array" ref="BG214">_xlfn.XLOOKUP(BG$1,'Copy of PY1 Data(H)'!$A$1:$CZ$1,_xlfn.XLOOKUP($A214,'Copy of PY1 Data(H)'!$A$1:$A$288,'Copy of PY1 Data(H)'!$A$1:$CZ$288))</f>
        <v>0</v>
      </c>
      <c r="BH214" s="180" cm="1">
        <f t="array" ref="BH214">_xlfn.XLOOKUP(BH$1,'Copy of PY1 Data(H)'!$A$1:$CZ$1,_xlfn.XLOOKUP($A214,'Copy of PY1 Data(H)'!$A$1:$A$288,'Copy of PY1 Data(H)'!$A$1:$CZ$288))</f>
        <v>13510691</v>
      </c>
      <c r="BI214" s="180" cm="1">
        <f t="array" ref="BI214">_xlfn.XLOOKUP(BI$1,'Copy of PY1 Data(H)'!$A$1:$CZ$1,_xlfn.XLOOKUP($A214,'Copy of PY1 Data(H)'!$A$1:$A$288,'Copy of PY1 Data(H)'!$A$1:$CZ$288))</f>
        <v>1040213</v>
      </c>
      <c r="BJ214" s="180" cm="1">
        <f t="array" ref="BJ214">_xlfn.XLOOKUP(BJ$1,'Copy of PY1 Data(H)'!$A$1:$CZ$1,_xlfn.XLOOKUP($A214,'Copy of PY1 Data(H)'!$A$1:$A$288,'Copy of PY1 Data(H)'!$A$1:$CZ$288))</f>
        <v>0</v>
      </c>
      <c r="BK214" s="180" cm="1">
        <f t="array" ref="BK214">_xlfn.XLOOKUP(BK$1,'Copy of PY1 Data(H)'!$A$1:$CZ$1,_xlfn.XLOOKUP($A214,'Copy of PY1 Data(H)'!$A$1:$A$288,'Copy of PY1 Data(H)'!$A$1:$CZ$288))</f>
        <v>0</v>
      </c>
      <c r="BL214" s="180" cm="1">
        <f t="array" ref="BL214">_xlfn.XLOOKUP(BL$1,'Copy of PY1 Data(H)'!$A$1:$CZ$1,_xlfn.XLOOKUP($A214,'Copy of PY1 Data(H)'!$A$1:$A$288,'Copy of PY1 Data(H)'!$A$1:$CZ$288))</f>
        <v>18898581</v>
      </c>
      <c r="BM214" s="180" cm="1">
        <f t="array" ref="BM214">_xlfn.XLOOKUP(BM$1,'Copy of PY1 Data(H)'!$A$1:$CZ$1,_xlfn.XLOOKUP($A214,'Copy of PY1 Data(H)'!$A$1:$A$288,'Copy of PY1 Data(H)'!$A$1:$CZ$288))</f>
        <v>24568945</v>
      </c>
      <c r="BN214" s="180" cm="1">
        <f t="array" ref="BN214">_xlfn.XLOOKUP(BN$1,'Copy of PY1 Data(H)'!$A$1:$CZ$1,_xlfn.XLOOKUP($A214,'Copy of PY1 Data(H)'!$A$1:$A$288,'Copy of PY1 Data(H)'!$A$1:$CZ$288))</f>
        <v>6734831</v>
      </c>
      <c r="BO214" s="180" cm="1">
        <f t="array" ref="BO214">_xlfn.XLOOKUP(BO$1,'Copy of PY1 Data(H)'!$A$1:$CZ$1,_xlfn.XLOOKUP($A214,'Copy of PY1 Data(H)'!$A$1:$A$288,'Copy of PY1 Data(H)'!$A$1:$CZ$288))</f>
        <v>22064539</v>
      </c>
      <c r="BP214" s="180" cm="1">
        <f t="array" ref="BP214">_xlfn.XLOOKUP(BP$1,'Copy of PY1 Data(H)'!$A$1:$CZ$1,_xlfn.XLOOKUP($A214,'Copy of PY1 Data(H)'!$A$1:$A$288,'Copy of PY1 Data(H)'!$A$1:$CZ$288))</f>
        <v>152266438</v>
      </c>
      <c r="BQ214" s="180" cm="1">
        <f t="array" ref="BQ214">_xlfn.XLOOKUP(BQ$1,'Copy of PY1 Data(H)'!$A$1:$CZ$1,_xlfn.XLOOKUP($A214,'Copy of PY1 Data(H)'!$A$1:$A$288,'Copy of PY1 Data(H)'!$A$1:$CZ$288))</f>
        <v>0</v>
      </c>
      <c r="BR214" s="180" cm="1">
        <f t="array" ref="BR214">_xlfn.XLOOKUP(BR$1,'Copy of PY1 Data(H)'!$A$1:$CZ$1,_xlfn.XLOOKUP($A214,'Copy of PY1 Data(H)'!$A$1:$A$288,'Copy of PY1 Data(H)'!$A$1:$CZ$288))</f>
        <v>979947</v>
      </c>
      <c r="BS214" s="180" cm="1">
        <f t="array" ref="BS214">_xlfn.XLOOKUP(BS$1,'Copy of PY1 Data(H)'!$A$1:$CZ$1,_xlfn.XLOOKUP($A214,'Copy of PY1 Data(H)'!$A$1:$A$288,'Copy of PY1 Data(H)'!$A$1:$CZ$288))</f>
        <v>0</v>
      </c>
      <c r="BT214" s="180" cm="1">
        <f t="array" ref="BT214">_xlfn.XLOOKUP(BT$1,'Copy of PY1 Data(H)'!$A$1:$CZ$1,_xlfn.XLOOKUP($A214,'Copy of PY1 Data(H)'!$A$1:$A$288,'Copy of PY1 Data(H)'!$A$1:$CZ$288))</f>
        <v>0</v>
      </c>
      <c r="BU214" s="180" cm="1">
        <f t="array" ref="BU214">_xlfn.XLOOKUP(BU$1,'Copy of PY1 Data(H)'!$A$1:$CZ$1,_xlfn.XLOOKUP($A214,'Copy of PY1 Data(H)'!$A$1:$A$288,'Copy of PY1 Data(H)'!$A$1:$CZ$288))</f>
        <v>0</v>
      </c>
      <c r="BV214" s="180" cm="1">
        <f t="array" ref="BV214">_xlfn.XLOOKUP(BV$1,'Copy of PY1 Data(H)'!$A$1:$CZ$1,_xlfn.XLOOKUP($A214,'Copy of PY1 Data(H)'!$A$1:$A$288,'Copy of PY1 Data(H)'!$A$1:$CZ$288))</f>
        <v>0</v>
      </c>
      <c r="BW214" s="180" cm="1">
        <f t="array" ref="BW214">_xlfn.XLOOKUP(BW$1,'Copy of PY1 Data(H)'!$A$1:$CZ$1,_xlfn.XLOOKUP($A214,'Copy of PY1 Data(H)'!$A$1:$A$288,'Copy of PY1 Data(H)'!$A$1:$CZ$288))</f>
        <v>621994</v>
      </c>
      <c r="BX214" s="180" cm="1">
        <f t="array" ref="BX214">_xlfn.XLOOKUP(BX$1,'Copy of PY1 Data(H)'!$A$1:$CZ$1,_xlfn.XLOOKUP($A214,'Copy of PY1 Data(H)'!$A$1:$A$288,'Copy of PY1 Data(H)'!$A$1:$CZ$288))</f>
        <v>0</v>
      </c>
      <c r="BY214" s="180" cm="1">
        <f t="array" ref="BY214">_xlfn.XLOOKUP(BY$1,'Copy of PY1 Data(H)'!$A$1:$CZ$1,_xlfn.XLOOKUP($A214,'Copy of PY1 Data(H)'!$A$1:$A$288,'Copy of PY1 Data(H)'!$A$1:$CZ$288))</f>
        <v>33370241</v>
      </c>
      <c r="BZ214" s="180" cm="1">
        <f t="array" ref="BZ214">_xlfn.XLOOKUP(BZ$1,'Copy of PY1 Data(H)'!$A$1:$CZ$1,_xlfn.XLOOKUP($A214,'Copy of PY1 Data(H)'!$A$1:$A$288,'Copy of PY1 Data(H)'!$A$1:$CZ$288))</f>
        <v>466627</v>
      </c>
      <c r="CA214" s="180" cm="1">
        <f t="array" ref="CA214">_xlfn.XLOOKUP(CA$1,'Copy of PY1 Data(H)'!$A$1:$CZ$1,_xlfn.XLOOKUP($A214,'Copy of PY1 Data(H)'!$A$1:$A$288,'Copy of PY1 Data(H)'!$A$1:$CZ$288))</f>
        <v>0</v>
      </c>
      <c r="CB214" s="180" cm="1">
        <f t="array" ref="CB214">_xlfn.XLOOKUP(CB$1,'Copy of PY1 Data(H)'!$A$1:$CZ$1,_xlfn.XLOOKUP($A214,'Copy of PY1 Data(H)'!$A$1:$A$288,'Copy of PY1 Data(H)'!$A$1:$CZ$288))</f>
        <v>85500</v>
      </c>
      <c r="CC214" s="180" cm="1">
        <f t="array" ref="CC214">_xlfn.XLOOKUP(CC$1,'Copy of PY1 Data(H)'!$A$1:$CZ$1,_xlfn.XLOOKUP($A214,'Copy of PY1 Data(H)'!$A$1:$A$288,'Copy of PY1 Data(H)'!$A$1:$CZ$288))</f>
        <v>0</v>
      </c>
      <c r="CD214" s="180" cm="1">
        <f t="array" ref="CD214">_xlfn.XLOOKUP(CD$1,'Copy of PY1 Data(H)'!$A$1:$CZ$1,_xlfn.XLOOKUP($A214,'Copy of PY1 Data(H)'!$A$1:$A$288,'Copy of PY1 Data(H)'!$A$1:$CZ$288))</f>
        <v>0</v>
      </c>
    </row>
    <row r="215" spans="1:82" s="639" customFormat="1" x14ac:dyDescent="0.3">
      <c r="A215" s="639">
        <v>359</v>
      </c>
      <c r="B215" s="180"/>
      <c r="C215" s="180"/>
      <c r="D215" s="180" cm="1">
        <f t="array" ref="D215">_xlfn.XLOOKUP(D$1,'Copy of PY1 Data(H)'!$A$1:$CZ$1,_xlfn.XLOOKUP($A215,'Copy of PY1 Data(H)'!$A$1:$A$288,'Copy of PY1 Data(H)'!$A$1:$CZ$288))</f>
        <v>0</v>
      </c>
      <c r="E215" s="180" cm="1">
        <f t="array" ref="E215">_xlfn.XLOOKUP(E$1,'Copy of PY1 Data(H)'!$A$1:$CZ$1,_xlfn.XLOOKUP($A215,'Copy of PY1 Data(H)'!$A$1:$A$288,'Copy of PY1 Data(H)'!$A$1:$CZ$288))</f>
        <v>0</v>
      </c>
      <c r="F215" s="180" cm="1">
        <f t="array" ref="F215">_xlfn.XLOOKUP(F$1,'Copy of PY1 Data(H)'!$A$1:$CZ$1,_xlfn.XLOOKUP($A215,'Copy of PY1 Data(H)'!$A$1:$A$288,'Copy of PY1 Data(H)'!$A$1:$CZ$288))</f>
        <v>0</v>
      </c>
      <c r="G215" s="180" cm="1">
        <f t="array" ref="G215">_xlfn.XLOOKUP(G$1,'Copy of PY1 Data(H)'!$A$1:$CZ$1,_xlfn.XLOOKUP($A215,'Copy of PY1 Data(H)'!$A$1:$A$288,'Copy of PY1 Data(H)'!$A$1:$CZ$288))</f>
        <v>0</v>
      </c>
      <c r="H215" s="180" cm="1">
        <f t="array" ref="H215">_xlfn.XLOOKUP(H$1,'Copy of PY1 Data(H)'!$A$1:$CZ$1,_xlfn.XLOOKUP($A215,'Copy of PY1 Data(H)'!$A$1:$A$288,'Copy of PY1 Data(H)'!$A$1:$CZ$288))</f>
        <v>0</v>
      </c>
      <c r="I215" s="180" cm="1">
        <f t="array" ref="I215">_xlfn.XLOOKUP(I$1,'Copy of PY1 Data(H)'!$A$1:$CZ$1,_xlfn.XLOOKUP($A215,'Copy of PY1 Data(H)'!$A$1:$A$288,'Copy of PY1 Data(H)'!$A$1:$CZ$288))</f>
        <v>0</v>
      </c>
      <c r="J215" s="180" cm="1">
        <f t="array" ref="J215">_xlfn.XLOOKUP(J$1,'Copy of PY1 Data(H)'!$A$1:$CZ$1,_xlfn.XLOOKUP($A215,'Copy of PY1 Data(H)'!$A$1:$A$288,'Copy of PY1 Data(H)'!$A$1:$CZ$288))</f>
        <v>0</v>
      </c>
      <c r="K215" s="180" cm="1">
        <f t="array" ref="K215">_xlfn.XLOOKUP(K$1,'Copy of PY1 Data(H)'!$A$1:$CZ$1,_xlfn.XLOOKUP($A215,'Copy of PY1 Data(H)'!$A$1:$A$288,'Copy of PY1 Data(H)'!$A$1:$CZ$288))</f>
        <v>0</v>
      </c>
      <c r="L215" s="180" cm="1">
        <f t="array" ref="L215">_xlfn.XLOOKUP(L$1,'Copy of PY1 Data(H)'!$A$1:$CZ$1,_xlfn.XLOOKUP($A215,'Copy of PY1 Data(H)'!$A$1:$A$288,'Copy of PY1 Data(H)'!$A$1:$CZ$288))</f>
        <v>256815</v>
      </c>
      <c r="M215" s="180" cm="1">
        <f t="array" ref="M215">_xlfn.XLOOKUP(M$1,'Copy of PY1 Data(H)'!$A$1:$CZ$1,_xlfn.XLOOKUP($A215,'Copy of PY1 Data(H)'!$A$1:$A$288,'Copy of PY1 Data(H)'!$A$1:$CZ$288))</f>
        <v>0</v>
      </c>
      <c r="N215" s="180" cm="1">
        <f t="array" ref="N215">_xlfn.XLOOKUP(N$1,'Copy of PY1 Data(H)'!$A$1:$CZ$1,_xlfn.XLOOKUP($A215,'Copy of PY1 Data(H)'!$A$1:$A$288,'Copy of PY1 Data(H)'!$A$1:$CZ$288))</f>
        <v>0</v>
      </c>
      <c r="O215" s="180" cm="1">
        <f t="array" ref="O215">_xlfn.XLOOKUP(O$1,'Copy of PY1 Data(H)'!$A$1:$CZ$1,_xlfn.XLOOKUP($A215,'Copy of PY1 Data(H)'!$A$1:$A$288,'Copy of PY1 Data(H)'!$A$1:$CZ$288))</f>
        <v>0</v>
      </c>
      <c r="P215" s="180" cm="1">
        <f t="array" ref="P215">_xlfn.XLOOKUP(P$1,'Copy of PY1 Data(H)'!$A$1:$CZ$1,_xlfn.XLOOKUP($A215,'Copy of PY1 Data(H)'!$A$1:$A$288,'Copy of PY1 Data(H)'!$A$1:$CZ$288))</f>
        <v>0</v>
      </c>
      <c r="Q215" s="180" cm="1">
        <f t="array" ref="Q215">_xlfn.XLOOKUP(Q$1,'Copy of PY1 Data(H)'!$A$1:$CZ$1,_xlfn.XLOOKUP($A215,'Copy of PY1 Data(H)'!$A$1:$A$288,'Copy of PY1 Data(H)'!$A$1:$CZ$288))</f>
        <v>0</v>
      </c>
      <c r="R215" s="180" cm="1">
        <f t="array" ref="R215">_xlfn.XLOOKUP(R$1,'Copy of PY1 Data(H)'!$A$1:$CZ$1,_xlfn.XLOOKUP($A215,'Copy of PY1 Data(H)'!$A$1:$A$288,'Copy of PY1 Data(H)'!$A$1:$CZ$288))</f>
        <v>0</v>
      </c>
      <c r="S215" s="180" cm="1">
        <f t="array" ref="S215">_xlfn.XLOOKUP(S$1,'Copy of PY1 Data(H)'!$A$1:$CZ$1,_xlfn.XLOOKUP($A215,'Copy of PY1 Data(H)'!$A$1:$A$288,'Copy of PY1 Data(H)'!$A$1:$CZ$288))</f>
        <v>0</v>
      </c>
      <c r="T215" s="180" cm="1">
        <f t="array" ref="T215">_xlfn.XLOOKUP(T$1,'Copy of PY1 Data(H)'!$A$1:$CZ$1,_xlfn.XLOOKUP($A215,'Copy of PY1 Data(H)'!$A$1:$A$288,'Copy of PY1 Data(H)'!$A$1:$CZ$288))</f>
        <v>0</v>
      </c>
      <c r="U215" s="180" cm="1">
        <f t="array" ref="U215">_xlfn.XLOOKUP(U$1,'Copy of PY1 Data(H)'!$A$1:$CZ$1,_xlfn.XLOOKUP($A215,'Copy of PY1 Data(H)'!$A$1:$A$288,'Copy of PY1 Data(H)'!$A$1:$CZ$288))</f>
        <v>0</v>
      </c>
      <c r="V215" s="180" cm="1">
        <f t="array" ref="V215">_xlfn.XLOOKUP(V$1,'Copy of PY1 Data(H)'!$A$1:$CZ$1,_xlfn.XLOOKUP($A215,'Copy of PY1 Data(H)'!$A$1:$A$288,'Copy of PY1 Data(H)'!$A$1:$CZ$288))</f>
        <v>0</v>
      </c>
      <c r="W215" s="180" cm="1">
        <f t="array" ref="W215">_xlfn.XLOOKUP(W$1,'Copy of PY1 Data(H)'!$A$1:$CZ$1,_xlfn.XLOOKUP($A215,'Copy of PY1 Data(H)'!$A$1:$A$288,'Copy of PY1 Data(H)'!$A$1:$CZ$288))</f>
        <v>0</v>
      </c>
      <c r="X215" s="180" cm="1">
        <f t="array" ref="X215">_xlfn.XLOOKUP(X$1,'Copy of PY1 Data(H)'!$A$1:$CZ$1,_xlfn.XLOOKUP($A215,'Copy of PY1 Data(H)'!$A$1:$A$288,'Copy of PY1 Data(H)'!$A$1:$CZ$288))</f>
        <v>0</v>
      </c>
      <c r="Y215" s="180" cm="1">
        <f t="array" ref="Y215">_xlfn.XLOOKUP(Y$1,'Copy of PY1 Data(H)'!$A$1:$CZ$1,_xlfn.XLOOKUP($A215,'Copy of PY1 Data(H)'!$A$1:$A$288,'Copy of PY1 Data(H)'!$A$1:$CZ$288))</f>
        <v>0</v>
      </c>
      <c r="Z215" s="180" cm="1">
        <f t="array" ref="Z215">_xlfn.XLOOKUP(Z$1,'Copy of PY1 Data(H)'!$A$1:$CZ$1,_xlfn.XLOOKUP($A215,'Copy of PY1 Data(H)'!$A$1:$A$288,'Copy of PY1 Data(H)'!$A$1:$CZ$288))</f>
        <v>0</v>
      </c>
      <c r="AA215" s="180" cm="1">
        <f t="array" ref="AA215">_xlfn.XLOOKUP(AA$1,'Copy of PY1 Data(H)'!$A$1:$CZ$1,_xlfn.XLOOKUP($A215,'Copy of PY1 Data(H)'!$A$1:$A$288,'Copy of PY1 Data(H)'!$A$1:$CZ$288))</f>
        <v>0</v>
      </c>
      <c r="AB215" s="180" cm="1">
        <f t="array" ref="AB215">_xlfn.XLOOKUP(AB$1,'Copy of PY1 Data(H)'!$A$1:$CZ$1,_xlfn.XLOOKUP($A215,'Copy of PY1 Data(H)'!$A$1:$A$288,'Copy of PY1 Data(H)'!$A$1:$CZ$288))</f>
        <v>0</v>
      </c>
      <c r="AC215" s="180" cm="1">
        <f t="array" ref="AC215">_xlfn.XLOOKUP(AC$1,'Copy of PY1 Data(H)'!$A$1:$CZ$1,_xlfn.XLOOKUP($A215,'Copy of PY1 Data(H)'!$A$1:$A$288,'Copy of PY1 Data(H)'!$A$1:$CZ$288))</f>
        <v>0</v>
      </c>
      <c r="AD215" s="180" cm="1">
        <f t="array" ref="AD215">_xlfn.XLOOKUP(AD$1,'Copy of PY1 Data(H)'!$A$1:$CZ$1,_xlfn.XLOOKUP($A215,'Copy of PY1 Data(H)'!$A$1:$A$288,'Copy of PY1 Data(H)'!$A$1:$CZ$288))</f>
        <v>0</v>
      </c>
      <c r="AE215" s="180" cm="1">
        <f t="array" ref="AE215">_xlfn.XLOOKUP(AE$1,'Copy of PY1 Data(H)'!$A$1:$CZ$1,_xlfn.XLOOKUP($A215,'Copy of PY1 Data(H)'!$A$1:$A$288,'Copy of PY1 Data(H)'!$A$1:$CZ$288))</f>
        <v>0</v>
      </c>
      <c r="AF215" s="180" cm="1">
        <f t="array" ref="AF215">_xlfn.XLOOKUP(AF$1,'Copy of PY1 Data(H)'!$A$1:$CZ$1,_xlfn.XLOOKUP($A215,'Copy of PY1 Data(H)'!$A$1:$A$288,'Copy of PY1 Data(H)'!$A$1:$CZ$288))</f>
        <v>332474</v>
      </c>
      <c r="AG215" s="180" cm="1">
        <f t="array" ref="AG215">_xlfn.XLOOKUP(AG$1,'Copy of PY1 Data(H)'!$A$1:$CZ$1,_xlfn.XLOOKUP($A215,'Copy of PY1 Data(H)'!$A$1:$A$288,'Copy of PY1 Data(H)'!$A$1:$CZ$288))</f>
        <v>0</v>
      </c>
      <c r="AH215" s="180" cm="1">
        <f t="array" ref="AH215">_xlfn.XLOOKUP(AH$1,'Copy of PY1 Data(H)'!$A$1:$CZ$1,_xlfn.XLOOKUP($A215,'Copy of PY1 Data(H)'!$A$1:$A$288,'Copy of PY1 Data(H)'!$A$1:$CZ$288))</f>
        <v>0</v>
      </c>
      <c r="AI215" s="180" cm="1">
        <f t="array" ref="AI215">_xlfn.XLOOKUP(AI$1,'Copy of PY1 Data(H)'!$A$1:$CZ$1,_xlfn.XLOOKUP($A215,'Copy of PY1 Data(H)'!$A$1:$A$288,'Copy of PY1 Data(H)'!$A$1:$CZ$288))</f>
        <v>0</v>
      </c>
      <c r="AJ215" s="180" cm="1">
        <f t="array" ref="AJ215">_xlfn.XLOOKUP(AJ$1,'Copy of PY1 Data(H)'!$A$1:$CZ$1,_xlfn.XLOOKUP($A215,'Copy of PY1 Data(H)'!$A$1:$A$288,'Copy of PY1 Data(H)'!$A$1:$CZ$288))</f>
        <v>0</v>
      </c>
      <c r="AK215" s="180" cm="1">
        <f t="array" ref="AK215">_xlfn.XLOOKUP(AK$1,'Copy of PY1 Data(H)'!$A$1:$CZ$1,_xlfn.XLOOKUP($A215,'Copy of PY1 Data(H)'!$A$1:$A$288,'Copy of PY1 Data(H)'!$A$1:$CZ$288))</f>
        <v>0</v>
      </c>
      <c r="AL215" s="180" cm="1">
        <f t="array" ref="AL215">_xlfn.XLOOKUP(AL$1,'Copy of PY1 Data(H)'!$A$1:$CZ$1,_xlfn.XLOOKUP($A215,'Copy of PY1 Data(H)'!$A$1:$A$288,'Copy of PY1 Data(H)'!$A$1:$CZ$288))</f>
        <v>0</v>
      </c>
      <c r="AM215" s="180" cm="1">
        <f t="array" ref="AM215">_xlfn.XLOOKUP(AM$1,'Copy of PY1 Data(H)'!$A$1:$CZ$1,_xlfn.XLOOKUP($A215,'Copy of PY1 Data(H)'!$A$1:$A$288,'Copy of PY1 Data(H)'!$A$1:$CZ$288))</f>
        <v>0</v>
      </c>
      <c r="AN215" s="180" cm="1">
        <f t="array" ref="AN215">_xlfn.XLOOKUP(AN$1,'Copy of PY1 Data(H)'!$A$1:$CZ$1,_xlfn.XLOOKUP($A215,'Copy of PY1 Data(H)'!$A$1:$A$288,'Copy of PY1 Data(H)'!$A$1:$CZ$288))</f>
        <v>0</v>
      </c>
      <c r="AO215" s="180" cm="1">
        <f t="array" ref="AO215">_xlfn.XLOOKUP(AO$1,'Copy of PY1 Data(H)'!$A$1:$CZ$1,_xlfn.XLOOKUP($A215,'Copy of PY1 Data(H)'!$A$1:$A$288,'Copy of PY1 Data(H)'!$A$1:$CZ$288))</f>
        <v>0</v>
      </c>
      <c r="AP215" s="180" cm="1">
        <f t="array" ref="AP215">_xlfn.XLOOKUP(AP$1,'Copy of PY1 Data(H)'!$A$1:$CZ$1,_xlfn.XLOOKUP($A215,'Copy of PY1 Data(H)'!$A$1:$A$288,'Copy of PY1 Data(H)'!$A$1:$CZ$288))</f>
        <v>0</v>
      </c>
      <c r="AQ215" s="180" cm="1">
        <f t="array" ref="AQ215">_xlfn.XLOOKUP(AQ$1,'Copy of PY1 Data(H)'!$A$1:$CZ$1,_xlfn.XLOOKUP($A215,'Copy of PY1 Data(H)'!$A$1:$A$288,'Copy of PY1 Data(H)'!$A$1:$CZ$288))</f>
        <v>0</v>
      </c>
      <c r="AR215" s="180" cm="1">
        <f t="array" ref="AR215">_xlfn.XLOOKUP(AR$1,'Copy of PY1 Data(H)'!$A$1:$CZ$1,_xlfn.XLOOKUP($A215,'Copy of PY1 Data(H)'!$A$1:$A$288,'Copy of PY1 Data(H)'!$A$1:$CZ$288))</f>
        <v>0</v>
      </c>
      <c r="AS215" s="180" cm="1">
        <f t="array" ref="AS215">_xlfn.XLOOKUP(AS$1,'Copy of PY1 Data(H)'!$A$1:$CZ$1,_xlfn.XLOOKUP($A215,'Copy of PY1 Data(H)'!$A$1:$A$288,'Copy of PY1 Data(H)'!$A$1:$CZ$288))</f>
        <v>0</v>
      </c>
      <c r="AT215" s="180" cm="1">
        <f t="array" ref="AT215">_xlfn.XLOOKUP(AT$1,'Copy of PY1 Data(H)'!$A$1:$CZ$1,_xlfn.XLOOKUP($A215,'Copy of PY1 Data(H)'!$A$1:$A$288,'Copy of PY1 Data(H)'!$A$1:$CZ$288))</f>
        <v>0</v>
      </c>
      <c r="AU215" s="180" cm="1">
        <f t="array" ref="AU215">_xlfn.XLOOKUP(AU$1,'Copy of PY1 Data(H)'!$A$1:$CZ$1,_xlfn.XLOOKUP($A215,'Copy of PY1 Data(H)'!$A$1:$A$288,'Copy of PY1 Data(H)'!$A$1:$CZ$288))</f>
        <v>0</v>
      </c>
      <c r="AV215" s="180" cm="1">
        <f t="array" ref="AV215">_xlfn.XLOOKUP(AV$1,'Copy of PY1 Data(H)'!$A$1:$CZ$1,_xlfn.XLOOKUP($A215,'Copy of PY1 Data(H)'!$A$1:$A$288,'Copy of PY1 Data(H)'!$A$1:$CZ$288))</f>
        <v>61873109</v>
      </c>
      <c r="AW215" s="180" cm="1">
        <f t="array" ref="AW215">_xlfn.XLOOKUP(AW$1,'Copy of PY1 Data(H)'!$A$1:$CZ$1,_xlfn.XLOOKUP($A215,'Copy of PY1 Data(H)'!$A$1:$A$288,'Copy of PY1 Data(H)'!$A$1:$CZ$288))</f>
        <v>0</v>
      </c>
      <c r="AX215" s="180" cm="1">
        <f t="array" ref="AX215">_xlfn.XLOOKUP(AX$1,'Copy of PY1 Data(H)'!$A$1:$CZ$1,_xlfn.XLOOKUP($A215,'Copy of PY1 Data(H)'!$A$1:$A$288,'Copy of PY1 Data(H)'!$A$1:$CZ$288))</f>
        <v>0</v>
      </c>
      <c r="AY215" s="180" cm="1">
        <f t="array" ref="AY215">_xlfn.XLOOKUP(AY$1,'Copy of PY1 Data(H)'!$A$1:$CZ$1,_xlfn.XLOOKUP($A215,'Copy of PY1 Data(H)'!$A$1:$A$288,'Copy of PY1 Data(H)'!$A$1:$CZ$288))</f>
        <v>0</v>
      </c>
      <c r="AZ215" s="180" cm="1">
        <f t="array" ref="AZ215">_xlfn.XLOOKUP(AZ$1,'Copy of PY1 Data(H)'!$A$1:$CZ$1,_xlfn.XLOOKUP($A215,'Copy of PY1 Data(H)'!$A$1:$A$288,'Copy of PY1 Data(H)'!$A$1:$CZ$288))</f>
        <v>0</v>
      </c>
      <c r="BA215" s="180" cm="1">
        <f t="array" ref="BA215">_xlfn.XLOOKUP(BA$1,'Copy of PY1 Data(H)'!$A$1:$CZ$1,_xlfn.XLOOKUP($A215,'Copy of PY1 Data(H)'!$A$1:$A$288,'Copy of PY1 Data(H)'!$A$1:$CZ$288))</f>
        <v>0</v>
      </c>
      <c r="BB215" s="180" cm="1">
        <f t="array" ref="BB215">_xlfn.XLOOKUP(BB$1,'Copy of PY1 Data(H)'!$A$1:$CZ$1,_xlfn.XLOOKUP($A215,'Copy of PY1 Data(H)'!$A$1:$A$288,'Copy of PY1 Data(H)'!$A$1:$CZ$288))</f>
        <v>0</v>
      </c>
      <c r="BC215" s="180" cm="1">
        <f t="array" ref="BC215">_xlfn.XLOOKUP(BC$1,'Copy of PY1 Data(H)'!$A$1:$CZ$1,_xlfn.XLOOKUP($A215,'Copy of PY1 Data(H)'!$A$1:$A$288,'Copy of PY1 Data(H)'!$A$1:$CZ$288))</f>
        <v>0</v>
      </c>
      <c r="BD215" s="180" cm="1">
        <f t="array" ref="BD215">_xlfn.XLOOKUP(BD$1,'Copy of PY1 Data(H)'!$A$1:$CZ$1,_xlfn.XLOOKUP($A215,'Copy of PY1 Data(H)'!$A$1:$A$288,'Copy of PY1 Data(H)'!$A$1:$CZ$288))</f>
        <v>0</v>
      </c>
      <c r="BE215" s="180" cm="1">
        <f t="array" ref="BE215">_xlfn.XLOOKUP(BE$1,'Copy of PY1 Data(H)'!$A$1:$CZ$1,_xlfn.XLOOKUP($A215,'Copy of PY1 Data(H)'!$A$1:$A$288,'Copy of PY1 Data(H)'!$A$1:$CZ$288))</f>
        <v>0</v>
      </c>
      <c r="BF215" s="180" cm="1">
        <f t="array" ref="BF215">_xlfn.XLOOKUP(BF$1,'Copy of PY1 Data(H)'!$A$1:$CZ$1,_xlfn.XLOOKUP($A215,'Copy of PY1 Data(H)'!$A$1:$A$288,'Copy of PY1 Data(H)'!$A$1:$CZ$288))</f>
        <v>0</v>
      </c>
      <c r="BG215" s="180" cm="1">
        <f t="array" ref="BG215">_xlfn.XLOOKUP(BG$1,'Copy of PY1 Data(H)'!$A$1:$CZ$1,_xlfn.XLOOKUP($A215,'Copy of PY1 Data(H)'!$A$1:$A$288,'Copy of PY1 Data(H)'!$A$1:$CZ$288))</f>
        <v>0</v>
      </c>
      <c r="BH215" s="180" cm="1">
        <f t="array" ref="BH215">_xlfn.XLOOKUP(BH$1,'Copy of PY1 Data(H)'!$A$1:$CZ$1,_xlfn.XLOOKUP($A215,'Copy of PY1 Data(H)'!$A$1:$A$288,'Copy of PY1 Data(H)'!$A$1:$CZ$288))</f>
        <v>0</v>
      </c>
      <c r="BI215" s="180" cm="1">
        <f t="array" ref="BI215">_xlfn.XLOOKUP(BI$1,'Copy of PY1 Data(H)'!$A$1:$CZ$1,_xlfn.XLOOKUP($A215,'Copy of PY1 Data(H)'!$A$1:$A$288,'Copy of PY1 Data(H)'!$A$1:$CZ$288))</f>
        <v>0</v>
      </c>
      <c r="BJ215" s="180" cm="1">
        <f t="array" ref="BJ215">_xlfn.XLOOKUP(BJ$1,'Copy of PY1 Data(H)'!$A$1:$CZ$1,_xlfn.XLOOKUP($A215,'Copy of PY1 Data(H)'!$A$1:$A$288,'Copy of PY1 Data(H)'!$A$1:$CZ$288))</f>
        <v>0</v>
      </c>
      <c r="BK215" s="180" cm="1">
        <f t="array" ref="BK215">_xlfn.XLOOKUP(BK$1,'Copy of PY1 Data(H)'!$A$1:$CZ$1,_xlfn.XLOOKUP($A215,'Copy of PY1 Data(H)'!$A$1:$A$288,'Copy of PY1 Data(H)'!$A$1:$CZ$288))</f>
        <v>0</v>
      </c>
      <c r="BL215" s="180" cm="1">
        <f t="array" ref="BL215">_xlfn.XLOOKUP(BL$1,'Copy of PY1 Data(H)'!$A$1:$CZ$1,_xlfn.XLOOKUP($A215,'Copy of PY1 Data(H)'!$A$1:$A$288,'Copy of PY1 Data(H)'!$A$1:$CZ$288))</f>
        <v>0</v>
      </c>
      <c r="BM215" s="180" cm="1">
        <f t="array" ref="BM215">_xlfn.XLOOKUP(BM$1,'Copy of PY1 Data(H)'!$A$1:$CZ$1,_xlfn.XLOOKUP($A215,'Copy of PY1 Data(H)'!$A$1:$A$288,'Copy of PY1 Data(H)'!$A$1:$CZ$288))</f>
        <v>0</v>
      </c>
      <c r="BN215" s="180" cm="1">
        <f t="array" ref="BN215">_xlfn.XLOOKUP(BN$1,'Copy of PY1 Data(H)'!$A$1:$CZ$1,_xlfn.XLOOKUP($A215,'Copy of PY1 Data(H)'!$A$1:$A$288,'Copy of PY1 Data(H)'!$A$1:$CZ$288))</f>
        <v>185633</v>
      </c>
      <c r="BO215" s="180" cm="1">
        <f t="array" ref="BO215">_xlfn.XLOOKUP(BO$1,'Copy of PY1 Data(H)'!$A$1:$CZ$1,_xlfn.XLOOKUP($A215,'Copy of PY1 Data(H)'!$A$1:$A$288,'Copy of PY1 Data(H)'!$A$1:$CZ$288))</f>
        <v>0</v>
      </c>
      <c r="BP215" s="180" cm="1">
        <f t="array" ref="BP215">_xlfn.XLOOKUP(BP$1,'Copy of PY1 Data(H)'!$A$1:$CZ$1,_xlfn.XLOOKUP($A215,'Copy of PY1 Data(H)'!$A$1:$A$288,'Copy of PY1 Data(H)'!$A$1:$CZ$288))</f>
        <v>0</v>
      </c>
      <c r="BQ215" s="180" cm="1">
        <f t="array" ref="BQ215">_xlfn.XLOOKUP(BQ$1,'Copy of PY1 Data(H)'!$A$1:$CZ$1,_xlfn.XLOOKUP($A215,'Copy of PY1 Data(H)'!$A$1:$A$288,'Copy of PY1 Data(H)'!$A$1:$CZ$288))</f>
        <v>0</v>
      </c>
      <c r="BR215" s="180" cm="1">
        <f t="array" ref="BR215">_xlfn.XLOOKUP(BR$1,'Copy of PY1 Data(H)'!$A$1:$CZ$1,_xlfn.XLOOKUP($A215,'Copy of PY1 Data(H)'!$A$1:$A$288,'Copy of PY1 Data(H)'!$A$1:$CZ$288))</f>
        <v>1356119</v>
      </c>
      <c r="BS215" s="180" cm="1">
        <f t="array" ref="BS215">_xlfn.XLOOKUP(BS$1,'Copy of PY1 Data(H)'!$A$1:$CZ$1,_xlfn.XLOOKUP($A215,'Copy of PY1 Data(H)'!$A$1:$A$288,'Copy of PY1 Data(H)'!$A$1:$CZ$288))</f>
        <v>0</v>
      </c>
      <c r="BT215" s="180" cm="1">
        <f t="array" ref="BT215">_xlfn.XLOOKUP(BT$1,'Copy of PY1 Data(H)'!$A$1:$CZ$1,_xlfn.XLOOKUP($A215,'Copy of PY1 Data(H)'!$A$1:$A$288,'Copy of PY1 Data(H)'!$A$1:$CZ$288))</f>
        <v>0</v>
      </c>
      <c r="BU215" s="180" cm="1">
        <f t="array" ref="BU215">_xlfn.XLOOKUP(BU$1,'Copy of PY1 Data(H)'!$A$1:$CZ$1,_xlfn.XLOOKUP($A215,'Copy of PY1 Data(H)'!$A$1:$A$288,'Copy of PY1 Data(H)'!$A$1:$CZ$288))</f>
        <v>0</v>
      </c>
      <c r="BV215" s="180" cm="1">
        <f t="array" ref="BV215">_xlfn.XLOOKUP(BV$1,'Copy of PY1 Data(H)'!$A$1:$CZ$1,_xlfn.XLOOKUP($A215,'Copy of PY1 Data(H)'!$A$1:$A$288,'Copy of PY1 Data(H)'!$A$1:$CZ$288))</f>
        <v>0</v>
      </c>
      <c r="BW215" s="180" cm="1">
        <f t="array" ref="BW215">_xlfn.XLOOKUP(BW$1,'Copy of PY1 Data(H)'!$A$1:$CZ$1,_xlfn.XLOOKUP($A215,'Copy of PY1 Data(H)'!$A$1:$A$288,'Copy of PY1 Data(H)'!$A$1:$CZ$288))</f>
        <v>0</v>
      </c>
      <c r="BX215" s="180" cm="1">
        <f t="array" ref="BX215">_xlfn.XLOOKUP(BX$1,'Copy of PY1 Data(H)'!$A$1:$CZ$1,_xlfn.XLOOKUP($A215,'Copy of PY1 Data(H)'!$A$1:$A$288,'Copy of PY1 Data(H)'!$A$1:$CZ$288))</f>
        <v>0</v>
      </c>
      <c r="BY215" s="180" cm="1">
        <f t="array" ref="BY215">_xlfn.XLOOKUP(BY$1,'Copy of PY1 Data(H)'!$A$1:$CZ$1,_xlfn.XLOOKUP($A215,'Copy of PY1 Data(H)'!$A$1:$A$288,'Copy of PY1 Data(H)'!$A$1:$CZ$288))</f>
        <v>0</v>
      </c>
      <c r="BZ215" s="180" cm="1">
        <f t="array" ref="BZ215">_xlfn.XLOOKUP(BZ$1,'Copy of PY1 Data(H)'!$A$1:$CZ$1,_xlfn.XLOOKUP($A215,'Copy of PY1 Data(H)'!$A$1:$A$288,'Copy of PY1 Data(H)'!$A$1:$CZ$288))</f>
        <v>29685</v>
      </c>
      <c r="CA215" s="180" cm="1">
        <f t="array" ref="CA215">_xlfn.XLOOKUP(CA$1,'Copy of PY1 Data(H)'!$A$1:$CZ$1,_xlfn.XLOOKUP($A215,'Copy of PY1 Data(H)'!$A$1:$A$288,'Copy of PY1 Data(H)'!$A$1:$CZ$288))</f>
        <v>0</v>
      </c>
      <c r="CB215" s="180" cm="1">
        <f t="array" ref="CB215">_xlfn.XLOOKUP(CB$1,'Copy of PY1 Data(H)'!$A$1:$CZ$1,_xlfn.XLOOKUP($A215,'Copy of PY1 Data(H)'!$A$1:$A$288,'Copy of PY1 Data(H)'!$A$1:$CZ$288))</f>
        <v>0</v>
      </c>
      <c r="CC215" s="180" cm="1">
        <f t="array" ref="CC215">_xlfn.XLOOKUP(CC$1,'Copy of PY1 Data(H)'!$A$1:$CZ$1,_xlfn.XLOOKUP($A215,'Copy of PY1 Data(H)'!$A$1:$A$288,'Copy of PY1 Data(H)'!$A$1:$CZ$288))</f>
        <v>0</v>
      </c>
      <c r="CD215" s="180" cm="1">
        <f t="array" ref="CD215">_xlfn.XLOOKUP(CD$1,'Copy of PY1 Data(H)'!$A$1:$CZ$1,_xlfn.XLOOKUP($A215,'Copy of PY1 Data(H)'!$A$1:$A$288,'Copy of PY1 Data(H)'!$A$1:$CZ$288))</f>
        <v>0</v>
      </c>
    </row>
    <row r="216" spans="1:82" s="968" customFormat="1" x14ac:dyDescent="0.3">
      <c r="B216" s="968" t="s">
        <v>2969</v>
      </c>
      <c r="D216" s="968" t="e" cm="1">
        <f t="array" ref="D216">_xlfn.XLOOKUP(D$1,'Copy of PY1 Data(H)'!$A$1:$CZ$1,_xlfn.XLOOKUP($B216,'Copy of PY1 Data(H)'!$A$1:$A$288,'Copy of PY1 Data(H)'!$A$1:$CZ$288))</f>
        <v>#N/A</v>
      </c>
      <c r="E216" s="968" t="e" cm="1">
        <f t="array" ref="E216">_xlfn.XLOOKUP(E$1,'Copy of PY1 Data(H)'!$A$1:$CZ$1,_xlfn.XLOOKUP($B216,'Copy of PY1 Data(H)'!$A$1:$A$288,'Copy of PY1 Data(H)'!$A$1:$CZ$288))</f>
        <v>#N/A</v>
      </c>
      <c r="F216" s="968" t="e" cm="1">
        <f t="array" ref="F216">_xlfn.XLOOKUP(F$1,'Copy of PY1 Data(H)'!$A$1:$CZ$1,_xlfn.XLOOKUP($B216,'Copy of PY1 Data(H)'!$A$1:$A$288,'Copy of PY1 Data(H)'!$A$1:$CZ$288))</f>
        <v>#N/A</v>
      </c>
      <c r="G216" s="968" t="e" cm="1">
        <f t="array" ref="G216">_xlfn.XLOOKUP(G$1,'Copy of PY1 Data(H)'!$A$1:$CZ$1,_xlfn.XLOOKUP($B216,'Copy of PY1 Data(H)'!$A$1:$A$288,'Copy of PY1 Data(H)'!$A$1:$CZ$288))</f>
        <v>#N/A</v>
      </c>
      <c r="H216" s="968" t="e" cm="1">
        <f t="array" ref="H216">_xlfn.XLOOKUP(H$1,'Copy of PY1 Data(H)'!$A$1:$CZ$1,_xlfn.XLOOKUP($B216,'Copy of PY1 Data(H)'!$A$1:$A$288,'Copy of PY1 Data(H)'!$A$1:$CZ$288))</f>
        <v>#N/A</v>
      </c>
      <c r="I216" s="968" t="e" cm="1">
        <f t="array" ref="I216">_xlfn.XLOOKUP(I$1,'Copy of PY1 Data(H)'!$A$1:$CZ$1,_xlfn.XLOOKUP($B216,'Copy of PY1 Data(H)'!$A$1:$A$288,'Copy of PY1 Data(H)'!$A$1:$CZ$288))</f>
        <v>#N/A</v>
      </c>
      <c r="J216" s="968" t="e" cm="1">
        <f t="array" ref="J216">_xlfn.XLOOKUP(J$1,'Copy of PY1 Data(H)'!$A$1:$CZ$1,_xlfn.XLOOKUP($B216,'Copy of PY1 Data(H)'!$A$1:$A$288,'Copy of PY1 Data(H)'!$A$1:$CZ$288))</f>
        <v>#N/A</v>
      </c>
      <c r="K216" s="968" t="e" cm="1">
        <f t="array" ref="K216">_xlfn.XLOOKUP(K$1,'Copy of PY1 Data(H)'!$A$1:$CZ$1,_xlfn.XLOOKUP($B216,'Copy of PY1 Data(H)'!$A$1:$A$288,'Copy of PY1 Data(H)'!$A$1:$CZ$288))</f>
        <v>#N/A</v>
      </c>
      <c r="L216" s="968" t="e" cm="1">
        <f t="array" ref="L216">_xlfn.XLOOKUP(L$1,'Copy of PY1 Data(H)'!$A$1:$CZ$1,_xlfn.XLOOKUP($B216,'Copy of PY1 Data(H)'!$A$1:$A$288,'Copy of PY1 Data(H)'!$A$1:$CZ$288))</f>
        <v>#N/A</v>
      </c>
      <c r="M216" s="968" t="e" cm="1">
        <f t="array" ref="M216">_xlfn.XLOOKUP(M$1,'Copy of PY1 Data(H)'!$A$1:$CZ$1,_xlfn.XLOOKUP($B216,'Copy of PY1 Data(H)'!$A$1:$A$288,'Copy of PY1 Data(H)'!$A$1:$CZ$288))</f>
        <v>#N/A</v>
      </c>
      <c r="N216" s="968" t="e" cm="1">
        <f t="array" ref="N216">_xlfn.XLOOKUP(N$1,'Copy of PY1 Data(H)'!$A$1:$CZ$1,_xlfn.XLOOKUP($B216,'Copy of PY1 Data(H)'!$A$1:$A$288,'Copy of PY1 Data(H)'!$A$1:$CZ$288))</f>
        <v>#N/A</v>
      </c>
      <c r="O216" s="968" t="e" cm="1">
        <f t="array" ref="O216">_xlfn.XLOOKUP(O$1,'Copy of PY1 Data(H)'!$A$1:$CZ$1,_xlfn.XLOOKUP($B216,'Copy of PY1 Data(H)'!$A$1:$A$288,'Copy of PY1 Data(H)'!$A$1:$CZ$288))</f>
        <v>#N/A</v>
      </c>
      <c r="P216" s="968" t="e" cm="1">
        <f t="array" ref="P216">_xlfn.XLOOKUP(P$1,'Copy of PY1 Data(H)'!$A$1:$CZ$1,_xlfn.XLOOKUP($B216,'Copy of PY1 Data(H)'!$A$1:$A$288,'Copy of PY1 Data(H)'!$A$1:$CZ$288))</f>
        <v>#N/A</v>
      </c>
      <c r="Q216" s="968" t="e" cm="1">
        <f t="array" ref="Q216">_xlfn.XLOOKUP(Q$1,'Copy of PY1 Data(H)'!$A$1:$CZ$1,_xlfn.XLOOKUP($B216,'Copy of PY1 Data(H)'!$A$1:$A$288,'Copy of PY1 Data(H)'!$A$1:$CZ$288))</f>
        <v>#N/A</v>
      </c>
      <c r="R216" s="968" t="e" cm="1">
        <f t="array" ref="R216">_xlfn.XLOOKUP(R$1,'Copy of PY1 Data(H)'!$A$1:$CZ$1,_xlfn.XLOOKUP($B216,'Copy of PY1 Data(H)'!$A$1:$A$288,'Copy of PY1 Data(H)'!$A$1:$CZ$288))</f>
        <v>#N/A</v>
      </c>
      <c r="S216" s="968" t="e" cm="1">
        <f t="array" ref="S216">_xlfn.XLOOKUP(S$1,'Copy of PY1 Data(H)'!$A$1:$CZ$1,_xlfn.XLOOKUP($B216,'Copy of PY1 Data(H)'!$A$1:$A$288,'Copy of PY1 Data(H)'!$A$1:$CZ$288))</f>
        <v>#N/A</v>
      </c>
      <c r="T216" s="968" t="e" cm="1">
        <f t="array" ref="T216">_xlfn.XLOOKUP(T$1,'Copy of PY1 Data(H)'!$A$1:$CZ$1,_xlfn.XLOOKUP($B216,'Copy of PY1 Data(H)'!$A$1:$A$288,'Copy of PY1 Data(H)'!$A$1:$CZ$288))</f>
        <v>#N/A</v>
      </c>
      <c r="U216" s="968" t="e" cm="1">
        <f t="array" ref="U216">_xlfn.XLOOKUP(U$1,'Copy of PY1 Data(H)'!$A$1:$CZ$1,_xlfn.XLOOKUP($B216,'Copy of PY1 Data(H)'!$A$1:$A$288,'Copy of PY1 Data(H)'!$A$1:$CZ$288))</f>
        <v>#N/A</v>
      </c>
      <c r="V216" s="968" t="e" cm="1">
        <f t="array" ref="V216">_xlfn.XLOOKUP(V$1,'Copy of PY1 Data(H)'!$A$1:$CZ$1,_xlfn.XLOOKUP($B216,'Copy of PY1 Data(H)'!$A$1:$A$288,'Copy of PY1 Data(H)'!$A$1:$CZ$288))</f>
        <v>#N/A</v>
      </c>
      <c r="W216" s="968" t="e" cm="1">
        <f t="array" ref="W216">_xlfn.XLOOKUP(W$1,'Copy of PY1 Data(H)'!$A$1:$CZ$1,_xlfn.XLOOKUP($B216,'Copy of PY1 Data(H)'!$A$1:$A$288,'Copy of PY1 Data(H)'!$A$1:$CZ$288))</f>
        <v>#N/A</v>
      </c>
      <c r="X216" s="968" t="e" cm="1">
        <f t="array" ref="X216">_xlfn.XLOOKUP(X$1,'Copy of PY1 Data(H)'!$A$1:$CZ$1,_xlfn.XLOOKUP($B216,'Copy of PY1 Data(H)'!$A$1:$A$288,'Copy of PY1 Data(H)'!$A$1:$CZ$288))</f>
        <v>#N/A</v>
      </c>
      <c r="Y216" s="968" t="e" cm="1">
        <f t="array" ref="Y216">_xlfn.XLOOKUP(Y$1,'Copy of PY1 Data(H)'!$A$1:$CZ$1,_xlfn.XLOOKUP($B216,'Copy of PY1 Data(H)'!$A$1:$A$288,'Copy of PY1 Data(H)'!$A$1:$CZ$288))</f>
        <v>#N/A</v>
      </c>
      <c r="Z216" s="968" t="e" cm="1">
        <f t="array" ref="Z216">_xlfn.XLOOKUP(Z$1,'Copy of PY1 Data(H)'!$A$1:$CZ$1,_xlfn.XLOOKUP($B216,'Copy of PY1 Data(H)'!$A$1:$A$288,'Copy of PY1 Data(H)'!$A$1:$CZ$288))</f>
        <v>#N/A</v>
      </c>
      <c r="AA216" s="968" t="e" cm="1">
        <f t="array" ref="AA216">_xlfn.XLOOKUP(AA$1,'Copy of PY1 Data(H)'!$A$1:$CZ$1,_xlfn.XLOOKUP($B216,'Copy of PY1 Data(H)'!$A$1:$A$288,'Copy of PY1 Data(H)'!$A$1:$CZ$288))</f>
        <v>#N/A</v>
      </c>
      <c r="AB216" s="968" t="e" cm="1">
        <f t="array" ref="AB216">_xlfn.XLOOKUP(AB$1,'Copy of PY1 Data(H)'!$A$1:$CZ$1,_xlfn.XLOOKUP($B216,'Copy of PY1 Data(H)'!$A$1:$A$288,'Copy of PY1 Data(H)'!$A$1:$CZ$288))</f>
        <v>#N/A</v>
      </c>
      <c r="AC216" s="968" t="e" cm="1">
        <f t="array" ref="AC216">_xlfn.XLOOKUP(AC$1,'Copy of PY1 Data(H)'!$A$1:$CZ$1,_xlfn.XLOOKUP($B216,'Copy of PY1 Data(H)'!$A$1:$A$288,'Copy of PY1 Data(H)'!$A$1:$CZ$288))</f>
        <v>#N/A</v>
      </c>
      <c r="AD216" s="968" t="e" cm="1">
        <f t="array" ref="AD216">_xlfn.XLOOKUP(AD$1,'Copy of PY1 Data(H)'!$A$1:$CZ$1,_xlfn.XLOOKUP($B216,'Copy of PY1 Data(H)'!$A$1:$A$288,'Copy of PY1 Data(H)'!$A$1:$CZ$288))</f>
        <v>#N/A</v>
      </c>
      <c r="AE216" s="968" t="e" cm="1">
        <f t="array" ref="AE216">_xlfn.XLOOKUP(AE$1,'Copy of PY1 Data(H)'!$A$1:$CZ$1,_xlfn.XLOOKUP($B216,'Copy of PY1 Data(H)'!$A$1:$A$288,'Copy of PY1 Data(H)'!$A$1:$CZ$288))</f>
        <v>#N/A</v>
      </c>
      <c r="AF216" s="968" t="e" cm="1">
        <f t="array" ref="AF216">_xlfn.XLOOKUP(AF$1,'Copy of PY1 Data(H)'!$A$1:$CZ$1,_xlfn.XLOOKUP($B216,'Copy of PY1 Data(H)'!$A$1:$A$288,'Copy of PY1 Data(H)'!$A$1:$CZ$288))</f>
        <v>#N/A</v>
      </c>
      <c r="AG216" s="968" t="e" cm="1">
        <f t="array" ref="AG216">_xlfn.XLOOKUP(AG$1,'Copy of PY1 Data(H)'!$A$1:$CZ$1,_xlfn.XLOOKUP($B216,'Copy of PY1 Data(H)'!$A$1:$A$288,'Copy of PY1 Data(H)'!$A$1:$CZ$288))</f>
        <v>#N/A</v>
      </c>
      <c r="AH216" s="968" t="e" cm="1">
        <f t="array" ref="AH216">_xlfn.XLOOKUP(AH$1,'Copy of PY1 Data(H)'!$A$1:$CZ$1,_xlfn.XLOOKUP($B216,'Copy of PY1 Data(H)'!$A$1:$A$288,'Copy of PY1 Data(H)'!$A$1:$CZ$288))</f>
        <v>#N/A</v>
      </c>
      <c r="AI216" s="968" t="e" cm="1">
        <f t="array" ref="AI216">_xlfn.XLOOKUP(AI$1,'Copy of PY1 Data(H)'!$A$1:$CZ$1,_xlfn.XLOOKUP($B216,'Copy of PY1 Data(H)'!$A$1:$A$288,'Copy of PY1 Data(H)'!$A$1:$CZ$288))</f>
        <v>#N/A</v>
      </c>
      <c r="AJ216" s="968" t="e" cm="1">
        <f t="array" ref="AJ216">_xlfn.XLOOKUP(AJ$1,'Copy of PY1 Data(H)'!$A$1:$CZ$1,_xlfn.XLOOKUP($B216,'Copy of PY1 Data(H)'!$A$1:$A$288,'Copy of PY1 Data(H)'!$A$1:$CZ$288))</f>
        <v>#N/A</v>
      </c>
      <c r="AK216" s="968" t="e" cm="1">
        <f t="array" ref="AK216">_xlfn.XLOOKUP(AK$1,'Copy of PY1 Data(H)'!$A$1:$CZ$1,_xlfn.XLOOKUP($B216,'Copy of PY1 Data(H)'!$A$1:$A$288,'Copy of PY1 Data(H)'!$A$1:$CZ$288))</f>
        <v>#N/A</v>
      </c>
      <c r="AL216" s="968" t="e" cm="1">
        <f t="array" ref="AL216">_xlfn.XLOOKUP(AL$1,'Copy of PY1 Data(H)'!$A$1:$CZ$1,_xlfn.XLOOKUP($B216,'Copy of PY1 Data(H)'!$A$1:$A$288,'Copy of PY1 Data(H)'!$A$1:$CZ$288))</f>
        <v>#N/A</v>
      </c>
      <c r="AM216" s="968" t="e" cm="1">
        <f t="array" ref="AM216">_xlfn.XLOOKUP(AM$1,'Copy of PY1 Data(H)'!$A$1:$CZ$1,_xlfn.XLOOKUP($B216,'Copy of PY1 Data(H)'!$A$1:$A$288,'Copy of PY1 Data(H)'!$A$1:$CZ$288))</f>
        <v>#N/A</v>
      </c>
      <c r="AN216" s="968" t="e" cm="1">
        <f t="array" ref="AN216">_xlfn.XLOOKUP(AN$1,'Copy of PY1 Data(H)'!$A$1:$CZ$1,_xlfn.XLOOKUP($B216,'Copy of PY1 Data(H)'!$A$1:$A$288,'Copy of PY1 Data(H)'!$A$1:$CZ$288))</f>
        <v>#N/A</v>
      </c>
      <c r="AO216" s="968" t="e" cm="1">
        <f t="array" ref="AO216">_xlfn.XLOOKUP(AO$1,'Copy of PY1 Data(H)'!$A$1:$CZ$1,_xlfn.XLOOKUP($B216,'Copy of PY1 Data(H)'!$A$1:$A$288,'Copy of PY1 Data(H)'!$A$1:$CZ$288))</f>
        <v>#N/A</v>
      </c>
      <c r="AP216" s="968" t="e" cm="1">
        <f t="array" ref="AP216">_xlfn.XLOOKUP(AP$1,'Copy of PY1 Data(H)'!$A$1:$CZ$1,_xlfn.XLOOKUP($B216,'Copy of PY1 Data(H)'!$A$1:$A$288,'Copy of PY1 Data(H)'!$A$1:$CZ$288))</f>
        <v>#N/A</v>
      </c>
      <c r="AQ216" s="968" t="e" cm="1">
        <f t="array" ref="AQ216">_xlfn.XLOOKUP(AQ$1,'Copy of PY1 Data(H)'!$A$1:$CZ$1,_xlfn.XLOOKUP($B216,'Copy of PY1 Data(H)'!$A$1:$A$288,'Copy of PY1 Data(H)'!$A$1:$CZ$288))</f>
        <v>#N/A</v>
      </c>
      <c r="AR216" s="968" t="e" cm="1">
        <f t="array" ref="AR216">_xlfn.XLOOKUP(AR$1,'Copy of PY1 Data(H)'!$A$1:$CZ$1,_xlfn.XLOOKUP($B216,'Copy of PY1 Data(H)'!$A$1:$A$288,'Copy of PY1 Data(H)'!$A$1:$CZ$288))</f>
        <v>#N/A</v>
      </c>
      <c r="AS216" s="968" t="e" cm="1">
        <f t="array" ref="AS216">_xlfn.XLOOKUP(AS$1,'Copy of PY1 Data(H)'!$A$1:$CZ$1,_xlfn.XLOOKUP($B216,'Copy of PY1 Data(H)'!$A$1:$A$288,'Copy of PY1 Data(H)'!$A$1:$CZ$288))</f>
        <v>#N/A</v>
      </c>
      <c r="AT216" s="968" t="e" cm="1">
        <f t="array" ref="AT216">_xlfn.XLOOKUP(AT$1,'Copy of PY1 Data(H)'!$A$1:$CZ$1,_xlfn.XLOOKUP($B216,'Copy of PY1 Data(H)'!$A$1:$A$288,'Copy of PY1 Data(H)'!$A$1:$CZ$288))</f>
        <v>#N/A</v>
      </c>
      <c r="AU216" s="968" t="e" cm="1">
        <f t="array" ref="AU216">_xlfn.XLOOKUP(AU$1,'Copy of PY1 Data(H)'!$A$1:$CZ$1,_xlfn.XLOOKUP($B216,'Copy of PY1 Data(H)'!$A$1:$A$288,'Copy of PY1 Data(H)'!$A$1:$CZ$288))</f>
        <v>#N/A</v>
      </c>
      <c r="AV216" s="968" t="e" cm="1">
        <f t="array" ref="AV216">_xlfn.XLOOKUP(AV$1,'Copy of PY1 Data(H)'!$A$1:$CZ$1,_xlfn.XLOOKUP($B216,'Copy of PY1 Data(H)'!$A$1:$A$288,'Copy of PY1 Data(H)'!$A$1:$CZ$288))</f>
        <v>#N/A</v>
      </c>
      <c r="AW216" s="968" t="e" cm="1">
        <f t="array" ref="AW216">_xlfn.XLOOKUP(AW$1,'Copy of PY1 Data(H)'!$A$1:$CZ$1,_xlfn.XLOOKUP($B216,'Copy of PY1 Data(H)'!$A$1:$A$288,'Copy of PY1 Data(H)'!$A$1:$CZ$288))</f>
        <v>#N/A</v>
      </c>
      <c r="AX216" s="968" t="e" cm="1">
        <f t="array" ref="AX216">_xlfn.XLOOKUP(AX$1,'Copy of PY1 Data(H)'!$A$1:$CZ$1,_xlfn.XLOOKUP($B216,'Copy of PY1 Data(H)'!$A$1:$A$288,'Copy of PY1 Data(H)'!$A$1:$CZ$288))</f>
        <v>#N/A</v>
      </c>
      <c r="AY216" s="968" t="e" cm="1">
        <f t="array" ref="AY216">_xlfn.XLOOKUP(AY$1,'Copy of PY1 Data(H)'!$A$1:$CZ$1,_xlfn.XLOOKUP($B216,'Copy of PY1 Data(H)'!$A$1:$A$288,'Copy of PY1 Data(H)'!$A$1:$CZ$288))</f>
        <v>#N/A</v>
      </c>
      <c r="AZ216" s="968" t="e" cm="1">
        <f t="array" ref="AZ216">_xlfn.XLOOKUP(AZ$1,'Copy of PY1 Data(H)'!$A$1:$CZ$1,_xlfn.XLOOKUP($B216,'Copy of PY1 Data(H)'!$A$1:$A$288,'Copy of PY1 Data(H)'!$A$1:$CZ$288))</f>
        <v>#N/A</v>
      </c>
      <c r="BA216" s="968" t="e" cm="1">
        <f t="array" ref="BA216">_xlfn.XLOOKUP(BA$1,'Copy of PY1 Data(H)'!$A$1:$CZ$1,_xlfn.XLOOKUP($B216,'Copy of PY1 Data(H)'!$A$1:$A$288,'Copy of PY1 Data(H)'!$A$1:$CZ$288))</f>
        <v>#N/A</v>
      </c>
      <c r="BB216" s="968" t="e" cm="1">
        <f t="array" ref="BB216">_xlfn.XLOOKUP(BB$1,'Copy of PY1 Data(H)'!$A$1:$CZ$1,_xlfn.XLOOKUP($B216,'Copy of PY1 Data(H)'!$A$1:$A$288,'Copy of PY1 Data(H)'!$A$1:$CZ$288))</f>
        <v>#N/A</v>
      </c>
      <c r="BC216" s="968" t="e" cm="1">
        <f t="array" ref="BC216">_xlfn.XLOOKUP(BC$1,'Copy of PY1 Data(H)'!$A$1:$CZ$1,_xlfn.XLOOKUP($B216,'Copy of PY1 Data(H)'!$A$1:$A$288,'Copy of PY1 Data(H)'!$A$1:$CZ$288))</f>
        <v>#N/A</v>
      </c>
      <c r="BD216" s="968" t="e" cm="1">
        <f t="array" ref="BD216">_xlfn.XLOOKUP(BD$1,'Copy of PY1 Data(H)'!$A$1:$CZ$1,_xlfn.XLOOKUP($B216,'Copy of PY1 Data(H)'!$A$1:$A$288,'Copy of PY1 Data(H)'!$A$1:$CZ$288))</f>
        <v>#N/A</v>
      </c>
      <c r="BE216" s="968" t="e" cm="1">
        <f t="array" ref="BE216">_xlfn.XLOOKUP(BE$1,'Copy of PY1 Data(H)'!$A$1:$CZ$1,_xlfn.XLOOKUP($B216,'Copy of PY1 Data(H)'!$A$1:$A$288,'Copy of PY1 Data(H)'!$A$1:$CZ$288))</f>
        <v>#N/A</v>
      </c>
      <c r="BF216" s="968" t="e" cm="1">
        <f t="array" ref="BF216">_xlfn.XLOOKUP(BF$1,'Copy of PY1 Data(H)'!$A$1:$CZ$1,_xlfn.XLOOKUP($B216,'Copy of PY1 Data(H)'!$A$1:$A$288,'Copy of PY1 Data(H)'!$A$1:$CZ$288))</f>
        <v>#N/A</v>
      </c>
      <c r="BG216" s="968" t="e" cm="1">
        <f t="array" ref="BG216">_xlfn.XLOOKUP(BG$1,'Copy of PY1 Data(H)'!$A$1:$CZ$1,_xlfn.XLOOKUP($B216,'Copy of PY1 Data(H)'!$A$1:$A$288,'Copy of PY1 Data(H)'!$A$1:$CZ$288))</f>
        <v>#N/A</v>
      </c>
      <c r="BH216" s="968" t="e" cm="1">
        <f t="array" ref="BH216">_xlfn.XLOOKUP(BH$1,'Copy of PY1 Data(H)'!$A$1:$CZ$1,_xlfn.XLOOKUP($B216,'Copy of PY1 Data(H)'!$A$1:$A$288,'Copy of PY1 Data(H)'!$A$1:$CZ$288))</f>
        <v>#N/A</v>
      </c>
      <c r="BI216" s="968" t="e" cm="1">
        <f t="array" ref="BI216">_xlfn.XLOOKUP(BI$1,'Copy of PY1 Data(H)'!$A$1:$CZ$1,_xlfn.XLOOKUP($B216,'Copy of PY1 Data(H)'!$A$1:$A$288,'Copy of PY1 Data(H)'!$A$1:$CZ$288))</f>
        <v>#N/A</v>
      </c>
      <c r="BJ216" s="968" t="e" cm="1">
        <f t="array" ref="BJ216">_xlfn.XLOOKUP(BJ$1,'Copy of PY1 Data(H)'!$A$1:$CZ$1,_xlfn.XLOOKUP($B216,'Copy of PY1 Data(H)'!$A$1:$A$288,'Copy of PY1 Data(H)'!$A$1:$CZ$288))</f>
        <v>#N/A</v>
      </c>
      <c r="BK216" s="968" t="e" cm="1">
        <f t="array" ref="BK216">_xlfn.XLOOKUP(BK$1,'Copy of PY1 Data(H)'!$A$1:$CZ$1,_xlfn.XLOOKUP($B216,'Copy of PY1 Data(H)'!$A$1:$A$288,'Copy of PY1 Data(H)'!$A$1:$CZ$288))</f>
        <v>#N/A</v>
      </c>
      <c r="BL216" s="968" t="e" cm="1">
        <f t="array" ref="BL216">_xlfn.XLOOKUP(BL$1,'Copy of PY1 Data(H)'!$A$1:$CZ$1,_xlfn.XLOOKUP($B216,'Copy of PY1 Data(H)'!$A$1:$A$288,'Copy of PY1 Data(H)'!$A$1:$CZ$288))</f>
        <v>#N/A</v>
      </c>
      <c r="BM216" s="968" t="e" cm="1">
        <f t="array" ref="BM216">_xlfn.XLOOKUP(BM$1,'Copy of PY1 Data(H)'!$A$1:$CZ$1,_xlfn.XLOOKUP($B216,'Copy of PY1 Data(H)'!$A$1:$A$288,'Copy of PY1 Data(H)'!$A$1:$CZ$288))</f>
        <v>#N/A</v>
      </c>
      <c r="BN216" s="968" t="e" cm="1">
        <f t="array" ref="BN216">_xlfn.XLOOKUP(BN$1,'Copy of PY1 Data(H)'!$A$1:$CZ$1,_xlfn.XLOOKUP($B216,'Copy of PY1 Data(H)'!$A$1:$A$288,'Copy of PY1 Data(H)'!$A$1:$CZ$288))</f>
        <v>#N/A</v>
      </c>
      <c r="BO216" s="968" t="e" cm="1">
        <f t="array" ref="BO216">_xlfn.XLOOKUP(BO$1,'Copy of PY1 Data(H)'!$A$1:$CZ$1,_xlfn.XLOOKUP($B216,'Copy of PY1 Data(H)'!$A$1:$A$288,'Copy of PY1 Data(H)'!$A$1:$CZ$288))</f>
        <v>#N/A</v>
      </c>
      <c r="BP216" s="968" t="e" cm="1">
        <f t="array" ref="BP216">_xlfn.XLOOKUP(BP$1,'Copy of PY1 Data(H)'!$A$1:$CZ$1,_xlfn.XLOOKUP($B216,'Copy of PY1 Data(H)'!$A$1:$A$288,'Copy of PY1 Data(H)'!$A$1:$CZ$288))</f>
        <v>#N/A</v>
      </c>
      <c r="BQ216" s="968" t="e" cm="1">
        <f t="array" ref="BQ216">_xlfn.XLOOKUP(BQ$1,'Copy of PY1 Data(H)'!$A$1:$CZ$1,_xlfn.XLOOKUP($B216,'Copy of PY1 Data(H)'!$A$1:$A$288,'Copy of PY1 Data(H)'!$A$1:$CZ$288))</f>
        <v>#N/A</v>
      </c>
      <c r="BR216" s="968" t="e" cm="1">
        <f t="array" ref="BR216">_xlfn.XLOOKUP(BR$1,'Copy of PY1 Data(H)'!$A$1:$CZ$1,_xlfn.XLOOKUP($B216,'Copy of PY1 Data(H)'!$A$1:$A$288,'Copy of PY1 Data(H)'!$A$1:$CZ$288))</f>
        <v>#N/A</v>
      </c>
      <c r="BS216" s="968" t="e" cm="1">
        <f t="array" ref="BS216">_xlfn.XLOOKUP(BS$1,'Copy of PY1 Data(H)'!$A$1:$CZ$1,_xlfn.XLOOKUP($B216,'Copy of PY1 Data(H)'!$A$1:$A$288,'Copy of PY1 Data(H)'!$A$1:$CZ$288))</f>
        <v>#N/A</v>
      </c>
      <c r="BT216" s="968" t="e" cm="1">
        <f t="array" ref="BT216">_xlfn.XLOOKUP(BT$1,'Copy of PY1 Data(H)'!$A$1:$CZ$1,_xlfn.XLOOKUP($B216,'Copy of PY1 Data(H)'!$A$1:$A$288,'Copy of PY1 Data(H)'!$A$1:$CZ$288))</f>
        <v>#N/A</v>
      </c>
      <c r="BU216" s="968" t="e" cm="1">
        <f t="array" ref="BU216">_xlfn.XLOOKUP(BU$1,'Copy of PY1 Data(H)'!$A$1:$CZ$1,_xlfn.XLOOKUP($B216,'Copy of PY1 Data(H)'!$A$1:$A$288,'Copy of PY1 Data(H)'!$A$1:$CZ$288))</f>
        <v>#N/A</v>
      </c>
      <c r="BV216" s="968" t="e" cm="1">
        <f t="array" ref="BV216">_xlfn.XLOOKUP(BV$1,'Copy of PY1 Data(H)'!$A$1:$CZ$1,_xlfn.XLOOKUP($B216,'Copy of PY1 Data(H)'!$A$1:$A$288,'Copy of PY1 Data(H)'!$A$1:$CZ$288))</f>
        <v>#N/A</v>
      </c>
      <c r="BW216" s="968" t="e" cm="1">
        <f t="array" ref="BW216">_xlfn.XLOOKUP(BW$1,'Copy of PY1 Data(H)'!$A$1:$CZ$1,_xlfn.XLOOKUP($B216,'Copy of PY1 Data(H)'!$A$1:$A$288,'Copy of PY1 Data(H)'!$A$1:$CZ$288))</f>
        <v>#N/A</v>
      </c>
      <c r="BX216" s="968" t="e" cm="1">
        <f t="array" ref="BX216">_xlfn.XLOOKUP(BX$1,'Copy of PY1 Data(H)'!$A$1:$CZ$1,_xlfn.XLOOKUP($B216,'Copy of PY1 Data(H)'!$A$1:$A$288,'Copy of PY1 Data(H)'!$A$1:$CZ$288))</f>
        <v>#N/A</v>
      </c>
      <c r="BY216" s="968" t="e" cm="1">
        <f t="array" ref="BY216">_xlfn.XLOOKUP(BY$1,'Copy of PY1 Data(H)'!$A$1:$CZ$1,_xlfn.XLOOKUP($B216,'Copy of PY1 Data(H)'!$A$1:$A$288,'Copy of PY1 Data(H)'!$A$1:$CZ$288))</f>
        <v>#N/A</v>
      </c>
      <c r="BZ216" s="968" t="e" cm="1">
        <f t="array" ref="BZ216">_xlfn.XLOOKUP(BZ$1,'Copy of PY1 Data(H)'!$A$1:$CZ$1,_xlfn.XLOOKUP($B216,'Copy of PY1 Data(H)'!$A$1:$A$288,'Copy of PY1 Data(H)'!$A$1:$CZ$288))</f>
        <v>#N/A</v>
      </c>
      <c r="CA216" s="968" t="e" cm="1">
        <f t="array" ref="CA216">_xlfn.XLOOKUP(CA$1,'Copy of PY1 Data(H)'!$A$1:$CZ$1,_xlfn.XLOOKUP($B216,'Copy of PY1 Data(H)'!$A$1:$A$288,'Copy of PY1 Data(H)'!$A$1:$CZ$288))</f>
        <v>#N/A</v>
      </c>
      <c r="CB216" s="968" t="e" cm="1">
        <f t="array" ref="CB216">_xlfn.XLOOKUP(CB$1,'Copy of PY1 Data(H)'!$A$1:$CZ$1,_xlfn.XLOOKUP($B216,'Copy of PY1 Data(H)'!$A$1:$A$288,'Copy of PY1 Data(H)'!$A$1:$CZ$288))</f>
        <v>#N/A</v>
      </c>
      <c r="CC216" s="968" t="e" cm="1">
        <f t="array" ref="CC216">_xlfn.XLOOKUP(CC$1,'Copy of PY1 Data(H)'!$A$1:$CZ$1,_xlfn.XLOOKUP($B216,'Copy of PY1 Data(H)'!$A$1:$A$288,'Copy of PY1 Data(H)'!$A$1:$CZ$288))</f>
        <v>#N/A</v>
      </c>
      <c r="CD216" s="968" t="e" cm="1">
        <f t="array" ref="CD216">_xlfn.XLOOKUP(CD$1,'Copy of PY1 Data(H)'!$A$1:$CZ$1,_xlfn.XLOOKUP($B216,'Copy of PY1 Data(H)'!$A$1:$A$288,'Copy of PY1 Data(H)'!$A$1:$CZ$288))</f>
        <v>#N/A</v>
      </c>
    </row>
    <row r="217" spans="1:82" x14ac:dyDescent="0.3">
      <c r="A217" s="180">
        <v>622</v>
      </c>
      <c r="C217" s="180"/>
      <c r="D217" s="180" cm="1">
        <f t="array" ref="D217">_xlfn.XLOOKUP(D$1,'Copy of PY1 Data(H)'!$A$1:$CZ$1,_xlfn.XLOOKUP($A217,'Copy of PY1 Data(H)'!$A$1:$A$288,'Copy of PY1 Data(H)'!$A$1:$CZ$288))</f>
        <v>83618</v>
      </c>
      <c r="E217" s="180" cm="1">
        <f t="array" ref="E217">_xlfn.XLOOKUP(E$1,'Copy of PY1 Data(H)'!$A$1:$CZ$1,_xlfn.XLOOKUP($A217,'Copy of PY1 Data(H)'!$A$1:$A$288,'Copy of PY1 Data(H)'!$A$1:$CZ$288))</f>
        <v>370922</v>
      </c>
      <c r="F217" s="180" cm="1">
        <f t="array" ref="F217">_xlfn.XLOOKUP(F$1,'Copy of PY1 Data(H)'!$A$1:$CZ$1,_xlfn.XLOOKUP($A217,'Copy of PY1 Data(H)'!$A$1:$A$288,'Copy of PY1 Data(H)'!$A$1:$CZ$288))</f>
        <v>0</v>
      </c>
      <c r="G217" s="180" cm="1">
        <f t="array" ref="G217">_xlfn.XLOOKUP(G$1,'Copy of PY1 Data(H)'!$A$1:$CZ$1,_xlfn.XLOOKUP($A217,'Copy of PY1 Data(H)'!$A$1:$A$288,'Copy of PY1 Data(H)'!$A$1:$CZ$288))</f>
        <v>131859</v>
      </c>
      <c r="H217" s="180" cm="1">
        <f t="array" ref="H217">_xlfn.XLOOKUP(H$1,'Copy of PY1 Data(H)'!$A$1:$CZ$1,_xlfn.XLOOKUP($A217,'Copy of PY1 Data(H)'!$A$1:$A$288,'Copy of PY1 Data(H)'!$A$1:$CZ$288))</f>
        <v>51815</v>
      </c>
      <c r="I217" s="180" cm="1">
        <f t="array" ref="I217">_xlfn.XLOOKUP(I$1,'Copy of PY1 Data(H)'!$A$1:$CZ$1,_xlfn.XLOOKUP($A217,'Copy of PY1 Data(H)'!$A$1:$A$288,'Copy of PY1 Data(H)'!$A$1:$CZ$288))</f>
        <v>6790</v>
      </c>
      <c r="J217" s="180" cm="1">
        <f t="array" ref="J217">_xlfn.XLOOKUP(J$1,'Copy of PY1 Data(H)'!$A$1:$CZ$1,_xlfn.XLOOKUP($A217,'Copy of PY1 Data(H)'!$A$1:$A$288,'Copy of PY1 Data(H)'!$A$1:$CZ$288))</f>
        <v>0</v>
      </c>
      <c r="K217" s="180" cm="1">
        <f t="array" ref="K217">_xlfn.XLOOKUP(K$1,'Copy of PY1 Data(H)'!$A$1:$CZ$1,_xlfn.XLOOKUP($A217,'Copy of PY1 Data(H)'!$A$1:$A$288,'Copy of PY1 Data(H)'!$A$1:$CZ$288))</f>
        <v>0</v>
      </c>
      <c r="L217" s="180" cm="1">
        <f t="array" ref="L217">_xlfn.XLOOKUP(L$1,'Copy of PY1 Data(H)'!$A$1:$CZ$1,_xlfn.XLOOKUP($A217,'Copy of PY1 Data(H)'!$A$1:$A$288,'Copy of PY1 Data(H)'!$A$1:$CZ$288))</f>
        <v>1514775</v>
      </c>
      <c r="M217" s="180" cm="1">
        <f t="array" ref="M217">_xlfn.XLOOKUP(M$1,'Copy of PY1 Data(H)'!$A$1:$CZ$1,_xlfn.XLOOKUP($A217,'Copy of PY1 Data(H)'!$A$1:$A$288,'Copy of PY1 Data(H)'!$A$1:$CZ$288))</f>
        <v>40699893</v>
      </c>
      <c r="N217" s="180" cm="1">
        <f t="array" ref="N217">_xlfn.XLOOKUP(N$1,'Copy of PY1 Data(H)'!$A$1:$CZ$1,_xlfn.XLOOKUP($A217,'Copy of PY1 Data(H)'!$A$1:$A$288,'Copy of PY1 Data(H)'!$A$1:$CZ$288))</f>
        <v>0</v>
      </c>
      <c r="O217" s="180" cm="1">
        <f t="array" ref="O217">_xlfn.XLOOKUP(O$1,'Copy of PY1 Data(H)'!$A$1:$CZ$1,_xlfn.XLOOKUP($A217,'Copy of PY1 Data(H)'!$A$1:$A$288,'Copy of PY1 Data(H)'!$A$1:$CZ$288))</f>
        <v>995199</v>
      </c>
      <c r="P217" s="180" cm="1">
        <f t="array" ref="P217">_xlfn.XLOOKUP(P$1,'Copy of PY1 Data(H)'!$A$1:$CZ$1,_xlfn.XLOOKUP($A217,'Copy of PY1 Data(H)'!$A$1:$A$288,'Copy of PY1 Data(H)'!$A$1:$CZ$288))</f>
        <v>0</v>
      </c>
      <c r="Q217" s="180" cm="1">
        <f t="array" ref="Q217">_xlfn.XLOOKUP(Q$1,'Copy of PY1 Data(H)'!$A$1:$CZ$1,_xlfn.XLOOKUP($A217,'Copy of PY1 Data(H)'!$A$1:$A$288,'Copy of PY1 Data(H)'!$A$1:$CZ$288))</f>
        <v>3521254</v>
      </c>
      <c r="R217" s="180" cm="1">
        <f t="array" ref="R217">_xlfn.XLOOKUP(R$1,'Copy of PY1 Data(H)'!$A$1:$CZ$1,_xlfn.XLOOKUP($A217,'Copy of PY1 Data(H)'!$A$1:$A$288,'Copy of PY1 Data(H)'!$A$1:$CZ$288))</f>
        <v>0</v>
      </c>
      <c r="S217" s="180" cm="1">
        <f t="array" ref="S217">_xlfn.XLOOKUP(S$1,'Copy of PY1 Data(H)'!$A$1:$CZ$1,_xlfn.XLOOKUP($A217,'Copy of PY1 Data(H)'!$A$1:$A$288,'Copy of PY1 Data(H)'!$A$1:$CZ$288))</f>
        <v>0</v>
      </c>
      <c r="T217" s="180" cm="1">
        <f t="array" ref="T217">_xlfn.XLOOKUP(T$1,'Copy of PY1 Data(H)'!$A$1:$CZ$1,_xlfn.XLOOKUP($A217,'Copy of PY1 Data(H)'!$A$1:$A$288,'Copy of PY1 Data(H)'!$A$1:$CZ$288))</f>
        <v>427739</v>
      </c>
      <c r="U217" s="180" cm="1">
        <f t="array" ref="U217">_xlfn.XLOOKUP(U$1,'Copy of PY1 Data(H)'!$A$1:$CZ$1,_xlfn.XLOOKUP($A217,'Copy of PY1 Data(H)'!$A$1:$A$288,'Copy of PY1 Data(H)'!$A$1:$CZ$288))</f>
        <v>109704</v>
      </c>
      <c r="V217" s="180" cm="1">
        <f t="array" ref="V217">_xlfn.XLOOKUP(V$1,'Copy of PY1 Data(H)'!$A$1:$CZ$1,_xlfn.XLOOKUP($A217,'Copy of PY1 Data(H)'!$A$1:$A$288,'Copy of PY1 Data(H)'!$A$1:$CZ$288))</f>
        <v>1190308</v>
      </c>
      <c r="W217" s="180" cm="1">
        <f t="array" ref="W217">_xlfn.XLOOKUP(W$1,'Copy of PY1 Data(H)'!$A$1:$CZ$1,_xlfn.XLOOKUP($A217,'Copy of PY1 Data(H)'!$A$1:$A$288,'Copy of PY1 Data(H)'!$A$1:$CZ$288))</f>
        <v>0</v>
      </c>
      <c r="X217" s="180" cm="1">
        <f t="array" ref="X217">_xlfn.XLOOKUP(X$1,'Copy of PY1 Data(H)'!$A$1:$CZ$1,_xlfn.XLOOKUP($A217,'Copy of PY1 Data(H)'!$A$1:$A$288,'Copy of PY1 Data(H)'!$A$1:$CZ$288))</f>
        <v>0</v>
      </c>
      <c r="Y217" s="180" cm="1">
        <f t="array" ref="Y217">_xlfn.XLOOKUP(Y$1,'Copy of PY1 Data(H)'!$A$1:$CZ$1,_xlfn.XLOOKUP($A217,'Copy of PY1 Data(H)'!$A$1:$A$288,'Copy of PY1 Data(H)'!$A$1:$CZ$288))</f>
        <v>274796</v>
      </c>
      <c r="Z217" s="180" cm="1">
        <f t="array" ref="Z217">_xlfn.XLOOKUP(Z$1,'Copy of PY1 Data(H)'!$A$1:$CZ$1,_xlfn.XLOOKUP($A217,'Copy of PY1 Data(H)'!$A$1:$A$288,'Copy of PY1 Data(H)'!$A$1:$CZ$288))</f>
        <v>8219956</v>
      </c>
      <c r="AA217" s="180" cm="1">
        <f t="array" ref="AA217">_xlfn.XLOOKUP(AA$1,'Copy of PY1 Data(H)'!$A$1:$CZ$1,_xlfn.XLOOKUP($A217,'Copy of PY1 Data(H)'!$A$1:$A$288,'Copy of PY1 Data(H)'!$A$1:$CZ$288))</f>
        <v>0</v>
      </c>
      <c r="AB217" s="180" cm="1">
        <f t="array" ref="AB217">_xlfn.XLOOKUP(AB$1,'Copy of PY1 Data(H)'!$A$1:$CZ$1,_xlfn.XLOOKUP($A217,'Copy of PY1 Data(H)'!$A$1:$A$288,'Copy of PY1 Data(H)'!$A$1:$CZ$288))</f>
        <v>32518</v>
      </c>
      <c r="AC217" s="180" cm="1">
        <f t="array" ref="AC217">_xlfn.XLOOKUP(AC$1,'Copy of PY1 Data(H)'!$A$1:$CZ$1,_xlfn.XLOOKUP($A217,'Copy of PY1 Data(H)'!$A$1:$A$288,'Copy of PY1 Data(H)'!$A$1:$CZ$288))</f>
        <v>4591706</v>
      </c>
      <c r="AD217" s="180" cm="1">
        <f t="array" ref="AD217">_xlfn.XLOOKUP(AD$1,'Copy of PY1 Data(H)'!$A$1:$CZ$1,_xlfn.XLOOKUP($A217,'Copy of PY1 Data(H)'!$A$1:$A$288,'Copy of PY1 Data(H)'!$A$1:$CZ$288))</f>
        <v>0</v>
      </c>
      <c r="AE217" s="180" cm="1">
        <f t="array" ref="AE217">_xlfn.XLOOKUP(AE$1,'Copy of PY1 Data(H)'!$A$1:$CZ$1,_xlfn.XLOOKUP($A217,'Copy of PY1 Data(H)'!$A$1:$A$288,'Copy of PY1 Data(H)'!$A$1:$CZ$288))</f>
        <v>0</v>
      </c>
      <c r="AF217" s="180" cm="1">
        <f t="array" ref="AF217">_xlfn.XLOOKUP(AF$1,'Copy of PY1 Data(H)'!$A$1:$CZ$1,_xlfn.XLOOKUP($A217,'Copy of PY1 Data(H)'!$A$1:$A$288,'Copy of PY1 Data(H)'!$A$1:$CZ$288))</f>
        <v>24225327</v>
      </c>
      <c r="AG217" s="180" cm="1">
        <f t="array" ref="AG217">_xlfn.XLOOKUP(AG$1,'Copy of PY1 Data(H)'!$A$1:$CZ$1,_xlfn.XLOOKUP($A217,'Copy of PY1 Data(H)'!$A$1:$A$288,'Copy of PY1 Data(H)'!$A$1:$CZ$288))</f>
        <v>0</v>
      </c>
      <c r="AH217" s="180" cm="1">
        <f t="array" ref="AH217">_xlfn.XLOOKUP(AH$1,'Copy of PY1 Data(H)'!$A$1:$CZ$1,_xlfn.XLOOKUP($A217,'Copy of PY1 Data(H)'!$A$1:$A$288,'Copy of PY1 Data(H)'!$A$1:$CZ$288))</f>
        <v>6075</v>
      </c>
      <c r="AI217" s="180" cm="1">
        <f t="array" ref="AI217">_xlfn.XLOOKUP(AI$1,'Copy of PY1 Data(H)'!$A$1:$CZ$1,_xlfn.XLOOKUP($A217,'Copy of PY1 Data(H)'!$A$1:$A$288,'Copy of PY1 Data(H)'!$A$1:$CZ$288))</f>
        <v>1549439</v>
      </c>
      <c r="AJ217" s="180" cm="1">
        <f t="array" ref="AJ217">_xlfn.XLOOKUP(AJ$1,'Copy of PY1 Data(H)'!$A$1:$CZ$1,_xlfn.XLOOKUP($A217,'Copy of PY1 Data(H)'!$A$1:$A$288,'Copy of PY1 Data(H)'!$A$1:$CZ$288))</f>
        <v>113635</v>
      </c>
      <c r="AK217" s="180" cm="1">
        <f t="array" ref="AK217">_xlfn.XLOOKUP(AK$1,'Copy of PY1 Data(H)'!$A$1:$CZ$1,_xlfn.XLOOKUP($A217,'Copy of PY1 Data(H)'!$A$1:$A$288,'Copy of PY1 Data(H)'!$A$1:$CZ$288))</f>
        <v>0</v>
      </c>
      <c r="AL217" s="180" cm="1">
        <f t="array" ref="AL217">_xlfn.XLOOKUP(AL$1,'Copy of PY1 Data(H)'!$A$1:$CZ$1,_xlfn.XLOOKUP($A217,'Copy of PY1 Data(H)'!$A$1:$A$288,'Copy of PY1 Data(H)'!$A$1:$CZ$288))</f>
        <v>0</v>
      </c>
      <c r="AM217" s="180" cm="1">
        <f t="array" ref="AM217">_xlfn.XLOOKUP(AM$1,'Copy of PY1 Data(H)'!$A$1:$CZ$1,_xlfn.XLOOKUP($A217,'Copy of PY1 Data(H)'!$A$1:$A$288,'Copy of PY1 Data(H)'!$A$1:$CZ$288))</f>
        <v>0</v>
      </c>
      <c r="AN217" s="180" cm="1">
        <f t="array" ref="AN217">_xlfn.XLOOKUP(AN$1,'Copy of PY1 Data(H)'!$A$1:$CZ$1,_xlfn.XLOOKUP($A217,'Copy of PY1 Data(H)'!$A$1:$A$288,'Copy of PY1 Data(H)'!$A$1:$CZ$288))</f>
        <v>3881098</v>
      </c>
      <c r="AO217" s="180" cm="1">
        <f t="array" ref="AO217">_xlfn.XLOOKUP(AO$1,'Copy of PY1 Data(H)'!$A$1:$CZ$1,_xlfn.XLOOKUP($A217,'Copy of PY1 Data(H)'!$A$1:$A$288,'Copy of PY1 Data(H)'!$A$1:$CZ$288))</f>
        <v>0</v>
      </c>
      <c r="AP217" s="180" cm="1">
        <f t="array" ref="AP217">_xlfn.XLOOKUP(AP$1,'Copy of PY1 Data(H)'!$A$1:$CZ$1,_xlfn.XLOOKUP($A217,'Copy of PY1 Data(H)'!$A$1:$A$288,'Copy of PY1 Data(H)'!$A$1:$CZ$288))</f>
        <v>1432587</v>
      </c>
      <c r="AQ217" s="180" cm="1">
        <f t="array" ref="AQ217">_xlfn.XLOOKUP(AQ$1,'Copy of PY1 Data(H)'!$A$1:$CZ$1,_xlfn.XLOOKUP($A217,'Copy of PY1 Data(H)'!$A$1:$A$288,'Copy of PY1 Data(H)'!$A$1:$CZ$288))</f>
        <v>457399</v>
      </c>
      <c r="AR217" s="180" cm="1">
        <f t="array" ref="AR217">_xlfn.XLOOKUP(AR$1,'Copy of PY1 Data(H)'!$A$1:$CZ$1,_xlfn.XLOOKUP($A217,'Copy of PY1 Data(H)'!$A$1:$A$288,'Copy of PY1 Data(H)'!$A$1:$CZ$288))</f>
        <v>0</v>
      </c>
      <c r="AS217" s="180" cm="1">
        <f t="array" ref="AS217">_xlfn.XLOOKUP(AS$1,'Copy of PY1 Data(H)'!$A$1:$CZ$1,_xlfn.XLOOKUP($A217,'Copy of PY1 Data(H)'!$A$1:$A$288,'Copy of PY1 Data(H)'!$A$1:$CZ$288))</f>
        <v>0</v>
      </c>
      <c r="AT217" s="180" cm="1">
        <f t="array" ref="AT217">_xlfn.XLOOKUP(AT$1,'Copy of PY1 Data(H)'!$A$1:$CZ$1,_xlfn.XLOOKUP($A217,'Copy of PY1 Data(H)'!$A$1:$A$288,'Copy of PY1 Data(H)'!$A$1:$CZ$288))</f>
        <v>0</v>
      </c>
      <c r="AU217" s="180" cm="1">
        <f t="array" ref="AU217">_xlfn.XLOOKUP(AU$1,'Copy of PY1 Data(H)'!$A$1:$CZ$1,_xlfn.XLOOKUP($A217,'Copy of PY1 Data(H)'!$A$1:$A$288,'Copy of PY1 Data(H)'!$A$1:$CZ$288))</f>
        <v>87018641</v>
      </c>
      <c r="AV217" s="180" cm="1">
        <f t="array" ref="AV217">_xlfn.XLOOKUP(AV$1,'Copy of PY1 Data(H)'!$A$1:$CZ$1,_xlfn.XLOOKUP($A217,'Copy of PY1 Data(H)'!$A$1:$A$288,'Copy of PY1 Data(H)'!$A$1:$CZ$288))</f>
        <v>23117207</v>
      </c>
      <c r="AW217" s="180" cm="1">
        <f t="array" ref="AW217">_xlfn.XLOOKUP(AW$1,'Copy of PY1 Data(H)'!$A$1:$CZ$1,_xlfn.XLOOKUP($A217,'Copy of PY1 Data(H)'!$A$1:$A$288,'Copy of PY1 Data(H)'!$A$1:$CZ$288))</f>
        <v>332329</v>
      </c>
      <c r="AX217" s="180" cm="1">
        <f t="array" ref="AX217">_xlfn.XLOOKUP(AX$1,'Copy of PY1 Data(H)'!$A$1:$CZ$1,_xlfn.XLOOKUP($A217,'Copy of PY1 Data(H)'!$A$1:$A$288,'Copy of PY1 Data(H)'!$A$1:$CZ$288))</f>
        <v>58247</v>
      </c>
      <c r="AY217" s="180" cm="1">
        <f t="array" ref="AY217">_xlfn.XLOOKUP(AY$1,'Copy of PY1 Data(H)'!$A$1:$CZ$1,_xlfn.XLOOKUP($A217,'Copy of PY1 Data(H)'!$A$1:$A$288,'Copy of PY1 Data(H)'!$A$1:$CZ$288))</f>
        <v>88621</v>
      </c>
      <c r="AZ217" s="180" cm="1">
        <f t="array" ref="AZ217">_xlfn.XLOOKUP(AZ$1,'Copy of PY1 Data(H)'!$A$1:$CZ$1,_xlfn.XLOOKUP($A217,'Copy of PY1 Data(H)'!$A$1:$A$288,'Copy of PY1 Data(H)'!$A$1:$CZ$288))</f>
        <v>0</v>
      </c>
      <c r="BA217" s="180" cm="1">
        <f t="array" ref="BA217">_xlfn.XLOOKUP(BA$1,'Copy of PY1 Data(H)'!$A$1:$CZ$1,_xlfn.XLOOKUP($A217,'Copy of PY1 Data(H)'!$A$1:$A$288,'Copy of PY1 Data(H)'!$A$1:$CZ$288))</f>
        <v>0</v>
      </c>
      <c r="BB217" s="180" cm="1">
        <f t="array" ref="BB217">_xlfn.XLOOKUP(BB$1,'Copy of PY1 Data(H)'!$A$1:$CZ$1,_xlfn.XLOOKUP($A217,'Copy of PY1 Data(H)'!$A$1:$A$288,'Copy of PY1 Data(H)'!$A$1:$CZ$288))</f>
        <v>1892486</v>
      </c>
      <c r="BC217" s="180" cm="1">
        <f t="array" ref="BC217">_xlfn.XLOOKUP(BC$1,'Copy of PY1 Data(H)'!$A$1:$CZ$1,_xlfn.XLOOKUP($A217,'Copy of PY1 Data(H)'!$A$1:$A$288,'Copy of PY1 Data(H)'!$A$1:$CZ$288))</f>
        <v>0</v>
      </c>
      <c r="BD217" s="180" cm="1">
        <f t="array" ref="BD217">_xlfn.XLOOKUP(BD$1,'Copy of PY1 Data(H)'!$A$1:$CZ$1,_xlfn.XLOOKUP($A217,'Copy of PY1 Data(H)'!$A$1:$A$288,'Copy of PY1 Data(H)'!$A$1:$CZ$288))</f>
        <v>0</v>
      </c>
      <c r="BE217" s="180" cm="1">
        <f t="array" ref="BE217">_xlfn.XLOOKUP(BE$1,'Copy of PY1 Data(H)'!$A$1:$CZ$1,_xlfn.XLOOKUP($A217,'Copy of PY1 Data(H)'!$A$1:$A$288,'Copy of PY1 Data(H)'!$A$1:$CZ$288))</f>
        <v>0</v>
      </c>
      <c r="BF217" s="180" cm="1">
        <f t="array" ref="BF217">_xlfn.XLOOKUP(BF$1,'Copy of PY1 Data(H)'!$A$1:$CZ$1,_xlfn.XLOOKUP($A217,'Copy of PY1 Data(H)'!$A$1:$A$288,'Copy of PY1 Data(H)'!$A$1:$CZ$288))</f>
        <v>3412636</v>
      </c>
      <c r="BG217" s="180" cm="1">
        <f t="array" ref="BG217">_xlfn.XLOOKUP(BG$1,'Copy of PY1 Data(H)'!$A$1:$CZ$1,_xlfn.XLOOKUP($A217,'Copy of PY1 Data(H)'!$A$1:$A$288,'Copy of PY1 Data(H)'!$A$1:$CZ$288))</f>
        <v>0</v>
      </c>
      <c r="BH217" s="180" cm="1">
        <f t="array" ref="BH217">_xlfn.XLOOKUP(BH$1,'Copy of PY1 Data(H)'!$A$1:$CZ$1,_xlfn.XLOOKUP($A217,'Copy of PY1 Data(H)'!$A$1:$A$288,'Copy of PY1 Data(H)'!$A$1:$CZ$288))</f>
        <v>3026335</v>
      </c>
      <c r="BI217" s="180" cm="1">
        <f t="array" ref="BI217">_xlfn.XLOOKUP(BI$1,'Copy of PY1 Data(H)'!$A$1:$CZ$1,_xlfn.XLOOKUP($A217,'Copy of PY1 Data(H)'!$A$1:$A$288,'Copy of PY1 Data(H)'!$A$1:$CZ$288))</f>
        <v>599264</v>
      </c>
      <c r="BJ217" s="180" cm="1">
        <f t="array" ref="BJ217">_xlfn.XLOOKUP(BJ$1,'Copy of PY1 Data(H)'!$A$1:$CZ$1,_xlfn.XLOOKUP($A217,'Copy of PY1 Data(H)'!$A$1:$A$288,'Copy of PY1 Data(H)'!$A$1:$CZ$288))</f>
        <v>0</v>
      </c>
      <c r="BK217" s="180" cm="1">
        <f t="array" ref="BK217">_xlfn.XLOOKUP(BK$1,'Copy of PY1 Data(H)'!$A$1:$CZ$1,_xlfn.XLOOKUP($A217,'Copy of PY1 Data(H)'!$A$1:$A$288,'Copy of PY1 Data(H)'!$A$1:$CZ$288))</f>
        <v>0</v>
      </c>
      <c r="BL217" s="180" cm="1">
        <f t="array" ref="BL217">_xlfn.XLOOKUP(BL$1,'Copy of PY1 Data(H)'!$A$1:$CZ$1,_xlfn.XLOOKUP($A217,'Copy of PY1 Data(H)'!$A$1:$A$288,'Copy of PY1 Data(H)'!$A$1:$CZ$288))</f>
        <v>4930256</v>
      </c>
      <c r="BM217" s="180" cm="1">
        <f t="array" ref="BM217">_xlfn.XLOOKUP(BM$1,'Copy of PY1 Data(H)'!$A$1:$CZ$1,_xlfn.XLOOKUP($A217,'Copy of PY1 Data(H)'!$A$1:$A$288,'Copy of PY1 Data(H)'!$A$1:$CZ$288))</f>
        <v>7165434</v>
      </c>
      <c r="BN217" s="180" cm="1">
        <f t="array" ref="BN217">_xlfn.XLOOKUP(BN$1,'Copy of PY1 Data(H)'!$A$1:$CZ$1,_xlfn.XLOOKUP($A217,'Copy of PY1 Data(H)'!$A$1:$A$288,'Copy of PY1 Data(H)'!$A$1:$CZ$288))</f>
        <v>501352</v>
      </c>
      <c r="BO217" s="180" cm="1">
        <f t="array" ref="BO217">_xlfn.XLOOKUP(BO$1,'Copy of PY1 Data(H)'!$A$1:$CZ$1,_xlfn.XLOOKUP($A217,'Copy of PY1 Data(H)'!$A$1:$A$288,'Copy of PY1 Data(H)'!$A$1:$CZ$288))</f>
        <v>15608367</v>
      </c>
      <c r="BP217" s="180" cm="1">
        <f t="array" ref="BP217">_xlfn.XLOOKUP(BP$1,'Copy of PY1 Data(H)'!$A$1:$CZ$1,_xlfn.XLOOKUP($A217,'Copy of PY1 Data(H)'!$A$1:$A$288,'Copy of PY1 Data(H)'!$A$1:$CZ$288))</f>
        <v>39929819</v>
      </c>
      <c r="BQ217" s="180" cm="1">
        <f t="array" ref="BQ217">_xlfn.XLOOKUP(BQ$1,'Copy of PY1 Data(H)'!$A$1:$CZ$1,_xlfn.XLOOKUP($A217,'Copy of PY1 Data(H)'!$A$1:$A$288,'Copy of PY1 Data(H)'!$A$1:$CZ$288))</f>
        <v>0</v>
      </c>
      <c r="BR217" s="180" cm="1">
        <f t="array" ref="BR217">_xlfn.XLOOKUP(BR$1,'Copy of PY1 Data(H)'!$A$1:$CZ$1,_xlfn.XLOOKUP($A217,'Copy of PY1 Data(H)'!$A$1:$A$288,'Copy of PY1 Data(H)'!$A$1:$CZ$288))</f>
        <v>1661285</v>
      </c>
      <c r="BS217" s="180" cm="1">
        <f t="array" ref="BS217">_xlfn.XLOOKUP(BS$1,'Copy of PY1 Data(H)'!$A$1:$CZ$1,_xlfn.XLOOKUP($A217,'Copy of PY1 Data(H)'!$A$1:$A$288,'Copy of PY1 Data(H)'!$A$1:$CZ$288))</f>
        <v>95053</v>
      </c>
      <c r="BT217" s="180" cm="1">
        <f t="array" ref="BT217">_xlfn.XLOOKUP(BT$1,'Copy of PY1 Data(H)'!$A$1:$CZ$1,_xlfn.XLOOKUP($A217,'Copy of PY1 Data(H)'!$A$1:$A$288,'Copy of PY1 Data(H)'!$A$1:$CZ$288))</f>
        <v>0</v>
      </c>
      <c r="BU217" s="180" cm="1">
        <f t="array" ref="BU217">_xlfn.XLOOKUP(BU$1,'Copy of PY1 Data(H)'!$A$1:$CZ$1,_xlfn.XLOOKUP($A217,'Copy of PY1 Data(H)'!$A$1:$A$288,'Copy of PY1 Data(H)'!$A$1:$CZ$288))</f>
        <v>63607</v>
      </c>
      <c r="BV217" s="180" cm="1">
        <f t="array" ref="BV217">_xlfn.XLOOKUP(BV$1,'Copy of PY1 Data(H)'!$A$1:$CZ$1,_xlfn.XLOOKUP($A217,'Copy of PY1 Data(H)'!$A$1:$A$288,'Copy of PY1 Data(H)'!$A$1:$CZ$288))</f>
        <v>0</v>
      </c>
      <c r="BW217" s="180" cm="1">
        <f t="array" ref="BW217">_xlfn.XLOOKUP(BW$1,'Copy of PY1 Data(H)'!$A$1:$CZ$1,_xlfn.XLOOKUP($A217,'Copy of PY1 Data(H)'!$A$1:$A$288,'Copy of PY1 Data(H)'!$A$1:$CZ$288))</f>
        <v>629638</v>
      </c>
      <c r="BX217" s="180" cm="1">
        <f t="array" ref="BX217">_xlfn.XLOOKUP(BX$1,'Copy of PY1 Data(H)'!$A$1:$CZ$1,_xlfn.XLOOKUP($A217,'Copy of PY1 Data(H)'!$A$1:$A$288,'Copy of PY1 Data(H)'!$A$1:$CZ$288))</f>
        <v>262469</v>
      </c>
      <c r="BY217" s="180" cm="1">
        <f t="array" ref="BY217">_xlfn.XLOOKUP(BY$1,'Copy of PY1 Data(H)'!$A$1:$CZ$1,_xlfn.XLOOKUP($A217,'Copy of PY1 Data(H)'!$A$1:$A$288,'Copy of PY1 Data(H)'!$A$1:$CZ$288))</f>
        <v>10305046</v>
      </c>
      <c r="BZ217" s="180" cm="1">
        <f t="array" ref="BZ217">_xlfn.XLOOKUP(BZ$1,'Copy of PY1 Data(H)'!$A$1:$CZ$1,_xlfn.XLOOKUP($A217,'Copy of PY1 Data(H)'!$A$1:$A$288,'Copy of PY1 Data(H)'!$A$1:$CZ$288))</f>
        <v>99699</v>
      </c>
      <c r="CA217" s="180" cm="1">
        <f t="array" ref="CA217">_xlfn.XLOOKUP(CA$1,'Copy of PY1 Data(H)'!$A$1:$CZ$1,_xlfn.XLOOKUP($A217,'Copy of PY1 Data(H)'!$A$1:$A$288,'Copy of PY1 Data(H)'!$A$1:$CZ$288))</f>
        <v>3224302</v>
      </c>
      <c r="CB217" s="180" cm="1">
        <f t="array" ref="CB217">_xlfn.XLOOKUP(CB$1,'Copy of PY1 Data(H)'!$A$1:$CZ$1,_xlfn.XLOOKUP($A217,'Copy of PY1 Data(H)'!$A$1:$A$288,'Copy of PY1 Data(H)'!$A$1:$CZ$288))</f>
        <v>0</v>
      </c>
      <c r="CC217" s="180" cm="1">
        <f t="array" ref="CC217">_xlfn.XLOOKUP(CC$1,'Copy of PY1 Data(H)'!$A$1:$CZ$1,_xlfn.XLOOKUP($A217,'Copy of PY1 Data(H)'!$A$1:$A$288,'Copy of PY1 Data(H)'!$A$1:$CZ$288))</f>
        <v>634640</v>
      </c>
      <c r="CD217" s="180" cm="1">
        <f t="array" ref="CD217">_xlfn.XLOOKUP(CD$1,'Copy of PY1 Data(H)'!$A$1:$CZ$1,_xlfn.XLOOKUP($A217,'Copy of PY1 Data(H)'!$A$1:$A$288,'Copy of PY1 Data(H)'!$A$1:$CZ$288))</f>
        <v>6354981</v>
      </c>
    </row>
    <row r="218" spans="1:82" s="643" customFormat="1" x14ac:dyDescent="0.3">
      <c r="A218" s="643">
        <v>577</v>
      </c>
      <c r="C218" s="643" t="s">
        <v>2971</v>
      </c>
      <c r="D218" s="643" cm="1">
        <f t="array" ref="D218">_xlfn.XLOOKUP(D$1,'Copy of PY1 Data(H)'!$A$1:$CZ$1,_xlfn.XLOOKUP($A218,'Copy of PY1 Data(H)'!$A$1:$A$288,'Copy of PY1 Data(H)'!$A$1:$CZ$288))</f>
        <v>2</v>
      </c>
      <c r="E218" s="643" cm="1">
        <f t="array" ref="E218">_xlfn.XLOOKUP(E$1,'Copy of PY1 Data(H)'!$A$1:$CZ$1,_xlfn.XLOOKUP($A218,'Copy of PY1 Data(H)'!$A$1:$A$288,'Copy of PY1 Data(H)'!$A$1:$CZ$288))</f>
        <v>2</v>
      </c>
      <c r="F218" s="643" cm="1">
        <f t="array" ref="F218">_xlfn.XLOOKUP(F$1,'Copy of PY1 Data(H)'!$A$1:$CZ$1,_xlfn.XLOOKUP($A218,'Copy of PY1 Data(H)'!$A$1:$A$288,'Copy of PY1 Data(H)'!$A$1:$CZ$288))</f>
        <v>0</v>
      </c>
      <c r="G218" s="643" cm="1">
        <f t="array" ref="G218">_xlfn.XLOOKUP(G$1,'Copy of PY1 Data(H)'!$A$1:$CZ$1,_xlfn.XLOOKUP($A218,'Copy of PY1 Data(H)'!$A$1:$A$288,'Copy of PY1 Data(H)'!$A$1:$CZ$288))</f>
        <v>0</v>
      </c>
      <c r="H218" s="643" cm="1">
        <f t="array" ref="H218">_xlfn.XLOOKUP(H$1,'Copy of PY1 Data(H)'!$A$1:$CZ$1,_xlfn.XLOOKUP($A218,'Copy of PY1 Data(H)'!$A$1:$A$288,'Copy of PY1 Data(H)'!$A$1:$CZ$288))</f>
        <v>0</v>
      </c>
      <c r="I218" s="643" cm="1">
        <f t="array" ref="I218">_xlfn.XLOOKUP(I$1,'Copy of PY1 Data(H)'!$A$1:$CZ$1,_xlfn.XLOOKUP($A218,'Copy of PY1 Data(H)'!$A$1:$A$288,'Copy of PY1 Data(H)'!$A$1:$CZ$288))</f>
        <v>0</v>
      </c>
      <c r="J218" s="643" cm="1">
        <f t="array" ref="J218">_xlfn.XLOOKUP(J$1,'Copy of PY1 Data(H)'!$A$1:$CZ$1,_xlfn.XLOOKUP($A218,'Copy of PY1 Data(H)'!$A$1:$A$288,'Copy of PY1 Data(H)'!$A$1:$CZ$288))</f>
        <v>2</v>
      </c>
      <c r="K218" s="643" cm="1">
        <f t="array" ref="K218">_xlfn.XLOOKUP(K$1,'Copy of PY1 Data(H)'!$A$1:$CZ$1,_xlfn.XLOOKUP($A218,'Copy of PY1 Data(H)'!$A$1:$A$288,'Copy of PY1 Data(H)'!$A$1:$CZ$288))</f>
        <v>0</v>
      </c>
      <c r="L218" s="643" cm="1">
        <f t="array" ref="L218">_xlfn.XLOOKUP(L$1,'Copy of PY1 Data(H)'!$A$1:$CZ$1,_xlfn.XLOOKUP($A218,'Copy of PY1 Data(H)'!$A$1:$A$288,'Copy of PY1 Data(H)'!$A$1:$CZ$288))</f>
        <v>2</v>
      </c>
      <c r="M218" s="643" cm="1">
        <f t="array" ref="M218">_xlfn.XLOOKUP(M$1,'Copy of PY1 Data(H)'!$A$1:$CZ$1,_xlfn.XLOOKUP($A218,'Copy of PY1 Data(H)'!$A$1:$A$288,'Copy of PY1 Data(H)'!$A$1:$CZ$288))</f>
        <v>2</v>
      </c>
      <c r="N218" s="643" cm="1">
        <f t="array" ref="N218">_xlfn.XLOOKUP(N$1,'Copy of PY1 Data(H)'!$A$1:$CZ$1,_xlfn.XLOOKUP($A218,'Copy of PY1 Data(H)'!$A$1:$A$288,'Copy of PY1 Data(H)'!$A$1:$CZ$288))</f>
        <v>0</v>
      </c>
      <c r="O218" s="643" cm="1">
        <f t="array" ref="O218">_xlfn.XLOOKUP(O$1,'Copy of PY1 Data(H)'!$A$1:$CZ$1,_xlfn.XLOOKUP($A218,'Copy of PY1 Data(H)'!$A$1:$A$288,'Copy of PY1 Data(H)'!$A$1:$CZ$288))</f>
        <v>2</v>
      </c>
      <c r="P218" s="643" cm="1">
        <f t="array" ref="P218">_xlfn.XLOOKUP(P$1,'Copy of PY1 Data(H)'!$A$1:$CZ$1,_xlfn.XLOOKUP($A218,'Copy of PY1 Data(H)'!$A$1:$A$288,'Copy of PY1 Data(H)'!$A$1:$CZ$288))</f>
        <v>0</v>
      </c>
      <c r="Q218" s="643" cm="1">
        <f t="array" ref="Q218">_xlfn.XLOOKUP(Q$1,'Copy of PY1 Data(H)'!$A$1:$CZ$1,_xlfn.XLOOKUP($A218,'Copy of PY1 Data(H)'!$A$1:$A$288,'Copy of PY1 Data(H)'!$A$1:$CZ$288))</f>
        <v>2</v>
      </c>
      <c r="R218" s="643" cm="1">
        <f t="array" ref="R218">_xlfn.XLOOKUP(R$1,'Copy of PY1 Data(H)'!$A$1:$CZ$1,_xlfn.XLOOKUP($A218,'Copy of PY1 Data(H)'!$A$1:$A$288,'Copy of PY1 Data(H)'!$A$1:$CZ$288))</f>
        <v>2</v>
      </c>
      <c r="S218" s="643" cm="1">
        <f t="array" ref="S218">_xlfn.XLOOKUP(S$1,'Copy of PY1 Data(H)'!$A$1:$CZ$1,_xlfn.XLOOKUP($A218,'Copy of PY1 Data(H)'!$A$1:$A$288,'Copy of PY1 Data(H)'!$A$1:$CZ$288))</f>
        <v>2</v>
      </c>
      <c r="T218" s="643" cm="1">
        <f t="array" ref="T218">_xlfn.XLOOKUP(T$1,'Copy of PY1 Data(H)'!$A$1:$CZ$1,_xlfn.XLOOKUP($A218,'Copy of PY1 Data(H)'!$A$1:$A$288,'Copy of PY1 Data(H)'!$A$1:$CZ$288))</f>
        <v>2</v>
      </c>
      <c r="U218" s="643" cm="1">
        <f t="array" ref="U218">_xlfn.XLOOKUP(U$1,'Copy of PY1 Data(H)'!$A$1:$CZ$1,_xlfn.XLOOKUP($A218,'Copy of PY1 Data(H)'!$A$1:$A$288,'Copy of PY1 Data(H)'!$A$1:$CZ$288))</f>
        <v>2</v>
      </c>
      <c r="V218" s="643" cm="1">
        <f t="array" ref="V218">_xlfn.XLOOKUP(V$1,'Copy of PY1 Data(H)'!$A$1:$CZ$1,_xlfn.XLOOKUP($A218,'Copy of PY1 Data(H)'!$A$1:$A$288,'Copy of PY1 Data(H)'!$A$1:$CZ$288))</f>
        <v>2</v>
      </c>
      <c r="W218" s="643" cm="1">
        <f t="array" ref="W218">_xlfn.XLOOKUP(W$1,'Copy of PY1 Data(H)'!$A$1:$CZ$1,_xlfn.XLOOKUP($A218,'Copy of PY1 Data(H)'!$A$1:$A$288,'Copy of PY1 Data(H)'!$A$1:$CZ$288))</f>
        <v>0</v>
      </c>
      <c r="X218" s="643" cm="1">
        <f t="array" ref="X218">_xlfn.XLOOKUP(X$1,'Copy of PY1 Data(H)'!$A$1:$CZ$1,_xlfn.XLOOKUP($A218,'Copy of PY1 Data(H)'!$A$1:$A$288,'Copy of PY1 Data(H)'!$A$1:$CZ$288))</f>
        <v>0</v>
      </c>
      <c r="Y218" s="643" cm="1">
        <f t="array" ref="Y218">_xlfn.XLOOKUP(Y$1,'Copy of PY1 Data(H)'!$A$1:$CZ$1,_xlfn.XLOOKUP($A218,'Copy of PY1 Data(H)'!$A$1:$A$288,'Copy of PY1 Data(H)'!$A$1:$CZ$288))</f>
        <v>2</v>
      </c>
      <c r="Z218" s="643" cm="1">
        <f t="array" ref="Z218">_xlfn.XLOOKUP(Z$1,'Copy of PY1 Data(H)'!$A$1:$CZ$1,_xlfn.XLOOKUP($A218,'Copy of PY1 Data(H)'!$A$1:$A$288,'Copy of PY1 Data(H)'!$A$1:$CZ$288))</f>
        <v>2</v>
      </c>
      <c r="AA218" s="643" cm="1">
        <f t="array" ref="AA218">_xlfn.XLOOKUP(AA$1,'Copy of PY1 Data(H)'!$A$1:$CZ$1,_xlfn.XLOOKUP($A218,'Copy of PY1 Data(H)'!$A$1:$A$288,'Copy of PY1 Data(H)'!$A$1:$CZ$288))</f>
        <v>0</v>
      </c>
      <c r="AB218" s="643" cm="1">
        <f t="array" ref="AB218">_xlfn.XLOOKUP(AB$1,'Copy of PY1 Data(H)'!$A$1:$CZ$1,_xlfn.XLOOKUP($A218,'Copy of PY1 Data(H)'!$A$1:$A$288,'Copy of PY1 Data(H)'!$A$1:$CZ$288))</f>
        <v>2</v>
      </c>
      <c r="AC218" s="643" cm="1">
        <f t="array" ref="AC218">_xlfn.XLOOKUP(AC$1,'Copy of PY1 Data(H)'!$A$1:$CZ$1,_xlfn.XLOOKUP($A218,'Copy of PY1 Data(H)'!$A$1:$A$288,'Copy of PY1 Data(H)'!$A$1:$CZ$288))</f>
        <v>0</v>
      </c>
      <c r="AD218" s="643" cm="1">
        <f t="array" ref="AD218">_xlfn.XLOOKUP(AD$1,'Copy of PY1 Data(H)'!$A$1:$CZ$1,_xlfn.XLOOKUP($A218,'Copy of PY1 Data(H)'!$A$1:$A$288,'Copy of PY1 Data(H)'!$A$1:$CZ$288))</f>
        <v>0</v>
      </c>
      <c r="AE218" s="643" cm="1">
        <f t="array" ref="AE218">_xlfn.XLOOKUP(AE$1,'Copy of PY1 Data(H)'!$A$1:$CZ$1,_xlfn.XLOOKUP($A218,'Copy of PY1 Data(H)'!$A$1:$A$288,'Copy of PY1 Data(H)'!$A$1:$CZ$288))</f>
        <v>0</v>
      </c>
      <c r="AF218" s="643" cm="1">
        <f t="array" ref="AF218">_xlfn.XLOOKUP(AF$1,'Copy of PY1 Data(H)'!$A$1:$CZ$1,_xlfn.XLOOKUP($A218,'Copy of PY1 Data(H)'!$A$1:$A$288,'Copy of PY1 Data(H)'!$A$1:$CZ$288))</f>
        <v>2</v>
      </c>
      <c r="AG218" s="643" cm="1">
        <f t="array" ref="AG218">_xlfn.XLOOKUP(AG$1,'Copy of PY1 Data(H)'!$A$1:$CZ$1,_xlfn.XLOOKUP($A218,'Copy of PY1 Data(H)'!$A$1:$A$288,'Copy of PY1 Data(H)'!$A$1:$CZ$288))</f>
        <v>2</v>
      </c>
      <c r="AH218" s="643" cm="1">
        <f t="array" ref="AH218">_xlfn.XLOOKUP(AH$1,'Copy of PY1 Data(H)'!$A$1:$CZ$1,_xlfn.XLOOKUP($A218,'Copy of PY1 Data(H)'!$A$1:$A$288,'Copy of PY1 Data(H)'!$A$1:$CZ$288))</f>
        <v>2</v>
      </c>
      <c r="AI218" s="643" cm="1">
        <f t="array" ref="AI218">_xlfn.XLOOKUP(AI$1,'Copy of PY1 Data(H)'!$A$1:$CZ$1,_xlfn.XLOOKUP($A218,'Copy of PY1 Data(H)'!$A$1:$A$288,'Copy of PY1 Data(H)'!$A$1:$CZ$288))</f>
        <v>2</v>
      </c>
      <c r="AJ218" s="643" cm="1">
        <f t="array" ref="AJ218">_xlfn.XLOOKUP(AJ$1,'Copy of PY1 Data(H)'!$A$1:$CZ$1,_xlfn.XLOOKUP($A218,'Copy of PY1 Data(H)'!$A$1:$A$288,'Copy of PY1 Data(H)'!$A$1:$CZ$288))</f>
        <v>2</v>
      </c>
      <c r="AK218" s="643" cm="1">
        <f t="array" ref="AK218">_xlfn.XLOOKUP(AK$1,'Copy of PY1 Data(H)'!$A$1:$CZ$1,_xlfn.XLOOKUP($A218,'Copy of PY1 Data(H)'!$A$1:$A$288,'Copy of PY1 Data(H)'!$A$1:$CZ$288))</f>
        <v>2</v>
      </c>
      <c r="AL218" s="643" cm="1">
        <f t="array" ref="AL218">_xlfn.XLOOKUP(AL$1,'Copy of PY1 Data(H)'!$A$1:$CZ$1,_xlfn.XLOOKUP($A218,'Copy of PY1 Data(H)'!$A$1:$A$288,'Copy of PY1 Data(H)'!$A$1:$CZ$288))</f>
        <v>0</v>
      </c>
      <c r="AM218" s="643" cm="1">
        <f t="array" ref="AM218">_xlfn.XLOOKUP(AM$1,'Copy of PY1 Data(H)'!$A$1:$CZ$1,_xlfn.XLOOKUP($A218,'Copy of PY1 Data(H)'!$A$1:$A$288,'Copy of PY1 Data(H)'!$A$1:$CZ$288))</f>
        <v>2</v>
      </c>
      <c r="AN218" s="643" cm="1">
        <f t="array" ref="AN218">_xlfn.XLOOKUP(AN$1,'Copy of PY1 Data(H)'!$A$1:$CZ$1,_xlfn.XLOOKUP($A218,'Copy of PY1 Data(H)'!$A$1:$A$288,'Copy of PY1 Data(H)'!$A$1:$CZ$288))</f>
        <v>2</v>
      </c>
      <c r="AO218" s="643" cm="1">
        <f t="array" ref="AO218">_xlfn.XLOOKUP(AO$1,'Copy of PY1 Data(H)'!$A$1:$CZ$1,_xlfn.XLOOKUP($A218,'Copy of PY1 Data(H)'!$A$1:$A$288,'Copy of PY1 Data(H)'!$A$1:$CZ$288))</f>
        <v>0</v>
      </c>
      <c r="AP218" s="643" cm="1">
        <f t="array" ref="AP218">_xlfn.XLOOKUP(AP$1,'Copy of PY1 Data(H)'!$A$1:$CZ$1,_xlfn.XLOOKUP($A218,'Copy of PY1 Data(H)'!$A$1:$A$288,'Copy of PY1 Data(H)'!$A$1:$CZ$288))</f>
        <v>2</v>
      </c>
      <c r="AQ218" s="643" cm="1">
        <f t="array" ref="AQ218">_xlfn.XLOOKUP(AQ$1,'Copy of PY1 Data(H)'!$A$1:$CZ$1,_xlfn.XLOOKUP($A218,'Copy of PY1 Data(H)'!$A$1:$A$288,'Copy of PY1 Data(H)'!$A$1:$CZ$288))</f>
        <v>2</v>
      </c>
      <c r="AR218" s="643" cm="1">
        <f t="array" ref="AR218">_xlfn.XLOOKUP(AR$1,'Copy of PY1 Data(H)'!$A$1:$CZ$1,_xlfn.XLOOKUP($A218,'Copy of PY1 Data(H)'!$A$1:$A$288,'Copy of PY1 Data(H)'!$A$1:$CZ$288))</f>
        <v>2</v>
      </c>
      <c r="AS218" s="643" cm="1">
        <f t="array" ref="AS218">_xlfn.XLOOKUP(AS$1,'Copy of PY1 Data(H)'!$A$1:$CZ$1,_xlfn.XLOOKUP($A218,'Copy of PY1 Data(H)'!$A$1:$A$288,'Copy of PY1 Data(H)'!$A$1:$CZ$288))</f>
        <v>0</v>
      </c>
      <c r="AT218" s="643" cm="1">
        <f t="array" ref="AT218">_xlfn.XLOOKUP(AT$1,'Copy of PY1 Data(H)'!$A$1:$CZ$1,_xlfn.XLOOKUP($A218,'Copy of PY1 Data(H)'!$A$1:$A$288,'Copy of PY1 Data(H)'!$A$1:$CZ$288))</f>
        <v>0</v>
      </c>
      <c r="AU218" s="643" cm="1">
        <f t="array" ref="AU218">_xlfn.XLOOKUP(AU$1,'Copy of PY1 Data(H)'!$A$1:$CZ$1,_xlfn.XLOOKUP($A218,'Copy of PY1 Data(H)'!$A$1:$A$288,'Copy of PY1 Data(H)'!$A$1:$CZ$288))</f>
        <v>1</v>
      </c>
      <c r="AV218" s="643" cm="1">
        <f t="array" ref="AV218">_xlfn.XLOOKUP(AV$1,'Copy of PY1 Data(H)'!$A$1:$CZ$1,_xlfn.XLOOKUP($A218,'Copy of PY1 Data(H)'!$A$1:$A$288,'Copy of PY1 Data(H)'!$A$1:$CZ$288))</f>
        <v>0</v>
      </c>
      <c r="AW218" s="643" cm="1">
        <f t="array" ref="AW218">_xlfn.XLOOKUP(AW$1,'Copy of PY1 Data(H)'!$A$1:$CZ$1,_xlfn.XLOOKUP($A218,'Copy of PY1 Data(H)'!$A$1:$A$288,'Copy of PY1 Data(H)'!$A$1:$CZ$288))</f>
        <v>2</v>
      </c>
      <c r="AX218" s="643" cm="1">
        <f t="array" ref="AX218">_xlfn.XLOOKUP(AX$1,'Copy of PY1 Data(H)'!$A$1:$CZ$1,_xlfn.XLOOKUP($A218,'Copy of PY1 Data(H)'!$A$1:$A$288,'Copy of PY1 Data(H)'!$A$1:$CZ$288))</f>
        <v>2</v>
      </c>
      <c r="AY218" s="643" cm="1">
        <f t="array" ref="AY218">_xlfn.XLOOKUP(AY$1,'Copy of PY1 Data(H)'!$A$1:$CZ$1,_xlfn.XLOOKUP($A218,'Copy of PY1 Data(H)'!$A$1:$A$288,'Copy of PY1 Data(H)'!$A$1:$CZ$288))</f>
        <v>2</v>
      </c>
      <c r="AZ218" s="643" cm="1">
        <f t="array" ref="AZ218">_xlfn.XLOOKUP(AZ$1,'Copy of PY1 Data(H)'!$A$1:$CZ$1,_xlfn.XLOOKUP($A218,'Copy of PY1 Data(H)'!$A$1:$A$288,'Copy of PY1 Data(H)'!$A$1:$CZ$288))</f>
        <v>0</v>
      </c>
      <c r="BA218" s="643" cm="1">
        <f t="array" ref="BA218">_xlfn.XLOOKUP(BA$1,'Copy of PY1 Data(H)'!$A$1:$CZ$1,_xlfn.XLOOKUP($A218,'Copy of PY1 Data(H)'!$A$1:$A$288,'Copy of PY1 Data(H)'!$A$1:$CZ$288))</f>
        <v>0</v>
      </c>
      <c r="BB218" s="643" cm="1">
        <f t="array" ref="BB218">_xlfn.XLOOKUP(BB$1,'Copy of PY1 Data(H)'!$A$1:$CZ$1,_xlfn.XLOOKUP($A218,'Copy of PY1 Data(H)'!$A$1:$A$288,'Copy of PY1 Data(H)'!$A$1:$CZ$288))</f>
        <v>2</v>
      </c>
      <c r="BC218" s="643" cm="1">
        <f t="array" ref="BC218">_xlfn.XLOOKUP(BC$1,'Copy of PY1 Data(H)'!$A$1:$CZ$1,_xlfn.XLOOKUP($A218,'Copy of PY1 Data(H)'!$A$1:$A$288,'Copy of PY1 Data(H)'!$A$1:$CZ$288))</f>
        <v>0</v>
      </c>
      <c r="BD218" s="643" cm="1">
        <f t="array" ref="BD218">_xlfn.XLOOKUP(BD$1,'Copy of PY1 Data(H)'!$A$1:$CZ$1,_xlfn.XLOOKUP($A218,'Copy of PY1 Data(H)'!$A$1:$A$288,'Copy of PY1 Data(H)'!$A$1:$CZ$288))</f>
        <v>2</v>
      </c>
      <c r="BE218" s="643" cm="1">
        <f t="array" ref="BE218">_xlfn.XLOOKUP(BE$1,'Copy of PY1 Data(H)'!$A$1:$CZ$1,_xlfn.XLOOKUP($A218,'Copy of PY1 Data(H)'!$A$1:$A$288,'Copy of PY1 Data(H)'!$A$1:$CZ$288))</f>
        <v>0</v>
      </c>
      <c r="BF218" s="643" cm="1">
        <f t="array" ref="BF218">_xlfn.XLOOKUP(BF$1,'Copy of PY1 Data(H)'!$A$1:$CZ$1,_xlfn.XLOOKUP($A218,'Copy of PY1 Data(H)'!$A$1:$A$288,'Copy of PY1 Data(H)'!$A$1:$CZ$288))</f>
        <v>2</v>
      </c>
      <c r="BG218" s="643" cm="1">
        <f t="array" ref="BG218">_xlfn.XLOOKUP(BG$1,'Copy of PY1 Data(H)'!$A$1:$CZ$1,_xlfn.XLOOKUP($A218,'Copy of PY1 Data(H)'!$A$1:$A$288,'Copy of PY1 Data(H)'!$A$1:$CZ$288))</f>
        <v>0</v>
      </c>
      <c r="BH218" s="643" cm="1">
        <f t="array" ref="BH218">_xlfn.XLOOKUP(BH$1,'Copy of PY1 Data(H)'!$A$1:$CZ$1,_xlfn.XLOOKUP($A218,'Copy of PY1 Data(H)'!$A$1:$A$288,'Copy of PY1 Data(H)'!$A$1:$CZ$288))</f>
        <v>2</v>
      </c>
      <c r="BI218" s="643" cm="1">
        <f t="array" ref="BI218">_xlfn.XLOOKUP(BI$1,'Copy of PY1 Data(H)'!$A$1:$CZ$1,_xlfn.XLOOKUP($A218,'Copy of PY1 Data(H)'!$A$1:$A$288,'Copy of PY1 Data(H)'!$A$1:$CZ$288))</f>
        <v>1</v>
      </c>
      <c r="BJ218" s="643" cm="1">
        <f t="array" ref="BJ218">_xlfn.XLOOKUP(BJ$1,'Copy of PY1 Data(H)'!$A$1:$CZ$1,_xlfn.XLOOKUP($A218,'Copy of PY1 Data(H)'!$A$1:$A$288,'Copy of PY1 Data(H)'!$A$1:$CZ$288))</f>
        <v>2</v>
      </c>
      <c r="BK218" s="643" cm="1">
        <f t="array" ref="BK218">_xlfn.XLOOKUP(BK$1,'Copy of PY1 Data(H)'!$A$1:$CZ$1,_xlfn.XLOOKUP($A218,'Copy of PY1 Data(H)'!$A$1:$A$288,'Copy of PY1 Data(H)'!$A$1:$CZ$288))</f>
        <v>0</v>
      </c>
      <c r="BL218" s="643" cm="1">
        <f t="array" ref="BL218">_xlfn.XLOOKUP(BL$1,'Copy of PY1 Data(H)'!$A$1:$CZ$1,_xlfn.XLOOKUP($A218,'Copy of PY1 Data(H)'!$A$1:$A$288,'Copy of PY1 Data(H)'!$A$1:$CZ$288))</f>
        <v>2</v>
      </c>
      <c r="BM218" s="643" cm="1">
        <f t="array" ref="BM218">_xlfn.XLOOKUP(BM$1,'Copy of PY1 Data(H)'!$A$1:$CZ$1,_xlfn.XLOOKUP($A218,'Copy of PY1 Data(H)'!$A$1:$A$288,'Copy of PY1 Data(H)'!$A$1:$CZ$288))</f>
        <v>2</v>
      </c>
      <c r="BN218" s="643" cm="1">
        <f t="array" ref="BN218">_xlfn.XLOOKUP(BN$1,'Copy of PY1 Data(H)'!$A$1:$CZ$1,_xlfn.XLOOKUP($A218,'Copy of PY1 Data(H)'!$A$1:$A$288,'Copy of PY1 Data(H)'!$A$1:$CZ$288))</f>
        <v>2</v>
      </c>
      <c r="BO218" s="643" cm="1">
        <f t="array" ref="BO218">_xlfn.XLOOKUP(BO$1,'Copy of PY1 Data(H)'!$A$1:$CZ$1,_xlfn.XLOOKUP($A218,'Copy of PY1 Data(H)'!$A$1:$A$288,'Copy of PY1 Data(H)'!$A$1:$CZ$288))</f>
        <v>2</v>
      </c>
      <c r="BP218" s="643" cm="1">
        <f t="array" ref="BP218">_xlfn.XLOOKUP(BP$1,'Copy of PY1 Data(H)'!$A$1:$CZ$1,_xlfn.XLOOKUP($A218,'Copy of PY1 Data(H)'!$A$1:$A$288,'Copy of PY1 Data(H)'!$A$1:$CZ$288))</f>
        <v>1</v>
      </c>
      <c r="BQ218" s="643" cm="1">
        <f t="array" ref="BQ218">_xlfn.XLOOKUP(BQ$1,'Copy of PY1 Data(H)'!$A$1:$CZ$1,_xlfn.XLOOKUP($A218,'Copy of PY1 Data(H)'!$A$1:$A$288,'Copy of PY1 Data(H)'!$A$1:$CZ$288))</f>
        <v>2</v>
      </c>
      <c r="BR218" s="643" cm="1">
        <f t="array" ref="BR218">_xlfn.XLOOKUP(BR$1,'Copy of PY1 Data(H)'!$A$1:$CZ$1,_xlfn.XLOOKUP($A218,'Copy of PY1 Data(H)'!$A$1:$A$288,'Copy of PY1 Data(H)'!$A$1:$CZ$288))</f>
        <v>2</v>
      </c>
      <c r="BS218" s="643" cm="1">
        <f t="array" ref="BS218">_xlfn.XLOOKUP(BS$1,'Copy of PY1 Data(H)'!$A$1:$CZ$1,_xlfn.XLOOKUP($A218,'Copy of PY1 Data(H)'!$A$1:$A$288,'Copy of PY1 Data(H)'!$A$1:$CZ$288))</f>
        <v>0</v>
      </c>
      <c r="BT218" s="643" cm="1">
        <f t="array" ref="BT218">_xlfn.XLOOKUP(BT$1,'Copy of PY1 Data(H)'!$A$1:$CZ$1,_xlfn.XLOOKUP($A218,'Copy of PY1 Data(H)'!$A$1:$A$288,'Copy of PY1 Data(H)'!$A$1:$CZ$288))</f>
        <v>0</v>
      </c>
      <c r="BU218" s="643" cm="1">
        <f t="array" ref="BU218">_xlfn.XLOOKUP(BU$1,'Copy of PY1 Data(H)'!$A$1:$CZ$1,_xlfn.XLOOKUP($A218,'Copy of PY1 Data(H)'!$A$1:$A$288,'Copy of PY1 Data(H)'!$A$1:$CZ$288))</f>
        <v>2</v>
      </c>
      <c r="BV218" s="643" cm="1">
        <f t="array" ref="BV218">_xlfn.XLOOKUP(BV$1,'Copy of PY1 Data(H)'!$A$1:$CZ$1,_xlfn.XLOOKUP($A218,'Copy of PY1 Data(H)'!$A$1:$A$288,'Copy of PY1 Data(H)'!$A$1:$CZ$288))</f>
        <v>2</v>
      </c>
      <c r="BW218" s="643" cm="1">
        <f t="array" ref="BW218">_xlfn.XLOOKUP(BW$1,'Copy of PY1 Data(H)'!$A$1:$CZ$1,_xlfn.XLOOKUP($A218,'Copy of PY1 Data(H)'!$A$1:$A$288,'Copy of PY1 Data(H)'!$A$1:$CZ$288))</f>
        <v>2</v>
      </c>
      <c r="BX218" s="643" cm="1">
        <f t="array" ref="BX218">_xlfn.XLOOKUP(BX$1,'Copy of PY1 Data(H)'!$A$1:$CZ$1,_xlfn.XLOOKUP($A218,'Copy of PY1 Data(H)'!$A$1:$A$288,'Copy of PY1 Data(H)'!$A$1:$CZ$288))</f>
        <v>2</v>
      </c>
      <c r="BY218" s="643" cm="1">
        <f t="array" ref="BY218">_xlfn.XLOOKUP(BY$1,'Copy of PY1 Data(H)'!$A$1:$CZ$1,_xlfn.XLOOKUP($A218,'Copy of PY1 Data(H)'!$A$1:$A$288,'Copy of PY1 Data(H)'!$A$1:$CZ$288))</f>
        <v>2</v>
      </c>
      <c r="BZ218" s="643" cm="1">
        <f t="array" ref="BZ218">_xlfn.XLOOKUP(BZ$1,'Copy of PY1 Data(H)'!$A$1:$CZ$1,_xlfn.XLOOKUP($A218,'Copy of PY1 Data(H)'!$A$1:$A$288,'Copy of PY1 Data(H)'!$A$1:$CZ$288))</f>
        <v>2</v>
      </c>
      <c r="CA218" s="643" cm="1">
        <f t="array" ref="CA218">_xlfn.XLOOKUP(CA$1,'Copy of PY1 Data(H)'!$A$1:$CZ$1,_xlfn.XLOOKUP($A218,'Copy of PY1 Data(H)'!$A$1:$A$288,'Copy of PY1 Data(H)'!$A$1:$CZ$288))</f>
        <v>2</v>
      </c>
      <c r="CB218" s="643" cm="1">
        <f t="array" ref="CB218">_xlfn.XLOOKUP(CB$1,'Copy of PY1 Data(H)'!$A$1:$CZ$1,_xlfn.XLOOKUP($A218,'Copy of PY1 Data(H)'!$A$1:$A$288,'Copy of PY1 Data(H)'!$A$1:$CZ$288))</f>
        <v>2</v>
      </c>
      <c r="CC218" s="643" cm="1">
        <f t="array" ref="CC218">_xlfn.XLOOKUP(CC$1,'Copy of PY1 Data(H)'!$A$1:$CZ$1,_xlfn.XLOOKUP($A218,'Copy of PY1 Data(H)'!$A$1:$A$288,'Copy of PY1 Data(H)'!$A$1:$CZ$288))</f>
        <v>2</v>
      </c>
      <c r="CD218" s="643" cm="1">
        <f t="array" ref="CD218">_xlfn.XLOOKUP(CD$1,'Copy of PY1 Data(H)'!$A$1:$CZ$1,_xlfn.XLOOKUP($A218,'Copy of PY1 Data(H)'!$A$1:$A$288,'Copy of PY1 Data(H)'!$A$1:$CZ$288))</f>
        <v>2</v>
      </c>
    </row>
    <row r="219" spans="1:82" s="968" customFormat="1" x14ac:dyDescent="0.3">
      <c r="B219" s="968" t="s">
        <v>2969</v>
      </c>
      <c r="D219" s="968" t="e" cm="1">
        <f t="array" ref="D219">_xlfn.XLOOKUP(D$1,'Copy of PY1 Data(H)'!$A$1:$CZ$1,_xlfn.XLOOKUP($B219,'Copy of PY1 Data(H)'!$A$1:$A$288,'Copy of PY1 Data(H)'!$A$1:$CZ$288))</f>
        <v>#N/A</v>
      </c>
      <c r="E219" s="968" t="e" cm="1">
        <f t="array" ref="E219">_xlfn.XLOOKUP(E$1,'Copy of PY1 Data(H)'!$A$1:$CZ$1,_xlfn.XLOOKUP($B219,'Copy of PY1 Data(H)'!$A$1:$A$288,'Copy of PY1 Data(H)'!$A$1:$CZ$288))</f>
        <v>#N/A</v>
      </c>
      <c r="F219" s="968" t="e" cm="1">
        <f t="array" ref="F219">_xlfn.XLOOKUP(F$1,'Copy of PY1 Data(H)'!$A$1:$CZ$1,_xlfn.XLOOKUP($B219,'Copy of PY1 Data(H)'!$A$1:$A$288,'Copy of PY1 Data(H)'!$A$1:$CZ$288))</f>
        <v>#N/A</v>
      </c>
      <c r="G219" s="968" t="e" cm="1">
        <f t="array" ref="G219">_xlfn.XLOOKUP(G$1,'Copy of PY1 Data(H)'!$A$1:$CZ$1,_xlfn.XLOOKUP($B219,'Copy of PY1 Data(H)'!$A$1:$A$288,'Copy of PY1 Data(H)'!$A$1:$CZ$288))</f>
        <v>#N/A</v>
      </c>
      <c r="H219" s="968" t="e" cm="1">
        <f t="array" ref="H219">_xlfn.XLOOKUP(H$1,'Copy of PY1 Data(H)'!$A$1:$CZ$1,_xlfn.XLOOKUP($B219,'Copy of PY1 Data(H)'!$A$1:$A$288,'Copy of PY1 Data(H)'!$A$1:$CZ$288))</f>
        <v>#N/A</v>
      </c>
      <c r="I219" s="968" t="e" cm="1">
        <f t="array" ref="I219">_xlfn.XLOOKUP(I$1,'Copy of PY1 Data(H)'!$A$1:$CZ$1,_xlfn.XLOOKUP($B219,'Copy of PY1 Data(H)'!$A$1:$A$288,'Copy of PY1 Data(H)'!$A$1:$CZ$288))</f>
        <v>#N/A</v>
      </c>
      <c r="J219" s="968" t="e" cm="1">
        <f t="array" ref="J219">_xlfn.XLOOKUP(J$1,'Copy of PY1 Data(H)'!$A$1:$CZ$1,_xlfn.XLOOKUP($B219,'Copy of PY1 Data(H)'!$A$1:$A$288,'Copy of PY1 Data(H)'!$A$1:$CZ$288))</f>
        <v>#N/A</v>
      </c>
      <c r="K219" s="968" t="e" cm="1">
        <f t="array" ref="K219">_xlfn.XLOOKUP(K$1,'Copy of PY1 Data(H)'!$A$1:$CZ$1,_xlfn.XLOOKUP($B219,'Copy of PY1 Data(H)'!$A$1:$A$288,'Copy of PY1 Data(H)'!$A$1:$CZ$288))</f>
        <v>#N/A</v>
      </c>
      <c r="L219" s="968" t="e" cm="1">
        <f t="array" ref="L219">_xlfn.XLOOKUP(L$1,'Copy of PY1 Data(H)'!$A$1:$CZ$1,_xlfn.XLOOKUP($B219,'Copy of PY1 Data(H)'!$A$1:$A$288,'Copy of PY1 Data(H)'!$A$1:$CZ$288))</f>
        <v>#N/A</v>
      </c>
      <c r="M219" s="968" t="e" cm="1">
        <f t="array" ref="M219">_xlfn.XLOOKUP(M$1,'Copy of PY1 Data(H)'!$A$1:$CZ$1,_xlfn.XLOOKUP($B219,'Copy of PY1 Data(H)'!$A$1:$A$288,'Copy of PY1 Data(H)'!$A$1:$CZ$288))</f>
        <v>#N/A</v>
      </c>
      <c r="N219" s="968" t="e" cm="1">
        <f t="array" ref="N219">_xlfn.XLOOKUP(N$1,'Copy of PY1 Data(H)'!$A$1:$CZ$1,_xlfn.XLOOKUP($B219,'Copy of PY1 Data(H)'!$A$1:$A$288,'Copy of PY1 Data(H)'!$A$1:$CZ$288))</f>
        <v>#N/A</v>
      </c>
      <c r="O219" s="968" t="e" cm="1">
        <f t="array" ref="O219">_xlfn.XLOOKUP(O$1,'Copy of PY1 Data(H)'!$A$1:$CZ$1,_xlfn.XLOOKUP($B219,'Copy of PY1 Data(H)'!$A$1:$A$288,'Copy of PY1 Data(H)'!$A$1:$CZ$288))</f>
        <v>#N/A</v>
      </c>
      <c r="P219" s="968" t="e" cm="1">
        <f t="array" ref="P219">_xlfn.XLOOKUP(P$1,'Copy of PY1 Data(H)'!$A$1:$CZ$1,_xlfn.XLOOKUP($B219,'Copy of PY1 Data(H)'!$A$1:$A$288,'Copy of PY1 Data(H)'!$A$1:$CZ$288))</f>
        <v>#N/A</v>
      </c>
      <c r="Q219" s="968" t="e" cm="1">
        <f t="array" ref="Q219">_xlfn.XLOOKUP(Q$1,'Copy of PY1 Data(H)'!$A$1:$CZ$1,_xlfn.XLOOKUP($B219,'Copy of PY1 Data(H)'!$A$1:$A$288,'Copy of PY1 Data(H)'!$A$1:$CZ$288))</f>
        <v>#N/A</v>
      </c>
      <c r="R219" s="968" t="e" cm="1">
        <f t="array" ref="R219">_xlfn.XLOOKUP(R$1,'Copy of PY1 Data(H)'!$A$1:$CZ$1,_xlfn.XLOOKUP($B219,'Copy of PY1 Data(H)'!$A$1:$A$288,'Copy of PY1 Data(H)'!$A$1:$CZ$288))</f>
        <v>#N/A</v>
      </c>
      <c r="S219" s="968" t="e" cm="1">
        <f t="array" ref="S219">_xlfn.XLOOKUP(S$1,'Copy of PY1 Data(H)'!$A$1:$CZ$1,_xlfn.XLOOKUP($B219,'Copy of PY1 Data(H)'!$A$1:$A$288,'Copy of PY1 Data(H)'!$A$1:$CZ$288))</f>
        <v>#N/A</v>
      </c>
      <c r="T219" s="968" t="e" cm="1">
        <f t="array" ref="T219">_xlfn.XLOOKUP(T$1,'Copy of PY1 Data(H)'!$A$1:$CZ$1,_xlfn.XLOOKUP($B219,'Copy of PY1 Data(H)'!$A$1:$A$288,'Copy of PY1 Data(H)'!$A$1:$CZ$288))</f>
        <v>#N/A</v>
      </c>
      <c r="U219" s="968" t="e" cm="1">
        <f t="array" ref="U219">_xlfn.XLOOKUP(U$1,'Copy of PY1 Data(H)'!$A$1:$CZ$1,_xlfn.XLOOKUP($B219,'Copy of PY1 Data(H)'!$A$1:$A$288,'Copy of PY1 Data(H)'!$A$1:$CZ$288))</f>
        <v>#N/A</v>
      </c>
      <c r="V219" s="968" t="e" cm="1">
        <f t="array" ref="V219">_xlfn.XLOOKUP(V$1,'Copy of PY1 Data(H)'!$A$1:$CZ$1,_xlfn.XLOOKUP($B219,'Copy of PY1 Data(H)'!$A$1:$A$288,'Copy of PY1 Data(H)'!$A$1:$CZ$288))</f>
        <v>#N/A</v>
      </c>
      <c r="W219" s="968" t="e" cm="1">
        <f t="array" ref="W219">_xlfn.XLOOKUP(W$1,'Copy of PY1 Data(H)'!$A$1:$CZ$1,_xlfn.XLOOKUP($B219,'Copy of PY1 Data(H)'!$A$1:$A$288,'Copy of PY1 Data(H)'!$A$1:$CZ$288))</f>
        <v>#N/A</v>
      </c>
      <c r="X219" s="968" t="e" cm="1">
        <f t="array" ref="X219">_xlfn.XLOOKUP(X$1,'Copy of PY1 Data(H)'!$A$1:$CZ$1,_xlfn.XLOOKUP($B219,'Copy of PY1 Data(H)'!$A$1:$A$288,'Copy of PY1 Data(H)'!$A$1:$CZ$288))</f>
        <v>#N/A</v>
      </c>
      <c r="Y219" s="968" t="e" cm="1">
        <f t="array" ref="Y219">_xlfn.XLOOKUP(Y$1,'Copy of PY1 Data(H)'!$A$1:$CZ$1,_xlfn.XLOOKUP($B219,'Copy of PY1 Data(H)'!$A$1:$A$288,'Copy of PY1 Data(H)'!$A$1:$CZ$288))</f>
        <v>#N/A</v>
      </c>
      <c r="Z219" s="968" t="e" cm="1">
        <f t="array" ref="Z219">_xlfn.XLOOKUP(Z$1,'Copy of PY1 Data(H)'!$A$1:$CZ$1,_xlfn.XLOOKUP($B219,'Copy of PY1 Data(H)'!$A$1:$A$288,'Copy of PY1 Data(H)'!$A$1:$CZ$288))</f>
        <v>#N/A</v>
      </c>
      <c r="AA219" s="968" t="e" cm="1">
        <f t="array" ref="AA219">_xlfn.XLOOKUP(AA$1,'Copy of PY1 Data(H)'!$A$1:$CZ$1,_xlfn.XLOOKUP($B219,'Copy of PY1 Data(H)'!$A$1:$A$288,'Copy of PY1 Data(H)'!$A$1:$CZ$288))</f>
        <v>#N/A</v>
      </c>
      <c r="AB219" s="968" t="e" cm="1">
        <f t="array" ref="AB219">_xlfn.XLOOKUP(AB$1,'Copy of PY1 Data(H)'!$A$1:$CZ$1,_xlfn.XLOOKUP($B219,'Copy of PY1 Data(H)'!$A$1:$A$288,'Copy of PY1 Data(H)'!$A$1:$CZ$288))</f>
        <v>#N/A</v>
      </c>
      <c r="AC219" s="968" t="e" cm="1">
        <f t="array" ref="AC219">_xlfn.XLOOKUP(AC$1,'Copy of PY1 Data(H)'!$A$1:$CZ$1,_xlfn.XLOOKUP($B219,'Copy of PY1 Data(H)'!$A$1:$A$288,'Copy of PY1 Data(H)'!$A$1:$CZ$288))</f>
        <v>#N/A</v>
      </c>
      <c r="AD219" s="968" t="e" cm="1">
        <f t="array" ref="AD219">_xlfn.XLOOKUP(AD$1,'Copy of PY1 Data(H)'!$A$1:$CZ$1,_xlfn.XLOOKUP($B219,'Copy of PY1 Data(H)'!$A$1:$A$288,'Copy of PY1 Data(H)'!$A$1:$CZ$288))</f>
        <v>#N/A</v>
      </c>
      <c r="AE219" s="968" t="e" cm="1">
        <f t="array" ref="AE219">_xlfn.XLOOKUP(AE$1,'Copy of PY1 Data(H)'!$A$1:$CZ$1,_xlfn.XLOOKUP($B219,'Copy of PY1 Data(H)'!$A$1:$A$288,'Copy of PY1 Data(H)'!$A$1:$CZ$288))</f>
        <v>#N/A</v>
      </c>
      <c r="AF219" s="968" t="e" cm="1">
        <f t="array" ref="AF219">_xlfn.XLOOKUP(AF$1,'Copy of PY1 Data(H)'!$A$1:$CZ$1,_xlfn.XLOOKUP($B219,'Copy of PY1 Data(H)'!$A$1:$A$288,'Copy of PY1 Data(H)'!$A$1:$CZ$288))</f>
        <v>#N/A</v>
      </c>
      <c r="AG219" s="968" t="e" cm="1">
        <f t="array" ref="AG219">_xlfn.XLOOKUP(AG$1,'Copy of PY1 Data(H)'!$A$1:$CZ$1,_xlfn.XLOOKUP($B219,'Copy of PY1 Data(H)'!$A$1:$A$288,'Copy of PY1 Data(H)'!$A$1:$CZ$288))</f>
        <v>#N/A</v>
      </c>
      <c r="AH219" s="968" t="e" cm="1">
        <f t="array" ref="AH219">_xlfn.XLOOKUP(AH$1,'Copy of PY1 Data(H)'!$A$1:$CZ$1,_xlfn.XLOOKUP($B219,'Copy of PY1 Data(H)'!$A$1:$A$288,'Copy of PY1 Data(H)'!$A$1:$CZ$288))</f>
        <v>#N/A</v>
      </c>
      <c r="AI219" s="968" t="e" cm="1">
        <f t="array" ref="AI219">_xlfn.XLOOKUP(AI$1,'Copy of PY1 Data(H)'!$A$1:$CZ$1,_xlfn.XLOOKUP($B219,'Copy of PY1 Data(H)'!$A$1:$A$288,'Copy of PY1 Data(H)'!$A$1:$CZ$288))</f>
        <v>#N/A</v>
      </c>
      <c r="AJ219" s="968" t="e" cm="1">
        <f t="array" ref="AJ219">_xlfn.XLOOKUP(AJ$1,'Copy of PY1 Data(H)'!$A$1:$CZ$1,_xlfn.XLOOKUP($B219,'Copy of PY1 Data(H)'!$A$1:$A$288,'Copy of PY1 Data(H)'!$A$1:$CZ$288))</f>
        <v>#N/A</v>
      </c>
      <c r="AK219" s="968" t="e" cm="1">
        <f t="array" ref="AK219">_xlfn.XLOOKUP(AK$1,'Copy of PY1 Data(H)'!$A$1:$CZ$1,_xlfn.XLOOKUP($B219,'Copy of PY1 Data(H)'!$A$1:$A$288,'Copy of PY1 Data(H)'!$A$1:$CZ$288))</f>
        <v>#N/A</v>
      </c>
      <c r="AL219" s="968" t="e" cm="1">
        <f t="array" ref="AL219">_xlfn.XLOOKUP(AL$1,'Copy of PY1 Data(H)'!$A$1:$CZ$1,_xlfn.XLOOKUP($B219,'Copy of PY1 Data(H)'!$A$1:$A$288,'Copy of PY1 Data(H)'!$A$1:$CZ$288))</f>
        <v>#N/A</v>
      </c>
      <c r="AM219" s="968" t="e" cm="1">
        <f t="array" ref="AM219">_xlfn.XLOOKUP(AM$1,'Copy of PY1 Data(H)'!$A$1:$CZ$1,_xlfn.XLOOKUP($B219,'Copy of PY1 Data(H)'!$A$1:$A$288,'Copy of PY1 Data(H)'!$A$1:$CZ$288))</f>
        <v>#N/A</v>
      </c>
      <c r="AN219" s="968" t="e" cm="1">
        <f t="array" ref="AN219">_xlfn.XLOOKUP(AN$1,'Copy of PY1 Data(H)'!$A$1:$CZ$1,_xlfn.XLOOKUP($B219,'Copy of PY1 Data(H)'!$A$1:$A$288,'Copy of PY1 Data(H)'!$A$1:$CZ$288))</f>
        <v>#N/A</v>
      </c>
      <c r="AO219" s="968" t="e" cm="1">
        <f t="array" ref="AO219">_xlfn.XLOOKUP(AO$1,'Copy of PY1 Data(H)'!$A$1:$CZ$1,_xlfn.XLOOKUP($B219,'Copy of PY1 Data(H)'!$A$1:$A$288,'Copy of PY1 Data(H)'!$A$1:$CZ$288))</f>
        <v>#N/A</v>
      </c>
      <c r="AP219" s="968" t="e" cm="1">
        <f t="array" ref="AP219">_xlfn.XLOOKUP(AP$1,'Copy of PY1 Data(H)'!$A$1:$CZ$1,_xlfn.XLOOKUP($B219,'Copy of PY1 Data(H)'!$A$1:$A$288,'Copy of PY1 Data(H)'!$A$1:$CZ$288))</f>
        <v>#N/A</v>
      </c>
      <c r="AQ219" s="968" t="e" cm="1">
        <f t="array" ref="AQ219">_xlfn.XLOOKUP(AQ$1,'Copy of PY1 Data(H)'!$A$1:$CZ$1,_xlfn.XLOOKUP($B219,'Copy of PY1 Data(H)'!$A$1:$A$288,'Copy of PY1 Data(H)'!$A$1:$CZ$288))</f>
        <v>#N/A</v>
      </c>
      <c r="AR219" s="968" t="e" cm="1">
        <f t="array" ref="AR219">_xlfn.XLOOKUP(AR$1,'Copy of PY1 Data(H)'!$A$1:$CZ$1,_xlfn.XLOOKUP($B219,'Copy of PY1 Data(H)'!$A$1:$A$288,'Copy of PY1 Data(H)'!$A$1:$CZ$288))</f>
        <v>#N/A</v>
      </c>
      <c r="AS219" s="968" t="e" cm="1">
        <f t="array" ref="AS219">_xlfn.XLOOKUP(AS$1,'Copy of PY1 Data(H)'!$A$1:$CZ$1,_xlfn.XLOOKUP($B219,'Copy of PY1 Data(H)'!$A$1:$A$288,'Copy of PY1 Data(H)'!$A$1:$CZ$288))</f>
        <v>#N/A</v>
      </c>
      <c r="AT219" s="968" t="e" cm="1">
        <f t="array" ref="AT219">_xlfn.XLOOKUP(AT$1,'Copy of PY1 Data(H)'!$A$1:$CZ$1,_xlfn.XLOOKUP($B219,'Copy of PY1 Data(H)'!$A$1:$A$288,'Copy of PY1 Data(H)'!$A$1:$CZ$288))</f>
        <v>#N/A</v>
      </c>
      <c r="AU219" s="968" t="e" cm="1">
        <f t="array" ref="AU219">_xlfn.XLOOKUP(AU$1,'Copy of PY1 Data(H)'!$A$1:$CZ$1,_xlfn.XLOOKUP($B219,'Copy of PY1 Data(H)'!$A$1:$A$288,'Copy of PY1 Data(H)'!$A$1:$CZ$288))</f>
        <v>#N/A</v>
      </c>
      <c r="AV219" s="968" t="e" cm="1">
        <f t="array" ref="AV219">_xlfn.XLOOKUP(AV$1,'Copy of PY1 Data(H)'!$A$1:$CZ$1,_xlfn.XLOOKUP($B219,'Copy of PY1 Data(H)'!$A$1:$A$288,'Copy of PY1 Data(H)'!$A$1:$CZ$288))</f>
        <v>#N/A</v>
      </c>
      <c r="AW219" s="968" t="e" cm="1">
        <f t="array" ref="AW219">_xlfn.XLOOKUP(AW$1,'Copy of PY1 Data(H)'!$A$1:$CZ$1,_xlfn.XLOOKUP($B219,'Copy of PY1 Data(H)'!$A$1:$A$288,'Copy of PY1 Data(H)'!$A$1:$CZ$288))</f>
        <v>#N/A</v>
      </c>
      <c r="AX219" s="968" t="e" cm="1">
        <f t="array" ref="AX219">_xlfn.XLOOKUP(AX$1,'Copy of PY1 Data(H)'!$A$1:$CZ$1,_xlfn.XLOOKUP($B219,'Copy of PY1 Data(H)'!$A$1:$A$288,'Copy of PY1 Data(H)'!$A$1:$CZ$288))</f>
        <v>#N/A</v>
      </c>
      <c r="AY219" s="968" t="e" cm="1">
        <f t="array" ref="AY219">_xlfn.XLOOKUP(AY$1,'Copy of PY1 Data(H)'!$A$1:$CZ$1,_xlfn.XLOOKUP($B219,'Copy of PY1 Data(H)'!$A$1:$A$288,'Copy of PY1 Data(H)'!$A$1:$CZ$288))</f>
        <v>#N/A</v>
      </c>
      <c r="AZ219" s="968" t="e" cm="1">
        <f t="array" ref="AZ219">_xlfn.XLOOKUP(AZ$1,'Copy of PY1 Data(H)'!$A$1:$CZ$1,_xlfn.XLOOKUP($B219,'Copy of PY1 Data(H)'!$A$1:$A$288,'Copy of PY1 Data(H)'!$A$1:$CZ$288))</f>
        <v>#N/A</v>
      </c>
      <c r="BA219" s="968" t="e" cm="1">
        <f t="array" ref="BA219">_xlfn.XLOOKUP(BA$1,'Copy of PY1 Data(H)'!$A$1:$CZ$1,_xlfn.XLOOKUP($B219,'Copy of PY1 Data(H)'!$A$1:$A$288,'Copy of PY1 Data(H)'!$A$1:$CZ$288))</f>
        <v>#N/A</v>
      </c>
      <c r="BB219" s="968" t="e" cm="1">
        <f t="array" ref="BB219">_xlfn.XLOOKUP(BB$1,'Copy of PY1 Data(H)'!$A$1:$CZ$1,_xlfn.XLOOKUP($B219,'Copy of PY1 Data(H)'!$A$1:$A$288,'Copy of PY1 Data(H)'!$A$1:$CZ$288))</f>
        <v>#N/A</v>
      </c>
      <c r="BC219" s="968" t="e" cm="1">
        <f t="array" ref="BC219">_xlfn.XLOOKUP(BC$1,'Copy of PY1 Data(H)'!$A$1:$CZ$1,_xlfn.XLOOKUP($B219,'Copy of PY1 Data(H)'!$A$1:$A$288,'Copy of PY1 Data(H)'!$A$1:$CZ$288))</f>
        <v>#N/A</v>
      </c>
      <c r="BD219" s="968" t="e" cm="1">
        <f t="array" ref="BD219">_xlfn.XLOOKUP(BD$1,'Copy of PY1 Data(H)'!$A$1:$CZ$1,_xlfn.XLOOKUP($B219,'Copy of PY1 Data(H)'!$A$1:$A$288,'Copy of PY1 Data(H)'!$A$1:$CZ$288))</f>
        <v>#N/A</v>
      </c>
      <c r="BE219" s="968" t="e" cm="1">
        <f t="array" ref="BE219">_xlfn.XLOOKUP(BE$1,'Copy of PY1 Data(H)'!$A$1:$CZ$1,_xlfn.XLOOKUP($B219,'Copy of PY1 Data(H)'!$A$1:$A$288,'Copy of PY1 Data(H)'!$A$1:$CZ$288))</f>
        <v>#N/A</v>
      </c>
      <c r="BF219" s="968" t="e" cm="1">
        <f t="array" ref="BF219">_xlfn.XLOOKUP(BF$1,'Copy of PY1 Data(H)'!$A$1:$CZ$1,_xlfn.XLOOKUP($B219,'Copy of PY1 Data(H)'!$A$1:$A$288,'Copy of PY1 Data(H)'!$A$1:$CZ$288))</f>
        <v>#N/A</v>
      </c>
      <c r="BG219" s="968" t="e" cm="1">
        <f t="array" ref="BG219">_xlfn.XLOOKUP(BG$1,'Copy of PY1 Data(H)'!$A$1:$CZ$1,_xlfn.XLOOKUP($B219,'Copy of PY1 Data(H)'!$A$1:$A$288,'Copy of PY1 Data(H)'!$A$1:$CZ$288))</f>
        <v>#N/A</v>
      </c>
      <c r="BH219" s="968" t="e" cm="1">
        <f t="array" ref="BH219">_xlfn.XLOOKUP(BH$1,'Copy of PY1 Data(H)'!$A$1:$CZ$1,_xlfn.XLOOKUP($B219,'Copy of PY1 Data(H)'!$A$1:$A$288,'Copy of PY1 Data(H)'!$A$1:$CZ$288))</f>
        <v>#N/A</v>
      </c>
      <c r="BI219" s="968" t="e" cm="1">
        <f t="array" ref="BI219">_xlfn.XLOOKUP(BI$1,'Copy of PY1 Data(H)'!$A$1:$CZ$1,_xlfn.XLOOKUP($B219,'Copy of PY1 Data(H)'!$A$1:$A$288,'Copy of PY1 Data(H)'!$A$1:$CZ$288))</f>
        <v>#N/A</v>
      </c>
      <c r="BJ219" s="968" t="e" cm="1">
        <f t="array" ref="BJ219">_xlfn.XLOOKUP(BJ$1,'Copy of PY1 Data(H)'!$A$1:$CZ$1,_xlfn.XLOOKUP($B219,'Copy of PY1 Data(H)'!$A$1:$A$288,'Copy of PY1 Data(H)'!$A$1:$CZ$288))</f>
        <v>#N/A</v>
      </c>
      <c r="BK219" s="968" t="e" cm="1">
        <f t="array" ref="BK219">_xlfn.XLOOKUP(BK$1,'Copy of PY1 Data(H)'!$A$1:$CZ$1,_xlfn.XLOOKUP($B219,'Copy of PY1 Data(H)'!$A$1:$A$288,'Copy of PY1 Data(H)'!$A$1:$CZ$288))</f>
        <v>#N/A</v>
      </c>
      <c r="BL219" s="968" t="e" cm="1">
        <f t="array" ref="BL219">_xlfn.XLOOKUP(BL$1,'Copy of PY1 Data(H)'!$A$1:$CZ$1,_xlfn.XLOOKUP($B219,'Copy of PY1 Data(H)'!$A$1:$A$288,'Copy of PY1 Data(H)'!$A$1:$CZ$288))</f>
        <v>#N/A</v>
      </c>
      <c r="BM219" s="968" t="e" cm="1">
        <f t="array" ref="BM219">_xlfn.XLOOKUP(BM$1,'Copy of PY1 Data(H)'!$A$1:$CZ$1,_xlfn.XLOOKUP($B219,'Copy of PY1 Data(H)'!$A$1:$A$288,'Copy of PY1 Data(H)'!$A$1:$CZ$288))</f>
        <v>#N/A</v>
      </c>
      <c r="BN219" s="968" t="e" cm="1">
        <f t="array" ref="BN219">_xlfn.XLOOKUP(BN$1,'Copy of PY1 Data(H)'!$A$1:$CZ$1,_xlfn.XLOOKUP($B219,'Copy of PY1 Data(H)'!$A$1:$A$288,'Copy of PY1 Data(H)'!$A$1:$CZ$288))</f>
        <v>#N/A</v>
      </c>
      <c r="BO219" s="968" t="e" cm="1">
        <f t="array" ref="BO219">_xlfn.XLOOKUP(BO$1,'Copy of PY1 Data(H)'!$A$1:$CZ$1,_xlfn.XLOOKUP($B219,'Copy of PY1 Data(H)'!$A$1:$A$288,'Copy of PY1 Data(H)'!$A$1:$CZ$288))</f>
        <v>#N/A</v>
      </c>
      <c r="BP219" s="968" t="e" cm="1">
        <f t="array" ref="BP219">_xlfn.XLOOKUP(BP$1,'Copy of PY1 Data(H)'!$A$1:$CZ$1,_xlfn.XLOOKUP($B219,'Copy of PY1 Data(H)'!$A$1:$A$288,'Copy of PY1 Data(H)'!$A$1:$CZ$288))</f>
        <v>#N/A</v>
      </c>
      <c r="BQ219" s="968" t="e" cm="1">
        <f t="array" ref="BQ219">_xlfn.XLOOKUP(BQ$1,'Copy of PY1 Data(H)'!$A$1:$CZ$1,_xlfn.XLOOKUP($B219,'Copy of PY1 Data(H)'!$A$1:$A$288,'Copy of PY1 Data(H)'!$A$1:$CZ$288))</f>
        <v>#N/A</v>
      </c>
      <c r="BR219" s="968" t="e" cm="1">
        <f t="array" ref="BR219">_xlfn.XLOOKUP(BR$1,'Copy of PY1 Data(H)'!$A$1:$CZ$1,_xlfn.XLOOKUP($B219,'Copy of PY1 Data(H)'!$A$1:$A$288,'Copy of PY1 Data(H)'!$A$1:$CZ$288))</f>
        <v>#N/A</v>
      </c>
      <c r="BS219" s="968" t="e" cm="1">
        <f t="array" ref="BS219">_xlfn.XLOOKUP(BS$1,'Copy of PY1 Data(H)'!$A$1:$CZ$1,_xlfn.XLOOKUP($B219,'Copy of PY1 Data(H)'!$A$1:$A$288,'Copy of PY1 Data(H)'!$A$1:$CZ$288))</f>
        <v>#N/A</v>
      </c>
      <c r="BT219" s="968" t="e" cm="1">
        <f t="array" ref="BT219">_xlfn.XLOOKUP(BT$1,'Copy of PY1 Data(H)'!$A$1:$CZ$1,_xlfn.XLOOKUP($B219,'Copy of PY1 Data(H)'!$A$1:$A$288,'Copy of PY1 Data(H)'!$A$1:$CZ$288))</f>
        <v>#N/A</v>
      </c>
      <c r="BU219" s="968" t="e" cm="1">
        <f t="array" ref="BU219">_xlfn.XLOOKUP(BU$1,'Copy of PY1 Data(H)'!$A$1:$CZ$1,_xlfn.XLOOKUP($B219,'Copy of PY1 Data(H)'!$A$1:$A$288,'Copy of PY1 Data(H)'!$A$1:$CZ$288))</f>
        <v>#N/A</v>
      </c>
      <c r="BV219" s="968" t="e" cm="1">
        <f t="array" ref="BV219">_xlfn.XLOOKUP(BV$1,'Copy of PY1 Data(H)'!$A$1:$CZ$1,_xlfn.XLOOKUP($B219,'Copy of PY1 Data(H)'!$A$1:$A$288,'Copy of PY1 Data(H)'!$A$1:$CZ$288))</f>
        <v>#N/A</v>
      </c>
      <c r="BW219" s="968" t="e" cm="1">
        <f t="array" ref="BW219">_xlfn.XLOOKUP(BW$1,'Copy of PY1 Data(H)'!$A$1:$CZ$1,_xlfn.XLOOKUP($B219,'Copy of PY1 Data(H)'!$A$1:$A$288,'Copy of PY1 Data(H)'!$A$1:$CZ$288))</f>
        <v>#N/A</v>
      </c>
      <c r="BX219" s="968" t="e" cm="1">
        <f t="array" ref="BX219">_xlfn.XLOOKUP(BX$1,'Copy of PY1 Data(H)'!$A$1:$CZ$1,_xlfn.XLOOKUP($B219,'Copy of PY1 Data(H)'!$A$1:$A$288,'Copy of PY1 Data(H)'!$A$1:$CZ$288))</f>
        <v>#N/A</v>
      </c>
      <c r="BY219" s="968" t="e" cm="1">
        <f t="array" ref="BY219">_xlfn.XLOOKUP(BY$1,'Copy of PY1 Data(H)'!$A$1:$CZ$1,_xlfn.XLOOKUP($B219,'Copy of PY1 Data(H)'!$A$1:$A$288,'Copy of PY1 Data(H)'!$A$1:$CZ$288))</f>
        <v>#N/A</v>
      </c>
      <c r="BZ219" s="968" t="e" cm="1">
        <f t="array" ref="BZ219">_xlfn.XLOOKUP(BZ$1,'Copy of PY1 Data(H)'!$A$1:$CZ$1,_xlfn.XLOOKUP($B219,'Copy of PY1 Data(H)'!$A$1:$A$288,'Copy of PY1 Data(H)'!$A$1:$CZ$288))</f>
        <v>#N/A</v>
      </c>
      <c r="CA219" s="968" t="e" cm="1">
        <f t="array" ref="CA219">_xlfn.XLOOKUP(CA$1,'Copy of PY1 Data(H)'!$A$1:$CZ$1,_xlfn.XLOOKUP($B219,'Copy of PY1 Data(H)'!$A$1:$A$288,'Copy of PY1 Data(H)'!$A$1:$CZ$288))</f>
        <v>#N/A</v>
      </c>
      <c r="CB219" s="968" t="e" cm="1">
        <f t="array" ref="CB219">_xlfn.XLOOKUP(CB$1,'Copy of PY1 Data(H)'!$A$1:$CZ$1,_xlfn.XLOOKUP($B219,'Copy of PY1 Data(H)'!$A$1:$A$288,'Copy of PY1 Data(H)'!$A$1:$CZ$288))</f>
        <v>#N/A</v>
      </c>
      <c r="CC219" s="968" t="e" cm="1">
        <f t="array" ref="CC219">_xlfn.XLOOKUP(CC$1,'Copy of PY1 Data(H)'!$A$1:$CZ$1,_xlfn.XLOOKUP($B219,'Copy of PY1 Data(H)'!$A$1:$A$288,'Copy of PY1 Data(H)'!$A$1:$CZ$288))</f>
        <v>#N/A</v>
      </c>
      <c r="CD219" s="968" t="e" cm="1">
        <f t="array" ref="CD219">_xlfn.XLOOKUP(CD$1,'Copy of PY1 Data(H)'!$A$1:$CZ$1,_xlfn.XLOOKUP($B219,'Copy of PY1 Data(H)'!$A$1:$A$288,'Copy of PY1 Data(H)'!$A$1:$CZ$288))</f>
        <v>#N/A</v>
      </c>
    </row>
    <row r="220" spans="1:82" x14ac:dyDescent="0.3">
      <c r="A220" s="180">
        <v>598</v>
      </c>
      <c r="C220" s="180"/>
      <c r="D220" s="180" cm="1">
        <f t="array" ref="D220">_xlfn.XLOOKUP(D$1,'Copy of PY1 Data(H)'!$A$1:$CZ$1,_xlfn.XLOOKUP($A220,'Copy of PY1 Data(H)'!$A$1:$A$288,'Copy of PY1 Data(H)'!$A$1:$CZ$288))</f>
        <v>0</v>
      </c>
      <c r="E220" s="180" cm="1">
        <f t="array" ref="E220">_xlfn.XLOOKUP(E$1,'Copy of PY1 Data(H)'!$A$1:$CZ$1,_xlfn.XLOOKUP($A220,'Copy of PY1 Data(H)'!$A$1:$A$288,'Copy of PY1 Data(H)'!$A$1:$CZ$288))</f>
        <v>0</v>
      </c>
      <c r="F220" s="180" cm="1">
        <f t="array" ref="F220">_xlfn.XLOOKUP(F$1,'Copy of PY1 Data(H)'!$A$1:$CZ$1,_xlfn.XLOOKUP($A220,'Copy of PY1 Data(H)'!$A$1:$A$288,'Copy of PY1 Data(H)'!$A$1:$CZ$288))</f>
        <v>0</v>
      </c>
      <c r="G220" s="180" cm="1">
        <f t="array" ref="G220">_xlfn.XLOOKUP(G$1,'Copy of PY1 Data(H)'!$A$1:$CZ$1,_xlfn.XLOOKUP($A220,'Copy of PY1 Data(H)'!$A$1:$A$288,'Copy of PY1 Data(H)'!$A$1:$CZ$288))</f>
        <v>0</v>
      </c>
      <c r="H220" s="180" cm="1">
        <f t="array" ref="H220">_xlfn.XLOOKUP(H$1,'Copy of PY1 Data(H)'!$A$1:$CZ$1,_xlfn.XLOOKUP($A220,'Copy of PY1 Data(H)'!$A$1:$A$288,'Copy of PY1 Data(H)'!$A$1:$CZ$288))</f>
        <v>0</v>
      </c>
      <c r="I220" s="180" cm="1">
        <f t="array" ref="I220">_xlfn.XLOOKUP(I$1,'Copy of PY1 Data(H)'!$A$1:$CZ$1,_xlfn.XLOOKUP($A220,'Copy of PY1 Data(H)'!$A$1:$A$288,'Copy of PY1 Data(H)'!$A$1:$CZ$288))</f>
        <v>0</v>
      </c>
      <c r="J220" s="180" cm="1">
        <f t="array" ref="J220">_xlfn.XLOOKUP(J$1,'Copy of PY1 Data(H)'!$A$1:$CZ$1,_xlfn.XLOOKUP($A220,'Copy of PY1 Data(H)'!$A$1:$A$288,'Copy of PY1 Data(H)'!$A$1:$CZ$288))</f>
        <v>0</v>
      </c>
      <c r="K220" s="180" cm="1">
        <f t="array" ref="K220">_xlfn.XLOOKUP(K$1,'Copy of PY1 Data(H)'!$A$1:$CZ$1,_xlfn.XLOOKUP($A220,'Copy of PY1 Data(H)'!$A$1:$A$288,'Copy of PY1 Data(H)'!$A$1:$CZ$288))</f>
        <v>0</v>
      </c>
      <c r="L220" s="180" cm="1">
        <f t="array" ref="L220">_xlfn.XLOOKUP(L$1,'Copy of PY1 Data(H)'!$A$1:$CZ$1,_xlfn.XLOOKUP($A220,'Copy of PY1 Data(H)'!$A$1:$A$288,'Copy of PY1 Data(H)'!$A$1:$CZ$288))</f>
        <v>25110</v>
      </c>
      <c r="M220" s="180" cm="1">
        <f t="array" ref="M220">_xlfn.XLOOKUP(M$1,'Copy of PY1 Data(H)'!$A$1:$CZ$1,_xlfn.XLOOKUP($A220,'Copy of PY1 Data(H)'!$A$1:$A$288,'Copy of PY1 Data(H)'!$A$1:$CZ$288))</f>
        <v>1054299</v>
      </c>
      <c r="N220" s="180" cm="1">
        <f t="array" ref="N220">_xlfn.XLOOKUP(N$1,'Copy of PY1 Data(H)'!$A$1:$CZ$1,_xlfn.XLOOKUP($A220,'Copy of PY1 Data(H)'!$A$1:$A$288,'Copy of PY1 Data(H)'!$A$1:$CZ$288))</f>
        <v>0</v>
      </c>
      <c r="O220" s="180" cm="1">
        <f t="array" ref="O220">_xlfn.XLOOKUP(O$1,'Copy of PY1 Data(H)'!$A$1:$CZ$1,_xlfn.XLOOKUP($A220,'Copy of PY1 Data(H)'!$A$1:$A$288,'Copy of PY1 Data(H)'!$A$1:$CZ$288))</f>
        <v>0</v>
      </c>
      <c r="P220" s="180" cm="1">
        <f t="array" ref="P220">_xlfn.XLOOKUP(P$1,'Copy of PY1 Data(H)'!$A$1:$CZ$1,_xlfn.XLOOKUP($A220,'Copy of PY1 Data(H)'!$A$1:$A$288,'Copy of PY1 Data(H)'!$A$1:$CZ$288))</f>
        <v>0</v>
      </c>
      <c r="Q220" s="180" cm="1">
        <f t="array" ref="Q220">_xlfn.XLOOKUP(Q$1,'Copy of PY1 Data(H)'!$A$1:$CZ$1,_xlfn.XLOOKUP($A220,'Copy of PY1 Data(H)'!$A$1:$A$288,'Copy of PY1 Data(H)'!$A$1:$CZ$288))</f>
        <v>27616</v>
      </c>
      <c r="R220" s="180" cm="1">
        <f t="array" ref="R220">_xlfn.XLOOKUP(R$1,'Copy of PY1 Data(H)'!$A$1:$CZ$1,_xlfn.XLOOKUP($A220,'Copy of PY1 Data(H)'!$A$1:$A$288,'Copy of PY1 Data(H)'!$A$1:$CZ$288))</f>
        <v>0</v>
      </c>
      <c r="S220" s="180" cm="1">
        <f t="array" ref="S220">_xlfn.XLOOKUP(S$1,'Copy of PY1 Data(H)'!$A$1:$CZ$1,_xlfn.XLOOKUP($A220,'Copy of PY1 Data(H)'!$A$1:$A$288,'Copy of PY1 Data(H)'!$A$1:$CZ$288))</f>
        <v>0</v>
      </c>
      <c r="T220" s="180" cm="1">
        <f t="array" ref="T220">_xlfn.XLOOKUP(T$1,'Copy of PY1 Data(H)'!$A$1:$CZ$1,_xlfn.XLOOKUP($A220,'Copy of PY1 Data(H)'!$A$1:$A$288,'Copy of PY1 Data(H)'!$A$1:$CZ$288))</f>
        <v>0</v>
      </c>
      <c r="U220" s="180" cm="1">
        <f t="array" ref="U220">_xlfn.XLOOKUP(U$1,'Copy of PY1 Data(H)'!$A$1:$CZ$1,_xlfn.XLOOKUP($A220,'Copy of PY1 Data(H)'!$A$1:$A$288,'Copy of PY1 Data(H)'!$A$1:$CZ$288))</f>
        <v>0</v>
      </c>
      <c r="V220" s="180" cm="1">
        <f t="array" ref="V220">_xlfn.XLOOKUP(V$1,'Copy of PY1 Data(H)'!$A$1:$CZ$1,_xlfn.XLOOKUP($A220,'Copy of PY1 Data(H)'!$A$1:$A$288,'Copy of PY1 Data(H)'!$A$1:$CZ$288))</f>
        <v>53432</v>
      </c>
      <c r="W220" s="180" cm="1">
        <f t="array" ref="W220">_xlfn.XLOOKUP(W$1,'Copy of PY1 Data(H)'!$A$1:$CZ$1,_xlfn.XLOOKUP($A220,'Copy of PY1 Data(H)'!$A$1:$A$288,'Copy of PY1 Data(H)'!$A$1:$CZ$288))</f>
        <v>0</v>
      </c>
      <c r="X220" s="180" cm="1">
        <f t="array" ref="X220">_xlfn.XLOOKUP(X$1,'Copy of PY1 Data(H)'!$A$1:$CZ$1,_xlfn.XLOOKUP($A220,'Copy of PY1 Data(H)'!$A$1:$A$288,'Copy of PY1 Data(H)'!$A$1:$CZ$288))</f>
        <v>0</v>
      </c>
      <c r="Y220" s="180" cm="1">
        <f t="array" ref="Y220">_xlfn.XLOOKUP(Y$1,'Copy of PY1 Data(H)'!$A$1:$CZ$1,_xlfn.XLOOKUP($A220,'Copy of PY1 Data(H)'!$A$1:$A$288,'Copy of PY1 Data(H)'!$A$1:$CZ$288))</f>
        <v>16339</v>
      </c>
      <c r="Z220" s="180" cm="1">
        <f t="array" ref="Z220">_xlfn.XLOOKUP(Z$1,'Copy of PY1 Data(H)'!$A$1:$CZ$1,_xlfn.XLOOKUP($A220,'Copy of PY1 Data(H)'!$A$1:$A$288,'Copy of PY1 Data(H)'!$A$1:$CZ$288))</f>
        <v>28477</v>
      </c>
      <c r="AA220" s="180" cm="1">
        <f t="array" ref="AA220">_xlfn.XLOOKUP(AA$1,'Copy of PY1 Data(H)'!$A$1:$CZ$1,_xlfn.XLOOKUP($A220,'Copy of PY1 Data(H)'!$A$1:$A$288,'Copy of PY1 Data(H)'!$A$1:$CZ$288))</f>
        <v>0</v>
      </c>
      <c r="AB220" s="180" cm="1">
        <f t="array" ref="AB220">_xlfn.XLOOKUP(AB$1,'Copy of PY1 Data(H)'!$A$1:$CZ$1,_xlfn.XLOOKUP($A220,'Copy of PY1 Data(H)'!$A$1:$A$288,'Copy of PY1 Data(H)'!$A$1:$CZ$288))</f>
        <v>0</v>
      </c>
      <c r="AC220" s="180" cm="1">
        <f t="array" ref="AC220">_xlfn.XLOOKUP(AC$1,'Copy of PY1 Data(H)'!$A$1:$CZ$1,_xlfn.XLOOKUP($A220,'Copy of PY1 Data(H)'!$A$1:$A$288,'Copy of PY1 Data(H)'!$A$1:$CZ$288))</f>
        <v>293421</v>
      </c>
      <c r="AD220" s="180" cm="1">
        <f t="array" ref="AD220">_xlfn.XLOOKUP(AD$1,'Copy of PY1 Data(H)'!$A$1:$CZ$1,_xlfn.XLOOKUP($A220,'Copy of PY1 Data(H)'!$A$1:$A$288,'Copy of PY1 Data(H)'!$A$1:$CZ$288))</f>
        <v>0</v>
      </c>
      <c r="AE220" s="180" cm="1">
        <f t="array" ref="AE220">_xlfn.XLOOKUP(AE$1,'Copy of PY1 Data(H)'!$A$1:$CZ$1,_xlfn.XLOOKUP($A220,'Copy of PY1 Data(H)'!$A$1:$A$288,'Copy of PY1 Data(H)'!$A$1:$CZ$288))</f>
        <v>0</v>
      </c>
      <c r="AF220" s="180" cm="1">
        <f t="array" ref="AF220">_xlfn.XLOOKUP(AF$1,'Copy of PY1 Data(H)'!$A$1:$CZ$1,_xlfn.XLOOKUP($A220,'Copy of PY1 Data(H)'!$A$1:$A$288,'Copy of PY1 Data(H)'!$A$1:$CZ$288))</f>
        <v>1704278</v>
      </c>
      <c r="AG220" s="180" cm="1">
        <f t="array" ref="AG220">_xlfn.XLOOKUP(AG$1,'Copy of PY1 Data(H)'!$A$1:$CZ$1,_xlfn.XLOOKUP($A220,'Copy of PY1 Data(H)'!$A$1:$A$288,'Copy of PY1 Data(H)'!$A$1:$CZ$288))</f>
        <v>0</v>
      </c>
      <c r="AH220" s="180" cm="1">
        <f t="array" ref="AH220">_xlfn.XLOOKUP(AH$1,'Copy of PY1 Data(H)'!$A$1:$CZ$1,_xlfn.XLOOKUP($A220,'Copy of PY1 Data(H)'!$A$1:$A$288,'Copy of PY1 Data(H)'!$A$1:$CZ$288))</f>
        <v>0</v>
      </c>
      <c r="AI220" s="180" cm="1">
        <f t="array" ref="AI220">_xlfn.XLOOKUP(AI$1,'Copy of PY1 Data(H)'!$A$1:$CZ$1,_xlfn.XLOOKUP($A220,'Copy of PY1 Data(H)'!$A$1:$A$288,'Copy of PY1 Data(H)'!$A$1:$CZ$288))</f>
        <v>11872</v>
      </c>
      <c r="AJ220" s="180" cm="1">
        <f t="array" ref="AJ220">_xlfn.XLOOKUP(AJ$1,'Copy of PY1 Data(H)'!$A$1:$CZ$1,_xlfn.XLOOKUP($A220,'Copy of PY1 Data(H)'!$A$1:$A$288,'Copy of PY1 Data(H)'!$A$1:$CZ$288))</f>
        <v>0</v>
      </c>
      <c r="AK220" s="180" cm="1">
        <f t="array" ref="AK220">_xlfn.XLOOKUP(AK$1,'Copy of PY1 Data(H)'!$A$1:$CZ$1,_xlfn.XLOOKUP($A220,'Copy of PY1 Data(H)'!$A$1:$A$288,'Copy of PY1 Data(H)'!$A$1:$CZ$288))</f>
        <v>0</v>
      </c>
      <c r="AL220" s="180" cm="1">
        <f t="array" ref="AL220">_xlfn.XLOOKUP(AL$1,'Copy of PY1 Data(H)'!$A$1:$CZ$1,_xlfn.XLOOKUP($A220,'Copy of PY1 Data(H)'!$A$1:$A$288,'Copy of PY1 Data(H)'!$A$1:$CZ$288))</f>
        <v>0</v>
      </c>
      <c r="AM220" s="180" cm="1">
        <f t="array" ref="AM220">_xlfn.XLOOKUP(AM$1,'Copy of PY1 Data(H)'!$A$1:$CZ$1,_xlfn.XLOOKUP($A220,'Copy of PY1 Data(H)'!$A$1:$A$288,'Copy of PY1 Data(H)'!$A$1:$CZ$288))</f>
        <v>0</v>
      </c>
      <c r="AN220" s="180" cm="1">
        <f t="array" ref="AN220">_xlfn.XLOOKUP(AN$1,'Copy of PY1 Data(H)'!$A$1:$CZ$1,_xlfn.XLOOKUP($A220,'Copy of PY1 Data(H)'!$A$1:$A$288,'Copy of PY1 Data(H)'!$A$1:$CZ$288))</f>
        <v>34959</v>
      </c>
      <c r="AO220" s="180" cm="1">
        <f t="array" ref="AO220">_xlfn.XLOOKUP(AO$1,'Copy of PY1 Data(H)'!$A$1:$CZ$1,_xlfn.XLOOKUP($A220,'Copy of PY1 Data(H)'!$A$1:$A$288,'Copy of PY1 Data(H)'!$A$1:$CZ$288))</f>
        <v>0</v>
      </c>
      <c r="AP220" s="180" cm="1">
        <f t="array" ref="AP220">_xlfn.XLOOKUP(AP$1,'Copy of PY1 Data(H)'!$A$1:$CZ$1,_xlfn.XLOOKUP($A220,'Copy of PY1 Data(H)'!$A$1:$A$288,'Copy of PY1 Data(H)'!$A$1:$CZ$288))</f>
        <v>0</v>
      </c>
      <c r="AQ220" s="180" cm="1">
        <f t="array" ref="AQ220">_xlfn.XLOOKUP(AQ$1,'Copy of PY1 Data(H)'!$A$1:$CZ$1,_xlfn.XLOOKUP($A220,'Copy of PY1 Data(H)'!$A$1:$A$288,'Copy of PY1 Data(H)'!$A$1:$CZ$288))</f>
        <v>0</v>
      </c>
      <c r="AR220" s="180" cm="1">
        <f t="array" ref="AR220">_xlfn.XLOOKUP(AR$1,'Copy of PY1 Data(H)'!$A$1:$CZ$1,_xlfn.XLOOKUP($A220,'Copy of PY1 Data(H)'!$A$1:$A$288,'Copy of PY1 Data(H)'!$A$1:$CZ$288))</f>
        <v>0</v>
      </c>
      <c r="AS220" s="180" cm="1">
        <f t="array" ref="AS220">_xlfn.XLOOKUP(AS$1,'Copy of PY1 Data(H)'!$A$1:$CZ$1,_xlfn.XLOOKUP($A220,'Copy of PY1 Data(H)'!$A$1:$A$288,'Copy of PY1 Data(H)'!$A$1:$CZ$288))</f>
        <v>0</v>
      </c>
      <c r="AT220" s="180" cm="1">
        <f t="array" ref="AT220">_xlfn.XLOOKUP(AT$1,'Copy of PY1 Data(H)'!$A$1:$CZ$1,_xlfn.XLOOKUP($A220,'Copy of PY1 Data(H)'!$A$1:$A$288,'Copy of PY1 Data(H)'!$A$1:$CZ$288))</f>
        <v>0</v>
      </c>
      <c r="AU220" s="180" cm="1">
        <f t="array" ref="AU220">_xlfn.XLOOKUP(AU$1,'Copy of PY1 Data(H)'!$A$1:$CZ$1,_xlfn.XLOOKUP($A220,'Copy of PY1 Data(H)'!$A$1:$A$288,'Copy of PY1 Data(H)'!$A$1:$CZ$288))</f>
        <v>2924536</v>
      </c>
      <c r="AV220" s="180" cm="1">
        <f t="array" ref="AV220">_xlfn.XLOOKUP(AV$1,'Copy of PY1 Data(H)'!$A$1:$CZ$1,_xlfn.XLOOKUP($A220,'Copy of PY1 Data(H)'!$A$1:$A$288,'Copy of PY1 Data(H)'!$A$1:$CZ$288))</f>
        <v>542508</v>
      </c>
      <c r="AW220" s="180" cm="1">
        <f t="array" ref="AW220">_xlfn.XLOOKUP(AW$1,'Copy of PY1 Data(H)'!$A$1:$CZ$1,_xlfn.XLOOKUP($A220,'Copy of PY1 Data(H)'!$A$1:$A$288,'Copy of PY1 Data(H)'!$A$1:$CZ$288))</f>
        <v>0</v>
      </c>
      <c r="AX220" s="180" cm="1">
        <f t="array" ref="AX220">_xlfn.XLOOKUP(AX$1,'Copy of PY1 Data(H)'!$A$1:$CZ$1,_xlfn.XLOOKUP($A220,'Copy of PY1 Data(H)'!$A$1:$A$288,'Copy of PY1 Data(H)'!$A$1:$CZ$288))</f>
        <v>0</v>
      </c>
      <c r="AY220" s="180" cm="1">
        <f t="array" ref="AY220">_xlfn.XLOOKUP(AY$1,'Copy of PY1 Data(H)'!$A$1:$CZ$1,_xlfn.XLOOKUP($A220,'Copy of PY1 Data(H)'!$A$1:$A$288,'Copy of PY1 Data(H)'!$A$1:$CZ$288))</f>
        <v>0</v>
      </c>
      <c r="AZ220" s="180" cm="1">
        <f t="array" ref="AZ220">_xlfn.XLOOKUP(AZ$1,'Copy of PY1 Data(H)'!$A$1:$CZ$1,_xlfn.XLOOKUP($A220,'Copy of PY1 Data(H)'!$A$1:$A$288,'Copy of PY1 Data(H)'!$A$1:$CZ$288))</f>
        <v>0</v>
      </c>
      <c r="BA220" s="180" cm="1">
        <f t="array" ref="BA220">_xlfn.XLOOKUP(BA$1,'Copy of PY1 Data(H)'!$A$1:$CZ$1,_xlfn.XLOOKUP($A220,'Copy of PY1 Data(H)'!$A$1:$A$288,'Copy of PY1 Data(H)'!$A$1:$CZ$288))</f>
        <v>0</v>
      </c>
      <c r="BB220" s="180" cm="1">
        <f t="array" ref="BB220">_xlfn.XLOOKUP(BB$1,'Copy of PY1 Data(H)'!$A$1:$CZ$1,_xlfn.XLOOKUP($A220,'Copy of PY1 Data(H)'!$A$1:$A$288,'Copy of PY1 Data(H)'!$A$1:$CZ$288))</f>
        <v>38439</v>
      </c>
      <c r="BC220" s="180" cm="1">
        <f t="array" ref="BC220">_xlfn.XLOOKUP(BC$1,'Copy of PY1 Data(H)'!$A$1:$CZ$1,_xlfn.XLOOKUP($A220,'Copy of PY1 Data(H)'!$A$1:$A$288,'Copy of PY1 Data(H)'!$A$1:$CZ$288))</f>
        <v>0</v>
      </c>
      <c r="BD220" s="180" cm="1">
        <f t="array" ref="BD220">_xlfn.XLOOKUP(BD$1,'Copy of PY1 Data(H)'!$A$1:$CZ$1,_xlfn.XLOOKUP($A220,'Copy of PY1 Data(H)'!$A$1:$A$288,'Copy of PY1 Data(H)'!$A$1:$CZ$288))</f>
        <v>0</v>
      </c>
      <c r="BE220" s="180" cm="1">
        <f t="array" ref="BE220">_xlfn.XLOOKUP(BE$1,'Copy of PY1 Data(H)'!$A$1:$CZ$1,_xlfn.XLOOKUP($A220,'Copy of PY1 Data(H)'!$A$1:$A$288,'Copy of PY1 Data(H)'!$A$1:$CZ$288))</f>
        <v>0</v>
      </c>
      <c r="BF220" s="180" cm="1">
        <f t="array" ref="BF220">_xlfn.XLOOKUP(BF$1,'Copy of PY1 Data(H)'!$A$1:$CZ$1,_xlfn.XLOOKUP($A220,'Copy of PY1 Data(H)'!$A$1:$A$288,'Copy of PY1 Data(H)'!$A$1:$CZ$288))</f>
        <v>0</v>
      </c>
      <c r="BG220" s="180" cm="1">
        <f t="array" ref="BG220">_xlfn.XLOOKUP(BG$1,'Copy of PY1 Data(H)'!$A$1:$CZ$1,_xlfn.XLOOKUP($A220,'Copy of PY1 Data(H)'!$A$1:$A$288,'Copy of PY1 Data(H)'!$A$1:$CZ$288))</f>
        <v>0</v>
      </c>
      <c r="BH220" s="180" cm="1">
        <f t="array" ref="BH220">_xlfn.XLOOKUP(BH$1,'Copy of PY1 Data(H)'!$A$1:$CZ$1,_xlfn.XLOOKUP($A220,'Copy of PY1 Data(H)'!$A$1:$A$288,'Copy of PY1 Data(H)'!$A$1:$CZ$288))</f>
        <v>55775</v>
      </c>
      <c r="BI220" s="180" cm="1">
        <f t="array" ref="BI220">_xlfn.XLOOKUP(BI$1,'Copy of PY1 Data(H)'!$A$1:$CZ$1,_xlfn.XLOOKUP($A220,'Copy of PY1 Data(H)'!$A$1:$A$288,'Copy of PY1 Data(H)'!$A$1:$CZ$288))</f>
        <v>40704</v>
      </c>
      <c r="BJ220" s="180" cm="1">
        <f t="array" ref="BJ220">_xlfn.XLOOKUP(BJ$1,'Copy of PY1 Data(H)'!$A$1:$CZ$1,_xlfn.XLOOKUP($A220,'Copy of PY1 Data(H)'!$A$1:$A$288,'Copy of PY1 Data(H)'!$A$1:$CZ$288))</f>
        <v>0</v>
      </c>
      <c r="BK220" s="180" cm="1">
        <f t="array" ref="BK220">_xlfn.XLOOKUP(BK$1,'Copy of PY1 Data(H)'!$A$1:$CZ$1,_xlfn.XLOOKUP($A220,'Copy of PY1 Data(H)'!$A$1:$A$288,'Copy of PY1 Data(H)'!$A$1:$CZ$288))</f>
        <v>0</v>
      </c>
      <c r="BL220" s="180" cm="1">
        <f t="array" ref="BL220">_xlfn.XLOOKUP(BL$1,'Copy of PY1 Data(H)'!$A$1:$CZ$1,_xlfn.XLOOKUP($A220,'Copy of PY1 Data(H)'!$A$1:$A$288,'Copy of PY1 Data(H)'!$A$1:$CZ$288))</f>
        <v>100927</v>
      </c>
      <c r="BM220" s="180" cm="1">
        <f t="array" ref="BM220">_xlfn.XLOOKUP(BM$1,'Copy of PY1 Data(H)'!$A$1:$CZ$1,_xlfn.XLOOKUP($A220,'Copy of PY1 Data(H)'!$A$1:$A$288,'Copy of PY1 Data(H)'!$A$1:$CZ$288))</f>
        <v>56568</v>
      </c>
      <c r="BN220" s="180" cm="1">
        <f t="array" ref="BN220">_xlfn.XLOOKUP(BN$1,'Copy of PY1 Data(H)'!$A$1:$CZ$1,_xlfn.XLOOKUP($A220,'Copy of PY1 Data(H)'!$A$1:$A$288,'Copy of PY1 Data(H)'!$A$1:$CZ$288))</f>
        <v>0</v>
      </c>
      <c r="BO220" s="180" cm="1">
        <f t="array" ref="BO220">_xlfn.XLOOKUP(BO$1,'Copy of PY1 Data(H)'!$A$1:$CZ$1,_xlfn.XLOOKUP($A220,'Copy of PY1 Data(H)'!$A$1:$A$288,'Copy of PY1 Data(H)'!$A$1:$CZ$288))</f>
        <v>289717</v>
      </c>
      <c r="BP220" s="180" cm="1">
        <f t="array" ref="BP220">_xlfn.XLOOKUP(BP$1,'Copy of PY1 Data(H)'!$A$1:$CZ$1,_xlfn.XLOOKUP($A220,'Copy of PY1 Data(H)'!$A$1:$A$288,'Copy of PY1 Data(H)'!$A$1:$CZ$288))</f>
        <v>907363</v>
      </c>
      <c r="BQ220" s="180" cm="1">
        <f t="array" ref="BQ220">_xlfn.XLOOKUP(BQ$1,'Copy of PY1 Data(H)'!$A$1:$CZ$1,_xlfn.XLOOKUP($A220,'Copy of PY1 Data(H)'!$A$1:$A$288,'Copy of PY1 Data(H)'!$A$1:$CZ$288))</f>
        <v>0</v>
      </c>
      <c r="BR220" s="180" cm="1">
        <f t="array" ref="BR220">_xlfn.XLOOKUP(BR$1,'Copy of PY1 Data(H)'!$A$1:$CZ$1,_xlfn.XLOOKUP($A220,'Copy of PY1 Data(H)'!$A$1:$A$288,'Copy of PY1 Data(H)'!$A$1:$CZ$288))</f>
        <v>37024</v>
      </c>
      <c r="BS220" s="180" cm="1">
        <f t="array" ref="BS220">_xlfn.XLOOKUP(BS$1,'Copy of PY1 Data(H)'!$A$1:$CZ$1,_xlfn.XLOOKUP($A220,'Copy of PY1 Data(H)'!$A$1:$A$288,'Copy of PY1 Data(H)'!$A$1:$CZ$288))</f>
        <v>0</v>
      </c>
      <c r="BT220" s="180" cm="1">
        <f t="array" ref="BT220">_xlfn.XLOOKUP(BT$1,'Copy of PY1 Data(H)'!$A$1:$CZ$1,_xlfn.XLOOKUP($A220,'Copy of PY1 Data(H)'!$A$1:$A$288,'Copy of PY1 Data(H)'!$A$1:$CZ$288))</f>
        <v>0</v>
      </c>
      <c r="BU220" s="180" cm="1">
        <f t="array" ref="BU220">_xlfn.XLOOKUP(BU$1,'Copy of PY1 Data(H)'!$A$1:$CZ$1,_xlfn.XLOOKUP($A220,'Copy of PY1 Data(H)'!$A$1:$A$288,'Copy of PY1 Data(H)'!$A$1:$CZ$288))</f>
        <v>0</v>
      </c>
      <c r="BV220" s="180" cm="1">
        <f t="array" ref="BV220">_xlfn.XLOOKUP(BV$1,'Copy of PY1 Data(H)'!$A$1:$CZ$1,_xlfn.XLOOKUP($A220,'Copy of PY1 Data(H)'!$A$1:$A$288,'Copy of PY1 Data(H)'!$A$1:$CZ$288))</f>
        <v>0</v>
      </c>
      <c r="BW220" s="180" cm="1">
        <f t="array" ref="BW220">_xlfn.XLOOKUP(BW$1,'Copy of PY1 Data(H)'!$A$1:$CZ$1,_xlfn.XLOOKUP($A220,'Copy of PY1 Data(H)'!$A$1:$A$288,'Copy of PY1 Data(H)'!$A$1:$CZ$288))</f>
        <v>13185</v>
      </c>
      <c r="BX220" s="180" cm="1">
        <f t="array" ref="BX220">_xlfn.XLOOKUP(BX$1,'Copy of PY1 Data(H)'!$A$1:$CZ$1,_xlfn.XLOOKUP($A220,'Copy of PY1 Data(H)'!$A$1:$A$288,'Copy of PY1 Data(H)'!$A$1:$CZ$288))</f>
        <v>19559</v>
      </c>
      <c r="BY220" s="180" cm="1">
        <f t="array" ref="BY220">_xlfn.XLOOKUP(BY$1,'Copy of PY1 Data(H)'!$A$1:$CZ$1,_xlfn.XLOOKUP($A220,'Copy of PY1 Data(H)'!$A$1:$A$288,'Copy of PY1 Data(H)'!$A$1:$CZ$288))</f>
        <v>28466</v>
      </c>
      <c r="BZ220" s="180" cm="1">
        <f t="array" ref="BZ220">_xlfn.XLOOKUP(BZ$1,'Copy of PY1 Data(H)'!$A$1:$CZ$1,_xlfn.XLOOKUP($A220,'Copy of PY1 Data(H)'!$A$1:$A$288,'Copy of PY1 Data(H)'!$A$1:$CZ$288))</f>
        <v>0</v>
      </c>
      <c r="CA220" s="180" cm="1">
        <f t="array" ref="CA220">_xlfn.XLOOKUP(CA$1,'Copy of PY1 Data(H)'!$A$1:$CZ$1,_xlfn.XLOOKUP($A220,'Copy of PY1 Data(H)'!$A$1:$A$288,'Copy of PY1 Data(H)'!$A$1:$CZ$288))</f>
        <v>22448</v>
      </c>
      <c r="CB220" s="180" cm="1">
        <f t="array" ref="CB220">_xlfn.XLOOKUP(CB$1,'Copy of PY1 Data(H)'!$A$1:$CZ$1,_xlfn.XLOOKUP($A220,'Copy of PY1 Data(H)'!$A$1:$A$288,'Copy of PY1 Data(H)'!$A$1:$CZ$288))</f>
        <v>0</v>
      </c>
      <c r="CC220" s="180" cm="1">
        <f t="array" ref="CC220">_xlfn.XLOOKUP(CC$1,'Copy of PY1 Data(H)'!$A$1:$CZ$1,_xlfn.XLOOKUP($A220,'Copy of PY1 Data(H)'!$A$1:$A$288,'Copy of PY1 Data(H)'!$A$1:$CZ$288))</f>
        <v>16224</v>
      </c>
      <c r="CD220" s="180" cm="1">
        <f t="array" ref="CD220">_xlfn.XLOOKUP(CD$1,'Copy of PY1 Data(H)'!$A$1:$CZ$1,_xlfn.XLOOKUP($A220,'Copy of PY1 Data(H)'!$A$1:$A$288,'Copy of PY1 Data(H)'!$A$1:$CZ$288))</f>
        <v>14115</v>
      </c>
    </row>
    <row r="221" spans="1:82" x14ac:dyDescent="0.3">
      <c r="A221" s="180">
        <v>599</v>
      </c>
      <c r="C221" s="180"/>
      <c r="D221" s="180" cm="1">
        <f t="array" ref="D221">_xlfn.XLOOKUP(D$1,'Copy of PY1 Data(H)'!$A$1:$CZ$1,_xlfn.XLOOKUP($A221,'Copy of PY1 Data(H)'!$A$1:$A$288,'Copy of PY1 Data(H)'!$A$1:$CZ$288))</f>
        <v>63424</v>
      </c>
      <c r="E221" s="180" cm="1">
        <f t="array" ref="E221">_xlfn.XLOOKUP(E$1,'Copy of PY1 Data(H)'!$A$1:$CZ$1,_xlfn.XLOOKUP($A221,'Copy of PY1 Data(H)'!$A$1:$A$288,'Copy of PY1 Data(H)'!$A$1:$CZ$288))</f>
        <v>144821</v>
      </c>
      <c r="F221" s="180" cm="1">
        <f t="array" ref="F221">_xlfn.XLOOKUP(F$1,'Copy of PY1 Data(H)'!$A$1:$CZ$1,_xlfn.XLOOKUP($A221,'Copy of PY1 Data(H)'!$A$1:$A$288,'Copy of PY1 Data(H)'!$A$1:$CZ$288))</f>
        <v>0</v>
      </c>
      <c r="G221" s="180" cm="1">
        <f t="array" ref="G221">_xlfn.XLOOKUP(G$1,'Copy of PY1 Data(H)'!$A$1:$CZ$1,_xlfn.XLOOKUP($A221,'Copy of PY1 Data(H)'!$A$1:$A$288,'Copy of PY1 Data(H)'!$A$1:$CZ$288))</f>
        <v>0</v>
      </c>
      <c r="H221" s="180" cm="1">
        <f t="array" ref="H221">_xlfn.XLOOKUP(H$1,'Copy of PY1 Data(H)'!$A$1:$CZ$1,_xlfn.XLOOKUP($A221,'Copy of PY1 Data(H)'!$A$1:$A$288,'Copy of PY1 Data(H)'!$A$1:$CZ$288))</f>
        <v>0</v>
      </c>
      <c r="I221" s="180" cm="1">
        <f t="array" ref="I221">_xlfn.XLOOKUP(I$1,'Copy of PY1 Data(H)'!$A$1:$CZ$1,_xlfn.XLOOKUP($A221,'Copy of PY1 Data(H)'!$A$1:$A$288,'Copy of PY1 Data(H)'!$A$1:$CZ$288))</f>
        <v>0</v>
      </c>
      <c r="J221" s="180" cm="1">
        <f t="array" ref="J221">_xlfn.XLOOKUP(J$1,'Copy of PY1 Data(H)'!$A$1:$CZ$1,_xlfn.XLOOKUP($A221,'Copy of PY1 Data(H)'!$A$1:$A$288,'Copy of PY1 Data(H)'!$A$1:$CZ$288))</f>
        <v>0</v>
      </c>
      <c r="K221" s="180" cm="1">
        <f t="array" ref="K221">_xlfn.XLOOKUP(K$1,'Copy of PY1 Data(H)'!$A$1:$CZ$1,_xlfn.XLOOKUP($A221,'Copy of PY1 Data(H)'!$A$1:$A$288,'Copy of PY1 Data(H)'!$A$1:$CZ$288))</f>
        <v>0</v>
      </c>
      <c r="L221" s="180" cm="1">
        <f t="array" ref="L221">_xlfn.XLOOKUP(L$1,'Copy of PY1 Data(H)'!$A$1:$CZ$1,_xlfn.XLOOKUP($A221,'Copy of PY1 Data(H)'!$A$1:$A$288,'Copy of PY1 Data(H)'!$A$1:$CZ$288))</f>
        <v>870754</v>
      </c>
      <c r="M221" s="180" cm="1">
        <f t="array" ref="M221">_xlfn.XLOOKUP(M$1,'Copy of PY1 Data(H)'!$A$1:$CZ$1,_xlfn.XLOOKUP($A221,'Copy of PY1 Data(H)'!$A$1:$A$288,'Copy of PY1 Data(H)'!$A$1:$CZ$288))</f>
        <v>22389920</v>
      </c>
      <c r="N221" s="180" cm="1">
        <f t="array" ref="N221">_xlfn.XLOOKUP(N$1,'Copy of PY1 Data(H)'!$A$1:$CZ$1,_xlfn.XLOOKUP($A221,'Copy of PY1 Data(H)'!$A$1:$A$288,'Copy of PY1 Data(H)'!$A$1:$CZ$288))</f>
        <v>0</v>
      </c>
      <c r="O221" s="180" cm="1">
        <f t="array" ref="O221">_xlfn.XLOOKUP(O$1,'Copy of PY1 Data(H)'!$A$1:$CZ$1,_xlfn.XLOOKUP($A221,'Copy of PY1 Data(H)'!$A$1:$A$288,'Copy of PY1 Data(H)'!$A$1:$CZ$288))</f>
        <v>0</v>
      </c>
      <c r="P221" s="180" cm="1">
        <f t="array" ref="P221">_xlfn.XLOOKUP(P$1,'Copy of PY1 Data(H)'!$A$1:$CZ$1,_xlfn.XLOOKUP($A221,'Copy of PY1 Data(H)'!$A$1:$A$288,'Copy of PY1 Data(H)'!$A$1:$CZ$288))</f>
        <v>0</v>
      </c>
      <c r="Q221" s="180" cm="1">
        <f t="array" ref="Q221">_xlfn.XLOOKUP(Q$1,'Copy of PY1 Data(H)'!$A$1:$CZ$1,_xlfn.XLOOKUP($A221,'Copy of PY1 Data(H)'!$A$1:$A$288,'Copy of PY1 Data(H)'!$A$1:$CZ$288))</f>
        <v>1432572</v>
      </c>
      <c r="R221" s="180" cm="1">
        <f t="array" ref="R221">_xlfn.XLOOKUP(R$1,'Copy of PY1 Data(H)'!$A$1:$CZ$1,_xlfn.XLOOKUP($A221,'Copy of PY1 Data(H)'!$A$1:$A$288,'Copy of PY1 Data(H)'!$A$1:$CZ$288))</f>
        <v>0</v>
      </c>
      <c r="S221" s="180" cm="1">
        <f t="array" ref="S221">_xlfn.XLOOKUP(S$1,'Copy of PY1 Data(H)'!$A$1:$CZ$1,_xlfn.XLOOKUP($A221,'Copy of PY1 Data(H)'!$A$1:$A$288,'Copy of PY1 Data(H)'!$A$1:$CZ$288))</f>
        <v>0</v>
      </c>
      <c r="T221" s="180" cm="1">
        <f t="array" ref="T221">_xlfn.XLOOKUP(T$1,'Copy of PY1 Data(H)'!$A$1:$CZ$1,_xlfn.XLOOKUP($A221,'Copy of PY1 Data(H)'!$A$1:$A$288,'Copy of PY1 Data(H)'!$A$1:$CZ$288))</f>
        <v>120770</v>
      </c>
      <c r="U221" s="180" cm="1">
        <f t="array" ref="U221">_xlfn.XLOOKUP(U$1,'Copy of PY1 Data(H)'!$A$1:$CZ$1,_xlfn.XLOOKUP($A221,'Copy of PY1 Data(H)'!$A$1:$A$288,'Copy of PY1 Data(H)'!$A$1:$CZ$288))</f>
        <v>108722</v>
      </c>
      <c r="V221" s="180" cm="1">
        <f t="array" ref="V221">_xlfn.XLOOKUP(V$1,'Copy of PY1 Data(H)'!$A$1:$CZ$1,_xlfn.XLOOKUP($A221,'Copy of PY1 Data(H)'!$A$1:$A$288,'Copy of PY1 Data(H)'!$A$1:$CZ$288))</f>
        <v>1223886</v>
      </c>
      <c r="W221" s="180" cm="1">
        <f t="array" ref="W221">_xlfn.XLOOKUP(W$1,'Copy of PY1 Data(H)'!$A$1:$CZ$1,_xlfn.XLOOKUP($A221,'Copy of PY1 Data(H)'!$A$1:$A$288,'Copy of PY1 Data(H)'!$A$1:$CZ$288))</f>
        <v>0</v>
      </c>
      <c r="X221" s="180" cm="1">
        <f t="array" ref="X221">_xlfn.XLOOKUP(X$1,'Copy of PY1 Data(H)'!$A$1:$CZ$1,_xlfn.XLOOKUP($A221,'Copy of PY1 Data(H)'!$A$1:$A$288,'Copy of PY1 Data(H)'!$A$1:$CZ$288))</f>
        <v>0</v>
      </c>
      <c r="Y221" s="180" cm="1">
        <f t="array" ref="Y221">_xlfn.XLOOKUP(Y$1,'Copy of PY1 Data(H)'!$A$1:$CZ$1,_xlfn.XLOOKUP($A221,'Copy of PY1 Data(H)'!$A$1:$A$288,'Copy of PY1 Data(H)'!$A$1:$CZ$288))</f>
        <v>183030</v>
      </c>
      <c r="Z221" s="180" cm="1">
        <f t="array" ref="Z221">_xlfn.XLOOKUP(Z$1,'Copy of PY1 Data(H)'!$A$1:$CZ$1,_xlfn.XLOOKUP($A221,'Copy of PY1 Data(H)'!$A$1:$A$288,'Copy of PY1 Data(H)'!$A$1:$CZ$288))</f>
        <v>1788748</v>
      </c>
      <c r="AA221" s="180" cm="1">
        <f t="array" ref="AA221">_xlfn.XLOOKUP(AA$1,'Copy of PY1 Data(H)'!$A$1:$CZ$1,_xlfn.XLOOKUP($A221,'Copy of PY1 Data(H)'!$A$1:$A$288,'Copy of PY1 Data(H)'!$A$1:$CZ$288))</f>
        <v>0</v>
      </c>
      <c r="AB221" s="180" cm="1">
        <f t="array" ref="AB221">_xlfn.XLOOKUP(AB$1,'Copy of PY1 Data(H)'!$A$1:$CZ$1,_xlfn.XLOOKUP($A221,'Copy of PY1 Data(H)'!$A$1:$A$288,'Copy of PY1 Data(H)'!$A$1:$CZ$288))</f>
        <v>0</v>
      </c>
      <c r="AC221" s="180" cm="1">
        <f t="array" ref="AC221">_xlfn.XLOOKUP(AC$1,'Copy of PY1 Data(H)'!$A$1:$CZ$1,_xlfn.XLOOKUP($A221,'Copy of PY1 Data(H)'!$A$1:$A$288,'Copy of PY1 Data(H)'!$A$1:$CZ$288))</f>
        <v>4591706</v>
      </c>
      <c r="AD221" s="180" cm="1">
        <f t="array" ref="AD221">_xlfn.XLOOKUP(AD$1,'Copy of PY1 Data(H)'!$A$1:$CZ$1,_xlfn.XLOOKUP($A221,'Copy of PY1 Data(H)'!$A$1:$A$288,'Copy of PY1 Data(H)'!$A$1:$CZ$288))</f>
        <v>0</v>
      </c>
      <c r="AE221" s="180" cm="1">
        <f t="array" ref="AE221">_xlfn.XLOOKUP(AE$1,'Copy of PY1 Data(H)'!$A$1:$CZ$1,_xlfn.XLOOKUP($A221,'Copy of PY1 Data(H)'!$A$1:$A$288,'Copy of PY1 Data(H)'!$A$1:$CZ$288))</f>
        <v>0</v>
      </c>
      <c r="AF221" s="180" cm="1">
        <f t="array" ref="AF221">_xlfn.XLOOKUP(AF$1,'Copy of PY1 Data(H)'!$A$1:$CZ$1,_xlfn.XLOOKUP($A221,'Copy of PY1 Data(H)'!$A$1:$A$288,'Copy of PY1 Data(H)'!$A$1:$CZ$288))</f>
        <v>24878526</v>
      </c>
      <c r="AG221" s="180" cm="1">
        <f t="array" ref="AG221">_xlfn.XLOOKUP(AG$1,'Copy of PY1 Data(H)'!$A$1:$CZ$1,_xlfn.XLOOKUP($A221,'Copy of PY1 Data(H)'!$A$1:$A$288,'Copy of PY1 Data(H)'!$A$1:$CZ$288))</f>
        <v>0</v>
      </c>
      <c r="AH221" s="180" cm="1">
        <f t="array" ref="AH221">_xlfn.XLOOKUP(AH$1,'Copy of PY1 Data(H)'!$A$1:$CZ$1,_xlfn.XLOOKUP($A221,'Copy of PY1 Data(H)'!$A$1:$A$288,'Copy of PY1 Data(H)'!$A$1:$CZ$288))</f>
        <v>0</v>
      </c>
      <c r="AI221" s="180" cm="1">
        <f t="array" ref="AI221">_xlfn.XLOOKUP(AI$1,'Copy of PY1 Data(H)'!$A$1:$CZ$1,_xlfn.XLOOKUP($A221,'Copy of PY1 Data(H)'!$A$1:$A$288,'Copy of PY1 Data(H)'!$A$1:$CZ$288))</f>
        <v>416462</v>
      </c>
      <c r="AJ221" s="180" cm="1">
        <f t="array" ref="AJ221">_xlfn.XLOOKUP(AJ$1,'Copy of PY1 Data(H)'!$A$1:$CZ$1,_xlfn.XLOOKUP($A221,'Copy of PY1 Data(H)'!$A$1:$A$288,'Copy of PY1 Data(H)'!$A$1:$CZ$288))</f>
        <v>65422</v>
      </c>
      <c r="AK221" s="180" cm="1">
        <f t="array" ref="AK221">_xlfn.XLOOKUP(AK$1,'Copy of PY1 Data(H)'!$A$1:$CZ$1,_xlfn.XLOOKUP($A221,'Copy of PY1 Data(H)'!$A$1:$A$288,'Copy of PY1 Data(H)'!$A$1:$CZ$288))</f>
        <v>0</v>
      </c>
      <c r="AL221" s="180" cm="1">
        <f t="array" ref="AL221">_xlfn.XLOOKUP(AL$1,'Copy of PY1 Data(H)'!$A$1:$CZ$1,_xlfn.XLOOKUP($A221,'Copy of PY1 Data(H)'!$A$1:$A$288,'Copy of PY1 Data(H)'!$A$1:$CZ$288))</f>
        <v>0</v>
      </c>
      <c r="AM221" s="180" cm="1">
        <f t="array" ref="AM221">_xlfn.XLOOKUP(AM$1,'Copy of PY1 Data(H)'!$A$1:$CZ$1,_xlfn.XLOOKUP($A221,'Copy of PY1 Data(H)'!$A$1:$A$288,'Copy of PY1 Data(H)'!$A$1:$CZ$288))</f>
        <v>0</v>
      </c>
      <c r="AN221" s="180" cm="1">
        <f t="array" ref="AN221">_xlfn.XLOOKUP(AN$1,'Copy of PY1 Data(H)'!$A$1:$CZ$1,_xlfn.XLOOKUP($A221,'Copy of PY1 Data(H)'!$A$1:$A$288,'Copy of PY1 Data(H)'!$A$1:$CZ$288))</f>
        <v>1703124</v>
      </c>
      <c r="AO221" s="180" cm="1">
        <f t="array" ref="AO221">_xlfn.XLOOKUP(AO$1,'Copy of PY1 Data(H)'!$A$1:$CZ$1,_xlfn.XLOOKUP($A221,'Copy of PY1 Data(H)'!$A$1:$A$288,'Copy of PY1 Data(H)'!$A$1:$CZ$288))</f>
        <v>0</v>
      </c>
      <c r="AP221" s="180" cm="1">
        <f t="array" ref="AP221">_xlfn.XLOOKUP(AP$1,'Copy of PY1 Data(H)'!$A$1:$CZ$1,_xlfn.XLOOKUP($A221,'Copy of PY1 Data(H)'!$A$1:$A$288,'Copy of PY1 Data(H)'!$A$1:$CZ$288))</f>
        <v>441595</v>
      </c>
      <c r="AQ221" s="180" cm="1">
        <f t="array" ref="AQ221">_xlfn.XLOOKUP(AQ$1,'Copy of PY1 Data(H)'!$A$1:$CZ$1,_xlfn.XLOOKUP($A221,'Copy of PY1 Data(H)'!$A$1:$A$288,'Copy of PY1 Data(H)'!$A$1:$CZ$288))</f>
        <v>236664</v>
      </c>
      <c r="AR221" s="180" cm="1">
        <f t="array" ref="AR221">_xlfn.XLOOKUP(AR$1,'Copy of PY1 Data(H)'!$A$1:$CZ$1,_xlfn.XLOOKUP($A221,'Copy of PY1 Data(H)'!$A$1:$A$288,'Copy of PY1 Data(H)'!$A$1:$CZ$288))</f>
        <v>0</v>
      </c>
      <c r="AS221" s="180" cm="1">
        <f t="array" ref="AS221">_xlfn.XLOOKUP(AS$1,'Copy of PY1 Data(H)'!$A$1:$CZ$1,_xlfn.XLOOKUP($A221,'Copy of PY1 Data(H)'!$A$1:$A$288,'Copy of PY1 Data(H)'!$A$1:$CZ$288))</f>
        <v>0</v>
      </c>
      <c r="AT221" s="180" cm="1">
        <f t="array" ref="AT221">_xlfn.XLOOKUP(AT$1,'Copy of PY1 Data(H)'!$A$1:$CZ$1,_xlfn.XLOOKUP($A221,'Copy of PY1 Data(H)'!$A$1:$A$288,'Copy of PY1 Data(H)'!$A$1:$CZ$288))</f>
        <v>0</v>
      </c>
      <c r="AU221" s="180" cm="1">
        <f t="array" ref="AU221">_xlfn.XLOOKUP(AU$1,'Copy of PY1 Data(H)'!$A$1:$CZ$1,_xlfn.XLOOKUP($A221,'Copy of PY1 Data(H)'!$A$1:$A$288,'Copy of PY1 Data(H)'!$A$1:$CZ$288))</f>
        <v>35424179</v>
      </c>
      <c r="AV221" s="180" cm="1">
        <f t="array" ref="AV221">_xlfn.XLOOKUP(AV$1,'Copy of PY1 Data(H)'!$A$1:$CZ$1,_xlfn.XLOOKUP($A221,'Copy of PY1 Data(H)'!$A$1:$A$288,'Copy of PY1 Data(H)'!$A$1:$CZ$288))</f>
        <v>11329670</v>
      </c>
      <c r="AW221" s="180" cm="1">
        <f t="array" ref="AW221">_xlfn.XLOOKUP(AW$1,'Copy of PY1 Data(H)'!$A$1:$CZ$1,_xlfn.XLOOKUP($A221,'Copy of PY1 Data(H)'!$A$1:$A$288,'Copy of PY1 Data(H)'!$A$1:$CZ$288))</f>
        <v>57750</v>
      </c>
      <c r="AX221" s="180" cm="1">
        <f t="array" ref="AX221">_xlfn.XLOOKUP(AX$1,'Copy of PY1 Data(H)'!$A$1:$CZ$1,_xlfn.XLOOKUP($A221,'Copy of PY1 Data(H)'!$A$1:$A$288,'Copy of PY1 Data(H)'!$A$1:$CZ$288))</f>
        <v>0</v>
      </c>
      <c r="AY221" s="180" cm="1">
        <f t="array" ref="AY221">_xlfn.XLOOKUP(AY$1,'Copy of PY1 Data(H)'!$A$1:$CZ$1,_xlfn.XLOOKUP($A221,'Copy of PY1 Data(H)'!$A$1:$A$288,'Copy of PY1 Data(H)'!$A$1:$CZ$288))</f>
        <v>0</v>
      </c>
      <c r="AZ221" s="180" cm="1">
        <f t="array" ref="AZ221">_xlfn.XLOOKUP(AZ$1,'Copy of PY1 Data(H)'!$A$1:$CZ$1,_xlfn.XLOOKUP($A221,'Copy of PY1 Data(H)'!$A$1:$A$288,'Copy of PY1 Data(H)'!$A$1:$CZ$288))</f>
        <v>0</v>
      </c>
      <c r="BA221" s="180" cm="1">
        <f t="array" ref="BA221">_xlfn.XLOOKUP(BA$1,'Copy of PY1 Data(H)'!$A$1:$CZ$1,_xlfn.XLOOKUP($A221,'Copy of PY1 Data(H)'!$A$1:$A$288,'Copy of PY1 Data(H)'!$A$1:$CZ$288))</f>
        <v>0</v>
      </c>
      <c r="BB221" s="180" cm="1">
        <f t="array" ref="BB221">_xlfn.XLOOKUP(BB$1,'Copy of PY1 Data(H)'!$A$1:$CZ$1,_xlfn.XLOOKUP($A221,'Copy of PY1 Data(H)'!$A$1:$A$288,'Copy of PY1 Data(H)'!$A$1:$CZ$288))</f>
        <v>543904</v>
      </c>
      <c r="BC221" s="180" cm="1">
        <f t="array" ref="BC221">_xlfn.XLOOKUP(BC$1,'Copy of PY1 Data(H)'!$A$1:$CZ$1,_xlfn.XLOOKUP($A221,'Copy of PY1 Data(H)'!$A$1:$A$288,'Copy of PY1 Data(H)'!$A$1:$CZ$288))</f>
        <v>0</v>
      </c>
      <c r="BD221" s="180" cm="1">
        <f t="array" ref="BD221">_xlfn.XLOOKUP(BD$1,'Copy of PY1 Data(H)'!$A$1:$CZ$1,_xlfn.XLOOKUP($A221,'Copy of PY1 Data(H)'!$A$1:$A$288,'Copy of PY1 Data(H)'!$A$1:$CZ$288))</f>
        <v>0</v>
      </c>
      <c r="BE221" s="180" cm="1">
        <f t="array" ref="BE221">_xlfn.XLOOKUP(BE$1,'Copy of PY1 Data(H)'!$A$1:$CZ$1,_xlfn.XLOOKUP($A221,'Copy of PY1 Data(H)'!$A$1:$A$288,'Copy of PY1 Data(H)'!$A$1:$CZ$288))</f>
        <v>0</v>
      </c>
      <c r="BF221" s="180" cm="1">
        <f t="array" ref="BF221">_xlfn.XLOOKUP(BF$1,'Copy of PY1 Data(H)'!$A$1:$CZ$1,_xlfn.XLOOKUP($A221,'Copy of PY1 Data(H)'!$A$1:$A$288,'Copy of PY1 Data(H)'!$A$1:$CZ$288))</f>
        <v>0</v>
      </c>
      <c r="BG221" s="180" cm="1">
        <f t="array" ref="BG221">_xlfn.XLOOKUP(BG$1,'Copy of PY1 Data(H)'!$A$1:$CZ$1,_xlfn.XLOOKUP($A221,'Copy of PY1 Data(H)'!$A$1:$A$288,'Copy of PY1 Data(H)'!$A$1:$CZ$288))</f>
        <v>0</v>
      </c>
      <c r="BH221" s="180" cm="1">
        <f t="array" ref="BH221">_xlfn.XLOOKUP(BH$1,'Copy of PY1 Data(H)'!$A$1:$CZ$1,_xlfn.XLOOKUP($A221,'Copy of PY1 Data(H)'!$A$1:$A$288,'Copy of PY1 Data(H)'!$A$1:$CZ$288))</f>
        <v>540526</v>
      </c>
      <c r="BI221" s="180" cm="1">
        <f t="array" ref="BI221">_xlfn.XLOOKUP(BI$1,'Copy of PY1 Data(H)'!$A$1:$CZ$1,_xlfn.XLOOKUP($A221,'Copy of PY1 Data(H)'!$A$1:$A$288,'Copy of PY1 Data(H)'!$A$1:$CZ$288))</f>
        <v>330287</v>
      </c>
      <c r="BJ221" s="180" cm="1">
        <f t="array" ref="BJ221">_xlfn.XLOOKUP(BJ$1,'Copy of PY1 Data(H)'!$A$1:$CZ$1,_xlfn.XLOOKUP($A221,'Copy of PY1 Data(H)'!$A$1:$A$288,'Copy of PY1 Data(H)'!$A$1:$CZ$288))</f>
        <v>0</v>
      </c>
      <c r="BK221" s="180" cm="1">
        <f t="array" ref="BK221">_xlfn.XLOOKUP(BK$1,'Copy of PY1 Data(H)'!$A$1:$CZ$1,_xlfn.XLOOKUP($A221,'Copy of PY1 Data(H)'!$A$1:$A$288,'Copy of PY1 Data(H)'!$A$1:$CZ$288))</f>
        <v>0</v>
      </c>
      <c r="BL221" s="180" cm="1">
        <f t="array" ref="BL221">_xlfn.XLOOKUP(BL$1,'Copy of PY1 Data(H)'!$A$1:$CZ$1,_xlfn.XLOOKUP($A221,'Copy of PY1 Data(H)'!$A$1:$A$288,'Copy of PY1 Data(H)'!$A$1:$CZ$288))</f>
        <v>1847352</v>
      </c>
      <c r="BM221" s="180" cm="1">
        <f t="array" ref="BM221">_xlfn.XLOOKUP(BM$1,'Copy of PY1 Data(H)'!$A$1:$CZ$1,_xlfn.XLOOKUP($A221,'Copy of PY1 Data(H)'!$A$1:$A$288,'Copy of PY1 Data(H)'!$A$1:$CZ$288))</f>
        <v>1619778</v>
      </c>
      <c r="BN221" s="180" cm="1">
        <f t="array" ref="BN221">_xlfn.XLOOKUP(BN$1,'Copy of PY1 Data(H)'!$A$1:$CZ$1,_xlfn.XLOOKUP($A221,'Copy of PY1 Data(H)'!$A$1:$A$288,'Copy of PY1 Data(H)'!$A$1:$CZ$288))</f>
        <v>32873</v>
      </c>
      <c r="BO221" s="180" cm="1">
        <f t="array" ref="BO221">_xlfn.XLOOKUP(BO$1,'Copy of PY1 Data(H)'!$A$1:$CZ$1,_xlfn.XLOOKUP($A221,'Copy of PY1 Data(H)'!$A$1:$A$288,'Copy of PY1 Data(H)'!$A$1:$CZ$288))</f>
        <v>4897373</v>
      </c>
      <c r="BP221" s="180" cm="1">
        <f t="array" ref="BP221">_xlfn.XLOOKUP(BP$1,'Copy of PY1 Data(H)'!$A$1:$CZ$1,_xlfn.XLOOKUP($A221,'Copy of PY1 Data(H)'!$A$1:$A$288,'Copy of PY1 Data(H)'!$A$1:$CZ$288))</f>
        <v>18925698</v>
      </c>
      <c r="BQ221" s="180" cm="1">
        <f t="array" ref="BQ221">_xlfn.XLOOKUP(BQ$1,'Copy of PY1 Data(H)'!$A$1:$CZ$1,_xlfn.XLOOKUP($A221,'Copy of PY1 Data(H)'!$A$1:$A$288,'Copy of PY1 Data(H)'!$A$1:$CZ$288))</f>
        <v>0</v>
      </c>
      <c r="BR221" s="180" cm="1">
        <f t="array" ref="BR221">_xlfn.XLOOKUP(BR$1,'Copy of PY1 Data(H)'!$A$1:$CZ$1,_xlfn.XLOOKUP($A221,'Copy of PY1 Data(H)'!$A$1:$A$288,'Copy of PY1 Data(H)'!$A$1:$CZ$288))</f>
        <v>588871</v>
      </c>
      <c r="BS221" s="180" cm="1">
        <f t="array" ref="BS221">_xlfn.XLOOKUP(BS$1,'Copy of PY1 Data(H)'!$A$1:$CZ$1,_xlfn.XLOOKUP($A221,'Copy of PY1 Data(H)'!$A$1:$A$288,'Copy of PY1 Data(H)'!$A$1:$CZ$288))</f>
        <v>0</v>
      </c>
      <c r="BT221" s="180" cm="1">
        <f t="array" ref="BT221">_xlfn.XLOOKUP(BT$1,'Copy of PY1 Data(H)'!$A$1:$CZ$1,_xlfn.XLOOKUP($A221,'Copy of PY1 Data(H)'!$A$1:$A$288,'Copy of PY1 Data(H)'!$A$1:$CZ$288))</f>
        <v>0</v>
      </c>
      <c r="BU221" s="180" cm="1">
        <f t="array" ref="BU221">_xlfn.XLOOKUP(BU$1,'Copy of PY1 Data(H)'!$A$1:$CZ$1,_xlfn.XLOOKUP($A221,'Copy of PY1 Data(H)'!$A$1:$A$288,'Copy of PY1 Data(H)'!$A$1:$CZ$288))</f>
        <v>0</v>
      </c>
      <c r="BV221" s="180" cm="1">
        <f t="array" ref="BV221">_xlfn.XLOOKUP(BV$1,'Copy of PY1 Data(H)'!$A$1:$CZ$1,_xlfn.XLOOKUP($A221,'Copy of PY1 Data(H)'!$A$1:$A$288,'Copy of PY1 Data(H)'!$A$1:$CZ$288))</f>
        <v>0</v>
      </c>
      <c r="BW221" s="180" cm="1">
        <f t="array" ref="BW221">_xlfn.XLOOKUP(BW$1,'Copy of PY1 Data(H)'!$A$1:$CZ$1,_xlfn.XLOOKUP($A221,'Copy of PY1 Data(H)'!$A$1:$A$288,'Copy of PY1 Data(H)'!$A$1:$CZ$288))</f>
        <v>457185</v>
      </c>
      <c r="BX221" s="180" cm="1">
        <f t="array" ref="BX221">_xlfn.XLOOKUP(BX$1,'Copy of PY1 Data(H)'!$A$1:$CZ$1,_xlfn.XLOOKUP($A221,'Copy of PY1 Data(H)'!$A$1:$A$288,'Copy of PY1 Data(H)'!$A$1:$CZ$288))</f>
        <v>262469</v>
      </c>
      <c r="BY221" s="180" cm="1">
        <f t="array" ref="BY221">_xlfn.XLOOKUP(BY$1,'Copy of PY1 Data(H)'!$A$1:$CZ$1,_xlfn.XLOOKUP($A221,'Copy of PY1 Data(H)'!$A$1:$A$288,'Copy of PY1 Data(H)'!$A$1:$CZ$288))</f>
        <v>3105159</v>
      </c>
      <c r="BZ221" s="180" cm="1">
        <f t="array" ref="BZ221">_xlfn.XLOOKUP(BZ$1,'Copy of PY1 Data(H)'!$A$1:$CZ$1,_xlfn.XLOOKUP($A221,'Copy of PY1 Data(H)'!$A$1:$A$288,'Copy of PY1 Data(H)'!$A$1:$CZ$288))</f>
        <v>0</v>
      </c>
      <c r="CA221" s="180" cm="1">
        <f t="array" ref="CA221">_xlfn.XLOOKUP(CA$1,'Copy of PY1 Data(H)'!$A$1:$CZ$1,_xlfn.XLOOKUP($A221,'Copy of PY1 Data(H)'!$A$1:$A$288,'Copy of PY1 Data(H)'!$A$1:$CZ$288))</f>
        <v>924525</v>
      </c>
      <c r="CB221" s="180" cm="1">
        <f t="array" ref="CB221">_xlfn.XLOOKUP(CB$1,'Copy of PY1 Data(H)'!$A$1:$CZ$1,_xlfn.XLOOKUP($A221,'Copy of PY1 Data(H)'!$A$1:$A$288,'Copy of PY1 Data(H)'!$A$1:$CZ$288))</f>
        <v>0</v>
      </c>
      <c r="CC221" s="180" cm="1">
        <f t="array" ref="CC221">_xlfn.XLOOKUP(CC$1,'Copy of PY1 Data(H)'!$A$1:$CZ$1,_xlfn.XLOOKUP($A221,'Copy of PY1 Data(H)'!$A$1:$A$288,'Copy of PY1 Data(H)'!$A$1:$CZ$288))</f>
        <v>417641</v>
      </c>
      <c r="CD221" s="180" cm="1">
        <f t="array" ref="CD221">_xlfn.XLOOKUP(CD$1,'Copy of PY1 Data(H)'!$A$1:$CZ$1,_xlfn.XLOOKUP($A221,'Copy of PY1 Data(H)'!$A$1:$A$288,'Copy of PY1 Data(H)'!$A$1:$CZ$288))</f>
        <v>4679433</v>
      </c>
    </row>
    <row r="222" spans="1:82" x14ac:dyDescent="0.3">
      <c r="A222" s="180">
        <v>602</v>
      </c>
      <c r="C222" s="180"/>
      <c r="D222" s="180" cm="1">
        <f t="array" ref="D222">_xlfn.XLOOKUP(D$1,'Copy of PY1 Data(H)'!$A$1:$CZ$1,_xlfn.XLOOKUP($A222,'Copy of PY1 Data(H)'!$A$1:$A$288,'Copy of PY1 Data(H)'!$A$1:$CZ$288))</f>
        <v>0</v>
      </c>
      <c r="E222" s="180" cm="1">
        <f t="array" ref="E222">_xlfn.XLOOKUP(E$1,'Copy of PY1 Data(H)'!$A$1:$CZ$1,_xlfn.XLOOKUP($A222,'Copy of PY1 Data(H)'!$A$1:$A$288,'Copy of PY1 Data(H)'!$A$1:$CZ$288))</f>
        <v>0</v>
      </c>
      <c r="F222" s="180" cm="1">
        <f t="array" ref="F222">_xlfn.XLOOKUP(F$1,'Copy of PY1 Data(H)'!$A$1:$CZ$1,_xlfn.XLOOKUP($A222,'Copy of PY1 Data(H)'!$A$1:$A$288,'Copy of PY1 Data(H)'!$A$1:$CZ$288))</f>
        <v>0</v>
      </c>
      <c r="G222" s="180" cm="1">
        <f t="array" ref="G222">_xlfn.XLOOKUP(G$1,'Copy of PY1 Data(H)'!$A$1:$CZ$1,_xlfn.XLOOKUP($A222,'Copy of PY1 Data(H)'!$A$1:$A$288,'Copy of PY1 Data(H)'!$A$1:$CZ$288))</f>
        <v>0</v>
      </c>
      <c r="H222" s="180" cm="1">
        <f t="array" ref="H222">_xlfn.XLOOKUP(H$1,'Copy of PY1 Data(H)'!$A$1:$CZ$1,_xlfn.XLOOKUP($A222,'Copy of PY1 Data(H)'!$A$1:$A$288,'Copy of PY1 Data(H)'!$A$1:$CZ$288))</f>
        <v>0</v>
      </c>
      <c r="I222" s="180" cm="1">
        <f t="array" ref="I222">_xlfn.XLOOKUP(I$1,'Copy of PY1 Data(H)'!$A$1:$CZ$1,_xlfn.XLOOKUP($A222,'Copy of PY1 Data(H)'!$A$1:$A$288,'Copy of PY1 Data(H)'!$A$1:$CZ$288))</f>
        <v>0</v>
      </c>
      <c r="J222" s="180" cm="1">
        <f t="array" ref="J222">_xlfn.XLOOKUP(J$1,'Copy of PY1 Data(H)'!$A$1:$CZ$1,_xlfn.XLOOKUP($A222,'Copy of PY1 Data(H)'!$A$1:$A$288,'Copy of PY1 Data(H)'!$A$1:$CZ$288))</f>
        <v>0</v>
      </c>
      <c r="K222" s="180" cm="1">
        <f t="array" ref="K222">_xlfn.XLOOKUP(K$1,'Copy of PY1 Data(H)'!$A$1:$CZ$1,_xlfn.XLOOKUP($A222,'Copy of PY1 Data(H)'!$A$1:$A$288,'Copy of PY1 Data(H)'!$A$1:$CZ$288))</f>
        <v>0</v>
      </c>
      <c r="L222" s="180" cm="1">
        <f t="array" ref="L222">_xlfn.XLOOKUP(L$1,'Copy of PY1 Data(H)'!$A$1:$CZ$1,_xlfn.XLOOKUP($A222,'Copy of PY1 Data(H)'!$A$1:$A$288,'Copy of PY1 Data(H)'!$A$1:$CZ$288))</f>
        <v>0</v>
      </c>
      <c r="M222" s="180" cm="1">
        <f t="array" ref="M222">_xlfn.XLOOKUP(M$1,'Copy of PY1 Data(H)'!$A$1:$CZ$1,_xlfn.XLOOKUP($A222,'Copy of PY1 Data(H)'!$A$1:$A$288,'Copy of PY1 Data(H)'!$A$1:$CZ$288))</f>
        <v>0</v>
      </c>
      <c r="N222" s="180" cm="1">
        <f t="array" ref="N222">_xlfn.XLOOKUP(N$1,'Copy of PY1 Data(H)'!$A$1:$CZ$1,_xlfn.XLOOKUP($A222,'Copy of PY1 Data(H)'!$A$1:$A$288,'Copy of PY1 Data(H)'!$A$1:$CZ$288))</f>
        <v>0</v>
      </c>
      <c r="O222" s="180" cm="1">
        <f t="array" ref="O222">_xlfn.XLOOKUP(O$1,'Copy of PY1 Data(H)'!$A$1:$CZ$1,_xlfn.XLOOKUP($A222,'Copy of PY1 Data(H)'!$A$1:$A$288,'Copy of PY1 Data(H)'!$A$1:$CZ$288))</f>
        <v>0</v>
      </c>
      <c r="P222" s="180" cm="1">
        <f t="array" ref="P222">_xlfn.XLOOKUP(P$1,'Copy of PY1 Data(H)'!$A$1:$CZ$1,_xlfn.XLOOKUP($A222,'Copy of PY1 Data(H)'!$A$1:$A$288,'Copy of PY1 Data(H)'!$A$1:$CZ$288))</f>
        <v>0</v>
      </c>
      <c r="Q222" s="180" cm="1">
        <f t="array" ref="Q222">_xlfn.XLOOKUP(Q$1,'Copy of PY1 Data(H)'!$A$1:$CZ$1,_xlfn.XLOOKUP($A222,'Copy of PY1 Data(H)'!$A$1:$A$288,'Copy of PY1 Data(H)'!$A$1:$CZ$288))</f>
        <v>0</v>
      </c>
      <c r="R222" s="180" cm="1">
        <f t="array" ref="R222">_xlfn.XLOOKUP(R$1,'Copy of PY1 Data(H)'!$A$1:$CZ$1,_xlfn.XLOOKUP($A222,'Copy of PY1 Data(H)'!$A$1:$A$288,'Copy of PY1 Data(H)'!$A$1:$CZ$288))</f>
        <v>0</v>
      </c>
      <c r="S222" s="180" cm="1">
        <f t="array" ref="S222">_xlfn.XLOOKUP(S$1,'Copy of PY1 Data(H)'!$A$1:$CZ$1,_xlfn.XLOOKUP($A222,'Copy of PY1 Data(H)'!$A$1:$A$288,'Copy of PY1 Data(H)'!$A$1:$CZ$288))</f>
        <v>0</v>
      </c>
      <c r="T222" s="180" cm="1">
        <f t="array" ref="T222">_xlfn.XLOOKUP(T$1,'Copy of PY1 Data(H)'!$A$1:$CZ$1,_xlfn.XLOOKUP($A222,'Copy of PY1 Data(H)'!$A$1:$A$288,'Copy of PY1 Data(H)'!$A$1:$CZ$288))</f>
        <v>0</v>
      </c>
      <c r="U222" s="180" cm="1">
        <f t="array" ref="U222">_xlfn.XLOOKUP(U$1,'Copy of PY1 Data(H)'!$A$1:$CZ$1,_xlfn.XLOOKUP($A222,'Copy of PY1 Data(H)'!$A$1:$A$288,'Copy of PY1 Data(H)'!$A$1:$CZ$288))</f>
        <v>0</v>
      </c>
      <c r="V222" s="180" cm="1">
        <f t="array" ref="V222">_xlfn.XLOOKUP(V$1,'Copy of PY1 Data(H)'!$A$1:$CZ$1,_xlfn.XLOOKUP($A222,'Copy of PY1 Data(H)'!$A$1:$A$288,'Copy of PY1 Data(H)'!$A$1:$CZ$288))</f>
        <v>0</v>
      </c>
      <c r="W222" s="180" cm="1">
        <f t="array" ref="W222">_xlfn.XLOOKUP(W$1,'Copy of PY1 Data(H)'!$A$1:$CZ$1,_xlfn.XLOOKUP($A222,'Copy of PY1 Data(H)'!$A$1:$A$288,'Copy of PY1 Data(H)'!$A$1:$CZ$288))</f>
        <v>0</v>
      </c>
      <c r="X222" s="180" cm="1">
        <f t="array" ref="X222">_xlfn.XLOOKUP(X$1,'Copy of PY1 Data(H)'!$A$1:$CZ$1,_xlfn.XLOOKUP($A222,'Copy of PY1 Data(H)'!$A$1:$A$288,'Copy of PY1 Data(H)'!$A$1:$CZ$288))</f>
        <v>0</v>
      </c>
      <c r="Y222" s="180" cm="1">
        <f t="array" ref="Y222">_xlfn.XLOOKUP(Y$1,'Copy of PY1 Data(H)'!$A$1:$CZ$1,_xlfn.XLOOKUP($A222,'Copy of PY1 Data(H)'!$A$1:$A$288,'Copy of PY1 Data(H)'!$A$1:$CZ$288))</f>
        <v>0</v>
      </c>
      <c r="Z222" s="180" cm="1">
        <f t="array" ref="Z222">_xlfn.XLOOKUP(Z$1,'Copy of PY1 Data(H)'!$A$1:$CZ$1,_xlfn.XLOOKUP($A222,'Copy of PY1 Data(H)'!$A$1:$A$288,'Copy of PY1 Data(H)'!$A$1:$CZ$288))</f>
        <v>0</v>
      </c>
      <c r="AA222" s="180" cm="1">
        <f t="array" ref="AA222">_xlfn.XLOOKUP(AA$1,'Copy of PY1 Data(H)'!$A$1:$CZ$1,_xlfn.XLOOKUP($A222,'Copy of PY1 Data(H)'!$A$1:$A$288,'Copy of PY1 Data(H)'!$A$1:$CZ$288))</f>
        <v>0</v>
      </c>
      <c r="AB222" s="180" cm="1">
        <f t="array" ref="AB222">_xlfn.XLOOKUP(AB$1,'Copy of PY1 Data(H)'!$A$1:$CZ$1,_xlfn.XLOOKUP($A222,'Copy of PY1 Data(H)'!$A$1:$A$288,'Copy of PY1 Data(H)'!$A$1:$CZ$288))</f>
        <v>0</v>
      </c>
      <c r="AC222" s="180" cm="1">
        <f t="array" ref="AC222">_xlfn.XLOOKUP(AC$1,'Copy of PY1 Data(H)'!$A$1:$CZ$1,_xlfn.XLOOKUP($A222,'Copy of PY1 Data(H)'!$A$1:$A$288,'Copy of PY1 Data(H)'!$A$1:$CZ$288))</f>
        <v>0</v>
      </c>
      <c r="AD222" s="180" cm="1">
        <f t="array" ref="AD222">_xlfn.XLOOKUP(AD$1,'Copy of PY1 Data(H)'!$A$1:$CZ$1,_xlfn.XLOOKUP($A222,'Copy of PY1 Data(H)'!$A$1:$A$288,'Copy of PY1 Data(H)'!$A$1:$CZ$288))</f>
        <v>0</v>
      </c>
      <c r="AE222" s="180" cm="1">
        <f t="array" ref="AE222">_xlfn.XLOOKUP(AE$1,'Copy of PY1 Data(H)'!$A$1:$CZ$1,_xlfn.XLOOKUP($A222,'Copy of PY1 Data(H)'!$A$1:$A$288,'Copy of PY1 Data(H)'!$A$1:$CZ$288))</f>
        <v>0</v>
      </c>
      <c r="AF222" s="180" cm="1">
        <f t="array" ref="AF222">_xlfn.XLOOKUP(AF$1,'Copy of PY1 Data(H)'!$A$1:$CZ$1,_xlfn.XLOOKUP($A222,'Copy of PY1 Data(H)'!$A$1:$A$288,'Copy of PY1 Data(H)'!$A$1:$CZ$288))</f>
        <v>0</v>
      </c>
      <c r="AG222" s="180" cm="1">
        <f t="array" ref="AG222">_xlfn.XLOOKUP(AG$1,'Copy of PY1 Data(H)'!$A$1:$CZ$1,_xlfn.XLOOKUP($A222,'Copy of PY1 Data(H)'!$A$1:$A$288,'Copy of PY1 Data(H)'!$A$1:$CZ$288))</f>
        <v>0</v>
      </c>
      <c r="AH222" s="180" cm="1">
        <f t="array" ref="AH222">_xlfn.XLOOKUP(AH$1,'Copy of PY1 Data(H)'!$A$1:$CZ$1,_xlfn.XLOOKUP($A222,'Copy of PY1 Data(H)'!$A$1:$A$288,'Copy of PY1 Data(H)'!$A$1:$CZ$288))</f>
        <v>0</v>
      </c>
      <c r="AI222" s="180" cm="1">
        <f t="array" ref="AI222">_xlfn.XLOOKUP(AI$1,'Copy of PY1 Data(H)'!$A$1:$CZ$1,_xlfn.XLOOKUP($A222,'Copy of PY1 Data(H)'!$A$1:$A$288,'Copy of PY1 Data(H)'!$A$1:$CZ$288))</f>
        <v>0</v>
      </c>
      <c r="AJ222" s="180" cm="1">
        <f t="array" ref="AJ222">_xlfn.XLOOKUP(AJ$1,'Copy of PY1 Data(H)'!$A$1:$CZ$1,_xlfn.XLOOKUP($A222,'Copy of PY1 Data(H)'!$A$1:$A$288,'Copy of PY1 Data(H)'!$A$1:$CZ$288))</f>
        <v>0</v>
      </c>
      <c r="AK222" s="180" cm="1">
        <f t="array" ref="AK222">_xlfn.XLOOKUP(AK$1,'Copy of PY1 Data(H)'!$A$1:$CZ$1,_xlfn.XLOOKUP($A222,'Copy of PY1 Data(H)'!$A$1:$A$288,'Copy of PY1 Data(H)'!$A$1:$CZ$288))</f>
        <v>0</v>
      </c>
      <c r="AL222" s="180" cm="1">
        <f t="array" ref="AL222">_xlfn.XLOOKUP(AL$1,'Copy of PY1 Data(H)'!$A$1:$CZ$1,_xlfn.XLOOKUP($A222,'Copy of PY1 Data(H)'!$A$1:$A$288,'Copy of PY1 Data(H)'!$A$1:$CZ$288))</f>
        <v>0</v>
      </c>
      <c r="AM222" s="180" cm="1">
        <f t="array" ref="AM222">_xlfn.XLOOKUP(AM$1,'Copy of PY1 Data(H)'!$A$1:$CZ$1,_xlfn.XLOOKUP($A222,'Copy of PY1 Data(H)'!$A$1:$A$288,'Copy of PY1 Data(H)'!$A$1:$CZ$288))</f>
        <v>0</v>
      </c>
      <c r="AN222" s="180" cm="1">
        <f t="array" ref="AN222">_xlfn.XLOOKUP(AN$1,'Copy of PY1 Data(H)'!$A$1:$CZ$1,_xlfn.XLOOKUP($A222,'Copy of PY1 Data(H)'!$A$1:$A$288,'Copy of PY1 Data(H)'!$A$1:$CZ$288))</f>
        <v>0</v>
      </c>
      <c r="AO222" s="180" cm="1">
        <f t="array" ref="AO222">_xlfn.XLOOKUP(AO$1,'Copy of PY1 Data(H)'!$A$1:$CZ$1,_xlfn.XLOOKUP($A222,'Copy of PY1 Data(H)'!$A$1:$A$288,'Copy of PY1 Data(H)'!$A$1:$CZ$288))</f>
        <v>0</v>
      </c>
      <c r="AP222" s="180" cm="1">
        <f t="array" ref="AP222">_xlfn.XLOOKUP(AP$1,'Copy of PY1 Data(H)'!$A$1:$CZ$1,_xlfn.XLOOKUP($A222,'Copy of PY1 Data(H)'!$A$1:$A$288,'Copy of PY1 Data(H)'!$A$1:$CZ$288))</f>
        <v>0</v>
      </c>
      <c r="AQ222" s="180" cm="1">
        <f t="array" ref="AQ222">_xlfn.XLOOKUP(AQ$1,'Copy of PY1 Data(H)'!$A$1:$CZ$1,_xlfn.XLOOKUP($A222,'Copy of PY1 Data(H)'!$A$1:$A$288,'Copy of PY1 Data(H)'!$A$1:$CZ$288))</f>
        <v>0</v>
      </c>
      <c r="AR222" s="180" cm="1">
        <f t="array" ref="AR222">_xlfn.XLOOKUP(AR$1,'Copy of PY1 Data(H)'!$A$1:$CZ$1,_xlfn.XLOOKUP($A222,'Copy of PY1 Data(H)'!$A$1:$A$288,'Copy of PY1 Data(H)'!$A$1:$CZ$288))</f>
        <v>0</v>
      </c>
      <c r="AS222" s="180" cm="1">
        <f t="array" ref="AS222">_xlfn.XLOOKUP(AS$1,'Copy of PY1 Data(H)'!$A$1:$CZ$1,_xlfn.XLOOKUP($A222,'Copy of PY1 Data(H)'!$A$1:$A$288,'Copy of PY1 Data(H)'!$A$1:$CZ$288))</f>
        <v>0</v>
      </c>
      <c r="AT222" s="180" cm="1">
        <f t="array" ref="AT222">_xlfn.XLOOKUP(AT$1,'Copy of PY1 Data(H)'!$A$1:$CZ$1,_xlfn.XLOOKUP($A222,'Copy of PY1 Data(H)'!$A$1:$A$288,'Copy of PY1 Data(H)'!$A$1:$CZ$288))</f>
        <v>0</v>
      </c>
      <c r="AU222" s="180" cm="1">
        <f t="array" ref="AU222">_xlfn.XLOOKUP(AU$1,'Copy of PY1 Data(H)'!$A$1:$CZ$1,_xlfn.XLOOKUP($A222,'Copy of PY1 Data(H)'!$A$1:$A$288,'Copy of PY1 Data(H)'!$A$1:$CZ$288))</f>
        <v>8244252</v>
      </c>
      <c r="AV222" s="180" cm="1">
        <f t="array" ref="AV222">_xlfn.XLOOKUP(AV$1,'Copy of PY1 Data(H)'!$A$1:$CZ$1,_xlfn.XLOOKUP($A222,'Copy of PY1 Data(H)'!$A$1:$A$288,'Copy of PY1 Data(H)'!$A$1:$CZ$288))</f>
        <v>0</v>
      </c>
      <c r="AW222" s="180" cm="1">
        <f t="array" ref="AW222">_xlfn.XLOOKUP(AW$1,'Copy of PY1 Data(H)'!$A$1:$CZ$1,_xlfn.XLOOKUP($A222,'Copy of PY1 Data(H)'!$A$1:$A$288,'Copy of PY1 Data(H)'!$A$1:$CZ$288))</f>
        <v>0</v>
      </c>
      <c r="AX222" s="180" cm="1">
        <f t="array" ref="AX222">_xlfn.XLOOKUP(AX$1,'Copy of PY1 Data(H)'!$A$1:$CZ$1,_xlfn.XLOOKUP($A222,'Copy of PY1 Data(H)'!$A$1:$A$288,'Copy of PY1 Data(H)'!$A$1:$CZ$288))</f>
        <v>0</v>
      </c>
      <c r="AY222" s="180" cm="1">
        <f t="array" ref="AY222">_xlfn.XLOOKUP(AY$1,'Copy of PY1 Data(H)'!$A$1:$CZ$1,_xlfn.XLOOKUP($A222,'Copy of PY1 Data(H)'!$A$1:$A$288,'Copy of PY1 Data(H)'!$A$1:$CZ$288))</f>
        <v>0</v>
      </c>
      <c r="AZ222" s="180" cm="1">
        <f t="array" ref="AZ222">_xlfn.XLOOKUP(AZ$1,'Copy of PY1 Data(H)'!$A$1:$CZ$1,_xlfn.XLOOKUP($A222,'Copy of PY1 Data(H)'!$A$1:$A$288,'Copy of PY1 Data(H)'!$A$1:$CZ$288))</f>
        <v>0</v>
      </c>
      <c r="BA222" s="180" cm="1">
        <f t="array" ref="BA222">_xlfn.XLOOKUP(BA$1,'Copy of PY1 Data(H)'!$A$1:$CZ$1,_xlfn.XLOOKUP($A222,'Copy of PY1 Data(H)'!$A$1:$A$288,'Copy of PY1 Data(H)'!$A$1:$CZ$288))</f>
        <v>0</v>
      </c>
      <c r="BB222" s="180" cm="1">
        <f t="array" ref="BB222">_xlfn.XLOOKUP(BB$1,'Copy of PY1 Data(H)'!$A$1:$CZ$1,_xlfn.XLOOKUP($A222,'Copy of PY1 Data(H)'!$A$1:$A$288,'Copy of PY1 Data(H)'!$A$1:$CZ$288))</f>
        <v>0</v>
      </c>
      <c r="BC222" s="180" cm="1">
        <f t="array" ref="BC222">_xlfn.XLOOKUP(BC$1,'Copy of PY1 Data(H)'!$A$1:$CZ$1,_xlfn.XLOOKUP($A222,'Copy of PY1 Data(H)'!$A$1:$A$288,'Copy of PY1 Data(H)'!$A$1:$CZ$288))</f>
        <v>0</v>
      </c>
      <c r="BD222" s="180" cm="1">
        <f t="array" ref="BD222">_xlfn.XLOOKUP(BD$1,'Copy of PY1 Data(H)'!$A$1:$CZ$1,_xlfn.XLOOKUP($A222,'Copy of PY1 Data(H)'!$A$1:$A$288,'Copy of PY1 Data(H)'!$A$1:$CZ$288))</f>
        <v>0</v>
      </c>
      <c r="BE222" s="180" cm="1">
        <f t="array" ref="BE222">_xlfn.XLOOKUP(BE$1,'Copy of PY1 Data(H)'!$A$1:$CZ$1,_xlfn.XLOOKUP($A222,'Copy of PY1 Data(H)'!$A$1:$A$288,'Copy of PY1 Data(H)'!$A$1:$CZ$288))</f>
        <v>0</v>
      </c>
      <c r="BF222" s="180" cm="1">
        <f t="array" ref="BF222">_xlfn.XLOOKUP(BF$1,'Copy of PY1 Data(H)'!$A$1:$CZ$1,_xlfn.XLOOKUP($A222,'Copy of PY1 Data(H)'!$A$1:$A$288,'Copy of PY1 Data(H)'!$A$1:$CZ$288))</f>
        <v>0</v>
      </c>
      <c r="BG222" s="180" cm="1">
        <f t="array" ref="BG222">_xlfn.XLOOKUP(BG$1,'Copy of PY1 Data(H)'!$A$1:$CZ$1,_xlfn.XLOOKUP($A222,'Copy of PY1 Data(H)'!$A$1:$A$288,'Copy of PY1 Data(H)'!$A$1:$CZ$288))</f>
        <v>0</v>
      </c>
      <c r="BH222" s="180" cm="1">
        <f t="array" ref="BH222">_xlfn.XLOOKUP(BH$1,'Copy of PY1 Data(H)'!$A$1:$CZ$1,_xlfn.XLOOKUP($A222,'Copy of PY1 Data(H)'!$A$1:$A$288,'Copy of PY1 Data(H)'!$A$1:$CZ$288))</f>
        <v>0</v>
      </c>
      <c r="BI222" s="180" cm="1">
        <f t="array" ref="BI222">_xlfn.XLOOKUP(BI$1,'Copy of PY1 Data(H)'!$A$1:$CZ$1,_xlfn.XLOOKUP($A222,'Copy of PY1 Data(H)'!$A$1:$A$288,'Copy of PY1 Data(H)'!$A$1:$CZ$288))</f>
        <v>0</v>
      </c>
      <c r="BJ222" s="180" cm="1">
        <f t="array" ref="BJ222">_xlfn.XLOOKUP(BJ$1,'Copy of PY1 Data(H)'!$A$1:$CZ$1,_xlfn.XLOOKUP($A222,'Copy of PY1 Data(H)'!$A$1:$A$288,'Copy of PY1 Data(H)'!$A$1:$CZ$288))</f>
        <v>0</v>
      </c>
      <c r="BK222" s="180" cm="1">
        <f t="array" ref="BK222">_xlfn.XLOOKUP(BK$1,'Copy of PY1 Data(H)'!$A$1:$CZ$1,_xlfn.XLOOKUP($A222,'Copy of PY1 Data(H)'!$A$1:$A$288,'Copy of PY1 Data(H)'!$A$1:$CZ$288))</f>
        <v>0</v>
      </c>
      <c r="BL222" s="180" cm="1">
        <f t="array" ref="BL222">_xlfn.XLOOKUP(BL$1,'Copy of PY1 Data(H)'!$A$1:$CZ$1,_xlfn.XLOOKUP($A222,'Copy of PY1 Data(H)'!$A$1:$A$288,'Copy of PY1 Data(H)'!$A$1:$CZ$288))</f>
        <v>0</v>
      </c>
      <c r="BM222" s="180" cm="1">
        <f t="array" ref="BM222">_xlfn.XLOOKUP(BM$1,'Copy of PY1 Data(H)'!$A$1:$CZ$1,_xlfn.XLOOKUP($A222,'Copy of PY1 Data(H)'!$A$1:$A$288,'Copy of PY1 Data(H)'!$A$1:$CZ$288))</f>
        <v>0</v>
      </c>
      <c r="BN222" s="180" cm="1">
        <f t="array" ref="BN222">_xlfn.XLOOKUP(BN$1,'Copy of PY1 Data(H)'!$A$1:$CZ$1,_xlfn.XLOOKUP($A222,'Copy of PY1 Data(H)'!$A$1:$A$288,'Copy of PY1 Data(H)'!$A$1:$CZ$288))</f>
        <v>0</v>
      </c>
      <c r="BO222" s="180" cm="1">
        <f t="array" ref="BO222">_xlfn.XLOOKUP(BO$1,'Copy of PY1 Data(H)'!$A$1:$CZ$1,_xlfn.XLOOKUP($A222,'Copy of PY1 Data(H)'!$A$1:$A$288,'Copy of PY1 Data(H)'!$A$1:$CZ$288))</f>
        <v>0</v>
      </c>
      <c r="BP222" s="180" cm="1">
        <f t="array" ref="BP222">_xlfn.XLOOKUP(BP$1,'Copy of PY1 Data(H)'!$A$1:$CZ$1,_xlfn.XLOOKUP($A222,'Copy of PY1 Data(H)'!$A$1:$A$288,'Copy of PY1 Data(H)'!$A$1:$CZ$288))</f>
        <v>0</v>
      </c>
      <c r="BQ222" s="180" cm="1">
        <f t="array" ref="BQ222">_xlfn.XLOOKUP(BQ$1,'Copy of PY1 Data(H)'!$A$1:$CZ$1,_xlfn.XLOOKUP($A222,'Copy of PY1 Data(H)'!$A$1:$A$288,'Copy of PY1 Data(H)'!$A$1:$CZ$288))</f>
        <v>0</v>
      </c>
      <c r="BR222" s="180" cm="1">
        <f t="array" ref="BR222">_xlfn.XLOOKUP(BR$1,'Copy of PY1 Data(H)'!$A$1:$CZ$1,_xlfn.XLOOKUP($A222,'Copy of PY1 Data(H)'!$A$1:$A$288,'Copy of PY1 Data(H)'!$A$1:$CZ$288))</f>
        <v>0</v>
      </c>
      <c r="BS222" s="180" cm="1">
        <f t="array" ref="BS222">_xlfn.XLOOKUP(BS$1,'Copy of PY1 Data(H)'!$A$1:$CZ$1,_xlfn.XLOOKUP($A222,'Copy of PY1 Data(H)'!$A$1:$A$288,'Copy of PY1 Data(H)'!$A$1:$CZ$288))</f>
        <v>0</v>
      </c>
      <c r="BT222" s="180" cm="1">
        <f t="array" ref="BT222">_xlfn.XLOOKUP(BT$1,'Copy of PY1 Data(H)'!$A$1:$CZ$1,_xlfn.XLOOKUP($A222,'Copy of PY1 Data(H)'!$A$1:$A$288,'Copy of PY1 Data(H)'!$A$1:$CZ$288))</f>
        <v>0</v>
      </c>
      <c r="BU222" s="180" cm="1">
        <f t="array" ref="BU222">_xlfn.XLOOKUP(BU$1,'Copy of PY1 Data(H)'!$A$1:$CZ$1,_xlfn.XLOOKUP($A222,'Copy of PY1 Data(H)'!$A$1:$A$288,'Copy of PY1 Data(H)'!$A$1:$CZ$288))</f>
        <v>0</v>
      </c>
      <c r="BV222" s="180" cm="1">
        <f t="array" ref="BV222">_xlfn.XLOOKUP(BV$1,'Copy of PY1 Data(H)'!$A$1:$CZ$1,_xlfn.XLOOKUP($A222,'Copy of PY1 Data(H)'!$A$1:$A$288,'Copy of PY1 Data(H)'!$A$1:$CZ$288))</f>
        <v>0</v>
      </c>
      <c r="BW222" s="180" cm="1">
        <f t="array" ref="BW222">_xlfn.XLOOKUP(BW$1,'Copy of PY1 Data(H)'!$A$1:$CZ$1,_xlfn.XLOOKUP($A222,'Copy of PY1 Data(H)'!$A$1:$A$288,'Copy of PY1 Data(H)'!$A$1:$CZ$288))</f>
        <v>0</v>
      </c>
      <c r="BX222" s="180" cm="1">
        <f t="array" ref="BX222">_xlfn.XLOOKUP(BX$1,'Copy of PY1 Data(H)'!$A$1:$CZ$1,_xlfn.XLOOKUP($A222,'Copy of PY1 Data(H)'!$A$1:$A$288,'Copy of PY1 Data(H)'!$A$1:$CZ$288))</f>
        <v>0</v>
      </c>
      <c r="BY222" s="180" cm="1">
        <f t="array" ref="BY222">_xlfn.XLOOKUP(BY$1,'Copy of PY1 Data(H)'!$A$1:$CZ$1,_xlfn.XLOOKUP($A222,'Copy of PY1 Data(H)'!$A$1:$A$288,'Copy of PY1 Data(H)'!$A$1:$CZ$288))</f>
        <v>0</v>
      </c>
      <c r="BZ222" s="180" cm="1">
        <f t="array" ref="BZ222">_xlfn.XLOOKUP(BZ$1,'Copy of PY1 Data(H)'!$A$1:$CZ$1,_xlfn.XLOOKUP($A222,'Copy of PY1 Data(H)'!$A$1:$A$288,'Copy of PY1 Data(H)'!$A$1:$CZ$288))</f>
        <v>0</v>
      </c>
      <c r="CA222" s="180" cm="1">
        <f t="array" ref="CA222">_xlfn.XLOOKUP(CA$1,'Copy of PY1 Data(H)'!$A$1:$CZ$1,_xlfn.XLOOKUP($A222,'Copy of PY1 Data(H)'!$A$1:$A$288,'Copy of PY1 Data(H)'!$A$1:$CZ$288))</f>
        <v>0</v>
      </c>
      <c r="CB222" s="180" cm="1">
        <f t="array" ref="CB222">_xlfn.XLOOKUP(CB$1,'Copy of PY1 Data(H)'!$A$1:$CZ$1,_xlfn.XLOOKUP($A222,'Copy of PY1 Data(H)'!$A$1:$A$288,'Copy of PY1 Data(H)'!$A$1:$CZ$288))</f>
        <v>0</v>
      </c>
      <c r="CC222" s="180" cm="1">
        <f t="array" ref="CC222">_xlfn.XLOOKUP(CC$1,'Copy of PY1 Data(H)'!$A$1:$CZ$1,_xlfn.XLOOKUP($A222,'Copy of PY1 Data(H)'!$A$1:$A$288,'Copy of PY1 Data(H)'!$A$1:$CZ$288))</f>
        <v>0</v>
      </c>
      <c r="CD222" s="180" cm="1">
        <f t="array" ref="CD222">_xlfn.XLOOKUP(CD$1,'Copy of PY1 Data(H)'!$A$1:$CZ$1,_xlfn.XLOOKUP($A222,'Copy of PY1 Data(H)'!$A$1:$A$288,'Copy of PY1 Data(H)'!$A$1:$CZ$288))</f>
        <v>0</v>
      </c>
    </row>
    <row r="223" spans="1:82" x14ac:dyDescent="0.3">
      <c r="A223" s="180">
        <v>619</v>
      </c>
      <c r="C223" s="180"/>
      <c r="D223" s="180" cm="1">
        <f t="array" ref="D223">_xlfn.XLOOKUP(D$1,'Copy of PY1 Data(H)'!$A$1:$CZ$1,_xlfn.XLOOKUP($A223,'Copy of PY1 Data(H)'!$A$1:$A$288,'Copy of PY1 Data(H)'!$A$1:$CZ$288))</f>
        <v>0</v>
      </c>
      <c r="E223" s="180" cm="1">
        <f t="array" ref="E223">_xlfn.XLOOKUP(E$1,'Copy of PY1 Data(H)'!$A$1:$CZ$1,_xlfn.XLOOKUP($A223,'Copy of PY1 Data(H)'!$A$1:$A$288,'Copy of PY1 Data(H)'!$A$1:$CZ$288))</f>
        <v>0</v>
      </c>
      <c r="F223" s="180" cm="1">
        <f t="array" ref="F223">_xlfn.XLOOKUP(F$1,'Copy of PY1 Data(H)'!$A$1:$CZ$1,_xlfn.XLOOKUP($A223,'Copy of PY1 Data(H)'!$A$1:$A$288,'Copy of PY1 Data(H)'!$A$1:$CZ$288))</f>
        <v>0</v>
      </c>
      <c r="G223" s="180" cm="1">
        <f t="array" ref="G223">_xlfn.XLOOKUP(G$1,'Copy of PY1 Data(H)'!$A$1:$CZ$1,_xlfn.XLOOKUP($A223,'Copy of PY1 Data(H)'!$A$1:$A$288,'Copy of PY1 Data(H)'!$A$1:$CZ$288))</f>
        <v>0</v>
      </c>
      <c r="H223" s="180" cm="1">
        <f t="array" ref="H223">_xlfn.XLOOKUP(H$1,'Copy of PY1 Data(H)'!$A$1:$CZ$1,_xlfn.XLOOKUP($A223,'Copy of PY1 Data(H)'!$A$1:$A$288,'Copy of PY1 Data(H)'!$A$1:$CZ$288))</f>
        <v>0</v>
      </c>
      <c r="I223" s="180" cm="1">
        <f t="array" ref="I223">_xlfn.XLOOKUP(I$1,'Copy of PY1 Data(H)'!$A$1:$CZ$1,_xlfn.XLOOKUP($A223,'Copy of PY1 Data(H)'!$A$1:$A$288,'Copy of PY1 Data(H)'!$A$1:$CZ$288))</f>
        <v>0</v>
      </c>
      <c r="J223" s="180" cm="1">
        <f t="array" ref="J223">_xlfn.XLOOKUP(J$1,'Copy of PY1 Data(H)'!$A$1:$CZ$1,_xlfn.XLOOKUP($A223,'Copy of PY1 Data(H)'!$A$1:$A$288,'Copy of PY1 Data(H)'!$A$1:$CZ$288))</f>
        <v>0</v>
      </c>
      <c r="K223" s="180" cm="1">
        <f t="array" ref="K223">_xlfn.XLOOKUP(K$1,'Copy of PY1 Data(H)'!$A$1:$CZ$1,_xlfn.XLOOKUP($A223,'Copy of PY1 Data(H)'!$A$1:$A$288,'Copy of PY1 Data(H)'!$A$1:$CZ$288))</f>
        <v>0</v>
      </c>
      <c r="L223" s="180" cm="1">
        <f t="array" ref="L223">_xlfn.XLOOKUP(L$1,'Copy of PY1 Data(H)'!$A$1:$CZ$1,_xlfn.XLOOKUP($A223,'Copy of PY1 Data(H)'!$A$1:$A$288,'Copy of PY1 Data(H)'!$A$1:$CZ$288))</f>
        <v>0</v>
      </c>
      <c r="M223" s="180" cm="1">
        <f t="array" ref="M223">_xlfn.XLOOKUP(M$1,'Copy of PY1 Data(H)'!$A$1:$CZ$1,_xlfn.XLOOKUP($A223,'Copy of PY1 Data(H)'!$A$1:$A$288,'Copy of PY1 Data(H)'!$A$1:$CZ$288))</f>
        <v>0</v>
      </c>
      <c r="N223" s="180" cm="1">
        <f t="array" ref="N223">_xlfn.XLOOKUP(N$1,'Copy of PY1 Data(H)'!$A$1:$CZ$1,_xlfn.XLOOKUP($A223,'Copy of PY1 Data(H)'!$A$1:$A$288,'Copy of PY1 Data(H)'!$A$1:$CZ$288))</f>
        <v>0</v>
      </c>
      <c r="O223" s="180" cm="1">
        <f t="array" ref="O223">_xlfn.XLOOKUP(O$1,'Copy of PY1 Data(H)'!$A$1:$CZ$1,_xlfn.XLOOKUP($A223,'Copy of PY1 Data(H)'!$A$1:$A$288,'Copy of PY1 Data(H)'!$A$1:$CZ$288))</f>
        <v>0</v>
      </c>
      <c r="P223" s="180" cm="1">
        <f t="array" ref="P223">_xlfn.XLOOKUP(P$1,'Copy of PY1 Data(H)'!$A$1:$CZ$1,_xlfn.XLOOKUP($A223,'Copy of PY1 Data(H)'!$A$1:$A$288,'Copy of PY1 Data(H)'!$A$1:$CZ$288))</f>
        <v>0</v>
      </c>
      <c r="Q223" s="180" cm="1">
        <f t="array" ref="Q223">_xlfn.XLOOKUP(Q$1,'Copy of PY1 Data(H)'!$A$1:$CZ$1,_xlfn.XLOOKUP($A223,'Copy of PY1 Data(H)'!$A$1:$A$288,'Copy of PY1 Data(H)'!$A$1:$CZ$288))</f>
        <v>0</v>
      </c>
      <c r="R223" s="180" cm="1">
        <f t="array" ref="R223">_xlfn.XLOOKUP(R$1,'Copy of PY1 Data(H)'!$A$1:$CZ$1,_xlfn.XLOOKUP($A223,'Copy of PY1 Data(H)'!$A$1:$A$288,'Copy of PY1 Data(H)'!$A$1:$CZ$288))</f>
        <v>0</v>
      </c>
      <c r="S223" s="180" cm="1">
        <f t="array" ref="S223">_xlfn.XLOOKUP(S$1,'Copy of PY1 Data(H)'!$A$1:$CZ$1,_xlfn.XLOOKUP($A223,'Copy of PY1 Data(H)'!$A$1:$A$288,'Copy of PY1 Data(H)'!$A$1:$CZ$288))</f>
        <v>0</v>
      </c>
      <c r="T223" s="180" cm="1">
        <f t="array" ref="T223">_xlfn.XLOOKUP(T$1,'Copy of PY1 Data(H)'!$A$1:$CZ$1,_xlfn.XLOOKUP($A223,'Copy of PY1 Data(H)'!$A$1:$A$288,'Copy of PY1 Data(H)'!$A$1:$CZ$288))</f>
        <v>0</v>
      </c>
      <c r="U223" s="180" cm="1">
        <f t="array" ref="U223">_xlfn.XLOOKUP(U$1,'Copy of PY1 Data(H)'!$A$1:$CZ$1,_xlfn.XLOOKUP($A223,'Copy of PY1 Data(H)'!$A$1:$A$288,'Copy of PY1 Data(H)'!$A$1:$CZ$288))</f>
        <v>0</v>
      </c>
      <c r="V223" s="180" cm="1">
        <f t="array" ref="V223">_xlfn.XLOOKUP(V$1,'Copy of PY1 Data(H)'!$A$1:$CZ$1,_xlfn.XLOOKUP($A223,'Copy of PY1 Data(H)'!$A$1:$A$288,'Copy of PY1 Data(H)'!$A$1:$CZ$288))</f>
        <v>0</v>
      </c>
      <c r="W223" s="180" cm="1">
        <f t="array" ref="W223">_xlfn.XLOOKUP(W$1,'Copy of PY1 Data(H)'!$A$1:$CZ$1,_xlfn.XLOOKUP($A223,'Copy of PY1 Data(H)'!$A$1:$A$288,'Copy of PY1 Data(H)'!$A$1:$CZ$288))</f>
        <v>0</v>
      </c>
      <c r="X223" s="180" cm="1">
        <f t="array" ref="X223">_xlfn.XLOOKUP(X$1,'Copy of PY1 Data(H)'!$A$1:$CZ$1,_xlfn.XLOOKUP($A223,'Copy of PY1 Data(H)'!$A$1:$A$288,'Copy of PY1 Data(H)'!$A$1:$CZ$288))</f>
        <v>0</v>
      </c>
      <c r="Y223" s="180" cm="1">
        <f t="array" ref="Y223">_xlfn.XLOOKUP(Y$1,'Copy of PY1 Data(H)'!$A$1:$CZ$1,_xlfn.XLOOKUP($A223,'Copy of PY1 Data(H)'!$A$1:$A$288,'Copy of PY1 Data(H)'!$A$1:$CZ$288))</f>
        <v>0</v>
      </c>
      <c r="Z223" s="180" cm="1">
        <f t="array" ref="Z223">_xlfn.XLOOKUP(Z$1,'Copy of PY1 Data(H)'!$A$1:$CZ$1,_xlfn.XLOOKUP($A223,'Copy of PY1 Data(H)'!$A$1:$A$288,'Copy of PY1 Data(H)'!$A$1:$CZ$288))</f>
        <v>0</v>
      </c>
      <c r="AA223" s="180" cm="1">
        <f t="array" ref="AA223">_xlfn.XLOOKUP(AA$1,'Copy of PY1 Data(H)'!$A$1:$CZ$1,_xlfn.XLOOKUP($A223,'Copy of PY1 Data(H)'!$A$1:$A$288,'Copy of PY1 Data(H)'!$A$1:$CZ$288))</f>
        <v>0</v>
      </c>
      <c r="AB223" s="180" cm="1">
        <f t="array" ref="AB223">_xlfn.XLOOKUP(AB$1,'Copy of PY1 Data(H)'!$A$1:$CZ$1,_xlfn.XLOOKUP($A223,'Copy of PY1 Data(H)'!$A$1:$A$288,'Copy of PY1 Data(H)'!$A$1:$CZ$288))</f>
        <v>0</v>
      </c>
      <c r="AC223" s="180" cm="1">
        <f t="array" ref="AC223">_xlfn.XLOOKUP(AC$1,'Copy of PY1 Data(H)'!$A$1:$CZ$1,_xlfn.XLOOKUP($A223,'Copy of PY1 Data(H)'!$A$1:$A$288,'Copy of PY1 Data(H)'!$A$1:$CZ$288))</f>
        <v>0</v>
      </c>
      <c r="AD223" s="180" cm="1">
        <f t="array" ref="AD223">_xlfn.XLOOKUP(AD$1,'Copy of PY1 Data(H)'!$A$1:$CZ$1,_xlfn.XLOOKUP($A223,'Copy of PY1 Data(H)'!$A$1:$A$288,'Copy of PY1 Data(H)'!$A$1:$CZ$288))</f>
        <v>0</v>
      </c>
      <c r="AE223" s="180" cm="1">
        <f t="array" ref="AE223">_xlfn.XLOOKUP(AE$1,'Copy of PY1 Data(H)'!$A$1:$CZ$1,_xlfn.XLOOKUP($A223,'Copy of PY1 Data(H)'!$A$1:$A$288,'Copy of PY1 Data(H)'!$A$1:$CZ$288))</f>
        <v>0</v>
      </c>
      <c r="AF223" s="180" cm="1">
        <f t="array" ref="AF223">_xlfn.XLOOKUP(AF$1,'Copy of PY1 Data(H)'!$A$1:$CZ$1,_xlfn.XLOOKUP($A223,'Copy of PY1 Data(H)'!$A$1:$A$288,'Copy of PY1 Data(H)'!$A$1:$CZ$288))</f>
        <v>0</v>
      </c>
      <c r="AG223" s="180" cm="1">
        <f t="array" ref="AG223">_xlfn.XLOOKUP(AG$1,'Copy of PY1 Data(H)'!$A$1:$CZ$1,_xlfn.XLOOKUP($A223,'Copy of PY1 Data(H)'!$A$1:$A$288,'Copy of PY1 Data(H)'!$A$1:$CZ$288))</f>
        <v>0</v>
      </c>
      <c r="AH223" s="180" cm="1">
        <f t="array" ref="AH223">_xlfn.XLOOKUP(AH$1,'Copy of PY1 Data(H)'!$A$1:$CZ$1,_xlfn.XLOOKUP($A223,'Copy of PY1 Data(H)'!$A$1:$A$288,'Copy of PY1 Data(H)'!$A$1:$CZ$288))</f>
        <v>0</v>
      </c>
      <c r="AI223" s="180" cm="1">
        <f t="array" ref="AI223">_xlfn.XLOOKUP(AI$1,'Copy of PY1 Data(H)'!$A$1:$CZ$1,_xlfn.XLOOKUP($A223,'Copy of PY1 Data(H)'!$A$1:$A$288,'Copy of PY1 Data(H)'!$A$1:$CZ$288))</f>
        <v>0</v>
      </c>
      <c r="AJ223" s="180" cm="1">
        <f t="array" ref="AJ223">_xlfn.XLOOKUP(AJ$1,'Copy of PY1 Data(H)'!$A$1:$CZ$1,_xlfn.XLOOKUP($A223,'Copy of PY1 Data(H)'!$A$1:$A$288,'Copy of PY1 Data(H)'!$A$1:$CZ$288))</f>
        <v>0</v>
      </c>
      <c r="AK223" s="180" cm="1">
        <f t="array" ref="AK223">_xlfn.XLOOKUP(AK$1,'Copy of PY1 Data(H)'!$A$1:$CZ$1,_xlfn.XLOOKUP($A223,'Copy of PY1 Data(H)'!$A$1:$A$288,'Copy of PY1 Data(H)'!$A$1:$CZ$288))</f>
        <v>0</v>
      </c>
      <c r="AL223" s="180" cm="1">
        <f t="array" ref="AL223">_xlfn.XLOOKUP(AL$1,'Copy of PY1 Data(H)'!$A$1:$CZ$1,_xlfn.XLOOKUP($A223,'Copy of PY1 Data(H)'!$A$1:$A$288,'Copy of PY1 Data(H)'!$A$1:$CZ$288))</f>
        <v>0</v>
      </c>
      <c r="AM223" s="180" cm="1">
        <f t="array" ref="AM223">_xlfn.XLOOKUP(AM$1,'Copy of PY1 Data(H)'!$A$1:$CZ$1,_xlfn.XLOOKUP($A223,'Copy of PY1 Data(H)'!$A$1:$A$288,'Copy of PY1 Data(H)'!$A$1:$CZ$288))</f>
        <v>0</v>
      </c>
      <c r="AN223" s="180" cm="1">
        <f t="array" ref="AN223">_xlfn.XLOOKUP(AN$1,'Copy of PY1 Data(H)'!$A$1:$CZ$1,_xlfn.XLOOKUP($A223,'Copy of PY1 Data(H)'!$A$1:$A$288,'Copy of PY1 Data(H)'!$A$1:$CZ$288))</f>
        <v>0</v>
      </c>
      <c r="AO223" s="180" cm="1">
        <f t="array" ref="AO223">_xlfn.XLOOKUP(AO$1,'Copy of PY1 Data(H)'!$A$1:$CZ$1,_xlfn.XLOOKUP($A223,'Copy of PY1 Data(H)'!$A$1:$A$288,'Copy of PY1 Data(H)'!$A$1:$CZ$288))</f>
        <v>0</v>
      </c>
      <c r="AP223" s="180" cm="1">
        <f t="array" ref="AP223">_xlfn.XLOOKUP(AP$1,'Copy of PY1 Data(H)'!$A$1:$CZ$1,_xlfn.XLOOKUP($A223,'Copy of PY1 Data(H)'!$A$1:$A$288,'Copy of PY1 Data(H)'!$A$1:$CZ$288))</f>
        <v>0</v>
      </c>
      <c r="AQ223" s="180" cm="1">
        <f t="array" ref="AQ223">_xlfn.XLOOKUP(AQ$1,'Copy of PY1 Data(H)'!$A$1:$CZ$1,_xlfn.XLOOKUP($A223,'Copy of PY1 Data(H)'!$A$1:$A$288,'Copy of PY1 Data(H)'!$A$1:$CZ$288))</f>
        <v>0</v>
      </c>
      <c r="AR223" s="180" cm="1">
        <f t="array" ref="AR223">_xlfn.XLOOKUP(AR$1,'Copy of PY1 Data(H)'!$A$1:$CZ$1,_xlfn.XLOOKUP($A223,'Copy of PY1 Data(H)'!$A$1:$A$288,'Copy of PY1 Data(H)'!$A$1:$CZ$288))</f>
        <v>0</v>
      </c>
      <c r="AS223" s="180" cm="1">
        <f t="array" ref="AS223">_xlfn.XLOOKUP(AS$1,'Copy of PY1 Data(H)'!$A$1:$CZ$1,_xlfn.XLOOKUP($A223,'Copy of PY1 Data(H)'!$A$1:$A$288,'Copy of PY1 Data(H)'!$A$1:$CZ$288))</f>
        <v>0</v>
      </c>
      <c r="AT223" s="180" cm="1">
        <f t="array" ref="AT223">_xlfn.XLOOKUP(AT$1,'Copy of PY1 Data(H)'!$A$1:$CZ$1,_xlfn.XLOOKUP($A223,'Copy of PY1 Data(H)'!$A$1:$A$288,'Copy of PY1 Data(H)'!$A$1:$CZ$288))</f>
        <v>0</v>
      </c>
      <c r="AU223" s="180" cm="1">
        <f t="array" ref="AU223">_xlfn.XLOOKUP(AU$1,'Copy of PY1 Data(H)'!$A$1:$CZ$1,_xlfn.XLOOKUP($A223,'Copy of PY1 Data(H)'!$A$1:$A$288,'Copy of PY1 Data(H)'!$A$1:$CZ$288))</f>
        <v>23.3</v>
      </c>
      <c r="AV223" s="180" cm="1">
        <f t="array" ref="AV223">_xlfn.XLOOKUP(AV$1,'Copy of PY1 Data(H)'!$A$1:$CZ$1,_xlfn.XLOOKUP($A223,'Copy of PY1 Data(H)'!$A$1:$A$288,'Copy of PY1 Data(H)'!$A$1:$CZ$288))</f>
        <v>0</v>
      </c>
      <c r="AW223" s="180" cm="1">
        <f t="array" ref="AW223">_xlfn.XLOOKUP(AW$1,'Copy of PY1 Data(H)'!$A$1:$CZ$1,_xlfn.XLOOKUP($A223,'Copy of PY1 Data(H)'!$A$1:$A$288,'Copy of PY1 Data(H)'!$A$1:$CZ$288))</f>
        <v>0</v>
      </c>
      <c r="AX223" s="180" cm="1">
        <f t="array" ref="AX223">_xlfn.XLOOKUP(AX$1,'Copy of PY1 Data(H)'!$A$1:$CZ$1,_xlfn.XLOOKUP($A223,'Copy of PY1 Data(H)'!$A$1:$A$288,'Copy of PY1 Data(H)'!$A$1:$CZ$288))</f>
        <v>0</v>
      </c>
      <c r="AY223" s="180" cm="1">
        <f t="array" ref="AY223">_xlfn.XLOOKUP(AY$1,'Copy of PY1 Data(H)'!$A$1:$CZ$1,_xlfn.XLOOKUP($A223,'Copy of PY1 Data(H)'!$A$1:$A$288,'Copy of PY1 Data(H)'!$A$1:$CZ$288))</f>
        <v>0</v>
      </c>
      <c r="AZ223" s="180" cm="1">
        <f t="array" ref="AZ223">_xlfn.XLOOKUP(AZ$1,'Copy of PY1 Data(H)'!$A$1:$CZ$1,_xlfn.XLOOKUP($A223,'Copy of PY1 Data(H)'!$A$1:$A$288,'Copy of PY1 Data(H)'!$A$1:$CZ$288))</f>
        <v>0</v>
      </c>
      <c r="BA223" s="180" cm="1">
        <f t="array" ref="BA223">_xlfn.XLOOKUP(BA$1,'Copy of PY1 Data(H)'!$A$1:$CZ$1,_xlfn.XLOOKUP($A223,'Copy of PY1 Data(H)'!$A$1:$A$288,'Copy of PY1 Data(H)'!$A$1:$CZ$288))</f>
        <v>0</v>
      </c>
      <c r="BB223" s="180" cm="1">
        <f t="array" ref="BB223">_xlfn.XLOOKUP(BB$1,'Copy of PY1 Data(H)'!$A$1:$CZ$1,_xlfn.XLOOKUP($A223,'Copy of PY1 Data(H)'!$A$1:$A$288,'Copy of PY1 Data(H)'!$A$1:$CZ$288))</f>
        <v>0</v>
      </c>
      <c r="BC223" s="180" cm="1">
        <f t="array" ref="BC223">_xlfn.XLOOKUP(BC$1,'Copy of PY1 Data(H)'!$A$1:$CZ$1,_xlfn.XLOOKUP($A223,'Copy of PY1 Data(H)'!$A$1:$A$288,'Copy of PY1 Data(H)'!$A$1:$CZ$288))</f>
        <v>0</v>
      </c>
      <c r="BD223" s="180" cm="1">
        <f t="array" ref="BD223">_xlfn.XLOOKUP(BD$1,'Copy of PY1 Data(H)'!$A$1:$CZ$1,_xlfn.XLOOKUP($A223,'Copy of PY1 Data(H)'!$A$1:$A$288,'Copy of PY1 Data(H)'!$A$1:$CZ$288))</f>
        <v>0</v>
      </c>
      <c r="BE223" s="180" cm="1">
        <f t="array" ref="BE223">_xlfn.XLOOKUP(BE$1,'Copy of PY1 Data(H)'!$A$1:$CZ$1,_xlfn.XLOOKUP($A223,'Copy of PY1 Data(H)'!$A$1:$A$288,'Copy of PY1 Data(H)'!$A$1:$CZ$288))</f>
        <v>0</v>
      </c>
      <c r="BF223" s="180" cm="1">
        <f t="array" ref="BF223">_xlfn.XLOOKUP(BF$1,'Copy of PY1 Data(H)'!$A$1:$CZ$1,_xlfn.XLOOKUP($A223,'Copy of PY1 Data(H)'!$A$1:$A$288,'Copy of PY1 Data(H)'!$A$1:$CZ$288))</f>
        <v>0</v>
      </c>
      <c r="BG223" s="180" cm="1">
        <f t="array" ref="BG223">_xlfn.XLOOKUP(BG$1,'Copy of PY1 Data(H)'!$A$1:$CZ$1,_xlfn.XLOOKUP($A223,'Copy of PY1 Data(H)'!$A$1:$A$288,'Copy of PY1 Data(H)'!$A$1:$CZ$288))</f>
        <v>0</v>
      </c>
      <c r="BH223" s="180" cm="1">
        <f t="array" ref="BH223">_xlfn.XLOOKUP(BH$1,'Copy of PY1 Data(H)'!$A$1:$CZ$1,_xlfn.XLOOKUP($A223,'Copy of PY1 Data(H)'!$A$1:$A$288,'Copy of PY1 Data(H)'!$A$1:$CZ$288))</f>
        <v>0</v>
      </c>
      <c r="BI223" s="180" cm="1">
        <f t="array" ref="BI223">_xlfn.XLOOKUP(BI$1,'Copy of PY1 Data(H)'!$A$1:$CZ$1,_xlfn.XLOOKUP($A223,'Copy of PY1 Data(H)'!$A$1:$A$288,'Copy of PY1 Data(H)'!$A$1:$CZ$288))</f>
        <v>0</v>
      </c>
      <c r="BJ223" s="180" cm="1">
        <f t="array" ref="BJ223">_xlfn.XLOOKUP(BJ$1,'Copy of PY1 Data(H)'!$A$1:$CZ$1,_xlfn.XLOOKUP($A223,'Copy of PY1 Data(H)'!$A$1:$A$288,'Copy of PY1 Data(H)'!$A$1:$CZ$288))</f>
        <v>0</v>
      </c>
      <c r="BK223" s="180" cm="1">
        <f t="array" ref="BK223">_xlfn.XLOOKUP(BK$1,'Copy of PY1 Data(H)'!$A$1:$CZ$1,_xlfn.XLOOKUP($A223,'Copy of PY1 Data(H)'!$A$1:$A$288,'Copy of PY1 Data(H)'!$A$1:$CZ$288))</f>
        <v>0</v>
      </c>
      <c r="BL223" s="180" cm="1">
        <f t="array" ref="BL223">_xlfn.XLOOKUP(BL$1,'Copy of PY1 Data(H)'!$A$1:$CZ$1,_xlfn.XLOOKUP($A223,'Copy of PY1 Data(H)'!$A$1:$A$288,'Copy of PY1 Data(H)'!$A$1:$CZ$288))</f>
        <v>0</v>
      </c>
      <c r="BM223" s="180" cm="1">
        <f t="array" ref="BM223">_xlfn.XLOOKUP(BM$1,'Copy of PY1 Data(H)'!$A$1:$CZ$1,_xlfn.XLOOKUP($A223,'Copy of PY1 Data(H)'!$A$1:$A$288,'Copy of PY1 Data(H)'!$A$1:$CZ$288))</f>
        <v>0</v>
      </c>
      <c r="BN223" s="180" cm="1">
        <f t="array" ref="BN223">_xlfn.XLOOKUP(BN$1,'Copy of PY1 Data(H)'!$A$1:$CZ$1,_xlfn.XLOOKUP($A223,'Copy of PY1 Data(H)'!$A$1:$A$288,'Copy of PY1 Data(H)'!$A$1:$CZ$288))</f>
        <v>0</v>
      </c>
      <c r="BO223" s="180" cm="1">
        <f t="array" ref="BO223">_xlfn.XLOOKUP(BO$1,'Copy of PY1 Data(H)'!$A$1:$CZ$1,_xlfn.XLOOKUP($A223,'Copy of PY1 Data(H)'!$A$1:$A$288,'Copy of PY1 Data(H)'!$A$1:$CZ$288))</f>
        <v>0</v>
      </c>
      <c r="BP223" s="180" cm="1">
        <f t="array" ref="BP223">_xlfn.XLOOKUP(BP$1,'Copy of PY1 Data(H)'!$A$1:$CZ$1,_xlfn.XLOOKUP($A223,'Copy of PY1 Data(H)'!$A$1:$A$288,'Copy of PY1 Data(H)'!$A$1:$CZ$288))</f>
        <v>0</v>
      </c>
      <c r="BQ223" s="180" cm="1">
        <f t="array" ref="BQ223">_xlfn.XLOOKUP(BQ$1,'Copy of PY1 Data(H)'!$A$1:$CZ$1,_xlfn.XLOOKUP($A223,'Copy of PY1 Data(H)'!$A$1:$A$288,'Copy of PY1 Data(H)'!$A$1:$CZ$288))</f>
        <v>0</v>
      </c>
      <c r="BR223" s="180" cm="1">
        <f t="array" ref="BR223">_xlfn.XLOOKUP(BR$1,'Copy of PY1 Data(H)'!$A$1:$CZ$1,_xlfn.XLOOKUP($A223,'Copy of PY1 Data(H)'!$A$1:$A$288,'Copy of PY1 Data(H)'!$A$1:$CZ$288))</f>
        <v>0</v>
      </c>
      <c r="BS223" s="180" cm="1">
        <f t="array" ref="BS223">_xlfn.XLOOKUP(BS$1,'Copy of PY1 Data(H)'!$A$1:$CZ$1,_xlfn.XLOOKUP($A223,'Copy of PY1 Data(H)'!$A$1:$A$288,'Copy of PY1 Data(H)'!$A$1:$CZ$288))</f>
        <v>0</v>
      </c>
      <c r="BT223" s="180" cm="1">
        <f t="array" ref="BT223">_xlfn.XLOOKUP(BT$1,'Copy of PY1 Data(H)'!$A$1:$CZ$1,_xlfn.XLOOKUP($A223,'Copy of PY1 Data(H)'!$A$1:$A$288,'Copy of PY1 Data(H)'!$A$1:$CZ$288))</f>
        <v>0</v>
      </c>
      <c r="BU223" s="180" cm="1">
        <f t="array" ref="BU223">_xlfn.XLOOKUP(BU$1,'Copy of PY1 Data(H)'!$A$1:$CZ$1,_xlfn.XLOOKUP($A223,'Copy of PY1 Data(H)'!$A$1:$A$288,'Copy of PY1 Data(H)'!$A$1:$CZ$288))</f>
        <v>0</v>
      </c>
      <c r="BV223" s="180" cm="1">
        <f t="array" ref="BV223">_xlfn.XLOOKUP(BV$1,'Copy of PY1 Data(H)'!$A$1:$CZ$1,_xlfn.XLOOKUP($A223,'Copy of PY1 Data(H)'!$A$1:$A$288,'Copy of PY1 Data(H)'!$A$1:$CZ$288))</f>
        <v>0</v>
      </c>
      <c r="BW223" s="180" cm="1">
        <f t="array" ref="BW223">_xlfn.XLOOKUP(BW$1,'Copy of PY1 Data(H)'!$A$1:$CZ$1,_xlfn.XLOOKUP($A223,'Copy of PY1 Data(H)'!$A$1:$A$288,'Copy of PY1 Data(H)'!$A$1:$CZ$288))</f>
        <v>0</v>
      </c>
      <c r="BX223" s="180" cm="1">
        <f t="array" ref="BX223">_xlfn.XLOOKUP(BX$1,'Copy of PY1 Data(H)'!$A$1:$CZ$1,_xlfn.XLOOKUP($A223,'Copy of PY1 Data(H)'!$A$1:$A$288,'Copy of PY1 Data(H)'!$A$1:$CZ$288))</f>
        <v>0</v>
      </c>
      <c r="BY223" s="180" cm="1">
        <f t="array" ref="BY223">_xlfn.XLOOKUP(BY$1,'Copy of PY1 Data(H)'!$A$1:$CZ$1,_xlfn.XLOOKUP($A223,'Copy of PY1 Data(H)'!$A$1:$A$288,'Copy of PY1 Data(H)'!$A$1:$CZ$288))</f>
        <v>0</v>
      </c>
      <c r="BZ223" s="180" cm="1">
        <f t="array" ref="BZ223">_xlfn.XLOOKUP(BZ$1,'Copy of PY1 Data(H)'!$A$1:$CZ$1,_xlfn.XLOOKUP($A223,'Copy of PY1 Data(H)'!$A$1:$A$288,'Copy of PY1 Data(H)'!$A$1:$CZ$288))</f>
        <v>0</v>
      </c>
      <c r="CA223" s="180" cm="1">
        <f t="array" ref="CA223">_xlfn.XLOOKUP(CA$1,'Copy of PY1 Data(H)'!$A$1:$CZ$1,_xlfn.XLOOKUP($A223,'Copy of PY1 Data(H)'!$A$1:$A$288,'Copy of PY1 Data(H)'!$A$1:$CZ$288))</f>
        <v>0</v>
      </c>
      <c r="CB223" s="180" cm="1">
        <f t="array" ref="CB223">_xlfn.XLOOKUP(CB$1,'Copy of PY1 Data(H)'!$A$1:$CZ$1,_xlfn.XLOOKUP($A223,'Copy of PY1 Data(H)'!$A$1:$A$288,'Copy of PY1 Data(H)'!$A$1:$CZ$288))</f>
        <v>0</v>
      </c>
      <c r="CC223" s="180" cm="1">
        <f t="array" ref="CC223">_xlfn.XLOOKUP(CC$1,'Copy of PY1 Data(H)'!$A$1:$CZ$1,_xlfn.XLOOKUP($A223,'Copy of PY1 Data(H)'!$A$1:$A$288,'Copy of PY1 Data(H)'!$A$1:$CZ$288))</f>
        <v>0</v>
      </c>
      <c r="CD223" s="180" cm="1">
        <f t="array" ref="CD223">_xlfn.XLOOKUP(CD$1,'Copy of PY1 Data(H)'!$A$1:$CZ$1,_xlfn.XLOOKUP($A223,'Copy of PY1 Data(H)'!$A$1:$A$288,'Copy of PY1 Data(H)'!$A$1:$CZ$288))</f>
        <v>0</v>
      </c>
    </row>
    <row r="224" spans="1:82" s="968" customFormat="1" x14ac:dyDescent="0.3">
      <c r="B224" s="968" t="s">
        <v>2969</v>
      </c>
      <c r="D224" s="968" t="e" cm="1">
        <f t="array" ref="D224">_xlfn.XLOOKUP(D$1,'Copy of PY1 Data(H)'!$A$1:$CZ$1,_xlfn.XLOOKUP($B224,'Copy of PY1 Data(H)'!$A$1:$A$288,'Copy of PY1 Data(H)'!$A$1:$CZ$288))</f>
        <v>#N/A</v>
      </c>
      <c r="E224" s="968" t="e" cm="1">
        <f t="array" ref="E224">_xlfn.XLOOKUP(E$1,'Copy of PY1 Data(H)'!$A$1:$CZ$1,_xlfn.XLOOKUP($B224,'Copy of PY1 Data(H)'!$A$1:$A$288,'Copy of PY1 Data(H)'!$A$1:$CZ$288))</f>
        <v>#N/A</v>
      </c>
      <c r="F224" s="968" t="e" cm="1">
        <f t="array" ref="F224">_xlfn.XLOOKUP(F$1,'Copy of PY1 Data(H)'!$A$1:$CZ$1,_xlfn.XLOOKUP($B224,'Copy of PY1 Data(H)'!$A$1:$A$288,'Copy of PY1 Data(H)'!$A$1:$CZ$288))</f>
        <v>#N/A</v>
      </c>
      <c r="G224" s="968" t="e" cm="1">
        <f t="array" ref="G224">_xlfn.XLOOKUP(G$1,'Copy of PY1 Data(H)'!$A$1:$CZ$1,_xlfn.XLOOKUP($B224,'Copy of PY1 Data(H)'!$A$1:$A$288,'Copy of PY1 Data(H)'!$A$1:$CZ$288))</f>
        <v>#N/A</v>
      </c>
      <c r="H224" s="968" t="e" cm="1">
        <f t="array" ref="H224">_xlfn.XLOOKUP(H$1,'Copy of PY1 Data(H)'!$A$1:$CZ$1,_xlfn.XLOOKUP($B224,'Copy of PY1 Data(H)'!$A$1:$A$288,'Copy of PY1 Data(H)'!$A$1:$CZ$288))</f>
        <v>#N/A</v>
      </c>
      <c r="I224" s="968" t="e" cm="1">
        <f t="array" ref="I224">_xlfn.XLOOKUP(I$1,'Copy of PY1 Data(H)'!$A$1:$CZ$1,_xlfn.XLOOKUP($B224,'Copy of PY1 Data(H)'!$A$1:$A$288,'Copy of PY1 Data(H)'!$A$1:$CZ$288))</f>
        <v>#N/A</v>
      </c>
      <c r="J224" s="968" t="e" cm="1">
        <f t="array" ref="J224">_xlfn.XLOOKUP(J$1,'Copy of PY1 Data(H)'!$A$1:$CZ$1,_xlfn.XLOOKUP($B224,'Copy of PY1 Data(H)'!$A$1:$A$288,'Copy of PY1 Data(H)'!$A$1:$CZ$288))</f>
        <v>#N/A</v>
      </c>
      <c r="K224" s="968" t="e" cm="1">
        <f t="array" ref="K224">_xlfn.XLOOKUP(K$1,'Copy of PY1 Data(H)'!$A$1:$CZ$1,_xlfn.XLOOKUP($B224,'Copy of PY1 Data(H)'!$A$1:$A$288,'Copy of PY1 Data(H)'!$A$1:$CZ$288))</f>
        <v>#N/A</v>
      </c>
      <c r="L224" s="968" t="e" cm="1">
        <f t="array" ref="L224">_xlfn.XLOOKUP(L$1,'Copy of PY1 Data(H)'!$A$1:$CZ$1,_xlfn.XLOOKUP($B224,'Copy of PY1 Data(H)'!$A$1:$A$288,'Copy of PY1 Data(H)'!$A$1:$CZ$288))</f>
        <v>#N/A</v>
      </c>
      <c r="M224" s="968" t="e" cm="1">
        <f t="array" ref="M224">_xlfn.XLOOKUP(M$1,'Copy of PY1 Data(H)'!$A$1:$CZ$1,_xlfn.XLOOKUP($B224,'Copy of PY1 Data(H)'!$A$1:$A$288,'Copy of PY1 Data(H)'!$A$1:$CZ$288))</f>
        <v>#N/A</v>
      </c>
      <c r="N224" s="968" t="e" cm="1">
        <f t="array" ref="N224">_xlfn.XLOOKUP(N$1,'Copy of PY1 Data(H)'!$A$1:$CZ$1,_xlfn.XLOOKUP($B224,'Copy of PY1 Data(H)'!$A$1:$A$288,'Copy of PY1 Data(H)'!$A$1:$CZ$288))</f>
        <v>#N/A</v>
      </c>
      <c r="O224" s="968" t="e" cm="1">
        <f t="array" ref="O224">_xlfn.XLOOKUP(O$1,'Copy of PY1 Data(H)'!$A$1:$CZ$1,_xlfn.XLOOKUP($B224,'Copy of PY1 Data(H)'!$A$1:$A$288,'Copy of PY1 Data(H)'!$A$1:$CZ$288))</f>
        <v>#N/A</v>
      </c>
      <c r="P224" s="968" t="e" cm="1">
        <f t="array" ref="P224">_xlfn.XLOOKUP(P$1,'Copy of PY1 Data(H)'!$A$1:$CZ$1,_xlfn.XLOOKUP($B224,'Copy of PY1 Data(H)'!$A$1:$A$288,'Copy of PY1 Data(H)'!$A$1:$CZ$288))</f>
        <v>#N/A</v>
      </c>
      <c r="Q224" s="968" t="e" cm="1">
        <f t="array" ref="Q224">_xlfn.XLOOKUP(Q$1,'Copy of PY1 Data(H)'!$A$1:$CZ$1,_xlfn.XLOOKUP($B224,'Copy of PY1 Data(H)'!$A$1:$A$288,'Copy of PY1 Data(H)'!$A$1:$CZ$288))</f>
        <v>#N/A</v>
      </c>
      <c r="R224" s="968" t="e" cm="1">
        <f t="array" ref="R224">_xlfn.XLOOKUP(R$1,'Copy of PY1 Data(H)'!$A$1:$CZ$1,_xlfn.XLOOKUP($B224,'Copy of PY1 Data(H)'!$A$1:$A$288,'Copy of PY1 Data(H)'!$A$1:$CZ$288))</f>
        <v>#N/A</v>
      </c>
      <c r="S224" s="968" t="e" cm="1">
        <f t="array" ref="S224">_xlfn.XLOOKUP(S$1,'Copy of PY1 Data(H)'!$A$1:$CZ$1,_xlfn.XLOOKUP($B224,'Copy of PY1 Data(H)'!$A$1:$A$288,'Copy of PY1 Data(H)'!$A$1:$CZ$288))</f>
        <v>#N/A</v>
      </c>
      <c r="T224" s="968" t="e" cm="1">
        <f t="array" ref="T224">_xlfn.XLOOKUP(T$1,'Copy of PY1 Data(H)'!$A$1:$CZ$1,_xlfn.XLOOKUP($B224,'Copy of PY1 Data(H)'!$A$1:$A$288,'Copy of PY1 Data(H)'!$A$1:$CZ$288))</f>
        <v>#N/A</v>
      </c>
      <c r="U224" s="968" t="e" cm="1">
        <f t="array" ref="U224">_xlfn.XLOOKUP(U$1,'Copy of PY1 Data(H)'!$A$1:$CZ$1,_xlfn.XLOOKUP($B224,'Copy of PY1 Data(H)'!$A$1:$A$288,'Copy of PY1 Data(H)'!$A$1:$CZ$288))</f>
        <v>#N/A</v>
      </c>
      <c r="V224" s="968" t="e" cm="1">
        <f t="array" ref="V224">_xlfn.XLOOKUP(V$1,'Copy of PY1 Data(H)'!$A$1:$CZ$1,_xlfn.XLOOKUP($B224,'Copy of PY1 Data(H)'!$A$1:$A$288,'Copy of PY1 Data(H)'!$A$1:$CZ$288))</f>
        <v>#N/A</v>
      </c>
      <c r="W224" s="968" t="e" cm="1">
        <f t="array" ref="W224">_xlfn.XLOOKUP(W$1,'Copy of PY1 Data(H)'!$A$1:$CZ$1,_xlfn.XLOOKUP($B224,'Copy of PY1 Data(H)'!$A$1:$A$288,'Copy of PY1 Data(H)'!$A$1:$CZ$288))</f>
        <v>#N/A</v>
      </c>
      <c r="X224" s="968" t="e" cm="1">
        <f t="array" ref="X224">_xlfn.XLOOKUP(X$1,'Copy of PY1 Data(H)'!$A$1:$CZ$1,_xlfn.XLOOKUP($B224,'Copy of PY1 Data(H)'!$A$1:$A$288,'Copy of PY1 Data(H)'!$A$1:$CZ$288))</f>
        <v>#N/A</v>
      </c>
      <c r="Y224" s="968" t="e" cm="1">
        <f t="array" ref="Y224">_xlfn.XLOOKUP(Y$1,'Copy of PY1 Data(H)'!$A$1:$CZ$1,_xlfn.XLOOKUP($B224,'Copy of PY1 Data(H)'!$A$1:$A$288,'Copy of PY1 Data(H)'!$A$1:$CZ$288))</f>
        <v>#N/A</v>
      </c>
      <c r="Z224" s="968" t="e" cm="1">
        <f t="array" ref="Z224">_xlfn.XLOOKUP(Z$1,'Copy of PY1 Data(H)'!$A$1:$CZ$1,_xlfn.XLOOKUP($B224,'Copy of PY1 Data(H)'!$A$1:$A$288,'Copy of PY1 Data(H)'!$A$1:$CZ$288))</f>
        <v>#N/A</v>
      </c>
      <c r="AA224" s="968" t="e" cm="1">
        <f t="array" ref="AA224">_xlfn.XLOOKUP(AA$1,'Copy of PY1 Data(H)'!$A$1:$CZ$1,_xlfn.XLOOKUP($B224,'Copy of PY1 Data(H)'!$A$1:$A$288,'Copy of PY1 Data(H)'!$A$1:$CZ$288))</f>
        <v>#N/A</v>
      </c>
      <c r="AB224" s="968" t="e" cm="1">
        <f t="array" ref="AB224">_xlfn.XLOOKUP(AB$1,'Copy of PY1 Data(H)'!$A$1:$CZ$1,_xlfn.XLOOKUP($B224,'Copy of PY1 Data(H)'!$A$1:$A$288,'Copy of PY1 Data(H)'!$A$1:$CZ$288))</f>
        <v>#N/A</v>
      </c>
      <c r="AC224" s="968" t="e" cm="1">
        <f t="array" ref="AC224">_xlfn.XLOOKUP(AC$1,'Copy of PY1 Data(H)'!$A$1:$CZ$1,_xlfn.XLOOKUP($B224,'Copy of PY1 Data(H)'!$A$1:$A$288,'Copy of PY1 Data(H)'!$A$1:$CZ$288))</f>
        <v>#N/A</v>
      </c>
      <c r="AD224" s="968" t="e" cm="1">
        <f t="array" ref="AD224">_xlfn.XLOOKUP(AD$1,'Copy of PY1 Data(H)'!$A$1:$CZ$1,_xlfn.XLOOKUP($B224,'Copy of PY1 Data(H)'!$A$1:$A$288,'Copy of PY1 Data(H)'!$A$1:$CZ$288))</f>
        <v>#N/A</v>
      </c>
      <c r="AE224" s="968" t="e" cm="1">
        <f t="array" ref="AE224">_xlfn.XLOOKUP(AE$1,'Copy of PY1 Data(H)'!$A$1:$CZ$1,_xlfn.XLOOKUP($B224,'Copy of PY1 Data(H)'!$A$1:$A$288,'Copy of PY1 Data(H)'!$A$1:$CZ$288))</f>
        <v>#N/A</v>
      </c>
      <c r="AF224" s="968" t="e" cm="1">
        <f t="array" ref="AF224">_xlfn.XLOOKUP(AF$1,'Copy of PY1 Data(H)'!$A$1:$CZ$1,_xlfn.XLOOKUP($B224,'Copy of PY1 Data(H)'!$A$1:$A$288,'Copy of PY1 Data(H)'!$A$1:$CZ$288))</f>
        <v>#N/A</v>
      </c>
      <c r="AG224" s="968" t="e" cm="1">
        <f t="array" ref="AG224">_xlfn.XLOOKUP(AG$1,'Copy of PY1 Data(H)'!$A$1:$CZ$1,_xlfn.XLOOKUP($B224,'Copy of PY1 Data(H)'!$A$1:$A$288,'Copy of PY1 Data(H)'!$A$1:$CZ$288))</f>
        <v>#N/A</v>
      </c>
      <c r="AH224" s="968" t="e" cm="1">
        <f t="array" ref="AH224">_xlfn.XLOOKUP(AH$1,'Copy of PY1 Data(H)'!$A$1:$CZ$1,_xlfn.XLOOKUP($B224,'Copy of PY1 Data(H)'!$A$1:$A$288,'Copy of PY1 Data(H)'!$A$1:$CZ$288))</f>
        <v>#N/A</v>
      </c>
      <c r="AI224" s="968" t="e" cm="1">
        <f t="array" ref="AI224">_xlfn.XLOOKUP(AI$1,'Copy of PY1 Data(H)'!$A$1:$CZ$1,_xlfn.XLOOKUP($B224,'Copy of PY1 Data(H)'!$A$1:$A$288,'Copy of PY1 Data(H)'!$A$1:$CZ$288))</f>
        <v>#N/A</v>
      </c>
      <c r="AJ224" s="968" t="e" cm="1">
        <f t="array" ref="AJ224">_xlfn.XLOOKUP(AJ$1,'Copy of PY1 Data(H)'!$A$1:$CZ$1,_xlfn.XLOOKUP($B224,'Copy of PY1 Data(H)'!$A$1:$A$288,'Copy of PY1 Data(H)'!$A$1:$CZ$288))</f>
        <v>#N/A</v>
      </c>
      <c r="AK224" s="968" t="e" cm="1">
        <f t="array" ref="AK224">_xlfn.XLOOKUP(AK$1,'Copy of PY1 Data(H)'!$A$1:$CZ$1,_xlfn.XLOOKUP($B224,'Copy of PY1 Data(H)'!$A$1:$A$288,'Copy of PY1 Data(H)'!$A$1:$CZ$288))</f>
        <v>#N/A</v>
      </c>
      <c r="AL224" s="968" t="e" cm="1">
        <f t="array" ref="AL224">_xlfn.XLOOKUP(AL$1,'Copy of PY1 Data(H)'!$A$1:$CZ$1,_xlfn.XLOOKUP($B224,'Copy of PY1 Data(H)'!$A$1:$A$288,'Copy of PY1 Data(H)'!$A$1:$CZ$288))</f>
        <v>#N/A</v>
      </c>
      <c r="AM224" s="968" t="e" cm="1">
        <f t="array" ref="AM224">_xlfn.XLOOKUP(AM$1,'Copy of PY1 Data(H)'!$A$1:$CZ$1,_xlfn.XLOOKUP($B224,'Copy of PY1 Data(H)'!$A$1:$A$288,'Copy of PY1 Data(H)'!$A$1:$CZ$288))</f>
        <v>#N/A</v>
      </c>
      <c r="AN224" s="968" t="e" cm="1">
        <f t="array" ref="AN224">_xlfn.XLOOKUP(AN$1,'Copy of PY1 Data(H)'!$A$1:$CZ$1,_xlfn.XLOOKUP($B224,'Copy of PY1 Data(H)'!$A$1:$A$288,'Copy of PY1 Data(H)'!$A$1:$CZ$288))</f>
        <v>#N/A</v>
      </c>
      <c r="AO224" s="968" t="e" cm="1">
        <f t="array" ref="AO224">_xlfn.XLOOKUP(AO$1,'Copy of PY1 Data(H)'!$A$1:$CZ$1,_xlfn.XLOOKUP($B224,'Copy of PY1 Data(H)'!$A$1:$A$288,'Copy of PY1 Data(H)'!$A$1:$CZ$288))</f>
        <v>#N/A</v>
      </c>
      <c r="AP224" s="968" t="e" cm="1">
        <f t="array" ref="AP224">_xlfn.XLOOKUP(AP$1,'Copy of PY1 Data(H)'!$A$1:$CZ$1,_xlfn.XLOOKUP($B224,'Copy of PY1 Data(H)'!$A$1:$A$288,'Copy of PY1 Data(H)'!$A$1:$CZ$288))</f>
        <v>#N/A</v>
      </c>
      <c r="AQ224" s="968" t="e" cm="1">
        <f t="array" ref="AQ224">_xlfn.XLOOKUP(AQ$1,'Copy of PY1 Data(H)'!$A$1:$CZ$1,_xlfn.XLOOKUP($B224,'Copy of PY1 Data(H)'!$A$1:$A$288,'Copy of PY1 Data(H)'!$A$1:$CZ$288))</f>
        <v>#N/A</v>
      </c>
      <c r="AR224" s="968" t="e" cm="1">
        <f t="array" ref="AR224">_xlfn.XLOOKUP(AR$1,'Copy of PY1 Data(H)'!$A$1:$CZ$1,_xlfn.XLOOKUP($B224,'Copy of PY1 Data(H)'!$A$1:$A$288,'Copy of PY1 Data(H)'!$A$1:$CZ$288))</f>
        <v>#N/A</v>
      </c>
      <c r="AS224" s="968" t="e" cm="1">
        <f t="array" ref="AS224">_xlfn.XLOOKUP(AS$1,'Copy of PY1 Data(H)'!$A$1:$CZ$1,_xlfn.XLOOKUP($B224,'Copy of PY1 Data(H)'!$A$1:$A$288,'Copy of PY1 Data(H)'!$A$1:$CZ$288))</f>
        <v>#N/A</v>
      </c>
      <c r="AT224" s="968" t="e" cm="1">
        <f t="array" ref="AT224">_xlfn.XLOOKUP(AT$1,'Copy of PY1 Data(H)'!$A$1:$CZ$1,_xlfn.XLOOKUP($B224,'Copy of PY1 Data(H)'!$A$1:$A$288,'Copy of PY1 Data(H)'!$A$1:$CZ$288))</f>
        <v>#N/A</v>
      </c>
      <c r="AU224" s="968" t="e" cm="1">
        <f t="array" ref="AU224">_xlfn.XLOOKUP(AU$1,'Copy of PY1 Data(H)'!$A$1:$CZ$1,_xlfn.XLOOKUP($B224,'Copy of PY1 Data(H)'!$A$1:$A$288,'Copy of PY1 Data(H)'!$A$1:$CZ$288))</f>
        <v>#N/A</v>
      </c>
      <c r="AV224" s="968" t="e" cm="1">
        <f t="array" ref="AV224">_xlfn.XLOOKUP(AV$1,'Copy of PY1 Data(H)'!$A$1:$CZ$1,_xlfn.XLOOKUP($B224,'Copy of PY1 Data(H)'!$A$1:$A$288,'Copy of PY1 Data(H)'!$A$1:$CZ$288))</f>
        <v>#N/A</v>
      </c>
      <c r="AW224" s="968" t="e" cm="1">
        <f t="array" ref="AW224">_xlfn.XLOOKUP(AW$1,'Copy of PY1 Data(H)'!$A$1:$CZ$1,_xlfn.XLOOKUP($B224,'Copy of PY1 Data(H)'!$A$1:$A$288,'Copy of PY1 Data(H)'!$A$1:$CZ$288))</f>
        <v>#N/A</v>
      </c>
      <c r="AX224" s="968" t="e" cm="1">
        <f t="array" ref="AX224">_xlfn.XLOOKUP(AX$1,'Copy of PY1 Data(H)'!$A$1:$CZ$1,_xlfn.XLOOKUP($B224,'Copy of PY1 Data(H)'!$A$1:$A$288,'Copy of PY1 Data(H)'!$A$1:$CZ$288))</f>
        <v>#N/A</v>
      </c>
      <c r="AY224" s="968" t="e" cm="1">
        <f t="array" ref="AY224">_xlfn.XLOOKUP(AY$1,'Copy of PY1 Data(H)'!$A$1:$CZ$1,_xlfn.XLOOKUP($B224,'Copy of PY1 Data(H)'!$A$1:$A$288,'Copy of PY1 Data(H)'!$A$1:$CZ$288))</f>
        <v>#N/A</v>
      </c>
      <c r="AZ224" s="968" t="e" cm="1">
        <f t="array" ref="AZ224">_xlfn.XLOOKUP(AZ$1,'Copy of PY1 Data(H)'!$A$1:$CZ$1,_xlfn.XLOOKUP($B224,'Copy of PY1 Data(H)'!$A$1:$A$288,'Copy of PY1 Data(H)'!$A$1:$CZ$288))</f>
        <v>#N/A</v>
      </c>
      <c r="BA224" s="968" t="e" cm="1">
        <f t="array" ref="BA224">_xlfn.XLOOKUP(BA$1,'Copy of PY1 Data(H)'!$A$1:$CZ$1,_xlfn.XLOOKUP($B224,'Copy of PY1 Data(H)'!$A$1:$A$288,'Copy of PY1 Data(H)'!$A$1:$CZ$288))</f>
        <v>#N/A</v>
      </c>
      <c r="BB224" s="968" t="e" cm="1">
        <f t="array" ref="BB224">_xlfn.XLOOKUP(BB$1,'Copy of PY1 Data(H)'!$A$1:$CZ$1,_xlfn.XLOOKUP($B224,'Copy of PY1 Data(H)'!$A$1:$A$288,'Copy of PY1 Data(H)'!$A$1:$CZ$288))</f>
        <v>#N/A</v>
      </c>
      <c r="BC224" s="968" t="e" cm="1">
        <f t="array" ref="BC224">_xlfn.XLOOKUP(BC$1,'Copy of PY1 Data(H)'!$A$1:$CZ$1,_xlfn.XLOOKUP($B224,'Copy of PY1 Data(H)'!$A$1:$A$288,'Copy of PY1 Data(H)'!$A$1:$CZ$288))</f>
        <v>#N/A</v>
      </c>
      <c r="BD224" s="968" t="e" cm="1">
        <f t="array" ref="BD224">_xlfn.XLOOKUP(BD$1,'Copy of PY1 Data(H)'!$A$1:$CZ$1,_xlfn.XLOOKUP($B224,'Copy of PY1 Data(H)'!$A$1:$A$288,'Copy of PY1 Data(H)'!$A$1:$CZ$288))</f>
        <v>#N/A</v>
      </c>
      <c r="BE224" s="968" t="e" cm="1">
        <f t="array" ref="BE224">_xlfn.XLOOKUP(BE$1,'Copy of PY1 Data(H)'!$A$1:$CZ$1,_xlfn.XLOOKUP($B224,'Copy of PY1 Data(H)'!$A$1:$A$288,'Copy of PY1 Data(H)'!$A$1:$CZ$288))</f>
        <v>#N/A</v>
      </c>
      <c r="BF224" s="968" t="e" cm="1">
        <f t="array" ref="BF224">_xlfn.XLOOKUP(BF$1,'Copy of PY1 Data(H)'!$A$1:$CZ$1,_xlfn.XLOOKUP($B224,'Copy of PY1 Data(H)'!$A$1:$A$288,'Copy of PY1 Data(H)'!$A$1:$CZ$288))</f>
        <v>#N/A</v>
      </c>
      <c r="BG224" s="968" t="e" cm="1">
        <f t="array" ref="BG224">_xlfn.XLOOKUP(BG$1,'Copy of PY1 Data(H)'!$A$1:$CZ$1,_xlfn.XLOOKUP($B224,'Copy of PY1 Data(H)'!$A$1:$A$288,'Copy of PY1 Data(H)'!$A$1:$CZ$288))</f>
        <v>#N/A</v>
      </c>
      <c r="BH224" s="968" t="e" cm="1">
        <f t="array" ref="BH224">_xlfn.XLOOKUP(BH$1,'Copy of PY1 Data(H)'!$A$1:$CZ$1,_xlfn.XLOOKUP($B224,'Copy of PY1 Data(H)'!$A$1:$A$288,'Copy of PY1 Data(H)'!$A$1:$CZ$288))</f>
        <v>#N/A</v>
      </c>
      <c r="BI224" s="968" t="e" cm="1">
        <f t="array" ref="BI224">_xlfn.XLOOKUP(BI$1,'Copy of PY1 Data(H)'!$A$1:$CZ$1,_xlfn.XLOOKUP($B224,'Copy of PY1 Data(H)'!$A$1:$A$288,'Copy of PY1 Data(H)'!$A$1:$CZ$288))</f>
        <v>#N/A</v>
      </c>
      <c r="BJ224" s="968" t="e" cm="1">
        <f t="array" ref="BJ224">_xlfn.XLOOKUP(BJ$1,'Copy of PY1 Data(H)'!$A$1:$CZ$1,_xlfn.XLOOKUP($B224,'Copy of PY1 Data(H)'!$A$1:$A$288,'Copy of PY1 Data(H)'!$A$1:$CZ$288))</f>
        <v>#N/A</v>
      </c>
      <c r="BK224" s="968" t="e" cm="1">
        <f t="array" ref="BK224">_xlfn.XLOOKUP(BK$1,'Copy of PY1 Data(H)'!$A$1:$CZ$1,_xlfn.XLOOKUP($B224,'Copy of PY1 Data(H)'!$A$1:$A$288,'Copy of PY1 Data(H)'!$A$1:$CZ$288))</f>
        <v>#N/A</v>
      </c>
      <c r="BL224" s="968" t="e" cm="1">
        <f t="array" ref="BL224">_xlfn.XLOOKUP(BL$1,'Copy of PY1 Data(H)'!$A$1:$CZ$1,_xlfn.XLOOKUP($B224,'Copy of PY1 Data(H)'!$A$1:$A$288,'Copy of PY1 Data(H)'!$A$1:$CZ$288))</f>
        <v>#N/A</v>
      </c>
      <c r="BM224" s="968" t="e" cm="1">
        <f t="array" ref="BM224">_xlfn.XLOOKUP(BM$1,'Copy of PY1 Data(H)'!$A$1:$CZ$1,_xlfn.XLOOKUP($B224,'Copy of PY1 Data(H)'!$A$1:$A$288,'Copy of PY1 Data(H)'!$A$1:$CZ$288))</f>
        <v>#N/A</v>
      </c>
      <c r="BN224" s="968" t="e" cm="1">
        <f t="array" ref="BN224">_xlfn.XLOOKUP(BN$1,'Copy of PY1 Data(H)'!$A$1:$CZ$1,_xlfn.XLOOKUP($B224,'Copy of PY1 Data(H)'!$A$1:$A$288,'Copy of PY1 Data(H)'!$A$1:$CZ$288))</f>
        <v>#N/A</v>
      </c>
      <c r="BO224" s="968" t="e" cm="1">
        <f t="array" ref="BO224">_xlfn.XLOOKUP(BO$1,'Copy of PY1 Data(H)'!$A$1:$CZ$1,_xlfn.XLOOKUP($B224,'Copy of PY1 Data(H)'!$A$1:$A$288,'Copy of PY1 Data(H)'!$A$1:$CZ$288))</f>
        <v>#N/A</v>
      </c>
      <c r="BP224" s="968" t="e" cm="1">
        <f t="array" ref="BP224">_xlfn.XLOOKUP(BP$1,'Copy of PY1 Data(H)'!$A$1:$CZ$1,_xlfn.XLOOKUP($B224,'Copy of PY1 Data(H)'!$A$1:$A$288,'Copy of PY1 Data(H)'!$A$1:$CZ$288))</f>
        <v>#N/A</v>
      </c>
      <c r="BQ224" s="968" t="e" cm="1">
        <f t="array" ref="BQ224">_xlfn.XLOOKUP(BQ$1,'Copy of PY1 Data(H)'!$A$1:$CZ$1,_xlfn.XLOOKUP($B224,'Copy of PY1 Data(H)'!$A$1:$A$288,'Copy of PY1 Data(H)'!$A$1:$CZ$288))</f>
        <v>#N/A</v>
      </c>
      <c r="BR224" s="968" t="e" cm="1">
        <f t="array" ref="BR224">_xlfn.XLOOKUP(BR$1,'Copy of PY1 Data(H)'!$A$1:$CZ$1,_xlfn.XLOOKUP($B224,'Copy of PY1 Data(H)'!$A$1:$A$288,'Copy of PY1 Data(H)'!$A$1:$CZ$288))</f>
        <v>#N/A</v>
      </c>
      <c r="BS224" s="968" t="e" cm="1">
        <f t="array" ref="BS224">_xlfn.XLOOKUP(BS$1,'Copy of PY1 Data(H)'!$A$1:$CZ$1,_xlfn.XLOOKUP($B224,'Copy of PY1 Data(H)'!$A$1:$A$288,'Copy of PY1 Data(H)'!$A$1:$CZ$288))</f>
        <v>#N/A</v>
      </c>
      <c r="BT224" s="968" t="e" cm="1">
        <f t="array" ref="BT224">_xlfn.XLOOKUP(BT$1,'Copy of PY1 Data(H)'!$A$1:$CZ$1,_xlfn.XLOOKUP($B224,'Copy of PY1 Data(H)'!$A$1:$A$288,'Copy of PY1 Data(H)'!$A$1:$CZ$288))</f>
        <v>#N/A</v>
      </c>
      <c r="BU224" s="968" t="e" cm="1">
        <f t="array" ref="BU224">_xlfn.XLOOKUP(BU$1,'Copy of PY1 Data(H)'!$A$1:$CZ$1,_xlfn.XLOOKUP($B224,'Copy of PY1 Data(H)'!$A$1:$A$288,'Copy of PY1 Data(H)'!$A$1:$CZ$288))</f>
        <v>#N/A</v>
      </c>
      <c r="BV224" s="968" t="e" cm="1">
        <f t="array" ref="BV224">_xlfn.XLOOKUP(BV$1,'Copy of PY1 Data(H)'!$A$1:$CZ$1,_xlfn.XLOOKUP($B224,'Copy of PY1 Data(H)'!$A$1:$A$288,'Copy of PY1 Data(H)'!$A$1:$CZ$288))</f>
        <v>#N/A</v>
      </c>
      <c r="BW224" s="968" t="e" cm="1">
        <f t="array" ref="BW224">_xlfn.XLOOKUP(BW$1,'Copy of PY1 Data(H)'!$A$1:$CZ$1,_xlfn.XLOOKUP($B224,'Copy of PY1 Data(H)'!$A$1:$A$288,'Copy of PY1 Data(H)'!$A$1:$CZ$288))</f>
        <v>#N/A</v>
      </c>
      <c r="BX224" s="968" t="e" cm="1">
        <f t="array" ref="BX224">_xlfn.XLOOKUP(BX$1,'Copy of PY1 Data(H)'!$A$1:$CZ$1,_xlfn.XLOOKUP($B224,'Copy of PY1 Data(H)'!$A$1:$A$288,'Copy of PY1 Data(H)'!$A$1:$CZ$288))</f>
        <v>#N/A</v>
      </c>
      <c r="BY224" s="968" t="e" cm="1">
        <f t="array" ref="BY224">_xlfn.XLOOKUP(BY$1,'Copy of PY1 Data(H)'!$A$1:$CZ$1,_xlfn.XLOOKUP($B224,'Copy of PY1 Data(H)'!$A$1:$A$288,'Copy of PY1 Data(H)'!$A$1:$CZ$288))</f>
        <v>#N/A</v>
      </c>
      <c r="BZ224" s="968" t="e" cm="1">
        <f t="array" ref="BZ224">_xlfn.XLOOKUP(BZ$1,'Copy of PY1 Data(H)'!$A$1:$CZ$1,_xlfn.XLOOKUP($B224,'Copy of PY1 Data(H)'!$A$1:$A$288,'Copy of PY1 Data(H)'!$A$1:$CZ$288))</f>
        <v>#N/A</v>
      </c>
      <c r="CA224" s="968" t="e" cm="1">
        <f t="array" ref="CA224">_xlfn.XLOOKUP(CA$1,'Copy of PY1 Data(H)'!$A$1:$CZ$1,_xlfn.XLOOKUP($B224,'Copy of PY1 Data(H)'!$A$1:$A$288,'Copy of PY1 Data(H)'!$A$1:$CZ$288))</f>
        <v>#N/A</v>
      </c>
      <c r="CB224" s="968" t="e" cm="1">
        <f t="array" ref="CB224">_xlfn.XLOOKUP(CB$1,'Copy of PY1 Data(H)'!$A$1:$CZ$1,_xlfn.XLOOKUP($B224,'Copy of PY1 Data(H)'!$A$1:$A$288,'Copy of PY1 Data(H)'!$A$1:$CZ$288))</f>
        <v>#N/A</v>
      </c>
      <c r="CC224" s="968" t="e" cm="1">
        <f t="array" ref="CC224">_xlfn.XLOOKUP(CC$1,'Copy of PY1 Data(H)'!$A$1:$CZ$1,_xlfn.XLOOKUP($B224,'Copy of PY1 Data(H)'!$A$1:$A$288,'Copy of PY1 Data(H)'!$A$1:$CZ$288))</f>
        <v>#N/A</v>
      </c>
      <c r="CD224" s="968" t="e" cm="1">
        <f t="array" ref="CD224">_xlfn.XLOOKUP(CD$1,'Copy of PY1 Data(H)'!$A$1:$CZ$1,_xlfn.XLOOKUP($B224,'Copy of PY1 Data(H)'!$A$1:$A$288,'Copy of PY1 Data(H)'!$A$1:$CZ$288))</f>
        <v>#N/A</v>
      </c>
    </row>
    <row r="225" spans="1:82" x14ac:dyDescent="0.3">
      <c r="A225" s="180">
        <v>621</v>
      </c>
      <c r="C225" s="180"/>
      <c r="D225" s="180" cm="1">
        <f t="array" ref="D225">_xlfn.XLOOKUP(D$1,'Copy of PY1 Data(H)'!$A$1:$CZ$1,_xlfn.XLOOKUP($A225,'Copy of PY1 Data(H)'!$A$1:$A$288,'Copy of PY1 Data(H)'!$A$1:$CZ$288))</f>
        <v>0</v>
      </c>
      <c r="E225" s="180" cm="1">
        <f t="array" ref="E225">_xlfn.XLOOKUP(E$1,'Copy of PY1 Data(H)'!$A$1:$CZ$1,_xlfn.XLOOKUP($A225,'Copy of PY1 Data(H)'!$A$1:$A$288,'Copy of PY1 Data(H)'!$A$1:$CZ$288))</f>
        <v>0</v>
      </c>
      <c r="F225" s="180" cm="1">
        <f t="array" ref="F225">_xlfn.XLOOKUP(F$1,'Copy of PY1 Data(H)'!$A$1:$CZ$1,_xlfn.XLOOKUP($A225,'Copy of PY1 Data(H)'!$A$1:$A$288,'Copy of PY1 Data(H)'!$A$1:$CZ$288))</f>
        <v>0</v>
      </c>
      <c r="G225" s="180" cm="1">
        <f t="array" ref="G225">_xlfn.XLOOKUP(G$1,'Copy of PY1 Data(H)'!$A$1:$CZ$1,_xlfn.XLOOKUP($A225,'Copy of PY1 Data(H)'!$A$1:$A$288,'Copy of PY1 Data(H)'!$A$1:$CZ$288))</f>
        <v>0</v>
      </c>
      <c r="H225" s="180" cm="1">
        <f t="array" ref="H225">_xlfn.XLOOKUP(H$1,'Copy of PY1 Data(H)'!$A$1:$CZ$1,_xlfn.XLOOKUP($A225,'Copy of PY1 Data(H)'!$A$1:$A$288,'Copy of PY1 Data(H)'!$A$1:$CZ$288))</f>
        <v>0</v>
      </c>
      <c r="I225" s="180" cm="1">
        <f t="array" ref="I225">_xlfn.XLOOKUP(I$1,'Copy of PY1 Data(H)'!$A$1:$CZ$1,_xlfn.XLOOKUP($A225,'Copy of PY1 Data(H)'!$A$1:$A$288,'Copy of PY1 Data(H)'!$A$1:$CZ$288))</f>
        <v>0</v>
      </c>
      <c r="J225" s="180" cm="1">
        <f t="array" ref="J225">_xlfn.XLOOKUP(J$1,'Copy of PY1 Data(H)'!$A$1:$CZ$1,_xlfn.XLOOKUP($A225,'Copy of PY1 Data(H)'!$A$1:$A$288,'Copy of PY1 Data(H)'!$A$1:$CZ$288))</f>
        <v>0</v>
      </c>
      <c r="K225" s="180" cm="1">
        <f t="array" ref="K225">_xlfn.XLOOKUP(K$1,'Copy of PY1 Data(H)'!$A$1:$CZ$1,_xlfn.XLOOKUP($A225,'Copy of PY1 Data(H)'!$A$1:$A$288,'Copy of PY1 Data(H)'!$A$1:$CZ$288))</f>
        <v>0</v>
      </c>
      <c r="L225" s="180" cm="1">
        <f t="array" ref="L225">_xlfn.XLOOKUP(L$1,'Copy of PY1 Data(H)'!$A$1:$CZ$1,_xlfn.XLOOKUP($A225,'Copy of PY1 Data(H)'!$A$1:$A$288,'Copy of PY1 Data(H)'!$A$1:$CZ$288))</f>
        <v>0</v>
      </c>
      <c r="M225" s="180" cm="1">
        <f t="array" ref="M225">_xlfn.XLOOKUP(M$1,'Copy of PY1 Data(H)'!$A$1:$CZ$1,_xlfn.XLOOKUP($A225,'Copy of PY1 Data(H)'!$A$1:$A$288,'Copy of PY1 Data(H)'!$A$1:$CZ$288))</f>
        <v>0</v>
      </c>
      <c r="N225" s="180" cm="1">
        <f t="array" ref="N225">_xlfn.XLOOKUP(N$1,'Copy of PY1 Data(H)'!$A$1:$CZ$1,_xlfn.XLOOKUP($A225,'Copy of PY1 Data(H)'!$A$1:$A$288,'Copy of PY1 Data(H)'!$A$1:$CZ$288))</f>
        <v>0</v>
      </c>
      <c r="O225" s="180" cm="1">
        <f t="array" ref="O225">_xlfn.XLOOKUP(O$1,'Copy of PY1 Data(H)'!$A$1:$CZ$1,_xlfn.XLOOKUP($A225,'Copy of PY1 Data(H)'!$A$1:$A$288,'Copy of PY1 Data(H)'!$A$1:$CZ$288))</f>
        <v>0</v>
      </c>
      <c r="P225" s="180" cm="1">
        <f t="array" ref="P225">_xlfn.XLOOKUP(P$1,'Copy of PY1 Data(H)'!$A$1:$CZ$1,_xlfn.XLOOKUP($A225,'Copy of PY1 Data(H)'!$A$1:$A$288,'Copy of PY1 Data(H)'!$A$1:$CZ$288))</f>
        <v>0</v>
      </c>
      <c r="Q225" s="180" cm="1">
        <f t="array" ref="Q225">_xlfn.XLOOKUP(Q$1,'Copy of PY1 Data(H)'!$A$1:$CZ$1,_xlfn.XLOOKUP($A225,'Copy of PY1 Data(H)'!$A$1:$A$288,'Copy of PY1 Data(H)'!$A$1:$CZ$288))</f>
        <v>10737851</v>
      </c>
      <c r="R225" s="180" cm="1">
        <f t="array" ref="R225">_xlfn.XLOOKUP(R$1,'Copy of PY1 Data(H)'!$A$1:$CZ$1,_xlfn.XLOOKUP($A225,'Copy of PY1 Data(H)'!$A$1:$A$288,'Copy of PY1 Data(H)'!$A$1:$CZ$288))</f>
        <v>0</v>
      </c>
      <c r="S225" s="180" cm="1">
        <f t="array" ref="S225">_xlfn.XLOOKUP(S$1,'Copy of PY1 Data(H)'!$A$1:$CZ$1,_xlfn.XLOOKUP($A225,'Copy of PY1 Data(H)'!$A$1:$A$288,'Copy of PY1 Data(H)'!$A$1:$CZ$288))</f>
        <v>0</v>
      </c>
      <c r="T225" s="180" cm="1">
        <f t="array" ref="T225">_xlfn.XLOOKUP(T$1,'Copy of PY1 Data(H)'!$A$1:$CZ$1,_xlfn.XLOOKUP($A225,'Copy of PY1 Data(H)'!$A$1:$A$288,'Copy of PY1 Data(H)'!$A$1:$CZ$288))</f>
        <v>0</v>
      </c>
      <c r="U225" s="180" cm="1">
        <f t="array" ref="U225">_xlfn.XLOOKUP(U$1,'Copy of PY1 Data(H)'!$A$1:$CZ$1,_xlfn.XLOOKUP($A225,'Copy of PY1 Data(H)'!$A$1:$A$288,'Copy of PY1 Data(H)'!$A$1:$CZ$288))</f>
        <v>0</v>
      </c>
      <c r="V225" s="180" cm="1">
        <f t="array" ref="V225">_xlfn.XLOOKUP(V$1,'Copy of PY1 Data(H)'!$A$1:$CZ$1,_xlfn.XLOOKUP($A225,'Copy of PY1 Data(H)'!$A$1:$A$288,'Copy of PY1 Data(H)'!$A$1:$CZ$288))</f>
        <v>0</v>
      </c>
      <c r="W225" s="180" cm="1">
        <f t="array" ref="W225">_xlfn.XLOOKUP(W$1,'Copy of PY1 Data(H)'!$A$1:$CZ$1,_xlfn.XLOOKUP($A225,'Copy of PY1 Data(H)'!$A$1:$A$288,'Copy of PY1 Data(H)'!$A$1:$CZ$288))</f>
        <v>0</v>
      </c>
      <c r="X225" s="180" cm="1">
        <f t="array" ref="X225">_xlfn.XLOOKUP(X$1,'Copy of PY1 Data(H)'!$A$1:$CZ$1,_xlfn.XLOOKUP($A225,'Copy of PY1 Data(H)'!$A$1:$A$288,'Copy of PY1 Data(H)'!$A$1:$CZ$288))</f>
        <v>0</v>
      </c>
      <c r="Y225" s="180" cm="1">
        <f t="array" ref="Y225">_xlfn.XLOOKUP(Y$1,'Copy of PY1 Data(H)'!$A$1:$CZ$1,_xlfn.XLOOKUP($A225,'Copy of PY1 Data(H)'!$A$1:$A$288,'Copy of PY1 Data(H)'!$A$1:$CZ$288))</f>
        <v>0</v>
      </c>
      <c r="Z225" s="180" cm="1">
        <f t="array" ref="Z225">_xlfn.XLOOKUP(Z$1,'Copy of PY1 Data(H)'!$A$1:$CZ$1,_xlfn.XLOOKUP($A225,'Copy of PY1 Data(H)'!$A$1:$A$288,'Copy of PY1 Data(H)'!$A$1:$CZ$288))</f>
        <v>0</v>
      </c>
      <c r="AA225" s="180" cm="1">
        <f t="array" ref="AA225">_xlfn.XLOOKUP(AA$1,'Copy of PY1 Data(H)'!$A$1:$CZ$1,_xlfn.XLOOKUP($A225,'Copy of PY1 Data(H)'!$A$1:$A$288,'Copy of PY1 Data(H)'!$A$1:$CZ$288))</f>
        <v>0</v>
      </c>
      <c r="AB225" s="180" cm="1">
        <f t="array" ref="AB225">_xlfn.XLOOKUP(AB$1,'Copy of PY1 Data(H)'!$A$1:$CZ$1,_xlfn.XLOOKUP($A225,'Copy of PY1 Data(H)'!$A$1:$A$288,'Copy of PY1 Data(H)'!$A$1:$CZ$288))</f>
        <v>0</v>
      </c>
      <c r="AC225" s="180" cm="1">
        <f t="array" ref="AC225">_xlfn.XLOOKUP(AC$1,'Copy of PY1 Data(H)'!$A$1:$CZ$1,_xlfn.XLOOKUP($A225,'Copy of PY1 Data(H)'!$A$1:$A$288,'Copy of PY1 Data(H)'!$A$1:$CZ$288))</f>
        <v>0</v>
      </c>
      <c r="AD225" s="180" cm="1">
        <f t="array" ref="AD225">_xlfn.XLOOKUP(AD$1,'Copy of PY1 Data(H)'!$A$1:$CZ$1,_xlfn.XLOOKUP($A225,'Copy of PY1 Data(H)'!$A$1:$A$288,'Copy of PY1 Data(H)'!$A$1:$CZ$288))</f>
        <v>0</v>
      </c>
      <c r="AE225" s="180" cm="1">
        <f t="array" ref="AE225">_xlfn.XLOOKUP(AE$1,'Copy of PY1 Data(H)'!$A$1:$CZ$1,_xlfn.XLOOKUP($A225,'Copy of PY1 Data(H)'!$A$1:$A$288,'Copy of PY1 Data(H)'!$A$1:$CZ$288))</f>
        <v>0</v>
      </c>
      <c r="AF225" s="180" cm="1">
        <f t="array" ref="AF225">_xlfn.XLOOKUP(AF$1,'Copy of PY1 Data(H)'!$A$1:$CZ$1,_xlfn.XLOOKUP($A225,'Copy of PY1 Data(H)'!$A$1:$A$288,'Copy of PY1 Data(H)'!$A$1:$CZ$288))</f>
        <v>0</v>
      </c>
      <c r="AG225" s="180" cm="1">
        <f t="array" ref="AG225">_xlfn.XLOOKUP(AG$1,'Copy of PY1 Data(H)'!$A$1:$CZ$1,_xlfn.XLOOKUP($A225,'Copy of PY1 Data(H)'!$A$1:$A$288,'Copy of PY1 Data(H)'!$A$1:$CZ$288))</f>
        <v>0</v>
      </c>
      <c r="AH225" s="180" cm="1">
        <f t="array" ref="AH225">_xlfn.XLOOKUP(AH$1,'Copy of PY1 Data(H)'!$A$1:$CZ$1,_xlfn.XLOOKUP($A225,'Copy of PY1 Data(H)'!$A$1:$A$288,'Copy of PY1 Data(H)'!$A$1:$CZ$288))</f>
        <v>0</v>
      </c>
      <c r="AI225" s="180" cm="1">
        <f t="array" ref="AI225">_xlfn.XLOOKUP(AI$1,'Copy of PY1 Data(H)'!$A$1:$CZ$1,_xlfn.XLOOKUP($A225,'Copy of PY1 Data(H)'!$A$1:$A$288,'Copy of PY1 Data(H)'!$A$1:$CZ$288))</f>
        <v>0</v>
      </c>
      <c r="AJ225" s="180" cm="1">
        <f t="array" ref="AJ225">_xlfn.XLOOKUP(AJ$1,'Copy of PY1 Data(H)'!$A$1:$CZ$1,_xlfn.XLOOKUP($A225,'Copy of PY1 Data(H)'!$A$1:$A$288,'Copy of PY1 Data(H)'!$A$1:$CZ$288))</f>
        <v>0</v>
      </c>
      <c r="AK225" s="180" cm="1">
        <f t="array" ref="AK225">_xlfn.XLOOKUP(AK$1,'Copy of PY1 Data(H)'!$A$1:$CZ$1,_xlfn.XLOOKUP($A225,'Copy of PY1 Data(H)'!$A$1:$A$288,'Copy of PY1 Data(H)'!$A$1:$CZ$288))</f>
        <v>0</v>
      </c>
      <c r="AL225" s="180" cm="1">
        <f t="array" ref="AL225">_xlfn.XLOOKUP(AL$1,'Copy of PY1 Data(H)'!$A$1:$CZ$1,_xlfn.XLOOKUP($A225,'Copy of PY1 Data(H)'!$A$1:$A$288,'Copy of PY1 Data(H)'!$A$1:$CZ$288))</f>
        <v>0</v>
      </c>
      <c r="AM225" s="180" cm="1">
        <f t="array" ref="AM225">_xlfn.XLOOKUP(AM$1,'Copy of PY1 Data(H)'!$A$1:$CZ$1,_xlfn.XLOOKUP($A225,'Copy of PY1 Data(H)'!$A$1:$A$288,'Copy of PY1 Data(H)'!$A$1:$CZ$288))</f>
        <v>0</v>
      </c>
      <c r="AN225" s="180" cm="1">
        <f t="array" ref="AN225">_xlfn.XLOOKUP(AN$1,'Copy of PY1 Data(H)'!$A$1:$CZ$1,_xlfn.XLOOKUP($A225,'Copy of PY1 Data(H)'!$A$1:$A$288,'Copy of PY1 Data(H)'!$A$1:$CZ$288))</f>
        <v>0</v>
      </c>
      <c r="AO225" s="180" cm="1">
        <f t="array" ref="AO225">_xlfn.XLOOKUP(AO$1,'Copy of PY1 Data(H)'!$A$1:$CZ$1,_xlfn.XLOOKUP($A225,'Copy of PY1 Data(H)'!$A$1:$A$288,'Copy of PY1 Data(H)'!$A$1:$CZ$288))</f>
        <v>0</v>
      </c>
      <c r="AP225" s="180" cm="1">
        <f t="array" ref="AP225">_xlfn.XLOOKUP(AP$1,'Copy of PY1 Data(H)'!$A$1:$CZ$1,_xlfn.XLOOKUP($A225,'Copy of PY1 Data(H)'!$A$1:$A$288,'Copy of PY1 Data(H)'!$A$1:$CZ$288))</f>
        <v>0</v>
      </c>
      <c r="AQ225" s="180" cm="1">
        <f t="array" ref="AQ225">_xlfn.XLOOKUP(AQ$1,'Copy of PY1 Data(H)'!$A$1:$CZ$1,_xlfn.XLOOKUP($A225,'Copy of PY1 Data(H)'!$A$1:$A$288,'Copy of PY1 Data(H)'!$A$1:$CZ$288))</f>
        <v>0</v>
      </c>
      <c r="AR225" s="180" cm="1">
        <f t="array" ref="AR225">_xlfn.XLOOKUP(AR$1,'Copy of PY1 Data(H)'!$A$1:$CZ$1,_xlfn.XLOOKUP($A225,'Copy of PY1 Data(H)'!$A$1:$A$288,'Copy of PY1 Data(H)'!$A$1:$CZ$288))</f>
        <v>0</v>
      </c>
      <c r="AS225" s="180" cm="1">
        <f t="array" ref="AS225">_xlfn.XLOOKUP(AS$1,'Copy of PY1 Data(H)'!$A$1:$CZ$1,_xlfn.XLOOKUP($A225,'Copy of PY1 Data(H)'!$A$1:$A$288,'Copy of PY1 Data(H)'!$A$1:$CZ$288))</f>
        <v>0</v>
      </c>
      <c r="AT225" s="180" cm="1">
        <f t="array" ref="AT225">_xlfn.XLOOKUP(AT$1,'Copy of PY1 Data(H)'!$A$1:$CZ$1,_xlfn.XLOOKUP($A225,'Copy of PY1 Data(H)'!$A$1:$A$288,'Copy of PY1 Data(H)'!$A$1:$CZ$288))</f>
        <v>0</v>
      </c>
      <c r="AU225" s="180" cm="1">
        <f t="array" ref="AU225">_xlfn.XLOOKUP(AU$1,'Copy of PY1 Data(H)'!$A$1:$CZ$1,_xlfn.XLOOKUP($A225,'Copy of PY1 Data(H)'!$A$1:$A$288,'Copy of PY1 Data(H)'!$A$1:$CZ$288))</f>
        <v>0</v>
      </c>
      <c r="AV225" s="180" cm="1">
        <f t="array" ref="AV225">_xlfn.XLOOKUP(AV$1,'Copy of PY1 Data(H)'!$A$1:$CZ$1,_xlfn.XLOOKUP($A225,'Copy of PY1 Data(H)'!$A$1:$A$288,'Copy of PY1 Data(H)'!$A$1:$CZ$288))</f>
        <v>0</v>
      </c>
      <c r="AW225" s="180" cm="1">
        <f t="array" ref="AW225">_xlfn.XLOOKUP(AW$1,'Copy of PY1 Data(H)'!$A$1:$CZ$1,_xlfn.XLOOKUP($A225,'Copy of PY1 Data(H)'!$A$1:$A$288,'Copy of PY1 Data(H)'!$A$1:$CZ$288))</f>
        <v>0</v>
      </c>
      <c r="AX225" s="180" cm="1">
        <f t="array" ref="AX225">_xlfn.XLOOKUP(AX$1,'Copy of PY1 Data(H)'!$A$1:$CZ$1,_xlfn.XLOOKUP($A225,'Copy of PY1 Data(H)'!$A$1:$A$288,'Copy of PY1 Data(H)'!$A$1:$CZ$288))</f>
        <v>0</v>
      </c>
      <c r="AY225" s="180" cm="1">
        <f t="array" ref="AY225">_xlfn.XLOOKUP(AY$1,'Copy of PY1 Data(H)'!$A$1:$CZ$1,_xlfn.XLOOKUP($A225,'Copy of PY1 Data(H)'!$A$1:$A$288,'Copy of PY1 Data(H)'!$A$1:$CZ$288))</f>
        <v>0</v>
      </c>
      <c r="AZ225" s="180" cm="1">
        <f t="array" ref="AZ225">_xlfn.XLOOKUP(AZ$1,'Copy of PY1 Data(H)'!$A$1:$CZ$1,_xlfn.XLOOKUP($A225,'Copy of PY1 Data(H)'!$A$1:$A$288,'Copy of PY1 Data(H)'!$A$1:$CZ$288))</f>
        <v>0</v>
      </c>
      <c r="BA225" s="180" cm="1">
        <f t="array" ref="BA225">_xlfn.XLOOKUP(BA$1,'Copy of PY1 Data(H)'!$A$1:$CZ$1,_xlfn.XLOOKUP($A225,'Copy of PY1 Data(H)'!$A$1:$A$288,'Copy of PY1 Data(H)'!$A$1:$CZ$288))</f>
        <v>0</v>
      </c>
      <c r="BB225" s="180" cm="1">
        <f t="array" ref="BB225">_xlfn.XLOOKUP(BB$1,'Copy of PY1 Data(H)'!$A$1:$CZ$1,_xlfn.XLOOKUP($A225,'Copy of PY1 Data(H)'!$A$1:$A$288,'Copy of PY1 Data(H)'!$A$1:$CZ$288))</f>
        <v>0</v>
      </c>
      <c r="BC225" s="180" cm="1">
        <f t="array" ref="BC225">_xlfn.XLOOKUP(BC$1,'Copy of PY1 Data(H)'!$A$1:$CZ$1,_xlfn.XLOOKUP($A225,'Copy of PY1 Data(H)'!$A$1:$A$288,'Copy of PY1 Data(H)'!$A$1:$CZ$288))</f>
        <v>0</v>
      </c>
      <c r="BD225" s="180" cm="1">
        <f t="array" ref="BD225">_xlfn.XLOOKUP(BD$1,'Copy of PY1 Data(H)'!$A$1:$CZ$1,_xlfn.XLOOKUP($A225,'Copy of PY1 Data(H)'!$A$1:$A$288,'Copy of PY1 Data(H)'!$A$1:$CZ$288))</f>
        <v>0</v>
      </c>
      <c r="BE225" s="180" cm="1">
        <f t="array" ref="BE225">_xlfn.XLOOKUP(BE$1,'Copy of PY1 Data(H)'!$A$1:$CZ$1,_xlfn.XLOOKUP($A225,'Copy of PY1 Data(H)'!$A$1:$A$288,'Copy of PY1 Data(H)'!$A$1:$CZ$288))</f>
        <v>0</v>
      </c>
      <c r="BF225" s="180" cm="1">
        <f t="array" ref="BF225">_xlfn.XLOOKUP(BF$1,'Copy of PY1 Data(H)'!$A$1:$CZ$1,_xlfn.XLOOKUP($A225,'Copy of PY1 Data(H)'!$A$1:$A$288,'Copy of PY1 Data(H)'!$A$1:$CZ$288))</f>
        <v>0</v>
      </c>
      <c r="BG225" s="180" cm="1">
        <f t="array" ref="BG225">_xlfn.XLOOKUP(BG$1,'Copy of PY1 Data(H)'!$A$1:$CZ$1,_xlfn.XLOOKUP($A225,'Copy of PY1 Data(H)'!$A$1:$A$288,'Copy of PY1 Data(H)'!$A$1:$CZ$288))</f>
        <v>0</v>
      </c>
      <c r="BH225" s="180" cm="1">
        <f t="array" ref="BH225">_xlfn.XLOOKUP(BH$1,'Copy of PY1 Data(H)'!$A$1:$CZ$1,_xlfn.XLOOKUP($A225,'Copy of PY1 Data(H)'!$A$1:$A$288,'Copy of PY1 Data(H)'!$A$1:$CZ$288))</f>
        <v>0</v>
      </c>
      <c r="BI225" s="180" cm="1">
        <f t="array" ref="BI225">_xlfn.XLOOKUP(BI$1,'Copy of PY1 Data(H)'!$A$1:$CZ$1,_xlfn.XLOOKUP($A225,'Copy of PY1 Data(H)'!$A$1:$A$288,'Copy of PY1 Data(H)'!$A$1:$CZ$288))</f>
        <v>0</v>
      </c>
      <c r="BJ225" s="180" cm="1">
        <f t="array" ref="BJ225">_xlfn.XLOOKUP(BJ$1,'Copy of PY1 Data(H)'!$A$1:$CZ$1,_xlfn.XLOOKUP($A225,'Copy of PY1 Data(H)'!$A$1:$A$288,'Copy of PY1 Data(H)'!$A$1:$CZ$288))</f>
        <v>0</v>
      </c>
      <c r="BK225" s="180" cm="1">
        <f t="array" ref="BK225">_xlfn.XLOOKUP(BK$1,'Copy of PY1 Data(H)'!$A$1:$CZ$1,_xlfn.XLOOKUP($A225,'Copy of PY1 Data(H)'!$A$1:$A$288,'Copy of PY1 Data(H)'!$A$1:$CZ$288))</f>
        <v>0</v>
      </c>
      <c r="BL225" s="180" cm="1">
        <f t="array" ref="BL225">_xlfn.XLOOKUP(BL$1,'Copy of PY1 Data(H)'!$A$1:$CZ$1,_xlfn.XLOOKUP($A225,'Copy of PY1 Data(H)'!$A$1:$A$288,'Copy of PY1 Data(H)'!$A$1:$CZ$288))</f>
        <v>0</v>
      </c>
      <c r="BM225" s="180" cm="1">
        <f t="array" ref="BM225">_xlfn.XLOOKUP(BM$1,'Copy of PY1 Data(H)'!$A$1:$CZ$1,_xlfn.XLOOKUP($A225,'Copy of PY1 Data(H)'!$A$1:$A$288,'Copy of PY1 Data(H)'!$A$1:$CZ$288))</f>
        <v>0</v>
      </c>
      <c r="BN225" s="180" cm="1">
        <f t="array" ref="BN225">_xlfn.XLOOKUP(BN$1,'Copy of PY1 Data(H)'!$A$1:$CZ$1,_xlfn.XLOOKUP($A225,'Copy of PY1 Data(H)'!$A$1:$A$288,'Copy of PY1 Data(H)'!$A$1:$CZ$288))</f>
        <v>0</v>
      </c>
      <c r="BO225" s="180" cm="1">
        <f t="array" ref="BO225">_xlfn.XLOOKUP(BO$1,'Copy of PY1 Data(H)'!$A$1:$CZ$1,_xlfn.XLOOKUP($A225,'Copy of PY1 Data(H)'!$A$1:$A$288,'Copy of PY1 Data(H)'!$A$1:$CZ$288))</f>
        <v>0</v>
      </c>
      <c r="BP225" s="180" cm="1">
        <f t="array" ref="BP225">_xlfn.XLOOKUP(BP$1,'Copy of PY1 Data(H)'!$A$1:$CZ$1,_xlfn.XLOOKUP($A225,'Copy of PY1 Data(H)'!$A$1:$A$288,'Copy of PY1 Data(H)'!$A$1:$CZ$288))</f>
        <v>0</v>
      </c>
      <c r="BQ225" s="180" cm="1">
        <f t="array" ref="BQ225">_xlfn.XLOOKUP(BQ$1,'Copy of PY1 Data(H)'!$A$1:$CZ$1,_xlfn.XLOOKUP($A225,'Copy of PY1 Data(H)'!$A$1:$A$288,'Copy of PY1 Data(H)'!$A$1:$CZ$288))</f>
        <v>0</v>
      </c>
      <c r="BR225" s="180" cm="1">
        <f t="array" ref="BR225">_xlfn.XLOOKUP(BR$1,'Copy of PY1 Data(H)'!$A$1:$CZ$1,_xlfn.XLOOKUP($A225,'Copy of PY1 Data(H)'!$A$1:$A$288,'Copy of PY1 Data(H)'!$A$1:$CZ$288))</f>
        <v>0</v>
      </c>
      <c r="BS225" s="180" cm="1">
        <f t="array" ref="BS225">_xlfn.XLOOKUP(BS$1,'Copy of PY1 Data(H)'!$A$1:$CZ$1,_xlfn.XLOOKUP($A225,'Copy of PY1 Data(H)'!$A$1:$A$288,'Copy of PY1 Data(H)'!$A$1:$CZ$288))</f>
        <v>0</v>
      </c>
      <c r="BT225" s="180" cm="1">
        <f t="array" ref="BT225">_xlfn.XLOOKUP(BT$1,'Copy of PY1 Data(H)'!$A$1:$CZ$1,_xlfn.XLOOKUP($A225,'Copy of PY1 Data(H)'!$A$1:$A$288,'Copy of PY1 Data(H)'!$A$1:$CZ$288))</f>
        <v>0</v>
      </c>
      <c r="BU225" s="180" cm="1">
        <f t="array" ref="BU225">_xlfn.XLOOKUP(BU$1,'Copy of PY1 Data(H)'!$A$1:$CZ$1,_xlfn.XLOOKUP($A225,'Copy of PY1 Data(H)'!$A$1:$A$288,'Copy of PY1 Data(H)'!$A$1:$CZ$288))</f>
        <v>0</v>
      </c>
      <c r="BV225" s="180" cm="1">
        <f t="array" ref="BV225">_xlfn.XLOOKUP(BV$1,'Copy of PY1 Data(H)'!$A$1:$CZ$1,_xlfn.XLOOKUP($A225,'Copy of PY1 Data(H)'!$A$1:$A$288,'Copy of PY1 Data(H)'!$A$1:$CZ$288))</f>
        <v>0</v>
      </c>
      <c r="BW225" s="180" cm="1">
        <f t="array" ref="BW225">_xlfn.XLOOKUP(BW$1,'Copy of PY1 Data(H)'!$A$1:$CZ$1,_xlfn.XLOOKUP($A225,'Copy of PY1 Data(H)'!$A$1:$A$288,'Copy of PY1 Data(H)'!$A$1:$CZ$288))</f>
        <v>0</v>
      </c>
      <c r="BX225" s="180" cm="1">
        <f t="array" ref="BX225">_xlfn.XLOOKUP(BX$1,'Copy of PY1 Data(H)'!$A$1:$CZ$1,_xlfn.XLOOKUP($A225,'Copy of PY1 Data(H)'!$A$1:$A$288,'Copy of PY1 Data(H)'!$A$1:$CZ$288))</f>
        <v>174504</v>
      </c>
      <c r="BY225" s="180" cm="1">
        <f t="array" ref="BY225">_xlfn.XLOOKUP(BY$1,'Copy of PY1 Data(H)'!$A$1:$CZ$1,_xlfn.XLOOKUP($A225,'Copy of PY1 Data(H)'!$A$1:$A$288,'Copy of PY1 Data(H)'!$A$1:$CZ$288))</f>
        <v>5195596</v>
      </c>
      <c r="BZ225" s="180" cm="1">
        <f t="array" ref="BZ225">_xlfn.XLOOKUP(BZ$1,'Copy of PY1 Data(H)'!$A$1:$CZ$1,_xlfn.XLOOKUP($A225,'Copy of PY1 Data(H)'!$A$1:$A$288,'Copy of PY1 Data(H)'!$A$1:$CZ$288))</f>
        <v>0</v>
      </c>
      <c r="CA225" s="180" cm="1">
        <f t="array" ref="CA225">_xlfn.XLOOKUP(CA$1,'Copy of PY1 Data(H)'!$A$1:$CZ$1,_xlfn.XLOOKUP($A225,'Copy of PY1 Data(H)'!$A$1:$A$288,'Copy of PY1 Data(H)'!$A$1:$CZ$288))</f>
        <v>0</v>
      </c>
      <c r="CB225" s="180" cm="1">
        <f t="array" ref="CB225">_xlfn.XLOOKUP(CB$1,'Copy of PY1 Data(H)'!$A$1:$CZ$1,_xlfn.XLOOKUP($A225,'Copy of PY1 Data(H)'!$A$1:$A$288,'Copy of PY1 Data(H)'!$A$1:$CZ$288))</f>
        <v>0</v>
      </c>
      <c r="CC225" s="180" cm="1">
        <f t="array" ref="CC225">_xlfn.XLOOKUP(CC$1,'Copy of PY1 Data(H)'!$A$1:$CZ$1,_xlfn.XLOOKUP($A225,'Copy of PY1 Data(H)'!$A$1:$A$288,'Copy of PY1 Data(H)'!$A$1:$CZ$288))</f>
        <v>0</v>
      </c>
      <c r="CD225" s="180" cm="1">
        <f t="array" ref="CD225">_xlfn.XLOOKUP(CD$1,'Copy of PY1 Data(H)'!$A$1:$CZ$1,_xlfn.XLOOKUP($A225,'Copy of PY1 Data(H)'!$A$1:$A$288,'Copy of PY1 Data(H)'!$A$1:$CZ$288))</f>
        <v>0</v>
      </c>
    </row>
    <row r="226" spans="1:82" x14ac:dyDescent="0.3">
      <c r="A226" s="180">
        <v>547</v>
      </c>
      <c r="C226" s="180"/>
      <c r="D226" s="180" cm="1">
        <f t="array" ref="D226">_xlfn.XLOOKUP(D$1,'Copy of PY1 Data(H)'!$A$1:$CZ$1,_xlfn.XLOOKUP($A226,'Copy of PY1 Data(H)'!$A$1:$A$288,'Copy of PY1 Data(H)'!$A$1:$CZ$288))</f>
        <v>2</v>
      </c>
      <c r="E226" s="180" cm="1">
        <f t="array" ref="E226">_xlfn.XLOOKUP(E$1,'Copy of PY1 Data(H)'!$A$1:$CZ$1,_xlfn.XLOOKUP($A226,'Copy of PY1 Data(H)'!$A$1:$A$288,'Copy of PY1 Data(H)'!$A$1:$CZ$288))</f>
        <v>3</v>
      </c>
      <c r="F226" s="180" cm="1">
        <f t="array" ref="F226">_xlfn.XLOOKUP(F$1,'Copy of PY1 Data(H)'!$A$1:$CZ$1,_xlfn.XLOOKUP($A226,'Copy of PY1 Data(H)'!$A$1:$A$288,'Copy of PY1 Data(H)'!$A$1:$CZ$288))</f>
        <v>2</v>
      </c>
      <c r="G226" s="180" cm="1">
        <f t="array" ref="G226">_xlfn.XLOOKUP(G$1,'Copy of PY1 Data(H)'!$A$1:$CZ$1,_xlfn.XLOOKUP($A226,'Copy of PY1 Data(H)'!$A$1:$A$288,'Copy of PY1 Data(H)'!$A$1:$CZ$288))</f>
        <v>3</v>
      </c>
      <c r="H226" s="180" cm="1">
        <f t="array" ref="H226">_xlfn.XLOOKUP(H$1,'Copy of PY1 Data(H)'!$A$1:$CZ$1,_xlfn.XLOOKUP($A226,'Copy of PY1 Data(H)'!$A$1:$A$288,'Copy of PY1 Data(H)'!$A$1:$CZ$288))</f>
        <v>2</v>
      </c>
      <c r="I226" s="180" cm="1">
        <f t="array" ref="I226">_xlfn.XLOOKUP(I$1,'Copy of PY1 Data(H)'!$A$1:$CZ$1,_xlfn.XLOOKUP($A226,'Copy of PY1 Data(H)'!$A$1:$A$288,'Copy of PY1 Data(H)'!$A$1:$CZ$288))</f>
        <v>2</v>
      </c>
      <c r="J226" s="180" cm="1">
        <f t="array" ref="J226">_xlfn.XLOOKUP(J$1,'Copy of PY1 Data(H)'!$A$1:$CZ$1,_xlfn.XLOOKUP($A226,'Copy of PY1 Data(H)'!$A$1:$A$288,'Copy of PY1 Data(H)'!$A$1:$CZ$288))</f>
        <v>2</v>
      </c>
      <c r="K226" s="180" cm="1">
        <f t="array" ref="K226">_xlfn.XLOOKUP(K$1,'Copy of PY1 Data(H)'!$A$1:$CZ$1,_xlfn.XLOOKUP($A226,'Copy of PY1 Data(H)'!$A$1:$A$288,'Copy of PY1 Data(H)'!$A$1:$CZ$288))</f>
        <v>2</v>
      </c>
      <c r="L226" s="180" cm="1">
        <f t="array" ref="L226">_xlfn.XLOOKUP(L$1,'Copy of PY1 Data(H)'!$A$1:$CZ$1,_xlfn.XLOOKUP($A226,'Copy of PY1 Data(H)'!$A$1:$A$288,'Copy of PY1 Data(H)'!$A$1:$CZ$288))</f>
        <v>3</v>
      </c>
      <c r="M226" s="180" cm="1">
        <f t="array" ref="M226">_xlfn.XLOOKUP(M$1,'Copy of PY1 Data(H)'!$A$1:$CZ$1,_xlfn.XLOOKUP($A226,'Copy of PY1 Data(H)'!$A$1:$A$288,'Copy of PY1 Data(H)'!$A$1:$CZ$288))</f>
        <v>3</v>
      </c>
      <c r="N226" s="180" cm="1">
        <f t="array" ref="N226">_xlfn.XLOOKUP(N$1,'Copy of PY1 Data(H)'!$A$1:$CZ$1,_xlfn.XLOOKUP($A226,'Copy of PY1 Data(H)'!$A$1:$A$288,'Copy of PY1 Data(H)'!$A$1:$CZ$288))</f>
        <v>2</v>
      </c>
      <c r="O226" s="180" cm="1">
        <f t="array" ref="O226">_xlfn.XLOOKUP(O$1,'Copy of PY1 Data(H)'!$A$1:$CZ$1,_xlfn.XLOOKUP($A226,'Copy of PY1 Data(H)'!$A$1:$A$288,'Copy of PY1 Data(H)'!$A$1:$CZ$288))</f>
        <v>0</v>
      </c>
      <c r="P226" s="180" cm="1">
        <f t="array" ref="P226">_xlfn.XLOOKUP(P$1,'Copy of PY1 Data(H)'!$A$1:$CZ$1,_xlfn.XLOOKUP($A226,'Copy of PY1 Data(H)'!$A$1:$A$288,'Copy of PY1 Data(H)'!$A$1:$CZ$288))</f>
        <v>2</v>
      </c>
      <c r="Q226" s="180" cm="1">
        <f t="array" ref="Q226">_xlfn.XLOOKUP(Q$1,'Copy of PY1 Data(H)'!$A$1:$CZ$1,_xlfn.XLOOKUP($A226,'Copy of PY1 Data(H)'!$A$1:$A$288,'Copy of PY1 Data(H)'!$A$1:$CZ$288))</f>
        <v>4</v>
      </c>
      <c r="R226" s="180" cm="1">
        <f t="array" ref="R226">_xlfn.XLOOKUP(R$1,'Copy of PY1 Data(H)'!$A$1:$CZ$1,_xlfn.XLOOKUP($A226,'Copy of PY1 Data(H)'!$A$1:$A$288,'Copy of PY1 Data(H)'!$A$1:$CZ$288))</f>
        <v>2</v>
      </c>
      <c r="S226" s="180" cm="1">
        <f t="array" ref="S226">_xlfn.XLOOKUP(S$1,'Copy of PY1 Data(H)'!$A$1:$CZ$1,_xlfn.XLOOKUP($A226,'Copy of PY1 Data(H)'!$A$1:$A$288,'Copy of PY1 Data(H)'!$A$1:$CZ$288))</f>
        <v>2</v>
      </c>
      <c r="T226" s="180" cm="1">
        <f t="array" ref="T226">_xlfn.XLOOKUP(T$1,'Copy of PY1 Data(H)'!$A$1:$CZ$1,_xlfn.XLOOKUP($A226,'Copy of PY1 Data(H)'!$A$1:$A$288,'Copy of PY1 Data(H)'!$A$1:$CZ$288))</f>
        <v>2</v>
      </c>
      <c r="U226" s="180" cm="1">
        <f t="array" ref="U226">_xlfn.XLOOKUP(U$1,'Copy of PY1 Data(H)'!$A$1:$CZ$1,_xlfn.XLOOKUP($A226,'Copy of PY1 Data(H)'!$A$1:$A$288,'Copy of PY1 Data(H)'!$A$1:$CZ$288))</f>
        <v>2</v>
      </c>
      <c r="V226" s="180" cm="1">
        <f t="array" ref="V226">_xlfn.XLOOKUP(V$1,'Copy of PY1 Data(H)'!$A$1:$CZ$1,_xlfn.XLOOKUP($A226,'Copy of PY1 Data(H)'!$A$1:$A$288,'Copy of PY1 Data(H)'!$A$1:$CZ$288))</f>
        <v>3</v>
      </c>
      <c r="W226" s="180" cm="1">
        <f t="array" ref="W226">_xlfn.XLOOKUP(W$1,'Copy of PY1 Data(H)'!$A$1:$CZ$1,_xlfn.XLOOKUP($A226,'Copy of PY1 Data(H)'!$A$1:$A$288,'Copy of PY1 Data(H)'!$A$1:$CZ$288))</f>
        <v>0</v>
      </c>
      <c r="X226" s="180" cm="1">
        <f t="array" ref="X226">_xlfn.XLOOKUP(X$1,'Copy of PY1 Data(H)'!$A$1:$CZ$1,_xlfn.XLOOKUP($A226,'Copy of PY1 Data(H)'!$A$1:$A$288,'Copy of PY1 Data(H)'!$A$1:$CZ$288))</f>
        <v>0</v>
      </c>
      <c r="Y226" s="180" cm="1">
        <f t="array" ref="Y226">_xlfn.XLOOKUP(Y$1,'Copy of PY1 Data(H)'!$A$1:$CZ$1,_xlfn.XLOOKUP($A226,'Copy of PY1 Data(H)'!$A$1:$A$288,'Copy of PY1 Data(H)'!$A$1:$CZ$288))</f>
        <v>3</v>
      </c>
      <c r="Z226" s="180" cm="1">
        <f t="array" ref="Z226">_xlfn.XLOOKUP(Z$1,'Copy of PY1 Data(H)'!$A$1:$CZ$1,_xlfn.XLOOKUP($A226,'Copy of PY1 Data(H)'!$A$1:$A$288,'Copy of PY1 Data(H)'!$A$1:$CZ$288))</f>
        <v>3</v>
      </c>
      <c r="AA226" s="180" cm="1">
        <f t="array" ref="AA226">_xlfn.XLOOKUP(AA$1,'Copy of PY1 Data(H)'!$A$1:$CZ$1,_xlfn.XLOOKUP($A226,'Copy of PY1 Data(H)'!$A$1:$A$288,'Copy of PY1 Data(H)'!$A$1:$CZ$288))</f>
        <v>2</v>
      </c>
      <c r="AB226" s="180" cm="1">
        <f t="array" ref="AB226">_xlfn.XLOOKUP(AB$1,'Copy of PY1 Data(H)'!$A$1:$CZ$1,_xlfn.XLOOKUP($A226,'Copy of PY1 Data(H)'!$A$1:$A$288,'Copy of PY1 Data(H)'!$A$1:$CZ$288))</f>
        <v>0</v>
      </c>
      <c r="AC226" s="180" cm="1">
        <f t="array" ref="AC226">_xlfn.XLOOKUP(AC$1,'Copy of PY1 Data(H)'!$A$1:$CZ$1,_xlfn.XLOOKUP($A226,'Copy of PY1 Data(H)'!$A$1:$A$288,'Copy of PY1 Data(H)'!$A$1:$CZ$288))</f>
        <v>3</v>
      </c>
      <c r="AD226" s="180" cm="1">
        <f t="array" ref="AD226">_xlfn.XLOOKUP(AD$1,'Copy of PY1 Data(H)'!$A$1:$CZ$1,_xlfn.XLOOKUP($A226,'Copy of PY1 Data(H)'!$A$1:$A$288,'Copy of PY1 Data(H)'!$A$1:$CZ$288))</f>
        <v>0</v>
      </c>
      <c r="AE226" s="180" cm="1">
        <f t="array" ref="AE226">_xlfn.XLOOKUP(AE$1,'Copy of PY1 Data(H)'!$A$1:$CZ$1,_xlfn.XLOOKUP($A226,'Copy of PY1 Data(H)'!$A$1:$A$288,'Copy of PY1 Data(H)'!$A$1:$CZ$288))</f>
        <v>0</v>
      </c>
      <c r="AF226" s="180" cm="1">
        <f t="array" ref="AF226">_xlfn.XLOOKUP(AF$1,'Copy of PY1 Data(H)'!$A$1:$CZ$1,_xlfn.XLOOKUP($A226,'Copy of PY1 Data(H)'!$A$1:$A$288,'Copy of PY1 Data(H)'!$A$1:$CZ$288))</f>
        <v>3</v>
      </c>
      <c r="AG226" s="180" cm="1">
        <f t="array" ref="AG226">_xlfn.XLOOKUP(AG$1,'Copy of PY1 Data(H)'!$A$1:$CZ$1,_xlfn.XLOOKUP($A226,'Copy of PY1 Data(H)'!$A$1:$A$288,'Copy of PY1 Data(H)'!$A$1:$CZ$288))</f>
        <v>2</v>
      </c>
      <c r="AH226" s="180" cm="1">
        <f t="array" ref="AH226">_xlfn.XLOOKUP(AH$1,'Copy of PY1 Data(H)'!$A$1:$CZ$1,_xlfn.XLOOKUP($A226,'Copy of PY1 Data(H)'!$A$1:$A$288,'Copy of PY1 Data(H)'!$A$1:$CZ$288))</f>
        <v>2</v>
      </c>
      <c r="AI226" s="180" cm="1">
        <f t="array" ref="AI226">_xlfn.XLOOKUP(AI$1,'Copy of PY1 Data(H)'!$A$1:$CZ$1,_xlfn.XLOOKUP($A226,'Copy of PY1 Data(H)'!$A$1:$A$288,'Copy of PY1 Data(H)'!$A$1:$CZ$288))</f>
        <v>3</v>
      </c>
      <c r="AJ226" s="180" cm="1">
        <f t="array" ref="AJ226">_xlfn.XLOOKUP(AJ$1,'Copy of PY1 Data(H)'!$A$1:$CZ$1,_xlfn.XLOOKUP($A226,'Copy of PY1 Data(H)'!$A$1:$A$288,'Copy of PY1 Data(H)'!$A$1:$CZ$288))</f>
        <v>2</v>
      </c>
      <c r="AK226" s="180" cm="1">
        <f t="array" ref="AK226">_xlfn.XLOOKUP(AK$1,'Copy of PY1 Data(H)'!$A$1:$CZ$1,_xlfn.XLOOKUP($A226,'Copy of PY1 Data(H)'!$A$1:$A$288,'Copy of PY1 Data(H)'!$A$1:$CZ$288))</f>
        <v>2</v>
      </c>
      <c r="AL226" s="180" cm="1">
        <f t="array" ref="AL226">_xlfn.XLOOKUP(AL$1,'Copy of PY1 Data(H)'!$A$1:$CZ$1,_xlfn.XLOOKUP($A226,'Copy of PY1 Data(H)'!$A$1:$A$288,'Copy of PY1 Data(H)'!$A$1:$CZ$288))</f>
        <v>0</v>
      </c>
      <c r="AM226" s="180" cm="1">
        <f t="array" ref="AM226">_xlfn.XLOOKUP(AM$1,'Copy of PY1 Data(H)'!$A$1:$CZ$1,_xlfn.XLOOKUP($A226,'Copy of PY1 Data(H)'!$A$1:$A$288,'Copy of PY1 Data(H)'!$A$1:$CZ$288))</f>
        <v>2</v>
      </c>
      <c r="AN226" s="180" cm="1">
        <f t="array" ref="AN226">_xlfn.XLOOKUP(AN$1,'Copy of PY1 Data(H)'!$A$1:$CZ$1,_xlfn.XLOOKUP($A226,'Copy of PY1 Data(H)'!$A$1:$A$288,'Copy of PY1 Data(H)'!$A$1:$CZ$288))</f>
        <v>3</v>
      </c>
      <c r="AO226" s="180" cm="1">
        <f t="array" ref="AO226">_xlfn.XLOOKUP(AO$1,'Copy of PY1 Data(H)'!$A$1:$CZ$1,_xlfn.XLOOKUP($A226,'Copy of PY1 Data(H)'!$A$1:$A$288,'Copy of PY1 Data(H)'!$A$1:$CZ$288))</f>
        <v>2</v>
      </c>
      <c r="AP226" s="180" cm="1">
        <f t="array" ref="AP226">_xlfn.XLOOKUP(AP$1,'Copy of PY1 Data(H)'!$A$1:$CZ$1,_xlfn.XLOOKUP($A226,'Copy of PY1 Data(H)'!$A$1:$A$288,'Copy of PY1 Data(H)'!$A$1:$CZ$288))</f>
        <v>3</v>
      </c>
      <c r="AQ226" s="180" cm="1">
        <f t="array" ref="AQ226">_xlfn.XLOOKUP(AQ$1,'Copy of PY1 Data(H)'!$A$1:$CZ$1,_xlfn.XLOOKUP($A226,'Copy of PY1 Data(H)'!$A$1:$A$288,'Copy of PY1 Data(H)'!$A$1:$CZ$288))</f>
        <v>2</v>
      </c>
      <c r="AR226" s="180" cm="1">
        <f t="array" ref="AR226">_xlfn.XLOOKUP(AR$1,'Copy of PY1 Data(H)'!$A$1:$CZ$1,_xlfn.XLOOKUP($A226,'Copy of PY1 Data(H)'!$A$1:$A$288,'Copy of PY1 Data(H)'!$A$1:$CZ$288))</f>
        <v>0</v>
      </c>
      <c r="AS226" s="180" cm="1">
        <f t="array" ref="AS226">_xlfn.XLOOKUP(AS$1,'Copy of PY1 Data(H)'!$A$1:$CZ$1,_xlfn.XLOOKUP($A226,'Copy of PY1 Data(H)'!$A$1:$A$288,'Copy of PY1 Data(H)'!$A$1:$CZ$288))</f>
        <v>0</v>
      </c>
      <c r="AT226" s="180" cm="1">
        <f t="array" ref="AT226">_xlfn.XLOOKUP(AT$1,'Copy of PY1 Data(H)'!$A$1:$CZ$1,_xlfn.XLOOKUP($A226,'Copy of PY1 Data(H)'!$A$1:$A$288,'Copy of PY1 Data(H)'!$A$1:$CZ$288))</f>
        <v>2</v>
      </c>
      <c r="AU226" s="180" cm="1">
        <f t="array" ref="AU226">_xlfn.XLOOKUP(AU$1,'Copy of PY1 Data(H)'!$A$1:$CZ$1,_xlfn.XLOOKUP($A226,'Copy of PY1 Data(H)'!$A$1:$A$288,'Copy of PY1 Data(H)'!$A$1:$CZ$288))</f>
        <v>3</v>
      </c>
      <c r="AV226" s="180" cm="1">
        <f t="array" ref="AV226">_xlfn.XLOOKUP(AV$1,'Copy of PY1 Data(H)'!$A$1:$CZ$1,_xlfn.XLOOKUP($A226,'Copy of PY1 Data(H)'!$A$1:$A$288,'Copy of PY1 Data(H)'!$A$1:$CZ$288))</f>
        <v>3</v>
      </c>
      <c r="AW226" s="180" cm="1">
        <f t="array" ref="AW226">_xlfn.XLOOKUP(AW$1,'Copy of PY1 Data(H)'!$A$1:$CZ$1,_xlfn.XLOOKUP($A226,'Copy of PY1 Data(H)'!$A$1:$A$288,'Copy of PY1 Data(H)'!$A$1:$CZ$288))</f>
        <v>2</v>
      </c>
      <c r="AX226" s="180" cm="1">
        <f t="array" ref="AX226">_xlfn.XLOOKUP(AX$1,'Copy of PY1 Data(H)'!$A$1:$CZ$1,_xlfn.XLOOKUP($A226,'Copy of PY1 Data(H)'!$A$1:$A$288,'Copy of PY1 Data(H)'!$A$1:$CZ$288))</f>
        <v>2</v>
      </c>
      <c r="AY226" s="180" cm="1">
        <f t="array" ref="AY226">_xlfn.XLOOKUP(AY$1,'Copy of PY1 Data(H)'!$A$1:$CZ$1,_xlfn.XLOOKUP($A226,'Copy of PY1 Data(H)'!$A$1:$A$288,'Copy of PY1 Data(H)'!$A$1:$CZ$288))</f>
        <v>2</v>
      </c>
      <c r="AZ226" s="180" cm="1">
        <f t="array" ref="AZ226">_xlfn.XLOOKUP(AZ$1,'Copy of PY1 Data(H)'!$A$1:$CZ$1,_xlfn.XLOOKUP($A226,'Copy of PY1 Data(H)'!$A$1:$A$288,'Copy of PY1 Data(H)'!$A$1:$CZ$288))</f>
        <v>2</v>
      </c>
      <c r="BA226" s="180" cm="1">
        <f t="array" ref="BA226">_xlfn.XLOOKUP(BA$1,'Copy of PY1 Data(H)'!$A$1:$CZ$1,_xlfn.XLOOKUP($A226,'Copy of PY1 Data(H)'!$A$1:$A$288,'Copy of PY1 Data(H)'!$A$1:$CZ$288))</f>
        <v>0</v>
      </c>
      <c r="BB226" s="180" cm="1">
        <f t="array" ref="BB226">_xlfn.XLOOKUP(BB$1,'Copy of PY1 Data(H)'!$A$1:$CZ$1,_xlfn.XLOOKUP($A226,'Copy of PY1 Data(H)'!$A$1:$A$288,'Copy of PY1 Data(H)'!$A$1:$CZ$288))</f>
        <v>3</v>
      </c>
      <c r="BC226" s="180" cm="1">
        <f t="array" ref="BC226">_xlfn.XLOOKUP(BC$1,'Copy of PY1 Data(H)'!$A$1:$CZ$1,_xlfn.XLOOKUP($A226,'Copy of PY1 Data(H)'!$A$1:$A$288,'Copy of PY1 Data(H)'!$A$1:$CZ$288))</f>
        <v>2</v>
      </c>
      <c r="BD226" s="180" cm="1">
        <f t="array" ref="BD226">_xlfn.XLOOKUP(BD$1,'Copy of PY1 Data(H)'!$A$1:$CZ$1,_xlfn.XLOOKUP($A226,'Copy of PY1 Data(H)'!$A$1:$A$288,'Copy of PY1 Data(H)'!$A$1:$CZ$288))</f>
        <v>2</v>
      </c>
      <c r="BE226" s="180" cm="1">
        <f t="array" ref="BE226">_xlfn.XLOOKUP(BE$1,'Copy of PY1 Data(H)'!$A$1:$CZ$1,_xlfn.XLOOKUP($A226,'Copy of PY1 Data(H)'!$A$1:$A$288,'Copy of PY1 Data(H)'!$A$1:$CZ$288))</f>
        <v>2</v>
      </c>
      <c r="BF226" s="180" cm="1">
        <f t="array" ref="BF226">_xlfn.XLOOKUP(BF$1,'Copy of PY1 Data(H)'!$A$1:$CZ$1,_xlfn.XLOOKUP($A226,'Copy of PY1 Data(H)'!$A$1:$A$288,'Copy of PY1 Data(H)'!$A$1:$CZ$288))</f>
        <v>2</v>
      </c>
      <c r="BG226" s="180" cm="1">
        <f t="array" ref="BG226">_xlfn.XLOOKUP(BG$1,'Copy of PY1 Data(H)'!$A$1:$CZ$1,_xlfn.XLOOKUP($A226,'Copy of PY1 Data(H)'!$A$1:$A$288,'Copy of PY1 Data(H)'!$A$1:$CZ$288))</f>
        <v>2</v>
      </c>
      <c r="BH226" s="180" cm="1">
        <f t="array" ref="BH226">_xlfn.XLOOKUP(BH$1,'Copy of PY1 Data(H)'!$A$1:$CZ$1,_xlfn.XLOOKUP($A226,'Copy of PY1 Data(H)'!$A$1:$A$288,'Copy of PY1 Data(H)'!$A$1:$CZ$288))</f>
        <v>1</v>
      </c>
      <c r="BI226" s="180" cm="1">
        <f t="array" ref="BI226">_xlfn.XLOOKUP(BI$1,'Copy of PY1 Data(H)'!$A$1:$CZ$1,_xlfn.XLOOKUP($A226,'Copy of PY1 Data(H)'!$A$1:$A$288,'Copy of PY1 Data(H)'!$A$1:$CZ$288))</f>
        <v>3</v>
      </c>
      <c r="BJ226" s="180" cm="1">
        <f t="array" ref="BJ226">_xlfn.XLOOKUP(BJ$1,'Copy of PY1 Data(H)'!$A$1:$CZ$1,_xlfn.XLOOKUP($A226,'Copy of PY1 Data(H)'!$A$1:$A$288,'Copy of PY1 Data(H)'!$A$1:$CZ$288))</f>
        <v>2</v>
      </c>
      <c r="BK226" s="180" cm="1">
        <f t="array" ref="BK226">_xlfn.XLOOKUP(BK$1,'Copy of PY1 Data(H)'!$A$1:$CZ$1,_xlfn.XLOOKUP($A226,'Copy of PY1 Data(H)'!$A$1:$A$288,'Copy of PY1 Data(H)'!$A$1:$CZ$288))</f>
        <v>2</v>
      </c>
      <c r="BL226" s="180" cm="1">
        <f t="array" ref="BL226">_xlfn.XLOOKUP(BL$1,'Copy of PY1 Data(H)'!$A$1:$CZ$1,_xlfn.XLOOKUP($A226,'Copy of PY1 Data(H)'!$A$1:$A$288,'Copy of PY1 Data(H)'!$A$1:$CZ$288))</f>
        <v>3</v>
      </c>
      <c r="BM226" s="180" cm="1">
        <f t="array" ref="BM226">_xlfn.XLOOKUP(BM$1,'Copy of PY1 Data(H)'!$A$1:$CZ$1,_xlfn.XLOOKUP($A226,'Copy of PY1 Data(H)'!$A$1:$A$288,'Copy of PY1 Data(H)'!$A$1:$CZ$288))</f>
        <v>3</v>
      </c>
      <c r="BN226" s="180" cm="1">
        <f t="array" ref="BN226">_xlfn.XLOOKUP(BN$1,'Copy of PY1 Data(H)'!$A$1:$CZ$1,_xlfn.XLOOKUP($A226,'Copy of PY1 Data(H)'!$A$1:$A$288,'Copy of PY1 Data(H)'!$A$1:$CZ$288))</f>
        <v>2</v>
      </c>
      <c r="BO226" s="180" cm="1">
        <f t="array" ref="BO226">_xlfn.XLOOKUP(BO$1,'Copy of PY1 Data(H)'!$A$1:$CZ$1,_xlfn.XLOOKUP($A226,'Copy of PY1 Data(H)'!$A$1:$A$288,'Copy of PY1 Data(H)'!$A$1:$CZ$288))</f>
        <v>3</v>
      </c>
      <c r="BP226" s="180" cm="1">
        <f t="array" ref="BP226">_xlfn.XLOOKUP(BP$1,'Copy of PY1 Data(H)'!$A$1:$CZ$1,_xlfn.XLOOKUP($A226,'Copy of PY1 Data(H)'!$A$1:$A$288,'Copy of PY1 Data(H)'!$A$1:$CZ$288))</f>
        <v>3</v>
      </c>
      <c r="BQ226" s="180" cm="1">
        <f t="array" ref="BQ226">_xlfn.XLOOKUP(BQ$1,'Copy of PY1 Data(H)'!$A$1:$CZ$1,_xlfn.XLOOKUP($A226,'Copy of PY1 Data(H)'!$A$1:$A$288,'Copy of PY1 Data(H)'!$A$1:$CZ$288))</f>
        <v>2</v>
      </c>
      <c r="BR226" s="180" cm="1">
        <f t="array" ref="BR226">_xlfn.XLOOKUP(BR$1,'Copy of PY1 Data(H)'!$A$1:$CZ$1,_xlfn.XLOOKUP($A226,'Copy of PY1 Data(H)'!$A$1:$A$288,'Copy of PY1 Data(H)'!$A$1:$CZ$288))</f>
        <v>2</v>
      </c>
      <c r="BS226" s="180" cm="1">
        <f t="array" ref="BS226">_xlfn.XLOOKUP(BS$1,'Copy of PY1 Data(H)'!$A$1:$CZ$1,_xlfn.XLOOKUP($A226,'Copy of PY1 Data(H)'!$A$1:$A$288,'Copy of PY1 Data(H)'!$A$1:$CZ$288))</f>
        <v>0</v>
      </c>
      <c r="BT226" s="180" cm="1">
        <f t="array" ref="BT226">_xlfn.XLOOKUP(BT$1,'Copy of PY1 Data(H)'!$A$1:$CZ$1,_xlfn.XLOOKUP($A226,'Copy of PY1 Data(H)'!$A$1:$A$288,'Copy of PY1 Data(H)'!$A$1:$CZ$288))</f>
        <v>0</v>
      </c>
      <c r="BU226" s="180" cm="1">
        <f t="array" ref="BU226">_xlfn.XLOOKUP(BU$1,'Copy of PY1 Data(H)'!$A$1:$CZ$1,_xlfn.XLOOKUP($A226,'Copy of PY1 Data(H)'!$A$1:$A$288,'Copy of PY1 Data(H)'!$A$1:$CZ$288))</f>
        <v>2</v>
      </c>
      <c r="BV226" s="180" cm="1">
        <f t="array" ref="BV226">_xlfn.XLOOKUP(BV$1,'Copy of PY1 Data(H)'!$A$1:$CZ$1,_xlfn.XLOOKUP($A226,'Copy of PY1 Data(H)'!$A$1:$A$288,'Copy of PY1 Data(H)'!$A$1:$CZ$288))</f>
        <v>2</v>
      </c>
      <c r="BW226" s="180" cm="1">
        <f t="array" ref="BW226">_xlfn.XLOOKUP(BW$1,'Copy of PY1 Data(H)'!$A$1:$CZ$1,_xlfn.XLOOKUP($A226,'Copy of PY1 Data(H)'!$A$1:$A$288,'Copy of PY1 Data(H)'!$A$1:$CZ$288))</f>
        <v>2</v>
      </c>
      <c r="BX226" s="180" cm="1">
        <f t="array" ref="BX226">_xlfn.XLOOKUP(BX$1,'Copy of PY1 Data(H)'!$A$1:$CZ$1,_xlfn.XLOOKUP($A226,'Copy of PY1 Data(H)'!$A$1:$A$288,'Copy of PY1 Data(H)'!$A$1:$CZ$288))</f>
        <v>1</v>
      </c>
      <c r="BY226" s="180" cm="1">
        <f t="array" ref="BY226">_xlfn.XLOOKUP(BY$1,'Copy of PY1 Data(H)'!$A$1:$CZ$1,_xlfn.XLOOKUP($A226,'Copy of PY1 Data(H)'!$A$1:$A$288,'Copy of PY1 Data(H)'!$A$1:$CZ$288))</f>
        <v>3</v>
      </c>
      <c r="BZ226" s="180" cm="1">
        <f t="array" ref="BZ226">_xlfn.XLOOKUP(BZ$1,'Copy of PY1 Data(H)'!$A$1:$CZ$1,_xlfn.XLOOKUP($A226,'Copy of PY1 Data(H)'!$A$1:$A$288,'Copy of PY1 Data(H)'!$A$1:$CZ$288))</f>
        <v>2</v>
      </c>
      <c r="CA226" s="180" cm="1">
        <f t="array" ref="CA226">_xlfn.XLOOKUP(CA$1,'Copy of PY1 Data(H)'!$A$1:$CZ$1,_xlfn.XLOOKUP($A226,'Copy of PY1 Data(H)'!$A$1:$A$288,'Copy of PY1 Data(H)'!$A$1:$CZ$288))</f>
        <v>3</v>
      </c>
      <c r="CB226" s="180" cm="1">
        <f t="array" ref="CB226">_xlfn.XLOOKUP(CB$1,'Copy of PY1 Data(H)'!$A$1:$CZ$1,_xlfn.XLOOKUP($A226,'Copy of PY1 Data(H)'!$A$1:$A$288,'Copy of PY1 Data(H)'!$A$1:$CZ$288))</f>
        <v>2</v>
      </c>
      <c r="CC226" s="180" cm="1">
        <f t="array" ref="CC226">_xlfn.XLOOKUP(CC$1,'Copy of PY1 Data(H)'!$A$1:$CZ$1,_xlfn.XLOOKUP($A226,'Copy of PY1 Data(H)'!$A$1:$A$288,'Copy of PY1 Data(H)'!$A$1:$CZ$288))</f>
        <v>2</v>
      </c>
      <c r="CD226" s="180" cm="1">
        <f t="array" ref="CD226">_xlfn.XLOOKUP(CD$1,'Copy of PY1 Data(H)'!$A$1:$CZ$1,_xlfn.XLOOKUP($A226,'Copy of PY1 Data(H)'!$A$1:$A$288,'Copy of PY1 Data(H)'!$A$1:$CZ$288))</f>
        <v>3</v>
      </c>
    </row>
    <row r="227" spans="1:82" x14ac:dyDescent="0.3">
      <c r="A227" s="180">
        <v>659</v>
      </c>
      <c r="C227" s="180"/>
      <c r="D227" s="180" cm="1">
        <f t="array" ref="D227">_xlfn.XLOOKUP(D$1,'Copy of PY1 Data(H)'!$A$1:$CZ$1,_xlfn.XLOOKUP($A227,'Copy of PY1 Data(H)'!$A$1:$A$288,'Copy of PY1 Data(H)'!$A$1:$CZ$288))</f>
        <v>0</v>
      </c>
      <c r="E227" s="180" cm="1">
        <f t="array" ref="E227">_xlfn.XLOOKUP(E$1,'Copy of PY1 Data(H)'!$A$1:$CZ$1,_xlfn.XLOOKUP($A227,'Copy of PY1 Data(H)'!$A$1:$A$288,'Copy of PY1 Data(H)'!$A$1:$CZ$288))</f>
        <v>0</v>
      </c>
      <c r="F227" s="180" cm="1">
        <f t="array" ref="F227">_xlfn.XLOOKUP(F$1,'Copy of PY1 Data(H)'!$A$1:$CZ$1,_xlfn.XLOOKUP($A227,'Copy of PY1 Data(H)'!$A$1:$A$288,'Copy of PY1 Data(H)'!$A$1:$CZ$288))</f>
        <v>0</v>
      </c>
      <c r="G227" s="180" cm="1">
        <f t="array" ref="G227">_xlfn.XLOOKUP(G$1,'Copy of PY1 Data(H)'!$A$1:$CZ$1,_xlfn.XLOOKUP($A227,'Copy of PY1 Data(H)'!$A$1:$A$288,'Copy of PY1 Data(H)'!$A$1:$CZ$288))</f>
        <v>680865</v>
      </c>
      <c r="H227" s="180" cm="1">
        <f t="array" ref="H227">_xlfn.XLOOKUP(H$1,'Copy of PY1 Data(H)'!$A$1:$CZ$1,_xlfn.XLOOKUP($A227,'Copy of PY1 Data(H)'!$A$1:$A$288,'Copy of PY1 Data(H)'!$A$1:$CZ$288))</f>
        <v>0</v>
      </c>
      <c r="I227" s="180" cm="1">
        <f t="array" ref="I227">_xlfn.XLOOKUP(I$1,'Copy of PY1 Data(H)'!$A$1:$CZ$1,_xlfn.XLOOKUP($A227,'Copy of PY1 Data(H)'!$A$1:$A$288,'Copy of PY1 Data(H)'!$A$1:$CZ$288))</f>
        <v>0</v>
      </c>
      <c r="J227" s="180" cm="1">
        <f t="array" ref="J227">_xlfn.XLOOKUP(J$1,'Copy of PY1 Data(H)'!$A$1:$CZ$1,_xlfn.XLOOKUP($A227,'Copy of PY1 Data(H)'!$A$1:$A$288,'Copy of PY1 Data(H)'!$A$1:$CZ$288))</f>
        <v>0</v>
      </c>
      <c r="K227" s="180" cm="1">
        <f t="array" ref="K227">_xlfn.XLOOKUP(K$1,'Copy of PY1 Data(H)'!$A$1:$CZ$1,_xlfn.XLOOKUP($A227,'Copy of PY1 Data(H)'!$A$1:$A$288,'Copy of PY1 Data(H)'!$A$1:$CZ$288))</f>
        <v>0</v>
      </c>
      <c r="L227" s="180" cm="1">
        <f t="array" ref="L227">_xlfn.XLOOKUP(L$1,'Copy of PY1 Data(H)'!$A$1:$CZ$1,_xlfn.XLOOKUP($A227,'Copy of PY1 Data(H)'!$A$1:$A$288,'Copy of PY1 Data(H)'!$A$1:$CZ$288))</f>
        <v>3183533</v>
      </c>
      <c r="M227" s="180" cm="1">
        <f t="array" ref="M227">_xlfn.XLOOKUP(M$1,'Copy of PY1 Data(H)'!$A$1:$CZ$1,_xlfn.XLOOKUP($A227,'Copy of PY1 Data(H)'!$A$1:$A$288,'Copy of PY1 Data(H)'!$A$1:$CZ$288))</f>
        <v>59430525</v>
      </c>
      <c r="N227" s="180" cm="1">
        <f t="array" ref="N227">_xlfn.XLOOKUP(N$1,'Copy of PY1 Data(H)'!$A$1:$CZ$1,_xlfn.XLOOKUP($A227,'Copy of PY1 Data(H)'!$A$1:$A$288,'Copy of PY1 Data(H)'!$A$1:$CZ$288))</f>
        <v>0</v>
      </c>
      <c r="O227" s="180" cm="1">
        <f t="array" ref="O227">_xlfn.XLOOKUP(O$1,'Copy of PY1 Data(H)'!$A$1:$CZ$1,_xlfn.XLOOKUP($A227,'Copy of PY1 Data(H)'!$A$1:$A$288,'Copy of PY1 Data(H)'!$A$1:$CZ$288))</f>
        <v>48879</v>
      </c>
      <c r="P227" s="180" cm="1">
        <f t="array" ref="P227">_xlfn.XLOOKUP(P$1,'Copy of PY1 Data(H)'!$A$1:$CZ$1,_xlfn.XLOOKUP($A227,'Copy of PY1 Data(H)'!$A$1:$A$288,'Copy of PY1 Data(H)'!$A$1:$CZ$288))</f>
        <v>0</v>
      </c>
      <c r="Q227" s="180" cm="1">
        <f t="array" ref="Q227">_xlfn.XLOOKUP(Q$1,'Copy of PY1 Data(H)'!$A$1:$CZ$1,_xlfn.XLOOKUP($A227,'Copy of PY1 Data(H)'!$A$1:$A$288,'Copy of PY1 Data(H)'!$A$1:$CZ$288))</f>
        <v>0</v>
      </c>
      <c r="R227" s="180" cm="1">
        <f t="array" ref="R227">_xlfn.XLOOKUP(R$1,'Copy of PY1 Data(H)'!$A$1:$CZ$1,_xlfn.XLOOKUP($A227,'Copy of PY1 Data(H)'!$A$1:$A$288,'Copy of PY1 Data(H)'!$A$1:$CZ$288))</f>
        <v>0</v>
      </c>
      <c r="S227" s="180" cm="1">
        <f t="array" ref="S227">_xlfn.XLOOKUP(S$1,'Copy of PY1 Data(H)'!$A$1:$CZ$1,_xlfn.XLOOKUP($A227,'Copy of PY1 Data(H)'!$A$1:$A$288,'Copy of PY1 Data(H)'!$A$1:$CZ$288))</f>
        <v>0</v>
      </c>
      <c r="T227" s="180" cm="1">
        <f t="array" ref="T227">_xlfn.XLOOKUP(T$1,'Copy of PY1 Data(H)'!$A$1:$CZ$1,_xlfn.XLOOKUP($A227,'Copy of PY1 Data(H)'!$A$1:$A$288,'Copy of PY1 Data(H)'!$A$1:$CZ$288))</f>
        <v>0</v>
      </c>
      <c r="U227" s="180" cm="1">
        <f t="array" ref="U227">_xlfn.XLOOKUP(U$1,'Copy of PY1 Data(H)'!$A$1:$CZ$1,_xlfn.XLOOKUP($A227,'Copy of PY1 Data(H)'!$A$1:$A$288,'Copy of PY1 Data(H)'!$A$1:$CZ$288))</f>
        <v>0</v>
      </c>
      <c r="V227" s="180" cm="1">
        <f t="array" ref="V227">_xlfn.XLOOKUP(V$1,'Copy of PY1 Data(H)'!$A$1:$CZ$1,_xlfn.XLOOKUP($A227,'Copy of PY1 Data(H)'!$A$1:$A$288,'Copy of PY1 Data(H)'!$A$1:$CZ$288))</f>
        <v>1835854</v>
      </c>
      <c r="W227" s="180" cm="1">
        <f t="array" ref="W227">_xlfn.XLOOKUP(W$1,'Copy of PY1 Data(H)'!$A$1:$CZ$1,_xlfn.XLOOKUP($A227,'Copy of PY1 Data(H)'!$A$1:$A$288,'Copy of PY1 Data(H)'!$A$1:$CZ$288))</f>
        <v>0</v>
      </c>
      <c r="X227" s="180" cm="1">
        <f t="array" ref="X227">_xlfn.XLOOKUP(X$1,'Copy of PY1 Data(H)'!$A$1:$CZ$1,_xlfn.XLOOKUP($A227,'Copy of PY1 Data(H)'!$A$1:$A$288,'Copy of PY1 Data(H)'!$A$1:$CZ$288))</f>
        <v>0</v>
      </c>
      <c r="Y227" s="180" cm="1">
        <f t="array" ref="Y227">_xlfn.XLOOKUP(Y$1,'Copy of PY1 Data(H)'!$A$1:$CZ$1,_xlfn.XLOOKUP($A227,'Copy of PY1 Data(H)'!$A$1:$A$288,'Copy of PY1 Data(H)'!$A$1:$CZ$288))</f>
        <v>981860</v>
      </c>
      <c r="Z227" s="180" cm="1">
        <f t="array" ref="Z227">_xlfn.XLOOKUP(Z$1,'Copy of PY1 Data(H)'!$A$1:$CZ$1,_xlfn.XLOOKUP($A227,'Copy of PY1 Data(H)'!$A$1:$A$288,'Copy of PY1 Data(H)'!$A$1:$CZ$288))</f>
        <v>4775512</v>
      </c>
      <c r="AA227" s="180" cm="1">
        <f t="array" ref="AA227">_xlfn.XLOOKUP(AA$1,'Copy of PY1 Data(H)'!$A$1:$CZ$1,_xlfn.XLOOKUP($A227,'Copy of PY1 Data(H)'!$A$1:$A$288,'Copy of PY1 Data(H)'!$A$1:$CZ$288))</f>
        <v>0</v>
      </c>
      <c r="AB227" s="180" cm="1">
        <f t="array" ref="AB227">_xlfn.XLOOKUP(AB$1,'Copy of PY1 Data(H)'!$A$1:$CZ$1,_xlfn.XLOOKUP($A227,'Copy of PY1 Data(H)'!$A$1:$A$288,'Copy of PY1 Data(H)'!$A$1:$CZ$288))</f>
        <v>0</v>
      </c>
      <c r="AC227" s="180" cm="1">
        <f t="array" ref="AC227">_xlfn.XLOOKUP(AC$1,'Copy of PY1 Data(H)'!$A$1:$CZ$1,_xlfn.XLOOKUP($A227,'Copy of PY1 Data(H)'!$A$1:$A$288,'Copy of PY1 Data(H)'!$A$1:$CZ$288))</f>
        <v>19197588</v>
      </c>
      <c r="AD227" s="180" cm="1">
        <f t="array" ref="AD227">_xlfn.XLOOKUP(AD$1,'Copy of PY1 Data(H)'!$A$1:$CZ$1,_xlfn.XLOOKUP($A227,'Copy of PY1 Data(H)'!$A$1:$A$288,'Copy of PY1 Data(H)'!$A$1:$CZ$288))</f>
        <v>0</v>
      </c>
      <c r="AE227" s="180" cm="1">
        <f t="array" ref="AE227">_xlfn.XLOOKUP(AE$1,'Copy of PY1 Data(H)'!$A$1:$CZ$1,_xlfn.XLOOKUP($A227,'Copy of PY1 Data(H)'!$A$1:$A$288,'Copy of PY1 Data(H)'!$A$1:$CZ$288))</f>
        <v>0</v>
      </c>
      <c r="AF227" s="180" cm="1">
        <f t="array" ref="AF227">_xlfn.XLOOKUP(AF$1,'Copy of PY1 Data(H)'!$A$1:$CZ$1,_xlfn.XLOOKUP($A227,'Copy of PY1 Data(H)'!$A$1:$A$288,'Copy of PY1 Data(H)'!$A$1:$CZ$288))</f>
        <v>72545560</v>
      </c>
      <c r="AG227" s="180" cm="1">
        <f t="array" ref="AG227">_xlfn.XLOOKUP(AG$1,'Copy of PY1 Data(H)'!$A$1:$CZ$1,_xlfn.XLOOKUP($A227,'Copy of PY1 Data(H)'!$A$1:$A$288,'Copy of PY1 Data(H)'!$A$1:$CZ$288))</f>
        <v>0</v>
      </c>
      <c r="AH227" s="180" cm="1">
        <f t="array" ref="AH227">_xlfn.XLOOKUP(AH$1,'Copy of PY1 Data(H)'!$A$1:$CZ$1,_xlfn.XLOOKUP($A227,'Copy of PY1 Data(H)'!$A$1:$A$288,'Copy of PY1 Data(H)'!$A$1:$CZ$288))</f>
        <v>0</v>
      </c>
      <c r="AI227" s="180" cm="1">
        <f t="array" ref="AI227">_xlfn.XLOOKUP(AI$1,'Copy of PY1 Data(H)'!$A$1:$CZ$1,_xlfn.XLOOKUP($A227,'Copy of PY1 Data(H)'!$A$1:$A$288,'Copy of PY1 Data(H)'!$A$1:$CZ$288))</f>
        <v>674572</v>
      </c>
      <c r="AJ227" s="180" cm="1">
        <f t="array" ref="AJ227">_xlfn.XLOOKUP(AJ$1,'Copy of PY1 Data(H)'!$A$1:$CZ$1,_xlfn.XLOOKUP($A227,'Copy of PY1 Data(H)'!$A$1:$A$288,'Copy of PY1 Data(H)'!$A$1:$CZ$288))</f>
        <v>0</v>
      </c>
      <c r="AK227" s="180" cm="1">
        <f t="array" ref="AK227">_xlfn.XLOOKUP(AK$1,'Copy of PY1 Data(H)'!$A$1:$CZ$1,_xlfn.XLOOKUP($A227,'Copy of PY1 Data(H)'!$A$1:$A$288,'Copy of PY1 Data(H)'!$A$1:$CZ$288))</f>
        <v>0</v>
      </c>
      <c r="AL227" s="180" cm="1">
        <f t="array" ref="AL227">_xlfn.XLOOKUP(AL$1,'Copy of PY1 Data(H)'!$A$1:$CZ$1,_xlfn.XLOOKUP($A227,'Copy of PY1 Data(H)'!$A$1:$A$288,'Copy of PY1 Data(H)'!$A$1:$CZ$288))</f>
        <v>0</v>
      </c>
      <c r="AM227" s="180" cm="1">
        <f t="array" ref="AM227">_xlfn.XLOOKUP(AM$1,'Copy of PY1 Data(H)'!$A$1:$CZ$1,_xlfn.XLOOKUP($A227,'Copy of PY1 Data(H)'!$A$1:$A$288,'Copy of PY1 Data(H)'!$A$1:$CZ$288))</f>
        <v>0</v>
      </c>
      <c r="AN227" s="180" cm="1">
        <f t="array" ref="AN227">_xlfn.XLOOKUP(AN$1,'Copy of PY1 Data(H)'!$A$1:$CZ$1,_xlfn.XLOOKUP($A227,'Copy of PY1 Data(H)'!$A$1:$A$288,'Copy of PY1 Data(H)'!$A$1:$CZ$288))</f>
        <v>16335273</v>
      </c>
      <c r="AO227" s="180" cm="1">
        <f t="array" ref="AO227">_xlfn.XLOOKUP(AO$1,'Copy of PY1 Data(H)'!$A$1:$CZ$1,_xlfn.XLOOKUP($A227,'Copy of PY1 Data(H)'!$A$1:$A$288,'Copy of PY1 Data(H)'!$A$1:$CZ$288))</f>
        <v>0</v>
      </c>
      <c r="AP227" s="180" cm="1">
        <f t="array" ref="AP227">_xlfn.XLOOKUP(AP$1,'Copy of PY1 Data(H)'!$A$1:$CZ$1,_xlfn.XLOOKUP($A227,'Copy of PY1 Data(H)'!$A$1:$A$288,'Copy of PY1 Data(H)'!$A$1:$CZ$288))</f>
        <v>136483</v>
      </c>
      <c r="AQ227" s="180" cm="1">
        <f t="array" ref="AQ227">_xlfn.XLOOKUP(AQ$1,'Copy of PY1 Data(H)'!$A$1:$CZ$1,_xlfn.XLOOKUP($A227,'Copy of PY1 Data(H)'!$A$1:$A$288,'Copy of PY1 Data(H)'!$A$1:$CZ$288))</f>
        <v>0</v>
      </c>
      <c r="AR227" s="180" cm="1">
        <f t="array" ref="AR227">_xlfn.XLOOKUP(AR$1,'Copy of PY1 Data(H)'!$A$1:$CZ$1,_xlfn.XLOOKUP($A227,'Copy of PY1 Data(H)'!$A$1:$A$288,'Copy of PY1 Data(H)'!$A$1:$CZ$288))</f>
        <v>0</v>
      </c>
      <c r="AS227" s="180" cm="1">
        <f t="array" ref="AS227">_xlfn.XLOOKUP(AS$1,'Copy of PY1 Data(H)'!$A$1:$CZ$1,_xlfn.XLOOKUP($A227,'Copy of PY1 Data(H)'!$A$1:$A$288,'Copy of PY1 Data(H)'!$A$1:$CZ$288))</f>
        <v>0</v>
      </c>
      <c r="AT227" s="180" cm="1">
        <f t="array" ref="AT227">_xlfn.XLOOKUP(AT$1,'Copy of PY1 Data(H)'!$A$1:$CZ$1,_xlfn.XLOOKUP($A227,'Copy of PY1 Data(H)'!$A$1:$A$288,'Copy of PY1 Data(H)'!$A$1:$CZ$288))</f>
        <v>0</v>
      </c>
      <c r="AU227" s="180" cm="1">
        <f t="array" ref="AU227">_xlfn.XLOOKUP(AU$1,'Copy of PY1 Data(H)'!$A$1:$CZ$1,_xlfn.XLOOKUP($A227,'Copy of PY1 Data(H)'!$A$1:$A$288,'Copy of PY1 Data(H)'!$A$1:$CZ$288))</f>
        <v>158860712</v>
      </c>
      <c r="AV227" s="180" cm="1">
        <f t="array" ref="AV227">_xlfn.XLOOKUP(AV$1,'Copy of PY1 Data(H)'!$A$1:$CZ$1,_xlfn.XLOOKUP($A227,'Copy of PY1 Data(H)'!$A$1:$A$288,'Copy of PY1 Data(H)'!$A$1:$CZ$288))</f>
        <v>106768632</v>
      </c>
      <c r="AW227" s="180" cm="1">
        <f t="array" ref="AW227">_xlfn.XLOOKUP(AW$1,'Copy of PY1 Data(H)'!$A$1:$CZ$1,_xlfn.XLOOKUP($A227,'Copy of PY1 Data(H)'!$A$1:$A$288,'Copy of PY1 Data(H)'!$A$1:$CZ$288))</f>
        <v>0</v>
      </c>
      <c r="AX227" s="180" cm="1">
        <f t="array" ref="AX227">_xlfn.XLOOKUP(AX$1,'Copy of PY1 Data(H)'!$A$1:$CZ$1,_xlfn.XLOOKUP($A227,'Copy of PY1 Data(H)'!$A$1:$A$288,'Copy of PY1 Data(H)'!$A$1:$CZ$288))</f>
        <v>0</v>
      </c>
      <c r="AY227" s="180" cm="1">
        <f t="array" ref="AY227">_xlfn.XLOOKUP(AY$1,'Copy of PY1 Data(H)'!$A$1:$CZ$1,_xlfn.XLOOKUP($A227,'Copy of PY1 Data(H)'!$A$1:$A$288,'Copy of PY1 Data(H)'!$A$1:$CZ$288))</f>
        <v>0</v>
      </c>
      <c r="AZ227" s="180" cm="1">
        <f t="array" ref="AZ227">_xlfn.XLOOKUP(AZ$1,'Copy of PY1 Data(H)'!$A$1:$CZ$1,_xlfn.XLOOKUP($A227,'Copy of PY1 Data(H)'!$A$1:$A$288,'Copy of PY1 Data(H)'!$A$1:$CZ$288))</f>
        <v>0</v>
      </c>
      <c r="BA227" s="180" cm="1">
        <f t="array" ref="BA227">_xlfn.XLOOKUP(BA$1,'Copy of PY1 Data(H)'!$A$1:$CZ$1,_xlfn.XLOOKUP($A227,'Copy of PY1 Data(H)'!$A$1:$A$288,'Copy of PY1 Data(H)'!$A$1:$CZ$288))</f>
        <v>0</v>
      </c>
      <c r="BB227" s="180" cm="1">
        <f t="array" ref="BB227">_xlfn.XLOOKUP(BB$1,'Copy of PY1 Data(H)'!$A$1:$CZ$1,_xlfn.XLOOKUP($A227,'Copy of PY1 Data(H)'!$A$1:$A$288,'Copy of PY1 Data(H)'!$A$1:$CZ$288))</f>
        <v>9413959</v>
      </c>
      <c r="BC227" s="180" cm="1">
        <f t="array" ref="BC227">_xlfn.XLOOKUP(BC$1,'Copy of PY1 Data(H)'!$A$1:$CZ$1,_xlfn.XLOOKUP($A227,'Copy of PY1 Data(H)'!$A$1:$A$288,'Copy of PY1 Data(H)'!$A$1:$CZ$288))</f>
        <v>0</v>
      </c>
      <c r="BD227" s="180" cm="1">
        <f t="array" ref="BD227">_xlfn.XLOOKUP(BD$1,'Copy of PY1 Data(H)'!$A$1:$CZ$1,_xlfn.XLOOKUP($A227,'Copy of PY1 Data(H)'!$A$1:$A$288,'Copy of PY1 Data(H)'!$A$1:$CZ$288))</f>
        <v>0</v>
      </c>
      <c r="BE227" s="180" cm="1">
        <f t="array" ref="BE227">_xlfn.XLOOKUP(BE$1,'Copy of PY1 Data(H)'!$A$1:$CZ$1,_xlfn.XLOOKUP($A227,'Copy of PY1 Data(H)'!$A$1:$A$288,'Copy of PY1 Data(H)'!$A$1:$CZ$288))</f>
        <v>0</v>
      </c>
      <c r="BF227" s="180" cm="1">
        <f t="array" ref="BF227">_xlfn.XLOOKUP(BF$1,'Copy of PY1 Data(H)'!$A$1:$CZ$1,_xlfn.XLOOKUP($A227,'Copy of PY1 Data(H)'!$A$1:$A$288,'Copy of PY1 Data(H)'!$A$1:$CZ$288))</f>
        <v>0</v>
      </c>
      <c r="BG227" s="180" cm="1">
        <f t="array" ref="BG227">_xlfn.XLOOKUP(BG$1,'Copy of PY1 Data(H)'!$A$1:$CZ$1,_xlfn.XLOOKUP($A227,'Copy of PY1 Data(H)'!$A$1:$A$288,'Copy of PY1 Data(H)'!$A$1:$CZ$288))</f>
        <v>0</v>
      </c>
      <c r="BH227" s="180" cm="1">
        <f t="array" ref="BH227">_xlfn.XLOOKUP(BH$1,'Copy of PY1 Data(H)'!$A$1:$CZ$1,_xlfn.XLOOKUP($A227,'Copy of PY1 Data(H)'!$A$1:$A$288,'Copy of PY1 Data(H)'!$A$1:$CZ$288))</f>
        <v>3492909</v>
      </c>
      <c r="BI227" s="180" cm="1">
        <f t="array" ref="BI227">_xlfn.XLOOKUP(BI$1,'Copy of PY1 Data(H)'!$A$1:$CZ$1,_xlfn.XLOOKUP($A227,'Copy of PY1 Data(H)'!$A$1:$A$288,'Copy of PY1 Data(H)'!$A$1:$CZ$288))</f>
        <v>1396506</v>
      </c>
      <c r="BJ227" s="180" cm="1">
        <f t="array" ref="BJ227">_xlfn.XLOOKUP(BJ$1,'Copy of PY1 Data(H)'!$A$1:$CZ$1,_xlfn.XLOOKUP($A227,'Copy of PY1 Data(H)'!$A$1:$A$288,'Copy of PY1 Data(H)'!$A$1:$CZ$288))</f>
        <v>0</v>
      </c>
      <c r="BK227" s="180" cm="1">
        <f t="array" ref="BK227">_xlfn.XLOOKUP(BK$1,'Copy of PY1 Data(H)'!$A$1:$CZ$1,_xlfn.XLOOKUP($A227,'Copy of PY1 Data(H)'!$A$1:$A$288,'Copy of PY1 Data(H)'!$A$1:$CZ$288))</f>
        <v>0</v>
      </c>
      <c r="BL227" s="180" cm="1">
        <f t="array" ref="BL227">_xlfn.XLOOKUP(BL$1,'Copy of PY1 Data(H)'!$A$1:$CZ$1,_xlfn.XLOOKUP($A227,'Copy of PY1 Data(H)'!$A$1:$A$288,'Copy of PY1 Data(H)'!$A$1:$CZ$288))</f>
        <v>15073635</v>
      </c>
      <c r="BM227" s="180" cm="1">
        <f t="array" ref="BM227">_xlfn.XLOOKUP(BM$1,'Copy of PY1 Data(H)'!$A$1:$CZ$1,_xlfn.XLOOKUP($A227,'Copy of PY1 Data(H)'!$A$1:$A$288,'Copy of PY1 Data(H)'!$A$1:$CZ$288))</f>
        <v>4507940</v>
      </c>
      <c r="BN227" s="180" cm="1">
        <f t="array" ref="BN227">_xlfn.XLOOKUP(BN$1,'Copy of PY1 Data(H)'!$A$1:$CZ$1,_xlfn.XLOOKUP($A227,'Copy of PY1 Data(H)'!$A$1:$A$288,'Copy of PY1 Data(H)'!$A$1:$CZ$288))</f>
        <v>0</v>
      </c>
      <c r="BO227" s="180" cm="1">
        <f t="array" ref="BO227">_xlfn.XLOOKUP(BO$1,'Copy of PY1 Data(H)'!$A$1:$CZ$1,_xlfn.XLOOKUP($A227,'Copy of PY1 Data(H)'!$A$1:$A$288,'Copy of PY1 Data(H)'!$A$1:$CZ$288))</f>
        <v>20117176</v>
      </c>
      <c r="BP227" s="180" cm="1">
        <f t="array" ref="BP227">_xlfn.XLOOKUP(BP$1,'Copy of PY1 Data(H)'!$A$1:$CZ$1,_xlfn.XLOOKUP($A227,'Copy of PY1 Data(H)'!$A$1:$A$288,'Copy of PY1 Data(H)'!$A$1:$CZ$288))</f>
        <v>15193632</v>
      </c>
      <c r="BQ227" s="180" cm="1">
        <f t="array" ref="BQ227">_xlfn.XLOOKUP(BQ$1,'Copy of PY1 Data(H)'!$A$1:$CZ$1,_xlfn.XLOOKUP($A227,'Copy of PY1 Data(H)'!$A$1:$A$288,'Copy of PY1 Data(H)'!$A$1:$CZ$288))</f>
        <v>0</v>
      </c>
      <c r="BR227" s="180" cm="1">
        <f t="array" ref="BR227">_xlfn.XLOOKUP(BR$1,'Copy of PY1 Data(H)'!$A$1:$CZ$1,_xlfn.XLOOKUP($A227,'Copy of PY1 Data(H)'!$A$1:$A$288,'Copy of PY1 Data(H)'!$A$1:$CZ$288))</f>
        <v>0</v>
      </c>
      <c r="BS227" s="180" cm="1">
        <f t="array" ref="BS227">_xlfn.XLOOKUP(BS$1,'Copy of PY1 Data(H)'!$A$1:$CZ$1,_xlfn.XLOOKUP($A227,'Copy of PY1 Data(H)'!$A$1:$A$288,'Copy of PY1 Data(H)'!$A$1:$CZ$288))</f>
        <v>0</v>
      </c>
      <c r="BT227" s="180" cm="1">
        <f t="array" ref="BT227">_xlfn.XLOOKUP(BT$1,'Copy of PY1 Data(H)'!$A$1:$CZ$1,_xlfn.XLOOKUP($A227,'Copy of PY1 Data(H)'!$A$1:$A$288,'Copy of PY1 Data(H)'!$A$1:$CZ$288))</f>
        <v>0</v>
      </c>
      <c r="BU227" s="180" cm="1">
        <f t="array" ref="BU227">_xlfn.XLOOKUP(BU$1,'Copy of PY1 Data(H)'!$A$1:$CZ$1,_xlfn.XLOOKUP($A227,'Copy of PY1 Data(H)'!$A$1:$A$288,'Copy of PY1 Data(H)'!$A$1:$CZ$288))</f>
        <v>0</v>
      </c>
      <c r="BV227" s="180" cm="1">
        <f t="array" ref="BV227">_xlfn.XLOOKUP(BV$1,'Copy of PY1 Data(H)'!$A$1:$CZ$1,_xlfn.XLOOKUP($A227,'Copy of PY1 Data(H)'!$A$1:$A$288,'Copy of PY1 Data(H)'!$A$1:$CZ$288))</f>
        <v>0</v>
      </c>
      <c r="BW227" s="180" cm="1">
        <f t="array" ref="BW227">_xlfn.XLOOKUP(BW$1,'Copy of PY1 Data(H)'!$A$1:$CZ$1,_xlfn.XLOOKUP($A227,'Copy of PY1 Data(H)'!$A$1:$A$288,'Copy of PY1 Data(H)'!$A$1:$CZ$288))</f>
        <v>0</v>
      </c>
      <c r="BX227" s="180" cm="1">
        <f t="array" ref="BX227">_xlfn.XLOOKUP(BX$1,'Copy of PY1 Data(H)'!$A$1:$CZ$1,_xlfn.XLOOKUP($A227,'Copy of PY1 Data(H)'!$A$1:$A$288,'Copy of PY1 Data(H)'!$A$1:$CZ$288))</f>
        <v>19559</v>
      </c>
      <c r="BY227" s="180" cm="1">
        <f t="array" ref="BY227">_xlfn.XLOOKUP(BY$1,'Copy of PY1 Data(H)'!$A$1:$CZ$1,_xlfn.XLOOKUP($A227,'Copy of PY1 Data(H)'!$A$1:$A$288,'Copy of PY1 Data(H)'!$A$1:$CZ$288))</f>
        <v>5845512</v>
      </c>
      <c r="BZ227" s="180" cm="1">
        <f t="array" ref="BZ227">_xlfn.XLOOKUP(BZ$1,'Copy of PY1 Data(H)'!$A$1:$CZ$1,_xlfn.XLOOKUP($A227,'Copy of PY1 Data(H)'!$A$1:$A$288,'Copy of PY1 Data(H)'!$A$1:$CZ$288))</f>
        <v>0</v>
      </c>
      <c r="CA227" s="180" cm="1">
        <f t="array" ref="CA227">_xlfn.XLOOKUP(CA$1,'Copy of PY1 Data(H)'!$A$1:$CZ$1,_xlfn.XLOOKUP($A227,'Copy of PY1 Data(H)'!$A$1:$A$288,'Copy of PY1 Data(H)'!$A$1:$CZ$288))</f>
        <v>10794607</v>
      </c>
      <c r="CB227" s="180" cm="1">
        <f t="array" ref="CB227">_xlfn.XLOOKUP(CB$1,'Copy of PY1 Data(H)'!$A$1:$CZ$1,_xlfn.XLOOKUP($A227,'Copy of PY1 Data(H)'!$A$1:$A$288,'Copy of PY1 Data(H)'!$A$1:$CZ$288))</f>
        <v>0</v>
      </c>
      <c r="CC227" s="180" cm="1">
        <f t="array" ref="CC227">_xlfn.XLOOKUP(CC$1,'Copy of PY1 Data(H)'!$A$1:$CZ$1,_xlfn.XLOOKUP($A227,'Copy of PY1 Data(H)'!$A$1:$A$288,'Copy of PY1 Data(H)'!$A$1:$CZ$288))</f>
        <v>0</v>
      </c>
      <c r="CD227" s="180" cm="1">
        <f t="array" ref="CD227">_xlfn.XLOOKUP(CD$1,'Copy of PY1 Data(H)'!$A$1:$CZ$1,_xlfn.XLOOKUP($A227,'Copy of PY1 Data(H)'!$A$1:$A$288,'Copy of PY1 Data(H)'!$A$1:$CZ$288))</f>
        <v>3251665</v>
      </c>
    </row>
    <row r="228" spans="1:82" x14ac:dyDescent="0.3">
      <c r="A228" s="180">
        <v>660</v>
      </c>
      <c r="C228" s="180"/>
      <c r="D228" s="180" cm="1">
        <f t="array" ref="D228">_xlfn.XLOOKUP(D$1,'Copy of PY1 Data(H)'!$A$1:$CZ$1,_xlfn.XLOOKUP($A228,'Copy of PY1 Data(H)'!$A$1:$A$288,'Copy of PY1 Data(H)'!$A$1:$CZ$288))</f>
        <v>0</v>
      </c>
      <c r="E228" s="180" cm="1">
        <f t="array" ref="E228">_xlfn.XLOOKUP(E$1,'Copy of PY1 Data(H)'!$A$1:$CZ$1,_xlfn.XLOOKUP($A228,'Copy of PY1 Data(H)'!$A$1:$A$288,'Copy of PY1 Data(H)'!$A$1:$CZ$288))</f>
        <v>0</v>
      </c>
      <c r="F228" s="180" cm="1">
        <f t="array" ref="F228">_xlfn.XLOOKUP(F$1,'Copy of PY1 Data(H)'!$A$1:$CZ$1,_xlfn.XLOOKUP($A228,'Copy of PY1 Data(H)'!$A$1:$A$288,'Copy of PY1 Data(H)'!$A$1:$CZ$288))</f>
        <v>0</v>
      </c>
      <c r="G228" s="180" cm="1">
        <f t="array" ref="G228">_xlfn.XLOOKUP(G$1,'Copy of PY1 Data(H)'!$A$1:$CZ$1,_xlfn.XLOOKUP($A228,'Copy of PY1 Data(H)'!$A$1:$A$288,'Copy of PY1 Data(H)'!$A$1:$CZ$288))</f>
        <v>0</v>
      </c>
      <c r="H228" s="180" cm="1">
        <f t="array" ref="H228">_xlfn.XLOOKUP(H$1,'Copy of PY1 Data(H)'!$A$1:$CZ$1,_xlfn.XLOOKUP($A228,'Copy of PY1 Data(H)'!$A$1:$A$288,'Copy of PY1 Data(H)'!$A$1:$CZ$288))</f>
        <v>0</v>
      </c>
      <c r="I228" s="180" cm="1">
        <f t="array" ref="I228">_xlfn.XLOOKUP(I$1,'Copy of PY1 Data(H)'!$A$1:$CZ$1,_xlfn.XLOOKUP($A228,'Copy of PY1 Data(H)'!$A$1:$A$288,'Copy of PY1 Data(H)'!$A$1:$CZ$288))</f>
        <v>0</v>
      </c>
      <c r="J228" s="180" cm="1">
        <f t="array" ref="J228">_xlfn.XLOOKUP(J$1,'Copy of PY1 Data(H)'!$A$1:$CZ$1,_xlfn.XLOOKUP($A228,'Copy of PY1 Data(H)'!$A$1:$A$288,'Copy of PY1 Data(H)'!$A$1:$CZ$288))</f>
        <v>0</v>
      </c>
      <c r="K228" s="180" cm="1">
        <f t="array" ref="K228">_xlfn.XLOOKUP(K$1,'Copy of PY1 Data(H)'!$A$1:$CZ$1,_xlfn.XLOOKUP($A228,'Copy of PY1 Data(H)'!$A$1:$A$288,'Copy of PY1 Data(H)'!$A$1:$CZ$288))</f>
        <v>0</v>
      </c>
      <c r="L228" s="180" cm="1">
        <f t="array" ref="L228">_xlfn.XLOOKUP(L$1,'Copy of PY1 Data(H)'!$A$1:$CZ$1,_xlfn.XLOOKUP($A228,'Copy of PY1 Data(H)'!$A$1:$A$288,'Copy of PY1 Data(H)'!$A$1:$CZ$288))</f>
        <v>0</v>
      </c>
      <c r="M228" s="180" cm="1">
        <f t="array" ref="M228">_xlfn.XLOOKUP(M$1,'Copy of PY1 Data(H)'!$A$1:$CZ$1,_xlfn.XLOOKUP($A228,'Copy of PY1 Data(H)'!$A$1:$A$288,'Copy of PY1 Data(H)'!$A$1:$CZ$288))</f>
        <v>0</v>
      </c>
      <c r="N228" s="180" cm="1">
        <f t="array" ref="N228">_xlfn.XLOOKUP(N$1,'Copy of PY1 Data(H)'!$A$1:$CZ$1,_xlfn.XLOOKUP($A228,'Copy of PY1 Data(H)'!$A$1:$A$288,'Copy of PY1 Data(H)'!$A$1:$CZ$288))</f>
        <v>0</v>
      </c>
      <c r="O228" s="180" cm="1">
        <f t="array" ref="O228">_xlfn.XLOOKUP(O$1,'Copy of PY1 Data(H)'!$A$1:$CZ$1,_xlfn.XLOOKUP($A228,'Copy of PY1 Data(H)'!$A$1:$A$288,'Copy of PY1 Data(H)'!$A$1:$CZ$288))</f>
        <v>0</v>
      </c>
      <c r="P228" s="180" cm="1">
        <f t="array" ref="P228">_xlfn.XLOOKUP(P$1,'Copy of PY1 Data(H)'!$A$1:$CZ$1,_xlfn.XLOOKUP($A228,'Copy of PY1 Data(H)'!$A$1:$A$288,'Copy of PY1 Data(H)'!$A$1:$CZ$288))</f>
        <v>0</v>
      </c>
      <c r="Q228" s="180" cm="1">
        <f t="array" ref="Q228">_xlfn.XLOOKUP(Q$1,'Copy of PY1 Data(H)'!$A$1:$CZ$1,_xlfn.XLOOKUP($A228,'Copy of PY1 Data(H)'!$A$1:$A$288,'Copy of PY1 Data(H)'!$A$1:$CZ$288))</f>
        <v>0</v>
      </c>
      <c r="R228" s="180" cm="1">
        <f t="array" ref="R228">_xlfn.XLOOKUP(R$1,'Copy of PY1 Data(H)'!$A$1:$CZ$1,_xlfn.XLOOKUP($A228,'Copy of PY1 Data(H)'!$A$1:$A$288,'Copy of PY1 Data(H)'!$A$1:$CZ$288))</f>
        <v>0</v>
      </c>
      <c r="S228" s="180" cm="1">
        <f t="array" ref="S228">_xlfn.XLOOKUP(S$1,'Copy of PY1 Data(H)'!$A$1:$CZ$1,_xlfn.XLOOKUP($A228,'Copy of PY1 Data(H)'!$A$1:$A$288,'Copy of PY1 Data(H)'!$A$1:$CZ$288))</f>
        <v>0</v>
      </c>
      <c r="T228" s="180" cm="1">
        <f t="array" ref="T228">_xlfn.XLOOKUP(T$1,'Copy of PY1 Data(H)'!$A$1:$CZ$1,_xlfn.XLOOKUP($A228,'Copy of PY1 Data(H)'!$A$1:$A$288,'Copy of PY1 Data(H)'!$A$1:$CZ$288))</f>
        <v>0</v>
      </c>
      <c r="U228" s="180" cm="1">
        <f t="array" ref="U228">_xlfn.XLOOKUP(U$1,'Copy of PY1 Data(H)'!$A$1:$CZ$1,_xlfn.XLOOKUP($A228,'Copy of PY1 Data(H)'!$A$1:$A$288,'Copy of PY1 Data(H)'!$A$1:$CZ$288))</f>
        <v>0</v>
      </c>
      <c r="V228" s="180" cm="1">
        <f t="array" ref="V228">_xlfn.XLOOKUP(V$1,'Copy of PY1 Data(H)'!$A$1:$CZ$1,_xlfn.XLOOKUP($A228,'Copy of PY1 Data(H)'!$A$1:$A$288,'Copy of PY1 Data(H)'!$A$1:$CZ$288))</f>
        <v>0</v>
      </c>
      <c r="W228" s="180" cm="1">
        <f t="array" ref="W228">_xlfn.XLOOKUP(W$1,'Copy of PY1 Data(H)'!$A$1:$CZ$1,_xlfn.XLOOKUP($A228,'Copy of PY1 Data(H)'!$A$1:$A$288,'Copy of PY1 Data(H)'!$A$1:$CZ$288))</f>
        <v>0</v>
      </c>
      <c r="X228" s="180" cm="1">
        <f t="array" ref="X228">_xlfn.XLOOKUP(X$1,'Copy of PY1 Data(H)'!$A$1:$CZ$1,_xlfn.XLOOKUP($A228,'Copy of PY1 Data(H)'!$A$1:$A$288,'Copy of PY1 Data(H)'!$A$1:$CZ$288))</f>
        <v>0</v>
      </c>
      <c r="Y228" s="180" cm="1">
        <f t="array" ref="Y228">_xlfn.XLOOKUP(Y$1,'Copy of PY1 Data(H)'!$A$1:$CZ$1,_xlfn.XLOOKUP($A228,'Copy of PY1 Data(H)'!$A$1:$A$288,'Copy of PY1 Data(H)'!$A$1:$CZ$288))</f>
        <v>0</v>
      </c>
      <c r="Z228" s="180" cm="1">
        <f t="array" ref="Z228">_xlfn.XLOOKUP(Z$1,'Copy of PY1 Data(H)'!$A$1:$CZ$1,_xlfn.XLOOKUP($A228,'Copy of PY1 Data(H)'!$A$1:$A$288,'Copy of PY1 Data(H)'!$A$1:$CZ$288))</f>
        <v>0</v>
      </c>
      <c r="AA228" s="180" cm="1">
        <f t="array" ref="AA228">_xlfn.XLOOKUP(AA$1,'Copy of PY1 Data(H)'!$A$1:$CZ$1,_xlfn.XLOOKUP($A228,'Copy of PY1 Data(H)'!$A$1:$A$288,'Copy of PY1 Data(H)'!$A$1:$CZ$288))</f>
        <v>0</v>
      </c>
      <c r="AB228" s="180" cm="1">
        <f t="array" ref="AB228">_xlfn.XLOOKUP(AB$1,'Copy of PY1 Data(H)'!$A$1:$CZ$1,_xlfn.XLOOKUP($A228,'Copy of PY1 Data(H)'!$A$1:$A$288,'Copy of PY1 Data(H)'!$A$1:$CZ$288))</f>
        <v>0</v>
      </c>
      <c r="AC228" s="180" cm="1">
        <f t="array" ref="AC228">_xlfn.XLOOKUP(AC$1,'Copy of PY1 Data(H)'!$A$1:$CZ$1,_xlfn.XLOOKUP($A228,'Copy of PY1 Data(H)'!$A$1:$A$288,'Copy of PY1 Data(H)'!$A$1:$CZ$288))</f>
        <v>0</v>
      </c>
      <c r="AD228" s="180" cm="1">
        <f t="array" ref="AD228">_xlfn.XLOOKUP(AD$1,'Copy of PY1 Data(H)'!$A$1:$CZ$1,_xlfn.XLOOKUP($A228,'Copy of PY1 Data(H)'!$A$1:$A$288,'Copy of PY1 Data(H)'!$A$1:$CZ$288))</f>
        <v>0</v>
      </c>
      <c r="AE228" s="180" cm="1">
        <f t="array" ref="AE228">_xlfn.XLOOKUP(AE$1,'Copy of PY1 Data(H)'!$A$1:$CZ$1,_xlfn.XLOOKUP($A228,'Copy of PY1 Data(H)'!$A$1:$A$288,'Copy of PY1 Data(H)'!$A$1:$CZ$288))</f>
        <v>0</v>
      </c>
      <c r="AF228" s="180" cm="1">
        <f t="array" ref="AF228">_xlfn.XLOOKUP(AF$1,'Copy of PY1 Data(H)'!$A$1:$CZ$1,_xlfn.XLOOKUP($A228,'Copy of PY1 Data(H)'!$A$1:$A$288,'Copy of PY1 Data(H)'!$A$1:$CZ$288))</f>
        <v>0</v>
      </c>
      <c r="AG228" s="180" cm="1">
        <f t="array" ref="AG228">_xlfn.XLOOKUP(AG$1,'Copy of PY1 Data(H)'!$A$1:$CZ$1,_xlfn.XLOOKUP($A228,'Copy of PY1 Data(H)'!$A$1:$A$288,'Copy of PY1 Data(H)'!$A$1:$CZ$288))</f>
        <v>0</v>
      </c>
      <c r="AH228" s="180" cm="1">
        <f t="array" ref="AH228">_xlfn.XLOOKUP(AH$1,'Copy of PY1 Data(H)'!$A$1:$CZ$1,_xlfn.XLOOKUP($A228,'Copy of PY1 Data(H)'!$A$1:$A$288,'Copy of PY1 Data(H)'!$A$1:$CZ$288))</f>
        <v>0</v>
      </c>
      <c r="AI228" s="180" cm="1">
        <f t="array" ref="AI228">_xlfn.XLOOKUP(AI$1,'Copy of PY1 Data(H)'!$A$1:$CZ$1,_xlfn.XLOOKUP($A228,'Copy of PY1 Data(H)'!$A$1:$A$288,'Copy of PY1 Data(H)'!$A$1:$CZ$288))</f>
        <v>0</v>
      </c>
      <c r="AJ228" s="180" cm="1">
        <f t="array" ref="AJ228">_xlfn.XLOOKUP(AJ$1,'Copy of PY1 Data(H)'!$A$1:$CZ$1,_xlfn.XLOOKUP($A228,'Copy of PY1 Data(H)'!$A$1:$A$288,'Copy of PY1 Data(H)'!$A$1:$CZ$288))</f>
        <v>0</v>
      </c>
      <c r="AK228" s="180" cm="1">
        <f t="array" ref="AK228">_xlfn.XLOOKUP(AK$1,'Copy of PY1 Data(H)'!$A$1:$CZ$1,_xlfn.XLOOKUP($A228,'Copy of PY1 Data(H)'!$A$1:$A$288,'Copy of PY1 Data(H)'!$A$1:$CZ$288))</f>
        <v>0</v>
      </c>
      <c r="AL228" s="180" cm="1">
        <f t="array" ref="AL228">_xlfn.XLOOKUP(AL$1,'Copy of PY1 Data(H)'!$A$1:$CZ$1,_xlfn.XLOOKUP($A228,'Copy of PY1 Data(H)'!$A$1:$A$288,'Copy of PY1 Data(H)'!$A$1:$CZ$288))</f>
        <v>0</v>
      </c>
      <c r="AM228" s="180" cm="1">
        <f t="array" ref="AM228">_xlfn.XLOOKUP(AM$1,'Copy of PY1 Data(H)'!$A$1:$CZ$1,_xlfn.XLOOKUP($A228,'Copy of PY1 Data(H)'!$A$1:$A$288,'Copy of PY1 Data(H)'!$A$1:$CZ$288))</f>
        <v>0</v>
      </c>
      <c r="AN228" s="180" cm="1">
        <f t="array" ref="AN228">_xlfn.XLOOKUP(AN$1,'Copy of PY1 Data(H)'!$A$1:$CZ$1,_xlfn.XLOOKUP($A228,'Copy of PY1 Data(H)'!$A$1:$A$288,'Copy of PY1 Data(H)'!$A$1:$CZ$288))</f>
        <v>0</v>
      </c>
      <c r="AO228" s="180" cm="1">
        <f t="array" ref="AO228">_xlfn.XLOOKUP(AO$1,'Copy of PY1 Data(H)'!$A$1:$CZ$1,_xlfn.XLOOKUP($A228,'Copy of PY1 Data(H)'!$A$1:$A$288,'Copy of PY1 Data(H)'!$A$1:$CZ$288))</f>
        <v>0</v>
      </c>
      <c r="AP228" s="180" cm="1">
        <f t="array" ref="AP228">_xlfn.XLOOKUP(AP$1,'Copy of PY1 Data(H)'!$A$1:$CZ$1,_xlfn.XLOOKUP($A228,'Copy of PY1 Data(H)'!$A$1:$A$288,'Copy of PY1 Data(H)'!$A$1:$CZ$288))</f>
        <v>0</v>
      </c>
      <c r="AQ228" s="180" cm="1">
        <f t="array" ref="AQ228">_xlfn.XLOOKUP(AQ$1,'Copy of PY1 Data(H)'!$A$1:$CZ$1,_xlfn.XLOOKUP($A228,'Copy of PY1 Data(H)'!$A$1:$A$288,'Copy of PY1 Data(H)'!$A$1:$CZ$288))</f>
        <v>0</v>
      </c>
      <c r="AR228" s="180" cm="1">
        <f t="array" ref="AR228">_xlfn.XLOOKUP(AR$1,'Copy of PY1 Data(H)'!$A$1:$CZ$1,_xlfn.XLOOKUP($A228,'Copy of PY1 Data(H)'!$A$1:$A$288,'Copy of PY1 Data(H)'!$A$1:$CZ$288))</f>
        <v>0</v>
      </c>
      <c r="AS228" s="180" cm="1">
        <f t="array" ref="AS228">_xlfn.XLOOKUP(AS$1,'Copy of PY1 Data(H)'!$A$1:$CZ$1,_xlfn.XLOOKUP($A228,'Copy of PY1 Data(H)'!$A$1:$A$288,'Copy of PY1 Data(H)'!$A$1:$CZ$288))</f>
        <v>0</v>
      </c>
      <c r="AT228" s="180" cm="1">
        <f t="array" ref="AT228">_xlfn.XLOOKUP(AT$1,'Copy of PY1 Data(H)'!$A$1:$CZ$1,_xlfn.XLOOKUP($A228,'Copy of PY1 Data(H)'!$A$1:$A$288,'Copy of PY1 Data(H)'!$A$1:$CZ$288))</f>
        <v>0</v>
      </c>
      <c r="AU228" s="180" cm="1">
        <f t="array" ref="AU228">_xlfn.XLOOKUP(AU$1,'Copy of PY1 Data(H)'!$A$1:$CZ$1,_xlfn.XLOOKUP($A228,'Copy of PY1 Data(H)'!$A$1:$A$288,'Copy of PY1 Data(H)'!$A$1:$CZ$288))</f>
        <v>34410458</v>
      </c>
      <c r="AV228" s="180" cm="1">
        <f t="array" ref="AV228">_xlfn.XLOOKUP(AV$1,'Copy of PY1 Data(H)'!$A$1:$CZ$1,_xlfn.XLOOKUP($A228,'Copy of PY1 Data(H)'!$A$1:$A$288,'Copy of PY1 Data(H)'!$A$1:$CZ$288))</f>
        <v>7925791</v>
      </c>
      <c r="AW228" s="180" cm="1">
        <f t="array" ref="AW228">_xlfn.XLOOKUP(AW$1,'Copy of PY1 Data(H)'!$A$1:$CZ$1,_xlfn.XLOOKUP($A228,'Copy of PY1 Data(H)'!$A$1:$A$288,'Copy of PY1 Data(H)'!$A$1:$CZ$288))</f>
        <v>0</v>
      </c>
      <c r="AX228" s="180" cm="1">
        <f t="array" ref="AX228">_xlfn.XLOOKUP(AX$1,'Copy of PY1 Data(H)'!$A$1:$CZ$1,_xlfn.XLOOKUP($A228,'Copy of PY1 Data(H)'!$A$1:$A$288,'Copy of PY1 Data(H)'!$A$1:$CZ$288))</f>
        <v>0</v>
      </c>
      <c r="AY228" s="180" cm="1">
        <f t="array" ref="AY228">_xlfn.XLOOKUP(AY$1,'Copy of PY1 Data(H)'!$A$1:$CZ$1,_xlfn.XLOOKUP($A228,'Copy of PY1 Data(H)'!$A$1:$A$288,'Copy of PY1 Data(H)'!$A$1:$CZ$288))</f>
        <v>0</v>
      </c>
      <c r="AZ228" s="180" cm="1">
        <f t="array" ref="AZ228">_xlfn.XLOOKUP(AZ$1,'Copy of PY1 Data(H)'!$A$1:$CZ$1,_xlfn.XLOOKUP($A228,'Copy of PY1 Data(H)'!$A$1:$A$288,'Copy of PY1 Data(H)'!$A$1:$CZ$288))</f>
        <v>0</v>
      </c>
      <c r="BA228" s="180" cm="1">
        <f t="array" ref="BA228">_xlfn.XLOOKUP(BA$1,'Copy of PY1 Data(H)'!$A$1:$CZ$1,_xlfn.XLOOKUP($A228,'Copy of PY1 Data(H)'!$A$1:$A$288,'Copy of PY1 Data(H)'!$A$1:$CZ$288))</f>
        <v>0</v>
      </c>
      <c r="BB228" s="180" cm="1">
        <f t="array" ref="BB228">_xlfn.XLOOKUP(BB$1,'Copy of PY1 Data(H)'!$A$1:$CZ$1,_xlfn.XLOOKUP($A228,'Copy of PY1 Data(H)'!$A$1:$A$288,'Copy of PY1 Data(H)'!$A$1:$CZ$288))</f>
        <v>0</v>
      </c>
      <c r="BC228" s="180" cm="1">
        <f t="array" ref="BC228">_xlfn.XLOOKUP(BC$1,'Copy of PY1 Data(H)'!$A$1:$CZ$1,_xlfn.XLOOKUP($A228,'Copy of PY1 Data(H)'!$A$1:$A$288,'Copy of PY1 Data(H)'!$A$1:$CZ$288))</f>
        <v>0</v>
      </c>
      <c r="BD228" s="180" cm="1">
        <f t="array" ref="BD228">_xlfn.XLOOKUP(BD$1,'Copy of PY1 Data(H)'!$A$1:$CZ$1,_xlfn.XLOOKUP($A228,'Copy of PY1 Data(H)'!$A$1:$A$288,'Copy of PY1 Data(H)'!$A$1:$CZ$288))</f>
        <v>0</v>
      </c>
      <c r="BE228" s="180" cm="1">
        <f t="array" ref="BE228">_xlfn.XLOOKUP(BE$1,'Copy of PY1 Data(H)'!$A$1:$CZ$1,_xlfn.XLOOKUP($A228,'Copy of PY1 Data(H)'!$A$1:$A$288,'Copy of PY1 Data(H)'!$A$1:$CZ$288))</f>
        <v>0</v>
      </c>
      <c r="BF228" s="180" cm="1">
        <f t="array" ref="BF228">_xlfn.XLOOKUP(BF$1,'Copy of PY1 Data(H)'!$A$1:$CZ$1,_xlfn.XLOOKUP($A228,'Copy of PY1 Data(H)'!$A$1:$A$288,'Copy of PY1 Data(H)'!$A$1:$CZ$288))</f>
        <v>0</v>
      </c>
      <c r="BG228" s="180" cm="1">
        <f t="array" ref="BG228">_xlfn.XLOOKUP(BG$1,'Copy of PY1 Data(H)'!$A$1:$CZ$1,_xlfn.XLOOKUP($A228,'Copy of PY1 Data(H)'!$A$1:$A$288,'Copy of PY1 Data(H)'!$A$1:$CZ$288))</f>
        <v>0</v>
      </c>
      <c r="BH228" s="180" cm="1">
        <f t="array" ref="BH228">_xlfn.XLOOKUP(BH$1,'Copy of PY1 Data(H)'!$A$1:$CZ$1,_xlfn.XLOOKUP($A228,'Copy of PY1 Data(H)'!$A$1:$A$288,'Copy of PY1 Data(H)'!$A$1:$CZ$288))</f>
        <v>0</v>
      </c>
      <c r="BI228" s="180" cm="1">
        <f t="array" ref="BI228">_xlfn.XLOOKUP(BI$1,'Copy of PY1 Data(H)'!$A$1:$CZ$1,_xlfn.XLOOKUP($A228,'Copy of PY1 Data(H)'!$A$1:$A$288,'Copy of PY1 Data(H)'!$A$1:$CZ$288))</f>
        <v>0</v>
      </c>
      <c r="BJ228" s="180" cm="1">
        <f t="array" ref="BJ228">_xlfn.XLOOKUP(BJ$1,'Copy of PY1 Data(H)'!$A$1:$CZ$1,_xlfn.XLOOKUP($A228,'Copy of PY1 Data(H)'!$A$1:$A$288,'Copy of PY1 Data(H)'!$A$1:$CZ$288))</f>
        <v>0</v>
      </c>
      <c r="BK228" s="180" cm="1">
        <f t="array" ref="BK228">_xlfn.XLOOKUP(BK$1,'Copy of PY1 Data(H)'!$A$1:$CZ$1,_xlfn.XLOOKUP($A228,'Copy of PY1 Data(H)'!$A$1:$A$288,'Copy of PY1 Data(H)'!$A$1:$CZ$288))</f>
        <v>0</v>
      </c>
      <c r="BL228" s="180" cm="1">
        <f t="array" ref="BL228">_xlfn.XLOOKUP(BL$1,'Copy of PY1 Data(H)'!$A$1:$CZ$1,_xlfn.XLOOKUP($A228,'Copy of PY1 Data(H)'!$A$1:$A$288,'Copy of PY1 Data(H)'!$A$1:$CZ$288))</f>
        <v>0</v>
      </c>
      <c r="BM228" s="180" cm="1">
        <f t="array" ref="BM228">_xlfn.XLOOKUP(BM$1,'Copy of PY1 Data(H)'!$A$1:$CZ$1,_xlfn.XLOOKUP($A228,'Copy of PY1 Data(H)'!$A$1:$A$288,'Copy of PY1 Data(H)'!$A$1:$CZ$288))</f>
        <v>0</v>
      </c>
      <c r="BN228" s="180" cm="1">
        <f t="array" ref="BN228">_xlfn.XLOOKUP(BN$1,'Copy of PY1 Data(H)'!$A$1:$CZ$1,_xlfn.XLOOKUP($A228,'Copy of PY1 Data(H)'!$A$1:$A$288,'Copy of PY1 Data(H)'!$A$1:$CZ$288))</f>
        <v>0</v>
      </c>
      <c r="BO228" s="180" cm="1">
        <f t="array" ref="BO228">_xlfn.XLOOKUP(BO$1,'Copy of PY1 Data(H)'!$A$1:$CZ$1,_xlfn.XLOOKUP($A228,'Copy of PY1 Data(H)'!$A$1:$A$288,'Copy of PY1 Data(H)'!$A$1:$CZ$288))</f>
        <v>0</v>
      </c>
      <c r="BP228" s="180" cm="1">
        <f t="array" ref="BP228">_xlfn.XLOOKUP(BP$1,'Copy of PY1 Data(H)'!$A$1:$CZ$1,_xlfn.XLOOKUP($A228,'Copy of PY1 Data(H)'!$A$1:$A$288,'Copy of PY1 Data(H)'!$A$1:$CZ$288))</f>
        <v>0</v>
      </c>
      <c r="BQ228" s="180" cm="1">
        <f t="array" ref="BQ228">_xlfn.XLOOKUP(BQ$1,'Copy of PY1 Data(H)'!$A$1:$CZ$1,_xlfn.XLOOKUP($A228,'Copy of PY1 Data(H)'!$A$1:$A$288,'Copy of PY1 Data(H)'!$A$1:$CZ$288))</f>
        <v>0</v>
      </c>
      <c r="BR228" s="180" cm="1">
        <f t="array" ref="BR228">_xlfn.XLOOKUP(BR$1,'Copy of PY1 Data(H)'!$A$1:$CZ$1,_xlfn.XLOOKUP($A228,'Copy of PY1 Data(H)'!$A$1:$A$288,'Copy of PY1 Data(H)'!$A$1:$CZ$288))</f>
        <v>0</v>
      </c>
      <c r="BS228" s="180" cm="1">
        <f t="array" ref="BS228">_xlfn.XLOOKUP(BS$1,'Copy of PY1 Data(H)'!$A$1:$CZ$1,_xlfn.XLOOKUP($A228,'Copy of PY1 Data(H)'!$A$1:$A$288,'Copy of PY1 Data(H)'!$A$1:$CZ$288))</f>
        <v>0</v>
      </c>
      <c r="BT228" s="180" cm="1">
        <f t="array" ref="BT228">_xlfn.XLOOKUP(BT$1,'Copy of PY1 Data(H)'!$A$1:$CZ$1,_xlfn.XLOOKUP($A228,'Copy of PY1 Data(H)'!$A$1:$A$288,'Copy of PY1 Data(H)'!$A$1:$CZ$288))</f>
        <v>0</v>
      </c>
      <c r="BU228" s="180" cm="1">
        <f t="array" ref="BU228">_xlfn.XLOOKUP(BU$1,'Copy of PY1 Data(H)'!$A$1:$CZ$1,_xlfn.XLOOKUP($A228,'Copy of PY1 Data(H)'!$A$1:$A$288,'Copy of PY1 Data(H)'!$A$1:$CZ$288))</f>
        <v>0</v>
      </c>
      <c r="BV228" s="180" cm="1">
        <f t="array" ref="BV228">_xlfn.XLOOKUP(BV$1,'Copy of PY1 Data(H)'!$A$1:$CZ$1,_xlfn.XLOOKUP($A228,'Copy of PY1 Data(H)'!$A$1:$A$288,'Copy of PY1 Data(H)'!$A$1:$CZ$288))</f>
        <v>0</v>
      </c>
      <c r="BW228" s="180" cm="1">
        <f t="array" ref="BW228">_xlfn.XLOOKUP(BW$1,'Copy of PY1 Data(H)'!$A$1:$CZ$1,_xlfn.XLOOKUP($A228,'Copy of PY1 Data(H)'!$A$1:$A$288,'Copy of PY1 Data(H)'!$A$1:$CZ$288))</f>
        <v>0</v>
      </c>
      <c r="BX228" s="180" cm="1">
        <f t="array" ref="BX228">_xlfn.XLOOKUP(BX$1,'Copy of PY1 Data(H)'!$A$1:$CZ$1,_xlfn.XLOOKUP($A228,'Copy of PY1 Data(H)'!$A$1:$A$288,'Copy of PY1 Data(H)'!$A$1:$CZ$288))</f>
        <v>0</v>
      </c>
      <c r="BY228" s="180" cm="1">
        <f t="array" ref="BY228">_xlfn.XLOOKUP(BY$1,'Copy of PY1 Data(H)'!$A$1:$CZ$1,_xlfn.XLOOKUP($A228,'Copy of PY1 Data(H)'!$A$1:$A$288,'Copy of PY1 Data(H)'!$A$1:$CZ$288))</f>
        <v>649916</v>
      </c>
      <c r="BZ228" s="180" cm="1">
        <f t="array" ref="BZ228">_xlfn.XLOOKUP(BZ$1,'Copy of PY1 Data(H)'!$A$1:$CZ$1,_xlfn.XLOOKUP($A228,'Copy of PY1 Data(H)'!$A$1:$A$288,'Copy of PY1 Data(H)'!$A$1:$CZ$288))</f>
        <v>0</v>
      </c>
      <c r="CA228" s="180" cm="1">
        <f t="array" ref="CA228">_xlfn.XLOOKUP(CA$1,'Copy of PY1 Data(H)'!$A$1:$CZ$1,_xlfn.XLOOKUP($A228,'Copy of PY1 Data(H)'!$A$1:$A$288,'Copy of PY1 Data(H)'!$A$1:$CZ$288))</f>
        <v>0</v>
      </c>
      <c r="CB228" s="180" cm="1">
        <f t="array" ref="CB228">_xlfn.XLOOKUP(CB$1,'Copy of PY1 Data(H)'!$A$1:$CZ$1,_xlfn.XLOOKUP($A228,'Copy of PY1 Data(H)'!$A$1:$A$288,'Copy of PY1 Data(H)'!$A$1:$CZ$288))</f>
        <v>0</v>
      </c>
      <c r="CC228" s="180" cm="1">
        <f t="array" ref="CC228">_xlfn.XLOOKUP(CC$1,'Copy of PY1 Data(H)'!$A$1:$CZ$1,_xlfn.XLOOKUP($A228,'Copy of PY1 Data(H)'!$A$1:$A$288,'Copy of PY1 Data(H)'!$A$1:$CZ$288))</f>
        <v>0</v>
      </c>
      <c r="CD228" s="180" cm="1">
        <f t="array" ref="CD228">_xlfn.XLOOKUP(CD$1,'Copy of PY1 Data(H)'!$A$1:$CZ$1,_xlfn.XLOOKUP($A228,'Copy of PY1 Data(H)'!$A$1:$A$288,'Copy of PY1 Data(H)'!$A$1:$CZ$288))</f>
        <v>0</v>
      </c>
    </row>
    <row r="229" spans="1:82" x14ac:dyDescent="0.3">
      <c r="A229" s="180">
        <v>661</v>
      </c>
      <c r="C229" s="180"/>
      <c r="D229" s="180" cm="1">
        <f t="array" ref="D229">_xlfn.XLOOKUP(D$1,'Copy of PY1 Data(H)'!$A$1:$CZ$1,_xlfn.XLOOKUP($A229,'Copy of PY1 Data(H)'!$A$1:$A$288,'Copy of PY1 Data(H)'!$A$1:$CZ$288))</f>
        <v>0</v>
      </c>
      <c r="E229" s="180" cm="1">
        <f t="array" ref="E229">_xlfn.XLOOKUP(E$1,'Copy of PY1 Data(H)'!$A$1:$CZ$1,_xlfn.XLOOKUP($A229,'Copy of PY1 Data(H)'!$A$1:$A$288,'Copy of PY1 Data(H)'!$A$1:$CZ$288))</f>
        <v>0</v>
      </c>
      <c r="F229" s="180" cm="1">
        <f t="array" ref="F229">_xlfn.XLOOKUP(F$1,'Copy of PY1 Data(H)'!$A$1:$CZ$1,_xlfn.XLOOKUP($A229,'Copy of PY1 Data(H)'!$A$1:$A$288,'Copy of PY1 Data(H)'!$A$1:$CZ$288))</f>
        <v>0</v>
      </c>
      <c r="G229" s="180" cm="1">
        <f t="array" ref="G229">_xlfn.XLOOKUP(G$1,'Copy of PY1 Data(H)'!$A$1:$CZ$1,_xlfn.XLOOKUP($A229,'Copy of PY1 Data(H)'!$A$1:$A$288,'Copy of PY1 Data(H)'!$A$1:$CZ$288))</f>
        <v>0</v>
      </c>
      <c r="H229" s="180" cm="1">
        <f t="array" ref="H229">_xlfn.XLOOKUP(H$1,'Copy of PY1 Data(H)'!$A$1:$CZ$1,_xlfn.XLOOKUP($A229,'Copy of PY1 Data(H)'!$A$1:$A$288,'Copy of PY1 Data(H)'!$A$1:$CZ$288))</f>
        <v>0</v>
      </c>
      <c r="I229" s="180" cm="1">
        <f t="array" ref="I229">_xlfn.XLOOKUP(I$1,'Copy of PY1 Data(H)'!$A$1:$CZ$1,_xlfn.XLOOKUP($A229,'Copy of PY1 Data(H)'!$A$1:$A$288,'Copy of PY1 Data(H)'!$A$1:$CZ$288))</f>
        <v>0</v>
      </c>
      <c r="J229" s="180" cm="1">
        <f t="array" ref="J229">_xlfn.XLOOKUP(J$1,'Copy of PY1 Data(H)'!$A$1:$CZ$1,_xlfn.XLOOKUP($A229,'Copy of PY1 Data(H)'!$A$1:$A$288,'Copy of PY1 Data(H)'!$A$1:$CZ$288))</f>
        <v>0</v>
      </c>
      <c r="K229" s="180" cm="1">
        <f t="array" ref="K229">_xlfn.XLOOKUP(K$1,'Copy of PY1 Data(H)'!$A$1:$CZ$1,_xlfn.XLOOKUP($A229,'Copy of PY1 Data(H)'!$A$1:$A$288,'Copy of PY1 Data(H)'!$A$1:$CZ$288))</f>
        <v>0</v>
      </c>
      <c r="L229" s="180" cm="1">
        <f t="array" ref="L229">_xlfn.XLOOKUP(L$1,'Copy of PY1 Data(H)'!$A$1:$CZ$1,_xlfn.XLOOKUP($A229,'Copy of PY1 Data(H)'!$A$1:$A$288,'Copy of PY1 Data(H)'!$A$1:$CZ$288))</f>
        <v>0</v>
      </c>
      <c r="M229" s="180" cm="1">
        <f t="array" ref="M229">_xlfn.XLOOKUP(M$1,'Copy of PY1 Data(H)'!$A$1:$CZ$1,_xlfn.XLOOKUP($A229,'Copy of PY1 Data(H)'!$A$1:$A$288,'Copy of PY1 Data(H)'!$A$1:$CZ$288))</f>
        <v>0</v>
      </c>
      <c r="N229" s="180" cm="1">
        <f t="array" ref="N229">_xlfn.XLOOKUP(N$1,'Copy of PY1 Data(H)'!$A$1:$CZ$1,_xlfn.XLOOKUP($A229,'Copy of PY1 Data(H)'!$A$1:$A$288,'Copy of PY1 Data(H)'!$A$1:$CZ$288))</f>
        <v>0</v>
      </c>
      <c r="O229" s="180" cm="1">
        <f t="array" ref="O229">_xlfn.XLOOKUP(O$1,'Copy of PY1 Data(H)'!$A$1:$CZ$1,_xlfn.XLOOKUP($A229,'Copy of PY1 Data(H)'!$A$1:$A$288,'Copy of PY1 Data(H)'!$A$1:$CZ$288))</f>
        <v>0</v>
      </c>
      <c r="P229" s="180" cm="1">
        <f t="array" ref="P229">_xlfn.XLOOKUP(P$1,'Copy of PY1 Data(H)'!$A$1:$CZ$1,_xlfn.XLOOKUP($A229,'Copy of PY1 Data(H)'!$A$1:$A$288,'Copy of PY1 Data(H)'!$A$1:$CZ$288))</f>
        <v>0</v>
      </c>
      <c r="Q229" s="180" cm="1">
        <f t="array" ref="Q229">_xlfn.XLOOKUP(Q$1,'Copy of PY1 Data(H)'!$A$1:$CZ$1,_xlfn.XLOOKUP($A229,'Copy of PY1 Data(H)'!$A$1:$A$288,'Copy of PY1 Data(H)'!$A$1:$CZ$288))</f>
        <v>0</v>
      </c>
      <c r="R229" s="180" cm="1">
        <f t="array" ref="R229">_xlfn.XLOOKUP(R$1,'Copy of PY1 Data(H)'!$A$1:$CZ$1,_xlfn.XLOOKUP($A229,'Copy of PY1 Data(H)'!$A$1:$A$288,'Copy of PY1 Data(H)'!$A$1:$CZ$288))</f>
        <v>0</v>
      </c>
      <c r="S229" s="180" cm="1">
        <f t="array" ref="S229">_xlfn.XLOOKUP(S$1,'Copy of PY1 Data(H)'!$A$1:$CZ$1,_xlfn.XLOOKUP($A229,'Copy of PY1 Data(H)'!$A$1:$A$288,'Copy of PY1 Data(H)'!$A$1:$CZ$288))</f>
        <v>0</v>
      </c>
      <c r="T229" s="180" cm="1">
        <f t="array" ref="T229">_xlfn.XLOOKUP(T$1,'Copy of PY1 Data(H)'!$A$1:$CZ$1,_xlfn.XLOOKUP($A229,'Copy of PY1 Data(H)'!$A$1:$A$288,'Copy of PY1 Data(H)'!$A$1:$CZ$288))</f>
        <v>0</v>
      </c>
      <c r="U229" s="180" cm="1">
        <f t="array" ref="U229">_xlfn.XLOOKUP(U$1,'Copy of PY1 Data(H)'!$A$1:$CZ$1,_xlfn.XLOOKUP($A229,'Copy of PY1 Data(H)'!$A$1:$A$288,'Copy of PY1 Data(H)'!$A$1:$CZ$288))</f>
        <v>0</v>
      </c>
      <c r="V229" s="180" cm="1">
        <f t="array" ref="V229">_xlfn.XLOOKUP(V$1,'Copy of PY1 Data(H)'!$A$1:$CZ$1,_xlfn.XLOOKUP($A229,'Copy of PY1 Data(H)'!$A$1:$A$288,'Copy of PY1 Data(H)'!$A$1:$CZ$288))</f>
        <v>0</v>
      </c>
      <c r="W229" s="180" cm="1">
        <f t="array" ref="W229">_xlfn.XLOOKUP(W$1,'Copy of PY1 Data(H)'!$A$1:$CZ$1,_xlfn.XLOOKUP($A229,'Copy of PY1 Data(H)'!$A$1:$A$288,'Copy of PY1 Data(H)'!$A$1:$CZ$288))</f>
        <v>0</v>
      </c>
      <c r="X229" s="180" cm="1">
        <f t="array" ref="X229">_xlfn.XLOOKUP(X$1,'Copy of PY1 Data(H)'!$A$1:$CZ$1,_xlfn.XLOOKUP($A229,'Copy of PY1 Data(H)'!$A$1:$A$288,'Copy of PY1 Data(H)'!$A$1:$CZ$288))</f>
        <v>0</v>
      </c>
      <c r="Y229" s="180" cm="1">
        <f t="array" ref="Y229">_xlfn.XLOOKUP(Y$1,'Copy of PY1 Data(H)'!$A$1:$CZ$1,_xlfn.XLOOKUP($A229,'Copy of PY1 Data(H)'!$A$1:$A$288,'Copy of PY1 Data(H)'!$A$1:$CZ$288))</f>
        <v>0</v>
      </c>
      <c r="Z229" s="180" cm="1">
        <f t="array" ref="Z229">_xlfn.XLOOKUP(Z$1,'Copy of PY1 Data(H)'!$A$1:$CZ$1,_xlfn.XLOOKUP($A229,'Copy of PY1 Data(H)'!$A$1:$A$288,'Copy of PY1 Data(H)'!$A$1:$CZ$288))</f>
        <v>0</v>
      </c>
      <c r="AA229" s="180" cm="1">
        <f t="array" ref="AA229">_xlfn.XLOOKUP(AA$1,'Copy of PY1 Data(H)'!$A$1:$CZ$1,_xlfn.XLOOKUP($A229,'Copy of PY1 Data(H)'!$A$1:$A$288,'Copy of PY1 Data(H)'!$A$1:$CZ$288))</f>
        <v>0</v>
      </c>
      <c r="AB229" s="180" cm="1">
        <f t="array" ref="AB229">_xlfn.XLOOKUP(AB$1,'Copy of PY1 Data(H)'!$A$1:$CZ$1,_xlfn.XLOOKUP($A229,'Copy of PY1 Data(H)'!$A$1:$A$288,'Copy of PY1 Data(H)'!$A$1:$CZ$288))</f>
        <v>0</v>
      </c>
      <c r="AC229" s="180" cm="1">
        <f t="array" ref="AC229">_xlfn.XLOOKUP(AC$1,'Copy of PY1 Data(H)'!$A$1:$CZ$1,_xlfn.XLOOKUP($A229,'Copy of PY1 Data(H)'!$A$1:$A$288,'Copy of PY1 Data(H)'!$A$1:$CZ$288))</f>
        <v>0</v>
      </c>
      <c r="AD229" s="180" cm="1">
        <f t="array" ref="AD229">_xlfn.XLOOKUP(AD$1,'Copy of PY1 Data(H)'!$A$1:$CZ$1,_xlfn.XLOOKUP($A229,'Copy of PY1 Data(H)'!$A$1:$A$288,'Copy of PY1 Data(H)'!$A$1:$CZ$288))</f>
        <v>0</v>
      </c>
      <c r="AE229" s="180" cm="1">
        <f t="array" ref="AE229">_xlfn.XLOOKUP(AE$1,'Copy of PY1 Data(H)'!$A$1:$CZ$1,_xlfn.XLOOKUP($A229,'Copy of PY1 Data(H)'!$A$1:$A$288,'Copy of PY1 Data(H)'!$A$1:$CZ$288))</f>
        <v>0</v>
      </c>
      <c r="AF229" s="180" cm="1">
        <f t="array" ref="AF229">_xlfn.XLOOKUP(AF$1,'Copy of PY1 Data(H)'!$A$1:$CZ$1,_xlfn.XLOOKUP($A229,'Copy of PY1 Data(H)'!$A$1:$A$288,'Copy of PY1 Data(H)'!$A$1:$CZ$288))</f>
        <v>0</v>
      </c>
      <c r="AG229" s="180" cm="1">
        <f t="array" ref="AG229">_xlfn.XLOOKUP(AG$1,'Copy of PY1 Data(H)'!$A$1:$CZ$1,_xlfn.XLOOKUP($A229,'Copy of PY1 Data(H)'!$A$1:$A$288,'Copy of PY1 Data(H)'!$A$1:$CZ$288))</f>
        <v>0</v>
      </c>
      <c r="AH229" s="180" cm="1">
        <f t="array" ref="AH229">_xlfn.XLOOKUP(AH$1,'Copy of PY1 Data(H)'!$A$1:$CZ$1,_xlfn.XLOOKUP($A229,'Copy of PY1 Data(H)'!$A$1:$A$288,'Copy of PY1 Data(H)'!$A$1:$CZ$288))</f>
        <v>0</v>
      </c>
      <c r="AI229" s="180" cm="1">
        <f t="array" ref="AI229">_xlfn.XLOOKUP(AI$1,'Copy of PY1 Data(H)'!$A$1:$CZ$1,_xlfn.XLOOKUP($A229,'Copy of PY1 Data(H)'!$A$1:$A$288,'Copy of PY1 Data(H)'!$A$1:$CZ$288))</f>
        <v>0</v>
      </c>
      <c r="AJ229" s="180" cm="1">
        <f t="array" ref="AJ229">_xlfn.XLOOKUP(AJ$1,'Copy of PY1 Data(H)'!$A$1:$CZ$1,_xlfn.XLOOKUP($A229,'Copy of PY1 Data(H)'!$A$1:$A$288,'Copy of PY1 Data(H)'!$A$1:$CZ$288))</f>
        <v>0</v>
      </c>
      <c r="AK229" s="180" cm="1">
        <f t="array" ref="AK229">_xlfn.XLOOKUP(AK$1,'Copy of PY1 Data(H)'!$A$1:$CZ$1,_xlfn.XLOOKUP($A229,'Copy of PY1 Data(H)'!$A$1:$A$288,'Copy of PY1 Data(H)'!$A$1:$CZ$288))</f>
        <v>0</v>
      </c>
      <c r="AL229" s="180" cm="1">
        <f t="array" ref="AL229">_xlfn.XLOOKUP(AL$1,'Copy of PY1 Data(H)'!$A$1:$CZ$1,_xlfn.XLOOKUP($A229,'Copy of PY1 Data(H)'!$A$1:$A$288,'Copy of PY1 Data(H)'!$A$1:$CZ$288))</f>
        <v>0</v>
      </c>
      <c r="AM229" s="180" cm="1">
        <f t="array" ref="AM229">_xlfn.XLOOKUP(AM$1,'Copy of PY1 Data(H)'!$A$1:$CZ$1,_xlfn.XLOOKUP($A229,'Copy of PY1 Data(H)'!$A$1:$A$288,'Copy of PY1 Data(H)'!$A$1:$CZ$288))</f>
        <v>0</v>
      </c>
      <c r="AN229" s="180" cm="1">
        <f t="array" ref="AN229">_xlfn.XLOOKUP(AN$1,'Copy of PY1 Data(H)'!$A$1:$CZ$1,_xlfn.XLOOKUP($A229,'Copy of PY1 Data(H)'!$A$1:$A$288,'Copy of PY1 Data(H)'!$A$1:$CZ$288))</f>
        <v>0</v>
      </c>
      <c r="AO229" s="180" cm="1">
        <f t="array" ref="AO229">_xlfn.XLOOKUP(AO$1,'Copy of PY1 Data(H)'!$A$1:$CZ$1,_xlfn.XLOOKUP($A229,'Copy of PY1 Data(H)'!$A$1:$A$288,'Copy of PY1 Data(H)'!$A$1:$CZ$288))</f>
        <v>0</v>
      </c>
      <c r="AP229" s="180" cm="1">
        <f t="array" ref="AP229">_xlfn.XLOOKUP(AP$1,'Copy of PY1 Data(H)'!$A$1:$CZ$1,_xlfn.XLOOKUP($A229,'Copy of PY1 Data(H)'!$A$1:$A$288,'Copy of PY1 Data(H)'!$A$1:$CZ$288))</f>
        <v>0</v>
      </c>
      <c r="AQ229" s="180" cm="1">
        <f t="array" ref="AQ229">_xlfn.XLOOKUP(AQ$1,'Copy of PY1 Data(H)'!$A$1:$CZ$1,_xlfn.XLOOKUP($A229,'Copy of PY1 Data(H)'!$A$1:$A$288,'Copy of PY1 Data(H)'!$A$1:$CZ$288))</f>
        <v>0</v>
      </c>
      <c r="AR229" s="180" cm="1">
        <f t="array" ref="AR229">_xlfn.XLOOKUP(AR$1,'Copy of PY1 Data(H)'!$A$1:$CZ$1,_xlfn.XLOOKUP($A229,'Copy of PY1 Data(H)'!$A$1:$A$288,'Copy of PY1 Data(H)'!$A$1:$CZ$288))</f>
        <v>0</v>
      </c>
      <c r="AS229" s="180" cm="1">
        <f t="array" ref="AS229">_xlfn.XLOOKUP(AS$1,'Copy of PY1 Data(H)'!$A$1:$CZ$1,_xlfn.XLOOKUP($A229,'Copy of PY1 Data(H)'!$A$1:$A$288,'Copy of PY1 Data(H)'!$A$1:$CZ$288))</f>
        <v>0</v>
      </c>
      <c r="AT229" s="180" cm="1">
        <f t="array" ref="AT229">_xlfn.XLOOKUP(AT$1,'Copy of PY1 Data(H)'!$A$1:$CZ$1,_xlfn.XLOOKUP($A229,'Copy of PY1 Data(H)'!$A$1:$A$288,'Copy of PY1 Data(H)'!$A$1:$CZ$288))</f>
        <v>0</v>
      </c>
      <c r="AU229" s="180" cm="1">
        <f t="array" ref="AU229">_xlfn.XLOOKUP(AU$1,'Copy of PY1 Data(H)'!$A$1:$CZ$1,_xlfn.XLOOKUP($A229,'Copy of PY1 Data(H)'!$A$1:$A$288,'Copy of PY1 Data(H)'!$A$1:$CZ$288))</f>
        <v>21.7</v>
      </c>
      <c r="AV229" s="180" cm="1">
        <f t="array" ref="AV229">_xlfn.XLOOKUP(AV$1,'Copy of PY1 Data(H)'!$A$1:$CZ$1,_xlfn.XLOOKUP($A229,'Copy of PY1 Data(H)'!$A$1:$A$288,'Copy of PY1 Data(H)'!$A$1:$CZ$288))</f>
        <v>7.4</v>
      </c>
      <c r="AW229" s="180" cm="1">
        <f t="array" ref="AW229">_xlfn.XLOOKUP(AW$1,'Copy of PY1 Data(H)'!$A$1:$CZ$1,_xlfn.XLOOKUP($A229,'Copy of PY1 Data(H)'!$A$1:$A$288,'Copy of PY1 Data(H)'!$A$1:$CZ$288))</f>
        <v>0</v>
      </c>
      <c r="AX229" s="180" cm="1">
        <f t="array" ref="AX229">_xlfn.XLOOKUP(AX$1,'Copy of PY1 Data(H)'!$A$1:$CZ$1,_xlfn.XLOOKUP($A229,'Copy of PY1 Data(H)'!$A$1:$A$288,'Copy of PY1 Data(H)'!$A$1:$CZ$288))</f>
        <v>0</v>
      </c>
      <c r="AY229" s="180" cm="1">
        <f t="array" ref="AY229">_xlfn.XLOOKUP(AY$1,'Copy of PY1 Data(H)'!$A$1:$CZ$1,_xlfn.XLOOKUP($A229,'Copy of PY1 Data(H)'!$A$1:$A$288,'Copy of PY1 Data(H)'!$A$1:$CZ$288))</f>
        <v>0</v>
      </c>
      <c r="AZ229" s="180" cm="1">
        <f t="array" ref="AZ229">_xlfn.XLOOKUP(AZ$1,'Copy of PY1 Data(H)'!$A$1:$CZ$1,_xlfn.XLOOKUP($A229,'Copy of PY1 Data(H)'!$A$1:$A$288,'Copy of PY1 Data(H)'!$A$1:$CZ$288))</f>
        <v>0</v>
      </c>
      <c r="BA229" s="180" cm="1">
        <f t="array" ref="BA229">_xlfn.XLOOKUP(BA$1,'Copy of PY1 Data(H)'!$A$1:$CZ$1,_xlfn.XLOOKUP($A229,'Copy of PY1 Data(H)'!$A$1:$A$288,'Copy of PY1 Data(H)'!$A$1:$CZ$288))</f>
        <v>0</v>
      </c>
      <c r="BB229" s="180" cm="1">
        <f t="array" ref="BB229">_xlfn.XLOOKUP(BB$1,'Copy of PY1 Data(H)'!$A$1:$CZ$1,_xlfn.XLOOKUP($A229,'Copy of PY1 Data(H)'!$A$1:$A$288,'Copy of PY1 Data(H)'!$A$1:$CZ$288))</f>
        <v>0</v>
      </c>
      <c r="BC229" s="180" cm="1">
        <f t="array" ref="BC229">_xlfn.XLOOKUP(BC$1,'Copy of PY1 Data(H)'!$A$1:$CZ$1,_xlfn.XLOOKUP($A229,'Copy of PY1 Data(H)'!$A$1:$A$288,'Copy of PY1 Data(H)'!$A$1:$CZ$288))</f>
        <v>0</v>
      </c>
      <c r="BD229" s="180" cm="1">
        <f t="array" ref="BD229">_xlfn.XLOOKUP(BD$1,'Copy of PY1 Data(H)'!$A$1:$CZ$1,_xlfn.XLOOKUP($A229,'Copy of PY1 Data(H)'!$A$1:$A$288,'Copy of PY1 Data(H)'!$A$1:$CZ$288))</f>
        <v>0</v>
      </c>
      <c r="BE229" s="180" cm="1">
        <f t="array" ref="BE229">_xlfn.XLOOKUP(BE$1,'Copy of PY1 Data(H)'!$A$1:$CZ$1,_xlfn.XLOOKUP($A229,'Copy of PY1 Data(H)'!$A$1:$A$288,'Copy of PY1 Data(H)'!$A$1:$CZ$288))</f>
        <v>0</v>
      </c>
      <c r="BF229" s="180" cm="1">
        <f t="array" ref="BF229">_xlfn.XLOOKUP(BF$1,'Copy of PY1 Data(H)'!$A$1:$CZ$1,_xlfn.XLOOKUP($A229,'Copy of PY1 Data(H)'!$A$1:$A$288,'Copy of PY1 Data(H)'!$A$1:$CZ$288))</f>
        <v>0</v>
      </c>
      <c r="BG229" s="180" cm="1">
        <f t="array" ref="BG229">_xlfn.XLOOKUP(BG$1,'Copy of PY1 Data(H)'!$A$1:$CZ$1,_xlfn.XLOOKUP($A229,'Copy of PY1 Data(H)'!$A$1:$A$288,'Copy of PY1 Data(H)'!$A$1:$CZ$288))</f>
        <v>0</v>
      </c>
      <c r="BH229" s="180" cm="1">
        <f t="array" ref="BH229">_xlfn.XLOOKUP(BH$1,'Copy of PY1 Data(H)'!$A$1:$CZ$1,_xlfn.XLOOKUP($A229,'Copy of PY1 Data(H)'!$A$1:$A$288,'Copy of PY1 Data(H)'!$A$1:$CZ$288))</f>
        <v>0</v>
      </c>
      <c r="BI229" s="180" cm="1">
        <f t="array" ref="BI229">_xlfn.XLOOKUP(BI$1,'Copy of PY1 Data(H)'!$A$1:$CZ$1,_xlfn.XLOOKUP($A229,'Copy of PY1 Data(H)'!$A$1:$A$288,'Copy of PY1 Data(H)'!$A$1:$CZ$288))</f>
        <v>0</v>
      </c>
      <c r="BJ229" s="180" cm="1">
        <f t="array" ref="BJ229">_xlfn.XLOOKUP(BJ$1,'Copy of PY1 Data(H)'!$A$1:$CZ$1,_xlfn.XLOOKUP($A229,'Copy of PY1 Data(H)'!$A$1:$A$288,'Copy of PY1 Data(H)'!$A$1:$CZ$288))</f>
        <v>0</v>
      </c>
      <c r="BK229" s="180" cm="1">
        <f t="array" ref="BK229">_xlfn.XLOOKUP(BK$1,'Copy of PY1 Data(H)'!$A$1:$CZ$1,_xlfn.XLOOKUP($A229,'Copy of PY1 Data(H)'!$A$1:$A$288,'Copy of PY1 Data(H)'!$A$1:$CZ$288))</f>
        <v>0</v>
      </c>
      <c r="BL229" s="180" cm="1">
        <f t="array" ref="BL229">_xlfn.XLOOKUP(BL$1,'Copy of PY1 Data(H)'!$A$1:$CZ$1,_xlfn.XLOOKUP($A229,'Copy of PY1 Data(H)'!$A$1:$A$288,'Copy of PY1 Data(H)'!$A$1:$CZ$288))</f>
        <v>0</v>
      </c>
      <c r="BM229" s="180" cm="1">
        <f t="array" ref="BM229">_xlfn.XLOOKUP(BM$1,'Copy of PY1 Data(H)'!$A$1:$CZ$1,_xlfn.XLOOKUP($A229,'Copy of PY1 Data(H)'!$A$1:$A$288,'Copy of PY1 Data(H)'!$A$1:$CZ$288))</f>
        <v>0</v>
      </c>
      <c r="BN229" s="180" cm="1">
        <f t="array" ref="BN229">_xlfn.XLOOKUP(BN$1,'Copy of PY1 Data(H)'!$A$1:$CZ$1,_xlfn.XLOOKUP($A229,'Copy of PY1 Data(H)'!$A$1:$A$288,'Copy of PY1 Data(H)'!$A$1:$CZ$288))</f>
        <v>0</v>
      </c>
      <c r="BO229" s="180" cm="1">
        <f t="array" ref="BO229">_xlfn.XLOOKUP(BO$1,'Copy of PY1 Data(H)'!$A$1:$CZ$1,_xlfn.XLOOKUP($A229,'Copy of PY1 Data(H)'!$A$1:$A$288,'Copy of PY1 Data(H)'!$A$1:$CZ$288))</f>
        <v>0</v>
      </c>
      <c r="BP229" s="180" cm="1">
        <f t="array" ref="BP229">_xlfn.XLOOKUP(BP$1,'Copy of PY1 Data(H)'!$A$1:$CZ$1,_xlfn.XLOOKUP($A229,'Copy of PY1 Data(H)'!$A$1:$A$288,'Copy of PY1 Data(H)'!$A$1:$CZ$288))</f>
        <v>0</v>
      </c>
      <c r="BQ229" s="180" cm="1">
        <f t="array" ref="BQ229">_xlfn.XLOOKUP(BQ$1,'Copy of PY1 Data(H)'!$A$1:$CZ$1,_xlfn.XLOOKUP($A229,'Copy of PY1 Data(H)'!$A$1:$A$288,'Copy of PY1 Data(H)'!$A$1:$CZ$288))</f>
        <v>0</v>
      </c>
      <c r="BR229" s="180" cm="1">
        <f t="array" ref="BR229">_xlfn.XLOOKUP(BR$1,'Copy of PY1 Data(H)'!$A$1:$CZ$1,_xlfn.XLOOKUP($A229,'Copy of PY1 Data(H)'!$A$1:$A$288,'Copy of PY1 Data(H)'!$A$1:$CZ$288))</f>
        <v>0</v>
      </c>
      <c r="BS229" s="180" cm="1">
        <f t="array" ref="BS229">_xlfn.XLOOKUP(BS$1,'Copy of PY1 Data(H)'!$A$1:$CZ$1,_xlfn.XLOOKUP($A229,'Copy of PY1 Data(H)'!$A$1:$A$288,'Copy of PY1 Data(H)'!$A$1:$CZ$288))</f>
        <v>0</v>
      </c>
      <c r="BT229" s="180" cm="1">
        <f t="array" ref="BT229">_xlfn.XLOOKUP(BT$1,'Copy of PY1 Data(H)'!$A$1:$CZ$1,_xlfn.XLOOKUP($A229,'Copy of PY1 Data(H)'!$A$1:$A$288,'Copy of PY1 Data(H)'!$A$1:$CZ$288))</f>
        <v>0</v>
      </c>
      <c r="BU229" s="180" cm="1">
        <f t="array" ref="BU229">_xlfn.XLOOKUP(BU$1,'Copy of PY1 Data(H)'!$A$1:$CZ$1,_xlfn.XLOOKUP($A229,'Copy of PY1 Data(H)'!$A$1:$A$288,'Copy of PY1 Data(H)'!$A$1:$CZ$288))</f>
        <v>0</v>
      </c>
      <c r="BV229" s="180" cm="1">
        <f t="array" ref="BV229">_xlfn.XLOOKUP(BV$1,'Copy of PY1 Data(H)'!$A$1:$CZ$1,_xlfn.XLOOKUP($A229,'Copy of PY1 Data(H)'!$A$1:$A$288,'Copy of PY1 Data(H)'!$A$1:$CZ$288))</f>
        <v>0</v>
      </c>
      <c r="BW229" s="180" cm="1">
        <f t="array" ref="BW229">_xlfn.XLOOKUP(BW$1,'Copy of PY1 Data(H)'!$A$1:$CZ$1,_xlfn.XLOOKUP($A229,'Copy of PY1 Data(H)'!$A$1:$A$288,'Copy of PY1 Data(H)'!$A$1:$CZ$288))</f>
        <v>0</v>
      </c>
      <c r="BX229" s="180" cm="1">
        <f t="array" ref="BX229">_xlfn.XLOOKUP(BX$1,'Copy of PY1 Data(H)'!$A$1:$CZ$1,_xlfn.XLOOKUP($A229,'Copy of PY1 Data(H)'!$A$1:$A$288,'Copy of PY1 Data(H)'!$A$1:$CZ$288))</f>
        <v>0</v>
      </c>
      <c r="BY229" s="180" cm="1">
        <f t="array" ref="BY229">_xlfn.XLOOKUP(BY$1,'Copy of PY1 Data(H)'!$A$1:$CZ$1,_xlfn.XLOOKUP($A229,'Copy of PY1 Data(H)'!$A$1:$A$288,'Copy of PY1 Data(H)'!$A$1:$CZ$288))</f>
        <v>11.1</v>
      </c>
      <c r="BZ229" s="180" cm="1">
        <f t="array" ref="BZ229">_xlfn.XLOOKUP(BZ$1,'Copy of PY1 Data(H)'!$A$1:$CZ$1,_xlfn.XLOOKUP($A229,'Copy of PY1 Data(H)'!$A$1:$A$288,'Copy of PY1 Data(H)'!$A$1:$CZ$288))</f>
        <v>0</v>
      </c>
      <c r="CA229" s="180" cm="1">
        <f t="array" ref="CA229">_xlfn.XLOOKUP(CA$1,'Copy of PY1 Data(H)'!$A$1:$CZ$1,_xlfn.XLOOKUP($A229,'Copy of PY1 Data(H)'!$A$1:$A$288,'Copy of PY1 Data(H)'!$A$1:$CZ$288))</f>
        <v>0</v>
      </c>
      <c r="CB229" s="180" cm="1">
        <f t="array" ref="CB229">_xlfn.XLOOKUP(CB$1,'Copy of PY1 Data(H)'!$A$1:$CZ$1,_xlfn.XLOOKUP($A229,'Copy of PY1 Data(H)'!$A$1:$A$288,'Copy of PY1 Data(H)'!$A$1:$CZ$288))</f>
        <v>0</v>
      </c>
      <c r="CC229" s="180" cm="1">
        <f t="array" ref="CC229">_xlfn.XLOOKUP(CC$1,'Copy of PY1 Data(H)'!$A$1:$CZ$1,_xlfn.XLOOKUP($A229,'Copy of PY1 Data(H)'!$A$1:$A$288,'Copy of PY1 Data(H)'!$A$1:$CZ$288))</f>
        <v>0</v>
      </c>
      <c r="CD229" s="180" cm="1">
        <f t="array" ref="CD229">_xlfn.XLOOKUP(CD$1,'Copy of PY1 Data(H)'!$A$1:$CZ$1,_xlfn.XLOOKUP($A229,'Copy of PY1 Data(H)'!$A$1:$A$288,'Copy of PY1 Data(H)'!$A$1:$CZ$288))</f>
        <v>0</v>
      </c>
    </row>
    <row r="230" spans="1:82" s="968" customFormat="1" x14ac:dyDescent="0.3">
      <c r="B230" s="968" t="s">
        <v>2969</v>
      </c>
      <c r="D230" s="968" t="e" cm="1">
        <f t="array" ref="D230">_xlfn.XLOOKUP(D$1,'Copy of PY1 Data(H)'!$A$1:$CZ$1,_xlfn.XLOOKUP($B230,'Copy of PY1 Data(H)'!$A$1:$A$288,'Copy of PY1 Data(H)'!$A$1:$CZ$288))</f>
        <v>#N/A</v>
      </c>
      <c r="E230" s="968" t="e" cm="1">
        <f t="array" ref="E230">_xlfn.XLOOKUP(E$1,'Copy of PY1 Data(H)'!$A$1:$CZ$1,_xlfn.XLOOKUP($B230,'Copy of PY1 Data(H)'!$A$1:$A$288,'Copy of PY1 Data(H)'!$A$1:$CZ$288))</f>
        <v>#N/A</v>
      </c>
      <c r="F230" s="968" t="e" cm="1">
        <f t="array" ref="F230">_xlfn.XLOOKUP(F$1,'Copy of PY1 Data(H)'!$A$1:$CZ$1,_xlfn.XLOOKUP($B230,'Copy of PY1 Data(H)'!$A$1:$A$288,'Copy of PY1 Data(H)'!$A$1:$CZ$288))</f>
        <v>#N/A</v>
      </c>
      <c r="G230" s="968" t="e" cm="1">
        <f t="array" ref="G230">_xlfn.XLOOKUP(G$1,'Copy of PY1 Data(H)'!$A$1:$CZ$1,_xlfn.XLOOKUP($B230,'Copy of PY1 Data(H)'!$A$1:$A$288,'Copy of PY1 Data(H)'!$A$1:$CZ$288))</f>
        <v>#N/A</v>
      </c>
      <c r="H230" s="968" t="e" cm="1">
        <f t="array" ref="H230">_xlfn.XLOOKUP(H$1,'Copy of PY1 Data(H)'!$A$1:$CZ$1,_xlfn.XLOOKUP($B230,'Copy of PY1 Data(H)'!$A$1:$A$288,'Copy of PY1 Data(H)'!$A$1:$CZ$288))</f>
        <v>#N/A</v>
      </c>
      <c r="I230" s="968" t="e" cm="1">
        <f t="array" ref="I230">_xlfn.XLOOKUP(I$1,'Copy of PY1 Data(H)'!$A$1:$CZ$1,_xlfn.XLOOKUP($B230,'Copy of PY1 Data(H)'!$A$1:$A$288,'Copy of PY1 Data(H)'!$A$1:$CZ$288))</f>
        <v>#N/A</v>
      </c>
      <c r="J230" s="968" t="e" cm="1">
        <f t="array" ref="J230">_xlfn.XLOOKUP(J$1,'Copy of PY1 Data(H)'!$A$1:$CZ$1,_xlfn.XLOOKUP($B230,'Copy of PY1 Data(H)'!$A$1:$A$288,'Copy of PY1 Data(H)'!$A$1:$CZ$288))</f>
        <v>#N/A</v>
      </c>
      <c r="K230" s="968" t="e" cm="1">
        <f t="array" ref="K230">_xlfn.XLOOKUP(K$1,'Copy of PY1 Data(H)'!$A$1:$CZ$1,_xlfn.XLOOKUP($B230,'Copy of PY1 Data(H)'!$A$1:$A$288,'Copy of PY1 Data(H)'!$A$1:$CZ$288))</f>
        <v>#N/A</v>
      </c>
      <c r="L230" s="968" t="e" cm="1">
        <f t="array" ref="L230">_xlfn.XLOOKUP(L$1,'Copy of PY1 Data(H)'!$A$1:$CZ$1,_xlfn.XLOOKUP($B230,'Copy of PY1 Data(H)'!$A$1:$A$288,'Copy of PY1 Data(H)'!$A$1:$CZ$288))</f>
        <v>#N/A</v>
      </c>
      <c r="M230" s="968" t="e" cm="1">
        <f t="array" ref="M230">_xlfn.XLOOKUP(M$1,'Copy of PY1 Data(H)'!$A$1:$CZ$1,_xlfn.XLOOKUP($B230,'Copy of PY1 Data(H)'!$A$1:$A$288,'Copy of PY1 Data(H)'!$A$1:$CZ$288))</f>
        <v>#N/A</v>
      </c>
      <c r="N230" s="968" t="e" cm="1">
        <f t="array" ref="N230">_xlfn.XLOOKUP(N$1,'Copy of PY1 Data(H)'!$A$1:$CZ$1,_xlfn.XLOOKUP($B230,'Copy of PY1 Data(H)'!$A$1:$A$288,'Copy of PY1 Data(H)'!$A$1:$CZ$288))</f>
        <v>#N/A</v>
      </c>
      <c r="O230" s="968" t="e" cm="1">
        <f t="array" ref="O230">_xlfn.XLOOKUP(O$1,'Copy of PY1 Data(H)'!$A$1:$CZ$1,_xlfn.XLOOKUP($B230,'Copy of PY1 Data(H)'!$A$1:$A$288,'Copy of PY1 Data(H)'!$A$1:$CZ$288))</f>
        <v>#N/A</v>
      </c>
      <c r="P230" s="968" t="e" cm="1">
        <f t="array" ref="P230">_xlfn.XLOOKUP(P$1,'Copy of PY1 Data(H)'!$A$1:$CZ$1,_xlfn.XLOOKUP($B230,'Copy of PY1 Data(H)'!$A$1:$A$288,'Copy of PY1 Data(H)'!$A$1:$CZ$288))</f>
        <v>#N/A</v>
      </c>
      <c r="Q230" s="968" t="e" cm="1">
        <f t="array" ref="Q230">_xlfn.XLOOKUP(Q$1,'Copy of PY1 Data(H)'!$A$1:$CZ$1,_xlfn.XLOOKUP($B230,'Copy of PY1 Data(H)'!$A$1:$A$288,'Copy of PY1 Data(H)'!$A$1:$CZ$288))</f>
        <v>#N/A</v>
      </c>
      <c r="R230" s="968" t="e" cm="1">
        <f t="array" ref="R230">_xlfn.XLOOKUP(R$1,'Copy of PY1 Data(H)'!$A$1:$CZ$1,_xlfn.XLOOKUP($B230,'Copy of PY1 Data(H)'!$A$1:$A$288,'Copy of PY1 Data(H)'!$A$1:$CZ$288))</f>
        <v>#N/A</v>
      </c>
      <c r="S230" s="968" t="e" cm="1">
        <f t="array" ref="S230">_xlfn.XLOOKUP(S$1,'Copy of PY1 Data(H)'!$A$1:$CZ$1,_xlfn.XLOOKUP($B230,'Copy of PY1 Data(H)'!$A$1:$A$288,'Copy of PY1 Data(H)'!$A$1:$CZ$288))</f>
        <v>#N/A</v>
      </c>
      <c r="T230" s="968" t="e" cm="1">
        <f t="array" ref="T230">_xlfn.XLOOKUP(T$1,'Copy of PY1 Data(H)'!$A$1:$CZ$1,_xlfn.XLOOKUP($B230,'Copy of PY1 Data(H)'!$A$1:$A$288,'Copy of PY1 Data(H)'!$A$1:$CZ$288))</f>
        <v>#N/A</v>
      </c>
      <c r="U230" s="968" t="e" cm="1">
        <f t="array" ref="U230">_xlfn.XLOOKUP(U$1,'Copy of PY1 Data(H)'!$A$1:$CZ$1,_xlfn.XLOOKUP($B230,'Copy of PY1 Data(H)'!$A$1:$A$288,'Copy of PY1 Data(H)'!$A$1:$CZ$288))</f>
        <v>#N/A</v>
      </c>
      <c r="V230" s="968" t="e" cm="1">
        <f t="array" ref="V230">_xlfn.XLOOKUP(V$1,'Copy of PY1 Data(H)'!$A$1:$CZ$1,_xlfn.XLOOKUP($B230,'Copy of PY1 Data(H)'!$A$1:$A$288,'Copy of PY1 Data(H)'!$A$1:$CZ$288))</f>
        <v>#N/A</v>
      </c>
      <c r="W230" s="968" t="e" cm="1">
        <f t="array" ref="W230">_xlfn.XLOOKUP(W$1,'Copy of PY1 Data(H)'!$A$1:$CZ$1,_xlfn.XLOOKUP($B230,'Copy of PY1 Data(H)'!$A$1:$A$288,'Copy of PY1 Data(H)'!$A$1:$CZ$288))</f>
        <v>#N/A</v>
      </c>
      <c r="X230" s="968" t="e" cm="1">
        <f t="array" ref="X230">_xlfn.XLOOKUP(X$1,'Copy of PY1 Data(H)'!$A$1:$CZ$1,_xlfn.XLOOKUP($B230,'Copy of PY1 Data(H)'!$A$1:$A$288,'Copy of PY1 Data(H)'!$A$1:$CZ$288))</f>
        <v>#N/A</v>
      </c>
      <c r="Y230" s="968" t="e" cm="1">
        <f t="array" ref="Y230">_xlfn.XLOOKUP(Y$1,'Copy of PY1 Data(H)'!$A$1:$CZ$1,_xlfn.XLOOKUP($B230,'Copy of PY1 Data(H)'!$A$1:$A$288,'Copy of PY1 Data(H)'!$A$1:$CZ$288))</f>
        <v>#N/A</v>
      </c>
      <c r="Z230" s="968" t="e" cm="1">
        <f t="array" ref="Z230">_xlfn.XLOOKUP(Z$1,'Copy of PY1 Data(H)'!$A$1:$CZ$1,_xlfn.XLOOKUP($B230,'Copy of PY1 Data(H)'!$A$1:$A$288,'Copy of PY1 Data(H)'!$A$1:$CZ$288))</f>
        <v>#N/A</v>
      </c>
      <c r="AA230" s="968" t="e" cm="1">
        <f t="array" ref="AA230">_xlfn.XLOOKUP(AA$1,'Copy of PY1 Data(H)'!$A$1:$CZ$1,_xlfn.XLOOKUP($B230,'Copy of PY1 Data(H)'!$A$1:$A$288,'Copy of PY1 Data(H)'!$A$1:$CZ$288))</f>
        <v>#N/A</v>
      </c>
      <c r="AB230" s="968" t="e" cm="1">
        <f t="array" ref="AB230">_xlfn.XLOOKUP(AB$1,'Copy of PY1 Data(H)'!$A$1:$CZ$1,_xlfn.XLOOKUP($B230,'Copy of PY1 Data(H)'!$A$1:$A$288,'Copy of PY1 Data(H)'!$A$1:$CZ$288))</f>
        <v>#N/A</v>
      </c>
      <c r="AC230" s="968" t="e" cm="1">
        <f t="array" ref="AC230">_xlfn.XLOOKUP(AC$1,'Copy of PY1 Data(H)'!$A$1:$CZ$1,_xlfn.XLOOKUP($B230,'Copy of PY1 Data(H)'!$A$1:$A$288,'Copy of PY1 Data(H)'!$A$1:$CZ$288))</f>
        <v>#N/A</v>
      </c>
      <c r="AD230" s="968" t="e" cm="1">
        <f t="array" ref="AD230">_xlfn.XLOOKUP(AD$1,'Copy of PY1 Data(H)'!$A$1:$CZ$1,_xlfn.XLOOKUP($B230,'Copy of PY1 Data(H)'!$A$1:$A$288,'Copy of PY1 Data(H)'!$A$1:$CZ$288))</f>
        <v>#N/A</v>
      </c>
      <c r="AE230" s="968" t="e" cm="1">
        <f t="array" ref="AE230">_xlfn.XLOOKUP(AE$1,'Copy of PY1 Data(H)'!$A$1:$CZ$1,_xlfn.XLOOKUP($B230,'Copy of PY1 Data(H)'!$A$1:$A$288,'Copy of PY1 Data(H)'!$A$1:$CZ$288))</f>
        <v>#N/A</v>
      </c>
      <c r="AF230" s="968" t="e" cm="1">
        <f t="array" ref="AF230">_xlfn.XLOOKUP(AF$1,'Copy of PY1 Data(H)'!$A$1:$CZ$1,_xlfn.XLOOKUP($B230,'Copy of PY1 Data(H)'!$A$1:$A$288,'Copy of PY1 Data(H)'!$A$1:$CZ$288))</f>
        <v>#N/A</v>
      </c>
      <c r="AG230" s="968" t="e" cm="1">
        <f t="array" ref="AG230">_xlfn.XLOOKUP(AG$1,'Copy of PY1 Data(H)'!$A$1:$CZ$1,_xlfn.XLOOKUP($B230,'Copy of PY1 Data(H)'!$A$1:$A$288,'Copy of PY1 Data(H)'!$A$1:$CZ$288))</f>
        <v>#N/A</v>
      </c>
      <c r="AH230" s="968" t="e" cm="1">
        <f t="array" ref="AH230">_xlfn.XLOOKUP(AH$1,'Copy of PY1 Data(H)'!$A$1:$CZ$1,_xlfn.XLOOKUP($B230,'Copy of PY1 Data(H)'!$A$1:$A$288,'Copy of PY1 Data(H)'!$A$1:$CZ$288))</f>
        <v>#N/A</v>
      </c>
      <c r="AI230" s="968" t="e" cm="1">
        <f t="array" ref="AI230">_xlfn.XLOOKUP(AI$1,'Copy of PY1 Data(H)'!$A$1:$CZ$1,_xlfn.XLOOKUP($B230,'Copy of PY1 Data(H)'!$A$1:$A$288,'Copy of PY1 Data(H)'!$A$1:$CZ$288))</f>
        <v>#N/A</v>
      </c>
      <c r="AJ230" s="968" t="e" cm="1">
        <f t="array" ref="AJ230">_xlfn.XLOOKUP(AJ$1,'Copy of PY1 Data(H)'!$A$1:$CZ$1,_xlfn.XLOOKUP($B230,'Copy of PY1 Data(H)'!$A$1:$A$288,'Copy of PY1 Data(H)'!$A$1:$CZ$288))</f>
        <v>#N/A</v>
      </c>
      <c r="AK230" s="968" t="e" cm="1">
        <f t="array" ref="AK230">_xlfn.XLOOKUP(AK$1,'Copy of PY1 Data(H)'!$A$1:$CZ$1,_xlfn.XLOOKUP($B230,'Copy of PY1 Data(H)'!$A$1:$A$288,'Copy of PY1 Data(H)'!$A$1:$CZ$288))</f>
        <v>#N/A</v>
      </c>
      <c r="AL230" s="968" t="e" cm="1">
        <f t="array" ref="AL230">_xlfn.XLOOKUP(AL$1,'Copy of PY1 Data(H)'!$A$1:$CZ$1,_xlfn.XLOOKUP($B230,'Copy of PY1 Data(H)'!$A$1:$A$288,'Copy of PY1 Data(H)'!$A$1:$CZ$288))</f>
        <v>#N/A</v>
      </c>
      <c r="AM230" s="968" t="e" cm="1">
        <f t="array" ref="AM230">_xlfn.XLOOKUP(AM$1,'Copy of PY1 Data(H)'!$A$1:$CZ$1,_xlfn.XLOOKUP($B230,'Copy of PY1 Data(H)'!$A$1:$A$288,'Copy of PY1 Data(H)'!$A$1:$CZ$288))</f>
        <v>#N/A</v>
      </c>
      <c r="AN230" s="968" t="e" cm="1">
        <f t="array" ref="AN230">_xlfn.XLOOKUP(AN$1,'Copy of PY1 Data(H)'!$A$1:$CZ$1,_xlfn.XLOOKUP($B230,'Copy of PY1 Data(H)'!$A$1:$A$288,'Copy of PY1 Data(H)'!$A$1:$CZ$288))</f>
        <v>#N/A</v>
      </c>
      <c r="AO230" s="968" t="e" cm="1">
        <f t="array" ref="AO230">_xlfn.XLOOKUP(AO$1,'Copy of PY1 Data(H)'!$A$1:$CZ$1,_xlfn.XLOOKUP($B230,'Copy of PY1 Data(H)'!$A$1:$A$288,'Copy of PY1 Data(H)'!$A$1:$CZ$288))</f>
        <v>#N/A</v>
      </c>
      <c r="AP230" s="968" t="e" cm="1">
        <f t="array" ref="AP230">_xlfn.XLOOKUP(AP$1,'Copy of PY1 Data(H)'!$A$1:$CZ$1,_xlfn.XLOOKUP($B230,'Copy of PY1 Data(H)'!$A$1:$A$288,'Copy of PY1 Data(H)'!$A$1:$CZ$288))</f>
        <v>#N/A</v>
      </c>
      <c r="AQ230" s="968" t="e" cm="1">
        <f t="array" ref="AQ230">_xlfn.XLOOKUP(AQ$1,'Copy of PY1 Data(H)'!$A$1:$CZ$1,_xlfn.XLOOKUP($B230,'Copy of PY1 Data(H)'!$A$1:$A$288,'Copy of PY1 Data(H)'!$A$1:$CZ$288))</f>
        <v>#N/A</v>
      </c>
      <c r="AR230" s="968" t="e" cm="1">
        <f t="array" ref="AR230">_xlfn.XLOOKUP(AR$1,'Copy of PY1 Data(H)'!$A$1:$CZ$1,_xlfn.XLOOKUP($B230,'Copy of PY1 Data(H)'!$A$1:$A$288,'Copy of PY1 Data(H)'!$A$1:$CZ$288))</f>
        <v>#N/A</v>
      </c>
      <c r="AS230" s="968" t="e" cm="1">
        <f t="array" ref="AS230">_xlfn.XLOOKUP(AS$1,'Copy of PY1 Data(H)'!$A$1:$CZ$1,_xlfn.XLOOKUP($B230,'Copy of PY1 Data(H)'!$A$1:$A$288,'Copy of PY1 Data(H)'!$A$1:$CZ$288))</f>
        <v>#N/A</v>
      </c>
      <c r="AT230" s="968" t="e" cm="1">
        <f t="array" ref="AT230">_xlfn.XLOOKUP(AT$1,'Copy of PY1 Data(H)'!$A$1:$CZ$1,_xlfn.XLOOKUP($B230,'Copy of PY1 Data(H)'!$A$1:$A$288,'Copy of PY1 Data(H)'!$A$1:$CZ$288))</f>
        <v>#N/A</v>
      </c>
      <c r="AU230" s="968" t="e" cm="1">
        <f t="array" ref="AU230">_xlfn.XLOOKUP(AU$1,'Copy of PY1 Data(H)'!$A$1:$CZ$1,_xlfn.XLOOKUP($B230,'Copy of PY1 Data(H)'!$A$1:$A$288,'Copy of PY1 Data(H)'!$A$1:$CZ$288))</f>
        <v>#N/A</v>
      </c>
      <c r="AV230" s="968" t="e" cm="1">
        <f t="array" ref="AV230">_xlfn.XLOOKUP(AV$1,'Copy of PY1 Data(H)'!$A$1:$CZ$1,_xlfn.XLOOKUP($B230,'Copy of PY1 Data(H)'!$A$1:$A$288,'Copy of PY1 Data(H)'!$A$1:$CZ$288))</f>
        <v>#N/A</v>
      </c>
      <c r="AW230" s="968" t="e" cm="1">
        <f t="array" ref="AW230">_xlfn.XLOOKUP(AW$1,'Copy of PY1 Data(H)'!$A$1:$CZ$1,_xlfn.XLOOKUP($B230,'Copy of PY1 Data(H)'!$A$1:$A$288,'Copy of PY1 Data(H)'!$A$1:$CZ$288))</f>
        <v>#N/A</v>
      </c>
      <c r="AX230" s="968" t="e" cm="1">
        <f t="array" ref="AX230">_xlfn.XLOOKUP(AX$1,'Copy of PY1 Data(H)'!$A$1:$CZ$1,_xlfn.XLOOKUP($B230,'Copy of PY1 Data(H)'!$A$1:$A$288,'Copy of PY1 Data(H)'!$A$1:$CZ$288))</f>
        <v>#N/A</v>
      </c>
      <c r="AY230" s="968" t="e" cm="1">
        <f t="array" ref="AY230">_xlfn.XLOOKUP(AY$1,'Copy of PY1 Data(H)'!$A$1:$CZ$1,_xlfn.XLOOKUP($B230,'Copy of PY1 Data(H)'!$A$1:$A$288,'Copy of PY1 Data(H)'!$A$1:$CZ$288))</f>
        <v>#N/A</v>
      </c>
      <c r="AZ230" s="968" t="e" cm="1">
        <f t="array" ref="AZ230">_xlfn.XLOOKUP(AZ$1,'Copy of PY1 Data(H)'!$A$1:$CZ$1,_xlfn.XLOOKUP($B230,'Copy of PY1 Data(H)'!$A$1:$A$288,'Copy of PY1 Data(H)'!$A$1:$CZ$288))</f>
        <v>#N/A</v>
      </c>
      <c r="BA230" s="968" t="e" cm="1">
        <f t="array" ref="BA230">_xlfn.XLOOKUP(BA$1,'Copy of PY1 Data(H)'!$A$1:$CZ$1,_xlfn.XLOOKUP($B230,'Copy of PY1 Data(H)'!$A$1:$A$288,'Copy of PY1 Data(H)'!$A$1:$CZ$288))</f>
        <v>#N/A</v>
      </c>
      <c r="BB230" s="968" t="e" cm="1">
        <f t="array" ref="BB230">_xlfn.XLOOKUP(BB$1,'Copy of PY1 Data(H)'!$A$1:$CZ$1,_xlfn.XLOOKUP($B230,'Copy of PY1 Data(H)'!$A$1:$A$288,'Copy of PY1 Data(H)'!$A$1:$CZ$288))</f>
        <v>#N/A</v>
      </c>
      <c r="BC230" s="968" t="e" cm="1">
        <f t="array" ref="BC230">_xlfn.XLOOKUP(BC$1,'Copy of PY1 Data(H)'!$A$1:$CZ$1,_xlfn.XLOOKUP($B230,'Copy of PY1 Data(H)'!$A$1:$A$288,'Copy of PY1 Data(H)'!$A$1:$CZ$288))</f>
        <v>#N/A</v>
      </c>
      <c r="BD230" s="968" t="e" cm="1">
        <f t="array" ref="BD230">_xlfn.XLOOKUP(BD$1,'Copy of PY1 Data(H)'!$A$1:$CZ$1,_xlfn.XLOOKUP($B230,'Copy of PY1 Data(H)'!$A$1:$A$288,'Copy of PY1 Data(H)'!$A$1:$CZ$288))</f>
        <v>#N/A</v>
      </c>
      <c r="BE230" s="968" t="e" cm="1">
        <f t="array" ref="BE230">_xlfn.XLOOKUP(BE$1,'Copy of PY1 Data(H)'!$A$1:$CZ$1,_xlfn.XLOOKUP($B230,'Copy of PY1 Data(H)'!$A$1:$A$288,'Copy of PY1 Data(H)'!$A$1:$CZ$288))</f>
        <v>#N/A</v>
      </c>
      <c r="BF230" s="968" t="e" cm="1">
        <f t="array" ref="BF230">_xlfn.XLOOKUP(BF$1,'Copy of PY1 Data(H)'!$A$1:$CZ$1,_xlfn.XLOOKUP($B230,'Copy of PY1 Data(H)'!$A$1:$A$288,'Copy of PY1 Data(H)'!$A$1:$CZ$288))</f>
        <v>#N/A</v>
      </c>
      <c r="BG230" s="968" t="e" cm="1">
        <f t="array" ref="BG230">_xlfn.XLOOKUP(BG$1,'Copy of PY1 Data(H)'!$A$1:$CZ$1,_xlfn.XLOOKUP($B230,'Copy of PY1 Data(H)'!$A$1:$A$288,'Copy of PY1 Data(H)'!$A$1:$CZ$288))</f>
        <v>#N/A</v>
      </c>
      <c r="BH230" s="968" t="e" cm="1">
        <f t="array" ref="BH230">_xlfn.XLOOKUP(BH$1,'Copy of PY1 Data(H)'!$A$1:$CZ$1,_xlfn.XLOOKUP($B230,'Copy of PY1 Data(H)'!$A$1:$A$288,'Copy of PY1 Data(H)'!$A$1:$CZ$288))</f>
        <v>#N/A</v>
      </c>
      <c r="BI230" s="968" t="e" cm="1">
        <f t="array" ref="BI230">_xlfn.XLOOKUP(BI$1,'Copy of PY1 Data(H)'!$A$1:$CZ$1,_xlfn.XLOOKUP($B230,'Copy of PY1 Data(H)'!$A$1:$A$288,'Copy of PY1 Data(H)'!$A$1:$CZ$288))</f>
        <v>#N/A</v>
      </c>
      <c r="BJ230" s="968" t="e" cm="1">
        <f t="array" ref="BJ230">_xlfn.XLOOKUP(BJ$1,'Copy of PY1 Data(H)'!$A$1:$CZ$1,_xlfn.XLOOKUP($B230,'Copy of PY1 Data(H)'!$A$1:$A$288,'Copy of PY1 Data(H)'!$A$1:$CZ$288))</f>
        <v>#N/A</v>
      </c>
      <c r="BK230" s="968" t="e" cm="1">
        <f t="array" ref="BK230">_xlfn.XLOOKUP(BK$1,'Copy of PY1 Data(H)'!$A$1:$CZ$1,_xlfn.XLOOKUP($B230,'Copy of PY1 Data(H)'!$A$1:$A$288,'Copy of PY1 Data(H)'!$A$1:$CZ$288))</f>
        <v>#N/A</v>
      </c>
      <c r="BL230" s="968" t="e" cm="1">
        <f t="array" ref="BL230">_xlfn.XLOOKUP(BL$1,'Copy of PY1 Data(H)'!$A$1:$CZ$1,_xlfn.XLOOKUP($B230,'Copy of PY1 Data(H)'!$A$1:$A$288,'Copy of PY1 Data(H)'!$A$1:$CZ$288))</f>
        <v>#N/A</v>
      </c>
      <c r="BM230" s="968" t="e" cm="1">
        <f t="array" ref="BM230">_xlfn.XLOOKUP(BM$1,'Copy of PY1 Data(H)'!$A$1:$CZ$1,_xlfn.XLOOKUP($B230,'Copy of PY1 Data(H)'!$A$1:$A$288,'Copy of PY1 Data(H)'!$A$1:$CZ$288))</f>
        <v>#N/A</v>
      </c>
      <c r="BN230" s="968" t="e" cm="1">
        <f t="array" ref="BN230">_xlfn.XLOOKUP(BN$1,'Copy of PY1 Data(H)'!$A$1:$CZ$1,_xlfn.XLOOKUP($B230,'Copy of PY1 Data(H)'!$A$1:$A$288,'Copy of PY1 Data(H)'!$A$1:$CZ$288))</f>
        <v>#N/A</v>
      </c>
      <c r="BO230" s="968" t="e" cm="1">
        <f t="array" ref="BO230">_xlfn.XLOOKUP(BO$1,'Copy of PY1 Data(H)'!$A$1:$CZ$1,_xlfn.XLOOKUP($B230,'Copy of PY1 Data(H)'!$A$1:$A$288,'Copy of PY1 Data(H)'!$A$1:$CZ$288))</f>
        <v>#N/A</v>
      </c>
      <c r="BP230" s="968" t="e" cm="1">
        <f t="array" ref="BP230">_xlfn.XLOOKUP(BP$1,'Copy of PY1 Data(H)'!$A$1:$CZ$1,_xlfn.XLOOKUP($B230,'Copy of PY1 Data(H)'!$A$1:$A$288,'Copy of PY1 Data(H)'!$A$1:$CZ$288))</f>
        <v>#N/A</v>
      </c>
      <c r="BQ230" s="968" t="e" cm="1">
        <f t="array" ref="BQ230">_xlfn.XLOOKUP(BQ$1,'Copy of PY1 Data(H)'!$A$1:$CZ$1,_xlfn.XLOOKUP($B230,'Copy of PY1 Data(H)'!$A$1:$A$288,'Copy of PY1 Data(H)'!$A$1:$CZ$288))</f>
        <v>#N/A</v>
      </c>
      <c r="BR230" s="968" t="e" cm="1">
        <f t="array" ref="BR230">_xlfn.XLOOKUP(BR$1,'Copy of PY1 Data(H)'!$A$1:$CZ$1,_xlfn.XLOOKUP($B230,'Copy of PY1 Data(H)'!$A$1:$A$288,'Copy of PY1 Data(H)'!$A$1:$CZ$288))</f>
        <v>#N/A</v>
      </c>
      <c r="BS230" s="968" t="e" cm="1">
        <f t="array" ref="BS230">_xlfn.XLOOKUP(BS$1,'Copy of PY1 Data(H)'!$A$1:$CZ$1,_xlfn.XLOOKUP($B230,'Copy of PY1 Data(H)'!$A$1:$A$288,'Copy of PY1 Data(H)'!$A$1:$CZ$288))</f>
        <v>#N/A</v>
      </c>
      <c r="BT230" s="968" t="e" cm="1">
        <f t="array" ref="BT230">_xlfn.XLOOKUP(BT$1,'Copy of PY1 Data(H)'!$A$1:$CZ$1,_xlfn.XLOOKUP($B230,'Copy of PY1 Data(H)'!$A$1:$A$288,'Copy of PY1 Data(H)'!$A$1:$CZ$288))</f>
        <v>#N/A</v>
      </c>
      <c r="BU230" s="968" t="e" cm="1">
        <f t="array" ref="BU230">_xlfn.XLOOKUP(BU$1,'Copy of PY1 Data(H)'!$A$1:$CZ$1,_xlfn.XLOOKUP($B230,'Copy of PY1 Data(H)'!$A$1:$A$288,'Copy of PY1 Data(H)'!$A$1:$CZ$288))</f>
        <v>#N/A</v>
      </c>
      <c r="BV230" s="968" t="e" cm="1">
        <f t="array" ref="BV230">_xlfn.XLOOKUP(BV$1,'Copy of PY1 Data(H)'!$A$1:$CZ$1,_xlfn.XLOOKUP($B230,'Copy of PY1 Data(H)'!$A$1:$A$288,'Copy of PY1 Data(H)'!$A$1:$CZ$288))</f>
        <v>#N/A</v>
      </c>
      <c r="BW230" s="968" t="e" cm="1">
        <f t="array" ref="BW230">_xlfn.XLOOKUP(BW$1,'Copy of PY1 Data(H)'!$A$1:$CZ$1,_xlfn.XLOOKUP($B230,'Copy of PY1 Data(H)'!$A$1:$A$288,'Copy of PY1 Data(H)'!$A$1:$CZ$288))</f>
        <v>#N/A</v>
      </c>
      <c r="BX230" s="968" t="e" cm="1">
        <f t="array" ref="BX230">_xlfn.XLOOKUP(BX$1,'Copy of PY1 Data(H)'!$A$1:$CZ$1,_xlfn.XLOOKUP($B230,'Copy of PY1 Data(H)'!$A$1:$A$288,'Copy of PY1 Data(H)'!$A$1:$CZ$288))</f>
        <v>#N/A</v>
      </c>
      <c r="BY230" s="968" t="e" cm="1">
        <f t="array" ref="BY230">_xlfn.XLOOKUP(BY$1,'Copy of PY1 Data(H)'!$A$1:$CZ$1,_xlfn.XLOOKUP($B230,'Copy of PY1 Data(H)'!$A$1:$A$288,'Copy of PY1 Data(H)'!$A$1:$CZ$288))</f>
        <v>#N/A</v>
      </c>
      <c r="BZ230" s="968" t="e" cm="1">
        <f t="array" ref="BZ230">_xlfn.XLOOKUP(BZ$1,'Copy of PY1 Data(H)'!$A$1:$CZ$1,_xlfn.XLOOKUP($B230,'Copy of PY1 Data(H)'!$A$1:$A$288,'Copy of PY1 Data(H)'!$A$1:$CZ$288))</f>
        <v>#N/A</v>
      </c>
      <c r="CA230" s="968" t="e" cm="1">
        <f t="array" ref="CA230">_xlfn.XLOOKUP(CA$1,'Copy of PY1 Data(H)'!$A$1:$CZ$1,_xlfn.XLOOKUP($B230,'Copy of PY1 Data(H)'!$A$1:$A$288,'Copy of PY1 Data(H)'!$A$1:$CZ$288))</f>
        <v>#N/A</v>
      </c>
      <c r="CB230" s="968" t="e" cm="1">
        <f t="array" ref="CB230">_xlfn.XLOOKUP(CB$1,'Copy of PY1 Data(H)'!$A$1:$CZ$1,_xlfn.XLOOKUP($B230,'Copy of PY1 Data(H)'!$A$1:$A$288,'Copy of PY1 Data(H)'!$A$1:$CZ$288))</f>
        <v>#N/A</v>
      </c>
      <c r="CC230" s="968" t="e" cm="1">
        <f t="array" ref="CC230">_xlfn.XLOOKUP(CC$1,'Copy of PY1 Data(H)'!$A$1:$CZ$1,_xlfn.XLOOKUP($B230,'Copy of PY1 Data(H)'!$A$1:$A$288,'Copy of PY1 Data(H)'!$A$1:$CZ$288))</f>
        <v>#N/A</v>
      </c>
      <c r="CD230" s="968" t="e" cm="1">
        <f t="array" ref="CD230">_xlfn.XLOOKUP(CD$1,'Copy of PY1 Data(H)'!$A$1:$CZ$1,_xlfn.XLOOKUP($B230,'Copy of PY1 Data(H)'!$A$1:$A$288,'Copy of PY1 Data(H)'!$A$1:$CZ$288))</f>
        <v>#N/A</v>
      </c>
    </row>
    <row r="231" spans="1:82" s="968" customFormat="1" x14ac:dyDescent="0.3">
      <c r="B231" s="968" t="s">
        <v>2969</v>
      </c>
      <c r="D231" s="968" t="e" cm="1">
        <f t="array" ref="D231">_xlfn.XLOOKUP(D$1,'Copy of PY1 Data(H)'!$A$1:$CZ$1,_xlfn.XLOOKUP($B231,'Copy of PY1 Data(H)'!$A$1:$A$288,'Copy of PY1 Data(H)'!$A$1:$CZ$288))</f>
        <v>#N/A</v>
      </c>
      <c r="E231" s="968" t="e" cm="1">
        <f t="array" ref="E231">_xlfn.XLOOKUP(E$1,'Copy of PY1 Data(H)'!$A$1:$CZ$1,_xlfn.XLOOKUP($B231,'Copy of PY1 Data(H)'!$A$1:$A$288,'Copy of PY1 Data(H)'!$A$1:$CZ$288))</f>
        <v>#N/A</v>
      </c>
      <c r="F231" s="968" t="e" cm="1">
        <f t="array" ref="F231">_xlfn.XLOOKUP(F$1,'Copy of PY1 Data(H)'!$A$1:$CZ$1,_xlfn.XLOOKUP($B231,'Copy of PY1 Data(H)'!$A$1:$A$288,'Copy of PY1 Data(H)'!$A$1:$CZ$288))</f>
        <v>#N/A</v>
      </c>
      <c r="G231" s="968" t="e" cm="1">
        <f t="array" ref="G231">_xlfn.XLOOKUP(G$1,'Copy of PY1 Data(H)'!$A$1:$CZ$1,_xlfn.XLOOKUP($B231,'Copy of PY1 Data(H)'!$A$1:$A$288,'Copy of PY1 Data(H)'!$A$1:$CZ$288))</f>
        <v>#N/A</v>
      </c>
      <c r="H231" s="968" t="e" cm="1">
        <f t="array" ref="H231">_xlfn.XLOOKUP(H$1,'Copy of PY1 Data(H)'!$A$1:$CZ$1,_xlfn.XLOOKUP($B231,'Copy of PY1 Data(H)'!$A$1:$A$288,'Copy of PY1 Data(H)'!$A$1:$CZ$288))</f>
        <v>#N/A</v>
      </c>
      <c r="I231" s="968" t="e" cm="1">
        <f t="array" ref="I231">_xlfn.XLOOKUP(I$1,'Copy of PY1 Data(H)'!$A$1:$CZ$1,_xlfn.XLOOKUP($B231,'Copy of PY1 Data(H)'!$A$1:$A$288,'Copy of PY1 Data(H)'!$A$1:$CZ$288))</f>
        <v>#N/A</v>
      </c>
      <c r="J231" s="968" t="e" cm="1">
        <f t="array" ref="J231">_xlfn.XLOOKUP(J$1,'Copy of PY1 Data(H)'!$A$1:$CZ$1,_xlfn.XLOOKUP($B231,'Copy of PY1 Data(H)'!$A$1:$A$288,'Copy of PY1 Data(H)'!$A$1:$CZ$288))</f>
        <v>#N/A</v>
      </c>
      <c r="K231" s="968" t="e" cm="1">
        <f t="array" ref="K231">_xlfn.XLOOKUP(K$1,'Copy of PY1 Data(H)'!$A$1:$CZ$1,_xlfn.XLOOKUP($B231,'Copy of PY1 Data(H)'!$A$1:$A$288,'Copy of PY1 Data(H)'!$A$1:$CZ$288))</f>
        <v>#N/A</v>
      </c>
      <c r="L231" s="968" t="e" cm="1">
        <f t="array" ref="L231">_xlfn.XLOOKUP(L$1,'Copy of PY1 Data(H)'!$A$1:$CZ$1,_xlfn.XLOOKUP($B231,'Copy of PY1 Data(H)'!$A$1:$A$288,'Copy of PY1 Data(H)'!$A$1:$CZ$288))</f>
        <v>#N/A</v>
      </c>
      <c r="M231" s="968" t="e" cm="1">
        <f t="array" ref="M231">_xlfn.XLOOKUP(M$1,'Copy of PY1 Data(H)'!$A$1:$CZ$1,_xlfn.XLOOKUP($B231,'Copy of PY1 Data(H)'!$A$1:$A$288,'Copy of PY1 Data(H)'!$A$1:$CZ$288))</f>
        <v>#N/A</v>
      </c>
      <c r="N231" s="968" t="e" cm="1">
        <f t="array" ref="N231">_xlfn.XLOOKUP(N$1,'Copy of PY1 Data(H)'!$A$1:$CZ$1,_xlfn.XLOOKUP($B231,'Copy of PY1 Data(H)'!$A$1:$A$288,'Copy of PY1 Data(H)'!$A$1:$CZ$288))</f>
        <v>#N/A</v>
      </c>
      <c r="O231" s="968" t="e" cm="1">
        <f t="array" ref="O231">_xlfn.XLOOKUP(O$1,'Copy of PY1 Data(H)'!$A$1:$CZ$1,_xlfn.XLOOKUP($B231,'Copy of PY1 Data(H)'!$A$1:$A$288,'Copy of PY1 Data(H)'!$A$1:$CZ$288))</f>
        <v>#N/A</v>
      </c>
      <c r="P231" s="968" t="e" cm="1">
        <f t="array" ref="P231">_xlfn.XLOOKUP(P$1,'Copy of PY1 Data(H)'!$A$1:$CZ$1,_xlfn.XLOOKUP($B231,'Copy of PY1 Data(H)'!$A$1:$A$288,'Copy of PY1 Data(H)'!$A$1:$CZ$288))</f>
        <v>#N/A</v>
      </c>
      <c r="Q231" s="968" t="e" cm="1">
        <f t="array" ref="Q231">_xlfn.XLOOKUP(Q$1,'Copy of PY1 Data(H)'!$A$1:$CZ$1,_xlfn.XLOOKUP($B231,'Copy of PY1 Data(H)'!$A$1:$A$288,'Copy of PY1 Data(H)'!$A$1:$CZ$288))</f>
        <v>#N/A</v>
      </c>
      <c r="R231" s="968" t="e" cm="1">
        <f t="array" ref="R231">_xlfn.XLOOKUP(R$1,'Copy of PY1 Data(H)'!$A$1:$CZ$1,_xlfn.XLOOKUP($B231,'Copy of PY1 Data(H)'!$A$1:$A$288,'Copy of PY1 Data(H)'!$A$1:$CZ$288))</f>
        <v>#N/A</v>
      </c>
      <c r="S231" s="968" t="e" cm="1">
        <f t="array" ref="S231">_xlfn.XLOOKUP(S$1,'Copy of PY1 Data(H)'!$A$1:$CZ$1,_xlfn.XLOOKUP($B231,'Copy of PY1 Data(H)'!$A$1:$A$288,'Copy of PY1 Data(H)'!$A$1:$CZ$288))</f>
        <v>#N/A</v>
      </c>
      <c r="T231" s="968" t="e" cm="1">
        <f t="array" ref="T231">_xlfn.XLOOKUP(T$1,'Copy of PY1 Data(H)'!$A$1:$CZ$1,_xlfn.XLOOKUP($B231,'Copy of PY1 Data(H)'!$A$1:$A$288,'Copy of PY1 Data(H)'!$A$1:$CZ$288))</f>
        <v>#N/A</v>
      </c>
      <c r="U231" s="968" t="e" cm="1">
        <f t="array" ref="U231">_xlfn.XLOOKUP(U$1,'Copy of PY1 Data(H)'!$A$1:$CZ$1,_xlfn.XLOOKUP($B231,'Copy of PY1 Data(H)'!$A$1:$A$288,'Copy of PY1 Data(H)'!$A$1:$CZ$288))</f>
        <v>#N/A</v>
      </c>
      <c r="V231" s="968" t="e" cm="1">
        <f t="array" ref="V231">_xlfn.XLOOKUP(V$1,'Copy of PY1 Data(H)'!$A$1:$CZ$1,_xlfn.XLOOKUP($B231,'Copy of PY1 Data(H)'!$A$1:$A$288,'Copy of PY1 Data(H)'!$A$1:$CZ$288))</f>
        <v>#N/A</v>
      </c>
      <c r="W231" s="968" t="e" cm="1">
        <f t="array" ref="W231">_xlfn.XLOOKUP(W$1,'Copy of PY1 Data(H)'!$A$1:$CZ$1,_xlfn.XLOOKUP($B231,'Copy of PY1 Data(H)'!$A$1:$A$288,'Copy of PY1 Data(H)'!$A$1:$CZ$288))</f>
        <v>#N/A</v>
      </c>
      <c r="X231" s="968" t="e" cm="1">
        <f t="array" ref="X231">_xlfn.XLOOKUP(X$1,'Copy of PY1 Data(H)'!$A$1:$CZ$1,_xlfn.XLOOKUP($B231,'Copy of PY1 Data(H)'!$A$1:$A$288,'Copy of PY1 Data(H)'!$A$1:$CZ$288))</f>
        <v>#N/A</v>
      </c>
      <c r="Y231" s="968" t="e" cm="1">
        <f t="array" ref="Y231">_xlfn.XLOOKUP(Y$1,'Copy of PY1 Data(H)'!$A$1:$CZ$1,_xlfn.XLOOKUP($B231,'Copy of PY1 Data(H)'!$A$1:$A$288,'Copy of PY1 Data(H)'!$A$1:$CZ$288))</f>
        <v>#N/A</v>
      </c>
      <c r="Z231" s="968" t="e" cm="1">
        <f t="array" ref="Z231">_xlfn.XLOOKUP(Z$1,'Copy of PY1 Data(H)'!$A$1:$CZ$1,_xlfn.XLOOKUP($B231,'Copy of PY1 Data(H)'!$A$1:$A$288,'Copy of PY1 Data(H)'!$A$1:$CZ$288))</f>
        <v>#N/A</v>
      </c>
      <c r="AA231" s="968" t="e" cm="1">
        <f t="array" ref="AA231">_xlfn.XLOOKUP(AA$1,'Copy of PY1 Data(H)'!$A$1:$CZ$1,_xlfn.XLOOKUP($B231,'Copy of PY1 Data(H)'!$A$1:$A$288,'Copy of PY1 Data(H)'!$A$1:$CZ$288))</f>
        <v>#N/A</v>
      </c>
      <c r="AB231" s="968" t="e" cm="1">
        <f t="array" ref="AB231">_xlfn.XLOOKUP(AB$1,'Copy of PY1 Data(H)'!$A$1:$CZ$1,_xlfn.XLOOKUP($B231,'Copy of PY1 Data(H)'!$A$1:$A$288,'Copy of PY1 Data(H)'!$A$1:$CZ$288))</f>
        <v>#N/A</v>
      </c>
      <c r="AC231" s="968" t="e" cm="1">
        <f t="array" ref="AC231">_xlfn.XLOOKUP(AC$1,'Copy of PY1 Data(H)'!$A$1:$CZ$1,_xlfn.XLOOKUP($B231,'Copy of PY1 Data(H)'!$A$1:$A$288,'Copy of PY1 Data(H)'!$A$1:$CZ$288))</f>
        <v>#N/A</v>
      </c>
      <c r="AD231" s="968" t="e" cm="1">
        <f t="array" ref="AD231">_xlfn.XLOOKUP(AD$1,'Copy of PY1 Data(H)'!$A$1:$CZ$1,_xlfn.XLOOKUP($B231,'Copy of PY1 Data(H)'!$A$1:$A$288,'Copy of PY1 Data(H)'!$A$1:$CZ$288))</f>
        <v>#N/A</v>
      </c>
      <c r="AE231" s="968" t="e" cm="1">
        <f t="array" ref="AE231">_xlfn.XLOOKUP(AE$1,'Copy of PY1 Data(H)'!$A$1:$CZ$1,_xlfn.XLOOKUP($B231,'Copy of PY1 Data(H)'!$A$1:$A$288,'Copy of PY1 Data(H)'!$A$1:$CZ$288))</f>
        <v>#N/A</v>
      </c>
      <c r="AF231" s="968" t="e" cm="1">
        <f t="array" ref="AF231">_xlfn.XLOOKUP(AF$1,'Copy of PY1 Data(H)'!$A$1:$CZ$1,_xlfn.XLOOKUP($B231,'Copy of PY1 Data(H)'!$A$1:$A$288,'Copy of PY1 Data(H)'!$A$1:$CZ$288))</f>
        <v>#N/A</v>
      </c>
      <c r="AG231" s="968" t="e" cm="1">
        <f t="array" ref="AG231">_xlfn.XLOOKUP(AG$1,'Copy of PY1 Data(H)'!$A$1:$CZ$1,_xlfn.XLOOKUP($B231,'Copy of PY1 Data(H)'!$A$1:$A$288,'Copy of PY1 Data(H)'!$A$1:$CZ$288))</f>
        <v>#N/A</v>
      </c>
      <c r="AH231" s="968" t="e" cm="1">
        <f t="array" ref="AH231">_xlfn.XLOOKUP(AH$1,'Copy of PY1 Data(H)'!$A$1:$CZ$1,_xlfn.XLOOKUP($B231,'Copy of PY1 Data(H)'!$A$1:$A$288,'Copy of PY1 Data(H)'!$A$1:$CZ$288))</f>
        <v>#N/A</v>
      </c>
      <c r="AI231" s="968" t="e" cm="1">
        <f t="array" ref="AI231">_xlfn.XLOOKUP(AI$1,'Copy of PY1 Data(H)'!$A$1:$CZ$1,_xlfn.XLOOKUP($B231,'Copy of PY1 Data(H)'!$A$1:$A$288,'Copy of PY1 Data(H)'!$A$1:$CZ$288))</f>
        <v>#N/A</v>
      </c>
      <c r="AJ231" s="968" t="e" cm="1">
        <f t="array" ref="AJ231">_xlfn.XLOOKUP(AJ$1,'Copy of PY1 Data(H)'!$A$1:$CZ$1,_xlfn.XLOOKUP($B231,'Copy of PY1 Data(H)'!$A$1:$A$288,'Copy of PY1 Data(H)'!$A$1:$CZ$288))</f>
        <v>#N/A</v>
      </c>
      <c r="AK231" s="968" t="e" cm="1">
        <f t="array" ref="AK231">_xlfn.XLOOKUP(AK$1,'Copy of PY1 Data(H)'!$A$1:$CZ$1,_xlfn.XLOOKUP($B231,'Copy of PY1 Data(H)'!$A$1:$A$288,'Copy of PY1 Data(H)'!$A$1:$CZ$288))</f>
        <v>#N/A</v>
      </c>
      <c r="AL231" s="968" t="e" cm="1">
        <f t="array" ref="AL231">_xlfn.XLOOKUP(AL$1,'Copy of PY1 Data(H)'!$A$1:$CZ$1,_xlfn.XLOOKUP($B231,'Copy of PY1 Data(H)'!$A$1:$A$288,'Copy of PY1 Data(H)'!$A$1:$CZ$288))</f>
        <v>#N/A</v>
      </c>
      <c r="AM231" s="968" t="e" cm="1">
        <f t="array" ref="AM231">_xlfn.XLOOKUP(AM$1,'Copy of PY1 Data(H)'!$A$1:$CZ$1,_xlfn.XLOOKUP($B231,'Copy of PY1 Data(H)'!$A$1:$A$288,'Copy of PY1 Data(H)'!$A$1:$CZ$288))</f>
        <v>#N/A</v>
      </c>
      <c r="AN231" s="968" t="e" cm="1">
        <f t="array" ref="AN231">_xlfn.XLOOKUP(AN$1,'Copy of PY1 Data(H)'!$A$1:$CZ$1,_xlfn.XLOOKUP($B231,'Copy of PY1 Data(H)'!$A$1:$A$288,'Copy of PY1 Data(H)'!$A$1:$CZ$288))</f>
        <v>#N/A</v>
      </c>
      <c r="AO231" s="968" t="e" cm="1">
        <f t="array" ref="AO231">_xlfn.XLOOKUP(AO$1,'Copy of PY1 Data(H)'!$A$1:$CZ$1,_xlfn.XLOOKUP($B231,'Copy of PY1 Data(H)'!$A$1:$A$288,'Copy of PY1 Data(H)'!$A$1:$CZ$288))</f>
        <v>#N/A</v>
      </c>
      <c r="AP231" s="968" t="e" cm="1">
        <f t="array" ref="AP231">_xlfn.XLOOKUP(AP$1,'Copy of PY1 Data(H)'!$A$1:$CZ$1,_xlfn.XLOOKUP($B231,'Copy of PY1 Data(H)'!$A$1:$A$288,'Copy of PY1 Data(H)'!$A$1:$CZ$288))</f>
        <v>#N/A</v>
      </c>
      <c r="AQ231" s="968" t="e" cm="1">
        <f t="array" ref="AQ231">_xlfn.XLOOKUP(AQ$1,'Copy of PY1 Data(H)'!$A$1:$CZ$1,_xlfn.XLOOKUP($B231,'Copy of PY1 Data(H)'!$A$1:$A$288,'Copy of PY1 Data(H)'!$A$1:$CZ$288))</f>
        <v>#N/A</v>
      </c>
      <c r="AR231" s="968" t="e" cm="1">
        <f t="array" ref="AR231">_xlfn.XLOOKUP(AR$1,'Copy of PY1 Data(H)'!$A$1:$CZ$1,_xlfn.XLOOKUP($B231,'Copy of PY1 Data(H)'!$A$1:$A$288,'Copy of PY1 Data(H)'!$A$1:$CZ$288))</f>
        <v>#N/A</v>
      </c>
      <c r="AS231" s="968" t="e" cm="1">
        <f t="array" ref="AS231">_xlfn.XLOOKUP(AS$1,'Copy of PY1 Data(H)'!$A$1:$CZ$1,_xlfn.XLOOKUP($B231,'Copy of PY1 Data(H)'!$A$1:$A$288,'Copy of PY1 Data(H)'!$A$1:$CZ$288))</f>
        <v>#N/A</v>
      </c>
      <c r="AT231" s="968" t="e" cm="1">
        <f t="array" ref="AT231">_xlfn.XLOOKUP(AT$1,'Copy of PY1 Data(H)'!$A$1:$CZ$1,_xlfn.XLOOKUP($B231,'Copy of PY1 Data(H)'!$A$1:$A$288,'Copy of PY1 Data(H)'!$A$1:$CZ$288))</f>
        <v>#N/A</v>
      </c>
      <c r="AU231" s="968" t="e" cm="1">
        <f t="array" ref="AU231">_xlfn.XLOOKUP(AU$1,'Copy of PY1 Data(H)'!$A$1:$CZ$1,_xlfn.XLOOKUP($B231,'Copy of PY1 Data(H)'!$A$1:$A$288,'Copy of PY1 Data(H)'!$A$1:$CZ$288))</f>
        <v>#N/A</v>
      </c>
      <c r="AV231" s="968" t="e" cm="1">
        <f t="array" ref="AV231">_xlfn.XLOOKUP(AV$1,'Copy of PY1 Data(H)'!$A$1:$CZ$1,_xlfn.XLOOKUP($B231,'Copy of PY1 Data(H)'!$A$1:$A$288,'Copy of PY1 Data(H)'!$A$1:$CZ$288))</f>
        <v>#N/A</v>
      </c>
      <c r="AW231" s="968" t="e" cm="1">
        <f t="array" ref="AW231">_xlfn.XLOOKUP(AW$1,'Copy of PY1 Data(H)'!$A$1:$CZ$1,_xlfn.XLOOKUP($B231,'Copy of PY1 Data(H)'!$A$1:$A$288,'Copy of PY1 Data(H)'!$A$1:$CZ$288))</f>
        <v>#N/A</v>
      </c>
      <c r="AX231" s="968" t="e" cm="1">
        <f t="array" ref="AX231">_xlfn.XLOOKUP(AX$1,'Copy of PY1 Data(H)'!$A$1:$CZ$1,_xlfn.XLOOKUP($B231,'Copy of PY1 Data(H)'!$A$1:$A$288,'Copy of PY1 Data(H)'!$A$1:$CZ$288))</f>
        <v>#N/A</v>
      </c>
      <c r="AY231" s="968" t="e" cm="1">
        <f t="array" ref="AY231">_xlfn.XLOOKUP(AY$1,'Copy of PY1 Data(H)'!$A$1:$CZ$1,_xlfn.XLOOKUP($B231,'Copy of PY1 Data(H)'!$A$1:$A$288,'Copy of PY1 Data(H)'!$A$1:$CZ$288))</f>
        <v>#N/A</v>
      </c>
      <c r="AZ231" s="968" t="e" cm="1">
        <f t="array" ref="AZ231">_xlfn.XLOOKUP(AZ$1,'Copy of PY1 Data(H)'!$A$1:$CZ$1,_xlfn.XLOOKUP($B231,'Copy of PY1 Data(H)'!$A$1:$A$288,'Copy of PY1 Data(H)'!$A$1:$CZ$288))</f>
        <v>#N/A</v>
      </c>
      <c r="BA231" s="968" t="e" cm="1">
        <f t="array" ref="BA231">_xlfn.XLOOKUP(BA$1,'Copy of PY1 Data(H)'!$A$1:$CZ$1,_xlfn.XLOOKUP($B231,'Copy of PY1 Data(H)'!$A$1:$A$288,'Copy of PY1 Data(H)'!$A$1:$CZ$288))</f>
        <v>#N/A</v>
      </c>
      <c r="BB231" s="968" t="e" cm="1">
        <f t="array" ref="BB231">_xlfn.XLOOKUP(BB$1,'Copy of PY1 Data(H)'!$A$1:$CZ$1,_xlfn.XLOOKUP($B231,'Copy of PY1 Data(H)'!$A$1:$A$288,'Copy of PY1 Data(H)'!$A$1:$CZ$288))</f>
        <v>#N/A</v>
      </c>
      <c r="BC231" s="968" t="e" cm="1">
        <f t="array" ref="BC231">_xlfn.XLOOKUP(BC$1,'Copy of PY1 Data(H)'!$A$1:$CZ$1,_xlfn.XLOOKUP($B231,'Copy of PY1 Data(H)'!$A$1:$A$288,'Copy of PY1 Data(H)'!$A$1:$CZ$288))</f>
        <v>#N/A</v>
      </c>
      <c r="BD231" s="968" t="e" cm="1">
        <f t="array" ref="BD231">_xlfn.XLOOKUP(BD$1,'Copy of PY1 Data(H)'!$A$1:$CZ$1,_xlfn.XLOOKUP($B231,'Copy of PY1 Data(H)'!$A$1:$A$288,'Copy of PY1 Data(H)'!$A$1:$CZ$288))</f>
        <v>#N/A</v>
      </c>
      <c r="BE231" s="968" t="e" cm="1">
        <f t="array" ref="BE231">_xlfn.XLOOKUP(BE$1,'Copy of PY1 Data(H)'!$A$1:$CZ$1,_xlfn.XLOOKUP($B231,'Copy of PY1 Data(H)'!$A$1:$A$288,'Copy of PY1 Data(H)'!$A$1:$CZ$288))</f>
        <v>#N/A</v>
      </c>
      <c r="BF231" s="968" t="e" cm="1">
        <f t="array" ref="BF231">_xlfn.XLOOKUP(BF$1,'Copy of PY1 Data(H)'!$A$1:$CZ$1,_xlfn.XLOOKUP($B231,'Copy of PY1 Data(H)'!$A$1:$A$288,'Copy of PY1 Data(H)'!$A$1:$CZ$288))</f>
        <v>#N/A</v>
      </c>
      <c r="BG231" s="968" t="e" cm="1">
        <f t="array" ref="BG231">_xlfn.XLOOKUP(BG$1,'Copy of PY1 Data(H)'!$A$1:$CZ$1,_xlfn.XLOOKUP($B231,'Copy of PY1 Data(H)'!$A$1:$A$288,'Copy of PY1 Data(H)'!$A$1:$CZ$288))</f>
        <v>#N/A</v>
      </c>
      <c r="BH231" s="968" t="e" cm="1">
        <f t="array" ref="BH231">_xlfn.XLOOKUP(BH$1,'Copy of PY1 Data(H)'!$A$1:$CZ$1,_xlfn.XLOOKUP($B231,'Copy of PY1 Data(H)'!$A$1:$A$288,'Copy of PY1 Data(H)'!$A$1:$CZ$288))</f>
        <v>#N/A</v>
      </c>
      <c r="BI231" s="968" t="e" cm="1">
        <f t="array" ref="BI231">_xlfn.XLOOKUP(BI$1,'Copy of PY1 Data(H)'!$A$1:$CZ$1,_xlfn.XLOOKUP($B231,'Copy of PY1 Data(H)'!$A$1:$A$288,'Copy of PY1 Data(H)'!$A$1:$CZ$288))</f>
        <v>#N/A</v>
      </c>
      <c r="BJ231" s="968" t="e" cm="1">
        <f t="array" ref="BJ231">_xlfn.XLOOKUP(BJ$1,'Copy of PY1 Data(H)'!$A$1:$CZ$1,_xlfn.XLOOKUP($B231,'Copy of PY1 Data(H)'!$A$1:$A$288,'Copy of PY1 Data(H)'!$A$1:$CZ$288))</f>
        <v>#N/A</v>
      </c>
      <c r="BK231" s="968" t="e" cm="1">
        <f t="array" ref="BK231">_xlfn.XLOOKUP(BK$1,'Copy of PY1 Data(H)'!$A$1:$CZ$1,_xlfn.XLOOKUP($B231,'Copy of PY1 Data(H)'!$A$1:$A$288,'Copy of PY1 Data(H)'!$A$1:$CZ$288))</f>
        <v>#N/A</v>
      </c>
      <c r="BL231" s="968" t="e" cm="1">
        <f t="array" ref="BL231">_xlfn.XLOOKUP(BL$1,'Copy of PY1 Data(H)'!$A$1:$CZ$1,_xlfn.XLOOKUP($B231,'Copy of PY1 Data(H)'!$A$1:$A$288,'Copy of PY1 Data(H)'!$A$1:$CZ$288))</f>
        <v>#N/A</v>
      </c>
      <c r="BM231" s="968" t="e" cm="1">
        <f t="array" ref="BM231">_xlfn.XLOOKUP(BM$1,'Copy of PY1 Data(H)'!$A$1:$CZ$1,_xlfn.XLOOKUP($B231,'Copy of PY1 Data(H)'!$A$1:$A$288,'Copy of PY1 Data(H)'!$A$1:$CZ$288))</f>
        <v>#N/A</v>
      </c>
      <c r="BN231" s="968" t="e" cm="1">
        <f t="array" ref="BN231">_xlfn.XLOOKUP(BN$1,'Copy of PY1 Data(H)'!$A$1:$CZ$1,_xlfn.XLOOKUP($B231,'Copy of PY1 Data(H)'!$A$1:$A$288,'Copy of PY1 Data(H)'!$A$1:$CZ$288))</f>
        <v>#N/A</v>
      </c>
      <c r="BO231" s="968" t="e" cm="1">
        <f t="array" ref="BO231">_xlfn.XLOOKUP(BO$1,'Copy of PY1 Data(H)'!$A$1:$CZ$1,_xlfn.XLOOKUP($B231,'Copy of PY1 Data(H)'!$A$1:$A$288,'Copy of PY1 Data(H)'!$A$1:$CZ$288))</f>
        <v>#N/A</v>
      </c>
      <c r="BP231" s="968" t="e" cm="1">
        <f t="array" ref="BP231">_xlfn.XLOOKUP(BP$1,'Copy of PY1 Data(H)'!$A$1:$CZ$1,_xlfn.XLOOKUP($B231,'Copy of PY1 Data(H)'!$A$1:$A$288,'Copy of PY1 Data(H)'!$A$1:$CZ$288))</f>
        <v>#N/A</v>
      </c>
      <c r="BQ231" s="968" t="e" cm="1">
        <f t="array" ref="BQ231">_xlfn.XLOOKUP(BQ$1,'Copy of PY1 Data(H)'!$A$1:$CZ$1,_xlfn.XLOOKUP($B231,'Copy of PY1 Data(H)'!$A$1:$A$288,'Copy of PY1 Data(H)'!$A$1:$CZ$288))</f>
        <v>#N/A</v>
      </c>
      <c r="BR231" s="968" t="e" cm="1">
        <f t="array" ref="BR231">_xlfn.XLOOKUP(BR$1,'Copy of PY1 Data(H)'!$A$1:$CZ$1,_xlfn.XLOOKUP($B231,'Copy of PY1 Data(H)'!$A$1:$A$288,'Copy of PY1 Data(H)'!$A$1:$CZ$288))</f>
        <v>#N/A</v>
      </c>
      <c r="BS231" s="968" t="e" cm="1">
        <f t="array" ref="BS231">_xlfn.XLOOKUP(BS$1,'Copy of PY1 Data(H)'!$A$1:$CZ$1,_xlfn.XLOOKUP($B231,'Copy of PY1 Data(H)'!$A$1:$A$288,'Copy of PY1 Data(H)'!$A$1:$CZ$288))</f>
        <v>#N/A</v>
      </c>
      <c r="BT231" s="968" t="e" cm="1">
        <f t="array" ref="BT231">_xlfn.XLOOKUP(BT$1,'Copy of PY1 Data(H)'!$A$1:$CZ$1,_xlfn.XLOOKUP($B231,'Copy of PY1 Data(H)'!$A$1:$A$288,'Copy of PY1 Data(H)'!$A$1:$CZ$288))</f>
        <v>#N/A</v>
      </c>
      <c r="BU231" s="968" t="e" cm="1">
        <f t="array" ref="BU231">_xlfn.XLOOKUP(BU$1,'Copy of PY1 Data(H)'!$A$1:$CZ$1,_xlfn.XLOOKUP($B231,'Copy of PY1 Data(H)'!$A$1:$A$288,'Copy of PY1 Data(H)'!$A$1:$CZ$288))</f>
        <v>#N/A</v>
      </c>
      <c r="BV231" s="968" t="e" cm="1">
        <f t="array" ref="BV231">_xlfn.XLOOKUP(BV$1,'Copy of PY1 Data(H)'!$A$1:$CZ$1,_xlfn.XLOOKUP($B231,'Copy of PY1 Data(H)'!$A$1:$A$288,'Copy of PY1 Data(H)'!$A$1:$CZ$288))</f>
        <v>#N/A</v>
      </c>
      <c r="BW231" s="968" t="e" cm="1">
        <f t="array" ref="BW231">_xlfn.XLOOKUP(BW$1,'Copy of PY1 Data(H)'!$A$1:$CZ$1,_xlfn.XLOOKUP($B231,'Copy of PY1 Data(H)'!$A$1:$A$288,'Copy of PY1 Data(H)'!$A$1:$CZ$288))</f>
        <v>#N/A</v>
      </c>
      <c r="BX231" s="968" t="e" cm="1">
        <f t="array" ref="BX231">_xlfn.XLOOKUP(BX$1,'Copy of PY1 Data(H)'!$A$1:$CZ$1,_xlfn.XLOOKUP($B231,'Copy of PY1 Data(H)'!$A$1:$A$288,'Copy of PY1 Data(H)'!$A$1:$CZ$288))</f>
        <v>#N/A</v>
      </c>
      <c r="BY231" s="968" t="e" cm="1">
        <f t="array" ref="BY231">_xlfn.XLOOKUP(BY$1,'Copy of PY1 Data(H)'!$A$1:$CZ$1,_xlfn.XLOOKUP($B231,'Copy of PY1 Data(H)'!$A$1:$A$288,'Copy of PY1 Data(H)'!$A$1:$CZ$288))</f>
        <v>#N/A</v>
      </c>
      <c r="BZ231" s="968" t="e" cm="1">
        <f t="array" ref="BZ231">_xlfn.XLOOKUP(BZ$1,'Copy of PY1 Data(H)'!$A$1:$CZ$1,_xlfn.XLOOKUP($B231,'Copy of PY1 Data(H)'!$A$1:$A$288,'Copy of PY1 Data(H)'!$A$1:$CZ$288))</f>
        <v>#N/A</v>
      </c>
      <c r="CA231" s="968" t="e" cm="1">
        <f t="array" ref="CA231">_xlfn.XLOOKUP(CA$1,'Copy of PY1 Data(H)'!$A$1:$CZ$1,_xlfn.XLOOKUP($B231,'Copy of PY1 Data(H)'!$A$1:$A$288,'Copy of PY1 Data(H)'!$A$1:$CZ$288))</f>
        <v>#N/A</v>
      </c>
      <c r="CB231" s="968" t="e" cm="1">
        <f t="array" ref="CB231">_xlfn.XLOOKUP(CB$1,'Copy of PY1 Data(H)'!$A$1:$CZ$1,_xlfn.XLOOKUP($B231,'Copy of PY1 Data(H)'!$A$1:$A$288,'Copy of PY1 Data(H)'!$A$1:$CZ$288))</f>
        <v>#N/A</v>
      </c>
      <c r="CC231" s="968" t="e" cm="1">
        <f t="array" ref="CC231">_xlfn.XLOOKUP(CC$1,'Copy of PY1 Data(H)'!$A$1:$CZ$1,_xlfn.XLOOKUP($B231,'Copy of PY1 Data(H)'!$A$1:$A$288,'Copy of PY1 Data(H)'!$A$1:$CZ$288))</f>
        <v>#N/A</v>
      </c>
      <c r="CD231" s="968" t="e" cm="1">
        <f t="array" ref="CD231">_xlfn.XLOOKUP(CD$1,'Copy of PY1 Data(H)'!$A$1:$CZ$1,_xlfn.XLOOKUP($B231,'Copy of PY1 Data(H)'!$A$1:$A$288,'Copy of PY1 Data(H)'!$A$1:$CZ$288))</f>
        <v>#N/A</v>
      </c>
    </row>
    <row r="232" spans="1:82" x14ac:dyDescent="0.3">
      <c r="A232" s="180">
        <v>371</v>
      </c>
      <c r="C232" s="180"/>
      <c r="D232" s="180" cm="1">
        <f t="array" ref="D232">_xlfn.XLOOKUP(D$1,'Copy of PY1 Data(H)'!$A$1:$CZ$1,_xlfn.XLOOKUP($A232,'Copy of PY1 Data(H)'!$A$1:$A$288,'Copy of PY1 Data(H)'!$A$1:$CZ$288))</f>
        <v>0</v>
      </c>
      <c r="E232" s="180" cm="1">
        <f t="array" ref="E232">_xlfn.XLOOKUP(E$1,'Copy of PY1 Data(H)'!$A$1:$CZ$1,_xlfn.XLOOKUP($A232,'Copy of PY1 Data(H)'!$A$1:$A$288,'Copy of PY1 Data(H)'!$A$1:$CZ$288))</f>
        <v>0</v>
      </c>
      <c r="F232" s="180" cm="1">
        <f t="array" ref="F232">_xlfn.XLOOKUP(F$1,'Copy of PY1 Data(H)'!$A$1:$CZ$1,_xlfn.XLOOKUP($A232,'Copy of PY1 Data(H)'!$A$1:$A$288,'Copy of PY1 Data(H)'!$A$1:$CZ$288))</f>
        <v>0</v>
      </c>
      <c r="G232" s="180" cm="1">
        <f t="array" ref="G232">_xlfn.XLOOKUP(G$1,'Copy of PY1 Data(H)'!$A$1:$CZ$1,_xlfn.XLOOKUP($A232,'Copy of PY1 Data(H)'!$A$1:$A$288,'Copy of PY1 Data(H)'!$A$1:$CZ$288))</f>
        <v>0</v>
      </c>
      <c r="H232" s="180" cm="1">
        <f t="array" ref="H232">_xlfn.XLOOKUP(H$1,'Copy of PY1 Data(H)'!$A$1:$CZ$1,_xlfn.XLOOKUP($A232,'Copy of PY1 Data(H)'!$A$1:$A$288,'Copy of PY1 Data(H)'!$A$1:$CZ$288))</f>
        <v>0</v>
      </c>
      <c r="I232" s="180" cm="1">
        <f t="array" ref="I232">_xlfn.XLOOKUP(I$1,'Copy of PY1 Data(H)'!$A$1:$CZ$1,_xlfn.XLOOKUP($A232,'Copy of PY1 Data(H)'!$A$1:$A$288,'Copy of PY1 Data(H)'!$A$1:$CZ$288))</f>
        <v>0</v>
      </c>
      <c r="J232" s="180" cm="1">
        <f t="array" ref="J232">_xlfn.XLOOKUP(J$1,'Copy of PY1 Data(H)'!$A$1:$CZ$1,_xlfn.XLOOKUP($A232,'Copy of PY1 Data(H)'!$A$1:$A$288,'Copy of PY1 Data(H)'!$A$1:$CZ$288))</f>
        <v>0</v>
      </c>
      <c r="K232" s="180" cm="1">
        <f t="array" ref="K232">_xlfn.XLOOKUP(K$1,'Copy of PY1 Data(H)'!$A$1:$CZ$1,_xlfn.XLOOKUP($A232,'Copy of PY1 Data(H)'!$A$1:$A$288,'Copy of PY1 Data(H)'!$A$1:$CZ$288))</f>
        <v>0</v>
      </c>
      <c r="L232" s="180" cm="1">
        <f t="array" ref="L232">_xlfn.XLOOKUP(L$1,'Copy of PY1 Data(H)'!$A$1:$CZ$1,_xlfn.XLOOKUP($A232,'Copy of PY1 Data(H)'!$A$1:$A$288,'Copy of PY1 Data(H)'!$A$1:$CZ$288))</f>
        <v>0</v>
      </c>
      <c r="M232" s="180" cm="1">
        <f t="array" ref="M232">_xlfn.XLOOKUP(M$1,'Copy of PY1 Data(H)'!$A$1:$CZ$1,_xlfn.XLOOKUP($A232,'Copy of PY1 Data(H)'!$A$1:$A$288,'Copy of PY1 Data(H)'!$A$1:$CZ$288))</f>
        <v>0</v>
      </c>
      <c r="N232" s="180" cm="1">
        <f t="array" ref="N232">_xlfn.XLOOKUP(N$1,'Copy of PY1 Data(H)'!$A$1:$CZ$1,_xlfn.XLOOKUP($A232,'Copy of PY1 Data(H)'!$A$1:$A$288,'Copy of PY1 Data(H)'!$A$1:$CZ$288))</f>
        <v>0</v>
      </c>
      <c r="O232" s="180" cm="1">
        <f t="array" ref="O232">_xlfn.XLOOKUP(O$1,'Copy of PY1 Data(H)'!$A$1:$CZ$1,_xlfn.XLOOKUP($A232,'Copy of PY1 Data(H)'!$A$1:$A$288,'Copy of PY1 Data(H)'!$A$1:$CZ$288))</f>
        <v>0</v>
      </c>
      <c r="P232" s="180" cm="1">
        <f t="array" ref="P232">_xlfn.XLOOKUP(P$1,'Copy of PY1 Data(H)'!$A$1:$CZ$1,_xlfn.XLOOKUP($A232,'Copy of PY1 Data(H)'!$A$1:$A$288,'Copy of PY1 Data(H)'!$A$1:$CZ$288))</f>
        <v>0</v>
      </c>
      <c r="Q232" s="180" cm="1">
        <f t="array" ref="Q232">_xlfn.XLOOKUP(Q$1,'Copy of PY1 Data(H)'!$A$1:$CZ$1,_xlfn.XLOOKUP($A232,'Copy of PY1 Data(H)'!$A$1:$A$288,'Copy of PY1 Data(H)'!$A$1:$CZ$288))</f>
        <v>0</v>
      </c>
      <c r="R232" s="180" cm="1">
        <f t="array" ref="R232">_xlfn.XLOOKUP(R$1,'Copy of PY1 Data(H)'!$A$1:$CZ$1,_xlfn.XLOOKUP($A232,'Copy of PY1 Data(H)'!$A$1:$A$288,'Copy of PY1 Data(H)'!$A$1:$CZ$288))</f>
        <v>0</v>
      </c>
      <c r="S232" s="180" cm="1">
        <f t="array" ref="S232">_xlfn.XLOOKUP(S$1,'Copy of PY1 Data(H)'!$A$1:$CZ$1,_xlfn.XLOOKUP($A232,'Copy of PY1 Data(H)'!$A$1:$A$288,'Copy of PY1 Data(H)'!$A$1:$CZ$288))</f>
        <v>0</v>
      </c>
      <c r="T232" s="180" cm="1">
        <f t="array" ref="T232">_xlfn.XLOOKUP(T$1,'Copy of PY1 Data(H)'!$A$1:$CZ$1,_xlfn.XLOOKUP($A232,'Copy of PY1 Data(H)'!$A$1:$A$288,'Copy of PY1 Data(H)'!$A$1:$CZ$288))</f>
        <v>0</v>
      </c>
      <c r="U232" s="180" cm="1">
        <f t="array" ref="U232">_xlfn.XLOOKUP(U$1,'Copy of PY1 Data(H)'!$A$1:$CZ$1,_xlfn.XLOOKUP($A232,'Copy of PY1 Data(H)'!$A$1:$A$288,'Copy of PY1 Data(H)'!$A$1:$CZ$288))</f>
        <v>0</v>
      </c>
      <c r="V232" s="180" cm="1">
        <f t="array" ref="V232">_xlfn.XLOOKUP(V$1,'Copy of PY1 Data(H)'!$A$1:$CZ$1,_xlfn.XLOOKUP($A232,'Copy of PY1 Data(H)'!$A$1:$A$288,'Copy of PY1 Data(H)'!$A$1:$CZ$288))</f>
        <v>0</v>
      </c>
      <c r="W232" s="180" cm="1">
        <f t="array" ref="W232">_xlfn.XLOOKUP(W$1,'Copy of PY1 Data(H)'!$A$1:$CZ$1,_xlfn.XLOOKUP($A232,'Copy of PY1 Data(H)'!$A$1:$A$288,'Copy of PY1 Data(H)'!$A$1:$CZ$288))</f>
        <v>0</v>
      </c>
      <c r="X232" s="180" cm="1">
        <f t="array" ref="X232">_xlfn.XLOOKUP(X$1,'Copy of PY1 Data(H)'!$A$1:$CZ$1,_xlfn.XLOOKUP($A232,'Copy of PY1 Data(H)'!$A$1:$A$288,'Copy of PY1 Data(H)'!$A$1:$CZ$288))</f>
        <v>0</v>
      </c>
      <c r="Y232" s="180" cm="1">
        <f t="array" ref="Y232">_xlfn.XLOOKUP(Y$1,'Copy of PY1 Data(H)'!$A$1:$CZ$1,_xlfn.XLOOKUP($A232,'Copy of PY1 Data(H)'!$A$1:$A$288,'Copy of PY1 Data(H)'!$A$1:$CZ$288))</f>
        <v>0</v>
      </c>
      <c r="Z232" s="180" cm="1">
        <f t="array" ref="Z232">_xlfn.XLOOKUP(Z$1,'Copy of PY1 Data(H)'!$A$1:$CZ$1,_xlfn.XLOOKUP($A232,'Copy of PY1 Data(H)'!$A$1:$A$288,'Copy of PY1 Data(H)'!$A$1:$CZ$288))</f>
        <v>3488031</v>
      </c>
      <c r="AA232" s="180" cm="1">
        <f t="array" ref="AA232">_xlfn.XLOOKUP(AA$1,'Copy of PY1 Data(H)'!$A$1:$CZ$1,_xlfn.XLOOKUP($A232,'Copy of PY1 Data(H)'!$A$1:$A$288,'Copy of PY1 Data(H)'!$A$1:$CZ$288))</f>
        <v>0</v>
      </c>
      <c r="AB232" s="180" cm="1">
        <f t="array" ref="AB232">_xlfn.XLOOKUP(AB$1,'Copy of PY1 Data(H)'!$A$1:$CZ$1,_xlfn.XLOOKUP($A232,'Copy of PY1 Data(H)'!$A$1:$A$288,'Copy of PY1 Data(H)'!$A$1:$CZ$288))</f>
        <v>0</v>
      </c>
      <c r="AC232" s="180" cm="1">
        <f t="array" ref="AC232">_xlfn.XLOOKUP(AC$1,'Copy of PY1 Data(H)'!$A$1:$CZ$1,_xlfn.XLOOKUP($A232,'Copy of PY1 Data(H)'!$A$1:$A$288,'Copy of PY1 Data(H)'!$A$1:$CZ$288))</f>
        <v>0</v>
      </c>
      <c r="AD232" s="180" cm="1">
        <f t="array" ref="AD232">_xlfn.XLOOKUP(AD$1,'Copy of PY1 Data(H)'!$A$1:$CZ$1,_xlfn.XLOOKUP($A232,'Copy of PY1 Data(H)'!$A$1:$A$288,'Copy of PY1 Data(H)'!$A$1:$CZ$288))</f>
        <v>0</v>
      </c>
      <c r="AE232" s="180" cm="1">
        <f t="array" ref="AE232">_xlfn.XLOOKUP(AE$1,'Copy of PY1 Data(H)'!$A$1:$CZ$1,_xlfn.XLOOKUP($A232,'Copy of PY1 Data(H)'!$A$1:$A$288,'Copy of PY1 Data(H)'!$A$1:$CZ$288))</f>
        <v>0</v>
      </c>
      <c r="AF232" s="180" cm="1">
        <f t="array" ref="AF232">_xlfn.XLOOKUP(AF$1,'Copy of PY1 Data(H)'!$A$1:$CZ$1,_xlfn.XLOOKUP($A232,'Copy of PY1 Data(H)'!$A$1:$A$288,'Copy of PY1 Data(H)'!$A$1:$CZ$288))</f>
        <v>0</v>
      </c>
      <c r="AG232" s="180" cm="1">
        <f t="array" ref="AG232">_xlfn.XLOOKUP(AG$1,'Copy of PY1 Data(H)'!$A$1:$CZ$1,_xlfn.XLOOKUP($A232,'Copy of PY1 Data(H)'!$A$1:$A$288,'Copy of PY1 Data(H)'!$A$1:$CZ$288))</f>
        <v>0</v>
      </c>
      <c r="AH232" s="180" cm="1">
        <f t="array" ref="AH232">_xlfn.XLOOKUP(AH$1,'Copy of PY1 Data(H)'!$A$1:$CZ$1,_xlfn.XLOOKUP($A232,'Copy of PY1 Data(H)'!$A$1:$A$288,'Copy of PY1 Data(H)'!$A$1:$CZ$288))</f>
        <v>0</v>
      </c>
      <c r="AI232" s="180" cm="1">
        <f t="array" ref="AI232">_xlfn.XLOOKUP(AI$1,'Copy of PY1 Data(H)'!$A$1:$CZ$1,_xlfn.XLOOKUP($A232,'Copy of PY1 Data(H)'!$A$1:$A$288,'Copy of PY1 Data(H)'!$A$1:$CZ$288))</f>
        <v>0</v>
      </c>
      <c r="AJ232" s="180" cm="1">
        <f t="array" ref="AJ232">_xlfn.XLOOKUP(AJ$1,'Copy of PY1 Data(H)'!$A$1:$CZ$1,_xlfn.XLOOKUP($A232,'Copy of PY1 Data(H)'!$A$1:$A$288,'Copy of PY1 Data(H)'!$A$1:$CZ$288))</f>
        <v>0</v>
      </c>
      <c r="AK232" s="180" cm="1">
        <f t="array" ref="AK232">_xlfn.XLOOKUP(AK$1,'Copy of PY1 Data(H)'!$A$1:$CZ$1,_xlfn.XLOOKUP($A232,'Copy of PY1 Data(H)'!$A$1:$A$288,'Copy of PY1 Data(H)'!$A$1:$CZ$288))</f>
        <v>0</v>
      </c>
      <c r="AL232" s="180" cm="1">
        <f t="array" ref="AL232">_xlfn.XLOOKUP(AL$1,'Copy of PY1 Data(H)'!$A$1:$CZ$1,_xlfn.XLOOKUP($A232,'Copy of PY1 Data(H)'!$A$1:$A$288,'Copy of PY1 Data(H)'!$A$1:$CZ$288))</f>
        <v>0</v>
      </c>
      <c r="AM232" s="180" cm="1">
        <f t="array" ref="AM232">_xlfn.XLOOKUP(AM$1,'Copy of PY1 Data(H)'!$A$1:$CZ$1,_xlfn.XLOOKUP($A232,'Copy of PY1 Data(H)'!$A$1:$A$288,'Copy of PY1 Data(H)'!$A$1:$CZ$288))</f>
        <v>0</v>
      </c>
      <c r="AN232" s="180" cm="1">
        <f t="array" ref="AN232">_xlfn.XLOOKUP(AN$1,'Copy of PY1 Data(H)'!$A$1:$CZ$1,_xlfn.XLOOKUP($A232,'Copy of PY1 Data(H)'!$A$1:$A$288,'Copy of PY1 Data(H)'!$A$1:$CZ$288))</f>
        <v>0</v>
      </c>
      <c r="AO232" s="180" cm="1">
        <f t="array" ref="AO232">_xlfn.XLOOKUP(AO$1,'Copy of PY1 Data(H)'!$A$1:$CZ$1,_xlfn.XLOOKUP($A232,'Copy of PY1 Data(H)'!$A$1:$A$288,'Copy of PY1 Data(H)'!$A$1:$CZ$288))</f>
        <v>0</v>
      </c>
      <c r="AP232" s="180" cm="1">
        <f t="array" ref="AP232">_xlfn.XLOOKUP(AP$1,'Copy of PY1 Data(H)'!$A$1:$CZ$1,_xlfn.XLOOKUP($A232,'Copy of PY1 Data(H)'!$A$1:$A$288,'Copy of PY1 Data(H)'!$A$1:$CZ$288))</f>
        <v>0</v>
      </c>
      <c r="AQ232" s="180" cm="1">
        <f t="array" ref="AQ232">_xlfn.XLOOKUP(AQ$1,'Copy of PY1 Data(H)'!$A$1:$CZ$1,_xlfn.XLOOKUP($A232,'Copy of PY1 Data(H)'!$A$1:$A$288,'Copy of PY1 Data(H)'!$A$1:$CZ$288))</f>
        <v>0</v>
      </c>
      <c r="AR232" s="180" cm="1">
        <f t="array" ref="AR232">_xlfn.XLOOKUP(AR$1,'Copy of PY1 Data(H)'!$A$1:$CZ$1,_xlfn.XLOOKUP($A232,'Copy of PY1 Data(H)'!$A$1:$A$288,'Copy of PY1 Data(H)'!$A$1:$CZ$288))</f>
        <v>0</v>
      </c>
      <c r="AS232" s="180" cm="1">
        <f t="array" ref="AS232">_xlfn.XLOOKUP(AS$1,'Copy of PY1 Data(H)'!$A$1:$CZ$1,_xlfn.XLOOKUP($A232,'Copy of PY1 Data(H)'!$A$1:$A$288,'Copy of PY1 Data(H)'!$A$1:$CZ$288))</f>
        <v>0</v>
      </c>
      <c r="AT232" s="180" cm="1">
        <f t="array" ref="AT232">_xlfn.XLOOKUP(AT$1,'Copy of PY1 Data(H)'!$A$1:$CZ$1,_xlfn.XLOOKUP($A232,'Copy of PY1 Data(H)'!$A$1:$A$288,'Copy of PY1 Data(H)'!$A$1:$CZ$288))</f>
        <v>0</v>
      </c>
      <c r="AU232" s="180" cm="1">
        <f t="array" ref="AU232">_xlfn.XLOOKUP(AU$1,'Copy of PY1 Data(H)'!$A$1:$CZ$1,_xlfn.XLOOKUP($A232,'Copy of PY1 Data(H)'!$A$1:$A$288,'Copy of PY1 Data(H)'!$A$1:$CZ$288))</f>
        <v>24790423</v>
      </c>
      <c r="AV232" s="180" cm="1">
        <f t="array" ref="AV232">_xlfn.XLOOKUP(AV$1,'Copy of PY1 Data(H)'!$A$1:$CZ$1,_xlfn.XLOOKUP($A232,'Copy of PY1 Data(H)'!$A$1:$A$288,'Copy of PY1 Data(H)'!$A$1:$CZ$288))</f>
        <v>5199820</v>
      </c>
      <c r="AW232" s="180" cm="1">
        <f t="array" ref="AW232">_xlfn.XLOOKUP(AW$1,'Copy of PY1 Data(H)'!$A$1:$CZ$1,_xlfn.XLOOKUP($A232,'Copy of PY1 Data(H)'!$A$1:$A$288,'Copy of PY1 Data(H)'!$A$1:$CZ$288))</f>
        <v>0</v>
      </c>
      <c r="AX232" s="180" cm="1">
        <f t="array" ref="AX232">_xlfn.XLOOKUP(AX$1,'Copy of PY1 Data(H)'!$A$1:$CZ$1,_xlfn.XLOOKUP($A232,'Copy of PY1 Data(H)'!$A$1:$A$288,'Copy of PY1 Data(H)'!$A$1:$CZ$288))</f>
        <v>0</v>
      </c>
      <c r="AY232" s="180" cm="1">
        <f t="array" ref="AY232">_xlfn.XLOOKUP(AY$1,'Copy of PY1 Data(H)'!$A$1:$CZ$1,_xlfn.XLOOKUP($A232,'Copy of PY1 Data(H)'!$A$1:$A$288,'Copy of PY1 Data(H)'!$A$1:$CZ$288))</f>
        <v>0</v>
      </c>
      <c r="AZ232" s="180" cm="1">
        <f t="array" ref="AZ232">_xlfn.XLOOKUP(AZ$1,'Copy of PY1 Data(H)'!$A$1:$CZ$1,_xlfn.XLOOKUP($A232,'Copy of PY1 Data(H)'!$A$1:$A$288,'Copy of PY1 Data(H)'!$A$1:$CZ$288))</f>
        <v>0</v>
      </c>
      <c r="BA232" s="180" cm="1">
        <f t="array" ref="BA232">_xlfn.XLOOKUP(BA$1,'Copy of PY1 Data(H)'!$A$1:$CZ$1,_xlfn.XLOOKUP($A232,'Copy of PY1 Data(H)'!$A$1:$A$288,'Copy of PY1 Data(H)'!$A$1:$CZ$288))</f>
        <v>0</v>
      </c>
      <c r="BB232" s="180" cm="1">
        <f t="array" ref="BB232">_xlfn.XLOOKUP(BB$1,'Copy of PY1 Data(H)'!$A$1:$CZ$1,_xlfn.XLOOKUP($A232,'Copy of PY1 Data(H)'!$A$1:$A$288,'Copy of PY1 Data(H)'!$A$1:$CZ$288))</f>
        <v>0</v>
      </c>
      <c r="BC232" s="180" cm="1">
        <f t="array" ref="BC232">_xlfn.XLOOKUP(BC$1,'Copy of PY1 Data(H)'!$A$1:$CZ$1,_xlfn.XLOOKUP($A232,'Copy of PY1 Data(H)'!$A$1:$A$288,'Copy of PY1 Data(H)'!$A$1:$CZ$288))</f>
        <v>0</v>
      </c>
      <c r="BD232" s="180" cm="1">
        <f t="array" ref="BD232">_xlfn.XLOOKUP(BD$1,'Copy of PY1 Data(H)'!$A$1:$CZ$1,_xlfn.XLOOKUP($A232,'Copy of PY1 Data(H)'!$A$1:$A$288,'Copy of PY1 Data(H)'!$A$1:$CZ$288))</f>
        <v>0</v>
      </c>
      <c r="BE232" s="180" cm="1">
        <f t="array" ref="BE232">_xlfn.XLOOKUP(BE$1,'Copy of PY1 Data(H)'!$A$1:$CZ$1,_xlfn.XLOOKUP($A232,'Copy of PY1 Data(H)'!$A$1:$A$288,'Copy of PY1 Data(H)'!$A$1:$CZ$288))</f>
        <v>0</v>
      </c>
      <c r="BF232" s="180" cm="1">
        <f t="array" ref="BF232">_xlfn.XLOOKUP(BF$1,'Copy of PY1 Data(H)'!$A$1:$CZ$1,_xlfn.XLOOKUP($A232,'Copy of PY1 Data(H)'!$A$1:$A$288,'Copy of PY1 Data(H)'!$A$1:$CZ$288))</f>
        <v>0</v>
      </c>
      <c r="BG232" s="180" cm="1">
        <f t="array" ref="BG232">_xlfn.XLOOKUP(BG$1,'Copy of PY1 Data(H)'!$A$1:$CZ$1,_xlfn.XLOOKUP($A232,'Copy of PY1 Data(H)'!$A$1:$A$288,'Copy of PY1 Data(H)'!$A$1:$CZ$288))</f>
        <v>0</v>
      </c>
      <c r="BH232" s="180" cm="1">
        <f t="array" ref="BH232">_xlfn.XLOOKUP(BH$1,'Copy of PY1 Data(H)'!$A$1:$CZ$1,_xlfn.XLOOKUP($A232,'Copy of PY1 Data(H)'!$A$1:$A$288,'Copy of PY1 Data(H)'!$A$1:$CZ$288))</f>
        <v>0</v>
      </c>
      <c r="BI232" s="180" cm="1">
        <f t="array" ref="BI232">_xlfn.XLOOKUP(BI$1,'Copy of PY1 Data(H)'!$A$1:$CZ$1,_xlfn.XLOOKUP($A232,'Copy of PY1 Data(H)'!$A$1:$A$288,'Copy of PY1 Data(H)'!$A$1:$CZ$288))</f>
        <v>0</v>
      </c>
      <c r="BJ232" s="180" cm="1">
        <f t="array" ref="BJ232">_xlfn.XLOOKUP(BJ$1,'Copy of PY1 Data(H)'!$A$1:$CZ$1,_xlfn.XLOOKUP($A232,'Copy of PY1 Data(H)'!$A$1:$A$288,'Copy of PY1 Data(H)'!$A$1:$CZ$288))</f>
        <v>0</v>
      </c>
      <c r="BK232" s="180" cm="1">
        <f t="array" ref="BK232">_xlfn.XLOOKUP(BK$1,'Copy of PY1 Data(H)'!$A$1:$CZ$1,_xlfn.XLOOKUP($A232,'Copy of PY1 Data(H)'!$A$1:$A$288,'Copy of PY1 Data(H)'!$A$1:$CZ$288))</f>
        <v>0</v>
      </c>
      <c r="BL232" s="180" cm="1">
        <f t="array" ref="BL232">_xlfn.XLOOKUP(BL$1,'Copy of PY1 Data(H)'!$A$1:$CZ$1,_xlfn.XLOOKUP($A232,'Copy of PY1 Data(H)'!$A$1:$A$288,'Copy of PY1 Data(H)'!$A$1:$CZ$288))</f>
        <v>0</v>
      </c>
      <c r="BM232" s="180" cm="1">
        <f t="array" ref="BM232">_xlfn.XLOOKUP(BM$1,'Copy of PY1 Data(H)'!$A$1:$CZ$1,_xlfn.XLOOKUP($A232,'Copy of PY1 Data(H)'!$A$1:$A$288,'Copy of PY1 Data(H)'!$A$1:$CZ$288))</f>
        <v>0</v>
      </c>
      <c r="BN232" s="180" cm="1">
        <f t="array" ref="BN232">_xlfn.XLOOKUP(BN$1,'Copy of PY1 Data(H)'!$A$1:$CZ$1,_xlfn.XLOOKUP($A232,'Copy of PY1 Data(H)'!$A$1:$A$288,'Copy of PY1 Data(H)'!$A$1:$CZ$288))</f>
        <v>0</v>
      </c>
      <c r="BO232" s="180" cm="1">
        <f t="array" ref="BO232">_xlfn.XLOOKUP(BO$1,'Copy of PY1 Data(H)'!$A$1:$CZ$1,_xlfn.XLOOKUP($A232,'Copy of PY1 Data(H)'!$A$1:$A$288,'Copy of PY1 Data(H)'!$A$1:$CZ$288))</f>
        <v>0</v>
      </c>
      <c r="BP232" s="180" cm="1">
        <f t="array" ref="BP232">_xlfn.XLOOKUP(BP$1,'Copy of PY1 Data(H)'!$A$1:$CZ$1,_xlfn.XLOOKUP($A232,'Copy of PY1 Data(H)'!$A$1:$A$288,'Copy of PY1 Data(H)'!$A$1:$CZ$288))</f>
        <v>4993550</v>
      </c>
      <c r="BQ232" s="180" cm="1">
        <f t="array" ref="BQ232">_xlfn.XLOOKUP(BQ$1,'Copy of PY1 Data(H)'!$A$1:$CZ$1,_xlfn.XLOOKUP($A232,'Copy of PY1 Data(H)'!$A$1:$A$288,'Copy of PY1 Data(H)'!$A$1:$CZ$288))</f>
        <v>0</v>
      </c>
      <c r="BR232" s="180" cm="1">
        <f t="array" ref="BR232">_xlfn.XLOOKUP(BR$1,'Copy of PY1 Data(H)'!$A$1:$CZ$1,_xlfn.XLOOKUP($A232,'Copy of PY1 Data(H)'!$A$1:$A$288,'Copy of PY1 Data(H)'!$A$1:$CZ$288))</f>
        <v>0</v>
      </c>
      <c r="BS232" s="180" cm="1">
        <f t="array" ref="BS232">_xlfn.XLOOKUP(BS$1,'Copy of PY1 Data(H)'!$A$1:$CZ$1,_xlfn.XLOOKUP($A232,'Copy of PY1 Data(H)'!$A$1:$A$288,'Copy of PY1 Data(H)'!$A$1:$CZ$288))</f>
        <v>0</v>
      </c>
      <c r="BT232" s="180" cm="1">
        <f t="array" ref="BT232">_xlfn.XLOOKUP(BT$1,'Copy of PY1 Data(H)'!$A$1:$CZ$1,_xlfn.XLOOKUP($A232,'Copy of PY1 Data(H)'!$A$1:$A$288,'Copy of PY1 Data(H)'!$A$1:$CZ$288))</f>
        <v>0</v>
      </c>
      <c r="BU232" s="180" cm="1">
        <f t="array" ref="BU232">_xlfn.XLOOKUP(BU$1,'Copy of PY1 Data(H)'!$A$1:$CZ$1,_xlfn.XLOOKUP($A232,'Copy of PY1 Data(H)'!$A$1:$A$288,'Copy of PY1 Data(H)'!$A$1:$CZ$288))</f>
        <v>0</v>
      </c>
      <c r="BV232" s="180" cm="1">
        <f t="array" ref="BV232">_xlfn.XLOOKUP(BV$1,'Copy of PY1 Data(H)'!$A$1:$CZ$1,_xlfn.XLOOKUP($A232,'Copy of PY1 Data(H)'!$A$1:$A$288,'Copy of PY1 Data(H)'!$A$1:$CZ$288))</f>
        <v>0</v>
      </c>
      <c r="BW232" s="180" cm="1">
        <f t="array" ref="BW232">_xlfn.XLOOKUP(BW$1,'Copy of PY1 Data(H)'!$A$1:$CZ$1,_xlfn.XLOOKUP($A232,'Copy of PY1 Data(H)'!$A$1:$A$288,'Copy of PY1 Data(H)'!$A$1:$CZ$288))</f>
        <v>0</v>
      </c>
      <c r="BX232" s="180" cm="1">
        <f t="array" ref="BX232">_xlfn.XLOOKUP(BX$1,'Copy of PY1 Data(H)'!$A$1:$CZ$1,_xlfn.XLOOKUP($A232,'Copy of PY1 Data(H)'!$A$1:$A$288,'Copy of PY1 Data(H)'!$A$1:$CZ$288))</f>
        <v>0</v>
      </c>
      <c r="BY232" s="180" cm="1">
        <f t="array" ref="BY232">_xlfn.XLOOKUP(BY$1,'Copy of PY1 Data(H)'!$A$1:$CZ$1,_xlfn.XLOOKUP($A232,'Copy of PY1 Data(H)'!$A$1:$A$288,'Copy of PY1 Data(H)'!$A$1:$CZ$288))</f>
        <v>559480</v>
      </c>
      <c r="BZ232" s="180" cm="1">
        <f t="array" ref="BZ232">_xlfn.XLOOKUP(BZ$1,'Copy of PY1 Data(H)'!$A$1:$CZ$1,_xlfn.XLOOKUP($A232,'Copy of PY1 Data(H)'!$A$1:$A$288,'Copy of PY1 Data(H)'!$A$1:$CZ$288))</f>
        <v>0</v>
      </c>
      <c r="CA232" s="180" cm="1">
        <f t="array" ref="CA232">_xlfn.XLOOKUP(CA$1,'Copy of PY1 Data(H)'!$A$1:$CZ$1,_xlfn.XLOOKUP($A232,'Copy of PY1 Data(H)'!$A$1:$A$288,'Copy of PY1 Data(H)'!$A$1:$CZ$288))</f>
        <v>0</v>
      </c>
      <c r="CB232" s="180" cm="1">
        <f t="array" ref="CB232">_xlfn.XLOOKUP(CB$1,'Copy of PY1 Data(H)'!$A$1:$CZ$1,_xlfn.XLOOKUP($A232,'Copy of PY1 Data(H)'!$A$1:$A$288,'Copy of PY1 Data(H)'!$A$1:$CZ$288))</f>
        <v>0</v>
      </c>
      <c r="CC232" s="180" cm="1">
        <f t="array" ref="CC232">_xlfn.XLOOKUP(CC$1,'Copy of PY1 Data(H)'!$A$1:$CZ$1,_xlfn.XLOOKUP($A232,'Copy of PY1 Data(H)'!$A$1:$A$288,'Copy of PY1 Data(H)'!$A$1:$CZ$288))</f>
        <v>0</v>
      </c>
      <c r="CD232" s="180" cm="1">
        <f t="array" ref="CD232">_xlfn.XLOOKUP(CD$1,'Copy of PY1 Data(H)'!$A$1:$CZ$1,_xlfn.XLOOKUP($A232,'Copy of PY1 Data(H)'!$A$1:$A$288,'Copy of PY1 Data(H)'!$A$1:$CZ$288))</f>
        <v>0</v>
      </c>
    </row>
    <row r="233" spans="1:82" x14ac:dyDescent="0.3">
      <c r="A233" s="180">
        <v>513</v>
      </c>
      <c r="C233" s="180"/>
      <c r="D233" s="180" cm="1">
        <f t="array" ref="D233">_xlfn.XLOOKUP(D$1,'Copy of PY1 Data(H)'!$A$1:$CZ$1,_xlfn.XLOOKUP($A233,'Copy of PY1 Data(H)'!$A$1:$A$288,'Copy of PY1 Data(H)'!$A$1:$CZ$288))</f>
        <v>0</v>
      </c>
      <c r="E233" s="180" cm="1">
        <f t="array" ref="E233">_xlfn.XLOOKUP(E$1,'Copy of PY1 Data(H)'!$A$1:$CZ$1,_xlfn.XLOOKUP($A233,'Copy of PY1 Data(H)'!$A$1:$A$288,'Copy of PY1 Data(H)'!$A$1:$CZ$288))</f>
        <v>0</v>
      </c>
      <c r="F233" s="180" cm="1">
        <f t="array" ref="F233">_xlfn.XLOOKUP(F$1,'Copy of PY1 Data(H)'!$A$1:$CZ$1,_xlfn.XLOOKUP($A233,'Copy of PY1 Data(H)'!$A$1:$A$288,'Copy of PY1 Data(H)'!$A$1:$CZ$288))</f>
        <v>0</v>
      </c>
      <c r="G233" s="180" cm="1">
        <f t="array" ref="G233">_xlfn.XLOOKUP(G$1,'Copy of PY1 Data(H)'!$A$1:$CZ$1,_xlfn.XLOOKUP($A233,'Copy of PY1 Data(H)'!$A$1:$A$288,'Copy of PY1 Data(H)'!$A$1:$CZ$288))</f>
        <v>0</v>
      </c>
      <c r="H233" s="180" cm="1">
        <f t="array" ref="H233">_xlfn.XLOOKUP(H$1,'Copy of PY1 Data(H)'!$A$1:$CZ$1,_xlfn.XLOOKUP($A233,'Copy of PY1 Data(H)'!$A$1:$A$288,'Copy of PY1 Data(H)'!$A$1:$CZ$288))</f>
        <v>0</v>
      </c>
      <c r="I233" s="180" cm="1">
        <f t="array" ref="I233">_xlfn.XLOOKUP(I$1,'Copy of PY1 Data(H)'!$A$1:$CZ$1,_xlfn.XLOOKUP($A233,'Copy of PY1 Data(H)'!$A$1:$A$288,'Copy of PY1 Data(H)'!$A$1:$CZ$288))</f>
        <v>0</v>
      </c>
      <c r="J233" s="180" cm="1">
        <f t="array" ref="J233">_xlfn.XLOOKUP(J$1,'Copy of PY1 Data(H)'!$A$1:$CZ$1,_xlfn.XLOOKUP($A233,'Copy of PY1 Data(H)'!$A$1:$A$288,'Copy of PY1 Data(H)'!$A$1:$CZ$288))</f>
        <v>0</v>
      </c>
      <c r="K233" s="180" cm="1">
        <f t="array" ref="K233">_xlfn.XLOOKUP(K$1,'Copy of PY1 Data(H)'!$A$1:$CZ$1,_xlfn.XLOOKUP($A233,'Copy of PY1 Data(H)'!$A$1:$A$288,'Copy of PY1 Data(H)'!$A$1:$CZ$288))</f>
        <v>0</v>
      </c>
      <c r="L233" s="180" cm="1">
        <f t="array" ref="L233">_xlfn.XLOOKUP(L$1,'Copy of PY1 Data(H)'!$A$1:$CZ$1,_xlfn.XLOOKUP($A233,'Copy of PY1 Data(H)'!$A$1:$A$288,'Copy of PY1 Data(H)'!$A$1:$CZ$288))</f>
        <v>0</v>
      </c>
      <c r="M233" s="180" cm="1">
        <f t="array" ref="M233">_xlfn.XLOOKUP(M$1,'Copy of PY1 Data(H)'!$A$1:$CZ$1,_xlfn.XLOOKUP($A233,'Copy of PY1 Data(H)'!$A$1:$A$288,'Copy of PY1 Data(H)'!$A$1:$CZ$288))</f>
        <v>0</v>
      </c>
      <c r="N233" s="180" cm="1">
        <f t="array" ref="N233">_xlfn.XLOOKUP(N$1,'Copy of PY1 Data(H)'!$A$1:$CZ$1,_xlfn.XLOOKUP($A233,'Copy of PY1 Data(H)'!$A$1:$A$288,'Copy of PY1 Data(H)'!$A$1:$CZ$288))</f>
        <v>0</v>
      </c>
      <c r="O233" s="180" cm="1">
        <f t="array" ref="O233">_xlfn.XLOOKUP(O$1,'Copy of PY1 Data(H)'!$A$1:$CZ$1,_xlfn.XLOOKUP($A233,'Copy of PY1 Data(H)'!$A$1:$A$288,'Copy of PY1 Data(H)'!$A$1:$CZ$288))</f>
        <v>0</v>
      </c>
      <c r="P233" s="180" cm="1">
        <f t="array" ref="P233">_xlfn.XLOOKUP(P$1,'Copy of PY1 Data(H)'!$A$1:$CZ$1,_xlfn.XLOOKUP($A233,'Copy of PY1 Data(H)'!$A$1:$A$288,'Copy of PY1 Data(H)'!$A$1:$CZ$288))</f>
        <v>0</v>
      </c>
      <c r="Q233" s="180" cm="1">
        <f t="array" ref="Q233">_xlfn.XLOOKUP(Q$1,'Copy of PY1 Data(H)'!$A$1:$CZ$1,_xlfn.XLOOKUP($A233,'Copy of PY1 Data(H)'!$A$1:$A$288,'Copy of PY1 Data(H)'!$A$1:$CZ$288))</f>
        <v>0</v>
      </c>
      <c r="R233" s="180" cm="1">
        <f t="array" ref="R233">_xlfn.XLOOKUP(R$1,'Copy of PY1 Data(H)'!$A$1:$CZ$1,_xlfn.XLOOKUP($A233,'Copy of PY1 Data(H)'!$A$1:$A$288,'Copy of PY1 Data(H)'!$A$1:$CZ$288))</f>
        <v>0</v>
      </c>
      <c r="S233" s="180" cm="1">
        <f t="array" ref="S233">_xlfn.XLOOKUP(S$1,'Copy of PY1 Data(H)'!$A$1:$CZ$1,_xlfn.XLOOKUP($A233,'Copy of PY1 Data(H)'!$A$1:$A$288,'Copy of PY1 Data(H)'!$A$1:$CZ$288))</f>
        <v>0</v>
      </c>
      <c r="T233" s="180" cm="1">
        <f t="array" ref="T233">_xlfn.XLOOKUP(T$1,'Copy of PY1 Data(H)'!$A$1:$CZ$1,_xlfn.XLOOKUP($A233,'Copy of PY1 Data(H)'!$A$1:$A$288,'Copy of PY1 Data(H)'!$A$1:$CZ$288))</f>
        <v>0</v>
      </c>
      <c r="U233" s="180" cm="1">
        <f t="array" ref="U233">_xlfn.XLOOKUP(U$1,'Copy of PY1 Data(H)'!$A$1:$CZ$1,_xlfn.XLOOKUP($A233,'Copy of PY1 Data(H)'!$A$1:$A$288,'Copy of PY1 Data(H)'!$A$1:$CZ$288))</f>
        <v>0</v>
      </c>
      <c r="V233" s="180" cm="1">
        <f t="array" ref="V233">_xlfn.XLOOKUP(V$1,'Copy of PY1 Data(H)'!$A$1:$CZ$1,_xlfn.XLOOKUP($A233,'Copy of PY1 Data(H)'!$A$1:$A$288,'Copy of PY1 Data(H)'!$A$1:$CZ$288))</f>
        <v>0</v>
      </c>
      <c r="W233" s="180" cm="1">
        <f t="array" ref="W233">_xlfn.XLOOKUP(W$1,'Copy of PY1 Data(H)'!$A$1:$CZ$1,_xlfn.XLOOKUP($A233,'Copy of PY1 Data(H)'!$A$1:$A$288,'Copy of PY1 Data(H)'!$A$1:$CZ$288))</f>
        <v>0</v>
      </c>
      <c r="X233" s="180" cm="1">
        <f t="array" ref="X233">_xlfn.XLOOKUP(X$1,'Copy of PY1 Data(H)'!$A$1:$CZ$1,_xlfn.XLOOKUP($A233,'Copy of PY1 Data(H)'!$A$1:$A$288,'Copy of PY1 Data(H)'!$A$1:$CZ$288))</f>
        <v>0</v>
      </c>
      <c r="Y233" s="180" cm="1">
        <f t="array" ref="Y233">_xlfn.XLOOKUP(Y$1,'Copy of PY1 Data(H)'!$A$1:$CZ$1,_xlfn.XLOOKUP($A233,'Copy of PY1 Data(H)'!$A$1:$A$288,'Copy of PY1 Data(H)'!$A$1:$CZ$288))</f>
        <v>0</v>
      </c>
      <c r="Z233" s="180" cm="1">
        <f t="array" ref="Z233">_xlfn.XLOOKUP(Z$1,'Copy of PY1 Data(H)'!$A$1:$CZ$1,_xlfn.XLOOKUP($A233,'Copy of PY1 Data(H)'!$A$1:$A$288,'Copy of PY1 Data(H)'!$A$1:$CZ$288))</f>
        <v>0</v>
      </c>
      <c r="AA233" s="180" cm="1">
        <f t="array" ref="AA233">_xlfn.XLOOKUP(AA$1,'Copy of PY1 Data(H)'!$A$1:$CZ$1,_xlfn.XLOOKUP($A233,'Copy of PY1 Data(H)'!$A$1:$A$288,'Copy of PY1 Data(H)'!$A$1:$CZ$288))</f>
        <v>0</v>
      </c>
      <c r="AB233" s="180" cm="1">
        <f t="array" ref="AB233">_xlfn.XLOOKUP(AB$1,'Copy of PY1 Data(H)'!$A$1:$CZ$1,_xlfn.XLOOKUP($A233,'Copy of PY1 Data(H)'!$A$1:$A$288,'Copy of PY1 Data(H)'!$A$1:$CZ$288))</f>
        <v>0</v>
      </c>
      <c r="AC233" s="180" cm="1">
        <f t="array" ref="AC233">_xlfn.XLOOKUP(AC$1,'Copy of PY1 Data(H)'!$A$1:$CZ$1,_xlfn.XLOOKUP($A233,'Copy of PY1 Data(H)'!$A$1:$A$288,'Copy of PY1 Data(H)'!$A$1:$CZ$288))</f>
        <v>0</v>
      </c>
      <c r="AD233" s="180" cm="1">
        <f t="array" ref="AD233">_xlfn.XLOOKUP(AD$1,'Copy of PY1 Data(H)'!$A$1:$CZ$1,_xlfn.XLOOKUP($A233,'Copy of PY1 Data(H)'!$A$1:$A$288,'Copy of PY1 Data(H)'!$A$1:$CZ$288))</f>
        <v>0</v>
      </c>
      <c r="AE233" s="180" cm="1">
        <f t="array" ref="AE233">_xlfn.XLOOKUP(AE$1,'Copy of PY1 Data(H)'!$A$1:$CZ$1,_xlfn.XLOOKUP($A233,'Copy of PY1 Data(H)'!$A$1:$A$288,'Copy of PY1 Data(H)'!$A$1:$CZ$288))</f>
        <v>0</v>
      </c>
      <c r="AF233" s="180" cm="1">
        <f t="array" ref="AF233">_xlfn.XLOOKUP(AF$1,'Copy of PY1 Data(H)'!$A$1:$CZ$1,_xlfn.XLOOKUP($A233,'Copy of PY1 Data(H)'!$A$1:$A$288,'Copy of PY1 Data(H)'!$A$1:$CZ$288))</f>
        <v>0</v>
      </c>
      <c r="AG233" s="180" cm="1">
        <f t="array" ref="AG233">_xlfn.XLOOKUP(AG$1,'Copy of PY1 Data(H)'!$A$1:$CZ$1,_xlfn.XLOOKUP($A233,'Copy of PY1 Data(H)'!$A$1:$A$288,'Copy of PY1 Data(H)'!$A$1:$CZ$288))</f>
        <v>0</v>
      </c>
      <c r="AH233" s="180" cm="1">
        <f t="array" ref="AH233">_xlfn.XLOOKUP(AH$1,'Copy of PY1 Data(H)'!$A$1:$CZ$1,_xlfn.XLOOKUP($A233,'Copy of PY1 Data(H)'!$A$1:$A$288,'Copy of PY1 Data(H)'!$A$1:$CZ$288))</f>
        <v>0</v>
      </c>
      <c r="AI233" s="180" cm="1">
        <f t="array" ref="AI233">_xlfn.XLOOKUP(AI$1,'Copy of PY1 Data(H)'!$A$1:$CZ$1,_xlfn.XLOOKUP($A233,'Copy of PY1 Data(H)'!$A$1:$A$288,'Copy of PY1 Data(H)'!$A$1:$CZ$288))</f>
        <v>0</v>
      </c>
      <c r="AJ233" s="180" cm="1">
        <f t="array" ref="AJ233">_xlfn.XLOOKUP(AJ$1,'Copy of PY1 Data(H)'!$A$1:$CZ$1,_xlfn.XLOOKUP($A233,'Copy of PY1 Data(H)'!$A$1:$A$288,'Copy of PY1 Data(H)'!$A$1:$CZ$288))</f>
        <v>0</v>
      </c>
      <c r="AK233" s="180" cm="1">
        <f t="array" ref="AK233">_xlfn.XLOOKUP(AK$1,'Copy of PY1 Data(H)'!$A$1:$CZ$1,_xlfn.XLOOKUP($A233,'Copy of PY1 Data(H)'!$A$1:$A$288,'Copy of PY1 Data(H)'!$A$1:$CZ$288))</f>
        <v>0</v>
      </c>
      <c r="AL233" s="180" cm="1">
        <f t="array" ref="AL233">_xlfn.XLOOKUP(AL$1,'Copy of PY1 Data(H)'!$A$1:$CZ$1,_xlfn.XLOOKUP($A233,'Copy of PY1 Data(H)'!$A$1:$A$288,'Copy of PY1 Data(H)'!$A$1:$CZ$288))</f>
        <v>0</v>
      </c>
      <c r="AM233" s="180" cm="1">
        <f t="array" ref="AM233">_xlfn.XLOOKUP(AM$1,'Copy of PY1 Data(H)'!$A$1:$CZ$1,_xlfn.XLOOKUP($A233,'Copy of PY1 Data(H)'!$A$1:$A$288,'Copy of PY1 Data(H)'!$A$1:$CZ$288))</f>
        <v>0</v>
      </c>
      <c r="AN233" s="180" cm="1">
        <f t="array" ref="AN233">_xlfn.XLOOKUP(AN$1,'Copy of PY1 Data(H)'!$A$1:$CZ$1,_xlfn.XLOOKUP($A233,'Copy of PY1 Data(H)'!$A$1:$A$288,'Copy of PY1 Data(H)'!$A$1:$CZ$288))</f>
        <v>0</v>
      </c>
      <c r="AO233" s="180" cm="1">
        <f t="array" ref="AO233">_xlfn.XLOOKUP(AO$1,'Copy of PY1 Data(H)'!$A$1:$CZ$1,_xlfn.XLOOKUP($A233,'Copy of PY1 Data(H)'!$A$1:$A$288,'Copy of PY1 Data(H)'!$A$1:$CZ$288))</f>
        <v>0</v>
      </c>
      <c r="AP233" s="180" cm="1">
        <f t="array" ref="AP233">_xlfn.XLOOKUP(AP$1,'Copy of PY1 Data(H)'!$A$1:$CZ$1,_xlfn.XLOOKUP($A233,'Copy of PY1 Data(H)'!$A$1:$A$288,'Copy of PY1 Data(H)'!$A$1:$CZ$288))</f>
        <v>0</v>
      </c>
      <c r="AQ233" s="180" cm="1">
        <f t="array" ref="AQ233">_xlfn.XLOOKUP(AQ$1,'Copy of PY1 Data(H)'!$A$1:$CZ$1,_xlfn.XLOOKUP($A233,'Copy of PY1 Data(H)'!$A$1:$A$288,'Copy of PY1 Data(H)'!$A$1:$CZ$288))</f>
        <v>0</v>
      </c>
      <c r="AR233" s="180" cm="1">
        <f t="array" ref="AR233">_xlfn.XLOOKUP(AR$1,'Copy of PY1 Data(H)'!$A$1:$CZ$1,_xlfn.XLOOKUP($A233,'Copy of PY1 Data(H)'!$A$1:$A$288,'Copy of PY1 Data(H)'!$A$1:$CZ$288))</f>
        <v>0</v>
      </c>
      <c r="AS233" s="180" cm="1">
        <f t="array" ref="AS233">_xlfn.XLOOKUP(AS$1,'Copy of PY1 Data(H)'!$A$1:$CZ$1,_xlfn.XLOOKUP($A233,'Copy of PY1 Data(H)'!$A$1:$A$288,'Copy of PY1 Data(H)'!$A$1:$CZ$288))</f>
        <v>0</v>
      </c>
      <c r="AT233" s="180" cm="1">
        <f t="array" ref="AT233">_xlfn.XLOOKUP(AT$1,'Copy of PY1 Data(H)'!$A$1:$CZ$1,_xlfn.XLOOKUP($A233,'Copy of PY1 Data(H)'!$A$1:$A$288,'Copy of PY1 Data(H)'!$A$1:$CZ$288))</f>
        <v>0</v>
      </c>
      <c r="AU233" s="180" cm="1">
        <f t="array" ref="AU233">_xlfn.XLOOKUP(AU$1,'Copy of PY1 Data(H)'!$A$1:$CZ$1,_xlfn.XLOOKUP($A233,'Copy of PY1 Data(H)'!$A$1:$A$288,'Copy of PY1 Data(H)'!$A$1:$CZ$288))</f>
        <v>0</v>
      </c>
      <c r="AV233" s="180" cm="1">
        <f t="array" ref="AV233">_xlfn.XLOOKUP(AV$1,'Copy of PY1 Data(H)'!$A$1:$CZ$1,_xlfn.XLOOKUP($A233,'Copy of PY1 Data(H)'!$A$1:$A$288,'Copy of PY1 Data(H)'!$A$1:$CZ$288))</f>
        <v>0</v>
      </c>
      <c r="AW233" s="180" cm="1">
        <f t="array" ref="AW233">_xlfn.XLOOKUP(AW$1,'Copy of PY1 Data(H)'!$A$1:$CZ$1,_xlfn.XLOOKUP($A233,'Copy of PY1 Data(H)'!$A$1:$A$288,'Copy of PY1 Data(H)'!$A$1:$CZ$288))</f>
        <v>0</v>
      </c>
      <c r="AX233" s="180" cm="1">
        <f t="array" ref="AX233">_xlfn.XLOOKUP(AX$1,'Copy of PY1 Data(H)'!$A$1:$CZ$1,_xlfn.XLOOKUP($A233,'Copy of PY1 Data(H)'!$A$1:$A$288,'Copy of PY1 Data(H)'!$A$1:$CZ$288))</f>
        <v>0</v>
      </c>
      <c r="AY233" s="180" cm="1">
        <f t="array" ref="AY233">_xlfn.XLOOKUP(AY$1,'Copy of PY1 Data(H)'!$A$1:$CZ$1,_xlfn.XLOOKUP($A233,'Copy of PY1 Data(H)'!$A$1:$A$288,'Copy of PY1 Data(H)'!$A$1:$CZ$288))</f>
        <v>0</v>
      </c>
      <c r="AZ233" s="180" cm="1">
        <f t="array" ref="AZ233">_xlfn.XLOOKUP(AZ$1,'Copy of PY1 Data(H)'!$A$1:$CZ$1,_xlfn.XLOOKUP($A233,'Copy of PY1 Data(H)'!$A$1:$A$288,'Copy of PY1 Data(H)'!$A$1:$CZ$288))</f>
        <v>0</v>
      </c>
      <c r="BA233" s="180" cm="1">
        <f t="array" ref="BA233">_xlfn.XLOOKUP(BA$1,'Copy of PY1 Data(H)'!$A$1:$CZ$1,_xlfn.XLOOKUP($A233,'Copy of PY1 Data(H)'!$A$1:$A$288,'Copy of PY1 Data(H)'!$A$1:$CZ$288))</f>
        <v>0</v>
      </c>
      <c r="BB233" s="180" cm="1">
        <f t="array" ref="BB233">_xlfn.XLOOKUP(BB$1,'Copy of PY1 Data(H)'!$A$1:$CZ$1,_xlfn.XLOOKUP($A233,'Copy of PY1 Data(H)'!$A$1:$A$288,'Copy of PY1 Data(H)'!$A$1:$CZ$288))</f>
        <v>0</v>
      </c>
      <c r="BC233" s="180" cm="1">
        <f t="array" ref="BC233">_xlfn.XLOOKUP(BC$1,'Copy of PY1 Data(H)'!$A$1:$CZ$1,_xlfn.XLOOKUP($A233,'Copy of PY1 Data(H)'!$A$1:$A$288,'Copy of PY1 Data(H)'!$A$1:$CZ$288))</f>
        <v>0</v>
      </c>
      <c r="BD233" s="180" cm="1">
        <f t="array" ref="BD233">_xlfn.XLOOKUP(BD$1,'Copy of PY1 Data(H)'!$A$1:$CZ$1,_xlfn.XLOOKUP($A233,'Copy of PY1 Data(H)'!$A$1:$A$288,'Copy of PY1 Data(H)'!$A$1:$CZ$288))</f>
        <v>0</v>
      </c>
      <c r="BE233" s="180" cm="1">
        <f t="array" ref="BE233">_xlfn.XLOOKUP(BE$1,'Copy of PY1 Data(H)'!$A$1:$CZ$1,_xlfn.XLOOKUP($A233,'Copy of PY1 Data(H)'!$A$1:$A$288,'Copy of PY1 Data(H)'!$A$1:$CZ$288))</f>
        <v>0</v>
      </c>
      <c r="BF233" s="180" cm="1">
        <f t="array" ref="BF233">_xlfn.XLOOKUP(BF$1,'Copy of PY1 Data(H)'!$A$1:$CZ$1,_xlfn.XLOOKUP($A233,'Copy of PY1 Data(H)'!$A$1:$A$288,'Copy of PY1 Data(H)'!$A$1:$CZ$288))</f>
        <v>0</v>
      </c>
      <c r="BG233" s="180" cm="1">
        <f t="array" ref="BG233">_xlfn.XLOOKUP(BG$1,'Copy of PY1 Data(H)'!$A$1:$CZ$1,_xlfn.XLOOKUP($A233,'Copy of PY1 Data(H)'!$A$1:$A$288,'Copy of PY1 Data(H)'!$A$1:$CZ$288))</f>
        <v>0</v>
      </c>
      <c r="BH233" s="180" cm="1">
        <f t="array" ref="BH233">_xlfn.XLOOKUP(BH$1,'Copy of PY1 Data(H)'!$A$1:$CZ$1,_xlfn.XLOOKUP($A233,'Copy of PY1 Data(H)'!$A$1:$A$288,'Copy of PY1 Data(H)'!$A$1:$CZ$288))</f>
        <v>0</v>
      </c>
      <c r="BI233" s="180" cm="1">
        <f t="array" ref="BI233">_xlfn.XLOOKUP(BI$1,'Copy of PY1 Data(H)'!$A$1:$CZ$1,_xlfn.XLOOKUP($A233,'Copy of PY1 Data(H)'!$A$1:$A$288,'Copy of PY1 Data(H)'!$A$1:$CZ$288))</f>
        <v>0</v>
      </c>
      <c r="BJ233" s="180" cm="1">
        <f t="array" ref="BJ233">_xlfn.XLOOKUP(BJ$1,'Copy of PY1 Data(H)'!$A$1:$CZ$1,_xlfn.XLOOKUP($A233,'Copy of PY1 Data(H)'!$A$1:$A$288,'Copy of PY1 Data(H)'!$A$1:$CZ$288))</f>
        <v>0</v>
      </c>
      <c r="BK233" s="180" cm="1">
        <f t="array" ref="BK233">_xlfn.XLOOKUP(BK$1,'Copy of PY1 Data(H)'!$A$1:$CZ$1,_xlfn.XLOOKUP($A233,'Copy of PY1 Data(H)'!$A$1:$A$288,'Copy of PY1 Data(H)'!$A$1:$CZ$288))</f>
        <v>0</v>
      </c>
      <c r="BL233" s="180" cm="1">
        <f t="array" ref="BL233">_xlfn.XLOOKUP(BL$1,'Copy of PY1 Data(H)'!$A$1:$CZ$1,_xlfn.XLOOKUP($A233,'Copy of PY1 Data(H)'!$A$1:$A$288,'Copy of PY1 Data(H)'!$A$1:$CZ$288))</f>
        <v>0</v>
      </c>
      <c r="BM233" s="180" cm="1">
        <f t="array" ref="BM233">_xlfn.XLOOKUP(BM$1,'Copy of PY1 Data(H)'!$A$1:$CZ$1,_xlfn.XLOOKUP($A233,'Copy of PY1 Data(H)'!$A$1:$A$288,'Copy of PY1 Data(H)'!$A$1:$CZ$288))</f>
        <v>0</v>
      </c>
      <c r="BN233" s="180" cm="1">
        <f t="array" ref="BN233">_xlfn.XLOOKUP(BN$1,'Copy of PY1 Data(H)'!$A$1:$CZ$1,_xlfn.XLOOKUP($A233,'Copy of PY1 Data(H)'!$A$1:$A$288,'Copy of PY1 Data(H)'!$A$1:$CZ$288))</f>
        <v>0</v>
      </c>
      <c r="BO233" s="180" cm="1">
        <f t="array" ref="BO233">_xlfn.XLOOKUP(BO$1,'Copy of PY1 Data(H)'!$A$1:$CZ$1,_xlfn.XLOOKUP($A233,'Copy of PY1 Data(H)'!$A$1:$A$288,'Copy of PY1 Data(H)'!$A$1:$CZ$288))</f>
        <v>0</v>
      </c>
      <c r="BP233" s="180" cm="1">
        <f t="array" ref="BP233">_xlfn.XLOOKUP(BP$1,'Copy of PY1 Data(H)'!$A$1:$CZ$1,_xlfn.XLOOKUP($A233,'Copy of PY1 Data(H)'!$A$1:$A$288,'Copy of PY1 Data(H)'!$A$1:$CZ$288))</f>
        <v>0</v>
      </c>
      <c r="BQ233" s="180" cm="1">
        <f t="array" ref="BQ233">_xlfn.XLOOKUP(BQ$1,'Copy of PY1 Data(H)'!$A$1:$CZ$1,_xlfn.XLOOKUP($A233,'Copy of PY1 Data(H)'!$A$1:$A$288,'Copy of PY1 Data(H)'!$A$1:$CZ$288))</f>
        <v>0</v>
      </c>
      <c r="BR233" s="180" cm="1">
        <f t="array" ref="BR233">_xlfn.XLOOKUP(BR$1,'Copy of PY1 Data(H)'!$A$1:$CZ$1,_xlfn.XLOOKUP($A233,'Copy of PY1 Data(H)'!$A$1:$A$288,'Copy of PY1 Data(H)'!$A$1:$CZ$288))</f>
        <v>0</v>
      </c>
      <c r="BS233" s="180" cm="1">
        <f t="array" ref="BS233">_xlfn.XLOOKUP(BS$1,'Copy of PY1 Data(H)'!$A$1:$CZ$1,_xlfn.XLOOKUP($A233,'Copy of PY1 Data(H)'!$A$1:$A$288,'Copy of PY1 Data(H)'!$A$1:$CZ$288))</f>
        <v>0</v>
      </c>
      <c r="BT233" s="180" cm="1">
        <f t="array" ref="BT233">_xlfn.XLOOKUP(BT$1,'Copy of PY1 Data(H)'!$A$1:$CZ$1,_xlfn.XLOOKUP($A233,'Copy of PY1 Data(H)'!$A$1:$A$288,'Copy of PY1 Data(H)'!$A$1:$CZ$288))</f>
        <v>0</v>
      </c>
      <c r="BU233" s="180" cm="1">
        <f t="array" ref="BU233">_xlfn.XLOOKUP(BU$1,'Copy of PY1 Data(H)'!$A$1:$CZ$1,_xlfn.XLOOKUP($A233,'Copy of PY1 Data(H)'!$A$1:$A$288,'Copy of PY1 Data(H)'!$A$1:$CZ$288))</f>
        <v>0</v>
      </c>
      <c r="BV233" s="180" cm="1">
        <f t="array" ref="BV233">_xlfn.XLOOKUP(BV$1,'Copy of PY1 Data(H)'!$A$1:$CZ$1,_xlfn.XLOOKUP($A233,'Copy of PY1 Data(H)'!$A$1:$A$288,'Copy of PY1 Data(H)'!$A$1:$CZ$288))</f>
        <v>0</v>
      </c>
      <c r="BW233" s="180" cm="1">
        <f t="array" ref="BW233">_xlfn.XLOOKUP(BW$1,'Copy of PY1 Data(H)'!$A$1:$CZ$1,_xlfn.XLOOKUP($A233,'Copy of PY1 Data(H)'!$A$1:$A$288,'Copy of PY1 Data(H)'!$A$1:$CZ$288))</f>
        <v>0</v>
      </c>
      <c r="BX233" s="180" cm="1">
        <f t="array" ref="BX233">_xlfn.XLOOKUP(BX$1,'Copy of PY1 Data(H)'!$A$1:$CZ$1,_xlfn.XLOOKUP($A233,'Copy of PY1 Data(H)'!$A$1:$A$288,'Copy of PY1 Data(H)'!$A$1:$CZ$288))</f>
        <v>0</v>
      </c>
      <c r="BY233" s="180" cm="1">
        <f t="array" ref="BY233">_xlfn.XLOOKUP(BY$1,'Copy of PY1 Data(H)'!$A$1:$CZ$1,_xlfn.XLOOKUP($A233,'Copy of PY1 Data(H)'!$A$1:$A$288,'Copy of PY1 Data(H)'!$A$1:$CZ$288))</f>
        <v>0</v>
      </c>
      <c r="BZ233" s="180" cm="1">
        <f t="array" ref="BZ233">_xlfn.XLOOKUP(BZ$1,'Copy of PY1 Data(H)'!$A$1:$CZ$1,_xlfn.XLOOKUP($A233,'Copy of PY1 Data(H)'!$A$1:$A$288,'Copy of PY1 Data(H)'!$A$1:$CZ$288))</f>
        <v>0</v>
      </c>
      <c r="CA233" s="180" cm="1">
        <f t="array" ref="CA233">_xlfn.XLOOKUP(CA$1,'Copy of PY1 Data(H)'!$A$1:$CZ$1,_xlfn.XLOOKUP($A233,'Copy of PY1 Data(H)'!$A$1:$A$288,'Copy of PY1 Data(H)'!$A$1:$CZ$288))</f>
        <v>0</v>
      </c>
      <c r="CB233" s="180" cm="1">
        <f t="array" ref="CB233">_xlfn.XLOOKUP(CB$1,'Copy of PY1 Data(H)'!$A$1:$CZ$1,_xlfn.XLOOKUP($A233,'Copy of PY1 Data(H)'!$A$1:$A$288,'Copy of PY1 Data(H)'!$A$1:$CZ$288))</f>
        <v>0</v>
      </c>
      <c r="CC233" s="180" cm="1">
        <f t="array" ref="CC233">_xlfn.XLOOKUP(CC$1,'Copy of PY1 Data(H)'!$A$1:$CZ$1,_xlfn.XLOOKUP($A233,'Copy of PY1 Data(H)'!$A$1:$A$288,'Copy of PY1 Data(H)'!$A$1:$CZ$288))</f>
        <v>0</v>
      </c>
      <c r="CD233" s="180" cm="1">
        <f t="array" ref="CD233">_xlfn.XLOOKUP(CD$1,'Copy of PY1 Data(H)'!$A$1:$CZ$1,_xlfn.XLOOKUP($A233,'Copy of PY1 Data(H)'!$A$1:$A$288,'Copy of PY1 Data(H)'!$A$1:$CZ$288))</f>
        <v>0</v>
      </c>
    </row>
    <row r="234" spans="1:82" x14ac:dyDescent="0.3">
      <c r="A234" s="180">
        <v>514</v>
      </c>
      <c r="C234" s="180"/>
      <c r="D234" s="180" cm="1">
        <f t="array" ref="D234">_xlfn.XLOOKUP(D$1,'Copy of PY1 Data(H)'!$A$1:$CZ$1,_xlfn.XLOOKUP($A234,'Copy of PY1 Data(H)'!$A$1:$A$288,'Copy of PY1 Data(H)'!$A$1:$CZ$288))</f>
        <v>0</v>
      </c>
      <c r="E234" s="180" cm="1">
        <f t="array" ref="E234">_xlfn.XLOOKUP(E$1,'Copy of PY1 Data(H)'!$A$1:$CZ$1,_xlfn.XLOOKUP($A234,'Copy of PY1 Data(H)'!$A$1:$A$288,'Copy of PY1 Data(H)'!$A$1:$CZ$288))</f>
        <v>0</v>
      </c>
      <c r="F234" s="180" cm="1">
        <f t="array" ref="F234">_xlfn.XLOOKUP(F$1,'Copy of PY1 Data(H)'!$A$1:$CZ$1,_xlfn.XLOOKUP($A234,'Copy of PY1 Data(H)'!$A$1:$A$288,'Copy of PY1 Data(H)'!$A$1:$CZ$288))</f>
        <v>0</v>
      </c>
      <c r="G234" s="180" cm="1">
        <f t="array" ref="G234">_xlfn.XLOOKUP(G$1,'Copy of PY1 Data(H)'!$A$1:$CZ$1,_xlfn.XLOOKUP($A234,'Copy of PY1 Data(H)'!$A$1:$A$288,'Copy of PY1 Data(H)'!$A$1:$CZ$288))</f>
        <v>0</v>
      </c>
      <c r="H234" s="180" cm="1">
        <f t="array" ref="H234">_xlfn.XLOOKUP(H$1,'Copy of PY1 Data(H)'!$A$1:$CZ$1,_xlfn.XLOOKUP($A234,'Copy of PY1 Data(H)'!$A$1:$A$288,'Copy of PY1 Data(H)'!$A$1:$CZ$288))</f>
        <v>0</v>
      </c>
      <c r="I234" s="180" cm="1">
        <f t="array" ref="I234">_xlfn.XLOOKUP(I$1,'Copy of PY1 Data(H)'!$A$1:$CZ$1,_xlfn.XLOOKUP($A234,'Copy of PY1 Data(H)'!$A$1:$A$288,'Copy of PY1 Data(H)'!$A$1:$CZ$288))</f>
        <v>0</v>
      </c>
      <c r="J234" s="180" cm="1">
        <f t="array" ref="J234">_xlfn.XLOOKUP(J$1,'Copy of PY1 Data(H)'!$A$1:$CZ$1,_xlfn.XLOOKUP($A234,'Copy of PY1 Data(H)'!$A$1:$A$288,'Copy of PY1 Data(H)'!$A$1:$CZ$288))</f>
        <v>0</v>
      </c>
      <c r="K234" s="180" cm="1">
        <f t="array" ref="K234">_xlfn.XLOOKUP(K$1,'Copy of PY1 Data(H)'!$A$1:$CZ$1,_xlfn.XLOOKUP($A234,'Copy of PY1 Data(H)'!$A$1:$A$288,'Copy of PY1 Data(H)'!$A$1:$CZ$288))</f>
        <v>0</v>
      </c>
      <c r="L234" s="180" cm="1">
        <f t="array" ref="L234">_xlfn.XLOOKUP(L$1,'Copy of PY1 Data(H)'!$A$1:$CZ$1,_xlfn.XLOOKUP($A234,'Copy of PY1 Data(H)'!$A$1:$A$288,'Copy of PY1 Data(H)'!$A$1:$CZ$288))</f>
        <v>404603</v>
      </c>
      <c r="M234" s="180" cm="1">
        <f t="array" ref="M234">_xlfn.XLOOKUP(M$1,'Copy of PY1 Data(H)'!$A$1:$CZ$1,_xlfn.XLOOKUP($A234,'Copy of PY1 Data(H)'!$A$1:$A$288,'Copy of PY1 Data(H)'!$A$1:$CZ$288))</f>
        <v>0</v>
      </c>
      <c r="N234" s="180" cm="1">
        <f t="array" ref="N234">_xlfn.XLOOKUP(N$1,'Copy of PY1 Data(H)'!$A$1:$CZ$1,_xlfn.XLOOKUP($A234,'Copy of PY1 Data(H)'!$A$1:$A$288,'Copy of PY1 Data(H)'!$A$1:$CZ$288))</f>
        <v>0</v>
      </c>
      <c r="O234" s="180" cm="1">
        <f t="array" ref="O234">_xlfn.XLOOKUP(O$1,'Copy of PY1 Data(H)'!$A$1:$CZ$1,_xlfn.XLOOKUP($A234,'Copy of PY1 Data(H)'!$A$1:$A$288,'Copy of PY1 Data(H)'!$A$1:$CZ$288))</f>
        <v>0</v>
      </c>
      <c r="P234" s="180" cm="1">
        <f t="array" ref="P234">_xlfn.XLOOKUP(P$1,'Copy of PY1 Data(H)'!$A$1:$CZ$1,_xlfn.XLOOKUP($A234,'Copy of PY1 Data(H)'!$A$1:$A$288,'Copy of PY1 Data(H)'!$A$1:$CZ$288))</f>
        <v>0</v>
      </c>
      <c r="Q234" s="180" cm="1">
        <f t="array" ref="Q234">_xlfn.XLOOKUP(Q$1,'Copy of PY1 Data(H)'!$A$1:$CZ$1,_xlfn.XLOOKUP($A234,'Copy of PY1 Data(H)'!$A$1:$A$288,'Copy of PY1 Data(H)'!$A$1:$CZ$288))</f>
        <v>3216490</v>
      </c>
      <c r="R234" s="180" cm="1">
        <f t="array" ref="R234">_xlfn.XLOOKUP(R$1,'Copy of PY1 Data(H)'!$A$1:$CZ$1,_xlfn.XLOOKUP($A234,'Copy of PY1 Data(H)'!$A$1:$A$288,'Copy of PY1 Data(H)'!$A$1:$CZ$288))</f>
        <v>0</v>
      </c>
      <c r="S234" s="180" cm="1">
        <f t="array" ref="S234">_xlfn.XLOOKUP(S$1,'Copy of PY1 Data(H)'!$A$1:$CZ$1,_xlfn.XLOOKUP($A234,'Copy of PY1 Data(H)'!$A$1:$A$288,'Copy of PY1 Data(H)'!$A$1:$CZ$288))</f>
        <v>0</v>
      </c>
      <c r="T234" s="180" cm="1">
        <f t="array" ref="T234">_xlfn.XLOOKUP(T$1,'Copy of PY1 Data(H)'!$A$1:$CZ$1,_xlfn.XLOOKUP($A234,'Copy of PY1 Data(H)'!$A$1:$A$288,'Copy of PY1 Data(H)'!$A$1:$CZ$288))</f>
        <v>0</v>
      </c>
      <c r="U234" s="180" cm="1">
        <f t="array" ref="U234">_xlfn.XLOOKUP(U$1,'Copy of PY1 Data(H)'!$A$1:$CZ$1,_xlfn.XLOOKUP($A234,'Copy of PY1 Data(H)'!$A$1:$A$288,'Copy of PY1 Data(H)'!$A$1:$CZ$288))</f>
        <v>0</v>
      </c>
      <c r="V234" s="180" cm="1">
        <f t="array" ref="V234">_xlfn.XLOOKUP(V$1,'Copy of PY1 Data(H)'!$A$1:$CZ$1,_xlfn.XLOOKUP($A234,'Copy of PY1 Data(H)'!$A$1:$A$288,'Copy of PY1 Data(H)'!$A$1:$CZ$288))</f>
        <v>0</v>
      </c>
      <c r="W234" s="180" cm="1">
        <f t="array" ref="W234">_xlfn.XLOOKUP(W$1,'Copy of PY1 Data(H)'!$A$1:$CZ$1,_xlfn.XLOOKUP($A234,'Copy of PY1 Data(H)'!$A$1:$A$288,'Copy of PY1 Data(H)'!$A$1:$CZ$288))</f>
        <v>0</v>
      </c>
      <c r="X234" s="180" cm="1">
        <f t="array" ref="X234">_xlfn.XLOOKUP(X$1,'Copy of PY1 Data(H)'!$A$1:$CZ$1,_xlfn.XLOOKUP($A234,'Copy of PY1 Data(H)'!$A$1:$A$288,'Copy of PY1 Data(H)'!$A$1:$CZ$288))</f>
        <v>0</v>
      </c>
      <c r="Y234" s="180" cm="1">
        <f t="array" ref="Y234">_xlfn.XLOOKUP(Y$1,'Copy of PY1 Data(H)'!$A$1:$CZ$1,_xlfn.XLOOKUP($A234,'Copy of PY1 Data(H)'!$A$1:$A$288,'Copy of PY1 Data(H)'!$A$1:$CZ$288))</f>
        <v>27228</v>
      </c>
      <c r="Z234" s="180" cm="1">
        <f t="array" ref="Z234">_xlfn.XLOOKUP(Z$1,'Copy of PY1 Data(H)'!$A$1:$CZ$1,_xlfn.XLOOKUP($A234,'Copy of PY1 Data(H)'!$A$1:$A$288,'Copy of PY1 Data(H)'!$A$1:$CZ$288))</f>
        <v>0</v>
      </c>
      <c r="AA234" s="180" cm="1">
        <f t="array" ref="AA234">_xlfn.XLOOKUP(AA$1,'Copy of PY1 Data(H)'!$A$1:$CZ$1,_xlfn.XLOOKUP($A234,'Copy of PY1 Data(H)'!$A$1:$A$288,'Copy of PY1 Data(H)'!$A$1:$CZ$288))</f>
        <v>0</v>
      </c>
      <c r="AB234" s="180" cm="1">
        <f t="array" ref="AB234">_xlfn.XLOOKUP(AB$1,'Copy of PY1 Data(H)'!$A$1:$CZ$1,_xlfn.XLOOKUP($A234,'Copy of PY1 Data(H)'!$A$1:$A$288,'Copy of PY1 Data(H)'!$A$1:$CZ$288))</f>
        <v>0</v>
      </c>
      <c r="AC234" s="180" cm="1">
        <f t="array" ref="AC234">_xlfn.XLOOKUP(AC$1,'Copy of PY1 Data(H)'!$A$1:$CZ$1,_xlfn.XLOOKUP($A234,'Copy of PY1 Data(H)'!$A$1:$A$288,'Copy of PY1 Data(H)'!$A$1:$CZ$288))</f>
        <v>0</v>
      </c>
      <c r="AD234" s="180" cm="1">
        <f t="array" ref="AD234">_xlfn.XLOOKUP(AD$1,'Copy of PY1 Data(H)'!$A$1:$CZ$1,_xlfn.XLOOKUP($A234,'Copy of PY1 Data(H)'!$A$1:$A$288,'Copy of PY1 Data(H)'!$A$1:$CZ$288))</f>
        <v>0</v>
      </c>
      <c r="AE234" s="180" cm="1">
        <f t="array" ref="AE234">_xlfn.XLOOKUP(AE$1,'Copy of PY1 Data(H)'!$A$1:$CZ$1,_xlfn.XLOOKUP($A234,'Copy of PY1 Data(H)'!$A$1:$A$288,'Copy of PY1 Data(H)'!$A$1:$CZ$288))</f>
        <v>0</v>
      </c>
      <c r="AF234" s="180" cm="1">
        <f t="array" ref="AF234">_xlfn.XLOOKUP(AF$1,'Copy of PY1 Data(H)'!$A$1:$CZ$1,_xlfn.XLOOKUP($A234,'Copy of PY1 Data(H)'!$A$1:$A$288,'Copy of PY1 Data(H)'!$A$1:$CZ$288))</f>
        <v>2685021</v>
      </c>
      <c r="AG234" s="180" cm="1">
        <f t="array" ref="AG234">_xlfn.XLOOKUP(AG$1,'Copy of PY1 Data(H)'!$A$1:$CZ$1,_xlfn.XLOOKUP($A234,'Copy of PY1 Data(H)'!$A$1:$A$288,'Copy of PY1 Data(H)'!$A$1:$CZ$288))</f>
        <v>0</v>
      </c>
      <c r="AH234" s="180" cm="1">
        <f t="array" ref="AH234">_xlfn.XLOOKUP(AH$1,'Copy of PY1 Data(H)'!$A$1:$CZ$1,_xlfn.XLOOKUP($A234,'Copy of PY1 Data(H)'!$A$1:$A$288,'Copy of PY1 Data(H)'!$A$1:$CZ$288))</f>
        <v>0</v>
      </c>
      <c r="AI234" s="180" cm="1">
        <f t="array" ref="AI234">_xlfn.XLOOKUP(AI$1,'Copy of PY1 Data(H)'!$A$1:$CZ$1,_xlfn.XLOOKUP($A234,'Copy of PY1 Data(H)'!$A$1:$A$288,'Copy of PY1 Data(H)'!$A$1:$CZ$288))</f>
        <v>0</v>
      </c>
      <c r="AJ234" s="180" cm="1">
        <f t="array" ref="AJ234">_xlfn.XLOOKUP(AJ$1,'Copy of PY1 Data(H)'!$A$1:$CZ$1,_xlfn.XLOOKUP($A234,'Copy of PY1 Data(H)'!$A$1:$A$288,'Copy of PY1 Data(H)'!$A$1:$CZ$288))</f>
        <v>0</v>
      </c>
      <c r="AK234" s="180" cm="1">
        <f t="array" ref="AK234">_xlfn.XLOOKUP(AK$1,'Copy of PY1 Data(H)'!$A$1:$CZ$1,_xlfn.XLOOKUP($A234,'Copy of PY1 Data(H)'!$A$1:$A$288,'Copy of PY1 Data(H)'!$A$1:$CZ$288))</f>
        <v>0</v>
      </c>
      <c r="AL234" s="180" cm="1">
        <f t="array" ref="AL234">_xlfn.XLOOKUP(AL$1,'Copy of PY1 Data(H)'!$A$1:$CZ$1,_xlfn.XLOOKUP($A234,'Copy of PY1 Data(H)'!$A$1:$A$288,'Copy of PY1 Data(H)'!$A$1:$CZ$288))</f>
        <v>0</v>
      </c>
      <c r="AM234" s="180" cm="1">
        <f t="array" ref="AM234">_xlfn.XLOOKUP(AM$1,'Copy of PY1 Data(H)'!$A$1:$CZ$1,_xlfn.XLOOKUP($A234,'Copy of PY1 Data(H)'!$A$1:$A$288,'Copy of PY1 Data(H)'!$A$1:$CZ$288))</f>
        <v>0</v>
      </c>
      <c r="AN234" s="180" cm="1">
        <f t="array" ref="AN234">_xlfn.XLOOKUP(AN$1,'Copy of PY1 Data(H)'!$A$1:$CZ$1,_xlfn.XLOOKUP($A234,'Copy of PY1 Data(H)'!$A$1:$A$288,'Copy of PY1 Data(H)'!$A$1:$CZ$288))</f>
        <v>0</v>
      </c>
      <c r="AO234" s="180" cm="1">
        <f t="array" ref="AO234">_xlfn.XLOOKUP(AO$1,'Copy of PY1 Data(H)'!$A$1:$CZ$1,_xlfn.XLOOKUP($A234,'Copy of PY1 Data(H)'!$A$1:$A$288,'Copy of PY1 Data(H)'!$A$1:$CZ$288))</f>
        <v>0</v>
      </c>
      <c r="AP234" s="180" cm="1">
        <f t="array" ref="AP234">_xlfn.XLOOKUP(AP$1,'Copy of PY1 Data(H)'!$A$1:$CZ$1,_xlfn.XLOOKUP($A234,'Copy of PY1 Data(H)'!$A$1:$A$288,'Copy of PY1 Data(H)'!$A$1:$CZ$288))</f>
        <v>0</v>
      </c>
      <c r="AQ234" s="180" cm="1">
        <f t="array" ref="AQ234">_xlfn.XLOOKUP(AQ$1,'Copy of PY1 Data(H)'!$A$1:$CZ$1,_xlfn.XLOOKUP($A234,'Copy of PY1 Data(H)'!$A$1:$A$288,'Copy of PY1 Data(H)'!$A$1:$CZ$288))</f>
        <v>0</v>
      </c>
      <c r="AR234" s="180" cm="1">
        <f t="array" ref="AR234">_xlfn.XLOOKUP(AR$1,'Copy of PY1 Data(H)'!$A$1:$CZ$1,_xlfn.XLOOKUP($A234,'Copy of PY1 Data(H)'!$A$1:$A$288,'Copy of PY1 Data(H)'!$A$1:$CZ$288))</f>
        <v>0</v>
      </c>
      <c r="AS234" s="180" cm="1">
        <f t="array" ref="AS234">_xlfn.XLOOKUP(AS$1,'Copy of PY1 Data(H)'!$A$1:$CZ$1,_xlfn.XLOOKUP($A234,'Copy of PY1 Data(H)'!$A$1:$A$288,'Copy of PY1 Data(H)'!$A$1:$CZ$288))</f>
        <v>0</v>
      </c>
      <c r="AT234" s="180" cm="1">
        <f t="array" ref="AT234">_xlfn.XLOOKUP(AT$1,'Copy of PY1 Data(H)'!$A$1:$CZ$1,_xlfn.XLOOKUP($A234,'Copy of PY1 Data(H)'!$A$1:$A$288,'Copy of PY1 Data(H)'!$A$1:$CZ$288))</f>
        <v>0</v>
      </c>
      <c r="AU234" s="180" cm="1">
        <f t="array" ref="AU234">_xlfn.XLOOKUP(AU$1,'Copy of PY1 Data(H)'!$A$1:$CZ$1,_xlfn.XLOOKUP($A234,'Copy of PY1 Data(H)'!$A$1:$A$288,'Copy of PY1 Data(H)'!$A$1:$CZ$288))</f>
        <v>0</v>
      </c>
      <c r="AV234" s="180" cm="1">
        <f t="array" ref="AV234">_xlfn.XLOOKUP(AV$1,'Copy of PY1 Data(H)'!$A$1:$CZ$1,_xlfn.XLOOKUP($A234,'Copy of PY1 Data(H)'!$A$1:$A$288,'Copy of PY1 Data(H)'!$A$1:$CZ$288))</f>
        <v>4834992</v>
      </c>
      <c r="AW234" s="180" cm="1">
        <f t="array" ref="AW234">_xlfn.XLOOKUP(AW$1,'Copy of PY1 Data(H)'!$A$1:$CZ$1,_xlfn.XLOOKUP($A234,'Copy of PY1 Data(H)'!$A$1:$A$288,'Copy of PY1 Data(H)'!$A$1:$CZ$288))</f>
        <v>0</v>
      </c>
      <c r="AX234" s="180" cm="1">
        <f t="array" ref="AX234">_xlfn.XLOOKUP(AX$1,'Copy of PY1 Data(H)'!$A$1:$CZ$1,_xlfn.XLOOKUP($A234,'Copy of PY1 Data(H)'!$A$1:$A$288,'Copy of PY1 Data(H)'!$A$1:$CZ$288))</f>
        <v>0</v>
      </c>
      <c r="AY234" s="180" cm="1">
        <f t="array" ref="AY234">_xlfn.XLOOKUP(AY$1,'Copy of PY1 Data(H)'!$A$1:$CZ$1,_xlfn.XLOOKUP($A234,'Copy of PY1 Data(H)'!$A$1:$A$288,'Copy of PY1 Data(H)'!$A$1:$CZ$288))</f>
        <v>0</v>
      </c>
      <c r="AZ234" s="180" cm="1">
        <f t="array" ref="AZ234">_xlfn.XLOOKUP(AZ$1,'Copy of PY1 Data(H)'!$A$1:$CZ$1,_xlfn.XLOOKUP($A234,'Copy of PY1 Data(H)'!$A$1:$A$288,'Copy of PY1 Data(H)'!$A$1:$CZ$288))</f>
        <v>0</v>
      </c>
      <c r="BA234" s="180" cm="1">
        <f t="array" ref="BA234">_xlfn.XLOOKUP(BA$1,'Copy of PY1 Data(H)'!$A$1:$CZ$1,_xlfn.XLOOKUP($A234,'Copy of PY1 Data(H)'!$A$1:$A$288,'Copy of PY1 Data(H)'!$A$1:$CZ$288))</f>
        <v>0</v>
      </c>
      <c r="BB234" s="180" cm="1">
        <f t="array" ref="BB234">_xlfn.XLOOKUP(BB$1,'Copy of PY1 Data(H)'!$A$1:$CZ$1,_xlfn.XLOOKUP($A234,'Copy of PY1 Data(H)'!$A$1:$A$288,'Copy of PY1 Data(H)'!$A$1:$CZ$288))</f>
        <v>0</v>
      </c>
      <c r="BC234" s="180" cm="1">
        <f t="array" ref="BC234">_xlfn.XLOOKUP(BC$1,'Copy of PY1 Data(H)'!$A$1:$CZ$1,_xlfn.XLOOKUP($A234,'Copy of PY1 Data(H)'!$A$1:$A$288,'Copy of PY1 Data(H)'!$A$1:$CZ$288))</f>
        <v>0</v>
      </c>
      <c r="BD234" s="180" cm="1">
        <f t="array" ref="BD234">_xlfn.XLOOKUP(BD$1,'Copy of PY1 Data(H)'!$A$1:$CZ$1,_xlfn.XLOOKUP($A234,'Copy of PY1 Data(H)'!$A$1:$A$288,'Copy of PY1 Data(H)'!$A$1:$CZ$288))</f>
        <v>0</v>
      </c>
      <c r="BE234" s="180" cm="1">
        <f t="array" ref="BE234">_xlfn.XLOOKUP(BE$1,'Copy of PY1 Data(H)'!$A$1:$CZ$1,_xlfn.XLOOKUP($A234,'Copy of PY1 Data(H)'!$A$1:$A$288,'Copy of PY1 Data(H)'!$A$1:$CZ$288))</f>
        <v>0</v>
      </c>
      <c r="BF234" s="180" cm="1">
        <f t="array" ref="BF234">_xlfn.XLOOKUP(BF$1,'Copy of PY1 Data(H)'!$A$1:$CZ$1,_xlfn.XLOOKUP($A234,'Copy of PY1 Data(H)'!$A$1:$A$288,'Copy of PY1 Data(H)'!$A$1:$CZ$288))</f>
        <v>0</v>
      </c>
      <c r="BG234" s="180" cm="1">
        <f t="array" ref="BG234">_xlfn.XLOOKUP(BG$1,'Copy of PY1 Data(H)'!$A$1:$CZ$1,_xlfn.XLOOKUP($A234,'Copy of PY1 Data(H)'!$A$1:$A$288,'Copy of PY1 Data(H)'!$A$1:$CZ$288))</f>
        <v>0</v>
      </c>
      <c r="BH234" s="180" cm="1">
        <f t="array" ref="BH234">_xlfn.XLOOKUP(BH$1,'Copy of PY1 Data(H)'!$A$1:$CZ$1,_xlfn.XLOOKUP($A234,'Copy of PY1 Data(H)'!$A$1:$A$288,'Copy of PY1 Data(H)'!$A$1:$CZ$288))</f>
        <v>0</v>
      </c>
      <c r="BI234" s="180" cm="1">
        <f t="array" ref="BI234">_xlfn.XLOOKUP(BI$1,'Copy of PY1 Data(H)'!$A$1:$CZ$1,_xlfn.XLOOKUP($A234,'Copy of PY1 Data(H)'!$A$1:$A$288,'Copy of PY1 Data(H)'!$A$1:$CZ$288))</f>
        <v>0</v>
      </c>
      <c r="BJ234" s="180" cm="1">
        <f t="array" ref="BJ234">_xlfn.XLOOKUP(BJ$1,'Copy of PY1 Data(H)'!$A$1:$CZ$1,_xlfn.XLOOKUP($A234,'Copy of PY1 Data(H)'!$A$1:$A$288,'Copy of PY1 Data(H)'!$A$1:$CZ$288))</f>
        <v>0</v>
      </c>
      <c r="BK234" s="180" cm="1">
        <f t="array" ref="BK234">_xlfn.XLOOKUP(BK$1,'Copy of PY1 Data(H)'!$A$1:$CZ$1,_xlfn.XLOOKUP($A234,'Copy of PY1 Data(H)'!$A$1:$A$288,'Copy of PY1 Data(H)'!$A$1:$CZ$288))</f>
        <v>0</v>
      </c>
      <c r="BL234" s="180" cm="1">
        <f t="array" ref="BL234">_xlfn.XLOOKUP(BL$1,'Copy of PY1 Data(H)'!$A$1:$CZ$1,_xlfn.XLOOKUP($A234,'Copy of PY1 Data(H)'!$A$1:$A$288,'Copy of PY1 Data(H)'!$A$1:$CZ$288))</f>
        <v>0</v>
      </c>
      <c r="BM234" s="180" cm="1">
        <f t="array" ref="BM234">_xlfn.XLOOKUP(BM$1,'Copy of PY1 Data(H)'!$A$1:$CZ$1,_xlfn.XLOOKUP($A234,'Copy of PY1 Data(H)'!$A$1:$A$288,'Copy of PY1 Data(H)'!$A$1:$CZ$288))</f>
        <v>0</v>
      </c>
      <c r="BN234" s="180" cm="1">
        <f t="array" ref="BN234">_xlfn.XLOOKUP(BN$1,'Copy of PY1 Data(H)'!$A$1:$CZ$1,_xlfn.XLOOKUP($A234,'Copy of PY1 Data(H)'!$A$1:$A$288,'Copy of PY1 Data(H)'!$A$1:$CZ$288))</f>
        <v>84000</v>
      </c>
      <c r="BO234" s="180" cm="1">
        <f t="array" ref="BO234">_xlfn.XLOOKUP(BO$1,'Copy of PY1 Data(H)'!$A$1:$CZ$1,_xlfn.XLOOKUP($A234,'Copy of PY1 Data(H)'!$A$1:$A$288,'Copy of PY1 Data(H)'!$A$1:$CZ$288))</f>
        <v>0</v>
      </c>
      <c r="BP234" s="180" cm="1">
        <f t="array" ref="BP234">_xlfn.XLOOKUP(BP$1,'Copy of PY1 Data(H)'!$A$1:$CZ$1,_xlfn.XLOOKUP($A234,'Copy of PY1 Data(H)'!$A$1:$A$288,'Copy of PY1 Data(H)'!$A$1:$CZ$288))</f>
        <v>1110000</v>
      </c>
      <c r="BQ234" s="180" cm="1">
        <f t="array" ref="BQ234">_xlfn.XLOOKUP(BQ$1,'Copy of PY1 Data(H)'!$A$1:$CZ$1,_xlfn.XLOOKUP($A234,'Copy of PY1 Data(H)'!$A$1:$A$288,'Copy of PY1 Data(H)'!$A$1:$CZ$288))</f>
        <v>0</v>
      </c>
      <c r="BR234" s="180" cm="1">
        <f t="array" ref="BR234">_xlfn.XLOOKUP(BR$1,'Copy of PY1 Data(H)'!$A$1:$CZ$1,_xlfn.XLOOKUP($A234,'Copy of PY1 Data(H)'!$A$1:$A$288,'Copy of PY1 Data(H)'!$A$1:$CZ$288))</f>
        <v>0</v>
      </c>
      <c r="BS234" s="180" cm="1">
        <f t="array" ref="BS234">_xlfn.XLOOKUP(BS$1,'Copy of PY1 Data(H)'!$A$1:$CZ$1,_xlfn.XLOOKUP($A234,'Copy of PY1 Data(H)'!$A$1:$A$288,'Copy of PY1 Data(H)'!$A$1:$CZ$288))</f>
        <v>0</v>
      </c>
      <c r="BT234" s="180" cm="1">
        <f t="array" ref="BT234">_xlfn.XLOOKUP(BT$1,'Copy of PY1 Data(H)'!$A$1:$CZ$1,_xlfn.XLOOKUP($A234,'Copy of PY1 Data(H)'!$A$1:$A$288,'Copy of PY1 Data(H)'!$A$1:$CZ$288))</f>
        <v>0</v>
      </c>
      <c r="BU234" s="180" cm="1">
        <f t="array" ref="BU234">_xlfn.XLOOKUP(BU$1,'Copy of PY1 Data(H)'!$A$1:$CZ$1,_xlfn.XLOOKUP($A234,'Copy of PY1 Data(H)'!$A$1:$A$288,'Copy of PY1 Data(H)'!$A$1:$CZ$288))</f>
        <v>7000</v>
      </c>
      <c r="BV234" s="180" cm="1">
        <f t="array" ref="BV234">_xlfn.XLOOKUP(BV$1,'Copy of PY1 Data(H)'!$A$1:$CZ$1,_xlfn.XLOOKUP($A234,'Copy of PY1 Data(H)'!$A$1:$A$288,'Copy of PY1 Data(H)'!$A$1:$CZ$288))</f>
        <v>0</v>
      </c>
      <c r="BW234" s="180" cm="1">
        <f t="array" ref="BW234">_xlfn.XLOOKUP(BW$1,'Copy of PY1 Data(H)'!$A$1:$CZ$1,_xlfn.XLOOKUP($A234,'Copy of PY1 Data(H)'!$A$1:$A$288,'Copy of PY1 Data(H)'!$A$1:$CZ$288))</f>
        <v>0</v>
      </c>
      <c r="BX234" s="180" cm="1">
        <f t="array" ref="BX234">_xlfn.XLOOKUP(BX$1,'Copy of PY1 Data(H)'!$A$1:$CZ$1,_xlfn.XLOOKUP($A234,'Copy of PY1 Data(H)'!$A$1:$A$288,'Copy of PY1 Data(H)'!$A$1:$CZ$288))</f>
        <v>0</v>
      </c>
      <c r="BY234" s="180" cm="1">
        <f t="array" ref="BY234">_xlfn.XLOOKUP(BY$1,'Copy of PY1 Data(H)'!$A$1:$CZ$1,_xlfn.XLOOKUP($A234,'Copy of PY1 Data(H)'!$A$1:$A$288,'Copy of PY1 Data(H)'!$A$1:$CZ$288))</f>
        <v>0</v>
      </c>
      <c r="BZ234" s="180" cm="1">
        <f t="array" ref="BZ234">_xlfn.XLOOKUP(BZ$1,'Copy of PY1 Data(H)'!$A$1:$CZ$1,_xlfn.XLOOKUP($A234,'Copy of PY1 Data(H)'!$A$1:$A$288,'Copy of PY1 Data(H)'!$A$1:$CZ$288))</f>
        <v>22530</v>
      </c>
      <c r="CA234" s="180" cm="1">
        <f t="array" ref="CA234">_xlfn.XLOOKUP(CA$1,'Copy of PY1 Data(H)'!$A$1:$CZ$1,_xlfn.XLOOKUP($A234,'Copy of PY1 Data(H)'!$A$1:$A$288,'Copy of PY1 Data(H)'!$A$1:$CZ$288))</f>
        <v>0</v>
      </c>
      <c r="CB234" s="180" cm="1">
        <f t="array" ref="CB234">_xlfn.XLOOKUP(CB$1,'Copy of PY1 Data(H)'!$A$1:$CZ$1,_xlfn.XLOOKUP($A234,'Copy of PY1 Data(H)'!$A$1:$A$288,'Copy of PY1 Data(H)'!$A$1:$CZ$288))</f>
        <v>0</v>
      </c>
      <c r="CC234" s="180" cm="1">
        <f t="array" ref="CC234">_xlfn.XLOOKUP(CC$1,'Copy of PY1 Data(H)'!$A$1:$CZ$1,_xlfn.XLOOKUP($A234,'Copy of PY1 Data(H)'!$A$1:$A$288,'Copy of PY1 Data(H)'!$A$1:$CZ$288))</f>
        <v>0</v>
      </c>
      <c r="CD234" s="180" cm="1">
        <f t="array" ref="CD234">_xlfn.XLOOKUP(CD$1,'Copy of PY1 Data(H)'!$A$1:$CZ$1,_xlfn.XLOOKUP($A234,'Copy of PY1 Data(H)'!$A$1:$A$288,'Copy of PY1 Data(H)'!$A$1:$CZ$288))</f>
        <v>0</v>
      </c>
    </row>
    <row r="235" spans="1:82" x14ac:dyDescent="0.3">
      <c r="A235" s="180">
        <v>990</v>
      </c>
      <c r="C235" s="180"/>
      <c r="D235" s="180" cm="1">
        <f t="array" ref="D235">_xlfn.XLOOKUP(D$1,'Copy of PY1 Data(H)'!$A$1:$CZ$1,_xlfn.XLOOKUP($A235,'Copy of PY1 Data(H)'!$A$1:$A$288,'Copy of PY1 Data(H)'!$A$1:$CZ$288))</f>
        <v>0</v>
      </c>
      <c r="E235" s="180" cm="1">
        <f t="array" ref="E235">_xlfn.XLOOKUP(E$1,'Copy of PY1 Data(H)'!$A$1:$CZ$1,_xlfn.XLOOKUP($A235,'Copy of PY1 Data(H)'!$A$1:$A$288,'Copy of PY1 Data(H)'!$A$1:$CZ$288))</f>
        <v>0</v>
      </c>
      <c r="F235" s="180" cm="1">
        <f t="array" ref="F235">_xlfn.XLOOKUP(F$1,'Copy of PY1 Data(H)'!$A$1:$CZ$1,_xlfn.XLOOKUP($A235,'Copy of PY1 Data(H)'!$A$1:$A$288,'Copy of PY1 Data(H)'!$A$1:$CZ$288))</f>
        <v>0</v>
      </c>
      <c r="G235" s="180" cm="1">
        <f t="array" ref="G235">_xlfn.XLOOKUP(G$1,'Copy of PY1 Data(H)'!$A$1:$CZ$1,_xlfn.XLOOKUP($A235,'Copy of PY1 Data(H)'!$A$1:$A$288,'Copy of PY1 Data(H)'!$A$1:$CZ$288))</f>
        <v>0</v>
      </c>
      <c r="H235" s="180" cm="1">
        <f t="array" ref="H235">_xlfn.XLOOKUP(H$1,'Copy of PY1 Data(H)'!$A$1:$CZ$1,_xlfn.XLOOKUP($A235,'Copy of PY1 Data(H)'!$A$1:$A$288,'Copy of PY1 Data(H)'!$A$1:$CZ$288))</f>
        <v>0</v>
      </c>
      <c r="I235" s="180" cm="1">
        <f t="array" ref="I235">_xlfn.XLOOKUP(I$1,'Copy of PY1 Data(H)'!$A$1:$CZ$1,_xlfn.XLOOKUP($A235,'Copy of PY1 Data(H)'!$A$1:$A$288,'Copy of PY1 Data(H)'!$A$1:$CZ$288))</f>
        <v>0</v>
      </c>
      <c r="J235" s="180" cm="1">
        <f t="array" ref="J235">_xlfn.XLOOKUP(J$1,'Copy of PY1 Data(H)'!$A$1:$CZ$1,_xlfn.XLOOKUP($A235,'Copy of PY1 Data(H)'!$A$1:$A$288,'Copy of PY1 Data(H)'!$A$1:$CZ$288))</f>
        <v>0</v>
      </c>
      <c r="K235" s="180" cm="1">
        <f t="array" ref="K235">_xlfn.XLOOKUP(K$1,'Copy of PY1 Data(H)'!$A$1:$CZ$1,_xlfn.XLOOKUP($A235,'Copy of PY1 Data(H)'!$A$1:$A$288,'Copy of PY1 Data(H)'!$A$1:$CZ$288))</f>
        <v>0</v>
      </c>
      <c r="L235" s="180" cm="1">
        <f t="array" ref="L235">_xlfn.XLOOKUP(L$1,'Copy of PY1 Data(H)'!$A$1:$CZ$1,_xlfn.XLOOKUP($A235,'Copy of PY1 Data(H)'!$A$1:$A$288,'Copy of PY1 Data(H)'!$A$1:$CZ$288))</f>
        <v>20830</v>
      </c>
      <c r="M235" s="180" cm="1">
        <f t="array" ref="M235">_xlfn.XLOOKUP(M$1,'Copy of PY1 Data(H)'!$A$1:$CZ$1,_xlfn.XLOOKUP($A235,'Copy of PY1 Data(H)'!$A$1:$A$288,'Copy of PY1 Data(H)'!$A$1:$CZ$288))</f>
        <v>0</v>
      </c>
      <c r="N235" s="180" cm="1">
        <f t="array" ref="N235">_xlfn.XLOOKUP(N$1,'Copy of PY1 Data(H)'!$A$1:$CZ$1,_xlfn.XLOOKUP($A235,'Copy of PY1 Data(H)'!$A$1:$A$288,'Copy of PY1 Data(H)'!$A$1:$CZ$288))</f>
        <v>0</v>
      </c>
      <c r="O235" s="180" cm="1">
        <f t="array" ref="O235">_xlfn.XLOOKUP(O$1,'Copy of PY1 Data(H)'!$A$1:$CZ$1,_xlfn.XLOOKUP($A235,'Copy of PY1 Data(H)'!$A$1:$A$288,'Copy of PY1 Data(H)'!$A$1:$CZ$288))</f>
        <v>0</v>
      </c>
      <c r="P235" s="180" cm="1">
        <f t="array" ref="P235">_xlfn.XLOOKUP(P$1,'Copy of PY1 Data(H)'!$A$1:$CZ$1,_xlfn.XLOOKUP($A235,'Copy of PY1 Data(H)'!$A$1:$A$288,'Copy of PY1 Data(H)'!$A$1:$CZ$288))</f>
        <v>0</v>
      </c>
      <c r="Q235" s="180" cm="1">
        <f t="array" ref="Q235">_xlfn.XLOOKUP(Q$1,'Copy of PY1 Data(H)'!$A$1:$CZ$1,_xlfn.XLOOKUP($A235,'Copy of PY1 Data(H)'!$A$1:$A$288,'Copy of PY1 Data(H)'!$A$1:$CZ$288))</f>
        <v>0</v>
      </c>
      <c r="R235" s="180" cm="1">
        <f t="array" ref="R235">_xlfn.XLOOKUP(R$1,'Copy of PY1 Data(H)'!$A$1:$CZ$1,_xlfn.XLOOKUP($A235,'Copy of PY1 Data(H)'!$A$1:$A$288,'Copy of PY1 Data(H)'!$A$1:$CZ$288))</f>
        <v>0</v>
      </c>
      <c r="S235" s="180" cm="1">
        <f t="array" ref="S235">_xlfn.XLOOKUP(S$1,'Copy of PY1 Data(H)'!$A$1:$CZ$1,_xlfn.XLOOKUP($A235,'Copy of PY1 Data(H)'!$A$1:$A$288,'Copy of PY1 Data(H)'!$A$1:$CZ$288))</f>
        <v>0</v>
      </c>
      <c r="T235" s="180" cm="1">
        <f t="array" ref="T235">_xlfn.XLOOKUP(T$1,'Copy of PY1 Data(H)'!$A$1:$CZ$1,_xlfn.XLOOKUP($A235,'Copy of PY1 Data(H)'!$A$1:$A$288,'Copy of PY1 Data(H)'!$A$1:$CZ$288))</f>
        <v>0</v>
      </c>
      <c r="U235" s="180" cm="1">
        <f t="array" ref="U235">_xlfn.XLOOKUP(U$1,'Copy of PY1 Data(H)'!$A$1:$CZ$1,_xlfn.XLOOKUP($A235,'Copy of PY1 Data(H)'!$A$1:$A$288,'Copy of PY1 Data(H)'!$A$1:$CZ$288))</f>
        <v>0</v>
      </c>
      <c r="V235" s="180" cm="1">
        <f t="array" ref="V235">_xlfn.XLOOKUP(V$1,'Copy of PY1 Data(H)'!$A$1:$CZ$1,_xlfn.XLOOKUP($A235,'Copy of PY1 Data(H)'!$A$1:$A$288,'Copy of PY1 Data(H)'!$A$1:$CZ$288))</f>
        <v>0</v>
      </c>
      <c r="W235" s="180" cm="1">
        <f t="array" ref="W235">_xlfn.XLOOKUP(W$1,'Copy of PY1 Data(H)'!$A$1:$CZ$1,_xlfn.XLOOKUP($A235,'Copy of PY1 Data(H)'!$A$1:$A$288,'Copy of PY1 Data(H)'!$A$1:$CZ$288))</f>
        <v>0</v>
      </c>
      <c r="X235" s="180" cm="1">
        <f t="array" ref="X235">_xlfn.XLOOKUP(X$1,'Copy of PY1 Data(H)'!$A$1:$CZ$1,_xlfn.XLOOKUP($A235,'Copy of PY1 Data(H)'!$A$1:$A$288,'Copy of PY1 Data(H)'!$A$1:$CZ$288))</f>
        <v>0</v>
      </c>
      <c r="Y235" s="180" cm="1">
        <f t="array" ref="Y235">_xlfn.XLOOKUP(Y$1,'Copy of PY1 Data(H)'!$A$1:$CZ$1,_xlfn.XLOOKUP($A235,'Copy of PY1 Data(H)'!$A$1:$A$288,'Copy of PY1 Data(H)'!$A$1:$CZ$288))</f>
        <v>0</v>
      </c>
      <c r="Z235" s="180" cm="1">
        <f t="array" ref="Z235">_xlfn.XLOOKUP(Z$1,'Copy of PY1 Data(H)'!$A$1:$CZ$1,_xlfn.XLOOKUP($A235,'Copy of PY1 Data(H)'!$A$1:$A$288,'Copy of PY1 Data(H)'!$A$1:$CZ$288))</f>
        <v>0</v>
      </c>
      <c r="AA235" s="180" cm="1">
        <f t="array" ref="AA235">_xlfn.XLOOKUP(AA$1,'Copy of PY1 Data(H)'!$A$1:$CZ$1,_xlfn.XLOOKUP($A235,'Copy of PY1 Data(H)'!$A$1:$A$288,'Copy of PY1 Data(H)'!$A$1:$CZ$288))</f>
        <v>0</v>
      </c>
      <c r="AB235" s="180" cm="1">
        <f t="array" ref="AB235">_xlfn.XLOOKUP(AB$1,'Copy of PY1 Data(H)'!$A$1:$CZ$1,_xlfn.XLOOKUP($A235,'Copy of PY1 Data(H)'!$A$1:$A$288,'Copy of PY1 Data(H)'!$A$1:$CZ$288))</f>
        <v>0</v>
      </c>
      <c r="AC235" s="180" cm="1">
        <f t="array" ref="AC235">_xlfn.XLOOKUP(AC$1,'Copy of PY1 Data(H)'!$A$1:$CZ$1,_xlfn.XLOOKUP($A235,'Copy of PY1 Data(H)'!$A$1:$A$288,'Copy of PY1 Data(H)'!$A$1:$CZ$288))</f>
        <v>0</v>
      </c>
      <c r="AD235" s="180" cm="1">
        <f t="array" ref="AD235">_xlfn.XLOOKUP(AD$1,'Copy of PY1 Data(H)'!$A$1:$CZ$1,_xlfn.XLOOKUP($A235,'Copy of PY1 Data(H)'!$A$1:$A$288,'Copy of PY1 Data(H)'!$A$1:$CZ$288))</f>
        <v>0</v>
      </c>
      <c r="AE235" s="180" cm="1">
        <f t="array" ref="AE235">_xlfn.XLOOKUP(AE$1,'Copy of PY1 Data(H)'!$A$1:$CZ$1,_xlfn.XLOOKUP($A235,'Copy of PY1 Data(H)'!$A$1:$A$288,'Copy of PY1 Data(H)'!$A$1:$CZ$288))</f>
        <v>0</v>
      </c>
      <c r="AF235" s="180" cm="1">
        <f t="array" ref="AF235">_xlfn.XLOOKUP(AF$1,'Copy of PY1 Data(H)'!$A$1:$CZ$1,_xlfn.XLOOKUP($A235,'Copy of PY1 Data(H)'!$A$1:$A$288,'Copy of PY1 Data(H)'!$A$1:$CZ$288))</f>
        <v>685021</v>
      </c>
      <c r="AG235" s="180" cm="1">
        <f t="array" ref="AG235">_xlfn.XLOOKUP(AG$1,'Copy of PY1 Data(H)'!$A$1:$CZ$1,_xlfn.XLOOKUP($A235,'Copy of PY1 Data(H)'!$A$1:$A$288,'Copy of PY1 Data(H)'!$A$1:$CZ$288))</f>
        <v>0</v>
      </c>
      <c r="AH235" s="180" cm="1">
        <f t="array" ref="AH235">_xlfn.XLOOKUP(AH$1,'Copy of PY1 Data(H)'!$A$1:$CZ$1,_xlfn.XLOOKUP($A235,'Copy of PY1 Data(H)'!$A$1:$A$288,'Copy of PY1 Data(H)'!$A$1:$CZ$288))</f>
        <v>0</v>
      </c>
      <c r="AI235" s="180" cm="1">
        <f t="array" ref="AI235">_xlfn.XLOOKUP(AI$1,'Copy of PY1 Data(H)'!$A$1:$CZ$1,_xlfn.XLOOKUP($A235,'Copy of PY1 Data(H)'!$A$1:$A$288,'Copy of PY1 Data(H)'!$A$1:$CZ$288))</f>
        <v>0</v>
      </c>
      <c r="AJ235" s="180" cm="1">
        <f t="array" ref="AJ235">_xlfn.XLOOKUP(AJ$1,'Copy of PY1 Data(H)'!$A$1:$CZ$1,_xlfn.XLOOKUP($A235,'Copy of PY1 Data(H)'!$A$1:$A$288,'Copy of PY1 Data(H)'!$A$1:$CZ$288))</f>
        <v>0</v>
      </c>
      <c r="AK235" s="180" cm="1">
        <f t="array" ref="AK235">_xlfn.XLOOKUP(AK$1,'Copy of PY1 Data(H)'!$A$1:$CZ$1,_xlfn.XLOOKUP($A235,'Copy of PY1 Data(H)'!$A$1:$A$288,'Copy of PY1 Data(H)'!$A$1:$CZ$288))</f>
        <v>0</v>
      </c>
      <c r="AL235" s="180" cm="1">
        <f t="array" ref="AL235">_xlfn.XLOOKUP(AL$1,'Copy of PY1 Data(H)'!$A$1:$CZ$1,_xlfn.XLOOKUP($A235,'Copy of PY1 Data(H)'!$A$1:$A$288,'Copy of PY1 Data(H)'!$A$1:$CZ$288))</f>
        <v>0</v>
      </c>
      <c r="AM235" s="180" cm="1">
        <f t="array" ref="AM235">_xlfn.XLOOKUP(AM$1,'Copy of PY1 Data(H)'!$A$1:$CZ$1,_xlfn.XLOOKUP($A235,'Copy of PY1 Data(H)'!$A$1:$A$288,'Copy of PY1 Data(H)'!$A$1:$CZ$288))</f>
        <v>0</v>
      </c>
      <c r="AN235" s="180" cm="1">
        <f t="array" ref="AN235">_xlfn.XLOOKUP(AN$1,'Copy of PY1 Data(H)'!$A$1:$CZ$1,_xlfn.XLOOKUP($A235,'Copy of PY1 Data(H)'!$A$1:$A$288,'Copy of PY1 Data(H)'!$A$1:$CZ$288))</f>
        <v>0</v>
      </c>
      <c r="AO235" s="180" cm="1">
        <f t="array" ref="AO235">_xlfn.XLOOKUP(AO$1,'Copy of PY1 Data(H)'!$A$1:$CZ$1,_xlfn.XLOOKUP($A235,'Copy of PY1 Data(H)'!$A$1:$A$288,'Copy of PY1 Data(H)'!$A$1:$CZ$288))</f>
        <v>0</v>
      </c>
      <c r="AP235" s="180" cm="1">
        <f t="array" ref="AP235">_xlfn.XLOOKUP(AP$1,'Copy of PY1 Data(H)'!$A$1:$CZ$1,_xlfn.XLOOKUP($A235,'Copy of PY1 Data(H)'!$A$1:$A$288,'Copy of PY1 Data(H)'!$A$1:$CZ$288))</f>
        <v>0</v>
      </c>
      <c r="AQ235" s="180" cm="1">
        <f t="array" ref="AQ235">_xlfn.XLOOKUP(AQ$1,'Copy of PY1 Data(H)'!$A$1:$CZ$1,_xlfn.XLOOKUP($A235,'Copy of PY1 Data(H)'!$A$1:$A$288,'Copy of PY1 Data(H)'!$A$1:$CZ$288))</f>
        <v>0</v>
      </c>
      <c r="AR235" s="180" cm="1">
        <f t="array" ref="AR235">_xlfn.XLOOKUP(AR$1,'Copy of PY1 Data(H)'!$A$1:$CZ$1,_xlfn.XLOOKUP($A235,'Copy of PY1 Data(H)'!$A$1:$A$288,'Copy of PY1 Data(H)'!$A$1:$CZ$288))</f>
        <v>0</v>
      </c>
      <c r="AS235" s="180" cm="1">
        <f t="array" ref="AS235">_xlfn.XLOOKUP(AS$1,'Copy of PY1 Data(H)'!$A$1:$CZ$1,_xlfn.XLOOKUP($A235,'Copy of PY1 Data(H)'!$A$1:$A$288,'Copy of PY1 Data(H)'!$A$1:$CZ$288))</f>
        <v>0</v>
      </c>
      <c r="AT235" s="180" cm="1">
        <f t="array" ref="AT235">_xlfn.XLOOKUP(AT$1,'Copy of PY1 Data(H)'!$A$1:$CZ$1,_xlfn.XLOOKUP($A235,'Copy of PY1 Data(H)'!$A$1:$A$288,'Copy of PY1 Data(H)'!$A$1:$CZ$288))</f>
        <v>0</v>
      </c>
      <c r="AU235" s="180" cm="1">
        <f t="array" ref="AU235">_xlfn.XLOOKUP(AU$1,'Copy of PY1 Data(H)'!$A$1:$CZ$1,_xlfn.XLOOKUP($A235,'Copy of PY1 Data(H)'!$A$1:$A$288,'Copy of PY1 Data(H)'!$A$1:$CZ$288))</f>
        <v>0</v>
      </c>
      <c r="AV235" s="180" cm="1">
        <f t="array" ref="AV235">_xlfn.XLOOKUP(AV$1,'Copy of PY1 Data(H)'!$A$1:$CZ$1,_xlfn.XLOOKUP($A235,'Copy of PY1 Data(H)'!$A$1:$A$288,'Copy of PY1 Data(H)'!$A$1:$CZ$288))</f>
        <v>0</v>
      </c>
      <c r="AW235" s="180" cm="1">
        <f t="array" ref="AW235">_xlfn.XLOOKUP(AW$1,'Copy of PY1 Data(H)'!$A$1:$CZ$1,_xlfn.XLOOKUP($A235,'Copy of PY1 Data(H)'!$A$1:$A$288,'Copy of PY1 Data(H)'!$A$1:$CZ$288))</f>
        <v>0</v>
      </c>
      <c r="AX235" s="180" cm="1">
        <f t="array" ref="AX235">_xlfn.XLOOKUP(AX$1,'Copy of PY1 Data(H)'!$A$1:$CZ$1,_xlfn.XLOOKUP($A235,'Copy of PY1 Data(H)'!$A$1:$A$288,'Copy of PY1 Data(H)'!$A$1:$CZ$288))</f>
        <v>0</v>
      </c>
      <c r="AY235" s="180" cm="1">
        <f t="array" ref="AY235">_xlfn.XLOOKUP(AY$1,'Copy of PY1 Data(H)'!$A$1:$CZ$1,_xlfn.XLOOKUP($A235,'Copy of PY1 Data(H)'!$A$1:$A$288,'Copy of PY1 Data(H)'!$A$1:$CZ$288))</f>
        <v>0</v>
      </c>
      <c r="AZ235" s="180" cm="1">
        <f t="array" ref="AZ235">_xlfn.XLOOKUP(AZ$1,'Copy of PY1 Data(H)'!$A$1:$CZ$1,_xlfn.XLOOKUP($A235,'Copy of PY1 Data(H)'!$A$1:$A$288,'Copy of PY1 Data(H)'!$A$1:$CZ$288))</f>
        <v>0</v>
      </c>
      <c r="BA235" s="180" cm="1">
        <f t="array" ref="BA235">_xlfn.XLOOKUP(BA$1,'Copy of PY1 Data(H)'!$A$1:$CZ$1,_xlfn.XLOOKUP($A235,'Copy of PY1 Data(H)'!$A$1:$A$288,'Copy of PY1 Data(H)'!$A$1:$CZ$288))</f>
        <v>0</v>
      </c>
      <c r="BB235" s="180" cm="1">
        <f t="array" ref="BB235">_xlfn.XLOOKUP(BB$1,'Copy of PY1 Data(H)'!$A$1:$CZ$1,_xlfn.XLOOKUP($A235,'Copy of PY1 Data(H)'!$A$1:$A$288,'Copy of PY1 Data(H)'!$A$1:$CZ$288))</f>
        <v>0</v>
      </c>
      <c r="BC235" s="180" cm="1">
        <f t="array" ref="BC235">_xlfn.XLOOKUP(BC$1,'Copy of PY1 Data(H)'!$A$1:$CZ$1,_xlfn.XLOOKUP($A235,'Copy of PY1 Data(H)'!$A$1:$A$288,'Copy of PY1 Data(H)'!$A$1:$CZ$288))</f>
        <v>0</v>
      </c>
      <c r="BD235" s="180" cm="1">
        <f t="array" ref="BD235">_xlfn.XLOOKUP(BD$1,'Copy of PY1 Data(H)'!$A$1:$CZ$1,_xlfn.XLOOKUP($A235,'Copy of PY1 Data(H)'!$A$1:$A$288,'Copy of PY1 Data(H)'!$A$1:$CZ$288))</f>
        <v>0</v>
      </c>
      <c r="BE235" s="180" cm="1">
        <f t="array" ref="BE235">_xlfn.XLOOKUP(BE$1,'Copy of PY1 Data(H)'!$A$1:$CZ$1,_xlfn.XLOOKUP($A235,'Copy of PY1 Data(H)'!$A$1:$A$288,'Copy of PY1 Data(H)'!$A$1:$CZ$288))</f>
        <v>0</v>
      </c>
      <c r="BF235" s="180" cm="1">
        <f t="array" ref="BF235">_xlfn.XLOOKUP(BF$1,'Copy of PY1 Data(H)'!$A$1:$CZ$1,_xlfn.XLOOKUP($A235,'Copy of PY1 Data(H)'!$A$1:$A$288,'Copy of PY1 Data(H)'!$A$1:$CZ$288))</f>
        <v>0</v>
      </c>
      <c r="BG235" s="180" cm="1">
        <f t="array" ref="BG235">_xlfn.XLOOKUP(BG$1,'Copy of PY1 Data(H)'!$A$1:$CZ$1,_xlfn.XLOOKUP($A235,'Copy of PY1 Data(H)'!$A$1:$A$288,'Copy of PY1 Data(H)'!$A$1:$CZ$288))</f>
        <v>0</v>
      </c>
      <c r="BH235" s="180" cm="1">
        <f t="array" ref="BH235">_xlfn.XLOOKUP(BH$1,'Copy of PY1 Data(H)'!$A$1:$CZ$1,_xlfn.XLOOKUP($A235,'Copy of PY1 Data(H)'!$A$1:$A$288,'Copy of PY1 Data(H)'!$A$1:$CZ$288))</f>
        <v>0</v>
      </c>
      <c r="BI235" s="180" cm="1">
        <f t="array" ref="BI235">_xlfn.XLOOKUP(BI$1,'Copy of PY1 Data(H)'!$A$1:$CZ$1,_xlfn.XLOOKUP($A235,'Copy of PY1 Data(H)'!$A$1:$A$288,'Copy of PY1 Data(H)'!$A$1:$CZ$288))</f>
        <v>0</v>
      </c>
      <c r="BJ235" s="180" cm="1">
        <f t="array" ref="BJ235">_xlfn.XLOOKUP(BJ$1,'Copy of PY1 Data(H)'!$A$1:$CZ$1,_xlfn.XLOOKUP($A235,'Copy of PY1 Data(H)'!$A$1:$A$288,'Copy of PY1 Data(H)'!$A$1:$CZ$288))</f>
        <v>0</v>
      </c>
      <c r="BK235" s="180" cm="1">
        <f t="array" ref="BK235">_xlfn.XLOOKUP(BK$1,'Copy of PY1 Data(H)'!$A$1:$CZ$1,_xlfn.XLOOKUP($A235,'Copy of PY1 Data(H)'!$A$1:$A$288,'Copy of PY1 Data(H)'!$A$1:$CZ$288))</f>
        <v>0</v>
      </c>
      <c r="BL235" s="180" cm="1">
        <f t="array" ref="BL235">_xlfn.XLOOKUP(BL$1,'Copy of PY1 Data(H)'!$A$1:$CZ$1,_xlfn.XLOOKUP($A235,'Copy of PY1 Data(H)'!$A$1:$A$288,'Copy of PY1 Data(H)'!$A$1:$CZ$288))</f>
        <v>0</v>
      </c>
      <c r="BM235" s="180" cm="1">
        <f t="array" ref="BM235">_xlfn.XLOOKUP(BM$1,'Copy of PY1 Data(H)'!$A$1:$CZ$1,_xlfn.XLOOKUP($A235,'Copy of PY1 Data(H)'!$A$1:$A$288,'Copy of PY1 Data(H)'!$A$1:$CZ$288))</f>
        <v>0</v>
      </c>
      <c r="BN235" s="180" cm="1">
        <f t="array" ref="BN235">_xlfn.XLOOKUP(BN$1,'Copy of PY1 Data(H)'!$A$1:$CZ$1,_xlfn.XLOOKUP($A235,'Copy of PY1 Data(H)'!$A$1:$A$288,'Copy of PY1 Data(H)'!$A$1:$CZ$288))</f>
        <v>0</v>
      </c>
      <c r="BO235" s="180" cm="1">
        <f t="array" ref="BO235">_xlfn.XLOOKUP(BO$1,'Copy of PY1 Data(H)'!$A$1:$CZ$1,_xlfn.XLOOKUP($A235,'Copy of PY1 Data(H)'!$A$1:$A$288,'Copy of PY1 Data(H)'!$A$1:$CZ$288))</f>
        <v>0</v>
      </c>
      <c r="BP235" s="180" cm="1">
        <f t="array" ref="BP235">_xlfn.XLOOKUP(BP$1,'Copy of PY1 Data(H)'!$A$1:$CZ$1,_xlfn.XLOOKUP($A235,'Copy of PY1 Data(H)'!$A$1:$A$288,'Copy of PY1 Data(H)'!$A$1:$CZ$288))</f>
        <v>940922</v>
      </c>
      <c r="BQ235" s="180" cm="1">
        <f t="array" ref="BQ235">_xlfn.XLOOKUP(BQ$1,'Copy of PY1 Data(H)'!$A$1:$CZ$1,_xlfn.XLOOKUP($A235,'Copy of PY1 Data(H)'!$A$1:$A$288,'Copy of PY1 Data(H)'!$A$1:$CZ$288))</f>
        <v>0</v>
      </c>
      <c r="BR235" s="180" cm="1">
        <f t="array" ref="BR235">_xlfn.XLOOKUP(BR$1,'Copy of PY1 Data(H)'!$A$1:$CZ$1,_xlfn.XLOOKUP($A235,'Copy of PY1 Data(H)'!$A$1:$A$288,'Copy of PY1 Data(H)'!$A$1:$CZ$288))</f>
        <v>0</v>
      </c>
      <c r="BS235" s="180" cm="1">
        <f t="array" ref="BS235">_xlfn.XLOOKUP(BS$1,'Copy of PY1 Data(H)'!$A$1:$CZ$1,_xlfn.XLOOKUP($A235,'Copy of PY1 Data(H)'!$A$1:$A$288,'Copy of PY1 Data(H)'!$A$1:$CZ$288))</f>
        <v>0</v>
      </c>
      <c r="BT235" s="180" cm="1">
        <f t="array" ref="BT235">_xlfn.XLOOKUP(BT$1,'Copy of PY1 Data(H)'!$A$1:$CZ$1,_xlfn.XLOOKUP($A235,'Copy of PY1 Data(H)'!$A$1:$A$288,'Copy of PY1 Data(H)'!$A$1:$CZ$288))</f>
        <v>0</v>
      </c>
      <c r="BU235" s="180" cm="1">
        <f t="array" ref="BU235">_xlfn.XLOOKUP(BU$1,'Copy of PY1 Data(H)'!$A$1:$CZ$1,_xlfn.XLOOKUP($A235,'Copy of PY1 Data(H)'!$A$1:$A$288,'Copy of PY1 Data(H)'!$A$1:$CZ$288))</f>
        <v>0</v>
      </c>
      <c r="BV235" s="180" cm="1">
        <f t="array" ref="BV235">_xlfn.XLOOKUP(BV$1,'Copy of PY1 Data(H)'!$A$1:$CZ$1,_xlfn.XLOOKUP($A235,'Copy of PY1 Data(H)'!$A$1:$A$288,'Copy of PY1 Data(H)'!$A$1:$CZ$288))</f>
        <v>0</v>
      </c>
      <c r="BW235" s="180" cm="1">
        <f t="array" ref="BW235">_xlfn.XLOOKUP(BW$1,'Copy of PY1 Data(H)'!$A$1:$CZ$1,_xlfn.XLOOKUP($A235,'Copy of PY1 Data(H)'!$A$1:$A$288,'Copy of PY1 Data(H)'!$A$1:$CZ$288))</f>
        <v>0</v>
      </c>
      <c r="BX235" s="180" cm="1">
        <f t="array" ref="BX235">_xlfn.XLOOKUP(BX$1,'Copy of PY1 Data(H)'!$A$1:$CZ$1,_xlfn.XLOOKUP($A235,'Copy of PY1 Data(H)'!$A$1:$A$288,'Copy of PY1 Data(H)'!$A$1:$CZ$288))</f>
        <v>0</v>
      </c>
      <c r="BY235" s="180" cm="1">
        <f t="array" ref="BY235">_xlfn.XLOOKUP(BY$1,'Copy of PY1 Data(H)'!$A$1:$CZ$1,_xlfn.XLOOKUP($A235,'Copy of PY1 Data(H)'!$A$1:$A$288,'Copy of PY1 Data(H)'!$A$1:$CZ$288))</f>
        <v>0</v>
      </c>
      <c r="BZ235" s="180" cm="1">
        <f t="array" ref="BZ235">_xlfn.XLOOKUP(BZ$1,'Copy of PY1 Data(H)'!$A$1:$CZ$1,_xlfn.XLOOKUP($A235,'Copy of PY1 Data(H)'!$A$1:$A$288,'Copy of PY1 Data(H)'!$A$1:$CZ$288))</f>
        <v>22530</v>
      </c>
      <c r="CA235" s="180" cm="1">
        <f t="array" ref="CA235">_xlfn.XLOOKUP(CA$1,'Copy of PY1 Data(H)'!$A$1:$CZ$1,_xlfn.XLOOKUP($A235,'Copy of PY1 Data(H)'!$A$1:$A$288,'Copy of PY1 Data(H)'!$A$1:$CZ$288))</f>
        <v>0</v>
      </c>
      <c r="CB235" s="180" cm="1">
        <f t="array" ref="CB235">_xlfn.XLOOKUP(CB$1,'Copy of PY1 Data(H)'!$A$1:$CZ$1,_xlfn.XLOOKUP($A235,'Copy of PY1 Data(H)'!$A$1:$A$288,'Copy of PY1 Data(H)'!$A$1:$CZ$288))</f>
        <v>0</v>
      </c>
      <c r="CC235" s="180" cm="1">
        <f t="array" ref="CC235">_xlfn.XLOOKUP(CC$1,'Copy of PY1 Data(H)'!$A$1:$CZ$1,_xlfn.XLOOKUP($A235,'Copy of PY1 Data(H)'!$A$1:$A$288,'Copy of PY1 Data(H)'!$A$1:$CZ$288))</f>
        <v>0</v>
      </c>
      <c r="CD235" s="180" cm="1">
        <f t="array" ref="CD235">_xlfn.XLOOKUP(CD$1,'Copy of PY1 Data(H)'!$A$1:$CZ$1,_xlfn.XLOOKUP($A235,'Copy of PY1 Data(H)'!$A$1:$A$288,'Copy of PY1 Data(H)'!$A$1:$CZ$288))</f>
        <v>0</v>
      </c>
    </row>
    <row r="236" spans="1:82" s="969" customFormat="1" x14ac:dyDescent="0.3">
      <c r="A236" s="969">
        <v>1051</v>
      </c>
      <c r="C236" s="969" t="s">
        <v>2970</v>
      </c>
      <c r="D236" s="969" t="e" cm="1">
        <f t="array" ref="D236">_xlfn.XLOOKUP(D$1,'Copy of PY1 Data(H)'!$A$1:$CZ$1,_xlfn.XLOOKUP($A236,'Copy of PY1 Data(H)'!$A$1:$A$288,'Copy of PY1 Data(H)'!$A$1:$CZ$288))</f>
        <v>#N/A</v>
      </c>
      <c r="E236" s="969" t="e" cm="1">
        <f t="array" ref="E236">_xlfn.XLOOKUP(E$1,'Copy of PY1 Data(H)'!$A$1:$CZ$1,_xlfn.XLOOKUP($A236,'Copy of PY1 Data(H)'!$A$1:$A$288,'Copy of PY1 Data(H)'!$A$1:$CZ$288))</f>
        <v>#N/A</v>
      </c>
      <c r="F236" s="969" t="e" cm="1">
        <f t="array" ref="F236">_xlfn.XLOOKUP(F$1,'Copy of PY1 Data(H)'!$A$1:$CZ$1,_xlfn.XLOOKUP($A236,'Copy of PY1 Data(H)'!$A$1:$A$288,'Copy of PY1 Data(H)'!$A$1:$CZ$288))</f>
        <v>#N/A</v>
      </c>
      <c r="G236" s="969" t="e" cm="1">
        <f t="array" ref="G236">_xlfn.XLOOKUP(G$1,'Copy of PY1 Data(H)'!$A$1:$CZ$1,_xlfn.XLOOKUP($A236,'Copy of PY1 Data(H)'!$A$1:$A$288,'Copy of PY1 Data(H)'!$A$1:$CZ$288))</f>
        <v>#N/A</v>
      </c>
      <c r="H236" s="969" t="e" cm="1">
        <f t="array" ref="H236">_xlfn.XLOOKUP(H$1,'Copy of PY1 Data(H)'!$A$1:$CZ$1,_xlfn.XLOOKUP($A236,'Copy of PY1 Data(H)'!$A$1:$A$288,'Copy of PY1 Data(H)'!$A$1:$CZ$288))</f>
        <v>#N/A</v>
      </c>
      <c r="I236" s="969" t="e" cm="1">
        <f t="array" ref="I236">_xlfn.XLOOKUP(I$1,'Copy of PY1 Data(H)'!$A$1:$CZ$1,_xlfn.XLOOKUP($A236,'Copy of PY1 Data(H)'!$A$1:$A$288,'Copy of PY1 Data(H)'!$A$1:$CZ$288))</f>
        <v>#N/A</v>
      </c>
      <c r="J236" s="969" t="e" cm="1">
        <f t="array" ref="J236">_xlfn.XLOOKUP(J$1,'Copy of PY1 Data(H)'!$A$1:$CZ$1,_xlfn.XLOOKUP($A236,'Copy of PY1 Data(H)'!$A$1:$A$288,'Copy of PY1 Data(H)'!$A$1:$CZ$288))</f>
        <v>#N/A</v>
      </c>
      <c r="K236" s="969" t="e" cm="1">
        <f t="array" ref="K236">_xlfn.XLOOKUP(K$1,'Copy of PY1 Data(H)'!$A$1:$CZ$1,_xlfn.XLOOKUP($A236,'Copy of PY1 Data(H)'!$A$1:$A$288,'Copy of PY1 Data(H)'!$A$1:$CZ$288))</f>
        <v>#N/A</v>
      </c>
      <c r="L236" s="969" t="e" cm="1">
        <f t="array" ref="L236">_xlfn.XLOOKUP(L$1,'Copy of PY1 Data(H)'!$A$1:$CZ$1,_xlfn.XLOOKUP($A236,'Copy of PY1 Data(H)'!$A$1:$A$288,'Copy of PY1 Data(H)'!$A$1:$CZ$288))</f>
        <v>#N/A</v>
      </c>
      <c r="M236" s="969" t="e" cm="1">
        <f t="array" ref="M236">_xlfn.XLOOKUP(M$1,'Copy of PY1 Data(H)'!$A$1:$CZ$1,_xlfn.XLOOKUP($A236,'Copy of PY1 Data(H)'!$A$1:$A$288,'Copy of PY1 Data(H)'!$A$1:$CZ$288))</f>
        <v>#N/A</v>
      </c>
      <c r="N236" s="969" t="e" cm="1">
        <f t="array" ref="N236">_xlfn.XLOOKUP(N$1,'Copy of PY1 Data(H)'!$A$1:$CZ$1,_xlfn.XLOOKUP($A236,'Copy of PY1 Data(H)'!$A$1:$A$288,'Copy of PY1 Data(H)'!$A$1:$CZ$288))</f>
        <v>#N/A</v>
      </c>
      <c r="O236" s="969" t="e" cm="1">
        <f t="array" ref="O236">_xlfn.XLOOKUP(O$1,'Copy of PY1 Data(H)'!$A$1:$CZ$1,_xlfn.XLOOKUP($A236,'Copy of PY1 Data(H)'!$A$1:$A$288,'Copy of PY1 Data(H)'!$A$1:$CZ$288))</f>
        <v>#N/A</v>
      </c>
      <c r="P236" s="969" t="e" cm="1">
        <f t="array" ref="P236">_xlfn.XLOOKUP(P$1,'Copy of PY1 Data(H)'!$A$1:$CZ$1,_xlfn.XLOOKUP($A236,'Copy of PY1 Data(H)'!$A$1:$A$288,'Copy of PY1 Data(H)'!$A$1:$CZ$288))</f>
        <v>#N/A</v>
      </c>
      <c r="Q236" s="969" t="e" cm="1">
        <f t="array" ref="Q236">_xlfn.XLOOKUP(Q$1,'Copy of PY1 Data(H)'!$A$1:$CZ$1,_xlfn.XLOOKUP($A236,'Copy of PY1 Data(H)'!$A$1:$A$288,'Copy of PY1 Data(H)'!$A$1:$CZ$288))</f>
        <v>#N/A</v>
      </c>
      <c r="R236" s="969" t="e" cm="1">
        <f t="array" ref="R236">_xlfn.XLOOKUP(R$1,'Copy of PY1 Data(H)'!$A$1:$CZ$1,_xlfn.XLOOKUP($A236,'Copy of PY1 Data(H)'!$A$1:$A$288,'Copy of PY1 Data(H)'!$A$1:$CZ$288))</f>
        <v>#N/A</v>
      </c>
      <c r="S236" s="969" t="e" cm="1">
        <f t="array" ref="S236">_xlfn.XLOOKUP(S$1,'Copy of PY1 Data(H)'!$A$1:$CZ$1,_xlfn.XLOOKUP($A236,'Copy of PY1 Data(H)'!$A$1:$A$288,'Copy of PY1 Data(H)'!$A$1:$CZ$288))</f>
        <v>#N/A</v>
      </c>
      <c r="T236" s="969" t="e" cm="1">
        <f t="array" ref="T236">_xlfn.XLOOKUP(T$1,'Copy of PY1 Data(H)'!$A$1:$CZ$1,_xlfn.XLOOKUP($A236,'Copy of PY1 Data(H)'!$A$1:$A$288,'Copy of PY1 Data(H)'!$A$1:$CZ$288))</f>
        <v>#N/A</v>
      </c>
      <c r="U236" s="969" t="e" cm="1">
        <f t="array" ref="U236">_xlfn.XLOOKUP(U$1,'Copy of PY1 Data(H)'!$A$1:$CZ$1,_xlfn.XLOOKUP($A236,'Copy of PY1 Data(H)'!$A$1:$A$288,'Copy of PY1 Data(H)'!$A$1:$CZ$288))</f>
        <v>#N/A</v>
      </c>
      <c r="V236" s="969" t="e" cm="1">
        <f t="array" ref="V236">_xlfn.XLOOKUP(V$1,'Copy of PY1 Data(H)'!$A$1:$CZ$1,_xlfn.XLOOKUP($A236,'Copy of PY1 Data(H)'!$A$1:$A$288,'Copy of PY1 Data(H)'!$A$1:$CZ$288))</f>
        <v>#N/A</v>
      </c>
      <c r="W236" s="969" t="e" cm="1">
        <f t="array" ref="W236">_xlfn.XLOOKUP(W$1,'Copy of PY1 Data(H)'!$A$1:$CZ$1,_xlfn.XLOOKUP($A236,'Copy of PY1 Data(H)'!$A$1:$A$288,'Copy of PY1 Data(H)'!$A$1:$CZ$288))</f>
        <v>#N/A</v>
      </c>
      <c r="X236" s="969" t="e" cm="1">
        <f t="array" ref="X236">_xlfn.XLOOKUP(X$1,'Copy of PY1 Data(H)'!$A$1:$CZ$1,_xlfn.XLOOKUP($A236,'Copy of PY1 Data(H)'!$A$1:$A$288,'Copy of PY1 Data(H)'!$A$1:$CZ$288))</f>
        <v>#N/A</v>
      </c>
      <c r="Y236" s="969" t="e" cm="1">
        <f t="array" ref="Y236">_xlfn.XLOOKUP(Y$1,'Copy of PY1 Data(H)'!$A$1:$CZ$1,_xlfn.XLOOKUP($A236,'Copy of PY1 Data(H)'!$A$1:$A$288,'Copy of PY1 Data(H)'!$A$1:$CZ$288))</f>
        <v>#N/A</v>
      </c>
      <c r="Z236" s="969" t="e" cm="1">
        <f t="array" ref="Z236">_xlfn.XLOOKUP(Z$1,'Copy of PY1 Data(H)'!$A$1:$CZ$1,_xlfn.XLOOKUP($A236,'Copy of PY1 Data(H)'!$A$1:$A$288,'Copy of PY1 Data(H)'!$A$1:$CZ$288))</f>
        <v>#N/A</v>
      </c>
      <c r="AA236" s="969" t="e" cm="1">
        <f t="array" ref="AA236">_xlfn.XLOOKUP(AA$1,'Copy of PY1 Data(H)'!$A$1:$CZ$1,_xlfn.XLOOKUP($A236,'Copy of PY1 Data(H)'!$A$1:$A$288,'Copy of PY1 Data(H)'!$A$1:$CZ$288))</f>
        <v>#N/A</v>
      </c>
      <c r="AB236" s="969" t="e" cm="1">
        <f t="array" ref="AB236">_xlfn.XLOOKUP(AB$1,'Copy of PY1 Data(H)'!$A$1:$CZ$1,_xlfn.XLOOKUP($A236,'Copy of PY1 Data(H)'!$A$1:$A$288,'Copy of PY1 Data(H)'!$A$1:$CZ$288))</f>
        <v>#N/A</v>
      </c>
      <c r="AC236" s="969" t="e" cm="1">
        <f t="array" ref="AC236">_xlfn.XLOOKUP(AC$1,'Copy of PY1 Data(H)'!$A$1:$CZ$1,_xlfn.XLOOKUP($A236,'Copy of PY1 Data(H)'!$A$1:$A$288,'Copy of PY1 Data(H)'!$A$1:$CZ$288))</f>
        <v>#N/A</v>
      </c>
      <c r="AD236" s="969" t="e" cm="1">
        <f t="array" ref="AD236">_xlfn.XLOOKUP(AD$1,'Copy of PY1 Data(H)'!$A$1:$CZ$1,_xlfn.XLOOKUP($A236,'Copy of PY1 Data(H)'!$A$1:$A$288,'Copy of PY1 Data(H)'!$A$1:$CZ$288))</f>
        <v>#N/A</v>
      </c>
      <c r="AE236" s="969" t="e" cm="1">
        <f t="array" ref="AE236">_xlfn.XLOOKUP(AE$1,'Copy of PY1 Data(H)'!$A$1:$CZ$1,_xlfn.XLOOKUP($A236,'Copy of PY1 Data(H)'!$A$1:$A$288,'Copy of PY1 Data(H)'!$A$1:$CZ$288))</f>
        <v>#N/A</v>
      </c>
      <c r="AF236" s="969" t="e" cm="1">
        <f t="array" ref="AF236">_xlfn.XLOOKUP(AF$1,'Copy of PY1 Data(H)'!$A$1:$CZ$1,_xlfn.XLOOKUP($A236,'Copy of PY1 Data(H)'!$A$1:$A$288,'Copy of PY1 Data(H)'!$A$1:$CZ$288))</f>
        <v>#N/A</v>
      </c>
      <c r="AG236" s="969" t="e" cm="1">
        <f t="array" ref="AG236">_xlfn.XLOOKUP(AG$1,'Copy of PY1 Data(H)'!$A$1:$CZ$1,_xlfn.XLOOKUP($A236,'Copy of PY1 Data(H)'!$A$1:$A$288,'Copy of PY1 Data(H)'!$A$1:$CZ$288))</f>
        <v>#N/A</v>
      </c>
      <c r="AH236" s="969" t="e" cm="1">
        <f t="array" ref="AH236">_xlfn.XLOOKUP(AH$1,'Copy of PY1 Data(H)'!$A$1:$CZ$1,_xlfn.XLOOKUP($A236,'Copy of PY1 Data(H)'!$A$1:$A$288,'Copy of PY1 Data(H)'!$A$1:$CZ$288))</f>
        <v>#N/A</v>
      </c>
      <c r="AI236" s="969" t="e" cm="1">
        <f t="array" ref="AI236">_xlfn.XLOOKUP(AI$1,'Copy of PY1 Data(H)'!$A$1:$CZ$1,_xlfn.XLOOKUP($A236,'Copy of PY1 Data(H)'!$A$1:$A$288,'Copy of PY1 Data(H)'!$A$1:$CZ$288))</f>
        <v>#N/A</v>
      </c>
      <c r="AJ236" s="969" t="e" cm="1">
        <f t="array" ref="AJ236">_xlfn.XLOOKUP(AJ$1,'Copy of PY1 Data(H)'!$A$1:$CZ$1,_xlfn.XLOOKUP($A236,'Copy of PY1 Data(H)'!$A$1:$A$288,'Copy of PY1 Data(H)'!$A$1:$CZ$288))</f>
        <v>#N/A</v>
      </c>
      <c r="AK236" s="969" t="e" cm="1">
        <f t="array" ref="AK236">_xlfn.XLOOKUP(AK$1,'Copy of PY1 Data(H)'!$A$1:$CZ$1,_xlfn.XLOOKUP($A236,'Copy of PY1 Data(H)'!$A$1:$A$288,'Copy of PY1 Data(H)'!$A$1:$CZ$288))</f>
        <v>#N/A</v>
      </c>
      <c r="AL236" s="969" t="e" cm="1">
        <f t="array" ref="AL236">_xlfn.XLOOKUP(AL$1,'Copy of PY1 Data(H)'!$A$1:$CZ$1,_xlfn.XLOOKUP($A236,'Copy of PY1 Data(H)'!$A$1:$A$288,'Copy of PY1 Data(H)'!$A$1:$CZ$288))</f>
        <v>#N/A</v>
      </c>
      <c r="AM236" s="969" t="e" cm="1">
        <f t="array" ref="AM236">_xlfn.XLOOKUP(AM$1,'Copy of PY1 Data(H)'!$A$1:$CZ$1,_xlfn.XLOOKUP($A236,'Copy of PY1 Data(H)'!$A$1:$A$288,'Copy of PY1 Data(H)'!$A$1:$CZ$288))</f>
        <v>#N/A</v>
      </c>
      <c r="AN236" s="969" t="e" cm="1">
        <f t="array" ref="AN236">_xlfn.XLOOKUP(AN$1,'Copy of PY1 Data(H)'!$A$1:$CZ$1,_xlfn.XLOOKUP($A236,'Copy of PY1 Data(H)'!$A$1:$A$288,'Copy of PY1 Data(H)'!$A$1:$CZ$288))</f>
        <v>#N/A</v>
      </c>
      <c r="AO236" s="969" t="e" cm="1">
        <f t="array" ref="AO236">_xlfn.XLOOKUP(AO$1,'Copy of PY1 Data(H)'!$A$1:$CZ$1,_xlfn.XLOOKUP($A236,'Copy of PY1 Data(H)'!$A$1:$A$288,'Copy of PY1 Data(H)'!$A$1:$CZ$288))</f>
        <v>#N/A</v>
      </c>
      <c r="AP236" s="969" t="e" cm="1">
        <f t="array" ref="AP236">_xlfn.XLOOKUP(AP$1,'Copy of PY1 Data(H)'!$A$1:$CZ$1,_xlfn.XLOOKUP($A236,'Copy of PY1 Data(H)'!$A$1:$A$288,'Copy of PY1 Data(H)'!$A$1:$CZ$288))</f>
        <v>#N/A</v>
      </c>
      <c r="AQ236" s="969" t="e" cm="1">
        <f t="array" ref="AQ236">_xlfn.XLOOKUP(AQ$1,'Copy of PY1 Data(H)'!$A$1:$CZ$1,_xlfn.XLOOKUP($A236,'Copy of PY1 Data(H)'!$A$1:$A$288,'Copy of PY1 Data(H)'!$A$1:$CZ$288))</f>
        <v>#N/A</v>
      </c>
      <c r="AR236" s="969" t="e" cm="1">
        <f t="array" ref="AR236">_xlfn.XLOOKUP(AR$1,'Copy of PY1 Data(H)'!$A$1:$CZ$1,_xlfn.XLOOKUP($A236,'Copy of PY1 Data(H)'!$A$1:$A$288,'Copy of PY1 Data(H)'!$A$1:$CZ$288))</f>
        <v>#N/A</v>
      </c>
      <c r="AS236" s="969" t="e" cm="1">
        <f t="array" ref="AS236">_xlfn.XLOOKUP(AS$1,'Copy of PY1 Data(H)'!$A$1:$CZ$1,_xlfn.XLOOKUP($A236,'Copy of PY1 Data(H)'!$A$1:$A$288,'Copy of PY1 Data(H)'!$A$1:$CZ$288))</f>
        <v>#N/A</v>
      </c>
      <c r="AT236" s="969" t="e" cm="1">
        <f t="array" ref="AT236">_xlfn.XLOOKUP(AT$1,'Copy of PY1 Data(H)'!$A$1:$CZ$1,_xlfn.XLOOKUP($A236,'Copy of PY1 Data(H)'!$A$1:$A$288,'Copy of PY1 Data(H)'!$A$1:$CZ$288))</f>
        <v>#N/A</v>
      </c>
      <c r="AU236" s="969" t="e" cm="1">
        <f t="array" ref="AU236">_xlfn.XLOOKUP(AU$1,'Copy of PY1 Data(H)'!$A$1:$CZ$1,_xlfn.XLOOKUP($A236,'Copy of PY1 Data(H)'!$A$1:$A$288,'Copy of PY1 Data(H)'!$A$1:$CZ$288))</f>
        <v>#N/A</v>
      </c>
      <c r="AV236" s="969" t="e" cm="1">
        <f t="array" ref="AV236">_xlfn.XLOOKUP(AV$1,'Copy of PY1 Data(H)'!$A$1:$CZ$1,_xlfn.XLOOKUP($A236,'Copy of PY1 Data(H)'!$A$1:$A$288,'Copy of PY1 Data(H)'!$A$1:$CZ$288))</f>
        <v>#N/A</v>
      </c>
      <c r="AW236" s="969" t="e" cm="1">
        <f t="array" ref="AW236">_xlfn.XLOOKUP(AW$1,'Copy of PY1 Data(H)'!$A$1:$CZ$1,_xlfn.XLOOKUP($A236,'Copy of PY1 Data(H)'!$A$1:$A$288,'Copy of PY1 Data(H)'!$A$1:$CZ$288))</f>
        <v>#N/A</v>
      </c>
      <c r="AX236" s="969" t="e" cm="1">
        <f t="array" ref="AX236">_xlfn.XLOOKUP(AX$1,'Copy of PY1 Data(H)'!$A$1:$CZ$1,_xlfn.XLOOKUP($A236,'Copy of PY1 Data(H)'!$A$1:$A$288,'Copy of PY1 Data(H)'!$A$1:$CZ$288))</f>
        <v>#N/A</v>
      </c>
      <c r="AY236" s="969" t="e" cm="1">
        <f t="array" ref="AY236">_xlfn.XLOOKUP(AY$1,'Copy of PY1 Data(H)'!$A$1:$CZ$1,_xlfn.XLOOKUP($A236,'Copy of PY1 Data(H)'!$A$1:$A$288,'Copy of PY1 Data(H)'!$A$1:$CZ$288))</f>
        <v>#N/A</v>
      </c>
      <c r="AZ236" s="969" t="e" cm="1">
        <f t="array" ref="AZ236">_xlfn.XLOOKUP(AZ$1,'Copy of PY1 Data(H)'!$A$1:$CZ$1,_xlfn.XLOOKUP($A236,'Copy of PY1 Data(H)'!$A$1:$A$288,'Copy of PY1 Data(H)'!$A$1:$CZ$288))</f>
        <v>#N/A</v>
      </c>
      <c r="BA236" s="969" t="e" cm="1">
        <f t="array" ref="BA236">_xlfn.XLOOKUP(BA$1,'Copy of PY1 Data(H)'!$A$1:$CZ$1,_xlfn.XLOOKUP($A236,'Copy of PY1 Data(H)'!$A$1:$A$288,'Copy of PY1 Data(H)'!$A$1:$CZ$288))</f>
        <v>#N/A</v>
      </c>
      <c r="BB236" s="969" t="e" cm="1">
        <f t="array" ref="BB236">_xlfn.XLOOKUP(BB$1,'Copy of PY1 Data(H)'!$A$1:$CZ$1,_xlfn.XLOOKUP($A236,'Copy of PY1 Data(H)'!$A$1:$A$288,'Copy of PY1 Data(H)'!$A$1:$CZ$288))</f>
        <v>#N/A</v>
      </c>
      <c r="BC236" s="969" t="e" cm="1">
        <f t="array" ref="BC236">_xlfn.XLOOKUP(BC$1,'Copy of PY1 Data(H)'!$A$1:$CZ$1,_xlfn.XLOOKUP($A236,'Copy of PY1 Data(H)'!$A$1:$A$288,'Copy of PY1 Data(H)'!$A$1:$CZ$288))</f>
        <v>#N/A</v>
      </c>
      <c r="BD236" s="969" t="e" cm="1">
        <f t="array" ref="BD236">_xlfn.XLOOKUP(BD$1,'Copy of PY1 Data(H)'!$A$1:$CZ$1,_xlfn.XLOOKUP($A236,'Copy of PY1 Data(H)'!$A$1:$A$288,'Copy of PY1 Data(H)'!$A$1:$CZ$288))</f>
        <v>#N/A</v>
      </c>
      <c r="BE236" s="969" t="e" cm="1">
        <f t="array" ref="BE236">_xlfn.XLOOKUP(BE$1,'Copy of PY1 Data(H)'!$A$1:$CZ$1,_xlfn.XLOOKUP($A236,'Copy of PY1 Data(H)'!$A$1:$A$288,'Copy of PY1 Data(H)'!$A$1:$CZ$288))</f>
        <v>#N/A</v>
      </c>
      <c r="BF236" s="969" t="e" cm="1">
        <f t="array" ref="BF236">_xlfn.XLOOKUP(BF$1,'Copy of PY1 Data(H)'!$A$1:$CZ$1,_xlfn.XLOOKUP($A236,'Copy of PY1 Data(H)'!$A$1:$A$288,'Copy of PY1 Data(H)'!$A$1:$CZ$288))</f>
        <v>#N/A</v>
      </c>
      <c r="BG236" s="969" t="e" cm="1">
        <f t="array" ref="BG236">_xlfn.XLOOKUP(BG$1,'Copy of PY1 Data(H)'!$A$1:$CZ$1,_xlfn.XLOOKUP($A236,'Copy of PY1 Data(H)'!$A$1:$A$288,'Copy of PY1 Data(H)'!$A$1:$CZ$288))</f>
        <v>#N/A</v>
      </c>
      <c r="BH236" s="969" t="e" cm="1">
        <f t="array" ref="BH236">_xlfn.XLOOKUP(BH$1,'Copy of PY1 Data(H)'!$A$1:$CZ$1,_xlfn.XLOOKUP($A236,'Copy of PY1 Data(H)'!$A$1:$A$288,'Copy of PY1 Data(H)'!$A$1:$CZ$288))</f>
        <v>#N/A</v>
      </c>
      <c r="BI236" s="969" t="e" cm="1">
        <f t="array" ref="BI236">_xlfn.XLOOKUP(BI$1,'Copy of PY1 Data(H)'!$A$1:$CZ$1,_xlfn.XLOOKUP($A236,'Copy of PY1 Data(H)'!$A$1:$A$288,'Copy of PY1 Data(H)'!$A$1:$CZ$288))</f>
        <v>#N/A</v>
      </c>
      <c r="BJ236" s="969" t="e" cm="1">
        <f t="array" ref="BJ236">_xlfn.XLOOKUP(BJ$1,'Copy of PY1 Data(H)'!$A$1:$CZ$1,_xlfn.XLOOKUP($A236,'Copy of PY1 Data(H)'!$A$1:$A$288,'Copy of PY1 Data(H)'!$A$1:$CZ$288))</f>
        <v>#N/A</v>
      </c>
      <c r="BK236" s="969" t="e" cm="1">
        <f t="array" ref="BK236">_xlfn.XLOOKUP(BK$1,'Copy of PY1 Data(H)'!$A$1:$CZ$1,_xlfn.XLOOKUP($A236,'Copy of PY1 Data(H)'!$A$1:$A$288,'Copy of PY1 Data(H)'!$A$1:$CZ$288))</f>
        <v>#N/A</v>
      </c>
      <c r="BL236" s="969" t="e" cm="1">
        <f t="array" ref="BL236">_xlfn.XLOOKUP(BL$1,'Copy of PY1 Data(H)'!$A$1:$CZ$1,_xlfn.XLOOKUP($A236,'Copy of PY1 Data(H)'!$A$1:$A$288,'Copy of PY1 Data(H)'!$A$1:$CZ$288))</f>
        <v>#N/A</v>
      </c>
      <c r="BM236" s="969" t="e" cm="1">
        <f t="array" ref="BM236">_xlfn.XLOOKUP(BM$1,'Copy of PY1 Data(H)'!$A$1:$CZ$1,_xlfn.XLOOKUP($A236,'Copy of PY1 Data(H)'!$A$1:$A$288,'Copy of PY1 Data(H)'!$A$1:$CZ$288))</f>
        <v>#N/A</v>
      </c>
      <c r="BN236" s="969" t="e" cm="1">
        <f t="array" ref="BN236">_xlfn.XLOOKUP(BN$1,'Copy of PY1 Data(H)'!$A$1:$CZ$1,_xlfn.XLOOKUP($A236,'Copy of PY1 Data(H)'!$A$1:$A$288,'Copy of PY1 Data(H)'!$A$1:$CZ$288))</f>
        <v>#N/A</v>
      </c>
      <c r="BO236" s="969" t="e" cm="1">
        <f t="array" ref="BO236">_xlfn.XLOOKUP(BO$1,'Copy of PY1 Data(H)'!$A$1:$CZ$1,_xlfn.XLOOKUP($A236,'Copy of PY1 Data(H)'!$A$1:$A$288,'Copy of PY1 Data(H)'!$A$1:$CZ$288))</f>
        <v>#N/A</v>
      </c>
      <c r="BP236" s="969" t="e" cm="1">
        <f t="array" ref="BP236">_xlfn.XLOOKUP(BP$1,'Copy of PY1 Data(H)'!$A$1:$CZ$1,_xlfn.XLOOKUP($A236,'Copy of PY1 Data(H)'!$A$1:$A$288,'Copy of PY1 Data(H)'!$A$1:$CZ$288))</f>
        <v>#N/A</v>
      </c>
      <c r="BQ236" s="969" t="e" cm="1">
        <f t="array" ref="BQ236">_xlfn.XLOOKUP(BQ$1,'Copy of PY1 Data(H)'!$A$1:$CZ$1,_xlfn.XLOOKUP($A236,'Copy of PY1 Data(H)'!$A$1:$A$288,'Copy of PY1 Data(H)'!$A$1:$CZ$288))</f>
        <v>#N/A</v>
      </c>
      <c r="BR236" s="969" t="e" cm="1">
        <f t="array" ref="BR236">_xlfn.XLOOKUP(BR$1,'Copy of PY1 Data(H)'!$A$1:$CZ$1,_xlfn.XLOOKUP($A236,'Copy of PY1 Data(H)'!$A$1:$A$288,'Copy of PY1 Data(H)'!$A$1:$CZ$288))</f>
        <v>#N/A</v>
      </c>
      <c r="BS236" s="969" t="e" cm="1">
        <f t="array" ref="BS236">_xlfn.XLOOKUP(BS$1,'Copy of PY1 Data(H)'!$A$1:$CZ$1,_xlfn.XLOOKUP($A236,'Copy of PY1 Data(H)'!$A$1:$A$288,'Copy of PY1 Data(H)'!$A$1:$CZ$288))</f>
        <v>#N/A</v>
      </c>
      <c r="BT236" s="969" t="e" cm="1">
        <f t="array" ref="BT236">_xlfn.XLOOKUP(BT$1,'Copy of PY1 Data(H)'!$A$1:$CZ$1,_xlfn.XLOOKUP($A236,'Copy of PY1 Data(H)'!$A$1:$A$288,'Copy of PY1 Data(H)'!$A$1:$CZ$288))</f>
        <v>#N/A</v>
      </c>
      <c r="BU236" s="969" t="e" cm="1">
        <f t="array" ref="BU236">_xlfn.XLOOKUP(BU$1,'Copy of PY1 Data(H)'!$A$1:$CZ$1,_xlfn.XLOOKUP($A236,'Copy of PY1 Data(H)'!$A$1:$A$288,'Copy of PY1 Data(H)'!$A$1:$CZ$288))</f>
        <v>#N/A</v>
      </c>
      <c r="BV236" s="969" t="e" cm="1">
        <f t="array" ref="BV236">_xlfn.XLOOKUP(BV$1,'Copy of PY1 Data(H)'!$A$1:$CZ$1,_xlfn.XLOOKUP($A236,'Copy of PY1 Data(H)'!$A$1:$A$288,'Copy of PY1 Data(H)'!$A$1:$CZ$288))</f>
        <v>#N/A</v>
      </c>
      <c r="BW236" s="969" t="e" cm="1">
        <f t="array" ref="BW236">_xlfn.XLOOKUP(BW$1,'Copy of PY1 Data(H)'!$A$1:$CZ$1,_xlfn.XLOOKUP($A236,'Copy of PY1 Data(H)'!$A$1:$A$288,'Copy of PY1 Data(H)'!$A$1:$CZ$288))</f>
        <v>#N/A</v>
      </c>
      <c r="BX236" s="969" t="e" cm="1">
        <f t="array" ref="BX236">_xlfn.XLOOKUP(BX$1,'Copy of PY1 Data(H)'!$A$1:$CZ$1,_xlfn.XLOOKUP($A236,'Copy of PY1 Data(H)'!$A$1:$A$288,'Copy of PY1 Data(H)'!$A$1:$CZ$288))</f>
        <v>#N/A</v>
      </c>
      <c r="BY236" s="969" t="e" cm="1">
        <f t="array" ref="BY236">_xlfn.XLOOKUP(BY$1,'Copy of PY1 Data(H)'!$A$1:$CZ$1,_xlfn.XLOOKUP($A236,'Copy of PY1 Data(H)'!$A$1:$A$288,'Copy of PY1 Data(H)'!$A$1:$CZ$288))</f>
        <v>#N/A</v>
      </c>
      <c r="BZ236" s="969" t="e" cm="1">
        <f t="array" ref="BZ236">_xlfn.XLOOKUP(BZ$1,'Copy of PY1 Data(H)'!$A$1:$CZ$1,_xlfn.XLOOKUP($A236,'Copy of PY1 Data(H)'!$A$1:$A$288,'Copy of PY1 Data(H)'!$A$1:$CZ$288))</f>
        <v>#N/A</v>
      </c>
      <c r="CA236" s="969" t="e" cm="1">
        <f t="array" ref="CA236">_xlfn.XLOOKUP(CA$1,'Copy of PY1 Data(H)'!$A$1:$CZ$1,_xlfn.XLOOKUP($A236,'Copy of PY1 Data(H)'!$A$1:$A$288,'Copy of PY1 Data(H)'!$A$1:$CZ$288))</f>
        <v>#N/A</v>
      </c>
      <c r="CB236" s="969" t="e" cm="1">
        <f t="array" ref="CB236">_xlfn.XLOOKUP(CB$1,'Copy of PY1 Data(H)'!$A$1:$CZ$1,_xlfn.XLOOKUP($A236,'Copy of PY1 Data(H)'!$A$1:$A$288,'Copy of PY1 Data(H)'!$A$1:$CZ$288))</f>
        <v>#N/A</v>
      </c>
      <c r="CC236" s="969" t="e" cm="1">
        <f t="array" ref="CC236">_xlfn.XLOOKUP(CC$1,'Copy of PY1 Data(H)'!$A$1:$CZ$1,_xlfn.XLOOKUP($A236,'Copy of PY1 Data(H)'!$A$1:$A$288,'Copy of PY1 Data(H)'!$A$1:$CZ$288))</f>
        <v>#N/A</v>
      </c>
      <c r="CD236" s="969" t="e" cm="1">
        <f t="array" ref="CD236">_xlfn.XLOOKUP(CD$1,'Copy of PY1 Data(H)'!$A$1:$CZ$1,_xlfn.XLOOKUP($A236,'Copy of PY1 Data(H)'!$A$1:$A$288,'Copy of PY1 Data(H)'!$A$1:$CZ$288))</f>
        <v>#N/A</v>
      </c>
    </row>
    <row r="237" spans="1:82" s="968" customFormat="1" x14ac:dyDescent="0.3">
      <c r="A237" s="968" t="s">
        <v>2969</v>
      </c>
      <c r="D237" s="968" t="e" cm="1">
        <f t="array" ref="D237">_xlfn.XLOOKUP(D$1,'Copy of PY1 Data(H)'!$A$1:$CZ$1,_xlfn.XLOOKUP($A237,'Copy of PY1 Data(H)'!$A$1:$A$288,'Copy of PY1 Data(H)'!$A$1:$CZ$288))</f>
        <v>#N/A</v>
      </c>
      <c r="E237" s="968" t="e" cm="1">
        <f t="array" ref="E237">_xlfn.XLOOKUP(E$1,'Copy of PY1 Data(H)'!$A$1:$CZ$1,_xlfn.XLOOKUP($A237,'Copy of PY1 Data(H)'!$A$1:$A$288,'Copy of PY1 Data(H)'!$A$1:$CZ$288))</f>
        <v>#N/A</v>
      </c>
      <c r="F237" s="968" t="e" cm="1">
        <f t="array" ref="F237">_xlfn.XLOOKUP(F$1,'Copy of PY1 Data(H)'!$A$1:$CZ$1,_xlfn.XLOOKUP($A237,'Copy of PY1 Data(H)'!$A$1:$A$288,'Copy of PY1 Data(H)'!$A$1:$CZ$288))</f>
        <v>#N/A</v>
      </c>
      <c r="G237" s="968" t="e" cm="1">
        <f t="array" ref="G237">_xlfn.XLOOKUP(G$1,'Copy of PY1 Data(H)'!$A$1:$CZ$1,_xlfn.XLOOKUP($A237,'Copy of PY1 Data(H)'!$A$1:$A$288,'Copy of PY1 Data(H)'!$A$1:$CZ$288))</f>
        <v>#N/A</v>
      </c>
      <c r="H237" s="968" t="e" cm="1">
        <f t="array" ref="H237">_xlfn.XLOOKUP(H$1,'Copy of PY1 Data(H)'!$A$1:$CZ$1,_xlfn.XLOOKUP($A237,'Copy of PY1 Data(H)'!$A$1:$A$288,'Copy of PY1 Data(H)'!$A$1:$CZ$288))</f>
        <v>#N/A</v>
      </c>
      <c r="I237" s="968" t="e" cm="1">
        <f t="array" ref="I237">_xlfn.XLOOKUP(I$1,'Copy of PY1 Data(H)'!$A$1:$CZ$1,_xlfn.XLOOKUP($A237,'Copy of PY1 Data(H)'!$A$1:$A$288,'Copy of PY1 Data(H)'!$A$1:$CZ$288))</f>
        <v>#N/A</v>
      </c>
      <c r="J237" s="968" t="e" cm="1">
        <f t="array" ref="J237">_xlfn.XLOOKUP(J$1,'Copy of PY1 Data(H)'!$A$1:$CZ$1,_xlfn.XLOOKUP($A237,'Copy of PY1 Data(H)'!$A$1:$A$288,'Copy of PY1 Data(H)'!$A$1:$CZ$288))</f>
        <v>#N/A</v>
      </c>
      <c r="K237" s="968" t="e" cm="1">
        <f t="array" ref="K237">_xlfn.XLOOKUP(K$1,'Copy of PY1 Data(H)'!$A$1:$CZ$1,_xlfn.XLOOKUP($A237,'Copy of PY1 Data(H)'!$A$1:$A$288,'Copy of PY1 Data(H)'!$A$1:$CZ$288))</f>
        <v>#N/A</v>
      </c>
      <c r="L237" s="968" t="e" cm="1">
        <f t="array" ref="L237">_xlfn.XLOOKUP(L$1,'Copy of PY1 Data(H)'!$A$1:$CZ$1,_xlfn.XLOOKUP($A237,'Copy of PY1 Data(H)'!$A$1:$A$288,'Copy of PY1 Data(H)'!$A$1:$CZ$288))</f>
        <v>#N/A</v>
      </c>
      <c r="M237" s="968" t="e" cm="1">
        <f t="array" ref="M237">_xlfn.XLOOKUP(M$1,'Copy of PY1 Data(H)'!$A$1:$CZ$1,_xlfn.XLOOKUP($A237,'Copy of PY1 Data(H)'!$A$1:$A$288,'Copy of PY1 Data(H)'!$A$1:$CZ$288))</f>
        <v>#N/A</v>
      </c>
      <c r="N237" s="968" t="e" cm="1">
        <f t="array" ref="N237">_xlfn.XLOOKUP(N$1,'Copy of PY1 Data(H)'!$A$1:$CZ$1,_xlfn.XLOOKUP($A237,'Copy of PY1 Data(H)'!$A$1:$A$288,'Copy of PY1 Data(H)'!$A$1:$CZ$288))</f>
        <v>#N/A</v>
      </c>
      <c r="O237" s="968" t="e" cm="1">
        <f t="array" ref="O237">_xlfn.XLOOKUP(O$1,'Copy of PY1 Data(H)'!$A$1:$CZ$1,_xlfn.XLOOKUP($A237,'Copy of PY1 Data(H)'!$A$1:$A$288,'Copy of PY1 Data(H)'!$A$1:$CZ$288))</f>
        <v>#N/A</v>
      </c>
      <c r="P237" s="968" t="e" cm="1">
        <f t="array" ref="P237">_xlfn.XLOOKUP(P$1,'Copy of PY1 Data(H)'!$A$1:$CZ$1,_xlfn.XLOOKUP($A237,'Copy of PY1 Data(H)'!$A$1:$A$288,'Copy of PY1 Data(H)'!$A$1:$CZ$288))</f>
        <v>#N/A</v>
      </c>
      <c r="Q237" s="968" t="e" cm="1">
        <f t="array" ref="Q237">_xlfn.XLOOKUP(Q$1,'Copy of PY1 Data(H)'!$A$1:$CZ$1,_xlfn.XLOOKUP($A237,'Copy of PY1 Data(H)'!$A$1:$A$288,'Copy of PY1 Data(H)'!$A$1:$CZ$288))</f>
        <v>#N/A</v>
      </c>
      <c r="R237" s="968" t="e" cm="1">
        <f t="array" ref="R237">_xlfn.XLOOKUP(R$1,'Copy of PY1 Data(H)'!$A$1:$CZ$1,_xlfn.XLOOKUP($A237,'Copy of PY1 Data(H)'!$A$1:$A$288,'Copy of PY1 Data(H)'!$A$1:$CZ$288))</f>
        <v>#N/A</v>
      </c>
      <c r="S237" s="968" t="e" cm="1">
        <f t="array" ref="S237">_xlfn.XLOOKUP(S$1,'Copy of PY1 Data(H)'!$A$1:$CZ$1,_xlfn.XLOOKUP($A237,'Copy of PY1 Data(H)'!$A$1:$A$288,'Copy of PY1 Data(H)'!$A$1:$CZ$288))</f>
        <v>#N/A</v>
      </c>
      <c r="T237" s="968" t="e" cm="1">
        <f t="array" ref="T237">_xlfn.XLOOKUP(T$1,'Copy of PY1 Data(H)'!$A$1:$CZ$1,_xlfn.XLOOKUP($A237,'Copy of PY1 Data(H)'!$A$1:$A$288,'Copy of PY1 Data(H)'!$A$1:$CZ$288))</f>
        <v>#N/A</v>
      </c>
      <c r="U237" s="968" t="e" cm="1">
        <f t="array" ref="U237">_xlfn.XLOOKUP(U$1,'Copy of PY1 Data(H)'!$A$1:$CZ$1,_xlfn.XLOOKUP($A237,'Copy of PY1 Data(H)'!$A$1:$A$288,'Copy of PY1 Data(H)'!$A$1:$CZ$288))</f>
        <v>#N/A</v>
      </c>
      <c r="V237" s="968" t="e" cm="1">
        <f t="array" ref="V237">_xlfn.XLOOKUP(V$1,'Copy of PY1 Data(H)'!$A$1:$CZ$1,_xlfn.XLOOKUP($A237,'Copy of PY1 Data(H)'!$A$1:$A$288,'Copy of PY1 Data(H)'!$A$1:$CZ$288))</f>
        <v>#N/A</v>
      </c>
      <c r="W237" s="968" t="e" cm="1">
        <f t="array" ref="W237">_xlfn.XLOOKUP(W$1,'Copy of PY1 Data(H)'!$A$1:$CZ$1,_xlfn.XLOOKUP($A237,'Copy of PY1 Data(H)'!$A$1:$A$288,'Copy of PY1 Data(H)'!$A$1:$CZ$288))</f>
        <v>#N/A</v>
      </c>
      <c r="X237" s="968" t="e" cm="1">
        <f t="array" ref="X237">_xlfn.XLOOKUP(X$1,'Copy of PY1 Data(H)'!$A$1:$CZ$1,_xlfn.XLOOKUP($A237,'Copy of PY1 Data(H)'!$A$1:$A$288,'Copy of PY1 Data(H)'!$A$1:$CZ$288))</f>
        <v>#N/A</v>
      </c>
      <c r="Y237" s="968" t="e" cm="1">
        <f t="array" ref="Y237">_xlfn.XLOOKUP(Y$1,'Copy of PY1 Data(H)'!$A$1:$CZ$1,_xlfn.XLOOKUP($A237,'Copy of PY1 Data(H)'!$A$1:$A$288,'Copy of PY1 Data(H)'!$A$1:$CZ$288))</f>
        <v>#N/A</v>
      </c>
      <c r="Z237" s="968" t="e" cm="1">
        <f t="array" ref="Z237">_xlfn.XLOOKUP(Z$1,'Copy of PY1 Data(H)'!$A$1:$CZ$1,_xlfn.XLOOKUP($A237,'Copy of PY1 Data(H)'!$A$1:$A$288,'Copy of PY1 Data(H)'!$A$1:$CZ$288))</f>
        <v>#N/A</v>
      </c>
      <c r="AA237" s="968" t="e" cm="1">
        <f t="array" ref="AA237">_xlfn.XLOOKUP(AA$1,'Copy of PY1 Data(H)'!$A$1:$CZ$1,_xlfn.XLOOKUP($A237,'Copy of PY1 Data(H)'!$A$1:$A$288,'Copy of PY1 Data(H)'!$A$1:$CZ$288))</f>
        <v>#N/A</v>
      </c>
      <c r="AB237" s="968" t="e" cm="1">
        <f t="array" ref="AB237">_xlfn.XLOOKUP(AB$1,'Copy of PY1 Data(H)'!$A$1:$CZ$1,_xlfn.XLOOKUP($A237,'Copy of PY1 Data(H)'!$A$1:$A$288,'Copy of PY1 Data(H)'!$A$1:$CZ$288))</f>
        <v>#N/A</v>
      </c>
      <c r="AC237" s="968" t="e" cm="1">
        <f t="array" ref="AC237">_xlfn.XLOOKUP(AC$1,'Copy of PY1 Data(H)'!$A$1:$CZ$1,_xlfn.XLOOKUP($A237,'Copy of PY1 Data(H)'!$A$1:$A$288,'Copy of PY1 Data(H)'!$A$1:$CZ$288))</f>
        <v>#N/A</v>
      </c>
      <c r="AD237" s="968" t="e" cm="1">
        <f t="array" ref="AD237">_xlfn.XLOOKUP(AD$1,'Copy of PY1 Data(H)'!$A$1:$CZ$1,_xlfn.XLOOKUP($A237,'Copy of PY1 Data(H)'!$A$1:$A$288,'Copy of PY1 Data(H)'!$A$1:$CZ$288))</f>
        <v>#N/A</v>
      </c>
      <c r="AE237" s="968" t="e" cm="1">
        <f t="array" ref="AE237">_xlfn.XLOOKUP(AE$1,'Copy of PY1 Data(H)'!$A$1:$CZ$1,_xlfn.XLOOKUP($A237,'Copy of PY1 Data(H)'!$A$1:$A$288,'Copy of PY1 Data(H)'!$A$1:$CZ$288))</f>
        <v>#N/A</v>
      </c>
      <c r="AF237" s="968" t="e" cm="1">
        <f t="array" ref="AF237">_xlfn.XLOOKUP(AF$1,'Copy of PY1 Data(H)'!$A$1:$CZ$1,_xlfn.XLOOKUP($A237,'Copy of PY1 Data(H)'!$A$1:$A$288,'Copy of PY1 Data(H)'!$A$1:$CZ$288))</f>
        <v>#N/A</v>
      </c>
      <c r="AG237" s="968" t="e" cm="1">
        <f t="array" ref="AG237">_xlfn.XLOOKUP(AG$1,'Copy of PY1 Data(H)'!$A$1:$CZ$1,_xlfn.XLOOKUP($A237,'Copy of PY1 Data(H)'!$A$1:$A$288,'Copy of PY1 Data(H)'!$A$1:$CZ$288))</f>
        <v>#N/A</v>
      </c>
      <c r="AH237" s="968" t="e" cm="1">
        <f t="array" ref="AH237">_xlfn.XLOOKUP(AH$1,'Copy of PY1 Data(H)'!$A$1:$CZ$1,_xlfn.XLOOKUP($A237,'Copy of PY1 Data(H)'!$A$1:$A$288,'Copy of PY1 Data(H)'!$A$1:$CZ$288))</f>
        <v>#N/A</v>
      </c>
      <c r="AI237" s="968" t="e" cm="1">
        <f t="array" ref="AI237">_xlfn.XLOOKUP(AI$1,'Copy of PY1 Data(H)'!$A$1:$CZ$1,_xlfn.XLOOKUP($A237,'Copy of PY1 Data(H)'!$A$1:$A$288,'Copy of PY1 Data(H)'!$A$1:$CZ$288))</f>
        <v>#N/A</v>
      </c>
      <c r="AJ237" s="968" t="e" cm="1">
        <f t="array" ref="AJ237">_xlfn.XLOOKUP(AJ$1,'Copy of PY1 Data(H)'!$A$1:$CZ$1,_xlfn.XLOOKUP($A237,'Copy of PY1 Data(H)'!$A$1:$A$288,'Copy of PY1 Data(H)'!$A$1:$CZ$288))</f>
        <v>#N/A</v>
      </c>
      <c r="AK237" s="968" t="e" cm="1">
        <f t="array" ref="AK237">_xlfn.XLOOKUP(AK$1,'Copy of PY1 Data(H)'!$A$1:$CZ$1,_xlfn.XLOOKUP($A237,'Copy of PY1 Data(H)'!$A$1:$A$288,'Copy of PY1 Data(H)'!$A$1:$CZ$288))</f>
        <v>#N/A</v>
      </c>
      <c r="AL237" s="968" t="e" cm="1">
        <f t="array" ref="AL237">_xlfn.XLOOKUP(AL$1,'Copy of PY1 Data(H)'!$A$1:$CZ$1,_xlfn.XLOOKUP($A237,'Copy of PY1 Data(H)'!$A$1:$A$288,'Copy of PY1 Data(H)'!$A$1:$CZ$288))</f>
        <v>#N/A</v>
      </c>
      <c r="AM237" s="968" t="e" cm="1">
        <f t="array" ref="AM237">_xlfn.XLOOKUP(AM$1,'Copy of PY1 Data(H)'!$A$1:$CZ$1,_xlfn.XLOOKUP($A237,'Copy of PY1 Data(H)'!$A$1:$A$288,'Copy of PY1 Data(H)'!$A$1:$CZ$288))</f>
        <v>#N/A</v>
      </c>
      <c r="AN237" s="968" t="e" cm="1">
        <f t="array" ref="AN237">_xlfn.XLOOKUP(AN$1,'Copy of PY1 Data(H)'!$A$1:$CZ$1,_xlfn.XLOOKUP($A237,'Copy of PY1 Data(H)'!$A$1:$A$288,'Copy of PY1 Data(H)'!$A$1:$CZ$288))</f>
        <v>#N/A</v>
      </c>
      <c r="AO237" s="968" t="e" cm="1">
        <f t="array" ref="AO237">_xlfn.XLOOKUP(AO$1,'Copy of PY1 Data(H)'!$A$1:$CZ$1,_xlfn.XLOOKUP($A237,'Copy of PY1 Data(H)'!$A$1:$A$288,'Copy of PY1 Data(H)'!$A$1:$CZ$288))</f>
        <v>#N/A</v>
      </c>
      <c r="AP237" s="968" t="e" cm="1">
        <f t="array" ref="AP237">_xlfn.XLOOKUP(AP$1,'Copy of PY1 Data(H)'!$A$1:$CZ$1,_xlfn.XLOOKUP($A237,'Copy of PY1 Data(H)'!$A$1:$A$288,'Copy of PY1 Data(H)'!$A$1:$CZ$288))</f>
        <v>#N/A</v>
      </c>
      <c r="AQ237" s="968" t="e" cm="1">
        <f t="array" ref="AQ237">_xlfn.XLOOKUP(AQ$1,'Copy of PY1 Data(H)'!$A$1:$CZ$1,_xlfn.XLOOKUP($A237,'Copy of PY1 Data(H)'!$A$1:$A$288,'Copy of PY1 Data(H)'!$A$1:$CZ$288))</f>
        <v>#N/A</v>
      </c>
      <c r="AR237" s="968" t="e" cm="1">
        <f t="array" ref="AR237">_xlfn.XLOOKUP(AR$1,'Copy of PY1 Data(H)'!$A$1:$CZ$1,_xlfn.XLOOKUP($A237,'Copy of PY1 Data(H)'!$A$1:$A$288,'Copy of PY1 Data(H)'!$A$1:$CZ$288))</f>
        <v>#N/A</v>
      </c>
      <c r="AS237" s="968" t="e" cm="1">
        <f t="array" ref="AS237">_xlfn.XLOOKUP(AS$1,'Copy of PY1 Data(H)'!$A$1:$CZ$1,_xlfn.XLOOKUP($A237,'Copy of PY1 Data(H)'!$A$1:$A$288,'Copy of PY1 Data(H)'!$A$1:$CZ$288))</f>
        <v>#N/A</v>
      </c>
      <c r="AT237" s="968" t="e" cm="1">
        <f t="array" ref="AT237">_xlfn.XLOOKUP(AT$1,'Copy of PY1 Data(H)'!$A$1:$CZ$1,_xlfn.XLOOKUP($A237,'Copy of PY1 Data(H)'!$A$1:$A$288,'Copy of PY1 Data(H)'!$A$1:$CZ$288))</f>
        <v>#N/A</v>
      </c>
      <c r="AU237" s="968" t="e" cm="1">
        <f t="array" ref="AU237">_xlfn.XLOOKUP(AU$1,'Copy of PY1 Data(H)'!$A$1:$CZ$1,_xlfn.XLOOKUP($A237,'Copy of PY1 Data(H)'!$A$1:$A$288,'Copy of PY1 Data(H)'!$A$1:$CZ$288))</f>
        <v>#N/A</v>
      </c>
      <c r="AV237" s="968" t="e" cm="1">
        <f t="array" ref="AV237">_xlfn.XLOOKUP(AV$1,'Copy of PY1 Data(H)'!$A$1:$CZ$1,_xlfn.XLOOKUP($A237,'Copy of PY1 Data(H)'!$A$1:$A$288,'Copy of PY1 Data(H)'!$A$1:$CZ$288))</f>
        <v>#N/A</v>
      </c>
      <c r="AW237" s="968" t="e" cm="1">
        <f t="array" ref="AW237">_xlfn.XLOOKUP(AW$1,'Copy of PY1 Data(H)'!$A$1:$CZ$1,_xlfn.XLOOKUP($A237,'Copy of PY1 Data(H)'!$A$1:$A$288,'Copy of PY1 Data(H)'!$A$1:$CZ$288))</f>
        <v>#N/A</v>
      </c>
      <c r="AX237" s="968" t="e" cm="1">
        <f t="array" ref="AX237">_xlfn.XLOOKUP(AX$1,'Copy of PY1 Data(H)'!$A$1:$CZ$1,_xlfn.XLOOKUP($A237,'Copy of PY1 Data(H)'!$A$1:$A$288,'Copy of PY1 Data(H)'!$A$1:$CZ$288))</f>
        <v>#N/A</v>
      </c>
      <c r="AY237" s="968" t="e" cm="1">
        <f t="array" ref="AY237">_xlfn.XLOOKUP(AY$1,'Copy of PY1 Data(H)'!$A$1:$CZ$1,_xlfn.XLOOKUP($A237,'Copy of PY1 Data(H)'!$A$1:$A$288,'Copy of PY1 Data(H)'!$A$1:$CZ$288))</f>
        <v>#N/A</v>
      </c>
      <c r="AZ237" s="968" t="e" cm="1">
        <f t="array" ref="AZ237">_xlfn.XLOOKUP(AZ$1,'Copy of PY1 Data(H)'!$A$1:$CZ$1,_xlfn.XLOOKUP($A237,'Copy of PY1 Data(H)'!$A$1:$A$288,'Copy of PY1 Data(H)'!$A$1:$CZ$288))</f>
        <v>#N/A</v>
      </c>
      <c r="BA237" s="968" t="e" cm="1">
        <f t="array" ref="BA237">_xlfn.XLOOKUP(BA$1,'Copy of PY1 Data(H)'!$A$1:$CZ$1,_xlfn.XLOOKUP($A237,'Copy of PY1 Data(H)'!$A$1:$A$288,'Copy of PY1 Data(H)'!$A$1:$CZ$288))</f>
        <v>#N/A</v>
      </c>
      <c r="BB237" s="968" t="e" cm="1">
        <f t="array" ref="BB237">_xlfn.XLOOKUP(BB$1,'Copy of PY1 Data(H)'!$A$1:$CZ$1,_xlfn.XLOOKUP($A237,'Copy of PY1 Data(H)'!$A$1:$A$288,'Copy of PY1 Data(H)'!$A$1:$CZ$288))</f>
        <v>#N/A</v>
      </c>
      <c r="BC237" s="968" t="e" cm="1">
        <f t="array" ref="BC237">_xlfn.XLOOKUP(BC$1,'Copy of PY1 Data(H)'!$A$1:$CZ$1,_xlfn.XLOOKUP($A237,'Copy of PY1 Data(H)'!$A$1:$A$288,'Copy of PY1 Data(H)'!$A$1:$CZ$288))</f>
        <v>#N/A</v>
      </c>
      <c r="BD237" s="968" t="e" cm="1">
        <f t="array" ref="BD237">_xlfn.XLOOKUP(BD$1,'Copy of PY1 Data(H)'!$A$1:$CZ$1,_xlfn.XLOOKUP($A237,'Copy of PY1 Data(H)'!$A$1:$A$288,'Copy of PY1 Data(H)'!$A$1:$CZ$288))</f>
        <v>#N/A</v>
      </c>
      <c r="BE237" s="968" t="e" cm="1">
        <f t="array" ref="BE237">_xlfn.XLOOKUP(BE$1,'Copy of PY1 Data(H)'!$A$1:$CZ$1,_xlfn.XLOOKUP($A237,'Copy of PY1 Data(H)'!$A$1:$A$288,'Copy of PY1 Data(H)'!$A$1:$CZ$288))</f>
        <v>#N/A</v>
      </c>
      <c r="BF237" s="968" t="e" cm="1">
        <f t="array" ref="BF237">_xlfn.XLOOKUP(BF$1,'Copy of PY1 Data(H)'!$A$1:$CZ$1,_xlfn.XLOOKUP($A237,'Copy of PY1 Data(H)'!$A$1:$A$288,'Copy of PY1 Data(H)'!$A$1:$CZ$288))</f>
        <v>#N/A</v>
      </c>
      <c r="BG237" s="968" t="e" cm="1">
        <f t="array" ref="BG237">_xlfn.XLOOKUP(BG$1,'Copy of PY1 Data(H)'!$A$1:$CZ$1,_xlfn.XLOOKUP($A237,'Copy of PY1 Data(H)'!$A$1:$A$288,'Copy of PY1 Data(H)'!$A$1:$CZ$288))</f>
        <v>#N/A</v>
      </c>
      <c r="BH237" s="968" t="e" cm="1">
        <f t="array" ref="BH237">_xlfn.XLOOKUP(BH$1,'Copy of PY1 Data(H)'!$A$1:$CZ$1,_xlfn.XLOOKUP($A237,'Copy of PY1 Data(H)'!$A$1:$A$288,'Copy of PY1 Data(H)'!$A$1:$CZ$288))</f>
        <v>#N/A</v>
      </c>
      <c r="BI237" s="968" t="e" cm="1">
        <f t="array" ref="BI237">_xlfn.XLOOKUP(BI$1,'Copy of PY1 Data(H)'!$A$1:$CZ$1,_xlfn.XLOOKUP($A237,'Copy of PY1 Data(H)'!$A$1:$A$288,'Copy of PY1 Data(H)'!$A$1:$CZ$288))</f>
        <v>#N/A</v>
      </c>
      <c r="BJ237" s="968" t="e" cm="1">
        <f t="array" ref="BJ237">_xlfn.XLOOKUP(BJ$1,'Copy of PY1 Data(H)'!$A$1:$CZ$1,_xlfn.XLOOKUP($A237,'Copy of PY1 Data(H)'!$A$1:$A$288,'Copy of PY1 Data(H)'!$A$1:$CZ$288))</f>
        <v>#N/A</v>
      </c>
      <c r="BK237" s="968" t="e" cm="1">
        <f t="array" ref="BK237">_xlfn.XLOOKUP(BK$1,'Copy of PY1 Data(H)'!$A$1:$CZ$1,_xlfn.XLOOKUP($A237,'Copy of PY1 Data(H)'!$A$1:$A$288,'Copy of PY1 Data(H)'!$A$1:$CZ$288))</f>
        <v>#N/A</v>
      </c>
      <c r="BL237" s="968" t="e" cm="1">
        <f t="array" ref="BL237">_xlfn.XLOOKUP(BL$1,'Copy of PY1 Data(H)'!$A$1:$CZ$1,_xlfn.XLOOKUP($A237,'Copy of PY1 Data(H)'!$A$1:$A$288,'Copy of PY1 Data(H)'!$A$1:$CZ$288))</f>
        <v>#N/A</v>
      </c>
      <c r="BM237" s="968" t="e" cm="1">
        <f t="array" ref="BM237">_xlfn.XLOOKUP(BM$1,'Copy of PY1 Data(H)'!$A$1:$CZ$1,_xlfn.XLOOKUP($A237,'Copy of PY1 Data(H)'!$A$1:$A$288,'Copy of PY1 Data(H)'!$A$1:$CZ$288))</f>
        <v>#N/A</v>
      </c>
      <c r="BN237" s="968" t="e" cm="1">
        <f t="array" ref="BN237">_xlfn.XLOOKUP(BN$1,'Copy of PY1 Data(H)'!$A$1:$CZ$1,_xlfn.XLOOKUP($A237,'Copy of PY1 Data(H)'!$A$1:$A$288,'Copy of PY1 Data(H)'!$A$1:$CZ$288))</f>
        <v>#N/A</v>
      </c>
      <c r="BO237" s="968" t="e" cm="1">
        <f t="array" ref="BO237">_xlfn.XLOOKUP(BO$1,'Copy of PY1 Data(H)'!$A$1:$CZ$1,_xlfn.XLOOKUP($A237,'Copy of PY1 Data(H)'!$A$1:$A$288,'Copy of PY1 Data(H)'!$A$1:$CZ$288))</f>
        <v>#N/A</v>
      </c>
      <c r="BP237" s="968" t="e" cm="1">
        <f t="array" ref="BP237">_xlfn.XLOOKUP(BP$1,'Copy of PY1 Data(H)'!$A$1:$CZ$1,_xlfn.XLOOKUP($A237,'Copy of PY1 Data(H)'!$A$1:$A$288,'Copy of PY1 Data(H)'!$A$1:$CZ$288))</f>
        <v>#N/A</v>
      </c>
      <c r="BQ237" s="968" t="e" cm="1">
        <f t="array" ref="BQ237">_xlfn.XLOOKUP(BQ$1,'Copy of PY1 Data(H)'!$A$1:$CZ$1,_xlfn.XLOOKUP($A237,'Copy of PY1 Data(H)'!$A$1:$A$288,'Copy of PY1 Data(H)'!$A$1:$CZ$288))</f>
        <v>#N/A</v>
      </c>
      <c r="BR237" s="968" t="e" cm="1">
        <f t="array" ref="BR237">_xlfn.XLOOKUP(BR$1,'Copy of PY1 Data(H)'!$A$1:$CZ$1,_xlfn.XLOOKUP($A237,'Copy of PY1 Data(H)'!$A$1:$A$288,'Copy of PY1 Data(H)'!$A$1:$CZ$288))</f>
        <v>#N/A</v>
      </c>
      <c r="BS237" s="968" t="e" cm="1">
        <f t="array" ref="BS237">_xlfn.XLOOKUP(BS$1,'Copy of PY1 Data(H)'!$A$1:$CZ$1,_xlfn.XLOOKUP($A237,'Copy of PY1 Data(H)'!$A$1:$A$288,'Copy of PY1 Data(H)'!$A$1:$CZ$288))</f>
        <v>#N/A</v>
      </c>
      <c r="BT237" s="968" t="e" cm="1">
        <f t="array" ref="BT237">_xlfn.XLOOKUP(BT$1,'Copy of PY1 Data(H)'!$A$1:$CZ$1,_xlfn.XLOOKUP($A237,'Copy of PY1 Data(H)'!$A$1:$A$288,'Copy of PY1 Data(H)'!$A$1:$CZ$288))</f>
        <v>#N/A</v>
      </c>
      <c r="BU237" s="968" t="e" cm="1">
        <f t="array" ref="BU237">_xlfn.XLOOKUP(BU$1,'Copy of PY1 Data(H)'!$A$1:$CZ$1,_xlfn.XLOOKUP($A237,'Copy of PY1 Data(H)'!$A$1:$A$288,'Copy of PY1 Data(H)'!$A$1:$CZ$288))</f>
        <v>#N/A</v>
      </c>
      <c r="BV237" s="968" t="e" cm="1">
        <f t="array" ref="BV237">_xlfn.XLOOKUP(BV$1,'Copy of PY1 Data(H)'!$A$1:$CZ$1,_xlfn.XLOOKUP($A237,'Copy of PY1 Data(H)'!$A$1:$A$288,'Copy of PY1 Data(H)'!$A$1:$CZ$288))</f>
        <v>#N/A</v>
      </c>
      <c r="BW237" s="968" t="e" cm="1">
        <f t="array" ref="BW237">_xlfn.XLOOKUP(BW$1,'Copy of PY1 Data(H)'!$A$1:$CZ$1,_xlfn.XLOOKUP($A237,'Copy of PY1 Data(H)'!$A$1:$A$288,'Copy of PY1 Data(H)'!$A$1:$CZ$288))</f>
        <v>#N/A</v>
      </c>
      <c r="BX237" s="968" t="e" cm="1">
        <f t="array" ref="BX237">_xlfn.XLOOKUP(BX$1,'Copy of PY1 Data(H)'!$A$1:$CZ$1,_xlfn.XLOOKUP($A237,'Copy of PY1 Data(H)'!$A$1:$A$288,'Copy of PY1 Data(H)'!$A$1:$CZ$288))</f>
        <v>#N/A</v>
      </c>
      <c r="BY237" s="968" t="e" cm="1">
        <f t="array" ref="BY237">_xlfn.XLOOKUP(BY$1,'Copy of PY1 Data(H)'!$A$1:$CZ$1,_xlfn.XLOOKUP($A237,'Copy of PY1 Data(H)'!$A$1:$A$288,'Copy of PY1 Data(H)'!$A$1:$CZ$288))</f>
        <v>#N/A</v>
      </c>
      <c r="BZ237" s="968" t="e" cm="1">
        <f t="array" ref="BZ237">_xlfn.XLOOKUP(BZ$1,'Copy of PY1 Data(H)'!$A$1:$CZ$1,_xlfn.XLOOKUP($A237,'Copy of PY1 Data(H)'!$A$1:$A$288,'Copy of PY1 Data(H)'!$A$1:$CZ$288))</f>
        <v>#N/A</v>
      </c>
      <c r="CA237" s="968" t="e" cm="1">
        <f t="array" ref="CA237">_xlfn.XLOOKUP(CA$1,'Copy of PY1 Data(H)'!$A$1:$CZ$1,_xlfn.XLOOKUP($A237,'Copy of PY1 Data(H)'!$A$1:$A$288,'Copy of PY1 Data(H)'!$A$1:$CZ$288))</f>
        <v>#N/A</v>
      </c>
      <c r="CB237" s="968" t="e" cm="1">
        <f t="array" ref="CB237">_xlfn.XLOOKUP(CB$1,'Copy of PY1 Data(H)'!$A$1:$CZ$1,_xlfn.XLOOKUP($A237,'Copy of PY1 Data(H)'!$A$1:$A$288,'Copy of PY1 Data(H)'!$A$1:$CZ$288))</f>
        <v>#N/A</v>
      </c>
      <c r="CC237" s="968" t="e" cm="1">
        <f t="array" ref="CC237">_xlfn.XLOOKUP(CC$1,'Copy of PY1 Data(H)'!$A$1:$CZ$1,_xlfn.XLOOKUP($A237,'Copy of PY1 Data(H)'!$A$1:$A$288,'Copy of PY1 Data(H)'!$A$1:$CZ$288))</f>
        <v>#N/A</v>
      </c>
      <c r="CD237" s="968" t="e" cm="1">
        <f t="array" ref="CD237">_xlfn.XLOOKUP(CD$1,'Copy of PY1 Data(H)'!$A$1:$CZ$1,_xlfn.XLOOKUP($A237,'Copy of PY1 Data(H)'!$A$1:$A$288,'Copy of PY1 Data(H)'!$A$1:$CZ$288))</f>
        <v>#N/A</v>
      </c>
    </row>
    <row r="238" spans="1:82" x14ac:dyDescent="0.3">
      <c r="A238" s="180">
        <v>6</v>
      </c>
      <c r="C238" s="180"/>
      <c r="D238" s="180" cm="1">
        <f t="array" ref="D238">_xlfn.XLOOKUP(D$1,'Copy of PY1 Data(H)'!$A$1:$CZ$1,_xlfn.XLOOKUP($A238,'Copy of PY1 Data(H)'!$A$1:$A$288,'Copy of PY1 Data(H)'!$A$1:$CZ$288))</f>
        <v>0</v>
      </c>
      <c r="E238" s="180" cm="1">
        <f t="array" ref="E238">_xlfn.XLOOKUP(E$1,'Copy of PY1 Data(H)'!$A$1:$CZ$1,_xlfn.XLOOKUP($A238,'Copy of PY1 Data(H)'!$A$1:$A$288,'Copy of PY1 Data(H)'!$A$1:$CZ$288))</f>
        <v>0</v>
      </c>
      <c r="F238" s="180" cm="1">
        <f t="array" ref="F238">_xlfn.XLOOKUP(F$1,'Copy of PY1 Data(H)'!$A$1:$CZ$1,_xlfn.XLOOKUP($A238,'Copy of PY1 Data(H)'!$A$1:$A$288,'Copy of PY1 Data(H)'!$A$1:$CZ$288))</f>
        <v>0</v>
      </c>
      <c r="G238" s="180" cm="1">
        <f t="array" ref="G238">_xlfn.XLOOKUP(G$1,'Copy of PY1 Data(H)'!$A$1:$CZ$1,_xlfn.XLOOKUP($A238,'Copy of PY1 Data(H)'!$A$1:$A$288,'Copy of PY1 Data(H)'!$A$1:$CZ$288))</f>
        <v>0</v>
      </c>
      <c r="H238" s="180" cm="1">
        <f t="array" ref="H238">_xlfn.XLOOKUP(H$1,'Copy of PY1 Data(H)'!$A$1:$CZ$1,_xlfn.XLOOKUP($A238,'Copy of PY1 Data(H)'!$A$1:$A$288,'Copy of PY1 Data(H)'!$A$1:$CZ$288))</f>
        <v>0</v>
      </c>
      <c r="I238" s="180" cm="1">
        <f t="array" ref="I238">_xlfn.XLOOKUP(I$1,'Copy of PY1 Data(H)'!$A$1:$CZ$1,_xlfn.XLOOKUP($A238,'Copy of PY1 Data(H)'!$A$1:$A$288,'Copy of PY1 Data(H)'!$A$1:$CZ$288))</f>
        <v>0</v>
      </c>
      <c r="J238" s="180" cm="1">
        <f t="array" ref="J238">_xlfn.XLOOKUP(J$1,'Copy of PY1 Data(H)'!$A$1:$CZ$1,_xlfn.XLOOKUP($A238,'Copy of PY1 Data(H)'!$A$1:$A$288,'Copy of PY1 Data(H)'!$A$1:$CZ$288))</f>
        <v>0</v>
      </c>
      <c r="K238" s="180" cm="1">
        <f t="array" ref="K238">_xlfn.XLOOKUP(K$1,'Copy of PY1 Data(H)'!$A$1:$CZ$1,_xlfn.XLOOKUP($A238,'Copy of PY1 Data(H)'!$A$1:$A$288,'Copy of PY1 Data(H)'!$A$1:$CZ$288))</f>
        <v>0</v>
      </c>
      <c r="L238" s="180" cm="1">
        <f t="array" ref="L238">_xlfn.XLOOKUP(L$1,'Copy of PY1 Data(H)'!$A$1:$CZ$1,_xlfn.XLOOKUP($A238,'Copy of PY1 Data(H)'!$A$1:$A$288,'Copy of PY1 Data(H)'!$A$1:$CZ$288))</f>
        <v>0</v>
      </c>
      <c r="M238" s="180" cm="1">
        <f t="array" ref="M238">_xlfn.XLOOKUP(M$1,'Copy of PY1 Data(H)'!$A$1:$CZ$1,_xlfn.XLOOKUP($A238,'Copy of PY1 Data(H)'!$A$1:$A$288,'Copy of PY1 Data(H)'!$A$1:$CZ$288))</f>
        <v>4039507</v>
      </c>
      <c r="N238" s="180" cm="1">
        <f t="array" ref="N238">_xlfn.XLOOKUP(N$1,'Copy of PY1 Data(H)'!$A$1:$CZ$1,_xlfn.XLOOKUP($A238,'Copy of PY1 Data(H)'!$A$1:$A$288,'Copy of PY1 Data(H)'!$A$1:$CZ$288))</f>
        <v>0</v>
      </c>
      <c r="O238" s="180" cm="1">
        <f t="array" ref="O238">_xlfn.XLOOKUP(O$1,'Copy of PY1 Data(H)'!$A$1:$CZ$1,_xlfn.XLOOKUP($A238,'Copy of PY1 Data(H)'!$A$1:$A$288,'Copy of PY1 Data(H)'!$A$1:$CZ$288))</f>
        <v>0</v>
      </c>
      <c r="P238" s="180" cm="1">
        <f t="array" ref="P238">_xlfn.XLOOKUP(P$1,'Copy of PY1 Data(H)'!$A$1:$CZ$1,_xlfn.XLOOKUP($A238,'Copy of PY1 Data(H)'!$A$1:$A$288,'Copy of PY1 Data(H)'!$A$1:$CZ$288))</f>
        <v>0</v>
      </c>
      <c r="Q238" s="180" cm="1">
        <f t="array" ref="Q238">_xlfn.XLOOKUP(Q$1,'Copy of PY1 Data(H)'!$A$1:$CZ$1,_xlfn.XLOOKUP($A238,'Copy of PY1 Data(H)'!$A$1:$A$288,'Copy of PY1 Data(H)'!$A$1:$CZ$288))</f>
        <v>0</v>
      </c>
      <c r="R238" s="180" cm="1">
        <f t="array" ref="R238">_xlfn.XLOOKUP(R$1,'Copy of PY1 Data(H)'!$A$1:$CZ$1,_xlfn.XLOOKUP($A238,'Copy of PY1 Data(H)'!$A$1:$A$288,'Copy of PY1 Data(H)'!$A$1:$CZ$288))</f>
        <v>0</v>
      </c>
      <c r="S238" s="180" cm="1">
        <f t="array" ref="S238">_xlfn.XLOOKUP(S$1,'Copy of PY1 Data(H)'!$A$1:$CZ$1,_xlfn.XLOOKUP($A238,'Copy of PY1 Data(H)'!$A$1:$A$288,'Copy of PY1 Data(H)'!$A$1:$CZ$288))</f>
        <v>0</v>
      </c>
      <c r="T238" s="180" cm="1">
        <f t="array" ref="T238">_xlfn.XLOOKUP(T$1,'Copy of PY1 Data(H)'!$A$1:$CZ$1,_xlfn.XLOOKUP($A238,'Copy of PY1 Data(H)'!$A$1:$A$288,'Copy of PY1 Data(H)'!$A$1:$CZ$288))</f>
        <v>0</v>
      </c>
      <c r="U238" s="180" cm="1">
        <f t="array" ref="U238">_xlfn.XLOOKUP(U$1,'Copy of PY1 Data(H)'!$A$1:$CZ$1,_xlfn.XLOOKUP($A238,'Copy of PY1 Data(H)'!$A$1:$A$288,'Copy of PY1 Data(H)'!$A$1:$CZ$288))</f>
        <v>0</v>
      </c>
      <c r="V238" s="180" cm="1">
        <f t="array" ref="V238">_xlfn.XLOOKUP(V$1,'Copy of PY1 Data(H)'!$A$1:$CZ$1,_xlfn.XLOOKUP($A238,'Copy of PY1 Data(H)'!$A$1:$A$288,'Copy of PY1 Data(H)'!$A$1:$CZ$288))</f>
        <v>0</v>
      </c>
      <c r="W238" s="180" cm="1">
        <f t="array" ref="W238">_xlfn.XLOOKUP(W$1,'Copy of PY1 Data(H)'!$A$1:$CZ$1,_xlfn.XLOOKUP($A238,'Copy of PY1 Data(H)'!$A$1:$A$288,'Copy of PY1 Data(H)'!$A$1:$CZ$288))</f>
        <v>0</v>
      </c>
      <c r="X238" s="180" cm="1">
        <f t="array" ref="X238">_xlfn.XLOOKUP(X$1,'Copy of PY1 Data(H)'!$A$1:$CZ$1,_xlfn.XLOOKUP($A238,'Copy of PY1 Data(H)'!$A$1:$A$288,'Copy of PY1 Data(H)'!$A$1:$CZ$288))</f>
        <v>0</v>
      </c>
      <c r="Y238" s="180" cm="1">
        <f t="array" ref="Y238">_xlfn.XLOOKUP(Y$1,'Copy of PY1 Data(H)'!$A$1:$CZ$1,_xlfn.XLOOKUP($A238,'Copy of PY1 Data(H)'!$A$1:$A$288,'Copy of PY1 Data(H)'!$A$1:$CZ$288))</f>
        <v>0</v>
      </c>
      <c r="Z238" s="180" cm="1">
        <f t="array" ref="Z238">_xlfn.XLOOKUP(Z$1,'Copy of PY1 Data(H)'!$A$1:$CZ$1,_xlfn.XLOOKUP($A238,'Copy of PY1 Data(H)'!$A$1:$A$288,'Copy of PY1 Data(H)'!$A$1:$CZ$288))</f>
        <v>0</v>
      </c>
      <c r="AA238" s="180" cm="1">
        <f t="array" ref="AA238">_xlfn.XLOOKUP(AA$1,'Copy of PY1 Data(H)'!$A$1:$CZ$1,_xlfn.XLOOKUP($A238,'Copy of PY1 Data(H)'!$A$1:$A$288,'Copy of PY1 Data(H)'!$A$1:$CZ$288))</f>
        <v>0</v>
      </c>
      <c r="AB238" s="180" cm="1">
        <f t="array" ref="AB238">_xlfn.XLOOKUP(AB$1,'Copy of PY1 Data(H)'!$A$1:$CZ$1,_xlfn.XLOOKUP($A238,'Copy of PY1 Data(H)'!$A$1:$A$288,'Copy of PY1 Data(H)'!$A$1:$CZ$288))</f>
        <v>0</v>
      </c>
      <c r="AC238" s="180" cm="1">
        <f t="array" ref="AC238">_xlfn.XLOOKUP(AC$1,'Copy of PY1 Data(H)'!$A$1:$CZ$1,_xlfn.XLOOKUP($A238,'Copy of PY1 Data(H)'!$A$1:$A$288,'Copy of PY1 Data(H)'!$A$1:$CZ$288))</f>
        <v>1649594</v>
      </c>
      <c r="AD238" s="180" cm="1">
        <f t="array" ref="AD238">_xlfn.XLOOKUP(AD$1,'Copy of PY1 Data(H)'!$A$1:$CZ$1,_xlfn.XLOOKUP($A238,'Copy of PY1 Data(H)'!$A$1:$A$288,'Copy of PY1 Data(H)'!$A$1:$CZ$288))</f>
        <v>0</v>
      </c>
      <c r="AE238" s="180" cm="1">
        <f t="array" ref="AE238">_xlfn.XLOOKUP(AE$1,'Copy of PY1 Data(H)'!$A$1:$CZ$1,_xlfn.XLOOKUP($A238,'Copy of PY1 Data(H)'!$A$1:$A$288,'Copy of PY1 Data(H)'!$A$1:$CZ$288))</f>
        <v>0</v>
      </c>
      <c r="AF238" s="180" cm="1">
        <f t="array" ref="AF238">_xlfn.XLOOKUP(AF$1,'Copy of PY1 Data(H)'!$A$1:$CZ$1,_xlfn.XLOOKUP($A238,'Copy of PY1 Data(H)'!$A$1:$A$288,'Copy of PY1 Data(H)'!$A$1:$CZ$288))</f>
        <v>1325651</v>
      </c>
      <c r="AG238" s="180" cm="1">
        <f t="array" ref="AG238">_xlfn.XLOOKUP(AG$1,'Copy of PY1 Data(H)'!$A$1:$CZ$1,_xlfn.XLOOKUP($A238,'Copy of PY1 Data(H)'!$A$1:$A$288,'Copy of PY1 Data(H)'!$A$1:$CZ$288))</f>
        <v>0</v>
      </c>
      <c r="AH238" s="180" cm="1">
        <f t="array" ref="AH238">_xlfn.XLOOKUP(AH$1,'Copy of PY1 Data(H)'!$A$1:$CZ$1,_xlfn.XLOOKUP($A238,'Copy of PY1 Data(H)'!$A$1:$A$288,'Copy of PY1 Data(H)'!$A$1:$CZ$288))</f>
        <v>0</v>
      </c>
      <c r="AI238" s="180" cm="1">
        <f t="array" ref="AI238">_xlfn.XLOOKUP(AI$1,'Copy of PY1 Data(H)'!$A$1:$CZ$1,_xlfn.XLOOKUP($A238,'Copy of PY1 Data(H)'!$A$1:$A$288,'Copy of PY1 Data(H)'!$A$1:$CZ$288))</f>
        <v>0</v>
      </c>
      <c r="AJ238" s="180" cm="1">
        <f t="array" ref="AJ238">_xlfn.XLOOKUP(AJ$1,'Copy of PY1 Data(H)'!$A$1:$CZ$1,_xlfn.XLOOKUP($A238,'Copy of PY1 Data(H)'!$A$1:$A$288,'Copy of PY1 Data(H)'!$A$1:$CZ$288))</f>
        <v>0</v>
      </c>
      <c r="AK238" s="180" cm="1">
        <f t="array" ref="AK238">_xlfn.XLOOKUP(AK$1,'Copy of PY1 Data(H)'!$A$1:$CZ$1,_xlfn.XLOOKUP($A238,'Copy of PY1 Data(H)'!$A$1:$A$288,'Copy of PY1 Data(H)'!$A$1:$CZ$288))</f>
        <v>0</v>
      </c>
      <c r="AL238" s="180" cm="1">
        <f t="array" ref="AL238">_xlfn.XLOOKUP(AL$1,'Copy of PY1 Data(H)'!$A$1:$CZ$1,_xlfn.XLOOKUP($A238,'Copy of PY1 Data(H)'!$A$1:$A$288,'Copy of PY1 Data(H)'!$A$1:$CZ$288))</f>
        <v>0</v>
      </c>
      <c r="AM238" s="180" cm="1">
        <f t="array" ref="AM238">_xlfn.XLOOKUP(AM$1,'Copy of PY1 Data(H)'!$A$1:$CZ$1,_xlfn.XLOOKUP($A238,'Copy of PY1 Data(H)'!$A$1:$A$288,'Copy of PY1 Data(H)'!$A$1:$CZ$288))</f>
        <v>0</v>
      </c>
      <c r="AN238" s="180" cm="1">
        <f t="array" ref="AN238">_xlfn.XLOOKUP(AN$1,'Copy of PY1 Data(H)'!$A$1:$CZ$1,_xlfn.XLOOKUP($A238,'Copy of PY1 Data(H)'!$A$1:$A$288,'Copy of PY1 Data(H)'!$A$1:$CZ$288))</f>
        <v>0</v>
      </c>
      <c r="AO238" s="180" cm="1">
        <f t="array" ref="AO238">_xlfn.XLOOKUP(AO$1,'Copy of PY1 Data(H)'!$A$1:$CZ$1,_xlfn.XLOOKUP($A238,'Copy of PY1 Data(H)'!$A$1:$A$288,'Copy of PY1 Data(H)'!$A$1:$CZ$288))</f>
        <v>0</v>
      </c>
      <c r="AP238" s="180" cm="1">
        <f t="array" ref="AP238">_xlfn.XLOOKUP(AP$1,'Copy of PY1 Data(H)'!$A$1:$CZ$1,_xlfn.XLOOKUP($A238,'Copy of PY1 Data(H)'!$A$1:$A$288,'Copy of PY1 Data(H)'!$A$1:$CZ$288))</f>
        <v>0</v>
      </c>
      <c r="AQ238" s="180" cm="1">
        <f t="array" ref="AQ238">_xlfn.XLOOKUP(AQ$1,'Copy of PY1 Data(H)'!$A$1:$CZ$1,_xlfn.XLOOKUP($A238,'Copy of PY1 Data(H)'!$A$1:$A$288,'Copy of PY1 Data(H)'!$A$1:$CZ$288))</f>
        <v>0</v>
      </c>
      <c r="AR238" s="180" cm="1">
        <f t="array" ref="AR238">_xlfn.XLOOKUP(AR$1,'Copy of PY1 Data(H)'!$A$1:$CZ$1,_xlfn.XLOOKUP($A238,'Copy of PY1 Data(H)'!$A$1:$A$288,'Copy of PY1 Data(H)'!$A$1:$CZ$288))</f>
        <v>0</v>
      </c>
      <c r="AS238" s="180" cm="1">
        <f t="array" ref="AS238">_xlfn.XLOOKUP(AS$1,'Copy of PY1 Data(H)'!$A$1:$CZ$1,_xlfn.XLOOKUP($A238,'Copy of PY1 Data(H)'!$A$1:$A$288,'Copy of PY1 Data(H)'!$A$1:$CZ$288))</f>
        <v>0</v>
      </c>
      <c r="AT238" s="180" cm="1">
        <f t="array" ref="AT238">_xlfn.XLOOKUP(AT$1,'Copy of PY1 Data(H)'!$A$1:$CZ$1,_xlfn.XLOOKUP($A238,'Copy of PY1 Data(H)'!$A$1:$A$288,'Copy of PY1 Data(H)'!$A$1:$CZ$288))</f>
        <v>0</v>
      </c>
      <c r="AU238" s="180" cm="1">
        <f t="array" ref="AU238">_xlfn.XLOOKUP(AU$1,'Copy of PY1 Data(H)'!$A$1:$CZ$1,_xlfn.XLOOKUP($A238,'Copy of PY1 Data(H)'!$A$1:$A$288,'Copy of PY1 Data(H)'!$A$1:$CZ$288))</f>
        <v>5409307</v>
      </c>
      <c r="AV238" s="180" cm="1">
        <f t="array" ref="AV238">_xlfn.XLOOKUP(AV$1,'Copy of PY1 Data(H)'!$A$1:$CZ$1,_xlfn.XLOOKUP($A238,'Copy of PY1 Data(H)'!$A$1:$A$288,'Copy of PY1 Data(H)'!$A$1:$CZ$288))</f>
        <v>1980174</v>
      </c>
      <c r="AW238" s="180" cm="1">
        <f t="array" ref="AW238">_xlfn.XLOOKUP(AW$1,'Copy of PY1 Data(H)'!$A$1:$CZ$1,_xlfn.XLOOKUP($A238,'Copy of PY1 Data(H)'!$A$1:$A$288,'Copy of PY1 Data(H)'!$A$1:$CZ$288))</f>
        <v>0</v>
      </c>
      <c r="AX238" s="180" cm="1">
        <f t="array" ref="AX238">_xlfn.XLOOKUP(AX$1,'Copy of PY1 Data(H)'!$A$1:$CZ$1,_xlfn.XLOOKUP($A238,'Copy of PY1 Data(H)'!$A$1:$A$288,'Copy of PY1 Data(H)'!$A$1:$CZ$288))</f>
        <v>0</v>
      </c>
      <c r="AY238" s="180" cm="1">
        <f t="array" ref="AY238">_xlfn.XLOOKUP(AY$1,'Copy of PY1 Data(H)'!$A$1:$CZ$1,_xlfn.XLOOKUP($A238,'Copy of PY1 Data(H)'!$A$1:$A$288,'Copy of PY1 Data(H)'!$A$1:$CZ$288))</f>
        <v>0</v>
      </c>
      <c r="AZ238" s="180" cm="1">
        <f t="array" ref="AZ238">_xlfn.XLOOKUP(AZ$1,'Copy of PY1 Data(H)'!$A$1:$CZ$1,_xlfn.XLOOKUP($A238,'Copy of PY1 Data(H)'!$A$1:$A$288,'Copy of PY1 Data(H)'!$A$1:$CZ$288))</f>
        <v>0</v>
      </c>
      <c r="BA238" s="180" cm="1">
        <f t="array" ref="BA238">_xlfn.XLOOKUP(BA$1,'Copy of PY1 Data(H)'!$A$1:$CZ$1,_xlfn.XLOOKUP($A238,'Copy of PY1 Data(H)'!$A$1:$A$288,'Copy of PY1 Data(H)'!$A$1:$CZ$288))</f>
        <v>0</v>
      </c>
      <c r="BB238" s="180" cm="1">
        <f t="array" ref="BB238">_xlfn.XLOOKUP(BB$1,'Copy of PY1 Data(H)'!$A$1:$CZ$1,_xlfn.XLOOKUP($A238,'Copy of PY1 Data(H)'!$A$1:$A$288,'Copy of PY1 Data(H)'!$A$1:$CZ$288))</f>
        <v>0</v>
      </c>
      <c r="BC238" s="180" cm="1">
        <f t="array" ref="BC238">_xlfn.XLOOKUP(BC$1,'Copy of PY1 Data(H)'!$A$1:$CZ$1,_xlfn.XLOOKUP($A238,'Copy of PY1 Data(H)'!$A$1:$A$288,'Copy of PY1 Data(H)'!$A$1:$CZ$288))</f>
        <v>0</v>
      </c>
      <c r="BD238" s="180" cm="1">
        <f t="array" ref="BD238">_xlfn.XLOOKUP(BD$1,'Copy of PY1 Data(H)'!$A$1:$CZ$1,_xlfn.XLOOKUP($A238,'Copy of PY1 Data(H)'!$A$1:$A$288,'Copy of PY1 Data(H)'!$A$1:$CZ$288))</f>
        <v>0</v>
      </c>
      <c r="BE238" s="180" cm="1">
        <f t="array" ref="BE238">_xlfn.XLOOKUP(BE$1,'Copy of PY1 Data(H)'!$A$1:$CZ$1,_xlfn.XLOOKUP($A238,'Copy of PY1 Data(H)'!$A$1:$A$288,'Copy of PY1 Data(H)'!$A$1:$CZ$288))</f>
        <v>0</v>
      </c>
      <c r="BF238" s="180" cm="1">
        <f t="array" ref="BF238">_xlfn.XLOOKUP(BF$1,'Copy of PY1 Data(H)'!$A$1:$CZ$1,_xlfn.XLOOKUP($A238,'Copy of PY1 Data(H)'!$A$1:$A$288,'Copy of PY1 Data(H)'!$A$1:$CZ$288))</f>
        <v>341045</v>
      </c>
      <c r="BG238" s="180" cm="1">
        <f t="array" ref="BG238">_xlfn.XLOOKUP(BG$1,'Copy of PY1 Data(H)'!$A$1:$CZ$1,_xlfn.XLOOKUP($A238,'Copy of PY1 Data(H)'!$A$1:$A$288,'Copy of PY1 Data(H)'!$A$1:$CZ$288))</f>
        <v>0</v>
      </c>
      <c r="BH238" s="180" cm="1">
        <f t="array" ref="BH238">_xlfn.XLOOKUP(BH$1,'Copy of PY1 Data(H)'!$A$1:$CZ$1,_xlfn.XLOOKUP($A238,'Copy of PY1 Data(H)'!$A$1:$A$288,'Copy of PY1 Data(H)'!$A$1:$CZ$288))</f>
        <v>922200</v>
      </c>
      <c r="BI238" s="180" cm="1">
        <f t="array" ref="BI238">_xlfn.XLOOKUP(BI$1,'Copy of PY1 Data(H)'!$A$1:$CZ$1,_xlfn.XLOOKUP($A238,'Copy of PY1 Data(H)'!$A$1:$A$288,'Copy of PY1 Data(H)'!$A$1:$CZ$288))</f>
        <v>0</v>
      </c>
      <c r="BJ238" s="180" cm="1">
        <f t="array" ref="BJ238">_xlfn.XLOOKUP(BJ$1,'Copy of PY1 Data(H)'!$A$1:$CZ$1,_xlfn.XLOOKUP($A238,'Copy of PY1 Data(H)'!$A$1:$A$288,'Copy of PY1 Data(H)'!$A$1:$CZ$288))</f>
        <v>0</v>
      </c>
      <c r="BK238" s="180" cm="1">
        <f t="array" ref="BK238">_xlfn.XLOOKUP(BK$1,'Copy of PY1 Data(H)'!$A$1:$CZ$1,_xlfn.XLOOKUP($A238,'Copy of PY1 Data(H)'!$A$1:$A$288,'Copy of PY1 Data(H)'!$A$1:$CZ$288))</f>
        <v>0</v>
      </c>
      <c r="BL238" s="180" cm="1">
        <f t="array" ref="BL238">_xlfn.XLOOKUP(BL$1,'Copy of PY1 Data(H)'!$A$1:$CZ$1,_xlfn.XLOOKUP($A238,'Copy of PY1 Data(H)'!$A$1:$A$288,'Copy of PY1 Data(H)'!$A$1:$CZ$288))</f>
        <v>0</v>
      </c>
      <c r="BM238" s="180" cm="1">
        <f t="array" ref="BM238">_xlfn.XLOOKUP(BM$1,'Copy of PY1 Data(H)'!$A$1:$CZ$1,_xlfn.XLOOKUP($A238,'Copy of PY1 Data(H)'!$A$1:$A$288,'Copy of PY1 Data(H)'!$A$1:$CZ$288))</f>
        <v>0</v>
      </c>
      <c r="BN238" s="180" cm="1">
        <f t="array" ref="BN238">_xlfn.XLOOKUP(BN$1,'Copy of PY1 Data(H)'!$A$1:$CZ$1,_xlfn.XLOOKUP($A238,'Copy of PY1 Data(H)'!$A$1:$A$288,'Copy of PY1 Data(H)'!$A$1:$CZ$288))</f>
        <v>0</v>
      </c>
      <c r="BO238" s="180" cm="1">
        <f t="array" ref="BO238">_xlfn.XLOOKUP(BO$1,'Copy of PY1 Data(H)'!$A$1:$CZ$1,_xlfn.XLOOKUP($A238,'Copy of PY1 Data(H)'!$A$1:$A$288,'Copy of PY1 Data(H)'!$A$1:$CZ$288))</f>
        <v>4103275</v>
      </c>
      <c r="BP238" s="180" cm="1">
        <f t="array" ref="BP238">_xlfn.XLOOKUP(BP$1,'Copy of PY1 Data(H)'!$A$1:$CZ$1,_xlfn.XLOOKUP($A238,'Copy of PY1 Data(H)'!$A$1:$A$288,'Copy of PY1 Data(H)'!$A$1:$CZ$288))</f>
        <v>3389146</v>
      </c>
      <c r="BQ238" s="180" cm="1">
        <f t="array" ref="BQ238">_xlfn.XLOOKUP(BQ$1,'Copy of PY1 Data(H)'!$A$1:$CZ$1,_xlfn.XLOOKUP($A238,'Copy of PY1 Data(H)'!$A$1:$A$288,'Copy of PY1 Data(H)'!$A$1:$CZ$288))</f>
        <v>0</v>
      </c>
      <c r="BR238" s="180" cm="1">
        <f t="array" ref="BR238">_xlfn.XLOOKUP(BR$1,'Copy of PY1 Data(H)'!$A$1:$CZ$1,_xlfn.XLOOKUP($A238,'Copy of PY1 Data(H)'!$A$1:$A$288,'Copy of PY1 Data(H)'!$A$1:$CZ$288))</f>
        <v>0</v>
      </c>
      <c r="BS238" s="180" cm="1">
        <f t="array" ref="BS238">_xlfn.XLOOKUP(BS$1,'Copy of PY1 Data(H)'!$A$1:$CZ$1,_xlfn.XLOOKUP($A238,'Copy of PY1 Data(H)'!$A$1:$A$288,'Copy of PY1 Data(H)'!$A$1:$CZ$288))</f>
        <v>0</v>
      </c>
      <c r="BT238" s="180" cm="1">
        <f t="array" ref="BT238">_xlfn.XLOOKUP(BT$1,'Copy of PY1 Data(H)'!$A$1:$CZ$1,_xlfn.XLOOKUP($A238,'Copy of PY1 Data(H)'!$A$1:$A$288,'Copy of PY1 Data(H)'!$A$1:$CZ$288))</f>
        <v>0</v>
      </c>
      <c r="BU238" s="180" cm="1">
        <f t="array" ref="BU238">_xlfn.XLOOKUP(BU$1,'Copy of PY1 Data(H)'!$A$1:$CZ$1,_xlfn.XLOOKUP($A238,'Copy of PY1 Data(H)'!$A$1:$A$288,'Copy of PY1 Data(H)'!$A$1:$CZ$288))</f>
        <v>0</v>
      </c>
      <c r="BV238" s="180" cm="1">
        <f t="array" ref="BV238">_xlfn.XLOOKUP(BV$1,'Copy of PY1 Data(H)'!$A$1:$CZ$1,_xlfn.XLOOKUP($A238,'Copy of PY1 Data(H)'!$A$1:$A$288,'Copy of PY1 Data(H)'!$A$1:$CZ$288))</f>
        <v>0</v>
      </c>
      <c r="BW238" s="180" cm="1">
        <f t="array" ref="BW238">_xlfn.XLOOKUP(BW$1,'Copy of PY1 Data(H)'!$A$1:$CZ$1,_xlfn.XLOOKUP($A238,'Copy of PY1 Data(H)'!$A$1:$A$288,'Copy of PY1 Data(H)'!$A$1:$CZ$288))</f>
        <v>0</v>
      </c>
      <c r="BX238" s="180" cm="1">
        <f t="array" ref="BX238">_xlfn.XLOOKUP(BX$1,'Copy of PY1 Data(H)'!$A$1:$CZ$1,_xlfn.XLOOKUP($A238,'Copy of PY1 Data(H)'!$A$1:$A$288,'Copy of PY1 Data(H)'!$A$1:$CZ$288))</f>
        <v>0</v>
      </c>
      <c r="BY238" s="180" cm="1">
        <f t="array" ref="BY238">_xlfn.XLOOKUP(BY$1,'Copy of PY1 Data(H)'!$A$1:$CZ$1,_xlfn.XLOOKUP($A238,'Copy of PY1 Data(H)'!$A$1:$A$288,'Copy of PY1 Data(H)'!$A$1:$CZ$288))</f>
        <v>1588003</v>
      </c>
      <c r="BZ238" s="180" cm="1">
        <f t="array" ref="BZ238">_xlfn.XLOOKUP(BZ$1,'Copy of PY1 Data(H)'!$A$1:$CZ$1,_xlfn.XLOOKUP($A238,'Copy of PY1 Data(H)'!$A$1:$A$288,'Copy of PY1 Data(H)'!$A$1:$CZ$288))</f>
        <v>0</v>
      </c>
      <c r="CA238" s="180" cm="1">
        <f t="array" ref="CA238">_xlfn.XLOOKUP(CA$1,'Copy of PY1 Data(H)'!$A$1:$CZ$1,_xlfn.XLOOKUP($A238,'Copy of PY1 Data(H)'!$A$1:$A$288,'Copy of PY1 Data(H)'!$A$1:$CZ$288))</f>
        <v>44609</v>
      </c>
      <c r="CB238" s="180" cm="1">
        <f t="array" ref="CB238">_xlfn.XLOOKUP(CB$1,'Copy of PY1 Data(H)'!$A$1:$CZ$1,_xlfn.XLOOKUP($A238,'Copy of PY1 Data(H)'!$A$1:$A$288,'Copy of PY1 Data(H)'!$A$1:$CZ$288))</f>
        <v>0</v>
      </c>
      <c r="CC238" s="180" cm="1">
        <f t="array" ref="CC238">_xlfn.XLOOKUP(CC$1,'Copy of PY1 Data(H)'!$A$1:$CZ$1,_xlfn.XLOOKUP($A238,'Copy of PY1 Data(H)'!$A$1:$A$288,'Copy of PY1 Data(H)'!$A$1:$CZ$288))</f>
        <v>0</v>
      </c>
      <c r="CD238" s="180" cm="1">
        <f t="array" ref="CD238">_xlfn.XLOOKUP(CD$1,'Copy of PY1 Data(H)'!$A$1:$CZ$1,_xlfn.XLOOKUP($A238,'Copy of PY1 Data(H)'!$A$1:$A$288,'Copy of PY1 Data(H)'!$A$1:$CZ$288))</f>
        <v>3237518</v>
      </c>
    </row>
    <row r="239" spans="1:82" s="968" customFormat="1" x14ac:dyDescent="0.3">
      <c r="A239" s="968" t="s">
        <v>2969</v>
      </c>
      <c r="D239" s="968" t="e" cm="1">
        <f t="array" ref="D239">_xlfn.XLOOKUP(D$1,'Copy of PY1 Data(H)'!$A$1:$CZ$1,_xlfn.XLOOKUP($A239,'Copy of PY1 Data(H)'!$A$1:$A$288,'Copy of PY1 Data(H)'!$A$1:$CZ$288))</f>
        <v>#N/A</v>
      </c>
      <c r="E239" s="968" t="e" cm="1">
        <f t="array" ref="E239">_xlfn.XLOOKUP(E$1,'Copy of PY1 Data(H)'!$A$1:$CZ$1,_xlfn.XLOOKUP($A239,'Copy of PY1 Data(H)'!$A$1:$A$288,'Copy of PY1 Data(H)'!$A$1:$CZ$288))</f>
        <v>#N/A</v>
      </c>
      <c r="F239" s="968" t="e" cm="1">
        <f t="array" ref="F239">_xlfn.XLOOKUP(F$1,'Copy of PY1 Data(H)'!$A$1:$CZ$1,_xlfn.XLOOKUP($A239,'Copy of PY1 Data(H)'!$A$1:$A$288,'Copy of PY1 Data(H)'!$A$1:$CZ$288))</f>
        <v>#N/A</v>
      </c>
      <c r="G239" s="968" t="e" cm="1">
        <f t="array" ref="G239">_xlfn.XLOOKUP(G$1,'Copy of PY1 Data(H)'!$A$1:$CZ$1,_xlfn.XLOOKUP($A239,'Copy of PY1 Data(H)'!$A$1:$A$288,'Copy of PY1 Data(H)'!$A$1:$CZ$288))</f>
        <v>#N/A</v>
      </c>
      <c r="H239" s="968" t="e" cm="1">
        <f t="array" ref="H239">_xlfn.XLOOKUP(H$1,'Copy of PY1 Data(H)'!$A$1:$CZ$1,_xlfn.XLOOKUP($A239,'Copy of PY1 Data(H)'!$A$1:$A$288,'Copy of PY1 Data(H)'!$A$1:$CZ$288))</f>
        <v>#N/A</v>
      </c>
      <c r="I239" s="968" t="e" cm="1">
        <f t="array" ref="I239">_xlfn.XLOOKUP(I$1,'Copy of PY1 Data(H)'!$A$1:$CZ$1,_xlfn.XLOOKUP($A239,'Copy of PY1 Data(H)'!$A$1:$A$288,'Copy of PY1 Data(H)'!$A$1:$CZ$288))</f>
        <v>#N/A</v>
      </c>
      <c r="J239" s="968" t="e" cm="1">
        <f t="array" ref="J239">_xlfn.XLOOKUP(J$1,'Copy of PY1 Data(H)'!$A$1:$CZ$1,_xlfn.XLOOKUP($A239,'Copy of PY1 Data(H)'!$A$1:$A$288,'Copy of PY1 Data(H)'!$A$1:$CZ$288))</f>
        <v>#N/A</v>
      </c>
      <c r="K239" s="968" t="e" cm="1">
        <f t="array" ref="K239">_xlfn.XLOOKUP(K$1,'Copy of PY1 Data(H)'!$A$1:$CZ$1,_xlfn.XLOOKUP($A239,'Copy of PY1 Data(H)'!$A$1:$A$288,'Copy of PY1 Data(H)'!$A$1:$CZ$288))</f>
        <v>#N/A</v>
      </c>
      <c r="L239" s="968" t="e" cm="1">
        <f t="array" ref="L239">_xlfn.XLOOKUP(L$1,'Copy of PY1 Data(H)'!$A$1:$CZ$1,_xlfn.XLOOKUP($A239,'Copy of PY1 Data(H)'!$A$1:$A$288,'Copy of PY1 Data(H)'!$A$1:$CZ$288))</f>
        <v>#N/A</v>
      </c>
      <c r="M239" s="968" t="e" cm="1">
        <f t="array" ref="M239">_xlfn.XLOOKUP(M$1,'Copy of PY1 Data(H)'!$A$1:$CZ$1,_xlfn.XLOOKUP($A239,'Copy of PY1 Data(H)'!$A$1:$A$288,'Copy of PY1 Data(H)'!$A$1:$CZ$288))</f>
        <v>#N/A</v>
      </c>
      <c r="N239" s="968" t="e" cm="1">
        <f t="array" ref="N239">_xlfn.XLOOKUP(N$1,'Copy of PY1 Data(H)'!$A$1:$CZ$1,_xlfn.XLOOKUP($A239,'Copy of PY1 Data(H)'!$A$1:$A$288,'Copy of PY1 Data(H)'!$A$1:$CZ$288))</f>
        <v>#N/A</v>
      </c>
      <c r="O239" s="968" t="e" cm="1">
        <f t="array" ref="O239">_xlfn.XLOOKUP(O$1,'Copy of PY1 Data(H)'!$A$1:$CZ$1,_xlfn.XLOOKUP($A239,'Copy of PY1 Data(H)'!$A$1:$A$288,'Copy of PY1 Data(H)'!$A$1:$CZ$288))</f>
        <v>#N/A</v>
      </c>
      <c r="P239" s="968" t="e" cm="1">
        <f t="array" ref="P239">_xlfn.XLOOKUP(P$1,'Copy of PY1 Data(H)'!$A$1:$CZ$1,_xlfn.XLOOKUP($A239,'Copy of PY1 Data(H)'!$A$1:$A$288,'Copy of PY1 Data(H)'!$A$1:$CZ$288))</f>
        <v>#N/A</v>
      </c>
      <c r="Q239" s="968" t="e" cm="1">
        <f t="array" ref="Q239">_xlfn.XLOOKUP(Q$1,'Copy of PY1 Data(H)'!$A$1:$CZ$1,_xlfn.XLOOKUP($A239,'Copy of PY1 Data(H)'!$A$1:$A$288,'Copy of PY1 Data(H)'!$A$1:$CZ$288))</f>
        <v>#N/A</v>
      </c>
      <c r="R239" s="968" t="e" cm="1">
        <f t="array" ref="R239">_xlfn.XLOOKUP(R$1,'Copy of PY1 Data(H)'!$A$1:$CZ$1,_xlfn.XLOOKUP($A239,'Copy of PY1 Data(H)'!$A$1:$A$288,'Copy of PY1 Data(H)'!$A$1:$CZ$288))</f>
        <v>#N/A</v>
      </c>
      <c r="S239" s="968" t="e" cm="1">
        <f t="array" ref="S239">_xlfn.XLOOKUP(S$1,'Copy of PY1 Data(H)'!$A$1:$CZ$1,_xlfn.XLOOKUP($A239,'Copy of PY1 Data(H)'!$A$1:$A$288,'Copy of PY1 Data(H)'!$A$1:$CZ$288))</f>
        <v>#N/A</v>
      </c>
      <c r="T239" s="968" t="e" cm="1">
        <f t="array" ref="T239">_xlfn.XLOOKUP(T$1,'Copy of PY1 Data(H)'!$A$1:$CZ$1,_xlfn.XLOOKUP($A239,'Copy of PY1 Data(H)'!$A$1:$A$288,'Copy of PY1 Data(H)'!$A$1:$CZ$288))</f>
        <v>#N/A</v>
      </c>
      <c r="U239" s="968" t="e" cm="1">
        <f t="array" ref="U239">_xlfn.XLOOKUP(U$1,'Copy of PY1 Data(H)'!$A$1:$CZ$1,_xlfn.XLOOKUP($A239,'Copy of PY1 Data(H)'!$A$1:$A$288,'Copy of PY1 Data(H)'!$A$1:$CZ$288))</f>
        <v>#N/A</v>
      </c>
      <c r="V239" s="968" t="e" cm="1">
        <f t="array" ref="V239">_xlfn.XLOOKUP(V$1,'Copy of PY1 Data(H)'!$A$1:$CZ$1,_xlfn.XLOOKUP($A239,'Copy of PY1 Data(H)'!$A$1:$A$288,'Copy of PY1 Data(H)'!$A$1:$CZ$288))</f>
        <v>#N/A</v>
      </c>
      <c r="W239" s="968" t="e" cm="1">
        <f t="array" ref="W239">_xlfn.XLOOKUP(W$1,'Copy of PY1 Data(H)'!$A$1:$CZ$1,_xlfn.XLOOKUP($A239,'Copy of PY1 Data(H)'!$A$1:$A$288,'Copy of PY1 Data(H)'!$A$1:$CZ$288))</f>
        <v>#N/A</v>
      </c>
      <c r="X239" s="968" t="e" cm="1">
        <f t="array" ref="X239">_xlfn.XLOOKUP(X$1,'Copy of PY1 Data(H)'!$A$1:$CZ$1,_xlfn.XLOOKUP($A239,'Copy of PY1 Data(H)'!$A$1:$A$288,'Copy of PY1 Data(H)'!$A$1:$CZ$288))</f>
        <v>#N/A</v>
      </c>
      <c r="Y239" s="968" t="e" cm="1">
        <f t="array" ref="Y239">_xlfn.XLOOKUP(Y$1,'Copy of PY1 Data(H)'!$A$1:$CZ$1,_xlfn.XLOOKUP($A239,'Copy of PY1 Data(H)'!$A$1:$A$288,'Copy of PY1 Data(H)'!$A$1:$CZ$288))</f>
        <v>#N/A</v>
      </c>
      <c r="Z239" s="968" t="e" cm="1">
        <f t="array" ref="Z239">_xlfn.XLOOKUP(Z$1,'Copy of PY1 Data(H)'!$A$1:$CZ$1,_xlfn.XLOOKUP($A239,'Copy of PY1 Data(H)'!$A$1:$A$288,'Copy of PY1 Data(H)'!$A$1:$CZ$288))</f>
        <v>#N/A</v>
      </c>
      <c r="AA239" s="968" t="e" cm="1">
        <f t="array" ref="AA239">_xlfn.XLOOKUP(AA$1,'Copy of PY1 Data(H)'!$A$1:$CZ$1,_xlfn.XLOOKUP($A239,'Copy of PY1 Data(H)'!$A$1:$A$288,'Copy of PY1 Data(H)'!$A$1:$CZ$288))</f>
        <v>#N/A</v>
      </c>
      <c r="AB239" s="968" t="e" cm="1">
        <f t="array" ref="AB239">_xlfn.XLOOKUP(AB$1,'Copy of PY1 Data(H)'!$A$1:$CZ$1,_xlfn.XLOOKUP($A239,'Copy of PY1 Data(H)'!$A$1:$A$288,'Copy of PY1 Data(H)'!$A$1:$CZ$288))</f>
        <v>#N/A</v>
      </c>
      <c r="AC239" s="968" t="e" cm="1">
        <f t="array" ref="AC239">_xlfn.XLOOKUP(AC$1,'Copy of PY1 Data(H)'!$A$1:$CZ$1,_xlfn.XLOOKUP($A239,'Copy of PY1 Data(H)'!$A$1:$A$288,'Copy of PY1 Data(H)'!$A$1:$CZ$288))</f>
        <v>#N/A</v>
      </c>
      <c r="AD239" s="968" t="e" cm="1">
        <f t="array" ref="AD239">_xlfn.XLOOKUP(AD$1,'Copy of PY1 Data(H)'!$A$1:$CZ$1,_xlfn.XLOOKUP($A239,'Copy of PY1 Data(H)'!$A$1:$A$288,'Copy of PY1 Data(H)'!$A$1:$CZ$288))</f>
        <v>#N/A</v>
      </c>
      <c r="AE239" s="968" t="e" cm="1">
        <f t="array" ref="AE239">_xlfn.XLOOKUP(AE$1,'Copy of PY1 Data(H)'!$A$1:$CZ$1,_xlfn.XLOOKUP($A239,'Copy of PY1 Data(H)'!$A$1:$A$288,'Copy of PY1 Data(H)'!$A$1:$CZ$288))</f>
        <v>#N/A</v>
      </c>
      <c r="AF239" s="968" t="e" cm="1">
        <f t="array" ref="AF239">_xlfn.XLOOKUP(AF$1,'Copy of PY1 Data(H)'!$A$1:$CZ$1,_xlfn.XLOOKUP($A239,'Copy of PY1 Data(H)'!$A$1:$A$288,'Copy of PY1 Data(H)'!$A$1:$CZ$288))</f>
        <v>#N/A</v>
      </c>
      <c r="AG239" s="968" t="e" cm="1">
        <f t="array" ref="AG239">_xlfn.XLOOKUP(AG$1,'Copy of PY1 Data(H)'!$A$1:$CZ$1,_xlfn.XLOOKUP($A239,'Copy of PY1 Data(H)'!$A$1:$A$288,'Copy of PY1 Data(H)'!$A$1:$CZ$288))</f>
        <v>#N/A</v>
      </c>
      <c r="AH239" s="968" t="e" cm="1">
        <f t="array" ref="AH239">_xlfn.XLOOKUP(AH$1,'Copy of PY1 Data(H)'!$A$1:$CZ$1,_xlfn.XLOOKUP($A239,'Copy of PY1 Data(H)'!$A$1:$A$288,'Copy of PY1 Data(H)'!$A$1:$CZ$288))</f>
        <v>#N/A</v>
      </c>
      <c r="AI239" s="968" t="e" cm="1">
        <f t="array" ref="AI239">_xlfn.XLOOKUP(AI$1,'Copy of PY1 Data(H)'!$A$1:$CZ$1,_xlfn.XLOOKUP($A239,'Copy of PY1 Data(H)'!$A$1:$A$288,'Copy of PY1 Data(H)'!$A$1:$CZ$288))</f>
        <v>#N/A</v>
      </c>
      <c r="AJ239" s="968" t="e" cm="1">
        <f t="array" ref="AJ239">_xlfn.XLOOKUP(AJ$1,'Copy of PY1 Data(H)'!$A$1:$CZ$1,_xlfn.XLOOKUP($A239,'Copy of PY1 Data(H)'!$A$1:$A$288,'Copy of PY1 Data(H)'!$A$1:$CZ$288))</f>
        <v>#N/A</v>
      </c>
      <c r="AK239" s="968" t="e" cm="1">
        <f t="array" ref="AK239">_xlfn.XLOOKUP(AK$1,'Copy of PY1 Data(H)'!$A$1:$CZ$1,_xlfn.XLOOKUP($A239,'Copy of PY1 Data(H)'!$A$1:$A$288,'Copy of PY1 Data(H)'!$A$1:$CZ$288))</f>
        <v>#N/A</v>
      </c>
      <c r="AL239" s="968" t="e" cm="1">
        <f t="array" ref="AL239">_xlfn.XLOOKUP(AL$1,'Copy of PY1 Data(H)'!$A$1:$CZ$1,_xlfn.XLOOKUP($A239,'Copy of PY1 Data(H)'!$A$1:$A$288,'Copy of PY1 Data(H)'!$A$1:$CZ$288))</f>
        <v>#N/A</v>
      </c>
      <c r="AM239" s="968" t="e" cm="1">
        <f t="array" ref="AM239">_xlfn.XLOOKUP(AM$1,'Copy of PY1 Data(H)'!$A$1:$CZ$1,_xlfn.XLOOKUP($A239,'Copy of PY1 Data(H)'!$A$1:$A$288,'Copy of PY1 Data(H)'!$A$1:$CZ$288))</f>
        <v>#N/A</v>
      </c>
      <c r="AN239" s="968" t="e" cm="1">
        <f t="array" ref="AN239">_xlfn.XLOOKUP(AN$1,'Copy of PY1 Data(H)'!$A$1:$CZ$1,_xlfn.XLOOKUP($A239,'Copy of PY1 Data(H)'!$A$1:$A$288,'Copy of PY1 Data(H)'!$A$1:$CZ$288))</f>
        <v>#N/A</v>
      </c>
      <c r="AO239" s="968" t="e" cm="1">
        <f t="array" ref="AO239">_xlfn.XLOOKUP(AO$1,'Copy of PY1 Data(H)'!$A$1:$CZ$1,_xlfn.XLOOKUP($A239,'Copy of PY1 Data(H)'!$A$1:$A$288,'Copy of PY1 Data(H)'!$A$1:$CZ$288))</f>
        <v>#N/A</v>
      </c>
      <c r="AP239" s="968" t="e" cm="1">
        <f t="array" ref="AP239">_xlfn.XLOOKUP(AP$1,'Copy of PY1 Data(H)'!$A$1:$CZ$1,_xlfn.XLOOKUP($A239,'Copy of PY1 Data(H)'!$A$1:$A$288,'Copy of PY1 Data(H)'!$A$1:$CZ$288))</f>
        <v>#N/A</v>
      </c>
      <c r="AQ239" s="968" t="e" cm="1">
        <f t="array" ref="AQ239">_xlfn.XLOOKUP(AQ$1,'Copy of PY1 Data(H)'!$A$1:$CZ$1,_xlfn.XLOOKUP($A239,'Copy of PY1 Data(H)'!$A$1:$A$288,'Copy of PY1 Data(H)'!$A$1:$CZ$288))</f>
        <v>#N/A</v>
      </c>
      <c r="AR239" s="968" t="e" cm="1">
        <f t="array" ref="AR239">_xlfn.XLOOKUP(AR$1,'Copy of PY1 Data(H)'!$A$1:$CZ$1,_xlfn.XLOOKUP($A239,'Copy of PY1 Data(H)'!$A$1:$A$288,'Copy of PY1 Data(H)'!$A$1:$CZ$288))</f>
        <v>#N/A</v>
      </c>
      <c r="AS239" s="968" t="e" cm="1">
        <f t="array" ref="AS239">_xlfn.XLOOKUP(AS$1,'Copy of PY1 Data(H)'!$A$1:$CZ$1,_xlfn.XLOOKUP($A239,'Copy of PY1 Data(H)'!$A$1:$A$288,'Copy of PY1 Data(H)'!$A$1:$CZ$288))</f>
        <v>#N/A</v>
      </c>
      <c r="AT239" s="968" t="e" cm="1">
        <f t="array" ref="AT239">_xlfn.XLOOKUP(AT$1,'Copy of PY1 Data(H)'!$A$1:$CZ$1,_xlfn.XLOOKUP($A239,'Copy of PY1 Data(H)'!$A$1:$A$288,'Copy of PY1 Data(H)'!$A$1:$CZ$288))</f>
        <v>#N/A</v>
      </c>
      <c r="AU239" s="968" t="e" cm="1">
        <f t="array" ref="AU239">_xlfn.XLOOKUP(AU$1,'Copy of PY1 Data(H)'!$A$1:$CZ$1,_xlfn.XLOOKUP($A239,'Copy of PY1 Data(H)'!$A$1:$A$288,'Copy of PY1 Data(H)'!$A$1:$CZ$288))</f>
        <v>#N/A</v>
      </c>
      <c r="AV239" s="968" t="e" cm="1">
        <f t="array" ref="AV239">_xlfn.XLOOKUP(AV$1,'Copy of PY1 Data(H)'!$A$1:$CZ$1,_xlfn.XLOOKUP($A239,'Copy of PY1 Data(H)'!$A$1:$A$288,'Copy of PY1 Data(H)'!$A$1:$CZ$288))</f>
        <v>#N/A</v>
      </c>
      <c r="AW239" s="968" t="e" cm="1">
        <f t="array" ref="AW239">_xlfn.XLOOKUP(AW$1,'Copy of PY1 Data(H)'!$A$1:$CZ$1,_xlfn.XLOOKUP($A239,'Copy of PY1 Data(H)'!$A$1:$A$288,'Copy of PY1 Data(H)'!$A$1:$CZ$288))</f>
        <v>#N/A</v>
      </c>
      <c r="AX239" s="968" t="e" cm="1">
        <f t="array" ref="AX239">_xlfn.XLOOKUP(AX$1,'Copy of PY1 Data(H)'!$A$1:$CZ$1,_xlfn.XLOOKUP($A239,'Copy of PY1 Data(H)'!$A$1:$A$288,'Copy of PY1 Data(H)'!$A$1:$CZ$288))</f>
        <v>#N/A</v>
      </c>
      <c r="AY239" s="968" t="e" cm="1">
        <f t="array" ref="AY239">_xlfn.XLOOKUP(AY$1,'Copy of PY1 Data(H)'!$A$1:$CZ$1,_xlfn.XLOOKUP($A239,'Copy of PY1 Data(H)'!$A$1:$A$288,'Copy of PY1 Data(H)'!$A$1:$CZ$288))</f>
        <v>#N/A</v>
      </c>
      <c r="AZ239" s="968" t="e" cm="1">
        <f t="array" ref="AZ239">_xlfn.XLOOKUP(AZ$1,'Copy of PY1 Data(H)'!$A$1:$CZ$1,_xlfn.XLOOKUP($A239,'Copy of PY1 Data(H)'!$A$1:$A$288,'Copy of PY1 Data(H)'!$A$1:$CZ$288))</f>
        <v>#N/A</v>
      </c>
      <c r="BA239" s="968" t="e" cm="1">
        <f t="array" ref="BA239">_xlfn.XLOOKUP(BA$1,'Copy of PY1 Data(H)'!$A$1:$CZ$1,_xlfn.XLOOKUP($A239,'Copy of PY1 Data(H)'!$A$1:$A$288,'Copy of PY1 Data(H)'!$A$1:$CZ$288))</f>
        <v>#N/A</v>
      </c>
      <c r="BB239" s="968" t="e" cm="1">
        <f t="array" ref="BB239">_xlfn.XLOOKUP(BB$1,'Copy of PY1 Data(H)'!$A$1:$CZ$1,_xlfn.XLOOKUP($A239,'Copy of PY1 Data(H)'!$A$1:$A$288,'Copy of PY1 Data(H)'!$A$1:$CZ$288))</f>
        <v>#N/A</v>
      </c>
      <c r="BC239" s="968" t="e" cm="1">
        <f t="array" ref="BC239">_xlfn.XLOOKUP(BC$1,'Copy of PY1 Data(H)'!$A$1:$CZ$1,_xlfn.XLOOKUP($A239,'Copy of PY1 Data(H)'!$A$1:$A$288,'Copy of PY1 Data(H)'!$A$1:$CZ$288))</f>
        <v>#N/A</v>
      </c>
      <c r="BD239" s="968" t="e" cm="1">
        <f t="array" ref="BD239">_xlfn.XLOOKUP(BD$1,'Copy of PY1 Data(H)'!$A$1:$CZ$1,_xlfn.XLOOKUP($A239,'Copy of PY1 Data(H)'!$A$1:$A$288,'Copy of PY1 Data(H)'!$A$1:$CZ$288))</f>
        <v>#N/A</v>
      </c>
      <c r="BE239" s="968" t="e" cm="1">
        <f t="array" ref="BE239">_xlfn.XLOOKUP(BE$1,'Copy of PY1 Data(H)'!$A$1:$CZ$1,_xlfn.XLOOKUP($A239,'Copy of PY1 Data(H)'!$A$1:$A$288,'Copy of PY1 Data(H)'!$A$1:$CZ$288))</f>
        <v>#N/A</v>
      </c>
      <c r="BF239" s="968" t="e" cm="1">
        <f t="array" ref="BF239">_xlfn.XLOOKUP(BF$1,'Copy of PY1 Data(H)'!$A$1:$CZ$1,_xlfn.XLOOKUP($A239,'Copy of PY1 Data(H)'!$A$1:$A$288,'Copy of PY1 Data(H)'!$A$1:$CZ$288))</f>
        <v>#N/A</v>
      </c>
      <c r="BG239" s="968" t="e" cm="1">
        <f t="array" ref="BG239">_xlfn.XLOOKUP(BG$1,'Copy of PY1 Data(H)'!$A$1:$CZ$1,_xlfn.XLOOKUP($A239,'Copy of PY1 Data(H)'!$A$1:$A$288,'Copy of PY1 Data(H)'!$A$1:$CZ$288))</f>
        <v>#N/A</v>
      </c>
      <c r="BH239" s="968" t="e" cm="1">
        <f t="array" ref="BH239">_xlfn.XLOOKUP(BH$1,'Copy of PY1 Data(H)'!$A$1:$CZ$1,_xlfn.XLOOKUP($A239,'Copy of PY1 Data(H)'!$A$1:$A$288,'Copy of PY1 Data(H)'!$A$1:$CZ$288))</f>
        <v>#N/A</v>
      </c>
      <c r="BI239" s="968" t="e" cm="1">
        <f t="array" ref="BI239">_xlfn.XLOOKUP(BI$1,'Copy of PY1 Data(H)'!$A$1:$CZ$1,_xlfn.XLOOKUP($A239,'Copy of PY1 Data(H)'!$A$1:$A$288,'Copy of PY1 Data(H)'!$A$1:$CZ$288))</f>
        <v>#N/A</v>
      </c>
      <c r="BJ239" s="968" t="e" cm="1">
        <f t="array" ref="BJ239">_xlfn.XLOOKUP(BJ$1,'Copy of PY1 Data(H)'!$A$1:$CZ$1,_xlfn.XLOOKUP($A239,'Copy of PY1 Data(H)'!$A$1:$A$288,'Copy of PY1 Data(H)'!$A$1:$CZ$288))</f>
        <v>#N/A</v>
      </c>
      <c r="BK239" s="968" t="e" cm="1">
        <f t="array" ref="BK239">_xlfn.XLOOKUP(BK$1,'Copy of PY1 Data(H)'!$A$1:$CZ$1,_xlfn.XLOOKUP($A239,'Copy of PY1 Data(H)'!$A$1:$A$288,'Copy of PY1 Data(H)'!$A$1:$CZ$288))</f>
        <v>#N/A</v>
      </c>
      <c r="BL239" s="968" t="e" cm="1">
        <f t="array" ref="BL239">_xlfn.XLOOKUP(BL$1,'Copy of PY1 Data(H)'!$A$1:$CZ$1,_xlfn.XLOOKUP($A239,'Copy of PY1 Data(H)'!$A$1:$A$288,'Copy of PY1 Data(H)'!$A$1:$CZ$288))</f>
        <v>#N/A</v>
      </c>
      <c r="BM239" s="968" t="e" cm="1">
        <f t="array" ref="BM239">_xlfn.XLOOKUP(BM$1,'Copy of PY1 Data(H)'!$A$1:$CZ$1,_xlfn.XLOOKUP($A239,'Copy of PY1 Data(H)'!$A$1:$A$288,'Copy of PY1 Data(H)'!$A$1:$CZ$288))</f>
        <v>#N/A</v>
      </c>
      <c r="BN239" s="968" t="e" cm="1">
        <f t="array" ref="BN239">_xlfn.XLOOKUP(BN$1,'Copy of PY1 Data(H)'!$A$1:$CZ$1,_xlfn.XLOOKUP($A239,'Copy of PY1 Data(H)'!$A$1:$A$288,'Copy of PY1 Data(H)'!$A$1:$CZ$288))</f>
        <v>#N/A</v>
      </c>
      <c r="BO239" s="968" t="e" cm="1">
        <f t="array" ref="BO239">_xlfn.XLOOKUP(BO$1,'Copy of PY1 Data(H)'!$A$1:$CZ$1,_xlfn.XLOOKUP($A239,'Copy of PY1 Data(H)'!$A$1:$A$288,'Copy of PY1 Data(H)'!$A$1:$CZ$288))</f>
        <v>#N/A</v>
      </c>
      <c r="BP239" s="968" t="e" cm="1">
        <f t="array" ref="BP239">_xlfn.XLOOKUP(BP$1,'Copy of PY1 Data(H)'!$A$1:$CZ$1,_xlfn.XLOOKUP($A239,'Copy of PY1 Data(H)'!$A$1:$A$288,'Copy of PY1 Data(H)'!$A$1:$CZ$288))</f>
        <v>#N/A</v>
      </c>
      <c r="BQ239" s="968" t="e" cm="1">
        <f t="array" ref="BQ239">_xlfn.XLOOKUP(BQ$1,'Copy of PY1 Data(H)'!$A$1:$CZ$1,_xlfn.XLOOKUP($A239,'Copy of PY1 Data(H)'!$A$1:$A$288,'Copy of PY1 Data(H)'!$A$1:$CZ$288))</f>
        <v>#N/A</v>
      </c>
      <c r="BR239" s="968" t="e" cm="1">
        <f t="array" ref="BR239">_xlfn.XLOOKUP(BR$1,'Copy of PY1 Data(H)'!$A$1:$CZ$1,_xlfn.XLOOKUP($A239,'Copy of PY1 Data(H)'!$A$1:$A$288,'Copy of PY1 Data(H)'!$A$1:$CZ$288))</f>
        <v>#N/A</v>
      </c>
      <c r="BS239" s="968" t="e" cm="1">
        <f t="array" ref="BS239">_xlfn.XLOOKUP(BS$1,'Copy of PY1 Data(H)'!$A$1:$CZ$1,_xlfn.XLOOKUP($A239,'Copy of PY1 Data(H)'!$A$1:$A$288,'Copy of PY1 Data(H)'!$A$1:$CZ$288))</f>
        <v>#N/A</v>
      </c>
      <c r="BT239" s="968" t="e" cm="1">
        <f t="array" ref="BT239">_xlfn.XLOOKUP(BT$1,'Copy of PY1 Data(H)'!$A$1:$CZ$1,_xlfn.XLOOKUP($A239,'Copy of PY1 Data(H)'!$A$1:$A$288,'Copy of PY1 Data(H)'!$A$1:$CZ$288))</f>
        <v>#N/A</v>
      </c>
      <c r="BU239" s="968" t="e" cm="1">
        <f t="array" ref="BU239">_xlfn.XLOOKUP(BU$1,'Copy of PY1 Data(H)'!$A$1:$CZ$1,_xlfn.XLOOKUP($A239,'Copy of PY1 Data(H)'!$A$1:$A$288,'Copy of PY1 Data(H)'!$A$1:$CZ$288))</f>
        <v>#N/A</v>
      </c>
      <c r="BV239" s="968" t="e" cm="1">
        <f t="array" ref="BV239">_xlfn.XLOOKUP(BV$1,'Copy of PY1 Data(H)'!$A$1:$CZ$1,_xlfn.XLOOKUP($A239,'Copy of PY1 Data(H)'!$A$1:$A$288,'Copy of PY1 Data(H)'!$A$1:$CZ$288))</f>
        <v>#N/A</v>
      </c>
      <c r="BW239" s="968" t="e" cm="1">
        <f t="array" ref="BW239">_xlfn.XLOOKUP(BW$1,'Copy of PY1 Data(H)'!$A$1:$CZ$1,_xlfn.XLOOKUP($A239,'Copy of PY1 Data(H)'!$A$1:$A$288,'Copy of PY1 Data(H)'!$A$1:$CZ$288))</f>
        <v>#N/A</v>
      </c>
      <c r="BX239" s="968" t="e" cm="1">
        <f t="array" ref="BX239">_xlfn.XLOOKUP(BX$1,'Copy of PY1 Data(H)'!$A$1:$CZ$1,_xlfn.XLOOKUP($A239,'Copy of PY1 Data(H)'!$A$1:$A$288,'Copy of PY1 Data(H)'!$A$1:$CZ$288))</f>
        <v>#N/A</v>
      </c>
      <c r="BY239" s="968" t="e" cm="1">
        <f t="array" ref="BY239">_xlfn.XLOOKUP(BY$1,'Copy of PY1 Data(H)'!$A$1:$CZ$1,_xlfn.XLOOKUP($A239,'Copy of PY1 Data(H)'!$A$1:$A$288,'Copy of PY1 Data(H)'!$A$1:$CZ$288))</f>
        <v>#N/A</v>
      </c>
      <c r="BZ239" s="968" t="e" cm="1">
        <f t="array" ref="BZ239">_xlfn.XLOOKUP(BZ$1,'Copy of PY1 Data(H)'!$A$1:$CZ$1,_xlfn.XLOOKUP($A239,'Copy of PY1 Data(H)'!$A$1:$A$288,'Copy of PY1 Data(H)'!$A$1:$CZ$288))</f>
        <v>#N/A</v>
      </c>
      <c r="CA239" s="968" t="e" cm="1">
        <f t="array" ref="CA239">_xlfn.XLOOKUP(CA$1,'Copy of PY1 Data(H)'!$A$1:$CZ$1,_xlfn.XLOOKUP($A239,'Copy of PY1 Data(H)'!$A$1:$A$288,'Copy of PY1 Data(H)'!$A$1:$CZ$288))</f>
        <v>#N/A</v>
      </c>
      <c r="CB239" s="968" t="e" cm="1">
        <f t="array" ref="CB239">_xlfn.XLOOKUP(CB$1,'Copy of PY1 Data(H)'!$A$1:$CZ$1,_xlfn.XLOOKUP($A239,'Copy of PY1 Data(H)'!$A$1:$A$288,'Copy of PY1 Data(H)'!$A$1:$CZ$288))</f>
        <v>#N/A</v>
      </c>
      <c r="CC239" s="968" t="e" cm="1">
        <f t="array" ref="CC239">_xlfn.XLOOKUP(CC$1,'Copy of PY1 Data(H)'!$A$1:$CZ$1,_xlfn.XLOOKUP($A239,'Copy of PY1 Data(H)'!$A$1:$A$288,'Copy of PY1 Data(H)'!$A$1:$CZ$288))</f>
        <v>#N/A</v>
      </c>
      <c r="CD239" s="968" t="e" cm="1">
        <f t="array" ref="CD239">_xlfn.XLOOKUP(CD$1,'Copy of PY1 Data(H)'!$A$1:$CZ$1,_xlfn.XLOOKUP($A239,'Copy of PY1 Data(H)'!$A$1:$A$288,'Copy of PY1 Data(H)'!$A$1:$CZ$288))</f>
        <v>#N/A</v>
      </c>
    </row>
    <row r="240" spans="1:82" x14ac:dyDescent="0.3">
      <c r="A240" s="180">
        <v>541</v>
      </c>
      <c r="C240" s="180"/>
      <c r="D240" s="180" cm="1">
        <f t="array" ref="D240">_xlfn.XLOOKUP(D$1,'Copy of PY1 Data(H)'!$A$1:$CZ$1,_xlfn.XLOOKUP($A240,'Copy of PY1 Data(H)'!$A$1:$A$288,'Copy of PY1 Data(H)'!$A$1:$CZ$288))</f>
        <v>-42726</v>
      </c>
      <c r="E240" s="180" cm="1">
        <f t="array" ref="E240">_xlfn.XLOOKUP(E$1,'Copy of PY1 Data(H)'!$A$1:$CZ$1,_xlfn.XLOOKUP($A240,'Copy of PY1 Data(H)'!$A$1:$A$288,'Copy of PY1 Data(H)'!$A$1:$CZ$288))</f>
        <v>-124215</v>
      </c>
      <c r="F240" s="180" cm="1">
        <f t="array" ref="F240">_xlfn.XLOOKUP(F$1,'Copy of PY1 Data(H)'!$A$1:$CZ$1,_xlfn.XLOOKUP($A240,'Copy of PY1 Data(H)'!$A$1:$A$288,'Copy of PY1 Data(H)'!$A$1:$CZ$288))</f>
        <v>0</v>
      </c>
      <c r="G240" s="180" cm="1">
        <f t="array" ref="G240">_xlfn.XLOOKUP(G$1,'Copy of PY1 Data(H)'!$A$1:$CZ$1,_xlfn.XLOOKUP($A240,'Copy of PY1 Data(H)'!$A$1:$A$288,'Copy of PY1 Data(H)'!$A$1:$CZ$288))</f>
        <v>76189</v>
      </c>
      <c r="H240" s="180" cm="1">
        <f t="array" ref="H240">_xlfn.XLOOKUP(H$1,'Copy of PY1 Data(H)'!$A$1:$CZ$1,_xlfn.XLOOKUP($A240,'Copy of PY1 Data(H)'!$A$1:$A$288,'Copy of PY1 Data(H)'!$A$1:$CZ$288))</f>
        <v>104116</v>
      </c>
      <c r="I240" s="180" cm="1">
        <f t="array" ref="I240">_xlfn.XLOOKUP(I$1,'Copy of PY1 Data(H)'!$A$1:$CZ$1,_xlfn.XLOOKUP($A240,'Copy of PY1 Data(H)'!$A$1:$A$288,'Copy of PY1 Data(H)'!$A$1:$CZ$288))</f>
        <v>3434</v>
      </c>
      <c r="J240" s="180" cm="1">
        <f t="array" ref="J240">_xlfn.XLOOKUP(J$1,'Copy of PY1 Data(H)'!$A$1:$CZ$1,_xlfn.XLOOKUP($A240,'Copy of PY1 Data(H)'!$A$1:$A$288,'Copy of PY1 Data(H)'!$A$1:$CZ$288))</f>
        <v>0</v>
      </c>
      <c r="K240" s="180" cm="1">
        <f t="array" ref="K240">_xlfn.XLOOKUP(K$1,'Copy of PY1 Data(H)'!$A$1:$CZ$1,_xlfn.XLOOKUP($A240,'Copy of PY1 Data(H)'!$A$1:$A$288,'Copy of PY1 Data(H)'!$A$1:$CZ$288))</f>
        <v>87794</v>
      </c>
      <c r="L240" s="180" cm="1">
        <f t="array" ref="L240">_xlfn.XLOOKUP(L$1,'Copy of PY1 Data(H)'!$A$1:$CZ$1,_xlfn.XLOOKUP($A240,'Copy of PY1 Data(H)'!$A$1:$A$288,'Copy of PY1 Data(H)'!$A$1:$CZ$288))</f>
        <v>213838</v>
      </c>
      <c r="M240" s="180" cm="1">
        <f t="array" ref="M240">_xlfn.XLOOKUP(M$1,'Copy of PY1 Data(H)'!$A$1:$CZ$1,_xlfn.XLOOKUP($A240,'Copy of PY1 Data(H)'!$A$1:$A$288,'Copy of PY1 Data(H)'!$A$1:$CZ$288))</f>
        <v>0</v>
      </c>
      <c r="N240" s="180" cm="1">
        <f t="array" ref="N240">_xlfn.XLOOKUP(N$1,'Copy of PY1 Data(H)'!$A$1:$CZ$1,_xlfn.XLOOKUP($A240,'Copy of PY1 Data(H)'!$A$1:$A$288,'Copy of PY1 Data(H)'!$A$1:$CZ$288))</f>
        <v>0</v>
      </c>
      <c r="O240" s="180" cm="1">
        <f t="array" ref="O240">_xlfn.XLOOKUP(O$1,'Copy of PY1 Data(H)'!$A$1:$CZ$1,_xlfn.XLOOKUP($A240,'Copy of PY1 Data(H)'!$A$1:$A$288,'Copy of PY1 Data(H)'!$A$1:$CZ$288))</f>
        <v>0</v>
      </c>
      <c r="P240" s="180" cm="1">
        <f t="array" ref="P240">_xlfn.XLOOKUP(P$1,'Copy of PY1 Data(H)'!$A$1:$CZ$1,_xlfn.XLOOKUP($A240,'Copy of PY1 Data(H)'!$A$1:$A$288,'Copy of PY1 Data(H)'!$A$1:$CZ$288))</f>
        <v>8787</v>
      </c>
      <c r="Q240" s="180" cm="1">
        <f t="array" ref="Q240">_xlfn.XLOOKUP(Q$1,'Copy of PY1 Data(H)'!$A$1:$CZ$1,_xlfn.XLOOKUP($A240,'Copy of PY1 Data(H)'!$A$1:$A$288,'Copy of PY1 Data(H)'!$A$1:$CZ$288))</f>
        <v>221372</v>
      </c>
      <c r="R240" s="180" cm="1">
        <f t="array" ref="R240">_xlfn.XLOOKUP(R$1,'Copy of PY1 Data(H)'!$A$1:$CZ$1,_xlfn.XLOOKUP($A240,'Copy of PY1 Data(H)'!$A$1:$A$288,'Copy of PY1 Data(H)'!$A$1:$CZ$288))</f>
        <v>0</v>
      </c>
      <c r="S240" s="180" cm="1">
        <f t="array" ref="S240">_xlfn.XLOOKUP(S$1,'Copy of PY1 Data(H)'!$A$1:$CZ$1,_xlfn.XLOOKUP($A240,'Copy of PY1 Data(H)'!$A$1:$A$288,'Copy of PY1 Data(H)'!$A$1:$CZ$288))</f>
        <v>-351737</v>
      </c>
      <c r="T240" s="180" cm="1">
        <f t="array" ref="T240">_xlfn.XLOOKUP(T$1,'Copy of PY1 Data(H)'!$A$1:$CZ$1,_xlfn.XLOOKUP($A240,'Copy of PY1 Data(H)'!$A$1:$A$288,'Copy of PY1 Data(H)'!$A$1:$CZ$288))</f>
        <v>78614</v>
      </c>
      <c r="U240" s="180" cm="1">
        <f t="array" ref="U240">_xlfn.XLOOKUP(U$1,'Copy of PY1 Data(H)'!$A$1:$CZ$1,_xlfn.XLOOKUP($A240,'Copy of PY1 Data(H)'!$A$1:$A$288,'Copy of PY1 Data(H)'!$A$1:$CZ$288))</f>
        <v>120756</v>
      </c>
      <c r="V240" s="180" cm="1">
        <f t="array" ref="V240">_xlfn.XLOOKUP(V$1,'Copy of PY1 Data(H)'!$A$1:$CZ$1,_xlfn.XLOOKUP($A240,'Copy of PY1 Data(H)'!$A$1:$A$288,'Copy of PY1 Data(H)'!$A$1:$CZ$288))</f>
        <v>833425</v>
      </c>
      <c r="W240" s="180" cm="1">
        <f t="array" ref="W240">_xlfn.XLOOKUP(W$1,'Copy of PY1 Data(H)'!$A$1:$CZ$1,_xlfn.XLOOKUP($A240,'Copy of PY1 Data(H)'!$A$1:$A$288,'Copy of PY1 Data(H)'!$A$1:$CZ$288))</f>
        <v>0</v>
      </c>
      <c r="X240" s="180" cm="1">
        <f t="array" ref="X240">_xlfn.XLOOKUP(X$1,'Copy of PY1 Data(H)'!$A$1:$CZ$1,_xlfn.XLOOKUP($A240,'Copy of PY1 Data(H)'!$A$1:$A$288,'Copy of PY1 Data(H)'!$A$1:$CZ$288))</f>
        <v>0</v>
      </c>
      <c r="Y240" s="180" cm="1">
        <f t="array" ref="Y240">_xlfn.XLOOKUP(Y$1,'Copy of PY1 Data(H)'!$A$1:$CZ$1,_xlfn.XLOOKUP($A240,'Copy of PY1 Data(H)'!$A$1:$A$288,'Copy of PY1 Data(H)'!$A$1:$CZ$288))</f>
        <v>64424</v>
      </c>
      <c r="Z240" s="180" cm="1">
        <f t="array" ref="Z240">_xlfn.XLOOKUP(Z$1,'Copy of PY1 Data(H)'!$A$1:$CZ$1,_xlfn.XLOOKUP($A240,'Copy of PY1 Data(H)'!$A$1:$A$288,'Copy of PY1 Data(H)'!$A$1:$CZ$288))</f>
        <v>1382111</v>
      </c>
      <c r="AA240" s="180" cm="1">
        <f t="array" ref="AA240">_xlfn.XLOOKUP(AA$1,'Copy of PY1 Data(H)'!$A$1:$CZ$1,_xlfn.XLOOKUP($A240,'Copy of PY1 Data(H)'!$A$1:$A$288,'Copy of PY1 Data(H)'!$A$1:$CZ$288))</f>
        <v>-11539</v>
      </c>
      <c r="AB240" s="180" cm="1">
        <f t="array" ref="AB240">_xlfn.XLOOKUP(AB$1,'Copy of PY1 Data(H)'!$A$1:$CZ$1,_xlfn.XLOOKUP($A240,'Copy of PY1 Data(H)'!$A$1:$A$288,'Copy of PY1 Data(H)'!$A$1:$CZ$288))</f>
        <v>102735</v>
      </c>
      <c r="AC240" s="180" cm="1">
        <f t="array" ref="AC240">_xlfn.XLOOKUP(AC$1,'Copy of PY1 Data(H)'!$A$1:$CZ$1,_xlfn.XLOOKUP($A240,'Copy of PY1 Data(H)'!$A$1:$A$288,'Copy of PY1 Data(H)'!$A$1:$CZ$288))</f>
        <v>0</v>
      </c>
      <c r="AD240" s="180" cm="1">
        <f t="array" ref="AD240">_xlfn.XLOOKUP(AD$1,'Copy of PY1 Data(H)'!$A$1:$CZ$1,_xlfn.XLOOKUP($A240,'Copy of PY1 Data(H)'!$A$1:$A$288,'Copy of PY1 Data(H)'!$A$1:$CZ$288))</f>
        <v>0</v>
      </c>
      <c r="AE240" s="180" cm="1">
        <f t="array" ref="AE240">_xlfn.XLOOKUP(AE$1,'Copy of PY1 Data(H)'!$A$1:$CZ$1,_xlfn.XLOOKUP($A240,'Copy of PY1 Data(H)'!$A$1:$A$288,'Copy of PY1 Data(H)'!$A$1:$CZ$288))</f>
        <v>0</v>
      </c>
      <c r="AF240" s="180" cm="1">
        <f t="array" ref="AF240">_xlfn.XLOOKUP(AF$1,'Copy of PY1 Data(H)'!$A$1:$CZ$1,_xlfn.XLOOKUP($A240,'Copy of PY1 Data(H)'!$A$1:$A$288,'Copy of PY1 Data(H)'!$A$1:$CZ$288))</f>
        <v>7940118</v>
      </c>
      <c r="AG240" s="180" cm="1">
        <f t="array" ref="AG240">_xlfn.XLOOKUP(AG$1,'Copy of PY1 Data(H)'!$A$1:$CZ$1,_xlfn.XLOOKUP($A240,'Copy of PY1 Data(H)'!$A$1:$A$288,'Copy of PY1 Data(H)'!$A$1:$CZ$288))</f>
        <v>-267</v>
      </c>
      <c r="AH240" s="180" cm="1">
        <f t="array" ref="AH240">_xlfn.XLOOKUP(AH$1,'Copy of PY1 Data(H)'!$A$1:$CZ$1,_xlfn.XLOOKUP($A240,'Copy of PY1 Data(H)'!$A$1:$A$288,'Copy of PY1 Data(H)'!$A$1:$CZ$288))</f>
        <v>-64050</v>
      </c>
      <c r="AI240" s="180" cm="1">
        <f t="array" ref="AI240">_xlfn.XLOOKUP(AI$1,'Copy of PY1 Data(H)'!$A$1:$CZ$1,_xlfn.XLOOKUP($A240,'Copy of PY1 Data(H)'!$A$1:$A$288,'Copy of PY1 Data(H)'!$A$1:$CZ$288))</f>
        <v>1578</v>
      </c>
      <c r="AJ240" s="180" cm="1">
        <f t="array" ref="AJ240">_xlfn.XLOOKUP(AJ$1,'Copy of PY1 Data(H)'!$A$1:$CZ$1,_xlfn.XLOOKUP($A240,'Copy of PY1 Data(H)'!$A$1:$A$288,'Copy of PY1 Data(H)'!$A$1:$CZ$288))</f>
        <v>-2558</v>
      </c>
      <c r="AK240" s="180" cm="1">
        <f t="array" ref="AK240">_xlfn.XLOOKUP(AK$1,'Copy of PY1 Data(H)'!$A$1:$CZ$1,_xlfn.XLOOKUP($A240,'Copy of PY1 Data(H)'!$A$1:$A$288,'Copy of PY1 Data(H)'!$A$1:$CZ$288))</f>
        <v>-23696</v>
      </c>
      <c r="AL240" s="180" cm="1">
        <f t="array" ref="AL240">_xlfn.XLOOKUP(AL$1,'Copy of PY1 Data(H)'!$A$1:$CZ$1,_xlfn.XLOOKUP($A240,'Copy of PY1 Data(H)'!$A$1:$A$288,'Copy of PY1 Data(H)'!$A$1:$CZ$288))</f>
        <v>0</v>
      </c>
      <c r="AM240" s="180" cm="1">
        <f t="array" ref="AM240">_xlfn.XLOOKUP(AM$1,'Copy of PY1 Data(H)'!$A$1:$CZ$1,_xlfn.XLOOKUP($A240,'Copy of PY1 Data(H)'!$A$1:$A$288,'Copy of PY1 Data(H)'!$A$1:$CZ$288))</f>
        <v>-115844</v>
      </c>
      <c r="AN240" s="180" cm="1">
        <f t="array" ref="AN240">_xlfn.XLOOKUP(AN$1,'Copy of PY1 Data(H)'!$A$1:$CZ$1,_xlfn.XLOOKUP($A240,'Copy of PY1 Data(H)'!$A$1:$A$288,'Copy of PY1 Data(H)'!$A$1:$CZ$288))</f>
        <v>1000245</v>
      </c>
      <c r="AO240" s="180" cm="1">
        <f t="array" ref="AO240">_xlfn.XLOOKUP(AO$1,'Copy of PY1 Data(H)'!$A$1:$CZ$1,_xlfn.XLOOKUP($A240,'Copy of PY1 Data(H)'!$A$1:$A$288,'Copy of PY1 Data(H)'!$A$1:$CZ$288))</f>
        <v>0</v>
      </c>
      <c r="AP240" s="180" cm="1">
        <f t="array" ref="AP240">_xlfn.XLOOKUP(AP$1,'Copy of PY1 Data(H)'!$A$1:$CZ$1,_xlfn.XLOOKUP($A240,'Copy of PY1 Data(H)'!$A$1:$A$288,'Copy of PY1 Data(H)'!$A$1:$CZ$288))</f>
        <v>213776</v>
      </c>
      <c r="AQ240" s="180" cm="1">
        <f t="array" ref="AQ240">_xlfn.XLOOKUP(AQ$1,'Copy of PY1 Data(H)'!$A$1:$CZ$1,_xlfn.XLOOKUP($A240,'Copy of PY1 Data(H)'!$A$1:$A$288,'Copy of PY1 Data(H)'!$A$1:$CZ$288))</f>
        <v>0</v>
      </c>
      <c r="AR240" s="180" cm="1">
        <f t="array" ref="AR240">_xlfn.XLOOKUP(AR$1,'Copy of PY1 Data(H)'!$A$1:$CZ$1,_xlfn.XLOOKUP($A240,'Copy of PY1 Data(H)'!$A$1:$A$288,'Copy of PY1 Data(H)'!$A$1:$CZ$288))</f>
        <v>0</v>
      </c>
      <c r="AS240" s="180" cm="1">
        <f t="array" ref="AS240">_xlfn.XLOOKUP(AS$1,'Copy of PY1 Data(H)'!$A$1:$CZ$1,_xlfn.XLOOKUP($A240,'Copy of PY1 Data(H)'!$A$1:$A$288,'Copy of PY1 Data(H)'!$A$1:$CZ$288))</f>
        <v>0</v>
      </c>
      <c r="AT240" s="180" cm="1">
        <f t="array" ref="AT240">_xlfn.XLOOKUP(AT$1,'Copy of PY1 Data(H)'!$A$1:$CZ$1,_xlfn.XLOOKUP($A240,'Copy of PY1 Data(H)'!$A$1:$A$288,'Copy of PY1 Data(H)'!$A$1:$CZ$288))</f>
        <v>-694</v>
      </c>
      <c r="AU240" s="180" cm="1">
        <f t="array" ref="AU240">_xlfn.XLOOKUP(AU$1,'Copy of PY1 Data(H)'!$A$1:$CZ$1,_xlfn.XLOOKUP($A240,'Copy of PY1 Data(H)'!$A$1:$A$288,'Copy of PY1 Data(H)'!$A$1:$CZ$288))</f>
        <v>26983917</v>
      </c>
      <c r="AV240" s="180" cm="1">
        <f t="array" ref="AV240">_xlfn.XLOOKUP(AV$1,'Copy of PY1 Data(H)'!$A$1:$CZ$1,_xlfn.XLOOKUP($A240,'Copy of PY1 Data(H)'!$A$1:$A$288,'Copy of PY1 Data(H)'!$A$1:$CZ$288))</f>
        <v>5392761</v>
      </c>
      <c r="AW240" s="180" cm="1">
        <f t="array" ref="AW240">_xlfn.XLOOKUP(AW$1,'Copy of PY1 Data(H)'!$A$1:$CZ$1,_xlfn.XLOOKUP($A240,'Copy of PY1 Data(H)'!$A$1:$A$288,'Copy of PY1 Data(H)'!$A$1:$CZ$288))</f>
        <v>201933</v>
      </c>
      <c r="AX240" s="180" cm="1">
        <f t="array" ref="AX240">_xlfn.XLOOKUP(AX$1,'Copy of PY1 Data(H)'!$A$1:$CZ$1,_xlfn.XLOOKUP($A240,'Copy of PY1 Data(H)'!$A$1:$A$288,'Copy of PY1 Data(H)'!$A$1:$CZ$288))</f>
        <v>-36947</v>
      </c>
      <c r="AY240" s="180" cm="1">
        <f t="array" ref="AY240">_xlfn.XLOOKUP(AY$1,'Copy of PY1 Data(H)'!$A$1:$CZ$1,_xlfn.XLOOKUP($A240,'Copy of PY1 Data(H)'!$A$1:$A$288,'Copy of PY1 Data(H)'!$A$1:$CZ$288))</f>
        <v>-96493</v>
      </c>
      <c r="AZ240" s="180" cm="1">
        <f t="array" ref="AZ240">_xlfn.XLOOKUP(AZ$1,'Copy of PY1 Data(H)'!$A$1:$CZ$1,_xlfn.XLOOKUP($A240,'Copy of PY1 Data(H)'!$A$1:$A$288,'Copy of PY1 Data(H)'!$A$1:$CZ$288))</f>
        <v>-166916</v>
      </c>
      <c r="BA240" s="180" cm="1">
        <f t="array" ref="BA240">_xlfn.XLOOKUP(BA$1,'Copy of PY1 Data(H)'!$A$1:$CZ$1,_xlfn.XLOOKUP($A240,'Copy of PY1 Data(H)'!$A$1:$A$288,'Copy of PY1 Data(H)'!$A$1:$CZ$288))</f>
        <v>0</v>
      </c>
      <c r="BB240" s="180" cm="1">
        <f t="array" ref="BB240">_xlfn.XLOOKUP(BB$1,'Copy of PY1 Data(H)'!$A$1:$CZ$1,_xlfn.XLOOKUP($A240,'Copy of PY1 Data(H)'!$A$1:$A$288,'Copy of PY1 Data(H)'!$A$1:$CZ$288))</f>
        <v>306395</v>
      </c>
      <c r="BC240" s="180" cm="1">
        <f t="array" ref="BC240">_xlfn.XLOOKUP(BC$1,'Copy of PY1 Data(H)'!$A$1:$CZ$1,_xlfn.XLOOKUP($A240,'Copy of PY1 Data(H)'!$A$1:$A$288,'Copy of PY1 Data(H)'!$A$1:$CZ$288))</f>
        <v>-61485</v>
      </c>
      <c r="BD240" s="180" cm="1">
        <f t="array" ref="BD240">_xlfn.XLOOKUP(BD$1,'Copy of PY1 Data(H)'!$A$1:$CZ$1,_xlfn.XLOOKUP($A240,'Copy of PY1 Data(H)'!$A$1:$A$288,'Copy of PY1 Data(H)'!$A$1:$CZ$288))</f>
        <v>0</v>
      </c>
      <c r="BE240" s="180" cm="1">
        <f t="array" ref="BE240">_xlfn.XLOOKUP(BE$1,'Copy of PY1 Data(H)'!$A$1:$CZ$1,_xlfn.XLOOKUP($A240,'Copy of PY1 Data(H)'!$A$1:$A$288,'Copy of PY1 Data(H)'!$A$1:$CZ$288))</f>
        <v>-20694</v>
      </c>
      <c r="BF240" s="180" cm="1">
        <f t="array" ref="BF240">_xlfn.XLOOKUP(BF$1,'Copy of PY1 Data(H)'!$A$1:$CZ$1,_xlfn.XLOOKUP($A240,'Copy of PY1 Data(H)'!$A$1:$A$288,'Copy of PY1 Data(H)'!$A$1:$CZ$288))</f>
        <v>-427508</v>
      </c>
      <c r="BG240" s="180" cm="1">
        <f t="array" ref="BG240">_xlfn.XLOOKUP(BG$1,'Copy of PY1 Data(H)'!$A$1:$CZ$1,_xlfn.XLOOKUP($A240,'Copy of PY1 Data(H)'!$A$1:$A$288,'Copy of PY1 Data(H)'!$A$1:$CZ$288))</f>
        <v>0</v>
      </c>
      <c r="BH240" s="180" cm="1">
        <f t="array" ref="BH240">_xlfn.XLOOKUP(BH$1,'Copy of PY1 Data(H)'!$A$1:$CZ$1,_xlfn.XLOOKUP($A240,'Copy of PY1 Data(H)'!$A$1:$A$288,'Copy of PY1 Data(H)'!$A$1:$CZ$288))</f>
        <v>-819972</v>
      </c>
      <c r="BI240" s="180" cm="1">
        <f t="array" ref="BI240">_xlfn.XLOOKUP(BI$1,'Copy of PY1 Data(H)'!$A$1:$CZ$1,_xlfn.XLOOKUP($A240,'Copy of PY1 Data(H)'!$A$1:$A$288,'Copy of PY1 Data(H)'!$A$1:$CZ$288))</f>
        <v>-101672</v>
      </c>
      <c r="BJ240" s="180" cm="1">
        <f t="array" ref="BJ240">_xlfn.XLOOKUP(BJ$1,'Copy of PY1 Data(H)'!$A$1:$CZ$1,_xlfn.XLOOKUP($A240,'Copy of PY1 Data(H)'!$A$1:$A$288,'Copy of PY1 Data(H)'!$A$1:$CZ$288))</f>
        <v>0</v>
      </c>
      <c r="BK240" s="180" cm="1">
        <f t="array" ref="BK240">_xlfn.XLOOKUP(BK$1,'Copy of PY1 Data(H)'!$A$1:$CZ$1,_xlfn.XLOOKUP($A240,'Copy of PY1 Data(H)'!$A$1:$A$288,'Copy of PY1 Data(H)'!$A$1:$CZ$288))</f>
        <v>0</v>
      </c>
      <c r="BL240" s="180" cm="1">
        <f t="array" ref="BL240">_xlfn.XLOOKUP(BL$1,'Copy of PY1 Data(H)'!$A$1:$CZ$1,_xlfn.XLOOKUP($A240,'Copy of PY1 Data(H)'!$A$1:$A$288,'Copy of PY1 Data(H)'!$A$1:$CZ$288))</f>
        <v>4447793</v>
      </c>
      <c r="BM240" s="180" cm="1">
        <f t="array" ref="BM240">_xlfn.XLOOKUP(BM$1,'Copy of PY1 Data(H)'!$A$1:$CZ$1,_xlfn.XLOOKUP($A240,'Copy of PY1 Data(H)'!$A$1:$A$288,'Copy of PY1 Data(H)'!$A$1:$CZ$288))</f>
        <v>300252</v>
      </c>
      <c r="BN240" s="180" cm="1">
        <f t="array" ref="BN240">_xlfn.XLOOKUP(BN$1,'Copy of PY1 Data(H)'!$A$1:$CZ$1,_xlfn.XLOOKUP($A240,'Copy of PY1 Data(H)'!$A$1:$A$288,'Copy of PY1 Data(H)'!$A$1:$CZ$288))</f>
        <v>213102</v>
      </c>
      <c r="BO240" s="180" cm="1">
        <f t="array" ref="BO240">_xlfn.XLOOKUP(BO$1,'Copy of PY1 Data(H)'!$A$1:$CZ$1,_xlfn.XLOOKUP($A240,'Copy of PY1 Data(H)'!$A$1:$A$288,'Copy of PY1 Data(H)'!$A$1:$CZ$288))</f>
        <v>-1462350</v>
      </c>
      <c r="BP240" s="180" cm="1">
        <f t="array" ref="BP240">_xlfn.XLOOKUP(BP$1,'Copy of PY1 Data(H)'!$A$1:$CZ$1,_xlfn.XLOOKUP($A240,'Copy of PY1 Data(H)'!$A$1:$A$288,'Copy of PY1 Data(H)'!$A$1:$CZ$288))</f>
        <v>10914223</v>
      </c>
      <c r="BQ240" s="180" cm="1">
        <f t="array" ref="BQ240">_xlfn.XLOOKUP(BQ$1,'Copy of PY1 Data(H)'!$A$1:$CZ$1,_xlfn.XLOOKUP($A240,'Copy of PY1 Data(H)'!$A$1:$A$288,'Copy of PY1 Data(H)'!$A$1:$CZ$288))</f>
        <v>62379</v>
      </c>
      <c r="BR240" s="180" cm="1">
        <f t="array" ref="BR240">_xlfn.XLOOKUP(BR$1,'Copy of PY1 Data(H)'!$A$1:$CZ$1,_xlfn.XLOOKUP($A240,'Copy of PY1 Data(H)'!$A$1:$A$288,'Copy of PY1 Data(H)'!$A$1:$CZ$288))</f>
        <v>113402</v>
      </c>
      <c r="BS240" s="180" cm="1">
        <f t="array" ref="BS240">_xlfn.XLOOKUP(BS$1,'Copy of PY1 Data(H)'!$A$1:$CZ$1,_xlfn.XLOOKUP($A240,'Copy of PY1 Data(H)'!$A$1:$A$288,'Copy of PY1 Data(H)'!$A$1:$CZ$288))</f>
        <v>0</v>
      </c>
      <c r="BT240" s="180" cm="1">
        <f t="array" ref="BT240">_xlfn.XLOOKUP(BT$1,'Copy of PY1 Data(H)'!$A$1:$CZ$1,_xlfn.XLOOKUP($A240,'Copy of PY1 Data(H)'!$A$1:$A$288,'Copy of PY1 Data(H)'!$A$1:$CZ$288))</f>
        <v>0</v>
      </c>
      <c r="BU240" s="180" cm="1">
        <f t="array" ref="BU240">_xlfn.XLOOKUP(BU$1,'Copy of PY1 Data(H)'!$A$1:$CZ$1,_xlfn.XLOOKUP($A240,'Copy of PY1 Data(H)'!$A$1:$A$288,'Copy of PY1 Data(H)'!$A$1:$CZ$288))</f>
        <v>1146</v>
      </c>
      <c r="BV240" s="180" cm="1">
        <f t="array" ref="BV240">_xlfn.XLOOKUP(BV$1,'Copy of PY1 Data(H)'!$A$1:$CZ$1,_xlfn.XLOOKUP($A240,'Copy of PY1 Data(H)'!$A$1:$A$288,'Copy of PY1 Data(H)'!$A$1:$CZ$288))</f>
        <v>5101</v>
      </c>
      <c r="BW240" s="180" cm="1">
        <f t="array" ref="BW240">_xlfn.XLOOKUP(BW$1,'Copy of PY1 Data(H)'!$A$1:$CZ$1,_xlfn.XLOOKUP($A240,'Copy of PY1 Data(H)'!$A$1:$A$288,'Copy of PY1 Data(H)'!$A$1:$CZ$288))</f>
        <v>-1130281</v>
      </c>
      <c r="BX240" s="180" cm="1">
        <f t="array" ref="BX240">_xlfn.XLOOKUP(BX$1,'Copy of PY1 Data(H)'!$A$1:$CZ$1,_xlfn.XLOOKUP($A240,'Copy of PY1 Data(H)'!$A$1:$A$288,'Copy of PY1 Data(H)'!$A$1:$CZ$288))</f>
        <v>0</v>
      </c>
      <c r="BY240" s="180" cm="1">
        <f t="array" ref="BY240">_xlfn.XLOOKUP(BY$1,'Copy of PY1 Data(H)'!$A$1:$CZ$1,_xlfn.XLOOKUP($A240,'Copy of PY1 Data(H)'!$A$1:$A$288,'Copy of PY1 Data(H)'!$A$1:$CZ$288))</f>
        <v>1012787</v>
      </c>
      <c r="BZ240" s="180" cm="1">
        <f t="array" ref="BZ240">_xlfn.XLOOKUP(BZ$1,'Copy of PY1 Data(H)'!$A$1:$CZ$1,_xlfn.XLOOKUP($A240,'Copy of PY1 Data(H)'!$A$1:$A$288,'Copy of PY1 Data(H)'!$A$1:$CZ$288))</f>
        <v>55286</v>
      </c>
      <c r="CA240" s="180" cm="1">
        <f t="array" ref="CA240">_xlfn.XLOOKUP(CA$1,'Copy of PY1 Data(H)'!$A$1:$CZ$1,_xlfn.XLOOKUP($A240,'Copy of PY1 Data(H)'!$A$1:$A$288,'Copy of PY1 Data(H)'!$A$1:$CZ$288))</f>
        <v>0</v>
      </c>
      <c r="CB240" s="180" cm="1">
        <f t="array" ref="CB240">_xlfn.XLOOKUP(CB$1,'Copy of PY1 Data(H)'!$A$1:$CZ$1,_xlfn.XLOOKUP($A240,'Copy of PY1 Data(H)'!$A$1:$A$288,'Copy of PY1 Data(H)'!$A$1:$CZ$288))</f>
        <v>66893</v>
      </c>
      <c r="CC240" s="180" cm="1">
        <f t="array" ref="CC240">_xlfn.XLOOKUP(CC$1,'Copy of PY1 Data(H)'!$A$1:$CZ$1,_xlfn.XLOOKUP($A240,'Copy of PY1 Data(H)'!$A$1:$A$288,'Copy of PY1 Data(H)'!$A$1:$CZ$288))</f>
        <v>0</v>
      </c>
      <c r="CD240" s="180" cm="1">
        <f t="array" ref="CD240">_xlfn.XLOOKUP(CD$1,'Copy of PY1 Data(H)'!$A$1:$CZ$1,_xlfn.XLOOKUP($A240,'Copy of PY1 Data(H)'!$A$1:$A$288,'Copy of PY1 Data(H)'!$A$1:$CZ$288))</f>
        <v>0</v>
      </c>
    </row>
    <row r="241" spans="1:82" s="968" customFormat="1" x14ac:dyDescent="0.3">
      <c r="A241" s="968" t="s">
        <v>2969</v>
      </c>
      <c r="D241" s="968" t="e" cm="1">
        <f t="array" ref="D241">_xlfn.XLOOKUP(D$1,'Copy of PY1 Data(H)'!$A$1:$CZ$1,_xlfn.XLOOKUP($A241,'Copy of PY1 Data(H)'!$A$1:$A$288,'Copy of PY1 Data(H)'!$A$1:$CZ$288))</f>
        <v>#N/A</v>
      </c>
      <c r="E241" s="968" t="e" cm="1">
        <f t="array" ref="E241">_xlfn.XLOOKUP(E$1,'Copy of PY1 Data(H)'!$A$1:$CZ$1,_xlfn.XLOOKUP($A241,'Copy of PY1 Data(H)'!$A$1:$A$288,'Copy of PY1 Data(H)'!$A$1:$CZ$288))</f>
        <v>#N/A</v>
      </c>
      <c r="F241" s="968" t="e" cm="1">
        <f t="array" ref="F241">_xlfn.XLOOKUP(F$1,'Copy of PY1 Data(H)'!$A$1:$CZ$1,_xlfn.XLOOKUP($A241,'Copy of PY1 Data(H)'!$A$1:$A$288,'Copy of PY1 Data(H)'!$A$1:$CZ$288))</f>
        <v>#N/A</v>
      </c>
      <c r="G241" s="968" t="e" cm="1">
        <f t="array" ref="G241">_xlfn.XLOOKUP(G$1,'Copy of PY1 Data(H)'!$A$1:$CZ$1,_xlfn.XLOOKUP($A241,'Copy of PY1 Data(H)'!$A$1:$A$288,'Copy of PY1 Data(H)'!$A$1:$CZ$288))</f>
        <v>#N/A</v>
      </c>
      <c r="H241" s="968" t="e" cm="1">
        <f t="array" ref="H241">_xlfn.XLOOKUP(H$1,'Copy of PY1 Data(H)'!$A$1:$CZ$1,_xlfn.XLOOKUP($A241,'Copy of PY1 Data(H)'!$A$1:$A$288,'Copy of PY1 Data(H)'!$A$1:$CZ$288))</f>
        <v>#N/A</v>
      </c>
      <c r="I241" s="968" t="e" cm="1">
        <f t="array" ref="I241">_xlfn.XLOOKUP(I$1,'Copy of PY1 Data(H)'!$A$1:$CZ$1,_xlfn.XLOOKUP($A241,'Copy of PY1 Data(H)'!$A$1:$A$288,'Copy of PY1 Data(H)'!$A$1:$CZ$288))</f>
        <v>#N/A</v>
      </c>
      <c r="J241" s="968" t="e" cm="1">
        <f t="array" ref="J241">_xlfn.XLOOKUP(J$1,'Copy of PY1 Data(H)'!$A$1:$CZ$1,_xlfn.XLOOKUP($A241,'Copy of PY1 Data(H)'!$A$1:$A$288,'Copy of PY1 Data(H)'!$A$1:$CZ$288))</f>
        <v>#N/A</v>
      </c>
      <c r="K241" s="968" t="e" cm="1">
        <f t="array" ref="K241">_xlfn.XLOOKUP(K$1,'Copy of PY1 Data(H)'!$A$1:$CZ$1,_xlfn.XLOOKUP($A241,'Copy of PY1 Data(H)'!$A$1:$A$288,'Copy of PY1 Data(H)'!$A$1:$CZ$288))</f>
        <v>#N/A</v>
      </c>
      <c r="L241" s="968" t="e" cm="1">
        <f t="array" ref="L241">_xlfn.XLOOKUP(L$1,'Copy of PY1 Data(H)'!$A$1:$CZ$1,_xlfn.XLOOKUP($A241,'Copy of PY1 Data(H)'!$A$1:$A$288,'Copy of PY1 Data(H)'!$A$1:$CZ$288))</f>
        <v>#N/A</v>
      </c>
      <c r="M241" s="968" t="e" cm="1">
        <f t="array" ref="M241">_xlfn.XLOOKUP(M$1,'Copy of PY1 Data(H)'!$A$1:$CZ$1,_xlfn.XLOOKUP($A241,'Copy of PY1 Data(H)'!$A$1:$A$288,'Copy of PY1 Data(H)'!$A$1:$CZ$288))</f>
        <v>#N/A</v>
      </c>
      <c r="N241" s="968" t="e" cm="1">
        <f t="array" ref="N241">_xlfn.XLOOKUP(N$1,'Copy of PY1 Data(H)'!$A$1:$CZ$1,_xlfn.XLOOKUP($A241,'Copy of PY1 Data(H)'!$A$1:$A$288,'Copy of PY1 Data(H)'!$A$1:$CZ$288))</f>
        <v>#N/A</v>
      </c>
      <c r="O241" s="968" t="e" cm="1">
        <f t="array" ref="O241">_xlfn.XLOOKUP(O$1,'Copy of PY1 Data(H)'!$A$1:$CZ$1,_xlfn.XLOOKUP($A241,'Copy of PY1 Data(H)'!$A$1:$A$288,'Copy of PY1 Data(H)'!$A$1:$CZ$288))</f>
        <v>#N/A</v>
      </c>
      <c r="P241" s="968" t="e" cm="1">
        <f t="array" ref="P241">_xlfn.XLOOKUP(P$1,'Copy of PY1 Data(H)'!$A$1:$CZ$1,_xlfn.XLOOKUP($A241,'Copy of PY1 Data(H)'!$A$1:$A$288,'Copy of PY1 Data(H)'!$A$1:$CZ$288))</f>
        <v>#N/A</v>
      </c>
      <c r="Q241" s="968" t="e" cm="1">
        <f t="array" ref="Q241">_xlfn.XLOOKUP(Q$1,'Copy of PY1 Data(H)'!$A$1:$CZ$1,_xlfn.XLOOKUP($A241,'Copy of PY1 Data(H)'!$A$1:$A$288,'Copy of PY1 Data(H)'!$A$1:$CZ$288))</f>
        <v>#N/A</v>
      </c>
      <c r="R241" s="968" t="e" cm="1">
        <f t="array" ref="R241">_xlfn.XLOOKUP(R$1,'Copy of PY1 Data(H)'!$A$1:$CZ$1,_xlfn.XLOOKUP($A241,'Copy of PY1 Data(H)'!$A$1:$A$288,'Copy of PY1 Data(H)'!$A$1:$CZ$288))</f>
        <v>#N/A</v>
      </c>
      <c r="S241" s="968" t="e" cm="1">
        <f t="array" ref="S241">_xlfn.XLOOKUP(S$1,'Copy of PY1 Data(H)'!$A$1:$CZ$1,_xlfn.XLOOKUP($A241,'Copy of PY1 Data(H)'!$A$1:$A$288,'Copy of PY1 Data(H)'!$A$1:$CZ$288))</f>
        <v>#N/A</v>
      </c>
      <c r="T241" s="968" t="e" cm="1">
        <f t="array" ref="T241">_xlfn.XLOOKUP(T$1,'Copy of PY1 Data(H)'!$A$1:$CZ$1,_xlfn.XLOOKUP($A241,'Copy of PY1 Data(H)'!$A$1:$A$288,'Copy of PY1 Data(H)'!$A$1:$CZ$288))</f>
        <v>#N/A</v>
      </c>
      <c r="U241" s="968" t="e" cm="1">
        <f t="array" ref="U241">_xlfn.XLOOKUP(U$1,'Copy of PY1 Data(H)'!$A$1:$CZ$1,_xlfn.XLOOKUP($A241,'Copy of PY1 Data(H)'!$A$1:$A$288,'Copy of PY1 Data(H)'!$A$1:$CZ$288))</f>
        <v>#N/A</v>
      </c>
      <c r="V241" s="968" t="e" cm="1">
        <f t="array" ref="V241">_xlfn.XLOOKUP(V$1,'Copy of PY1 Data(H)'!$A$1:$CZ$1,_xlfn.XLOOKUP($A241,'Copy of PY1 Data(H)'!$A$1:$A$288,'Copy of PY1 Data(H)'!$A$1:$CZ$288))</f>
        <v>#N/A</v>
      </c>
      <c r="W241" s="968" t="e" cm="1">
        <f t="array" ref="W241">_xlfn.XLOOKUP(W$1,'Copy of PY1 Data(H)'!$A$1:$CZ$1,_xlfn.XLOOKUP($A241,'Copy of PY1 Data(H)'!$A$1:$A$288,'Copy of PY1 Data(H)'!$A$1:$CZ$288))</f>
        <v>#N/A</v>
      </c>
      <c r="X241" s="968" t="e" cm="1">
        <f t="array" ref="X241">_xlfn.XLOOKUP(X$1,'Copy of PY1 Data(H)'!$A$1:$CZ$1,_xlfn.XLOOKUP($A241,'Copy of PY1 Data(H)'!$A$1:$A$288,'Copy of PY1 Data(H)'!$A$1:$CZ$288))</f>
        <v>#N/A</v>
      </c>
      <c r="Y241" s="968" t="e" cm="1">
        <f t="array" ref="Y241">_xlfn.XLOOKUP(Y$1,'Copy of PY1 Data(H)'!$A$1:$CZ$1,_xlfn.XLOOKUP($A241,'Copy of PY1 Data(H)'!$A$1:$A$288,'Copy of PY1 Data(H)'!$A$1:$CZ$288))</f>
        <v>#N/A</v>
      </c>
      <c r="Z241" s="968" t="e" cm="1">
        <f t="array" ref="Z241">_xlfn.XLOOKUP(Z$1,'Copy of PY1 Data(H)'!$A$1:$CZ$1,_xlfn.XLOOKUP($A241,'Copy of PY1 Data(H)'!$A$1:$A$288,'Copy of PY1 Data(H)'!$A$1:$CZ$288))</f>
        <v>#N/A</v>
      </c>
      <c r="AA241" s="968" t="e" cm="1">
        <f t="array" ref="AA241">_xlfn.XLOOKUP(AA$1,'Copy of PY1 Data(H)'!$A$1:$CZ$1,_xlfn.XLOOKUP($A241,'Copy of PY1 Data(H)'!$A$1:$A$288,'Copy of PY1 Data(H)'!$A$1:$CZ$288))</f>
        <v>#N/A</v>
      </c>
      <c r="AB241" s="968" t="e" cm="1">
        <f t="array" ref="AB241">_xlfn.XLOOKUP(AB$1,'Copy of PY1 Data(H)'!$A$1:$CZ$1,_xlfn.XLOOKUP($A241,'Copy of PY1 Data(H)'!$A$1:$A$288,'Copy of PY1 Data(H)'!$A$1:$CZ$288))</f>
        <v>#N/A</v>
      </c>
      <c r="AC241" s="968" t="e" cm="1">
        <f t="array" ref="AC241">_xlfn.XLOOKUP(AC$1,'Copy of PY1 Data(H)'!$A$1:$CZ$1,_xlfn.XLOOKUP($A241,'Copy of PY1 Data(H)'!$A$1:$A$288,'Copy of PY1 Data(H)'!$A$1:$CZ$288))</f>
        <v>#N/A</v>
      </c>
      <c r="AD241" s="968" t="e" cm="1">
        <f t="array" ref="AD241">_xlfn.XLOOKUP(AD$1,'Copy of PY1 Data(H)'!$A$1:$CZ$1,_xlfn.XLOOKUP($A241,'Copy of PY1 Data(H)'!$A$1:$A$288,'Copy of PY1 Data(H)'!$A$1:$CZ$288))</f>
        <v>#N/A</v>
      </c>
      <c r="AE241" s="968" t="e" cm="1">
        <f t="array" ref="AE241">_xlfn.XLOOKUP(AE$1,'Copy of PY1 Data(H)'!$A$1:$CZ$1,_xlfn.XLOOKUP($A241,'Copy of PY1 Data(H)'!$A$1:$A$288,'Copy of PY1 Data(H)'!$A$1:$CZ$288))</f>
        <v>#N/A</v>
      </c>
      <c r="AF241" s="968" t="e" cm="1">
        <f t="array" ref="AF241">_xlfn.XLOOKUP(AF$1,'Copy of PY1 Data(H)'!$A$1:$CZ$1,_xlfn.XLOOKUP($A241,'Copy of PY1 Data(H)'!$A$1:$A$288,'Copy of PY1 Data(H)'!$A$1:$CZ$288))</f>
        <v>#N/A</v>
      </c>
      <c r="AG241" s="968" t="e" cm="1">
        <f t="array" ref="AG241">_xlfn.XLOOKUP(AG$1,'Copy of PY1 Data(H)'!$A$1:$CZ$1,_xlfn.XLOOKUP($A241,'Copy of PY1 Data(H)'!$A$1:$A$288,'Copy of PY1 Data(H)'!$A$1:$CZ$288))</f>
        <v>#N/A</v>
      </c>
      <c r="AH241" s="968" t="e" cm="1">
        <f t="array" ref="AH241">_xlfn.XLOOKUP(AH$1,'Copy of PY1 Data(H)'!$A$1:$CZ$1,_xlfn.XLOOKUP($A241,'Copy of PY1 Data(H)'!$A$1:$A$288,'Copy of PY1 Data(H)'!$A$1:$CZ$288))</f>
        <v>#N/A</v>
      </c>
      <c r="AI241" s="968" t="e" cm="1">
        <f t="array" ref="AI241">_xlfn.XLOOKUP(AI$1,'Copy of PY1 Data(H)'!$A$1:$CZ$1,_xlfn.XLOOKUP($A241,'Copy of PY1 Data(H)'!$A$1:$A$288,'Copy of PY1 Data(H)'!$A$1:$CZ$288))</f>
        <v>#N/A</v>
      </c>
      <c r="AJ241" s="968" t="e" cm="1">
        <f t="array" ref="AJ241">_xlfn.XLOOKUP(AJ$1,'Copy of PY1 Data(H)'!$A$1:$CZ$1,_xlfn.XLOOKUP($A241,'Copy of PY1 Data(H)'!$A$1:$A$288,'Copy of PY1 Data(H)'!$A$1:$CZ$288))</f>
        <v>#N/A</v>
      </c>
      <c r="AK241" s="968" t="e" cm="1">
        <f t="array" ref="AK241">_xlfn.XLOOKUP(AK$1,'Copy of PY1 Data(H)'!$A$1:$CZ$1,_xlfn.XLOOKUP($A241,'Copy of PY1 Data(H)'!$A$1:$A$288,'Copy of PY1 Data(H)'!$A$1:$CZ$288))</f>
        <v>#N/A</v>
      </c>
      <c r="AL241" s="968" t="e" cm="1">
        <f t="array" ref="AL241">_xlfn.XLOOKUP(AL$1,'Copy of PY1 Data(H)'!$A$1:$CZ$1,_xlfn.XLOOKUP($A241,'Copy of PY1 Data(H)'!$A$1:$A$288,'Copy of PY1 Data(H)'!$A$1:$CZ$288))</f>
        <v>#N/A</v>
      </c>
      <c r="AM241" s="968" t="e" cm="1">
        <f t="array" ref="AM241">_xlfn.XLOOKUP(AM$1,'Copy of PY1 Data(H)'!$A$1:$CZ$1,_xlfn.XLOOKUP($A241,'Copy of PY1 Data(H)'!$A$1:$A$288,'Copy of PY1 Data(H)'!$A$1:$CZ$288))</f>
        <v>#N/A</v>
      </c>
      <c r="AN241" s="968" t="e" cm="1">
        <f t="array" ref="AN241">_xlfn.XLOOKUP(AN$1,'Copy of PY1 Data(H)'!$A$1:$CZ$1,_xlfn.XLOOKUP($A241,'Copy of PY1 Data(H)'!$A$1:$A$288,'Copy of PY1 Data(H)'!$A$1:$CZ$288))</f>
        <v>#N/A</v>
      </c>
      <c r="AO241" s="968" t="e" cm="1">
        <f t="array" ref="AO241">_xlfn.XLOOKUP(AO$1,'Copy of PY1 Data(H)'!$A$1:$CZ$1,_xlfn.XLOOKUP($A241,'Copy of PY1 Data(H)'!$A$1:$A$288,'Copy of PY1 Data(H)'!$A$1:$CZ$288))</f>
        <v>#N/A</v>
      </c>
      <c r="AP241" s="968" t="e" cm="1">
        <f t="array" ref="AP241">_xlfn.XLOOKUP(AP$1,'Copy of PY1 Data(H)'!$A$1:$CZ$1,_xlfn.XLOOKUP($A241,'Copy of PY1 Data(H)'!$A$1:$A$288,'Copy of PY1 Data(H)'!$A$1:$CZ$288))</f>
        <v>#N/A</v>
      </c>
      <c r="AQ241" s="968" t="e" cm="1">
        <f t="array" ref="AQ241">_xlfn.XLOOKUP(AQ$1,'Copy of PY1 Data(H)'!$A$1:$CZ$1,_xlfn.XLOOKUP($A241,'Copy of PY1 Data(H)'!$A$1:$A$288,'Copy of PY1 Data(H)'!$A$1:$CZ$288))</f>
        <v>#N/A</v>
      </c>
      <c r="AR241" s="968" t="e" cm="1">
        <f t="array" ref="AR241">_xlfn.XLOOKUP(AR$1,'Copy of PY1 Data(H)'!$A$1:$CZ$1,_xlfn.XLOOKUP($A241,'Copy of PY1 Data(H)'!$A$1:$A$288,'Copy of PY1 Data(H)'!$A$1:$CZ$288))</f>
        <v>#N/A</v>
      </c>
      <c r="AS241" s="968" t="e" cm="1">
        <f t="array" ref="AS241">_xlfn.XLOOKUP(AS$1,'Copy of PY1 Data(H)'!$A$1:$CZ$1,_xlfn.XLOOKUP($A241,'Copy of PY1 Data(H)'!$A$1:$A$288,'Copy of PY1 Data(H)'!$A$1:$CZ$288))</f>
        <v>#N/A</v>
      </c>
      <c r="AT241" s="968" t="e" cm="1">
        <f t="array" ref="AT241">_xlfn.XLOOKUP(AT$1,'Copy of PY1 Data(H)'!$A$1:$CZ$1,_xlfn.XLOOKUP($A241,'Copy of PY1 Data(H)'!$A$1:$A$288,'Copy of PY1 Data(H)'!$A$1:$CZ$288))</f>
        <v>#N/A</v>
      </c>
      <c r="AU241" s="968" t="e" cm="1">
        <f t="array" ref="AU241">_xlfn.XLOOKUP(AU$1,'Copy of PY1 Data(H)'!$A$1:$CZ$1,_xlfn.XLOOKUP($A241,'Copy of PY1 Data(H)'!$A$1:$A$288,'Copy of PY1 Data(H)'!$A$1:$CZ$288))</f>
        <v>#N/A</v>
      </c>
      <c r="AV241" s="968" t="e" cm="1">
        <f t="array" ref="AV241">_xlfn.XLOOKUP(AV$1,'Copy of PY1 Data(H)'!$A$1:$CZ$1,_xlfn.XLOOKUP($A241,'Copy of PY1 Data(H)'!$A$1:$A$288,'Copy of PY1 Data(H)'!$A$1:$CZ$288))</f>
        <v>#N/A</v>
      </c>
      <c r="AW241" s="968" t="e" cm="1">
        <f t="array" ref="AW241">_xlfn.XLOOKUP(AW$1,'Copy of PY1 Data(H)'!$A$1:$CZ$1,_xlfn.XLOOKUP($A241,'Copy of PY1 Data(H)'!$A$1:$A$288,'Copy of PY1 Data(H)'!$A$1:$CZ$288))</f>
        <v>#N/A</v>
      </c>
      <c r="AX241" s="968" t="e" cm="1">
        <f t="array" ref="AX241">_xlfn.XLOOKUP(AX$1,'Copy of PY1 Data(H)'!$A$1:$CZ$1,_xlfn.XLOOKUP($A241,'Copy of PY1 Data(H)'!$A$1:$A$288,'Copy of PY1 Data(H)'!$A$1:$CZ$288))</f>
        <v>#N/A</v>
      </c>
      <c r="AY241" s="968" t="e" cm="1">
        <f t="array" ref="AY241">_xlfn.XLOOKUP(AY$1,'Copy of PY1 Data(H)'!$A$1:$CZ$1,_xlfn.XLOOKUP($A241,'Copy of PY1 Data(H)'!$A$1:$A$288,'Copy of PY1 Data(H)'!$A$1:$CZ$288))</f>
        <v>#N/A</v>
      </c>
      <c r="AZ241" s="968" t="e" cm="1">
        <f t="array" ref="AZ241">_xlfn.XLOOKUP(AZ$1,'Copy of PY1 Data(H)'!$A$1:$CZ$1,_xlfn.XLOOKUP($A241,'Copy of PY1 Data(H)'!$A$1:$A$288,'Copy of PY1 Data(H)'!$A$1:$CZ$288))</f>
        <v>#N/A</v>
      </c>
      <c r="BA241" s="968" t="e" cm="1">
        <f t="array" ref="BA241">_xlfn.XLOOKUP(BA$1,'Copy of PY1 Data(H)'!$A$1:$CZ$1,_xlfn.XLOOKUP($A241,'Copy of PY1 Data(H)'!$A$1:$A$288,'Copy of PY1 Data(H)'!$A$1:$CZ$288))</f>
        <v>#N/A</v>
      </c>
      <c r="BB241" s="968" t="e" cm="1">
        <f t="array" ref="BB241">_xlfn.XLOOKUP(BB$1,'Copy of PY1 Data(H)'!$A$1:$CZ$1,_xlfn.XLOOKUP($A241,'Copy of PY1 Data(H)'!$A$1:$A$288,'Copy of PY1 Data(H)'!$A$1:$CZ$288))</f>
        <v>#N/A</v>
      </c>
      <c r="BC241" s="968" t="e" cm="1">
        <f t="array" ref="BC241">_xlfn.XLOOKUP(BC$1,'Copy of PY1 Data(H)'!$A$1:$CZ$1,_xlfn.XLOOKUP($A241,'Copy of PY1 Data(H)'!$A$1:$A$288,'Copy of PY1 Data(H)'!$A$1:$CZ$288))</f>
        <v>#N/A</v>
      </c>
      <c r="BD241" s="968" t="e" cm="1">
        <f t="array" ref="BD241">_xlfn.XLOOKUP(BD$1,'Copy of PY1 Data(H)'!$A$1:$CZ$1,_xlfn.XLOOKUP($A241,'Copy of PY1 Data(H)'!$A$1:$A$288,'Copy of PY1 Data(H)'!$A$1:$CZ$288))</f>
        <v>#N/A</v>
      </c>
      <c r="BE241" s="968" t="e" cm="1">
        <f t="array" ref="BE241">_xlfn.XLOOKUP(BE$1,'Copy of PY1 Data(H)'!$A$1:$CZ$1,_xlfn.XLOOKUP($A241,'Copy of PY1 Data(H)'!$A$1:$A$288,'Copy of PY1 Data(H)'!$A$1:$CZ$288))</f>
        <v>#N/A</v>
      </c>
      <c r="BF241" s="968" t="e" cm="1">
        <f t="array" ref="BF241">_xlfn.XLOOKUP(BF$1,'Copy of PY1 Data(H)'!$A$1:$CZ$1,_xlfn.XLOOKUP($A241,'Copy of PY1 Data(H)'!$A$1:$A$288,'Copy of PY1 Data(H)'!$A$1:$CZ$288))</f>
        <v>#N/A</v>
      </c>
      <c r="BG241" s="968" t="e" cm="1">
        <f t="array" ref="BG241">_xlfn.XLOOKUP(BG$1,'Copy of PY1 Data(H)'!$A$1:$CZ$1,_xlfn.XLOOKUP($A241,'Copy of PY1 Data(H)'!$A$1:$A$288,'Copy of PY1 Data(H)'!$A$1:$CZ$288))</f>
        <v>#N/A</v>
      </c>
      <c r="BH241" s="968" t="e" cm="1">
        <f t="array" ref="BH241">_xlfn.XLOOKUP(BH$1,'Copy of PY1 Data(H)'!$A$1:$CZ$1,_xlfn.XLOOKUP($A241,'Copy of PY1 Data(H)'!$A$1:$A$288,'Copy of PY1 Data(H)'!$A$1:$CZ$288))</f>
        <v>#N/A</v>
      </c>
      <c r="BI241" s="968" t="e" cm="1">
        <f t="array" ref="BI241">_xlfn.XLOOKUP(BI$1,'Copy of PY1 Data(H)'!$A$1:$CZ$1,_xlfn.XLOOKUP($A241,'Copy of PY1 Data(H)'!$A$1:$A$288,'Copy of PY1 Data(H)'!$A$1:$CZ$288))</f>
        <v>#N/A</v>
      </c>
      <c r="BJ241" s="968" t="e" cm="1">
        <f t="array" ref="BJ241">_xlfn.XLOOKUP(BJ$1,'Copy of PY1 Data(H)'!$A$1:$CZ$1,_xlfn.XLOOKUP($A241,'Copy of PY1 Data(H)'!$A$1:$A$288,'Copy of PY1 Data(H)'!$A$1:$CZ$288))</f>
        <v>#N/A</v>
      </c>
      <c r="BK241" s="968" t="e" cm="1">
        <f t="array" ref="BK241">_xlfn.XLOOKUP(BK$1,'Copy of PY1 Data(H)'!$A$1:$CZ$1,_xlfn.XLOOKUP($A241,'Copy of PY1 Data(H)'!$A$1:$A$288,'Copy of PY1 Data(H)'!$A$1:$CZ$288))</f>
        <v>#N/A</v>
      </c>
      <c r="BL241" s="968" t="e" cm="1">
        <f t="array" ref="BL241">_xlfn.XLOOKUP(BL$1,'Copy of PY1 Data(H)'!$A$1:$CZ$1,_xlfn.XLOOKUP($A241,'Copy of PY1 Data(H)'!$A$1:$A$288,'Copy of PY1 Data(H)'!$A$1:$CZ$288))</f>
        <v>#N/A</v>
      </c>
      <c r="BM241" s="968" t="e" cm="1">
        <f t="array" ref="BM241">_xlfn.XLOOKUP(BM$1,'Copy of PY1 Data(H)'!$A$1:$CZ$1,_xlfn.XLOOKUP($A241,'Copy of PY1 Data(H)'!$A$1:$A$288,'Copy of PY1 Data(H)'!$A$1:$CZ$288))</f>
        <v>#N/A</v>
      </c>
      <c r="BN241" s="968" t="e" cm="1">
        <f t="array" ref="BN241">_xlfn.XLOOKUP(BN$1,'Copy of PY1 Data(H)'!$A$1:$CZ$1,_xlfn.XLOOKUP($A241,'Copy of PY1 Data(H)'!$A$1:$A$288,'Copy of PY1 Data(H)'!$A$1:$CZ$288))</f>
        <v>#N/A</v>
      </c>
      <c r="BO241" s="968" t="e" cm="1">
        <f t="array" ref="BO241">_xlfn.XLOOKUP(BO$1,'Copy of PY1 Data(H)'!$A$1:$CZ$1,_xlfn.XLOOKUP($A241,'Copy of PY1 Data(H)'!$A$1:$A$288,'Copy of PY1 Data(H)'!$A$1:$CZ$288))</f>
        <v>#N/A</v>
      </c>
      <c r="BP241" s="968" t="e" cm="1">
        <f t="array" ref="BP241">_xlfn.XLOOKUP(BP$1,'Copy of PY1 Data(H)'!$A$1:$CZ$1,_xlfn.XLOOKUP($A241,'Copy of PY1 Data(H)'!$A$1:$A$288,'Copy of PY1 Data(H)'!$A$1:$CZ$288))</f>
        <v>#N/A</v>
      </c>
      <c r="BQ241" s="968" t="e" cm="1">
        <f t="array" ref="BQ241">_xlfn.XLOOKUP(BQ$1,'Copy of PY1 Data(H)'!$A$1:$CZ$1,_xlfn.XLOOKUP($A241,'Copy of PY1 Data(H)'!$A$1:$A$288,'Copy of PY1 Data(H)'!$A$1:$CZ$288))</f>
        <v>#N/A</v>
      </c>
      <c r="BR241" s="968" t="e" cm="1">
        <f t="array" ref="BR241">_xlfn.XLOOKUP(BR$1,'Copy of PY1 Data(H)'!$A$1:$CZ$1,_xlfn.XLOOKUP($A241,'Copy of PY1 Data(H)'!$A$1:$A$288,'Copy of PY1 Data(H)'!$A$1:$CZ$288))</f>
        <v>#N/A</v>
      </c>
      <c r="BS241" s="968" t="e" cm="1">
        <f t="array" ref="BS241">_xlfn.XLOOKUP(BS$1,'Copy of PY1 Data(H)'!$A$1:$CZ$1,_xlfn.XLOOKUP($A241,'Copy of PY1 Data(H)'!$A$1:$A$288,'Copy of PY1 Data(H)'!$A$1:$CZ$288))</f>
        <v>#N/A</v>
      </c>
      <c r="BT241" s="968" t="e" cm="1">
        <f t="array" ref="BT241">_xlfn.XLOOKUP(BT$1,'Copy of PY1 Data(H)'!$A$1:$CZ$1,_xlfn.XLOOKUP($A241,'Copy of PY1 Data(H)'!$A$1:$A$288,'Copy of PY1 Data(H)'!$A$1:$CZ$288))</f>
        <v>#N/A</v>
      </c>
      <c r="BU241" s="968" t="e" cm="1">
        <f t="array" ref="BU241">_xlfn.XLOOKUP(BU$1,'Copy of PY1 Data(H)'!$A$1:$CZ$1,_xlfn.XLOOKUP($A241,'Copy of PY1 Data(H)'!$A$1:$A$288,'Copy of PY1 Data(H)'!$A$1:$CZ$288))</f>
        <v>#N/A</v>
      </c>
      <c r="BV241" s="968" t="e" cm="1">
        <f t="array" ref="BV241">_xlfn.XLOOKUP(BV$1,'Copy of PY1 Data(H)'!$A$1:$CZ$1,_xlfn.XLOOKUP($A241,'Copy of PY1 Data(H)'!$A$1:$A$288,'Copy of PY1 Data(H)'!$A$1:$CZ$288))</f>
        <v>#N/A</v>
      </c>
      <c r="BW241" s="968" t="e" cm="1">
        <f t="array" ref="BW241">_xlfn.XLOOKUP(BW$1,'Copy of PY1 Data(H)'!$A$1:$CZ$1,_xlfn.XLOOKUP($A241,'Copy of PY1 Data(H)'!$A$1:$A$288,'Copy of PY1 Data(H)'!$A$1:$CZ$288))</f>
        <v>#N/A</v>
      </c>
      <c r="BX241" s="968" t="e" cm="1">
        <f t="array" ref="BX241">_xlfn.XLOOKUP(BX$1,'Copy of PY1 Data(H)'!$A$1:$CZ$1,_xlfn.XLOOKUP($A241,'Copy of PY1 Data(H)'!$A$1:$A$288,'Copy of PY1 Data(H)'!$A$1:$CZ$288))</f>
        <v>#N/A</v>
      </c>
      <c r="BY241" s="968" t="e" cm="1">
        <f t="array" ref="BY241">_xlfn.XLOOKUP(BY$1,'Copy of PY1 Data(H)'!$A$1:$CZ$1,_xlfn.XLOOKUP($A241,'Copy of PY1 Data(H)'!$A$1:$A$288,'Copy of PY1 Data(H)'!$A$1:$CZ$288))</f>
        <v>#N/A</v>
      </c>
      <c r="BZ241" s="968" t="e" cm="1">
        <f t="array" ref="BZ241">_xlfn.XLOOKUP(BZ$1,'Copy of PY1 Data(H)'!$A$1:$CZ$1,_xlfn.XLOOKUP($A241,'Copy of PY1 Data(H)'!$A$1:$A$288,'Copy of PY1 Data(H)'!$A$1:$CZ$288))</f>
        <v>#N/A</v>
      </c>
      <c r="CA241" s="968" t="e" cm="1">
        <f t="array" ref="CA241">_xlfn.XLOOKUP(CA$1,'Copy of PY1 Data(H)'!$A$1:$CZ$1,_xlfn.XLOOKUP($A241,'Copy of PY1 Data(H)'!$A$1:$A$288,'Copy of PY1 Data(H)'!$A$1:$CZ$288))</f>
        <v>#N/A</v>
      </c>
      <c r="CB241" s="968" t="e" cm="1">
        <f t="array" ref="CB241">_xlfn.XLOOKUP(CB$1,'Copy of PY1 Data(H)'!$A$1:$CZ$1,_xlfn.XLOOKUP($A241,'Copy of PY1 Data(H)'!$A$1:$A$288,'Copy of PY1 Data(H)'!$A$1:$CZ$288))</f>
        <v>#N/A</v>
      </c>
      <c r="CC241" s="968" t="e" cm="1">
        <f t="array" ref="CC241">_xlfn.XLOOKUP(CC$1,'Copy of PY1 Data(H)'!$A$1:$CZ$1,_xlfn.XLOOKUP($A241,'Copy of PY1 Data(H)'!$A$1:$A$288,'Copy of PY1 Data(H)'!$A$1:$CZ$288))</f>
        <v>#N/A</v>
      </c>
      <c r="CD241" s="968" t="e" cm="1">
        <f t="array" ref="CD241">_xlfn.XLOOKUP(CD$1,'Copy of PY1 Data(H)'!$A$1:$CZ$1,_xlfn.XLOOKUP($A241,'Copy of PY1 Data(H)'!$A$1:$A$288,'Copy of PY1 Data(H)'!$A$1:$CZ$288))</f>
        <v>#N/A</v>
      </c>
    </row>
    <row r="242" spans="1:82" x14ac:dyDescent="0.3">
      <c r="A242" s="180">
        <v>542</v>
      </c>
      <c r="C242" s="180"/>
      <c r="D242" s="180" cm="1">
        <f t="array" ref="D242">_xlfn.XLOOKUP(D$1,'Copy of PY1 Data(H)'!$A$1:$CZ$1,_xlfn.XLOOKUP($A242,'Copy of PY1 Data(H)'!$A$1:$A$288,'Copy of PY1 Data(H)'!$A$1:$CZ$288))</f>
        <v>0</v>
      </c>
      <c r="E242" s="180" cm="1">
        <f t="array" ref="E242">_xlfn.XLOOKUP(E$1,'Copy of PY1 Data(H)'!$A$1:$CZ$1,_xlfn.XLOOKUP($A242,'Copy of PY1 Data(H)'!$A$1:$A$288,'Copy of PY1 Data(H)'!$A$1:$CZ$288))</f>
        <v>0</v>
      </c>
      <c r="F242" s="180" cm="1">
        <f t="array" ref="F242">_xlfn.XLOOKUP(F$1,'Copy of PY1 Data(H)'!$A$1:$CZ$1,_xlfn.XLOOKUP($A242,'Copy of PY1 Data(H)'!$A$1:$A$288,'Copy of PY1 Data(H)'!$A$1:$CZ$288))</f>
        <v>0</v>
      </c>
      <c r="G242" s="180" cm="1">
        <f t="array" ref="G242">_xlfn.XLOOKUP(G$1,'Copy of PY1 Data(H)'!$A$1:$CZ$1,_xlfn.XLOOKUP($A242,'Copy of PY1 Data(H)'!$A$1:$A$288,'Copy of PY1 Data(H)'!$A$1:$CZ$288))</f>
        <v>0</v>
      </c>
      <c r="H242" s="180" cm="1">
        <f t="array" ref="H242">_xlfn.XLOOKUP(H$1,'Copy of PY1 Data(H)'!$A$1:$CZ$1,_xlfn.XLOOKUP($A242,'Copy of PY1 Data(H)'!$A$1:$A$288,'Copy of PY1 Data(H)'!$A$1:$CZ$288))</f>
        <v>0</v>
      </c>
      <c r="I242" s="180" cm="1">
        <f t="array" ref="I242">_xlfn.XLOOKUP(I$1,'Copy of PY1 Data(H)'!$A$1:$CZ$1,_xlfn.XLOOKUP($A242,'Copy of PY1 Data(H)'!$A$1:$A$288,'Copy of PY1 Data(H)'!$A$1:$CZ$288))</f>
        <v>0</v>
      </c>
      <c r="J242" s="180" cm="1">
        <f t="array" ref="J242">_xlfn.XLOOKUP(J$1,'Copy of PY1 Data(H)'!$A$1:$CZ$1,_xlfn.XLOOKUP($A242,'Copy of PY1 Data(H)'!$A$1:$A$288,'Copy of PY1 Data(H)'!$A$1:$CZ$288))</f>
        <v>0</v>
      </c>
      <c r="K242" s="180" cm="1">
        <f t="array" ref="K242">_xlfn.XLOOKUP(K$1,'Copy of PY1 Data(H)'!$A$1:$CZ$1,_xlfn.XLOOKUP($A242,'Copy of PY1 Data(H)'!$A$1:$A$288,'Copy of PY1 Data(H)'!$A$1:$CZ$288))</f>
        <v>20426</v>
      </c>
      <c r="L242" s="180" cm="1">
        <f t="array" ref="L242">_xlfn.XLOOKUP(L$1,'Copy of PY1 Data(H)'!$A$1:$CZ$1,_xlfn.XLOOKUP($A242,'Copy of PY1 Data(H)'!$A$1:$A$288,'Copy of PY1 Data(H)'!$A$1:$CZ$288))</f>
        <v>0</v>
      </c>
      <c r="M242" s="180" cm="1">
        <f t="array" ref="M242">_xlfn.XLOOKUP(M$1,'Copy of PY1 Data(H)'!$A$1:$CZ$1,_xlfn.XLOOKUP($A242,'Copy of PY1 Data(H)'!$A$1:$A$288,'Copy of PY1 Data(H)'!$A$1:$CZ$288))</f>
        <v>0</v>
      </c>
      <c r="N242" s="180" cm="1">
        <f t="array" ref="N242">_xlfn.XLOOKUP(N$1,'Copy of PY1 Data(H)'!$A$1:$CZ$1,_xlfn.XLOOKUP($A242,'Copy of PY1 Data(H)'!$A$1:$A$288,'Copy of PY1 Data(H)'!$A$1:$CZ$288))</f>
        <v>0</v>
      </c>
      <c r="O242" s="180" cm="1">
        <f t="array" ref="O242">_xlfn.XLOOKUP(O$1,'Copy of PY1 Data(H)'!$A$1:$CZ$1,_xlfn.XLOOKUP($A242,'Copy of PY1 Data(H)'!$A$1:$A$288,'Copy of PY1 Data(H)'!$A$1:$CZ$288))</f>
        <v>0</v>
      </c>
      <c r="P242" s="180" cm="1">
        <f t="array" ref="P242">_xlfn.XLOOKUP(P$1,'Copy of PY1 Data(H)'!$A$1:$CZ$1,_xlfn.XLOOKUP($A242,'Copy of PY1 Data(H)'!$A$1:$A$288,'Copy of PY1 Data(H)'!$A$1:$CZ$288))</f>
        <v>0</v>
      </c>
      <c r="Q242" s="180" cm="1">
        <f t="array" ref="Q242">_xlfn.XLOOKUP(Q$1,'Copy of PY1 Data(H)'!$A$1:$CZ$1,_xlfn.XLOOKUP($A242,'Copy of PY1 Data(H)'!$A$1:$A$288,'Copy of PY1 Data(H)'!$A$1:$CZ$288))</f>
        <v>0</v>
      </c>
      <c r="R242" s="180" cm="1">
        <f t="array" ref="R242">_xlfn.XLOOKUP(R$1,'Copy of PY1 Data(H)'!$A$1:$CZ$1,_xlfn.XLOOKUP($A242,'Copy of PY1 Data(H)'!$A$1:$A$288,'Copy of PY1 Data(H)'!$A$1:$CZ$288))</f>
        <v>0</v>
      </c>
      <c r="S242" s="180" cm="1">
        <f t="array" ref="S242">_xlfn.XLOOKUP(S$1,'Copy of PY1 Data(H)'!$A$1:$CZ$1,_xlfn.XLOOKUP($A242,'Copy of PY1 Data(H)'!$A$1:$A$288,'Copy of PY1 Data(H)'!$A$1:$CZ$288))</f>
        <v>0</v>
      </c>
      <c r="T242" s="180" cm="1">
        <f t="array" ref="T242">_xlfn.XLOOKUP(T$1,'Copy of PY1 Data(H)'!$A$1:$CZ$1,_xlfn.XLOOKUP($A242,'Copy of PY1 Data(H)'!$A$1:$A$288,'Copy of PY1 Data(H)'!$A$1:$CZ$288))</f>
        <v>0</v>
      </c>
      <c r="U242" s="180" cm="1">
        <f t="array" ref="U242">_xlfn.XLOOKUP(U$1,'Copy of PY1 Data(H)'!$A$1:$CZ$1,_xlfn.XLOOKUP($A242,'Copy of PY1 Data(H)'!$A$1:$A$288,'Copy of PY1 Data(H)'!$A$1:$CZ$288))</f>
        <v>0</v>
      </c>
      <c r="V242" s="180" cm="1">
        <f t="array" ref="V242">_xlfn.XLOOKUP(V$1,'Copy of PY1 Data(H)'!$A$1:$CZ$1,_xlfn.XLOOKUP($A242,'Copy of PY1 Data(H)'!$A$1:$A$288,'Copy of PY1 Data(H)'!$A$1:$CZ$288))</f>
        <v>0</v>
      </c>
      <c r="W242" s="180" cm="1">
        <f t="array" ref="W242">_xlfn.XLOOKUP(W$1,'Copy of PY1 Data(H)'!$A$1:$CZ$1,_xlfn.XLOOKUP($A242,'Copy of PY1 Data(H)'!$A$1:$A$288,'Copy of PY1 Data(H)'!$A$1:$CZ$288))</f>
        <v>0</v>
      </c>
      <c r="X242" s="180" cm="1">
        <f t="array" ref="X242">_xlfn.XLOOKUP(X$1,'Copy of PY1 Data(H)'!$A$1:$CZ$1,_xlfn.XLOOKUP($A242,'Copy of PY1 Data(H)'!$A$1:$A$288,'Copy of PY1 Data(H)'!$A$1:$CZ$288))</f>
        <v>0</v>
      </c>
      <c r="Y242" s="180" cm="1">
        <f t="array" ref="Y242">_xlfn.XLOOKUP(Y$1,'Copy of PY1 Data(H)'!$A$1:$CZ$1,_xlfn.XLOOKUP($A242,'Copy of PY1 Data(H)'!$A$1:$A$288,'Copy of PY1 Data(H)'!$A$1:$CZ$288))</f>
        <v>0</v>
      </c>
      <c r="Z242" s="180" cm="1">
        <f t="array" ref="Z242">_xlfn.XLOOKUP(Z$1,'Copy of PY1 Data(H)'!$A$1:$CZ$1,_xlfn.XLOOKUP($A242,'Copy of PY1 Data(H)'!$A$1:$A$288,'Copy of PY1 Data(H)'!$A$1:$CZ$288))</f>
        <v>0</v>
      </c>
      <c r="AA242" s="180" cm="1">
        <f t="array" ref="AA242">_xlfn.XLOOKUP(AA$1,'Copy of PY1 Data(H)'!$A$1:$CZ$1,_xlfn.XLOOKUP($A242,'Copy of PY1 Data(H)'!$A$1:$A$288,'Copy of PY1 Data(H)'!$A$1:$CZ$288))</f>
        <v>0</v>
      </c>
      <c r="AB242" s="180" cm="1">
        <f t="array" ref="AB242">_xlfn.XLOOKUP(AB$1,'Copy of PY1 Data(H)'!$A$1:$CZ$1,_xlfn.XLOOKUP($A242,'Copy of PY1 Data(H)'!$A$1:$A$288,'Copy of PY1 Data(H)'!$A$1:$CZ$288))</f>
        <v>11000</v>
      </c>
      <c r="AC242" s="180" cm="1">
        <f t="array" ref="AC242">_xlfn.XLOOKUP(AC$1,'Copy of PY1 Data(H)'!$A$1:$CZ$1,_xlfn.XLOOKUP($A242,'Copy of PY1 Data(H)'!$A$1:$A$288,'Copy of PY1 Data(H)'!$A$1:$CZ$288))</f>
        <v>0</v>
      </c>
      <c r="AD242" s="180" cm="1">
        <f t="array" ref="AD242">_xlfn.XLOOKUP(AD$1,'Copy of PY1 Data(H)'!$A$1:$CZ$1,_xlfn.XLOOKUP($A242,'Copy of PY1 Data(H)'!$A$1:$A$288,'Copy of PY1 Data(H)'!$A$1:$CZ$288))</f>
        <v>0</v>
      </c>
      <c r="AE242" s="180" cm="1">
        <f t="array" ref="AE242">_xlfn.XLOOKUP(AE$1,'Copy of PY1 Data(H)'!$A$1:$CZ$1,_xlfn.XLOOKUP($A242,'Copy of PY1 Data(H)'!$A$1:$A$288,'Copy of PY1 Data(H)'!$A$1:$CZ$288))</f>
        <v>0</v>
      </c>
      <c r="AF242" s="180" cm="1">
        <f t="array" ref="AF242">_xlfn.XLOOKUP(AF$1,'Copy of PY1 Data(H)'!$A$1:$CZ$1,_xlfn.XLOOKUP($A242,'Copy of PY1 Data(H)'!$A$1:$A$288,'Copy of PY1 Data(H)'!$A$1:$CZ$288))</f>
        <v>0</v>
      </c>
      <c r="AG242" s="180" cm="1">
        <f t="array" ref="AG242">_xlfn.XLOOKUP(AG$1,'Copy of PY1 Data(H)'!$A$1:$CZ$1,_xlfn.XLOOKUP($A242,'Copy of PY1 Data(H)'!$A$1:$A$288,'Copy of PY1 Data(H)'!$A$1:$CZ$288))</f>
        <v>0</v>
      </c>
      <c r="AH242" s="180" cm="1">
        <f t="array" ref="AH242">_xlfn.XLOOKUP(AH$1,'Copy of PY1 Data(H)'!$A$1:$CZ$1,_xlfn.XLOOKUP($A242,'Copy of PY1 Data(H)'!$A$1:$A$288,'Copy of PY1 Data(H)'!$A$1:$CZ$288))</f>
        <v>0</v>
      </c>
      <c r="AI242" s="180" cm="1">
        <f t="array" ref="AI242">_xlfn.XLOOKUP(AI$1,'Copy of PY1 Data(H)'!$A$1:$CZ$1,_xlfn.XLOOKUP($A242,'Copy of PY1 Data(H)'!$A$1:$A$288,'Copy of PY1 Data(H)'!$A$1:$CZ$288))</f>
        <v>0</v>
      </c>
      <c r="AJ242" s="180" cm="1">
        <f t="array" ref="AJ242">_xlfn.XLOOKUP(AJ$1,'Copy of PY1 Data(H)'!$A$1:$CZ$1,_xlfn.XLOOKUP($A242,'Copy of PY1 Data(H)'!$A$1:$A$288,'Copy of PY1 Data(H)'!$A$1:$CZ$288))</f>
        <v>0</v>
      </c>
      <c r="AK242" s="180" cm="1">
        <f t="array" ref="AK242">_xlfn.XLOOKUP(AK$1,'Copy of PY1 Data(H)'!$A$1:$CZ$1,_xlfn.XLOOKUP($A242,'Copy of PY1 Data(H)'!$A$1:$A$288,'Copy of PY1 Data(H)'!$A$1:$CZ$288))</f>
        <v>0</v>
      </c>
      <c r="AL242" s="180" cm="1">
        <f t="array" ref="AL242">_xlfn.XLOOKUP(AL$1,'Copy of PY1 Data(H)'!$A$1:$CZ$1,_xlfn.XLOOKUP($A242,'Copy of PY1 Data(H)'!$A$1:$A$288,'Copy of PY1 Data(H)'!$A$1:$CZ$288))</f>
        <v>0</v>
      </c>
      <c r="AM242" s="180" cm="1">
        <f t="array" ref="AM242">_xlfn.XLOOKUP(AM$1,'Copy of PY1 Data(H)'!$A$1:$CZ$1,_xlfn.XLOOKUP($A242,'Copy of PY1 Data(H)'!$A$1:$A$288,'Copy of PY1 Data(H)'!$A$1:$CZ$288))</f>
        <v>0</v>
      </c>
      <c r="AN242" s="180" cm="1">
        <f t="array" ref="AN242">_xlfn.XLOOKUP(AN$1,'Copy of PY1 Data(H)'!$A$1:$CZ$1,_xlfn.XLOOKUP($A242,'Copy of PY1 Data(H)'!$A$1:$A$288,'Copy of PY1 Data(H)'!$A$1:$CZ$288))</f>
        <v>0</v>
      </c>
      <c r="AO242" s="180" cm="1">
        <f t="array" ref="AO242">_xlfn.XLOOKUP(AO$1,'Copy of PY1 Data(H)'!$A$1:$CZ$1,_xlfn.XLOOKUP($A242,'Copy of PY1 Data(H)'!$A$1:$A$288,'Copy of PY1 Data(H)'!$A$1:$CZ$288))</f>
        <v>0</v>
      </c>
      <c r="AP242" s="180" cm="1">
        <f t="array" ref="AP242">_xlfn.XLOOKUP(AP$1,'Copy of PY1 Data(H)'!$A$1:$CZ$1,_xlfn.XLOOKUP($A242,'Copy of PY1 Data(H)'!$A$1:$A$288,'Copy of PY1 Data(H)'!$A$1:$CZ$288))</f>
        <v>0</v>
      </c>
      <c r="AQ242" s="180" cm="1">
        <f t="array" ref="AQ242">_xlfn.XLOOKUP(AQ$1,'Copy of PY1 Data(H)'!$A$1:$CZ$1,_xlfn.XLOOKUP($A242,'Copy of PY1 Data(H)'!$A$1:$A$288,'Copy of PY1 Data(H)'!$A$1:$CZ$288))</f>
        <v>0</v>
      </c>
      <c r="AR242" s="180" cm="1">
        <f t="array" ref="AR242">_xlfn.XLOOKUP(AR$1,'Copy of PY1 Data(H)'!$A$1:$CZ$1,_xlfn.XLOOKUP($A242,'Copy of PY1 Data(H)'!$A$1:$A$288,'Copy of PY1 Data(H)'!$A$1:$CZ$288))</f>
        <v>0</v>
      </c>
      <c r="AS242" s="180" cm="1">
        <f t="array" ref="AS242">_xlfn.XLOOKUP(AS$1,'Copy of PY1 Data(H)'!$A$1:$CZ$1,_xlfn.XLOOKUP($A242,'Copy of PY1 Data(H)'!$A$1:$A$288,'Copy of PY1 Data(H)'!$A$1:$CZ$288))</f>
        <v>0</v>
      </c>
      <c r="AT242" s="180" cm="1">
        <f t="array" ref="AT242">_xlfn.XLOOKUP(AT$1,'Copy of PY1 Data(H)'!$A$1:$CZ$1,_xlfn.XLOOKUP($A242,'Copy of PY1 Data(H)'!$A$1:$A$288,'Copy of PY1 Data(H)'!$A$1:$CZ$288))</f>
        <v>0</v>
      </c>
      <c r="AU242" s="180" cm="1">
        <f t="array" ref="AU242">_xlfn.XLOOKUP(AU$1,'Copy of PY1 Data(H)'!$A$1:$CZ$1,_xlfn.XLOOKUP($A242,'Copy of PY1 Data(H)'!$A$1:$A$288,'Copy of PY1 Data(H)'!$A$1:$CZ$288))</f>
        <v>10957657</v>
      </c>
      <c r="AV242" s="180" cm="1">
        <f t="array" ref="AV242">_xlfn.XLOOKUP(AV$1,'Copy of PY1 Data(H)'!$A$1:$CZ$1,_xlfn.XLOOKUP($A242,'Copy of PY1 Data(H)'!$A$1:$A$288,'Copy of PY1 Data(H)'!$A$1:$CZ$288))</f>
        <v>0</v>
      </c>
      <c r="AW242" s="180" cm="1">
        <f t="array" ref="AW242">_xlfn.XLOOKUP(AW$1,'Copy of PY1 Data(H)'!$A$1:$CZ$1,_xlfn.XLOOKUP($A242,'Copy of PY1 Data(H)'!$A$1:$A$288,'Copy of PY1 Data(H)'!$A$1:$CZ$288))</f>
        <v>0</v>
      </c>
      <c r="AX242" s="180" cm="1">
        <f t="array" ref="AX242">_xlfn.XLOOKUP(AX$1,'Copy of PY1 Data(H)'!$A$1:$CZ$1,_xlfn.XLOOKUP($A242,'Copy of PY1 Data(H)'!$A$1:$A$288,'Copy of PY1 Data(H)'!$A$1:$CZ$288))</f>
        <v>52000</v>
      </c>
      <c r="AY242" s="180" cm="1">
        <f t="array" ref="AY242">_xlfn.XLOOKUP(AY$1,'Copy of PY1 Data(H)'!$A$1:$CZ$1,_xlfn.XLOOKUP($A242,'Copy of PY1 Data(H)'!$A$1:$A$288,'Copy of PY1 Data(H)'!$A$1:$CZ$288))</f>
        <v>0</v>
      </c>
      <c r="AZ242" s="180" cm="1">
        <f t="array" ref="AZ242">_xlfn.XLOOKUP(AZ$1,'Copy of PY1 Data(H)'!$A$1:$CZ$1,_xlfn.XLOOKUP($A242,'Copy of PY1 Data(H)'!$A$1:$A$288,'Copy of PY1 Data(H)'!$A$1:$CZ$288))</f>
        <v>0</v>
      </c>
      <c r="BA242" s="180" cm="1">
        <f t="array" ref="BA242">_xlfn.XLOOKUP(BA$1,'Copy of PY1 Data(H)'!$A$1:$CZ$1,_xlfn.XLOOKUP($A242,'Copy of PY1 Data(H)'!$A$1:$A$288,'Copy of PY1 Data(H)'!$A$1:$CZ$288))</f>
        <v>0</v>
      </c>
      <c r="BB242" s="180" cm="1">
        <f t="array" ref="BB242">_xlfn.XLOOKUP(BB$1,'Copy of PY1 Data(H)'!$A$1:$CZ$1,_xlfn.XLOOKUP($A242,'Copy of PY1 Data(H)'!$A$1:$A$288,'Copy of PY1 Data(H)'!$A$1:$CZ$288))</f>
        <v>0</v>
      </c>
      <c r="BC242" s="180" cm="1">
        <f t="array" ref="BC242">_xlfn.XLOOKUP(BC$1,'Copy of PY1 Data(H)'!$A$1:$CZ$1,_xlfn.XLOOKUP($A242,'Copy of PY1 Data(H)'!$A$1:$A$288,'Copy of PY1 Data(H)'!$A$1:$CZ$288))</f>
        <v>0</v>
      </c>
      <c r="BD242" s="180" cm="1">
        <f t="array" ref="BD242">_xlfn.XLOOKUP(BD$1,'Copy of PY1 Data(H)'!$A$1:$CZ$1,_xlfn.XLOOKUP($A242,'Copy of PY1 Data(H)'!$A$1:$A$288,'Copy of PY1 Data(H)'!$A$1:$CZ$288))</f>
        <v>0</v>
      </c>
      <c r="BE242" s="180" cm="1">
        <f t="array" ref="BE242">_xlfn.XLOOKUP(BE$1,'Copy of PY1 Data(H)'!$A$1:$CZ$1,_xlfn.XLOOKUP($A242,'Copy of PY1 Data(H)'!$A$1:$A$288,'Copy of PY1 Data(H)'!$A$1:$CZ$288))</f>
        <v>0</v>
      </c>
      <c r="BF242" s="180" cm="1">
        <f t="array" ref="BF242">_xlfn.XLOOKUP(BF$1,'Copy of PY1 Data(H)'!$A$1:$CZ$1,_xlfn.XLOOKUP($A242,'Copy of PY1 Data(H)'!$A$1:$A$288,'Copy of PY1 Data(H)'!$A$1:$CZ$288))</f>
        <v>0</v>
      </c>
      <c r="BG242" s="180" cm="1">
        <f t="array" ref="BG242">_xlfn.XLOOKUP(BG$1,'Copy of PY1 Data(H)'!$A$1:$CZ$1,_xlfn.XLOOKUP($A242,'Copy of PY1 Data(H)'!$A$1:$A$288,'Copy of PY1 Data(H)'!$A$1:$CZ$288))</f>
        <v>0</v>
      </c>
      <c r="BH242" s="180" cm="1">
        <f t="array" ref="BH242">_xlfn.XLOOKUP(BH$1,'Copy of PY1 Data(H)'!$A$1:$CZ$1,_xlfn.XLOOKUP($A242,'Copy of PY1 Data(H)'!$A$1:$A$288,'Copy of PY1 Data(H)'!$A$1:$CZ$288))</f>
        <v>0</v>
      </c>
      <c r="BI242" s="180" cm="1">
        <f t="array" ref="BI242">_xlfn.XLOOKUP(BI$1,'Copy of PY1 Data(H)'!$A$1:$CZ$1,_xlfn.XLOOKUP($A242,'Copy of PY1 Data(H)'!$A$1:$A$288,'Copy of PY1 Data(H)'!$A$1:$CZ$288))</f>
        <v>0</v>
      </c>
      <c r="BJ242" s="180" cm="1">
        <f t="array" ref="BJ242">_xlfn.XLOOKUP(BJ$1,'Copy of PY1 Data(H)'!$A$1:$CZ$1,_xlfn.XLOOKUP($A242,'Copy of PY1 Data(H)'!$A$1:$A$288,'Copy of PY1 Data(H)'!$A$1:$CZ$288))</f>
        <v>0</v>
      </c>
      <c r="BK242" s="180" cm="1">
        <f t="array" ref="BK242">_xlfn.XLOOKUP(BK$1,'Copy of PY1 Data(H)'!$A$1:$CZ$1,_xlfn.XLOOKUP($A242,'Copy of PY1 Data(H)'!$A$1:$A$288,'Copy of PY1 Data(H)'!$A$1:$CZ$288))</f>
        <v>0</v>
      </c>
      <c r="BL242" s="180" cm="1">
        <f t="array" ref="BL242">_xlfn.XLOOKUP(BL$1,'Copy of PY1 Data(H)'!$A$1:$CZ$1,_xlfn.XLOOKUP($A242,'Copy of PY1 Data(H)'!$A$1:$A$288,'Copy of PY1 Data(H)'!$A$1:$CZ$288))</f>
        <v>0</v>
      </c>
      <c r="BM242" s="180" cm="1">
        <f t="array" ref="BM242">_xlfn.XLOOKUP(BM$1,'Copy of PY1 Data(H)'!$A$1:$CZ$1,_xlfn.XLOOKUP($A242,'Copy of PY1 Data(H)'!$A$1:$A$288,'Copy of PY1 Data(H)'!$A$1:$CZ$288))</f>
        <v>0</v>
      </c>
      <c r="BN242" s="180" cm="1">
        <f t="array" ref="BN242">_xlfn.XLOOKUP(BN$1,'Copy of PY1 Data(H)'!$A$1:$CZ$1,_xlfn.XLOOKUP($A242,'Copy of PY1 Data(H)'!$A$1:$A$288,'Copy of PY1 Data(H)'!$A$1:$CZ$288))</f>
        <v>0</v>
      </c>
      <c r="BO242" s="180" cm="1">
        <f t="array" ref="BO242">_xlfn.XLOOKUP(BO$1,'Copy of PY1 Data(H)'!$A$1:$CZ$1,_xlfn.XLOOKUP($A242,'Copy of PY1 Data(H)'!$A$1:$A$288,'Copy of PY1 Data(H)'!$A$1:$CZ$288))</f>
        <v>0</v>
      </c>
      <c r="BP242" s="180" cm="1">
        <f t="array" ref="BP242">_xlfn.XLOOKUP(BP$1,'Copy of PY1 Data(H)'!$A$1:$CZ$1,_xlfn.XLOOKUP($A242,'Copy of PY1 Data(H)'!$A$1:$A$288,'Copy of PY1 Data(H)'!$A$1:$CZ$288))</f>
        <v>14655832</v>
      </c>
      <c r="BQ242" s="180" cm="1">
        <f t="array" ref="BQ242">_xlfn.XLOOKUP(BQ$1,'Copy of PY1 Data(H)'!$A$1:$CZ$1,_xlfn.XLOOKUP($A242,'Copy of PY1 Data(H)'!$A$1:$A$288,'Copy of PY1 Data(H)'!$A$1:$CZ$288))</f>
        <v>0</v>
      </c>
      <c r="BR242" s="180" cm="1">
        <f t="array" ref="BR242">_xlfn.XLOOKUP(BR$1,'Copy of PY1 Data(H)'!$A$1:$CZ$1,_xlfn.XLOOKUP($A242,'Copy of PY1 Data(H)'!$A$1:$A$288,'Copy of PY1 Data(H)'!$A$1:$CZ$288))</f>
        <v>0</v>
      </c>
      <c r="BS242" s="180" cm="1">
        <f t="array" ref="BS242">_xlfn.XLOOKUP(BS$1,'Copy of PY1 Data(H)'!$A$1:$CZ$1,_xlfn.XLOOKUP($A242,'Copy of PY1 Data(H)'!$A$1:$A$288,'Copy of PY1 Data(H)'!$A$1:$CZ$288))</f>
        <v>0</v>
      </c>
      <c r="BT242" s="180" cm="1">
        <f t="array" ref="BT242">_xlfn.XLOOKUP(BT$1,'Copy of PY1 Data(H)'!$A$1:$CZ$1,_xlfn.XLOOKUP($A242,'Copy of PY1 Data(H)'!$A$1:$A$288,'Copy of PY1 Data(H)'!$A$1:$CZ$288))</f>
        <v>0</v>
      </c>
      <c r="BU242" s="180" cm="1">
        <f t="array" ref="BU242">_xlfn.XLOOKUP(BU$1,'Copy of PY1 Data(H)'!$A$1:$CZ$1,_xlfn.XLOOKUP($A242,'Copy of PY1 Data(H)'!$A$1:$A$288,'Copy of PY1 Data(H)'!$A$1:$CZ$288))</f>
        <v>0</v>
      </c>
      <c r="BV242" s="180" cm="1">
        <f t="array" ref="BV242">_xlfn.XLOOKUP(BV$1,'Copy of PY1 Data(H)'!$A$1:$CZ$1,_xlfn.XLOOKUP($A242,'Copy of PY1 Data(H)'!$A$1:$A$288,'Copy of PY1 Data(H)'!$A$1:$CZ$288))</f>
        <v>0</v>
      </c>
      <c r="BW242" s="180" cm="1">
        <f t="array" ref="BW242">_xlfn.XLOOKUP(BW$1,'Copy of PY1 Data(H)'!$A$1:$CZ$1,_xlfn.XLOOKUP($A242,'Copy of PY1 Data(H)'!$A$1:$A$288,'Copy of PY1 Data(H)'!$A$1:$CZ$288))</f>
        <v>0</v>
      </c>
      <c r="BX242" s="180" cm="1">
        <f t="array" ref="BX242">_xlfn.XLOOKUP(BX$1,'Copy of PY1 Data(H)'!$A$1:$CZ$1,_xlfn.XLOOKUP($A242,'Copy of PY1 Data(H)'!$A$1:$A$288,'Copy of PY1 Data(H)'!$A$1:$CZ$288))</f>
        <v>0</v>
      </c>
      <c r="BY242" s="180" cm="1">
        <f t="array" ref="BY242">_xlfn.XLOOKUP(BY$1,'Copy of PY1 Data(H)'!$A$1:$CZ$1,_xlfn.XLOOKUP($A242,'Copy of PY1 Data(H)'!$A$1:$A$288,'Copy of PY1 Data(H)'!$A$1:$CZ$288))</f>
        <v>0</v>
      </c>
      <c r="BZ242" s="180" cm="1">
        <f t="array" ref="BZ242">_xlfn.XLOOKUP(BZ$1,'Copy of PY1 Data(H)'!$A$1:$CZ$1,_xlfn.XLOOKUP($A242,'Copy of PY1 Data(H)'!$A$1:$A$288,'Copy of PY1 Data(H)'!$A$1:$CZ$288))</f>
        <v>0</v>
      </c>
      <c r="CA242" s="180" cm="1">
        <f t="array" ref="CA242">_xlfn.XLOOKUP(CA$1,'Copy of PY1 Data(H)'!$A$1:$CZ$1,_xlfn.XLOOKUP($A242,'Copy of PY1 Data(H)'!$A$1:$A$288,'Copy of PY1 Data(H)'!$A$1:$CZ$288))</f>
        <v>0</v>
      </c>
      <c r="CB242" s="180" cm="1">
        <f t="array" ref="CB242">_xlfn.XLOOKUP(CB$1,'Copy of PY1 Data(H)'!$A$1:$CZ$1,_xlfn.XLOOKUP($A242,'Copy of PY1 Data(H)'!$A$1:$A$288,'Copy of PY1 Data(H)'!$A$1:$CZ$288))</f>
        <v>0</v>
      </c>
      <c r="CC242" s="180" cm="1">
        <f t="array" ref="CC242">_xlfn.XLOOKUP(CC$1,'Copy of PY1 Data(H)'!$A$1:$CZ$1,_xlfn.XLOOKUP($A242,'Copy of PY1 Data(H)'!$A$1:$A$288,'Copy of PY1 Data(H)'!$A$1:$CZ$288))</f>
        <v>0</v>
      </c>
      <c r="CD242" s="180" cm="1">
        <f t="array" ref="CD242">_xlfn.XLOOKUP(CD$1,'Copy of PY1 Data(H)'!$A$1:$CZ$1,_xlfn.XLOOKUP($A242,'Copy of PY1 Data(H)'!$A$1:$A$288,'Copy of PY1 Data(H)'!$A$1:$CZ$288))</f>
        <v>0</v>
      </c>
    </row>
    <row r="243" spans="1:82" s="968" customFormat="1" x14ac:dyDescent="0.3">
      <c r="A243" s="968" t="s">
        <v>2969</v>
      </c>
      <c r="D243" s="968" t="e" cm="1">
        <f t="array" ref="D243">_xlfn.XLOOKUP(D$1,'Copy of PY1 Data(H)'!$A$1:$CZ$1,_xlfn.XLOOKUP($A243,'Copy of PY1 Data(H)'!$A$1:$A$288,'Copy of PY1 Data(H)'!$A$1:$CZ$288))</f>
        <v>#N/A</v>
      </c>
      <c r="E243" s="968" t="e" cm="1">
        <f t="array" ref="E243">_xlfn.XLOOKUP(E$1,'Copy of PY1 Data(H)'!$A$1:$CZ$1,_xlfn.XLOOKUP($A243,'Copy of PY1 Data(H)'!$A$1:$A$288,'Copy of PY1 Data(H)'!$A$1:$CZ$288))</f>
        <v>#N/A</v>
      </c>
      <c r="F243" s="968" t="e" cm="1">
        <f t="array" ref="F243">_xlfn.XLOOKUP(F$1,'Copy of PY1 Data(H)'!$A$1:$CZ$1,_xlfn.XLOOKUP($A243,'Copy of PY1 Data(H)'!$A$1:$A$288,'Copy of PY1 Data(H)'!$A$1:$CZ$288))</f>
        <v>#N/A</v>
      </c>
      <c r="G243" s="968" t="e" cm="1">
        <f t="array" ref="G243">_xlfn.XLOOKUP(G$1,'Copy of PY1 Data(H)'!$A$1:$CZ$1,_xlfn.XLOOKUP($A243,'Copy of PY1 Data(H)'!$A$1:$A$288,'Copy of PY1 Data(H)'!$A$1:$CZ$288))</f>
        <v>#N/A</v>
      </c>
      <c r="H243" s="968" t="e" cm="1">
        <f t="array" ref="H243">_xlfn.XLOOKUP(H$1,'Copy of PY1 Data(H)'!$A$1:$CZ$1,_xlfn.XLOOKUP($A243,'Copy of PY1 Data(H)'!$A$1:$A$288,'Copy of PY1 Data(H)'!$A$1:$CZ$288))</f>
        <v>#N/A</v>
      </c>
      <c r="I243" s="968" t="e" cm="1">
        <f t="array" ref="I243">_xlfn.XLOOKUP(I$1,'Copy of PY1 Data(H)'!$A$1:$CZ$1,_xlfn.XLOOKUP($A243,'Copy of PY1 Data(H)'!$A$1:$A$288,'Copy of PY1 Data(H)'!$A$1:$CZ$288))</f>
        <v>#N/A</v>
      </c>
      <c r="J243" s="968" t="e" cm="1">
        <f t="array" ref="J243">_xlfn.XLOOKUP(J$1,'Copy of PY1 Data(H)'!$A$1:$CZ$1,_xlfn.XLOOKUP($A243,'Copy of PY1 Data(H)'!$A$1:$A$288,'Copy of PY1 Data(H)'!$A$1:$CZ$288))</f>
        <v>#N/A</v>
      </c>
      <c r="K243" s="968" t="e" cm="1">
        <f t="array" ref="K243">_xlfn.XLOOKUP(K$1,'Copy of PY1 Data(H)'!$A$1:$CZ$1,_xlfn.XLOOKUP($A243,'Copy of PY1 Data(H)'!$A$1:$A$288,'Copy of PY1 Data(H)'!$A$1:$CZ$288))</f>
        <v>#N/A</v>
      </c>
      <c r="L243" s="968" t="e" cm="1">
        <f t="array" ref="L243">_xlfn.XLOOKUP(L$1,'Copy of PY1 Data(H)'!$A$1:$CZ$1,_xlfn.XLOOKUP($A243,'Copy of PY1 Data(H)'!$A$1:$A$288,'Copy of PY1 Data(H)'!$A$1:$CZ$288))</f>
        <v>#N/A</v>
      </c>
      <c r="M243" s="968" t="e" cm="1">
        <f t="array" ref="M243">_xlfn.XLOOKUP(M$1,'Copy of PY1 Data(H)'!$A$1:$CZ$1,_xlfn.XLOOKUP($A243,'Copy of PY1 Data(H)'!$A$1:$A$288,'Copy of PY1 Data(H)'!$A$1:$CZ$288))</f>
        <v>#N/A</v>
      </c>
      <c r="N243" s="968" t="e" cm="1">
        <f t="array" ref="N243">_xlfn.XLOOKUP(N$1,'Copy of PY1 Data(H)'!$A$1:$CZ$1,_xlfn.XLOOKUP($A243,'Copy of PY1 Data(H)'!$A$1:$A$288,'Copy of PY1 Data(H)'!$A$1:$CZ$288))</f>
        <v>#N/A</v>
      </c>
      <c r="O243" s="968" t="e" cm="1">
        <f t="array" ref="O243">_xlfn.XLOOKUP(O$1,'Copy of PY1 Data(H)'!$A$1:$CZ$1,_xlfn.XLOOKUP($A243,'Copy of PY1 Data(H)'!$A$1:$A$288,'Copy of PY1 Data(H)'!$A$1:$CZ$288))</f>
        <v>#N/A</v>
      </c>
      <c r="P243" s="968" t="e" cm="1">
        <f t="array" ref="P243">_xlfn.XLOOKUP(P$1,'Copy of PY1 Data(H)'!$A$1:$CZ$1,_xlfn.XLOOKUP($A243,'Copy of PY1 Data(H)'!$A$1:$A$288,'Copy of PY1 Data(H)'!$A$1:$CZ$288))</f>
        <v>#N/A</v>
      </c>
      <c r="Q243" s="968" t="e" cm="1">
        <f t="array" ref="Q243">_xlfn.XLOOKUP(Q$1,'Copy of PY1 Data(H)'!$A$1:$CZ$1,_xlfn.XLOOKUP($A243,'Copy of PY1 Data(H)'!$A$1:$A$288,'Copy of PY1 Data(H)'!$A$1:$CZ$288))</f>
        <v>#N/A</v>
      </c>
      <c r="R243" s="968" t="e" cm="1">
        <f t="array" ref="R243">_xlfn.XLOOKUP(R$1,'Copy of PY1 Data(H)'!$A$1:$CZ$1,_xlfn.XLOOKUP($A243,'Copy of PY1 Data(H)'!$A$1:$A$288,'Copy of PY1 Data(H)'!$A$1:$CZ$288))</f>
        <v>#N/A</v>
      </c>
      <c r="S243" s="968" t="e" cm="1">
        <f t="array" ref="S243">_xlfn.XLOOKUP(S$1,'Copy of PY1 Data(H)'!$A$1:$CZ$1,_xlfn.XLOOKUP($A243,'Copy of PY1 Data(H)'!$A$1:$A$288,'Copy of PY1 Data(H)'!$A$1:$CZ$288))</f>
        <v>#N/A</v>
      </c>
      <c r="T243" s="968" t="e" cm="1">
        <f t="array" ref="T243">_xlfn.XLOOKUP(T$1,'Copy of PY1 Data(H)'!$A$1:$CZ$1,_xlfn.XLOOKUP($A243,'Copy of PY1 Data(H)'!$A$1:$A$288,'Copy of PY1 Data(H)'!$A$1:$CZ$288))</f>
        <v>#N/A</v>
      </c>
      <c r="U243" s="968" t="e" cm="1">
        <f t="array" ref="U243">_xlfn.XLOOKUP(U$1,'Copy of PY1 Data(H)'!$A$1:$CZ$1,_xlfn.XLOOKUP($A243,'Copy of PY1 Data(H)'!$A$1:$A$288,'Copy of PY1 Data(H)'!$A$1:$CZ$288))</f>
        <v>#N/A</v>
      </c>
      <c r="V243" s="968" t="e" cm="1">
        <f t="array" ref="V243">_xlfn.XLOOKUP(V$1,'Copy of PY1 Data(H)'!$A$1:$CZ$1,_xlfn.XLOOKUP($A243,'Copy of PY1 Data(H)'!$A$1:$A$288,'Copy of PY1 Data(H)'!$A$1:$CZ$288))</f>
        <v>#N/A</v>
      </c>
      <c r="W243" s="968" t="e" cm="1">
        <f t="array" ref="W243">_xlfn.XLOOKUP(W$1,'Copy of PY1 Data(H)'!$A$1:$CZ$1,_xlfn.XLOOKUP($A243,'Copy of PY1 Data(H)'!$A$1:$A$288,'Copy of PY1 Data(H)'!$A$1:$CZ$288))</f>
        <v>#N/A</v>
      </c>
      <c r="X243" s="968" t="e" cm="1">
        <f t="array" ref="X243">_xlfn.XLOOKUP(X$1,'Copy of PY1 Data(H)'!$A$1:$CZ$1,_xlfn.XLOOKUP($A243,'Copy of PY1 Data(H)'!$A$1:$A$288,'Copy of PY1 Data(H)'!$A$1:$CZ$288))</f>
        <v>#N/A</v>
      </c>
      <c r="Y243" s="968" t="e" cm="1">
        <f t="array" ref="Y243">_xlfn.XLOOKUP(Y$1,'Copy of PY1 Data(H)'!$A$1:$CZ$1,_xlfn.XLOOKUP($A243,'Copy of PY1 Data(H)'!$A$1:$A$288,'Copy of PY1 Data(H)'!$A$1:$CZ$288))</f>
        <v>#N/A</v>
      </c>
      <c r="Z243" s="968" t="e" cm="1">
        <f t="array" ref="Z243">_xlfn.XLOOKUP(Z$1,'Copy of PY1 Data(H)'!$A$1:$CZ$1,_xlfn.XLOOKUP($A243,'Copy of PY1 Data(H)'!$A$1:$A$288,'Copy of PY1 Data(H)'!$A$1:$CZ$288))</f>
        <v>#N/A</v>
      </c>
      <c r="AA243" s="968" t="e" cm="1">
        <f t="array" ref="AA243">_xlfn.XLOOKUP(AA$1,'Copy of PY1 Data(H)'!$A$1:$CZ$1,_xlfn.XLOOKUP($A243,'Copy of PY1 Data(H)'!$A$1:$A$288,'Copy of PY1 Data(H)'!$A$1:$CZ$288))</f>
        <v>#N/A</v>
      </c>
      <c r="AB243" s="968" t="e" cm="1">
        <f t="array" ref="AB243">_xlfn.XLOOKUP(AB$1,'Copy of PY1 Data(H)'!$A$1:$CZ$1,_xlfn.XLOOKUP($A243,'Copy of PY1 Data(H)'!$A$1:$A$288,'Copy of PY1 Data(H)'!$A$1:$CZ$288))</f>
        <v>#N/A</v>
      </c>
      <c r="AC243" s="968" t="e" cm="1">
        <f t="array" ref="AC243">_xlfn.XLOOKUP(AC$1,'Copy of PY1 Data(H)'!$A$1:$CZ$1,_xlfn.XLOOKUP($A243,'Copy of PY1 Data(H)'!$A$1:$A$288,'Copy of PY1 Data(H)'!$A$1:$CZ$288))</f>
        <v>#N/A</v>
      </c>
      <c r="AD243" s="968" t="e" cm="1">
        <f t="array" ref="AD243">_xlfn.XLOOKUP(AD$1,'Copy of PY1 Data(H)'!$A$1:$CZ$1,_xlfn.XLOOKUP($A243,'Copy of PY1 Data(H)'!$A$1:$A$288,'Copy of PY1 Data(H)'!$A$1:$CZ$288))</f>
        <v>#N/A</v>
      </c>
      <c r="AE243" s="968" t="e" cm="1">
        <f t="array" ref="AE243">_xlfn.XLOOKUP(AE$1,'Copy of PY1 Data(H)'!$A$1:$CZ$1,_xlfn.XLOOKUP($A243,'Copy of PY1 Data(H)'!$A$1:$A$288,'Copy of PY1 Data(H)'!$A$1:$CZ$288))</f>
        <v>#N/A</v>
      </c>
      <c r="AF243" s="968" t="e" cm="1">
        <f t="array" ref="AF243">_xlfn.XLOOKUP(AF$1,'Copy of PY1 Data(H)'!$A$1:$CZ$1,_xlfn.XLOOKUP($A243,'Copy of PY1 Data(H)'!$A$1:$A$288,'Copy of PY1 Data(H)'!$A$1:$CZ$288))</f>
        <v>#N/A</v>
      </c>
      <c r="AG243" s="968" t="e" cm="1">
        <f t="array" ref="AG243">_xlfn.XLOOKUP(AG$1,'Copy of PY1 Data(H)'!$A$1:$CZ$1,_xlfn.XLOOKUP($A243,'Copy of PY1 Data(H)'!$A$1:$A$288,'Copy of PY1 Data(H)'!$A$1:$CZ$288))</f>
        <v>#N/A</v>
      </c>
      <c r="AH243" s="968" t="e" cm="1">
        <f t="array" ref="AH243">_xlfn.XLOOKUP(AH$1,'Copy of PY1 Data(H)'!$A$1:$CZ$1,_xlfn.XLOOKUP($A243,'Copy of PY1 Data(H)'!$A$1:$A$288,'Copy of PY1 Data(H)'!$A$1:$CZ$288))</f>
        <v>#N/A</v>
      </c>
      <c r="AI243" s="968" t="e" cm="1">
        <f t="array" ref="AI243">_xlfn.XLOOKUP(AI$1,'Copy of PY1 Data(H)'!$A$1:$CZ$1,_xlfn.XLOOKUP($A243,'Copy of PY1 Data(H)'!$A$1:$A$288,'Copy of PY1 Data(H)'!$A$1:$CZ$288))</f>
        <v>#N/A</v>
      </c>
      <c r="AJ243" s="968" t="e" cm="1">
        <f t="array" ref="AJ243">_xlfn.XLOOKUP(AJ$1,'Copy of PY1 Data(H)'!$A$1:$CZ$1,_xlfn.XLOOKUP($A243,'Copy of PY1 Data(H)'!$A$1:$A$288,'Copy of PY1 Data(H)'!$A$1:$CZ$288))</f>
        <v>#N/A</v>
      </c>
      <c r="AK243" s="968" t="e" cm="1">
        <f t="array" ref="AK243">_xlfn.XLOOKUP(AK$1,'Copy of PY1 Data(H)'!$A$1:$CZ$1,_xlfn.XLOOKUP($A243,'Copy of PY1 Data(H)'!$A$1:$A$288,'Copy of PY1 Data(H)'!$A$1:$CZ$288))</f>
        <v>#N/A</v>
      </c>
      <c r="AL243" s="968" t="e" cm="1">
        <f t="array" ref="AL243">_xlfn.XLOOKUP(AL$1,'Copy of PY1 Data(H)'!$A$1:$CZ$1,_xlfn.XLOOKUP($A243,'Copy of PY1 Data(H)'!$A$1:$A$288,'Copy of PY1 Data(H)'!$A$1:$CZ$288))</f>
        <v>#N/A</v>
      </c>
      <c r="AM243" s="968" t="e" cm="1">
        <f t="array" ref="AM243">_xlfn.XLOOKUP(AM$1,'Copy of PY1 Data(H)'!$A$1:$CZ$1,_xlfn.XLOOKUP($A243,'Copy of PY1 Data(H)'!$A$1:$A$288,'Copy of PY1 Data(H)'!$A$1:$CZ$288))</f>
        <v>#N/A</v>
      </c>
      <c r="AN243" s="968" t="e" cm="1">
        <f t="array" ref="AN243">_xlfn.XLOOKUP(AN$1,'Copy of PY1 Data(H)'!$A$1:$CZ$1,_xlfn.XLOOKUP($A243,'Copy of PY1 Data(H)'!$A$1:$A$288,'Copy of PY1 Data(H)'!$A$1:$CZ$288))</f>
        <v>#N/A</v>
      </c>
      <c r="AO243" s="968" t="e" cm="1">
        <f t="array" ref="AO243">_xlfn.XLOOKUP(AO$1,'Copy of PY1 Data(H)'!$A$1:$CZ$1,_xlfn.XLOOKUP($A243,'Copy of PY1 Data(H)'!$A$1:$A$288,'Copy of PY1 Data(H)'!$A$1:$CZ$288))</f>
        <v>#N/A</v>
      </c>
      <c r="AP243" s="968" t="e" cm="1">
        <f t="array" ref="AP243">_xlfn.XLOOKUP(AP$1,'Copy of PY1 Data(H)'!$A$1:$CZ$1,_xlfn.XLOOKUP($A243,'Copy of PY1 Data(H)'!$A$1:$A$288,'Copy of PY1 Data(H)'!$A$1:$CZ$288))</f>
        <v>#N/A</v>
      </c>
      <c r="AQ243" s="968" t="e" cm="1">
        <f t="array" ref="AQ243">_xlfn.XLOOKUP(AQ$1,'Copy of PY1 Data(H)'!$A$1:$CZ$1,_xlfn.XLOOKUP($A243,'Copy of PY1 Data(H)'!$A$1:$A$288,'Copy of PY1 Data(H)'!$A$1:$CZ$288))</f>
        <v>#N/A</v>
      </c>
      <c r="AR243" s="968" t="e" cm="1">
        <f t="array" ref="AR243">_xlfn.XLOOKUP(AR$1,'Copy of PY1 Data(H)'!$A$1:$CZ$1,_xlfn.XLOOKUP($A243,'Copy of PY1 Data(H)'!$A$1:$A$288,'Copy of PY1 Data(H)'!$A$1:$CZ$288))</f>
        <v>#N/A</v>
      </c>
      <c r="AS243" s="968" t="e" cm="1">
        <f t="array" ref="AS243">_xlfn.XLOOKUP(AS$1,'Copy of PY1 Data(H)'!$A$1:$CZ$1,_xlfn.XLOOKUP($A243,'Copy of PY1 Data(H)'!$A$1:$A$288,'Copy of PY1 Data(H)'!$A$1:$CZ$288))</f>
        <v>#N/A</v>
      </c>
      <c r="AT243" s="968" t="e" cm="1">
        <f t="array" ref="AT243">_xlfn.XLOOKUP(AT$1,'Copy of PY1 Data(H)'!$A$1:$CZ$1,_xlfn.XLOOKUP($A243,'Copy of PY1 Data(H)'!$A$1:$A$288,'Copy of PY1 Data(H)'!$A$1:$CZ$288))</f>
        <v>#N/A</v>
      </c>
      <c r="AU243" s="968" t="e" cm="1">
        <f t="array" ref="AU243">_xlfn.XLOOKUP(AU$1,'Copy of PY1 Data(H)'!$A$1:$CZ$1,_xlfn.XLOOKUP($A243,'Copy of PY1 Data(H)'!$A$1:$A$288,'Copy of PY1 Data(H)'!$A$1:$CZ$288))</f>
        <v>#N/A</v>
      </c>
      <c r="AV243" s="968" t="e" cm="1">
        <f t="array" ref="AV243">_xlfn.XLOOKUP(AV$1,'Copy of PY1 Data(H)'!$A$1:$CZ$1,_xlfn.XLOOKUP($A243,'Copy of PY1 Data(H)'!$A$1:$A$288,'Copy of PY1 Data(H)'!$A$1:$CZ$288))</f>
        <v>#N/A</v>
      </c>
      <c r="AW243" s="968" t="e" cm="1">
        <f t="array" ref="AW243">_xlfn.XLOOKUP(AW$1,'Copy of PY1 Data(H)'!$A$1:$CZ$1,_xlfn.XLOOKUP($A243,'Copy of PY1 Data(H)'!$A$1:$A$288,'Copy of PY1 Data(H)'!$A$1:$CZ$288))</f>
        <v>#N/A</v>
      </c>
      <c r="AX243" s="968" t="e" cm="1">
        <f t="array" ref="AX243">_xlfn.XLOOKUP(AX$1,'Copy of PY1 Data(H)'!$A$1:$CZ$1,_xlfn.XLOOKUP($A243,'Copy of PY1 Data(H)'!$A$1:$A$288,'Copy of PY1 Data(H)'!$A$1:$CZ$288))</f>
        <v>#N/A</v>
      </c>
      <c r="AY243" s="968" t="e" cm="1">
        <f t="array" ref="AY243">_xlfn.XLOOKUP(AY$1,'Copy of PY1 Data(H)'!$A$1:$CZ$1,_xlfn.XLOOKUP($A243,'Copy of PY1 Data(H)'!$A$1:$A$288,'Copy of PY1 Data(H)'!$A$1:$CZ$288))</f>
        <v>#N/A</v>
      </c>
      <c r="AZ243" s="968" t="e" cm="1">
        <f t="array" ref="AZ243">_xlfn.XLOOKUP(AZ$1,'Copy of PY1 Data(H)'!$A$1:$CZ$1,_xlfn.XLOOKUP($A243,'Copy of PY1 Data(H)'!$A$1:$A$288,'Copy of PY1 Data(H)'!$A$1:$CZ$288))</f>
        <v>#N/A</v>
      </c>
      <c r="BA243" s="968" t="e" cm="1">
        <f t="array" ref="BA243">_xlfn.XLOOKUP(BA$1,'Copy of PY1 Data(H)'!$A$1:$CZ$1,_xlfn.XLOOKUP($A243,'Copy of PY1 Data(H)'!$A$1:$A$288,'Copy of PY1 Data(H)'!$A$1:$CZ$288))</f>
        <v>#N/A</v>
      </c>
      <c r="BB243" s="968" t="e" cm="1">
        <f t="array" ref="BB243">_xlfn.XLOOKUP(BB$1,'Copy of PY1 Data(H)'!$A$1:$CZ$1,_xlfn.XLOOKUP($A243,'Copy of PY1 Data(H)'!$A$1:$A$288,'Copy of PY1 Data(H)'!$A$1:$CZ$288))</f>
        <v>#N/A</v>
      </c>
      <c r="BC243" s="968" t="e" cm="1">
        <f t="array" ref="BC243">_xlfn.XLOOKUP(BC$1,'Copy of PY1 Data(H)'!$A$1:$CZ$1,_xlfn.XLOOKUP($A243,'Copy of PY1 Data(H)'!$A$1:$A$288,'Copy of PY1 Data(H)'!$A$1:$CZ$288))</f>
        <v>#N/A</v>
      </c>
      <c r="BD243" s="968" t="e" cm="1">
        <f t="array" ref="BD243">_xlfn.XLOOKUP(BD$1,'Copy of PY1 Data(H)'!$A$1:$CZ$1,_xlfn.XLOOKUP($A243,'Copy of PY1 Data(H)'!$A$1:$A$288,'Copy of PY1 Data(H)'!$A$1:$CZ$288))</f>
        <v>#N/A</v>
      </c>
      <c r="BE243" s="968" t="e" cm="1">
        <f t="array" ref="BE243">_xlfn.XLOOKUP(BE$1,'Copy of PY1 Data(H)'!$A$1:$CZ$1,_xlfn.XLOOKUP($A243,'Copy of PY1 Data(H)'!$A$1:$A$288,'Copy of PY1 Data(H)'!$A$1:$CZ$288))</f>
        <v>#N/A</v>
      </c>
      <c r="BF243" s="968" t="e" cm="1">
        <f t="array" ref="BF243">_xlfn.XLOOKUP(BF$1,'Copy of PY1 Data(H)'!$A$1:$CZ$1,_xlfn.XLOOKUP($A243,'Copy of PY1 Data(H)'!$A$1:$A$288,'Copy of PY1 Data(H)'!$A$1:$CZ$288))</f>
        <v>#N/A</v>
      </c>
      <c r="BG243" s="968" t="e" cm="1">
        <f t="array" ref="BG243">_xlfn.XLOOKUP(BG$1,'Copy of PY1 Data(H)'!$A$1:$CZ$1,_xlfn.XLOOKUP($A243,'Copy of PY1 Data(H)'!$A$1:$A$288,'Copy of PY1 Data(H)'!$A$1:$CZ$288))</f>
        <v>#N/A</v>
      </c>
      <c r="BH243" s="968" t="e" cm="1">
        <f t="array" ref="BH243">_xlfn.XLOOKUP(BH$1,'Copy of PY1 Data(H)'!$A$1:$CZ$1,_xlfn.XLOOKUP($A243,'Copy of PY1 Data(H)'!$A$1:$A$288,'Copy of PY1 Data(H)'!$A$1:$CZ$288))</f>
        <v>#N/A</v>
      </c>
      <c r="BI243" s="968" t="e" cm="1">
        <f t="array" ref="BI243">_xlfn.XLOOKUP(BI$1,'Copy of PY1 Data(H)'!$A$1:$CZ$1,_xlfn.XLOOKUP($A243,'Copy of PY1 Data(H)'!$A$1:$A$288,'Copy of PY1 Data(H)'!$A$1:$CZ$288))</f>
        <v>#N/A</v>
      </c>
      <c r="BJ243" s="968" t="e" cm="1">
        <f t="array" ref="BJ243">_xlfn.XLOOKUP(BJ$1,'Copy of PY1 Data(H)'!$A$1:$CZ$1,_xlfn.XLOOKUP($A243,'Copy of PY1 Data(H)'!$A$1:$A$288,'Copy of PY1 Data(H)'!$A$1:$CZ$288))</f>
        <v>#N/A</v>
      </c>
      <c r="BK243" s="968" t="e" cm="1">
        <f t="array" ref="BK243">_xlfn.XLOOKUP(BK$1,'Copy of PY1 Data(H)'!$A$1:$CZ$1,_xlfn.XLOOKUP($A243,'Copy of PY1 Data(H)'!$A$1:$A$288,'Copy of PY1 Data(H)'!$A$1:$CZ$288))</f>
        <v>#N/A</v>
      </c>
      <c r="BL243" s="968" t="e" cm="1">
        <f t="array" ref="BL243">_xlfn.XLOOKUP(BL$1,'Copy of PY1 Data(H)'!$A$1:$CZ$1,_xlfn.XLOOKUP($A243,'Copy of PY1 Data(H)'!$A$1:$A$288,'Copy of PY1 Data(H)'!$A$1:$CZ$288))</f>
        <v>#N/A</v>
      </c>
      <c r="BM243" s="968" t="e" cm="1">
        <f t="array" ref="BM243">_xlfn.XLOOKUP(BM$1,'Copy of PY1 Data(H)'!$A$1:$CZ$1,_xlfn.XLOOKUP($A243,'Copy of PY1 Data(H)'!$A$1:$A$288,'Copy of PY1 Data(H)'!$A$1:$CZ$288))</f>
        <v>#N/A</v>
      </c>
      <c r="BN243" s="968" t="e" cm="1">
        <f t="array" ref="BN243">_xlfn.XLOOKUP(BN$1,'Copy of PY1 Data(H)'!$A$1:$CZ$1,_xlfn.XLOOKUP($A243,'Copy of PY1 Data(H)'!$A$1:$A$288,'Copy of PY1 Data(H)'!$A$1:$CZ$288))</f>
        <v>#N/A</v>
      </c>
      <c r="BO243" s="968" t="e" cm="1">
        <f t="array" ref="BO243">_xlfn.XLOOKUP(BO$1,'Copy of PY1 Data(H)'!$A$1:$CZ$1,_xlfn.XLOOKUP($A243,'Copy of PY1 Data(H)'!$A$1:$A$288,'Copy of PY1 Data(H)'!$A$1:$CZ$288))</f>
        <v>#N/A</v>
      </c>
      <c r="BP243" s="968" t="e" cm="1">
        <f t="array" ref="BP243">_xlfn.XLOOKUP(BP$1,'Copy of PY1 Data(H)'!$A$1:$CZ$1,_xlfn.XLOOKUP($A243,'Copy of PY1 Data(H)'!$A$1:$A$288,'Copy of PY1 Data(H)'!$A$1:$CZ$288))</f>
        <v>#N/A</v>
      </c>
      <c r="BQ243" s="968" t="e" cm="1">
        <f t="array" ref="BQ243">_xlfn.XLOOKUP(BQ$1,'Copy of PY1 Data(H)'!$A$1:$CZ$1,_xlfn.XLOOKUP($A243,'Copy of PY1 Data(H)'!$A$1:$A$288,'Copy of PY1 Data(H)'!$A$1:$CZ$288))</f>
        <v>#N/A</v>
      </c>
      <c r="BR243" s="968" t="e" cm="1">
        <f t="array" ref="BR243">_xlfn.XLOOKUP(BR$1,'Copy of PY1 Data(H)'!$A$1:$CZ$1,_xlfn.XLOOKUP($A243,'Copy of PY1 Data(H)'!$A$1:$A$288,'Copy of PY1 Data(H)'!$A$1:$CZ$288))</f>
        <v>#N/A</v>
      </c>
      <c r="BS243" s="968" t="e" cm="1">
        <f t="array" ref="BS243">_xlfn.XLOOKUP(BS$1,'Copy of PY1 Data(H)'!$A$1:$CZ$1,_xlfn.XLOOKUP($A243,'Copy of PY1 Data(H)'!$A$1:$A$288,'Copy of PY1 Data(H)'!$A$1:$CZ$288))</f>
        <v>#N/A</v>
      </c>
      <c r="BT243" s="968" t="e" cm="1">
        <f t="array" ref="BT243">_xlfn.XLOOKUP(BT$1,'Copy of PY1 Data(H)'!$A$1:$CZ$1,_xlfn.XLOOKUP($A243,'Copy of PY1 Data(H)'!$A$1:$A$288,'Copy of PY1 Data(H)'!$A$1:$CZ$288))</f>
        <v>#N/A</v>
      </c>
      <c r="BU243" s="968" t="e" cm="1">
        <f t="array" ref="BU243">_xlfn.XLOOKUP(BU$1,'Copy of PY1 Data(H)'!$A$1:$CZ$1,_xlfn.XLOOKUP($A243,'Copy of PY1 Data(H)'!$A$1:$A$288,'Copy of PY1 Data(H)'!$A$1:$CZ$288))</f>
        <v>#N/A</v>
      </c>
      <c r="BV243" s="968" t="e" cm="1">
        <f t="array" ref="BV243">_xlfn.XLOOKUP(BV$1,'Copy of PY1 Data(H)'!$A$1:$CZ$1,_xlfn.XLOOKUP($A243,'Copy of PY1 Data(H)'!$A$1:$A$288,'Copy of PY1 Data(H)'!$A$1:$CZ$288))</f>
        <v>#N/A</v>
      </c>
      <c r="BW243" s="968" t="e" cm="1">
        <f t="array" ref="BW243">_xlfn.XLOOKUP(BW$1,'Copy of PY1 Data(H)'!$A$1:$CZ$1,_xlfn.XLOOKUP($A243,'Copy of PY1 Data(H)'!$A$1:$A$288,'Copy of PY1 Data(H)'!$A$1:$CZ$288))</f>
        <v>#N/A</v>
      </c>
      <c r="BX243" s="968" t="e" cm="1">
        <f t="array" ref="BX243">_xlfn.XLOOKUP(BX$1,'Copy of PY1 Data(H)'!$A$1:$CZ$1,_xlfn.XLOOKUP($A243,'Copy of PY1 Data(H)'!$A$1:$A$288,'Copy of PY1 Data(H)'!$A$1:$CZ$288))</f>
        <v>#N/A</v>
      </c>
      <c r="BY243" s="968" t="e" cm="1">
        <f t="array" ref="BY243">_xlfn.XLOOKUP(BY$1,'Copy of PY1 Data(H)'!$A$1:$CZ$1,_xlfn.XLOOKUP($A243,'Copy of PY1 Data(H)'!$A$1:$A$288,'Copy of PY1 Data(H)'!$A$1:$CZ$288))</f>
        <v>#N/A</v>
      </c>
      <c r="BZ243" s="968" t="e" cm="1">
        <f t="array" ref="BZ243">_xlfn.XLOOKUP(BZ$1,'Copy of PY1 Data(H)'!$A$1:$CZ$1,_xlfn.XLOOKUP($A243,'Copy of PY1 Data(H)'!$A$1:$A$288,'Copy of PY1 Data(H)'!$A$1:$CZ$288))</f>
        <v>#N/A</v>
      </c>
      <c r="CA243" s="968" t="e" cm="1">
        <f t="array" ref="CA243">_xlfn.XLOOKUP(CA$1,'Copy of PY1 Data(H)'!$A$1:$CZ$1,_xlfn.XLOOKUP($A243,'Copy of PY1 Data(H)'!$A$1:$A$288,'Copy of PY1 Data(H)'!$A$1:$CZ$288))</f>
        <v>#N/A</v>
      </c>
      <c r="CB243" s="968" t="e" cm="1">
        <f t="array" ref="CB243">_xlfn.XLOOKUP(CB$1,'Copy of PY1 Data(H)'!$A$1:$CZ$1,_xlfn.XLOOKUP($A243,'Copy of PY1 Data(H)'!$A$1:$A$288,'Copy of PY1 Data(H)'!$A$1:$CZ$288))</f>
        <v>#N/A</v>
      </c>
      <c r="CC243" s="968" t="e" cm="1">
        <f t="array" ref="CC243">_xlfn.XLOOKUP(CC$1,'Copy of PY1 Data(H)'!$A$1:$CZ$1,_xlfn.XLOOKUP($A243,'Copy of PY1 Data(H)'!$A$1:$A$288,'Copy of PY1 Data(H)'!$A$1:$CZ$288))</f>
        <v>#N/A</v>
      </c>
      <c r="CD243" s="968" t="e" cm="1">
        <f t="array" ref="CD243">_xlfn.XLOOKUP(CD$1,'Copy of PY1 Data(H)'!$A$1:$CZ$1,_xlfn.XLOOKUP($A243,'Copy of PY1 Data(H)'!$A$1:$A$288,'Copy of PY1 Data(H)'!$A$1:$CZ$288))</f>
        <v>#N/A</v>
      </c>
    </row>
    <row r="244" spans="1:82" s="968" customFormat="1" x14ac:dyDescent="0.3">
      <c r="A244" s="968" t="s">
        <v>2969</v>
      </c>
      <c r="D244" s="968" t="e" cm="1">
        <f t="array" ref="D244">_xlfn.XLOOKUP(D$1,'Copy of PY1 Data(H)'!$A$1:$CZ$1,_xlfn.XLOOKUP($A244,'Copy of PY1 Data(H)'!$A$1:$A$288,'Copy of PY1 Data(H)'!$A$1:$CZ$288))</f>
        <v>#N/A</v>
      </c>
      <c r="E244" s="968" t="e" cm="1">
        <f t="array" ref="E244">_xlfn.XLOOKUP(E$1,'Copy of PY1 Data(H)'!$A$1:$CZ$1,_xlfn.XLOOKUP($A244,'Copy of PY1 Data(H)'!$A$1:$A$288,'Copy of PY1 Data(H)'!$A$1:$CZ$288))</f>
        <v>#N/A</v>
      </c>
      <c r="F244" s="968" t="e" cm="1">
        <f t="array" ref="F244">_xlfn.XLOOKUP(F$1,'Copy of PY1 Data(H)'!$A$1:$CZ$1,_xlfn.XLOOKUP($A244,'Copy of PY1 Data(H)'!$A$1:$A$288,'Copy of PY1 Data(H)'!$A$1:$CZ$288))</f>
        <v>#N/A</v>
      </c>
      <c r="G244" s="968" t="e" cm="1">
        <f t="array" ref="G244">_xlfn.XLOOKUP(G$1,'Copy of PY1 Data(H)'!$A$1:$CZ$1,_xlfn.XLOOKUP($A244,'Copy of PY1 Data(H)'!$A$1:$A$288,'Copy of PY1 Data(H)'!$A$1:$CZ$288))</f>
        <v>#N/A</v>
      </c>
      <c r="H244" s="968" t="e" cm="1">
        <f t="array" ref="H244">_xlfn.XLOOKUP(H$1,'Copy of PY1 Data(H)'!$A$1:$CZ$1,_xlfn.XLOOKUP($A244,'Copy of PY1 Data(H)'!$A$1:$A$288,'Copy of PY1 Data(H)'!$A$1:$CZ$288))</f>
        <v>#N/A</v>
      </c>
      <c r="I244" s="968" t="e" cm="1">
        <f t="array" ref="I244">_xlfn.XLOOKUP(I$1,'Copy of PY1 Data(H)'!$A$1:$CZ$1,_xlfn.XLOOKUP($A244,'Copy of PY1 Data(H)'!$A$1:$A$288,'Copy of PY1 Data(H)'!$A$1:$CZ$288))</f>
        <v>#N/A</v>
      </c>
      <c r="J244" s="968" t="e" cm="1">
        <f t="array" ref="J244">_xlfn.XLOOKUP(J$1,'Copy of PY1 Data(H)'!$A$1:$CZ$1,_xlfn.XLOOKUP($A244,'Copy of PY1 Data(H)'!$A$1:$A$288,'Copy of PY1 Data(H)'!$A$1:$CZ$288))</f>
        <v>#N/A</v>
      </c>
      <c r="K244" s="968" t="e" cm="1">
        <f t="array" ref="K244">_xlfn.XLOOKUP(K$1,'Copy of PY1 Data(H)'!$A$1:$CZ$1,_xlfn.XLOOKUP($A244,'Copy of PY1 Data(H)'!$A$1:$A$288,'Copy of PY1 Data(H)'!$A$1:$CZ$288))</f>
        <v>#N/A</v>
      </c>
      <c r="L244" s="968" t="e" cm="1">
        <f t="array" ref="L244">_xlfn.XLOOKUP(L$1,'Copy of PY1 Data(H)'!$A$1:$CZ$1,_xlfn.XLOOKUP($A244,'Copy of PY1 Data(H)'!$A$1:$A$288,'Copy of PY1 Data(H)'!$A$1:$CZ$288))</f>
        <v>#N/A</v>
      </c>
      <c r="M244" s="968" t="e" cm="1">
        <f t="array" ref="M244">_xlfn.XLOOKUP(M$1,'Copy of PY1 Data(H)'!$A$1:$CZ$1,_xlfn.XLOOKUP($A244,'Copy of PY1 Data(H)'!$A$1:$A$288,'Copy of PY1 Data(H)'!$A$1:$CZ$288))</f>
        <v>#N/A</v>
      </c>
      <c r="N244" s="968" t="e" cm="1">
        <f t="array" ref="N244">_xlfn.XLOOKUP(N$1,'Copy of PY1 Data(H)'!$A$1:$CZ$1,_xlfn.XLOOKUP($A244,'Copy of PY1 Data(H)'!$A$1:$A$288,'Copy of PY1 Data(H)'!$A$1:$CZ$288))</f>
        <v>#N/A</v>
      </c>
      <c r="O244" s="968" t="e" cm="1">
        <f t="array" ref="O244">_xlfn.XLOOKUP(O$1,'Copy of PY1 Data(H)'!$A$1:$CZ$1,_xlfn.XLOOKUP($A244,'Copy of PY1 Data(H)'!$A$1:$A$288,'Copy of PY1 Data(H)'!$A$1:$CZ$288))</f>
        <v>#N/A</v>
      </c>
      <c r="P244" s="968" t="e" cm="1">
        <f t="array" ref="P244">_xlfn.XLOOKUP(P$1,'Copy of PY1 Data(H)'!$A$1:$CZ$1,_xlfn.XLOOKUP($A244,'Copy of PY1 Data(H)'!$A$1:$A$288,'Copy of PY1 Data(H)'!$A$1:$CZ$288))</f>
        <v>#N/A</v>
      </c>
      <c r="Q244" s="968" t="e" cm="1">
        <f t="array" ref="Q244">_xlfn.XLOOKUP(Q$1,'Copy of PY1 Data(H)'!$A$1:$CZ$1,_xlfn.XLOOKUP($A244,'Copy of PY1 Data(H)'!$A$1:$A$288,'Copy of PY1 Data(H)'!$A$1:$CZ$288))</f>
        <v>#N/A</v>
      </c>
      <c r="R244" s="968" t="e" cm="1">
        <f t="array" ref="R244">_xlfn.XLOOKUP(R$1,'Copy of PY1 Data(H)'!$A$1:$CZ$1,_xlfn.XLOOKUP($A244,'Copy of PY1 Data(H)'!$A$1:$A$288,'Copy of PY1 Data(H)'!$A$1:$CZ$288))</f>
        <v>#N/A</v>
      </c>
      <c r="S244" s="968" t="e" cm="1">
        <f t="array" ref="S244">_xlfn.XLOOKUP(S$1,'Copy of PY1 Data(H)'!$A$1:$CZ$1,_xlfn.XLOOKUP($A244,'Copy of PY1 Data(H)'!$A$1:$A$288,'Copy of PY1 Data(H)'!$A$1:$CZ$288))</f>
        <v>#N/A</v>
      </c>
      <c r="T244" s="968" t="e" cm="1">
        <f t="array" ref="T244">_xlfn.XLOOKUP(T$1,'Copy of PY1 Data(H)'!$A$1:$CZ$1,_xlfn.XLOOKUP($A244,'Copy of PY1 Data(H)'!$A$1:$A$288,'Copy of PY1 Data(H)'!$A$1:$CZ$288))</f>
        <v>#N/A</v>
      </c>
      <c r="U244" s="968" t="e" cm="1">
        <f t="array" ref="U244">_xlfn.XLOOKUP(U$1,'Copy of PY1 Data(H)'!$A$1:$CZ$1,_xlfn.XLOOKUP($A244,'Copy of PY1 Data(H)'!$A$1:$A$288,'Copy of PY1 Data(H)'!$A$1:$CZ$288))</f>
        <v>#N/A</v>
      </c>
      <c r="V244" s="968" t="e" cm="1">
        <f t="array" ref="V244">_xlfn.XLOOKUP(V$1,'Copy of PY1 Data(H)'!$A$1:$CZ$1,_xlfn.XLOOKUP($A244,'Copy of PY1 Data(H)'!$A$1:$A$288,'Copy of PY1 Data(H)'!$A$1:$CZ$288))</f>
        <v>#N/A</v>
      </c>
      <c r="W244" s="968" t="e" cm="1">
        <f t="array" ref="W244">_xlfn.XLOOKUP(W$1,'Copy of PY1 Data(H)'!$A$1:$CZ$1,_xlfn.XLOOKUP($A244,'Copy of PY1 Data(H)'!$A$1:$A$288,'Copy of PY1 Data(H)'!$A$1:$CZ$288))</f>
        <v>#N/A</v>
      </c>
      <c r="X244" s="968" t="e" cm="1">
        <f t="array" ref="X244">_xlfn.XLOOKUP(X$1,'Copy of PY1 Data(H)'!$A$1:$CZ$1,_xlfn.XLOOKUP($A244,'Copy of PY1 Data(H)'!$A$1:$A$288,'Copy of PY1 Data(H)'!$A$1:$CZ$288))</f>
        <v>#N/A</v>
      </c>
      <c r="Y244" s="968" t="e" cm="1">
        <f t="array" ref="Y244">_xlfn.XLOOKUP(Y$1,'Copy of PY1 Data(H)'!$A$1:$CZ$1,_xlfn.XLOOKUP($A244,'Copy of PY1 Data(H)'!$A$1:$A$288,'Copy of PY1 Data(H)'!$A$1:$CZ$288))</f>
        <v>#N/A</v>
      </c>
      <c r="Z244" s="968" t="e" cm="1">
        <f t="array" ref="Z244">_xlfn.XLOOKUP(Z$1,'Copy of PY1 Data(H)'!$A$1:$CZ$1,_xlfn.XLOOKUP($A244,'Copy of PY1 Data(H)'!$A$1:$A$288,'Copy of PY1 Data(H)'!$A$1:$CZ$288))</f>
        <v>#N/A</v>
      </c>
      <c r="AA244" s="968" t="e" cm="1">
        <f t="array" ref="AA244">_xlfn.XLOOKUP(AA$1,'Copy of PY1 Data(H)'!$A$1:$CZ$1,_xlfn.XLOOKUP($A244,'Copy of PY1 Data(H)'!$A$1:$A$288,'Copy of PY1 Data(H)'!$A$1:$CZ$288))</f>
        <v>#N/A</v>
      </c>
      <c r="AB244" s="968" t="e" cm="1">
        <f t="array" ref="AB244">_xlfn.XLOOKUP(AB$1,'Copy of PY1 Data(H)'!$A$1:$CZ$1,_xlfn.XLOOKUP($A244,'Copy of PY1 Data(H)'!$A$1:$A$288,'Copy of PY1 Data(H)'!$A$1:$CZ$288))</f>
        <v>#N/A</v>
      </c>
      <c r="AC244" s="968" t="e" cm="1">
        <f t="array" ref="AC244">_xlfn.XLOOKUP(AC$1,'Copy of PY1 Data(H)'!$A$1:$CZ$1,_xlfn.XLOOKUP($A244,'Copy of PY1 Data(H)'!$A$1:$A$288,'Copy of PY1 Data(H)'!$A$1:$CZ$288))</f>
        <v>#N/A</v>
      </c>
      <c r="AD244" s="968" t="e" cm="1">
        <f t="array" ref="AD244">_xlfn.XLOOKUP(AD$1,'Copy of PY1 Data(H)'!$A$1:$CZ$1,_xlfn.XLOOKUP($A244,'Copy of PY1 Data(H)'!$A$1:$A$288,'Copy of PY1 Data(H)'!$A$1:$CZ$288))</f>
        <v>#N/A</v>
      </c>
      <c r="AE244" s="968" t="e" cm="1">
        <f t="array" ref="AE244">_xlfn.XLOOKUP(AE$1,'Copy of PY1 Data(H)'!$A$1:$CZ$1,_xlfn.XLOOKUP($A244,'Copy of PY1 Data(H)'!$A$1:$A$288,'Copy of PY1 Data(H)'!$A$1:$CZ$288))</f>
        <v>#N/A</v>
      </c>
      <c r="AF244" s="968" t="e" cm="1">
        <f t="array" ref="AF244">_xlfn.XLOOKUP(AF$1,'Copy of PY1 Data(H)'!$A$1:$CZ$1,_xlfn.XLOOKUP($A244,'Copy of PY1 Data(H)'!$A$1:$A$288,'Copy of PY1 Data(H)'!$A$1:$CZ$288))</f>
        <v>#N/A</v>
      </c>
      <c r="AG244" s="968" t="e" cm="1">
        <f t="array" ref="AG244">_xlfn.XLOOKUP(AG$1,'Copy of PY1 Data(H)'!$A$1:$CZ$1,_xlfn.XLOOKUP($A244,'Copy of PY1 Data(H)'!$A$1:$A$288,'Copy of PY1 Data(H)'!$A$1:$CZ$288))</f>
        <v>#N/A</v>
      </c>
      <c r="AH244" s="968" t="e" cm="1">
        <f t="array" ref="AH244">_xlfn.XLOOKUP(AH$1,'Copy of PY1 Data(H)'!$A$1:$CZ$1,_xlfn.XLOOKUP($A244,'Copy of PY1 Data(H)'!$A$1:$A$288,'Copy of PY1 Data(H)'!$A$1:$CZ$288))</f>
        <v>#N/A</v>
      </c>
      <c r="AI244" s="968" t="e" cm="1">
        <f t="array" ref="AI244">_xlfn.XLOOKUP(AI$1,'Copy of PY1 Data(H)'!$A$1:$CZ$1,_xlfn.XLOOKUP($A244,'Copy of PY1 Data(H)'!$A$1:$A$288,'Copy of PY1 Data(H)'!$A$1:$CZ$288))</f>
        <v>#N/A</v>
      </c>
      <c r="AJ244" s="968" t="e" cm="1">
        <f t="array" ref="AJ244">_xlfn.XLOOKUP(AJ$1,'Copy of PY1 Data(H)'!$A$1:$CZ$1,_xlfn.XLOOKUP($A244,'Copy of PY1 Data(H)'!$A$1:$A$288,'Copy of PY1 Data(H)'!$A$1:$CZ$288))</f>
        <v>#N/A</v>
      </c>
      <c r="AK244" s="968" t="e" cm="1">
        <f t="array" ref="AK244">_xlfn.XLOOKUP(AK$1,'Copy of PY1 Data(H)'!$A$1:$CZ$1,_xlfn.XLOOKUP($A244,'Copy of PY1 Data(H)'!$A$1:$A$288,'Copy of PY1 Data(H)'!$A$1:$CZ$288))</f>
        <v>#N/A</v>
      </c>
      <c r="AL244" s="968" t="e" cm="1">
        <f t="array" ref="AL244">_xlfn.XLOOKUP(AL$1,'Copy of PY1 Data(H)'!$A$1:$CZ$1,_xlfn.XLOOKUP($A244,'Copy of PY1 Data(H)'!$A$1:$A$288,'Copy of PY1 Data(H)'!$A$1:$CZ$288))</f>
        <v>#N/A</v>
      </c>
      <c r="AM244" s="968" t="e" cm="1">
        <f t="array" ref="AM244">_xlfn.XLOOKUP(AM$1,'Copy of PY1 Data(H)'!$A$1:$CZ$1,_xlfn.XLOOKUP($A244,'Copy of PY1 Data(H)'!$A$1:$A$288,'Copy of PY1 Data(H)'!$A$1:$CZ$288))</f>
        <v>#N/A</v>
      </c>
      <c r="AN244" s="968" t="e" cm="1">
        <f t="array" ref="AN244">_xlfn.XLOOKUP(AN$1,'Copy of PY1 Data(H)'!$A$1:$CZ$1,_xlfn.XLOOKUP($A244,'Copy of PY1 Data(H)'!$A$1:$A$288,'Copy of PY1 Data(H)'!$A$1:$CZ$288))</f>
        <v>#N/A</v>
      </c>
      <c r="AO244" s="968" t="e" cm="1">
        <f t="array" ref="AO244">_xlfn.XLOOKUP(AO$1,'Copy of PY1 Data(H)'!$A$1:$CZ$1,_xlfn.XLOOKUP($A244,'Copy of PY1 Data(H)'!$A$1:$A$288,'Copy of PY1 Data(H)'!$A$1:$CZ$288))</f>
        <v>#N/A</v>
      </c>
      <c r="AP244" s="968" t="e" cm="1">
        <f t="array" ref="AP244">_xlfn.XLOOKUP(AP$1,'Copy of PY1 Data(H)'!$A$1:$CZ$1,_xlfn.XLOOKUP($A244,'Copy of PY1 Data(H)'!$A$1:$A$288,'Copy of PY1 Data(H)'!$A$1:$CZ$288))</f>
        <v>#N/A</v>
      </c>
      <c r="AQ244" s="968" t="e" cm="1">
        <f t="array" ref="AQ244">_xlfn.XLOOKUP(AQ$1,'Copy of PY1 Data(H)'!$A$1:$CZ$1,_xlfn.XLOOKUP($A244,'Copy of PY1 Data(H)'!$A$1:$A$288,'Copy of PY1 Data(H)'!$A$1:$CZ$288))</f>
        <v>#N/A</v>
      </c>
      <c r="AR244" s="968" t="e" cm="1">
        <f t="array" ref="AR244">_xlfn.XLOOKUP(AR$1,'Copy of PY1 Data(H)'!$A$1:$CZ$1,_xlfn.XLOOKUP($A244,'Copy of PY1 Data(H)'!$A$1:$A$288,'Copy of PY1 Data(H)'!$A$1:$CZ$288))</f>
        <v>#N/A</v>
      </c>
      <c r="AS244" s="968" t="e" cm="1">
        <f t="array" ref="AS244">_xlfn.XLOOKUP(AS$1,'Copy of PY1 Data(H)'!$A$1:$CZ$1,_xlfn.XLOOKUP($A244,'Copy of PY1 Data(H)'!$A$1:$A$288,'Copy of PY1 Data(H)'!$A$1:$CZ$288))</f>
        <v>#N/A</v>
      </c>
      <c r="AT244" s="968" t="e" cm="1">
        <f t="array" ref="AT244">_xlfn.XLOOKUP(AT$1,'Copy of PY1 Data(H)'!$A$1:$CZ$1,_xlfn.XLOOKUP($A244,'Copy of PY1 Data(H)'!$A$1:$A$288,'Copy of PY1 Data(H)'!$A$1:$CZ$288))</f>
        <v>#N/A</v>
      </c>
      <c r="AU244" s="968" t="e" cm="1">
        <f t="array" ref="AU244">_xlfn.XLOOKUP(AU$1,'Copy of PY1 Data(H)'!$A$1:$CZ$1,_xlfn.XLOOKUP($A244,'Copy of PY1 Data(H)'!$A$1:$A$288,'Copy of PY1 Data(H)'!$A$1:$CZ$288))</f>
        <v>#N/A</v>
      </c>
      <c r="AV244" s="968" t="e" cm="1">
        <f t="array" ref="AV244">_xlfn.XLOOKUP(AV$1,'Copy of PY1 Data(H)'!$A$1:$CZ$1,_xlfn.XLOOKUP($A244,'Copy of PY1 Data(H)'!$A$1:$A$288,'Copy of PY1 Data(H)'!$A$1:$CZ$288))</f>
        <v>#N/A</v>
      </c>
      <c r="AW244" s="968" t="e" cm="1">
        <f t="array" ref="AW244">_xlfn.XLOOKUP(AW$1,'Copy of PY1 Data(H)'!$A$1:$CZ$1,_xlfn.XLOOKUP($A244,'Copy of PY1 Data(H)'!$A$1:$A$288,'Copy of PY1 Data(H)'!$A$1:$CZ$288))</f>
        <v>#N/A</v>
      </c>
      <c r="AX244" s="968" t="e" cm="1">
        <f t="array" ref="AX244">_xlfn.XLOOKUP(AX$1,'Copy of PY1 Data(H)'!$A$1:$CZ$1,_xlfn.XLOOKUP($A244,'Copy of PY1 Data(H)'!$A$1:$A$288,'Copy of PY1 Data(H)'!$A$1:$CZ$288))</f>
        <v>#N/A</v>
      </c>
      <c r="AY244" s="968" t="e" cm="1">
        <f t="array" ref="AY244">_xlfn.XLOOKUP(AY$1,'Copy of PY1 Data(H)'!$A$1:$CZ$1,_xlfn.XLOOKUP($A244,'Copy of PY1 Data(H)'!$A$1:$A$288,'Copy of PY1 Data(H)'!$A$1:$CZ$288))</f>
        <v>#N/A</v>
      </c>
      <c r="AZ244" s="968" t="e" cm="1">
        <f t="array" ref="AZ244">_xlfn.XLOOKUP(AZ$1,'Copy of PY1 Data(H)'!$A$1:$CZ$1,_xlfn.XLOOKUP($A244,'Copy of PY1 Data(H)'!$A$1:$A$288,'Copy of PY1 Data(H)'!$A$1:$CZ$288))</f>
        <v>#N/A</v>
      </c>
      <c r="BA244" s="968" t="e" cm="1">
        <f t="array" ref="BA244">_xlfn.XLOOKUP(BA$1,'Copy of PY1 Data(H)'!$A$1:$CZ$1,_xlfn.XLOOKUP($A244,'Copy of PY1 Data(H)'!$A$1:$A$288,'Copy of PY1 Data(H)'!$A$1:$CZ$288))</f>
        <v>#N/A</v>
      </c>
      <c r="BB244" s="968" t="e" cm="1">
        <f t="array" ref="BB244">_xlfn.XLOOKUP(BB$1,'Copy of PY1 Data(H)'!$A$1:$CZ$1,_xlfn.XLOOKUP($A244,'Copy of PY1 Data(H)'!$A$1:$A$288,'Copy of PY1 Data(H)'!$A$1:$CZ$288))</f>
        <v>#N/A</v>
      </c>
      <c r="BC244" s="968" t="e" cm="1">
        <f t="array" ref="BC244">_xlfn.XLOOKUP(BC$1,'Copy of PY1 Data(H)'!$A$1:$CZ$1,_xlfn.XLOOKUP($A244,'Copy of PY1 Data(H)'!$A$1:$A$288,'Copy of PY1 Data(H)'!$A$1:$CZ$288))</f>
        <v>#N/A</v>
      </c>
      <c r="BD244" s="968" t="e" cm="1">
        <f t="array" ref="BD244">_xlfn.XLOOKUP(BD$1,'Copy of PY1 Data(H)'!$A$1:$CZ$1,_xlfn.XLOOKUP($A244,'Copy of PY1 Data(H)'!$A$1:$A$288,'Copy of PY1 Data(H)'!$A$1:$CZ$288))</f>
        <v>#N/A</v>
      </c>
      <c r="BE244" s="968" t="e" cm="1">
        <f t="array" ref="BE244">_xlfn.XLOOKUP(BE$1,'Copy of PY1 Data(H)'!$A$1:$CZ$1,_xlfn.XLOOKUP($A244,'Copy of PY1 Data(H)'!$A$1:$A$288,'Copy of PY1 Data(H)'!$A$1:$CZ$288))</f>
        <v>#N/A</v>
      </c>
      <c r="BF244" s="968" t="e" cm="1">
        <f t="array" ref="BF244">_xlfn.XLOOKUP(BF$1,'Copy of PY1 Data(H)'!$A$1:$CZ$1,_xlfn.XLOOKUP($A244,'Copy of PY1 Data(H)'!$A$1:$A$288,'Copy of PY1 Data(H)'!$A$1:$CZ$288))</f>
        <v>#N/A</v>
      </c>
      <c r="BG244" s="968" t="e" cm="1">
        <f t="array" ref="BG244">_xlfn.XLOOKUP(BG$1,'Copy of PY1 Data(H)'!$A$1:$CZ$1,_xlfn.XLOOKUP($A244,'Copy of PY1 Data(H)'!$A$1:$A$288,'Copy of PY1 Data(H)'!$A$1:$CZ$288))</f>
        <v>#N/A</v>
      </c>
      <c r="BH244" s="968" t="e" cm="1">
        <f t="array" ref="BH244">_xlfn.XLOOKUP(BH$1,'Copy of PY1 Data(H)'!$A$1:$CZ$1,_xlfn.XLOOKUP($A244,'Copy of PY1 Data(H)'!$A$1:$A$288,'Copy of PY1 Data(H)'!$A$1:$CZ$288))</f>
        <v>#N/A</v>
      </c>
      <c r="BI244" s="968" t="e" cm="1">
        <f t="array" ref="BI244">_xlfn.XLOOKUP(BI$1,'Copy of PY1 Data(H)'!$A$1:$CZ$1,_xlfn.XLOOKUP($A244,'Copy of PY1 Data(H)'!$A$1:$A$288,'Copy of PY1 Data(H)'!$A$1:$CZ$288))</f>
        <v>#N/A</v>
      </c>
      <c r="BJ244" s="968" t="e" cm="1">
        <f t="array" ref="BJ244">_xlfn.XLOOKUP(BJ$1,'Copy of PY1 Data(H)'!$A$1:$CZ$1,_xlfn.XLOOKUP($A244,'Copy of PY1 Data(H)'!$A$1:$A$288,'Copy of PY1 Data(H)'!$A$1:$CZ$288))</f>
        <v>#N/A</v>
      </c>
      <c r="BK244" s="968" t="e" cm="1">
        <f t="array" ref="BK244">_xlfn.XLOOKUP(BK$1,'Copy of PY1 Data(H)'!$A$1:$CZ$1,_xlfn.XLOOKUP($A244,'Copy of PY1 Data(H)'!$A$1:$A$288,'Copy of PY1 Data(H)'!$A$1:$CZ$288))</f>
        <v>#N/A</v>
      </c>
      <c r="BL244" s="968" t="e" cm="1">
        <f t="array" ref="BL244">_xlfn.XLOOKUP(BL$1,'Copy of PY1 Data(H)'!$A$1:$CZ$1,_xlfn.XLOOKUP($A244,'Copy of PY1 Data(H)'!$A$1:$A$288,'Copy of PY1 Data(H)'!$A$1:$CZ$288))</f>
        <v>#N/A</v>
      </c>
      <c r="BM244" s="968" t="e" cm="1">
        <f t="array" ref="BM244">_xlfn.XLOOKUP(BM$1,'Copy of PY1 Data(H)'!$A$1:$CZ$1,_xlfn.XLOOKUP($A244,'Copy of PY1 Data(H)'!$A$1:$A$288,'Copy of PY1 Data(H)'!$A$1:$CZ$288))</f>
        <v>#N/A</v>
      </c>
      <c r="BN244" s="968" t="e" cm="1">
        <f t="array" ref="BN244">_xlfn.XLOOKUP(BN$1,'Copy of PY1 Data(H)'!$A$1:$CZ$1,_xlfn.XLOOKUP($A244,'Copy of PY1 Data(H)'!$A$1:$A$288,'Copy of PY1 Data(H)'!$A$1:$CZ$288))</f>
        <v>#N/A</v>
      </c>
      <c r="BO244" s="968" t="e" cm="1">
        <f t="array" ref="BO244">_xlfn.XLOOKUP(BO$1,'Copy of PY1 Data(H)'!$A$1:$CZ$1,_xlfn.XLOOKUP($A244,'Copy of PY1 Data(H)'!$A$1:$A$288,'Copy of PY1 Data(H)'!$A$1:$CZ$288))</f>
        <v>#N/A</v>
      </c>
      <c r="BP244" s="968" t="e" cm="1">
        <f t="array" ref="BP244">_xlfn.XLOOKUP(BP$1,'Copy of PY1 Data(H)'!$A$1:$CZ$1,_xlfn.XLOOKUP($A244,'Copy of PY1 Data(H)'!$A$1:$A$288,'Copy of PY1 Data(H)'!$A$1:$CZ$288))</f>
        <v>#N/A</v>
      </c>
      <c r="BQ244" s="968" t="e" cm="1">
        <f t="array" ref="BQ244">_xlfn.XLOOKUP(BQ$1,'Copy of PY1 Data(H)'!$A$1:$CZ$1,_xlfn.XLOOKUP($A244,'Copy of PY1 Data(H)'!$A$1:$A$288,'Copy of PY1 Data(H)'!$A$1:$CZ$288))</f>
        <v>#N/A</v>
      </c>
      <c r="BR244" s="968" t="e" cm="1">
        <f t="array" ref="BR244">_xlfn.XLOOKUP(BR$1,'Copy of PY1 Data(H)'!$A$1:$CZ$1,_xlfn.XLOOKUP($A244,'Copy of PY1 Data(H)'!$A$1:$A$288,'Copy of PY1 Data(H)'!$A$1:$CZ$288))</f>
        <v>#N/A</v>
      </c>
      <c r="BS244" s="968" t="e" cm="1">
        <f t="array" ref="BS244">_xlfn.XLOOKUP(BS$1,'Copy of PY1 Data(H)'!$A$1:$CZ$1,_xlfn.XLOOKUP($A244,'Copy of PY1 Data(H)'!$A$1:$A$288,'Copy of PY1 Data(H)'!$A$1:$CZ$288))</f>
        <v>#N/A</v>
      </c>
      <c r="BT244" s="968" t="e" cm="1">
        <f t="array" ref="BT244">_xlfn.XLOOKUP(BT$1,'Copy of PY1 Data(H)'!$A$1:$CZ$1,_xlfn.XLOOKUP($A244,'Copy of PY1 Data(H)'!$A$1:$A$288,'Copy of PY1 Data(H)'!$A$1:$CZ$288))</f>
        <v>#N/A</v>
      </c>
      <c r="BU244" s="968" t="e" cm="1">
        <f t="array" ref="BU244">_xlfn.XLOOKUP(BU$1,'Copy of PY1 Data(H)'!$A$1:$CZ$1,_xlfn.XLOOKUP($A244,'Copy of PY1 Data(H)'!$A$1:$A$288,'Copy of PY1 Data(H)'!$A$1:$CZ$288))</f>
        <v>#N/A</v>
      </c>
      <c r="BV244" s="968" t="e" cm="1">
        <f t="array" ref="BV244">_xlfn.XLOOKUP(BV$1,'Copy of PY1 Data(H)'!$A$1:$CZ$1,_xlfn.XLOOKUP($A244,'Copy of PY1 Data(H)'!$A$1:$A$288,'Copy of PY1 Data(H)'!$A$1:$CZ$288))</f>
        <v>#N/A</v>
      </c>
      <c r="BW244" s="968" t="e" cm="1">
        <f t="array" ref="BW244">_xlfn.XLOOKUP(BW$1,'Copy of PY1 Data(H)'!$A$1:$CZ$1,_xlfn.XLOOKUP($A244,'Copy of PY1 Data(H)'!$A$1:$A$288,'Copy of PY1 Data(H)'!$A$1:$CZ$288))</f>
        <v>#N/A</v>
      </c>
      <c r="BX244" s="968" t="e" cm="1">
        <f t="array" ref="BX244">_xlfn.XLOOKUP(BX$1,'Copy of PY1 Data(H)'!$A$1:$CZ$1,_xlfn.XLOOKUP($A244,'Copy of PY1 Data(H)'!$A$1:$A$288,'Copy of PY1 Data(H)'!$A$1:$CZ$288))</f>
        <v>#N/A</v>
      </c>
      <c r="BY244" s="968" t="e" cm="1">
        <f t="array" ref="BY244">_xlfn.XLOOKUP(BY$1,'Copy of PY1 Data(H)'!$A$1:$CZ$1,_xlfn.XLOOKUP($A244,'Copy of PY1 Data(H)'!$A$1:$A$288,'Copy of PY1 Data(H)'!$A$1:$CZ$288))</f>
        <v>#N/A</v>
      </c>
      <c r="BZ244" s="968" t="e" cm="1">
        <f t="array" ref="BZ244">_xlfn.XLOOKUP(BZ$1,'Copy of PY1 Data(H)'!$A$1:$CZ$1,_xlfn.XLOOKUP($A244,'Copy of PY1 Data(H)'!$A$1:$A$288,'Copy of PY1 Data(H)'!$A$1:$CZ$288))</f>
        <v>#N/A</v>
      </c>
      <c r="CA244" s="968" t="e" cm="1">
        <f t="array" ref="CA244">_xlfn.XLOOKUP(CA$1,'Copy of PY1 Data(H)'!$A$1:$CZ$1,_xlfn.XLOOKUP($A244,'Copy of PY1 Data(H)'!$A$1:$A$288,'Copy of PY1 Data(H)'!$A$1:$CZ$288))</f>
        <v>#N/A</v>
      </c>
      <c r="CB244" s="968" t="e" cm="1">
        <f t="array" ref="CB244">_xlfn.XLOOKUP(CB$1,'Copy of PY1 Data(H)'!$A$1:$CZ$1,_xlfn.XLOOKUP($A244,'Copy of PY1 Data(H)'!$A$1:$A$288,'Copy of PY1 Data(H)'!$A$1:$CZ$288))</f>
        <v>#N/A</v>
      </c>
      <c r="CC244" s="968" t="e" cm="1">
        <f t="array" ref="CC244">_xlfn.XLOOKUP(CC$1,'Copy of PY1 Data(H)'!$A$1:$CZ$1,_xlfn.XLOOKUP($A244,'Copy of PY1 Data(H)'!$A$1:$A$288,'Copy of PY1 Data(H)'!$A$1:$CZ$288))</f>
        <v>#N/A</v>
      </c>
      <c r="CD244" s="968" t="e" cm="1">
        <f t="array" ref="CD244">_xlfn.XLOOKUP(CD$1,'Copy of PY1 Data(H)'!$A$1:$CZ$1,_xlfn.XLOOKUP($A244,'Copy of PY1 Data(H)'!$A$1:$A$288,'Copy of PY1 Data(H)'!$A$1:$CZ$288))</f>
        <v>#N/A</v>
      </c>
    </row>
    <row r="245" spans="1:82" x14ac:dyDescent="0.3">
      <c r="A245" s="180">
        <v>528</v>
      </c>
      <c r="C245" s="180"/>
      <c r="D245" s="180" cm="1">
        <f t="array" ref="D245">_xlfn.XLOOKUP(D$1,'Copy of PY1 Data(H)'!$A$1:$CZ$1,_xlfn.XLOOKUP($A245,'Copy of PY1 Data(H)'!$A$1:$A$288,'Copy of PY1 Data(H)'!$A$1:$CZ$288))</f>
        <v>261733</v>
      </c>
      <c r="E245" s="180" cm="1">
        <f t="array" ref="E245">_xlfn.XLOOKUP(E$1,'Copy of PY1 Data(H)'!$A$1:$CZ$1,_xlfn.XLOOKUP($A245,'Copy of PY1 Data(H)'!$A$1:$A$288,'Copy of PY1 Data(H)'!$A$1:$CZ$288))</f>
        <v>748575</v>
      </c>
      <c r="F245" s="180" cm="1">
        <f t="array" ref="F245">_xlfn.XLOOKUP(F$1,'Copy of PY1 Data(H)'!$A$1:$CZ$1,_xlfn.XLOOKUP($A245,'Copy of PY1 Data(H)'!$A$1:$A$288,'Copy of PY1 Data(H)'!$A$1:$CZ$288))</f>
        <v>82209</v>
      </c>
      <c r="G245" s="180" cm="1">
        <f t="array" ref="G245">_xlfn.XLOOKUP(G$1,'Copy of PY1 Data(H)'!$A$1:$CZ$1,_xlfn.XLOOKUP($A245,'Copy of PY1 Data(H)'!$A$1:$A$288,'Copy of PY1 Data(H)'!$A$1:$CZ$288))</f>
        <v>292378</v>
      </c>
      <c r="H245" s="180" cm="1">
        <f t="array" ref="H245">_xlfn.XLOOKUP(H$1,'Copy of PY1 Data(H)'!$A$1:$CZ$1,_xlfn.XLOOKUP($A245,'Copy of PY1 Data(H)'!$A$1:$A$288,'Copy of PY1 Data(H)'!$A$1:$CZ$288))</f>
        <v>272337</v>
      </c>
      <c r="I245" s="180" cm="1">
        <f t="array" ref="I245">_xlfn.XLOOKUP(I$1,'Copy of PY1 Data(H)'!$A$1:$CZ$1,_xlfn.XLOOKUP($A245,'Copy of PY1 Data(H)'!$A$1:$A$288,'Copy of PY1 Data(H)'!$A$1:$CZ$288))</f>
        <v>33338</v>
      </c>
      <c r="J245" s="180" cm="1">
        <f t="array" ref="J245">_xlfn.XLOOKUP(J$1,'Copy of PY1 Data(H)'!$A$1:$CZ$1,_xlfn.XLOOKUP($A245,'Copy of PY1 Data(H)'!$A$1:$A$288,'Copy of PY1 Data(H)'!$A$1:$CZ$288))</f>
        <v>21340</v>
      </c>
      <c r="K245" s="180" cm="1">
        <f t="array" ref="K245">_xlfn.XLOOKUP(K$1,'Copy of PY1 Data(H)'!$A$1:$CZ$1,_xlfn.XLOOKUP($A245,'Copy of PY1 Data(H)'!$A$1:$A$288,'Copy of PY1 Data(H)'!$A$1:$CZ$288))</f>
        <v>19064</v>
      </c>
      <c r="L245" s="180" cm="1">
        <f t="array" ref="L245">_xlfn.XLOOKUP(L$1,'Copy of PY1 Data(H)'!$A$1:$CZ$1,_xlfn.XLOOKUP($A245,'Copy of PY1 Data(H)'!$A$1:$A$288,'Copy of PY1 Data(H)'!$A$1:$CZ$288))</f>
        <v>1604241</v>
      </c>
      <c r="M245" s="180" cm="1">
        <f t="array" ref="M245">_xlfn.XLOOKUP(M$1,'Copy of PY1 Data(H)'!$A$1:$CZ$1,_xlfn.XLOOKUP($A245,'Copy of PY1 Data(H)'!$A$1:$A$288,'Copy of PY1 Data(H)'!$A$1:$CZ$288))</f>
        <v>63846095</v>
      </c>
      <c r="N245" s="180" cm="1">
        <f t="array" ref="N245">_xlfn.XLOOKUP(N$1,'Copy of PY1 Data(H)'!$A$1:$CZ$1,_xlfn.XLOOKUP($A245,'Copy of PY1 Data(H)'!$A$1:$A$288,'Copy of PY1 Data(H)'!$A$1:$CZ$288))</f>
        <v>1257897</v>
      </c>
      <c r="O245" s="180" cm="1">
        <f t="array" ref="O245">_xlfn.XLOOKUP(O$1,'Copy of PY1 Data(H)'!$A$1:$CZ$1,_xlfn.XLOOKUP($A245,'Copy of PY1 Data(H)'!$A$1:$A$288,'Copy of PY1 Data(H)'!$A$1:$CZ$288))</f>
        <v>4466271</v>
      </c>
      <c r="P245" s="180" cm="1">
        <f t="array" ref="P245">_xlfn.XLOOKUP(P$1,'Copy of PY1 Data(H)'!$A$1:$CZ$1,_xlfn.XLOOKUP($A245,'Copy of PY1 Data(H)'!$A$1:$A$288,'Copy of PY1 Data(H)'!$A$1:$CZ$288))</f>
        <v>11516</v>
      </c>
      <c r="Q245" s="180" cm="1">
        <f t="array" ref="Q245">_xlfn.XLOOKUP(Q$1,'Copy of PY1 Data(H)'!$A$1:$CZ$1,_xlfn.XLOOKUP($A245,'Copy of PY1 Data(H)'!$A$1:$A$288,'Copy of PY1 Data(H)'!$A$1:$CZ$288))</f>
        <v>4920179</v>
      </c>
      <c r="R245" s="180" cm="1">
        <f t="array" ref="R245">_xlfn.XLOOKUP(R$1,'Copy of PY1 Data(H)'!$A$1:$CZ$1,_xlfn.XLOOKUP($A245,'Copy of PY1 Data(H)'!$A$1:$A$288,'Copy of PY1 Data(H)'!$A$1:$CZ$288))</f>
        <v>39983</v>
      </c>
      <c r="S245" s="180" cm="1">
        <f t="array" ref="S245">_xlfn.XLOOKUP(S$1,'Copy of PY1 Data(H)'!$A$1:$CZ$1,_xlfn.XLOOKUP($A245,'Copy of PY1 Data(H)'!$A$1:$A$288,'Copy of PY1 Data(H)'!$A$1:$CZ$288))</f>
        <v>150987</v>
      </c>
      <c r="T245" s="180" cm="1">
        <f t="array" ref="T245">_xlfn.XLOOKUP(T$1,'Copy of PY1 Data(H)'!$A$1:$CZ$1,_xlfn.XLOOKUP($A245,'Copy of PY1 Data(H)'!$A$1:$A$288,'Copy of PY1 Data(H)'!$A$1:$CZ$288))</f>
        <v>982905</v>
      </c>
      <c r="U245" s="180" cm="1">
        <f t="array" ref="U245">_xlfn.XLOOKUP(U$1,'Copy of PY1 Data(H)'!$A$1:$CZ$1,_xlfn.XLOOKUP($A245,'Copy of PY1 Data(H)'!$A$1:$A$288,'Copy of PY1 Data(H)'!$A$1:$CZ$288))</f>
        <v>649615</v>
      </c>
      <c r="V245" s="180" cm="1">
        <f t="array" ref="V245">_xlfn.XLOOKUP(V$1,'Copy of PY1 Data(H)'!$A$1:$CZ$1,_xlfn.XLOOKUP($A245,'Copy of PY1 Data(H)'!$A$1:$A$288,'Copy of PY1 Data(H)'!$A$1:$CZ$288))</f>
        <v>2186326</v>
      </c>
      <c r="W245" s="180" cm="1">
        <f t="array" ref="W245">_xlfn.XLOOKUP(W$1,'Copy of PY1 Data(H)'!$A$1:$CZ$1,_xlfn.XLOOKUP($A245,'Copy of PY1 Data(H)'!$A$1:$A$288,'Copy of PY1 Data(H)'!$A$1:$CZ$288))</f>
        <v>0</v>
      </c>
      <c r="X245" s="180" cm="1">
        <f t="array" ref="X245">_xlfn.XLOOKUP(X$1,'Copy of PY1 Data(H)'!$A$1:$CZ$1,_xlfn.XLOOKUP($A245,'Copy of PY1 Data(H)'!$A$1:$A$288,'Copy of PY1 Data(H)'!$A$1:$CZ$288))</f>
        <v>0</v>
      </c>
      <c r="Y245" s="180" cm="1">
        <f t="array" ref="Y245">_xlfn.XLOOKUP(Y$1,'Copy of PY1 Data(H)'!$A$1:$CZ$1,_xlfn.XLOOKUP($A245,'Copy of PY1 Data(H)'!$A$1:$A$288,'Copy of PY1 Data(H)'!$A$1:$CZ$288))</f>
        <v>314353</v>
      </c>
      <c r="Z245" s="180" cm="1">
        <f t="array" ref="Z245">_xlfn.XLOOKUP(Z$1,'Copy of PY1 Data(H)'!$A$1:$CZ$1,_xlfn.XLOOKUP($A245,'Copy of PY1 Data(H)'!$A$1:$A$288,'Copy of PY1 Data(H)'!$A$1:$CZ$288))</f>
        <v>17261346</v>
      </c>
      <c r="AA245" s="180" cm="1">
        <f t="array" ref="AA245">_xlfn.XLOOKUP(AA$1,'Copy of PY1 Data(H)'!$A$1:$CZ$1,_xlfn.XLOOKUP($A245,'Copy of PY1 Data(H)'!$A$1:$A$288,'Copy of PY1 Data(H)'!$A$1:$CZ$288))</f>
        <v>0</v>
      </c>
      <c r="AB245" s="180" cm="1">
        <f t="array" ref="AB245">_xlfn.XLOOKUP(AB$1,'Copy of PY1 Data(H)'!$A$1:$CZ$1,_xlfn.XLOOKUP($A245,'Copy of PY1 Data(H)'!$A$1:$A$288,'Copy of PY1 Data(H)'!$A$1:$CZ$288))</f>
        <v>189302</v>
      </c>
      <c r="AC245" s="180" cm="1">
        <f t="array" ref="AC245">_xlfn.XLOOKUP(AC$1,'Copy of PY1 Data(H)'!$A$1:$CZ$1,_xlfn.XLOOKUP($A245,'Copy of PY1 Data(H)'!$A$1:$A$288,'Copy of PY1 Data(H)'!$A$1:$CZ$288))</f>
        <v>21699331</v>
      </c>
      <c r="AD245" s="180" cm="1">
        <f t="array" ref="AD245">_xlfn.XLOOKUP(AD$1,'Copy of PY1 Data(H)'!$A$1:$CZ$1,_xlfn.XLOOKUP($A245,'Copy of PY1 Data(H)'!$A$1:$A$288,'Copy of PY1 Data(H)'!$A$1:$CZ$288))</f>
        <v>563590</v>
      </c>
      <c r="AE245" s="180" cm="1">
        <f t="array" ref="AE245">_xlfn.XLOOKUP(AE$1,'Copy of PY1 Data(H)'!$A$1:$CZ$1,_xlfn.XLOOKUP($A245,'Copy of PY1 Data(H)'!$A$1:$A$288,'Copy of PY1 Data(H)'!$A$1:$CZ$288))</f>
        <v>0</v>
      </c>
      <c r="AF245" s="180" cm="1">
        <f t="array" ref="AF245">_xlfn.XLOOKUP(AF$1,'Copy of PY1 Data(H)'!$A$1:$CZ$1,_xlfn.XLOOKUP($A245,'Copy of PY1 Data(H)'!$A$1:$A$288,'Copy of PY1 Data(H)'!$A$1:$CZ$288))</f>
        <v>32869562</v>
      </c>
      <c r="AG245" s="180" cm="1">
        <f t="array" ref="AG245">_xlfn.XLOOKUP(AG$1,'Copy of PY1 Data(H)'!$A$1:$CZ$1,_xlfn.XLOOKUP($A245,'Copy of PY1 Data(H)'!$A$1:$A$288,'Copy of PY1 Data(H)'!$A$1:$CZ$288))</f>
        <v>55777</v>
      </c>
      <c r="AH245" s="180" cm="1">
        <f t="array" ref="AH245">_xlfn.XLOOKUP(AH$1,'Copy of PY1 Data(H)'!$A$1:$CZ$1,_xlfn.XLOOKUP($A245,'Copy of PY1 Data(H)'!$A$1:$A$288,'Copy of PY1 Data(H)'!$A$1:$CZ$288))</f>
        <v>101078</v>
      </c>
      <c r="AI245" s="180" cm="1">
        <f t="array" ref="AI245">_xlfn.XLOOKUP(AI$1,'Copy of PY1 Data(H)'!$A$1:$CZ$1,_xlfn.XLOOKUP($A245,'Copy of PY1 Data(H)'!$A$1:$A$288,'Copy of PY1 Data(H)'!$A$1:$CZ$288))</f>
        <v>3123970</v>
      </c>
      <c r="AJ245" s="180" cm="1">
        <f t="array" ref="AJ245">_xlfn.XLOOKUP(AJ$1,'Copy of PY1 Data(H)'!$A$1:$CZ$1,_xlfn.XLOOKUP($A245,'Copy of PY1 Data(H)'!$A$1:$A$288,'Copy of PY1 Data(H)'!$A$1:$CZ$288))</f>
        <v>282630</v>
      </c>
      <c r="AK245" s="180" cm="1">
        <f t="array" ref="AK245">_xlfn.XLOOKUP(AK$1,'Copy of PY1 Data(H)'!$A$1:$CZ$1,_xlfn.XLOOKUP($A245,'Copy of PY1 Data(H)'!$A$1:$A$288,'Copy of PY1 Data(H)'!$A$1:$CZ$288))</f>
        <v>34770</v>
      </c>
      <c r="AL245" s="180" cm="1">
        <f t="array" ref="AL245">_xlfn.XLOOKUP(AL$1,'Copy of PY1 Data(H)'!$A$1:$CZ$1,_xlfn.XLOOKUP($A245,'Copy of PY1 Data(H)'!$A$1:$A$288,'Copy of PY1 Data(H)'!$A$1:$CZ$288))</f>
        <v>0</v>
      </c>
      <c r="AM245" s="180" cm="1">
        <f t="array" ref="AM245">_xlfn.XLOOKUP(AM$1,'Copy of PY1 Data(H)'!$A$1:$CZ$1,_xlfn.XLOOKUP($A245,'Copy of PY1 Data(H)'!$A$1:$A$288,'Copy of PY1 Data(H)'!$A$1:$CZ$288))</f>
        <v>60523</v>
      </c>
      <c r="AN245" s="180" cm="1">
        <f t="array" ref="AN245">_xlfn.XLOOKUP(AN$1,'Copy of PY1 Data(H)'!$A$1:$CZ$1,_xlfn.XLOOKUP($A245,'Copy of PY1 Data(H)'!$A$1:$A$288,'Copy of PY1 Data(H)'!$A$1:$CZ$288))</f>
        <v>5280662</v>
      </c>
      <c r="AO245" s="180" cm="1">
        <f t="array" ref="AO245">_xlfn.XLOOKUP(AO$1,'Copy of PY1 Data(H)'!$A$1:$CZ$1,_xlfn.XLOOKUP($A245,'Copy of PY1 Data(H)'!$A$1:$A$288,'Copy of PY1 Data(H)'!$A$1:$CZ$288))</f>
        <v>0</v>
      </c>
      <c r="AP245" s="180" cm="1">
        <f t="array" ref="AP245">_xlfn.XLOOKUP(AP$1,'Copy of PY1 Data(H)'!$A$1:$CZ$1,_xlfn.XLOOKUP($A245,'Copy of PY1 Data(H)'!$A$1:$A$288,'Copy of PY1 Data(H)'!$A$1:$CZ$288))</f>
        <v>1804972</v>
      </c>
      <c r="AQ245" s="180" cm="1">
        <f t="array" ref="AQ245">_xlfn.XLOOKUP(AQ$1,'Copy of PY1 Data(H)'!$A$1:$CZ$1,_xlfn.XLOOKUP($A245,'Copy of PY1 Data(H)'!$A$1:$A$288,'Copy of PY1 Data(H)'!$A$1:$CZ$288))</f>
        <v>944851</v>
      </c>
      <c r="AR245" s="180" cm="1">
        <f t="array" ref="AR245">_xlfn.XLOOKUP(AR$1,'Copy of PY1 Data(H)'!$A$1:$CZ$1,_xlfn.XLOOKUP($A245,'Copy of PY1 Data(H)'!$A$1:$A$288,'Copy of PY1 Data(H)'!$A$1:$CZ$288))</f>
        <v>31480</v>
      </c>
      <c r="AS245" s="180" cm="1">
        <f t="array" ref="AS245">_xlfn.XLOOKUP(AS$1,'Copy of PY1 Data(H)'!$A$1:$CZ$1,_xlfn.XLOOKUP($A245,'Copy of PY1 Data(H)'!$A$1:$A$288,'Copy of PY1 Data(H)'!$A$1:$CZ$288))</f>
        <v>0</v>
      </c>
      <c r="AT245" s="180" cm="1">
        <f t="array" ref="AT245">_xlfn.XLOOKUP(AT$1,'Copy of PY1 Data(H)'!$A$1:$CZ$1,_xlfn.XLOOKUP($A245,'Copy of PY1 Data(H)'!$A$1:$A$288,'Copy of PY1 Data(H)'!$A$1:$CZ$288))</f>
        <v>56271</v>
      </c>
      <c r="AU245" s="180" cm="1">
        <f t="array" ref="AU245">_xlfn.XLOOKUP(AU$1,'Copy of PY1 Data(H)'!$A$1:$CZ$1,_xlfn.XLOOKUP($A245,'Copy of PY1 Data(H)'!$A$1:$A$288,'Copy of PY1 Data(H)'!$A$1:$CZ$288))</f>
        <v>177450644</v>
      </c>
      <c r="AV245" s="180" cm="1">
        <f t="array" ref="AV245">_xlfn.XLOOKUP(AV$1,'Copy of PY1 Data(H)'!$A$1:$CZ$1,_xlfn.XLOOKUP($A245,'Copy of PY1 Data(H)'!$A$1:$A$288,'Copy of PY1 Data(H)'!$A$1:$CZ$288))</f>
        <v>33069181</v>
      </c>
      <c r="AW245" s="180" cm="1">
        <f t="array" ref="AW245">_xlfn.XLOOKUP(AW$1,'Copy of PY1 Data(H)'!$A$1:$CZ$1,_xlfn.XLOOKUP($A245,'Copy of PY1 Data(H)'!$A$1:$A$288,'Copy of PY1 Data(H)'!$A$1:$CZ$288))</f>
        <v>676153</v>
      </c>
      <c r="AX245" s="180" cm="1">
        <f t="array" ref="AX245">_xlfn.XLOOKUP(AX$1,'Copy of PY1 Data(H)'!$A$1:$CZ$1,_xlfn.XLOOKUP($A245,'Copy of PY1 Data(H)'!$A$1:$A$288,'Copy of PY1 Data(H)'!$A$1:$CZ$288))</f>
        <v>100357</v>
      </c>
      <c r="AY245" s="180" cm="1">
        <f t="array" ref="AY245">_xlfn.XLOOKUP(AY$1,'Copy of PY1 Data(H)'!$A$1:$CZ$1,_xlfn.XLOOKUP($A245,'Copy of PY1 Data(H)'!$A$1:$A$288,'Copy of PY1 Data(H)'!$A$1:$CZ$288))</f>
        <v>138940</v>
      </c>
      <c r="AZ245" s="180" cm="1">
        <f t="array" ref="AZ245">_xlfn.XLOOKUP(AZ$1,'Copy of PY1 Data(H)'!$A$1:$CZ$1,_xlfn.XLOOKUP($A245,'Copy of PY1 Data(H)'!$A$1:$A$288,'Copy of PY1 Data(H)'!$A$1:$CZ$288))</f>
        <v>84918</v>
      </c>
      <c r="BA245" s="180" cm="1">
        <f t="array" ref="BA245">_xlfn.XLOOKUP(BA$1,'Copy of PY1 Data(H)'!$A$1:$CZ$1,_xlfn.XLOOKUP($A245,'Copy of PY1 Data(H)'!$A$1:$A$288,'Copy of PY1 Data(H)'!$A$1:$CZ$288))</f>
        <v>0</v>
      </c>
      <c r="BB245" s="180" cm="1">
        <f t="array" ref="BB245">_xlfn.XLOOKUP(BB$1,'Copy of PY1 Data(H)'!$A$1:$CZ$1,_xlfn.XLOOKUP($A245,'Copy of PY1 Data(H)'!$A$1:$A$288,'Copy of PY1 Data(H)'!$A$1:$CZ$288))</f>
        <v>2016214</v>
      </c>
      <c r="BC245" s="180" cm="1">
        <f t="array" ref="BC245">_xlfn.XLOOKUP(BC$1,'Copy of PY1 Data(H)'!$A$1:$CZ$1,_xlfn.XLOOKUP($A245,'Copy of PY1 Data(H)'!$A$1:$A$288,'Copy of PY1 Data(H)'!$A$1:$CZ$288))</f>
        <v>29754</v>
      </c>
      <c r="BD245" s="180" cm="1">
        <f t="array" ref="BD245">_xlfn.XLOOKUP(BD$1,'Copy of PY1 Data(H)'!$A$1:$CZ$1,_xlfn.XLOOKUP($A245,'Copy of PY1 Data(H)'!$A$1:$A$288,'Copy of PY1 Data(H)'!$A$1:$CZ$288))</f>
        <v>24888</v>
      </c>
      <c r="BE245" s="180" cm="1">
        <f t="array" ref="BE245">_xlfn.XLOOKUP(BE$1,'Copy of PY1 Data(H)'!$A$1:$CZ$1,_xlfn.XLOOKUP($A245,'Copy of PY1 Data(H)'!$A$1:$A$288,'Copy of PY1 Data(H)'!$A$1:$CZ$288))</f>
        <v>18899</v>
      </c>
      <c r="BF245" s="180" cm="1">
        <f t="array" ref="BF245">_xlfn.XLOOKUP(BF$1,'Copy of PY1 Data(H)'!$A$1:$CZ$1,_xlfn.XLOOKUP($A245,'Copy of PY1 Data(H)'!$A$1:$A$288,'Copy of PY1 Data(H)'!$A$1:$CZ$288))</f>
        <v>9117425</v>
      </c>
      <c r="BG245" s="180" cm="1">
        <f t="array" ref="BG245">_xlfn.XLOOKUP(BG$1,'Copy of PY1 Data(H)'!$A$1:$CZ$1,_xlfn.XLOOKUP($A245,'Copy of PY1 Data(H)'!$A$1:$A$288,'Copy of PY1 Data(H)'!$A$1:$CZ$288))</f>
        <v>5968</v>
      </c>
      <c r="BH245" s="180" cm="1">
        <f t="array" ref="BH245">_xlfn.XLOOKUP(BH$1,'Copy of PY1 Data(H)'!$A$1:$CZ$1,_xlfn.XLOOKUP($A245,'Copy of PY1 Data(H)'!$A$1:$A$288,'Copy of PY1 Data(H)'!$A$1:$CZ$288))</f>
        <v>4616306</v>
      </c>
      <c r="BI245" s="180" cm="1">
        <f t="array" ref="BI245">_xlfn.XLOOKUP(BI$1,'Copy of PY1 Data(H)'!$A$1:$CZ$1,_xlfn.XLOOKUP($A245,'Copy of PY1 Data(H)'!$A$1:$A$288,'Copy of PY1 Data(H)'!$A$1:$CZ$288))</f>
        <v>832777</v>
      </c>
      <c r="BJ245" s="180" cm="1">
        <f t="array" ref="BJ245">_xlfn.XLOOKUP(BJ$1,'Copy of PY1 Data(H)'!$A$1:$CZ$1,_xlfn.XLOOKUP($A245,'Copy of PY1 Data(H)'!$A$1:$A$288,'Copy of PY1 Data(H)'!$A$1:$CZ$288))</f>
        <v>107892</v>
      </c>
      <c r="BK245" s="180" cm="1">
        <f t="array" ref="BK245">_xlfn.XLOOKUP(BK$1,'Copy of PY1 Data(H)'!$A$1:$CZ$1,_xlfn.XLOOKUP($A245,'Copy of PY1 Data(H)'!$A$1:$A$288,'Copy of PY1 Data(H)'!$A$1:$CZ$288))</f>
        <v>0</v>
      </c>
      <c r="BL245" s="180" cm="1">
        <f t="array" ref="BL245">_xlfn.XLOOKUP(BL$1,'Copy of PY1 Data(H)'!$A$1:$CZ$1,_xlfn.XLOOKUP($A245,'Copy of PY1 Data(H)'!$A$1:$A$288,'Copy of PY1 Data(H)'!$A$1:$CZ$288))</f>
        <v>5833923</v>
      </c>
      <c r="BM245" s="180" cm="1">
        <f t="array" ref="BM245">_xlfn.XLOOKUP(BM$1,'Copy of PY1 Data(H)'!$A$1:$CZ$1,_xlfn.XLOOKUP($A245,'Copy of PY1 Data(H)'!$A$1:$A$288,'Copy of PY1 Data(H)'!$A$1:$CZ$288))</f>
        <v>9989901</v>
      </c>
      <c r="BN245" s="180" cm="1">
        <f t="array" ref="BN245">_xlfn.XLOOKUP(BN$1,'Copy of PY1 Data(H)'!$A$1:$CZ$1,_xlfn.XLOOKUP($A245,'Copy of PY1 Data(H)'!$A$1:$A$288,'Copy of PY1 Data(H)'!$A$1:$CZ$288))</f>
        <v>654269</v>
      </c>
      <c r="BO245" s="180" cm="1">
        <f t="array" ref="BO245">_xlfn.XLOOKUP(BO$1,'Copy of PY1 Data(H)'!$A$1:$CZ$1,_xlfn.XLOOKUP($A245,'Copy of PY1 Data(H)'!$A$1:$A$288,'Copy of PY1 Data(H)'!$A$1:$CZ$288))</f>
        <v>28571739</v>
      </c>
      <c r="BP245" s="180" cm="1">
        <f t="array" ref="BP245">_xlfn.XLOOKUP(BP$1,'Copy of PY1 Data(H)'!$A$1:$CZ$1,_xlfn.XLOOKUP($A245,'Copy of PY1 Data(H)'!$A$1:$A$288,'Copy of PY1 Data(H)'!$A$1:$CZ$288))</f>
        <v>60124577</v>
      </c>
      <c r="BQ245" s="180" cm="1">
        <f t="array" ref="BQ245">_xlfn.XLOOKUP(BQ$1,'Copy of PY1 Data(H)'!$A$1:$CZ$1,_xlfn.XLOOKUP($A245,'Copy of PY1 Data(H)'!$A$1:$A$288,'Copy of PY1 Data(H)'!$A$1:$CZ$288))</f>
        <v>136381</v>
      </c>
      <c r="BR245" s="180" cm="1">
        <f t="array" ref="BR245">_xlfn.XLOOKUP(BR$1,'Copy of PY1 Data(H)'!$A$1:$CZ$1,_xlfn.XLOOKUP($A245,'Copy of PY1 Data(H)'!$A$1:$A$288,'Copy of PY1 Data(H)'!$A$1:$CZ$288))</f>
        <v>2896892</v>
      </c>
      <c r="BS245" s="180" cm="1">
        <f t="array" ref="BS245">_xlfn.XLOOKUP(BS$1,'Copy of PY1 Data(H)'!$A$1:$CZ$1,_xlfn.XLOOKUP($A245,'Copy of PY1 Data(H)'!$A$1:$A$288,'Copy of PY1 Data(H)'!$A$1:$CZ$288))</f>
        <v>243997</v>
      </c>
      <c r="BT245" s="180" cm="1">
        <f t="array" ref="BT245">_xlfn.XLOOKUP(BT$1,'Copy of PY1 Data(H)'!$A$1:$CZ$1,_xlfn.XLOOKUP($A245,'Copy of PY1 Data(H)'!$A$1:$A$288,'Copy of PY1 Data(H)'!$A$1:$CZ$288))</f>
        <v>0</v>
      </c>
      <c r="BU245" s="180" cm="1">
        <f t="array" ref="BU245">_xlfn.XLOOKUP(BU$1,'Copy of PY1 Data(H)'!$A$1:$CZ$1,_xlfn.XLOOKUP($A245,'Copy of PY1 Data(H)'!$A$1:$A$288,'Copy of PY1 Data(H)'!$A$1:$CZ$288))</f>
        <v>55316</v>
      </c>
      <c r="BV245" s="180" cm="1">
        <f t="array" ref="BV245">_xlfn.XLOOKUP(BV$1,'Copy of PY1 Data(H)'!$A$1:$CZ$1,_xlfn.XLOOKUP($A245,'Copy of PY1 Data(H)'!$A$1:$A$288,'Copy of PY1 Data(H)'!$A$1:$CZ$288))</f>
        <v>33949</v>
      </c>
      <c r="BW245" s="180" cm="1">
        <f t="array" ref="BW245">_xlfn.XLOOKUP(BW$1,'Copy of PY1 Data(H)'!$A$1:$CZ$1,_xlfn.XLOOKUP($A245,'Copy of PY1 Data(H)'!$A$1:$A$288,'Copy of PY1 Data(H)'!$A$1:$CZ$288))</f>
        <v>2671375</v>
      </c>
      <c r="BX245" s="180" cm="1">
        <f t="array" ref="BX245">_xlfn.XLOOKUP(BX$1,'Copy of PY1 Data(H)'!$A$1:$CZ$1,_xlfn.XLOOKUP($A245,'Copy of PY1 Data(H)'!$A$1:$A$288,'Copy of PY1 Data(H)'!$A$1:$CZ$288))</f>
        <v>1503383</v>
      </c>
      <c r="BY245" s="180" cm="1">
        <f t="array" ref="BY245">_xlfn.XLOOKUP(BY$1,'Copy of PY1 Data(H)'!$A$1:$CZ$1,_xlfn.XLOOKUP($A245,'Copy of PY1 Data(H)'!$A$1:$A$288,'Copy of PY1 Data(H)'!$A$1:$CZ$288))</f>
        <v>24625984</v>
      </c>
      <c r="BZ245" s="180" cm="1">
        <f t="array" ref="BZ245">_xlfn.XLOOKUP(BZ$1,'Copy of PY1 Data(H)'!$A$1:$CZ$1,_xlfn.XLOOKUP($A245,'Copy of PY1 Data(H)'!$A$1:$A$288,'Copy of PY1 Data(H)'!$A$1:$CZ$288))</f>
        <v>56181</v>
      </c>
      <c r="CA245" s="180" cm="1">
        <f t="array" ref="CA245">_xlfn.XLOOKUP(CA$1,'Copy of PY1 Data(H)'!$A$1:$CZ$1,_xlfn.XLOOKUP($A245,'Copy of PY1 Data(H)'!$A$1:$A$288,'Copy of PY1 Data(H)'!$A$1:$CZ$288))</f>
        <v>5007824</v>
      </c>
      <c r="CB245" s="180" cm="1">
        <f t="array" ref="CB245">_xlfn.XLOOKUP(CB$1,'Copy of PY1 Data(H)'!$A$1:$CZ$1,_xlfn.XLOOKUP($A245,'Copy of PY1 Data(H)'!$A$1:$A$288,'Copy of PY1 Data(H)'!$A$1:$CZ$288))</f>
        <v>301381</v>
      </c>
      <c r="CC245" s="180" cm="1">
        <f t="array" ref="CC245">_xlfn.XLOOKUP(CC$1,'Copy of PY1 Data(H)'!$A$1:$CZ$1,_xlfn.XLOOKUP($A245,'Copy of PY1 Data(H)'!$A$1:$A$288,'Copy of PY1 Data(H)'!$A$1:$CZ$288))</f>
        <v>1165246</v>
      </c>
      <c r="CD245" s="180" cm="1">
        <f t="array" ref="CD245">_xlfn.XLOOKUP(CD$1,'Copy of PY1 Data(H)'!$A$1:$CZ$1,_xlfn.XLOOKUP($A245,'Copy of PY1 Data(H)'!$A$1:$A$288,'Copy of PY1 Data(H)'!$A$1:$CZ$288))</f>
        <v>22125543</v>
      </c>
    </row>
    <row r="246" spans="1:82" s="630" customFormat="1" x14ac:dyDescent="0.3">
      <c r="A246" s="630">
        <v>529</v>
      </c>
      <c r="B246" s="180"/>
      <c r="C246" s="180"/>
      <c r="D246" s="180" cm="1">
        <f t="array" ref="D246">_xlfn.XLOOKUP(D$1,'Copy of PY1 Data(H)'!$A$1:$CZ$1,_xlfn.XLOOKUP($A246,'Copy of PY1 Data(H)'!$A$1:$A$288,'Copy of PY1 Data(H)'!$A$1:$CZ$288))</f>
        <v>27739</v>
      </c>
      <c r="E246" s="180" cm="1">
        <f t="array" ref="E246">_xlfn.XLOOKUP(E$1,'Copy of PY1 Data(H)'!$A$1:$CZ$1,_xlfn.XLOOKUP($A246,'Copy of PY1 Data(H)'!$A$1:$A$288,'Copy of PY1 Data(H)'!$A$1:$CZ$288))</f>
        <v>113011</v>
      </c>
      <c r="F246" s="180" cm="1">
        <f t="array" ref="F246">_xlfn.XLOOKUP(F$1,'Copy of PY1 Data(H)'!$A$1:$CZ$1,_xlfn.XLOOKUP($A246,'Copy of PY1 Data(H)'!$A$1:$A$288,'Copy of PY1 Data(H)'!$A$1:$CZ$288))</f>
        <v>11711</v>
      </c>
      <c r="G246" s="180" cm="1">
        <f t="array" ref="G246">_xlfn.XLOOKUP(G$1,'Copy of PY1 Data(H)'!$A$1:$CZ$1,_xlfn.XLOOKUP($A246,'Copy of PY1 Data(H)'!$A$1:$A$288,'Copy of PY1 Data(H)'!$A$1:$CZ$288))</f>
        <v>30515</v>
      </c>
      <c r="H246" s="180" cm="1">
        <f t="array" ref="H246">_xlfn.XLOOKUP(H$1,'Copy of PY1 Data(H)'!$A$1:$CZ$1,_xlfn.XLOOKUP($A246,'Copy of PY1 Data(H)'!$A$1:$A$288,'Copy of PY1 Data(H)'!$A$1:$CZ$288))</f>
        <v>32022</v>
      </c>
      <c r="I246" s="180" cm="1">
        <f t="array" ref="I246">_xlfn.XLOOKUP(I$1,'Copy of PY1 Data(H)'!$A$1:$CZ$1,_xlfn.XLOOKUP($A246,'Copy of PY1 Data(H)'!$A$1:$A$288,'Copy of PY1 Data(H)'!$A$1:$CZ$288))</f>
        <v>4349</v>
      </c>
      <c r="J246" s="180" cm="1">
        <f t="array" ref="J246">_xlfn.XLOOKUP(J$1,'Copy of PY1 Data(H)'!$A$1:$CZ$1,_xlfn.XLOOKUP($A246,'Copy of PY1 Data(H)'!$A$1:$A$288,'Copy of PY1 Data(H)'!$A$1:$CZ$288))</f>
        <v>2569</v>
      </c>
      <c r="K246" s="180" cm="1">
        <f t="array" ref="K246">_xlfn.XLOOKUP(K$1,'Copy of PY1 Data(H)'!$A$1:$CZ$1,_xlfn.XLOOKUP($A246,'Copy of PY1 Data(H)'!$A$1:$A$288,'Copy of PY1 Data(H)'!$A$1:$CZ$288))</f>
        <v>3171</v>
      </c>
      <c r="L246" s="180" cm="1">
        <f t="array" ref="L246">_xlfn.XLOOKUP(L$1,'Copy of PY1 Data(H)'!$A$1:$CZ$1,_xlfn.XLOOKUP($A246,'Copy of PY1 Data(H)'!$A$1:$A$288,'Copy of PY1 Data(H)'!$A$1:$CZ$288))</f>
        <v>207997</v>
      </c>
      <c r="M246" s="180" cm="1">
        <f t="array" ref="M246">_xlfn.XLOOKUP(M$1,'Copy of PY1 Data(H)'!$A$1:$CZ$1,_xlfn.XLOOKUP($A246,'Copy of PY1 Data(H)'!$A$1:$A$288,'Copy of PY1 Data(H)'!$A$1:$CZ$288))</f>
        <v>8010615</v>
      </c>
      <c r="N246" s="180" cm="1">
        <f t="array" ref="N246">_xlfn.XLOOKUP(N$1,'Copy of PY1 Data(H)'!$A$1:$CZ$1,_xlfn.XLOOKUP($A246,'Copy of PY1 Data(H)'!$A$1:$A$288,'Copy of PY1 Data(H)'!$A$1:$CZ$288))</f>
        <v>76337</v>
      </c>
      <c r="O246" s="180" cm="1">
        <f t="array" ref="O246">_xlfn.XLOOKUP(O$1,'Copy of PY1 Data(H)'!$A$1:$CZ$1,_xlfn.XLOOKUP($A246,'Copy of PY1 Data(H)'!$A$1:$A$288,'Copy of PY1 Data(H)'!$A$1:$CZ$288))</f>
        <v>321666</v>
      </c>
      <c r="P246" s="180" cm="1">
        <f t="array" ref="P246">_xlfn.XLOOKUP(P$1,'Copy of PY1 Data(H)'!$A$1:$CZ$1,_xlfn.XLOOKUP($A246,'Copy of PY1 Data(H)'!$A$1:$A$288,'Copy of PY1 Data(H)'!$A$1:$CZ$288))</f>
        <v>1034</v>
      </c>
      <c r="Q246" s="180" cm="1">
        <f t="array" ref="Q246">_xlfn.XLOOKUP(Q$1,'Copy of PY1 Data(H)'!$A$1:$CZ$1,_xlfn.XLOOKUP($A246,'Copy of PY1 Data(H)'!$A$1:$A$288,'Copy of PY1 Data(H)'!$A$1:$CZ$288))</f>
        <v>144756</v>
      </c>
      <c r="R246" s="180" cm="1">
        <f t="array" ref="R246">_xlfn.XLOOKUP(R$1,'Copy of PY1 Data(H)'!$A$1:$CZ$1,_xlfn.XLOOKUP($A246,'Copy of PY1 Data(H)'!$A$1:$A$288,'Copy of PY1 Data(H)'!$A$1:$CZ$288))</f>
        <v>4203</v>
      </c>
      <c r="S246" s="180" cm="1">
        <f t="array" ref="S246">_xlfn.XLOOKUP(S$1,'Copy of PY1 Data(H)'!$A$1:$CZ$1,_xlfn.XLOOKUP($A246,'Copy of PY1 Data(H)'!$A$1:$A$288,'Copy of PY1 Data(H)'!$A$1:$CZ$288))</f>
        <v>16940</v>
      </c>
      <c r="T246" s="180" cm="1">
        <f t="array" ref="T246">_xlfn.XLOOKUP(T$1,'Copy of PY1 Data(H)'!$A$1:$CZ$1,_xlfn.XLOOKUP($A246,'Copy of PY1 Data(H)'!$A$1:$A$288,'Copy of PY1 Data(H)'!$A$1:$CZ$288))</f>
        <v>89581</v>
      </c>
      <c r="U246" s="180" cm="1">
        <f t="array" ref="U246">_xlfn.XLOOKUP(U$1,'Copy of PY1 Data(H)'!$A$1:$CZ$1,_xlfn.XLOOKUP($A246,'Copy of PY1 Data(H)'!$A$1:$A$288,'Copy of PY1 Data(H)'!$A$1:$CZ$288))</f>
        <v>77589</v>
      </c>
      <c r="V246" s="180" cm="1">
        <f t="array" ref="V246">_xlfn.XLOOKUP(V$1,'Copy of PY1 Data(H)'!$A$1:$CZ$1,_xlfn.XLOOKUP($A246,'Copy of PY1 Data(H)'!$A$1:$A$288,'Copy of PY1 Data(H)'!$A$1:$CZ$288))</f>
        <v>137988</v>
      </c>
      <c r="W246" s="180" cm="1">
        <f t="array" ref="W246">_xlfn.XLOOKUP(W$1,'Copy of PY1 Data(H)'!$A$1:$CZ$1,_xlfn.XLOOKUP($A246,'Copy of PY1 Data(H)'!$A$1:$A$288,'Copy of PY1 Data(H)'!$A$1:$CZ$288))</f>
        <v>0</v>
      </c>
      <c r="X246" s="180" cm="1">
        <f t="array" ref="X246">_xlfn.XLOOKUP(X$1,'Copy of PY1 Data(H)'!$A$1:$CZ$1,_xlfn.XLOOKUP($A246,'Copy of PY1 Data(H)'!$A$1:$A$288,'Copy of PY1 Data(H)'!$A$1:$CZ$288))</f>
        <v>0</v>
      </c>
      <c r="Y246" s="180" cm="1">
        <f t="array" ref="Y246">_xlfn.XLOOKUP(Y$1,'Copy of PY1 Data(H)'!$A$1:$CZ$1,_xlfn.XLOOKUP($A246,'Copy of PY1 Data(H)'!$A$1:$A$288,'Copy of PY1 Data(H)'!$A$1:$CZ$288))</f>
        <v>53382</v>
      </c>
      <c r="Z246" s="180" cm="1">
        <f t="array" ref="Z246">_xlfn.XLOOKUP(Z$1,'Copy of PY1 Data(H)'!$A$1:$CZ$1,_xlfn.XLOOKUP($A246,'Copy of PY1 Data(H)'!$A$1:$A$288,'Copy of PY1 Data(H)'!$A$1:$CZ$288))</f>
        <v>2355170</v>
      </c>
      <c r="AA246" s="180" cm="1">
        <f t="array" ref="AA246">_xlfn.XLOOKUP(AA$1,'Copy of PY1 Data(H)'!$A$1:$CZ$1,_xlfn.XLOOKUP($A246,'Copy of PY1 Data(H)'!$A$1:$A$288,'Copy of PY1 Data(H)'!$A$1:$CZ$288))</f>
        <v>0</v>
      </c>
      <c r="AB246" s="180" cm="1">
        <f t="array" ref="AB246">_xlfn.XLOOKUP(AB$1,'Copy of PY1 Data(H)'!$A$1:$CZ$1,_xlfn.XLOOKUP($A246,'Copy of PY1 Data(H)'!$A$1:$A$288,'Copy of PY1 Data(H)'!$A$1:$CZ$288))</f>
        <v>28933</v>
      </c>
      <c r="AC246" s="180" cm="1">
        <f t="array" ref="AC246">_xlfn.XLOOKUP(AC$1,'Copy of PY1 Data(H)'!$A$1:$CZ$1,_xlfn.XLOOKUP($A246,'Copy of PY1 Data(H)'!$A$1:$A$288,'Copy of PY1 Data(H)'!$A$1:$CZ$288))</f>
        <v>2540047</v>
      </c>
      <c r="AD246" s="180" cm="1">
        <f t="array" ref="AD246">_xlfn.XLOOKUP(AD$1,'Copy of PY1 Data(H)'!$A$1:$CZ$1,_xlfn.XLOOKUP($A246,'Copy of PY1 Data(H)'!$A$1:$A$288,'Copy of PY1 Data(H)'!$A$1:$CZ$288))</f>
        <v>33976</v>
      </c>
      <c r="AE246" s="180" cm="1">
        <f t="array" ref="AE246">_xlfn.XLOOKUP(AE$1,'Copy of PY1 Data(H)'!$A$1:$CZ$1,_xlfn.XLOOKUP($A246,'Copy of PY1 Data(H)'!$A$1:$A$288,'Copy of PY1 Data(H)'!$A$1:$CZ$288))</f>
        <v>0</v>
      </c>
      <c r="AF246" s="180" cm="1">
        <f t="array" ref="AF246">_xlfn.XLOOKUP(AF$1,'Copy of PY1 Data(H)'!$A$1:$CZ$1,_xlfn.XLOOKUP($A246,'Copy of PY1 Data(H)'!$A$1:$A$288,'Copy of PY1 Data(H)'!$A$1:$CZ$288))</f>
        <v>2977191</v>
      </c>
      <c r="AG246" s="180" cm="1">
        <f t="array" ref="AG246">_xlfn.XLOOKUP(AG$1,'Copy of PY1 Data(H)'!$A$1:$CZ$1,_xlfn.XLOOKUP($A246,'Copy of PY1 Data(H)'!$A$1:$A$288,'Copy of PY1 Data(H)'!$A$1:$CZ$288))</f>
        <v>7939</v>
      </c>
      <c r="AH246" s="180" cm="1">
        <f t="array" ref="AH246">_xlfn.XLOOKUP(AH$1,'Copy of PY1 Data(H)'!$A$1:$CZ$1,_xlfn.XLOOKUP($A246,'Copy of PY1 Data(H)'!$A$1:$A$288,'Copy of PY1 Data(H)'!$A$1:$CZ$288))</f>
        <v>17404</v>
      </c>
      <c r="AI246" s="180" cm="1">
        <f t="array" ref="AI246">_xlfn.XLOOKUP(AI$1,'Copy of PY1 Data(H)'!$A$1:$CZ$1,_xlfn.XLOOKUP($A246,'Copy of PY1 Data(H)'!$A$1:$A$288,'Copy of PY1 Data(H)'!$A$1:$CZ$288))</f>
        <v>355007</v>
      </c>
      <c r="AJ246" s="180" cm="1">
        <f t="array" ref="AJ246">_xlfn.XLOOKUP(AJ$1,'Copy of PY1 Data(H)'!$A$1:$CZ$1,_xlfn.XLOOKUP($A246,'Copy of PY1 Data(H)'!$A$1:$A$288,'Copy of PY1 Data(H)'!$A$1:$CZ$288))</f>
        <v>48736</v>
      </c>
      <c r="AK246" s="180" cm="1">
        <f t="array" ref="AK246">_xlfn.XLOOKUP(AK$1,'Copy of PY1 Data(H)'!$A$1:$CZ$1,_xlfn.XLOOKUP($A246,'Copy of PY1 Data(H)'!$A$1:$A$288,'Copy of PY1 Data(H)'!$A$1:$CZ$288))</f>
        <v>3773</v>
      </c>
      <c r="AL246" s="180" cm="1">
        <f t="array" ref="AL246">_xlfn.XLOOKUP(AL$1,'Copy of PY1 Data(H)'!$A$1:$CZ$1,_xlfn.XLOOKUP($A246,'Copy of PY1 Data(H)'!$A$1:$A$288,'Copy of PY1 Data(H)'!$A$1:$CZ$288))</f>
        <v>0</v>
      </c>
      <c r="AM246" s="180" cm="1">
        <f t="array" ref="AM246">_xlfn.XLOOKUP(AM$1,'Copy of PY1 Data(H)'!$A$1:$CZ$1,_xlfn.XLOOKUP($A246,'Copy of PY1 Data(H)'!$A$1:$A$288,'Copy of PY1 Data(H)'!$A$1:$CZ$288))</f>
        <v>4693</v>
      </c>
      <c r="AN246" s="180" cm="1">
        <f t="array" ref="AN246">_xlfn.XLOOKUP(AN$1,'Copy of PY1 Data(H)'!$A$1:$CZ$1,_xlfn.XLOOKUP($A246,'Copy of PY1 Data(H)'!$A$1:$A$288,'Copy of PY1 Data(H)'!$A$1:$CZ$288))</f>
        <v>697941</v>
      </c>
      <c r="AO246" s="180" cm="1">
        <f t="array" ref="AO246">_xlfn.XLOOKUP(AO$1,'Copy of PY1 Data(H)'!$A$1:$CZ$1,_xlfn.XLOOKUP($A246,'Copy of PY1 Data(H)'!$A$1:$A$288,'Copy of PY1 Data(H)'!$A$1:$CZ$288))</f>
        <v>0</v>
      </c>
      <c r="AP246" s="180" cm="1">
        <f t="array" ref="AP246">_xlfn.XLOOKUP(AP$1,'Copy of PY1 Data(H)'!$A$1:$CZ$1,_xlfn.XLOOKUP($A246,'Copy of PY1 Data(H)'!$A$1:$A$288,'Copy of PY1 Data(H)'!$A$1:$CZ$288))</f>
        <v>204853</v>
      </c>
      <c r="AQ246" s="180" cm="1">
        <f t="array" ref="AQ246">_xlfn.XLOOKUP(AQ$1,'Copy of PY1 Data(H)'!$A$1:$CZ$1,_xlfn.XLOOKUP($A246,'Copy of PY1 Data(H)'!$A$1:$A$288,'Copy of PY1 Data(H)'!$A$1:$CZ$288))</f>
        <v>127049</v>
      </c>
      <c r="AR246" s="180" cm="1">
        <f t="array" ref="AR246">_xlfn.XLOOKUP(AR$1,'Copy of PY1 Data(H)'!$A$1:$CZ$1,_xlfn.XLOOKUP($A246,'Copy of PY1 Data(H)'!$A$1:$A$288,'Copy of PY1 Data(H)'!$A$1:$CZ$288))</f>
        <v>3426</v>
      </c>
      <c r="AS246" s="180" cm="1">
        <f t="array" ref="AS246">_xlfn.XLOOKUP(AS$1,'Copy of PY1 Data(H)'!$A$1:$CZ$1,_xlfn.XLOOKUP($A246,'Copy of PY1 Data(H)'!$A$1:$A$288,'Copy of PY1 Data(H)'!$A$1:$CZ$288))</f>
        <v>0</v>
      </c>
      <c r="AT246" s="180" cm="1">
        <f t="array" ref="AT246">_xlfn.XLOOKUP(AT$1,'Copy of PY1 Data(H)'!$A$1:$CZ$1,_xlfn.XLOOKUP($A246,'Copy of PY1 Data(H)'!$A$1:$A$288,'Copy of PY1 Data(H)'!$A$1:$CZ$288))</f>
        <v>11706</v>
      </c>
      <c r="AU246" s="180" cm="1">
        <f t="array" ref="AU246">_xlfn.XLOOKUP(AU$1,'Copy of PY1 Data(H)'!$A$1:$CZ$1,_xlfn.XLOOKUP($A246,'Copy of PY1 Data(H)'!$A$1:$A$288,'Copy of PY1 Data(H)'!$A$1:$CZ$288))</f>
        <v>23881399</v>
      </c>
      <c r="AV246" s="180" cm="1">
        <f t="array" ref="AV246">_xlfn.XLOOKUP(AV$1,'Copy of PY1 Data(H)'!$A$1:$CZ$1,_xlfn.XLOOKUP($A246,'Copy of PY1 Data(H)'!$A$1:$A$288,'Copy of PY1 Data(H)'!$A$1:$CZ$288))</f>
        <v>5625710</v>
      </c>
      <c r="AW246" s="180" cm="1">
        <f t="array" ref="AW246">_xlfn.XLOOKUP(AW$1,'Copy of PY1 Data(H)'!$A$1:$CZ$1,_xlfn.XLOOKUP($A246,'Copy of PY1 Data(H)'!$A$1:$A$288,'Copy of PY1 Data(H)'!$A$1:$CZ$288))</f>
        <v>103333</v>
      </c>
      <c r="AX246" s="180" cm="1">
        <f t="array" ref="AX246">_xlfn.XLOOKUP(AX$1,'Copy of PY1 Data(H)'!$A$1:$CZ$1,_xlfn.XLOOKUP($A246,'Copy of PY1 Data(H)'!$A$1:$A$288,'Copy of PY1 Data(H)'!$A$1:$CZ$288))</f>
        <v>15802</v>
      </c>
      <c r="AY246" s="180" cm="1">
        <f t="array" ref="AY246">_xlfn.XLOOKUP(AY$1,'Copy of PY1 Data(H)'!$A$1:$CZ$1,_xlfn.XLOOKUP($A246,'Copy of PY1 Data(H)'!$A$1:$A$288,'Copy of PY1 Data(H)'!$A$1:$CZ$288))</f>
        <v>27405</v>
      </c>
      <c r="AZ246" s="180" cm="1">
        <f t="array" ref="AZ246">_xlfn.XLOOKUP(AZ$1,'Copy of PY1 Data(H)'!$A$1:$CZ$1,_xlfn.XLOOKUP($A246,'Copy of PY1 Data(H)'!$A$1:$A$288,'Copy of PY1 Data(H)'!$A$1:$CZ$288))</f>
        <v>11988</v>
      </c>
      <c r="BA246" s="180" cm="1">
        <f t="array" ref="BA246">_xlfn.XLOOKUP(BA$1,'Copy of PY1 Data(H)'!$A$1:$CZ$1,_xlfn.XLOOKUP($A246,'Copy of PY1 Data(H)'!$A$1:$A$288,'Copy of PY1 Data(H)'!$A$1:$CZ$288))</f>
        <v>0</v>
      </c>
      <c r="BB246" s="180" cm="1">
        <f t="array" ref="BB246">_xlfn.XLOOKUP(BB$1,'Copy of PY1 Data(H)'!$A$1:$CZ$1,_xlfn.XLOOKUP($A246,'Copy of PY1 Data(H)'!$A$1:$A$288,'Copy of PY1 Data(H)'!$A$1:$CZ$288))</f>
        <v>343063</v>
      </c>
      <c r="BC246" s="180" cm="1">
        <f t="array" ref="BC246">_xlfn.XLOOKUP(BC$1,'Copy of PY1 Data(H)'!$A$1:$CZ$1,_xlfn.XLOOKUP($A246,'Copy of PY1 Data(H)'!$A$1:$A$288,'Copy of PY1 Data(H)'!$A$1:$CZ$288))</f>
        <v>5054</v>
      </c>
      <c r="BD246" s="180" cm="1">
        <f t="array" ref="BD246">_xlfn.XLOOKUP(BD$1,'Copy of PY1 Data(H)'!$A$1:$CZ$1,_xlfn.XLOOKUP($A246,'Copy of PY1 Data(H)'!$A$1:$A$288,'Copy of PY1 Data(H)'!$A$1:$CZ$288))</f>
        <v>3753</v>
      </c>
      <c r="BE246" s="180" cm="1">
        <f t="array" ref="BE246">_xlfn.XLOOKUP(BE$1,'Copy of PY1 Data(H)'!$A$1:$CZ$1,_xlfn.XLOOKUP($A246,'Copy of PY1 Data(H)'!$A$1:$A$288,'Copy of PY1 Data(H)'!$A$1:$CZ$288))</f>
        <v>3262</v>
      </c>
      <c r="BF246" s="180" cm="1">
        <f t="array" ref="BF246">_xlfn.XLOOKUP(BF$1,'Copy of PY1 Data(H)'!$A$1:$CZ$1,_xlfn.XLOOKUP($A246,'Copy of PY1 Data(H)'!$A$1:$A$288,'Copy of PY1 Data(H)'!$A$1:$CZ$288))</f>
        <v>874135</v>
      </c>
      <c r="BG246" s="180" cm="1">
        <f t="array" ref="BG246">_xlfn.XLOOKUP(BG$1,'Copy of PY1 Data(H)'!$A$1:$CZ$1,_xlfn.XLOOKUP($A246,'Copy of PY1 Data(H)'!$A$1:$A$288,'Copy of PY1 Data(H)'!$A$1:$CZ$288))</f>
        <v>627</v>
      </c>
      <c r="BH246" s="180" cm="1">
        <f t="array" ref="BH246">_xlfn.XLOOKUP(BH$1,'Copy of PY1 Data(H)'!$A$1:$CZ$1,_xlfn.XLOOKUP($A246,'Copy of PY1 Data(H)'!$A$1:$A$288,'Copy of PY1 Data(H)'!$A$1:$CZ$288))</f>
        <v>661491</v>
      </c>
      <c r="BI246" s="180" cm="1">
        <f t="array" ref="BI246">_xlfn.XLOOKUP(BI$1,'Copy of PY1 Data(H)'!$A$1:$CZ$1,_xlfn.XLOOKUP($A246,'Copy of PY1 Data(H)'!$A$1:$A$288,'Copy of PY1 Data(H)'!$A$1:$CZ$288))</f>
        <v>120250</v>
      </c>
      <c r="BJ246" s="180" cm="1">
        <f t="array" ref="BJ246">_xlfn.XLOOKUP(BJ$1,'Copy of PY1 Data(H)'!$A$1:$CZ$1,_xlfn.XLOOKUP($A246,'Copy of PY1 Data(H)'!$A$1:$A$288,'Copy of PY1 Data(H)'!$A$1:$CZ$288))</f>
        <v>5229</v>
      </c>
      <c r="BK246" s="180" cm="1">
        <f t="array" ref="BK246">_xlfn.XLOOKUP(BK$1,'Copy of PY1 Data(H)'!$A$1:$CZ$1,_xlfn.XLOOKUP($A246,'Copy of PY1 Data(H)'!$A$1:$A$288,'Copy of PY1 Data(H)'!$A$1:$CZ$288))</f>
        <v>0</v>
      </c>
      <c r="BL246" s="180" cm="1">
        <f t="array" ref="BL246">_xlfn.XLOOKUP(BL$1,'Copy of PY1 Data(H)'!$A$1:$CZ$1,_xlfn.XLOOKUP($A246,'Copy of PY1 Data(H)'!$A$1:$A$288,'Copy of PY1 Data(H)'!$A$1:$CZ$288))</f>
        <v>688581</v>
      </c>
      <c r="BM246" s="180" cm="1">
        <f t="array" ref="BM246">_xlfn.XLOOKUP(BM$1,'Copy of PY1 Data(H)'!$A$1:$CZ$1,_xlfn.XLOOKUP($A246,'Copy of PY1 Data(H)'!$A$1:$A$288,'Copy of PY1 Data(H)'!$A$1:$CZ$288))</f>
        <v>793996</v>
      </c>
      <c r="BN246" s="180" cm="1">
        <f t="array" ref="BN246">_xlfn.XLOOKUP(BN$1,'Copy of PY1 Data(H)'!$A$1:$CZ$1,_xlfn.XLOOKUP($A246,'Copy of PY1 Data(H)'!$A$1:$A$288,'Copy of PY1 Data(H)'!$A$1:$CZ$288))</f>
        <v>70974</v>
      </c>
      <c r="BO246" s="180" cm="1">
        <f t="array" ref="BO246">_xlfn.XLOOKUP(BO$1,'Copy of PY1 Data(H)'!$A$1:$CZ$1,_xlfn.XLOOKUP($A246,'Copy of PY1 Data(H)'!$A$1:$A$288,'Copy of PY1 Data(H)'!$A$1:$CZ$288))</f>
        <v>2827713</v>
      </c>
      <c r="BP246" s="180" cm="1">
        <f t="array" ref="BP246">_xlfn.XLOOKUP(BP$1,'Copy of PY1 Data(H)'!$A$1:$CZ$1,_xlfn.XLOOKUP($A246,'Copy of PY1 Data(H)'!$A$1:$A$288,'Copy of PY1 Data(H)'!$A$1:$CZ$288))</f>
        <v>7626409</v>
      </c>
      <c r="BQ246" s="180" cm="1">
        <f t="array" ref="BQ246">_xlfn.XLOOKUP(BQ$1,'Copy of PY1 Data(H)'!$A$1:$CZ$1,_xlfn.XLOOKUP($A246,'Copy of PY1 Data(H)'!$A$1:$A$288,'Copy of PY1 Data(H)'!$A$1:$CZ$288))</f>
        <v>16387</v>
      </c>
      <c r="BR246" s="180" cm="1">
        <f t="array" ref="BR246">_xlfn.XLOOKUP(BR$1,'Copy of PY1 Data(H)'!$A$1:$CZ$1,_xlfn.XLOOKUP($A246,'Copy of PY1 Data(H)'!$A$1:$A$288,'Copy of PY1 Data(H)'!$A$1:$CZ$288))</f>
        <v>28529</v>
      </c>
      <c r="BS246" s="180" cm="1">
        <f t="array" ref="BS246">_xlfn.XLOOKUP(BS$1,'Copy of PY1 Data(H)'!$A$1:$CZ$1,_xlfn.XLOOKUP($A246,'Copy of PY1 Data(H)'!$A$1:$A$288,'Copy of PY1 Data(H)'!$A$1:$CZ$288))</f>
        <v>24119</v>
      </c>
      <c r="BT246" s="180" cm="1">
        <f t="array" ref="BT246">_xlfn.XLOOKUP(BT$1,'Copy of PY1 Data(H)'!$A$1:$CZ$1,_xlfn.XLOOKUP($A246,'Copy of PY1 Data(H)'!$A$1:$A$288,'Copy of PY1 Data(H)'!$A$1:$CZ$288))</f>
        <v>0</v>
      </c>
      <c r="BU246" s="180" cm="1">
        <f t="array" ref="BU246">_xlfn.XLOOKUP(BU$1,'Copy of PY1 Data(H)'!$A$1:$CZ$1,_xlfn.XLOOKUP($A246,'Copy of PY1 Data(H)'!$A$1:$A$288,'Copy of PY1 Data(H)'!$A$1:$CZ$288))</f>
        <v>13792</v>
      </c>
      <c r="BV246" s="180" cm="1">
        <f t="array" ref="BV246">_xlfn.XLOOKUP(BV$1,'Copy of PY1 Data(H)'!$A$1:$CZ$1,_xlfn.XLOOKUP($A246,'Copy of PY1 Data(H)'!$A$1:$A$288,'Copy of PY1 Data(H)'!$A$1:$CZ$288))</f>
        <v>8592</v>
      </c>
      <c r="BW246" s="180" cm="1">
        <f t="array" ref="BW246">_xlfn.XLOOKUP(BW$1,'Copy of PY1 Data(H)'!$A$1:$CZ$1,_xlfn.XLOOKUP($A246,'Copy of PY1 Data(H)'!$A$1:$A$288,'Copy of PY1 Data(H)'!$A$1:$CZ$288))</f>
        <v>38490</v>
      </c>
      <c r="BX246" s="180" cm="1">
        <f t="array" ref="BX246">_xlfn.XLOOKUP(BX$1,'Copy of PY1 Data(H)'!$A$1:$CZ$1,_xlfn.XLOOKUP($A246,'Copy of PY1 Data(H)'!$A$1:$A$288,'Copy of PY1 Data(H)'!$A$1:$CZ$288))</f>
        <v>161047</v>
      </c>
      <c r="BY246" s="180" cm="1">
        <f t="array" ref="BY246">_xlfn.XLOOKUP(BY$1,'Copy of PY1 Data(H)'!$A$1:$CZ$1,_xlfn.XLOOKUP($A246,'Copy of PY1 Data(H)'!$A$1:$A$288,'Copy of PY1 Data(H)'!$A$1:$CZ$288))</f>
        <v>2225498</v>
      </c>
      <c r="BZ246" s="180" cm="1">
        <f t="array" ref="BZ246">_xlfn.XLOOKUP(BZ$1,'Copy of PY1 Data(H)'!$A$1:$CZ$1,_xlfn.XLOOKUP($A246,'Copy of PY1 Data(H)'!$A$1:$A$288,'Copy of PY1 Data(H)'!$A$1:$CZ$288))</f>
        <v>12715</v>
      </c>
      <c r="CA246" s="180" cm="1">
        <f t="array" ref="CA246">_xlfn.XLOOKUP(CA$1,'Copy of PY1 Data(H)'!$A$1:$CZ$1,_xlfn.XLOOKUP($A246,'Copy of PY1 Data(H)'!$A$1:$A$288,'Copy of PY1 Data(H)'!$A$1:$CZ$288))</f>
        <v>726987</v>
      </c>
      <c r="CB246" s="180" cm="1">
        <f t="array" ref="CB246">_xlfn.XLOOKUP(CB$1,'Copy of PY1 Data(H)'!$A$1:$CZ$1,_xlfn.XLOOKUP($A246,'Copy of PY1 Data(H)'!$A$1:$A$288,'Copy of PY1 Data(H)'!$A$1:$CZ$288))</f>
        <v>47697</v>
      </c>
      <c r="CC246" s="180" cm="1">
        <f t="array" ref="CC246">_xlfn.XLOOKUP(CC$1,'Copy of PY1 Data(H)'!$A$1:$CZ$1,_xlfn.XLOOKUP($A246,'Copy of PY1 Data(H)'!$A$1:$A$288,'Copy of PY1 Data(H)'!$A$1:$CZ$288))</f>
        <v>167804</v>
      </c>
      <c r="CD246" s="180" cm="1">
        <f t="array" ref="CD246">_xlfn.XLOOKUP(CD$1,'Copy of PY1 Data(H)'!$A$1:$CZ$1,_xlfn.XLOOKUP($A246,'Copy of PY1 Data(H)'!$A$1:$A$288,'Copy of PY1 Data(H)'!$A$1:$CZ$288))</f>
        <v>1841971</v>
      </c>
    </row>
    <row r="247" spans="1:82" s="630" customFormat="1" x14ac:dyDescent="0.3">
      <c r="A247" s="630">
        <v>530</v>
      </c>
      <c r="B247" s="180"/>
      <c r="C247" s="180"/>
      <c r="D247" s="180" cm="1">
        <f t="array" ref="D247">_xlfn.XLOOKUP(D$1,'Copy of PY1 Data(H)'!$A$1:$CZ$1,_xlfn.XLOOKUP($A247,'Copy of PY1 Data(H)'!$A$1:$A$288,'Copy of PY1 Data(H)'!$A$1:$CZ$288))</f>
        <v>42427</v>
      </c>
      <c r="E247" s="180" cm="1">
        <f t="array" ref="E247">_xlfn.XLOOKUP(E$1,'Copy of PY1 Data(H)'!$A$1:$CZ$1,_xlfn.XLOOKUP($A247,'Copy of PY1 Data(H)'!$A$1:$A$288,'Copy of PY1 Data(H)'!$A$1:$CZ$288))</f>
        <v>46520</v>
      </c>
      <c r="F247" s="180" cm="1">
        <f t="array" ref="F247">_xlfn.XLOOKUP(F$1,'Copy of PY1 Data(H)'!$A$1:$CZ$1,_xlfn.XLOOKUP($A247,'Copy of PY1 Data(H)'!$A$1:$A$288,'Copy of PY1 Data(H)'!$A$1:$CZ$288))</f>
        <v>180</v>
      </c>
      <c r="G247" s="180" cm="1">
        <f t="array" ref="G247">_xlfn.XLOOKUP(G$1,'Copy of PY1 Data(H)'!$A$1:$CZ$1,_xlfn.XLOOKUP($A247,'Copy of PY1 Data(H)'!$A$1:$A$288,'Copy of PY1 Data(H)'!$A$1:$CZ$288))</f>
        <v>1023</v>
      </c>
      <c r="H247" s="180" cm="1">
        <f t="array" ref="H247">_xlfn.XLOOKUP(H$1,'Copy of PY1 Data(H)'!$A$1:$CZ$1,_xlfn.XLOOKUP($A247,'Copy of PY1 Data(H)'!$A$1:$A$288,'Copy of PY1 Data(H)'!$A$1:$CZ$288))</f>
        <v>7880</v>
      </c>
      <c r="I247" s="180" cm="1">
        <f t="array" ref="I247">_xlfn.XLOOKUP(I$1,'Copy of PY1 Data(H)'!$A$1:$CZ$1,_xlfn.XLOOKUP($A247,'Copy of PY1 Data(H)'!$A$1:$A$288,'Copy of PY1 Data(H)'!$A$1:$CZ$288))</f>
        <v>612</v>
      </c>
      <c r="J247" s="180" cm="1">
        <f t="array" ref="J247">_xlfn.XLOOKUP(J$1,'Copy of PY1 Data(H)'!$A$1:$CZ$1,_xlfn.XLOOKUP($A247,'Copy of PY1 Data(H)'!$A$1:$A$288,'Copy of PY1 Data(H)'!$A$1:$CZ$288))</f>
        <v>243</v>
      </c>
      <c r="K247" s="180" cm="1">
        <f t="array" ref="K247">_xlfn.XLOOKUP(K$1,'Copy of PY1 Data(H)'!$A$1:$CZ$1,_xlfn.XLOOKUP($A247,'Copy of PY1 Data(H)'!$A$1:$A$288,'Copy of PY1 Data(H)'!$A$1:$CZ$288))</f>
        <v>753</v>
      </c>
      <c r="L247" s="180" cm="1">
        <f t="array" ref="L247">_xlfn.XLOOKUP(L$1,'Copy of PY1 Data(H)'!$A$1:$CZ$1,_xlfn.XLOOKUP($A247,'Copy of PY1 Data(H)'!$A$1:$A$288,'Copy of PY1 Data(H)'!$A$1:$CZ$288))</f>
        <v>24871</v>
      </c>
      <c r="M247" s="180" cm="1">
        <f t="array" ref="M247">_xlfn.XLOOKUP(M$1,'Copy of PY1 Data(H)'!$A$1:$CZ$1,_xlfn.XLOOKUP($A247,'Copy of PY1 Data(H)'!$A$1:$A$288,'Copy of PY1 Data(H)'!$A$1:$CZ$288))</f>
        <v>605996</v>
      </c>
      <c r="N247" s="180" cm="1">
        <f t="array" ref="N247">_xlfn.XLOOKUP(N$1,'Copy of PY1 Data(H)'!$A$1:$CZ$1,_xlfn.XLOOKUP($A247,'Copy of PY1 Data(H)'!$A$1:$A$288,'Copy of PY1 Data(H)'!$A$1:$CZ$288))</f>
        <v>683</v>
      </c>
      <c r="O247" s="180" cm="1">
        <f t="array" ref="O247">_xlfn.XLOOKUP(O$1,'Copy of PY1 Data(H)'!$A$1:$CZ$1,_xlfn.XLOOKUP($A247,'Copy of PY1 Data(H)'!$A$1:$A$288,'Copy of PY1 Data(H)'!$A$1:$CZ$288))</f>
        <v>36629</v>
      </c>
      <c r="P247" s="180" cm="1">
        <f t="array" ref="P247">_xlfn.XLOOKUP(P$1,'Copy of PY1 Data(H)'!$A$1:$CZ$1,_xlfn.XLOOKUP($A247,'Copy of PY1 Data(H)'!$A$1:$A$288,'Copy of PY1 Data(H)'!$A$1:$CZ$288))</f>
        <v>1027</v>
      </c>
      <c r="Q247" s="180" cm="1">
        <f t="array" ref="Q247">_xlfn.XLOOKUP(Q$1,'Copy of PY1 Data(H)'!$A$1:$CZ$1,_xlfn.XLOOKUP($A247,'Copy of PY1 Data(H)'!$A$1:$A$288,'Copy of PY1 Data(H)'!$A$1:$CZ$288))</f>
        <v>28995</v>
      </c>
      <c r="R247" s="180" cm="1">
        <f t="array" ref="R247">_xlfn.XLOOKUP(R$1,'Copy of PY1 Data(H)'!$A$1:$CZ$1,_xlfn.XLOOKUP($A247,'Copy of PY1 Data(H)'!$A$1:$A$288,'Copy of PY1 Data(H)'!$A$1:$CZ$288))</f>
        <v>122</v>
      </c>
      <c r="S247" s="180" cm="1">
        <f t="array" ref="S247">_xlfn.XLOOKUP(S$1,'Copy of PY1 Data(H)'!$A$1:$CZ$1,_xlfn.XLOOKUP($A247,'Copy of PY1 Data(H)'!$A$1:$A$288,'Copy of PY1 Data(H)'!$A$1:$CZ$288))</f>
        <v>4453</v>
      </c>
      <c r="T247" s="180" cm="1">
        <f t="array" ref="T247">_xlfn.XLOOKUP(T$1,'Copy of PY1 Data(H)'!$A$1:$CZ$1,_xlfn.XLOOKUP($A247,'Copy of PY1 Data(H)'!$A$1:$A$288,'Copy of PY1 Data(H)'!$A$1:$CZ$288))</f>
        <v>1820</v>
      </c>
      <c r="U247" s="180" cm="1">
        <f t="array" ref="U247">_xlfn.XLOOKUP(U$1,'Copy of PY1 Data(H)'!$A$1:$CZ$1,_xlfn.XLOOKUP($A247,'Copy of PY1 Data(H)'!$A$1:$A$288,'Copy of PY1 Data(H)'!$A$1:$CZ$288))</f>
        <v>8699</v>
      </c>
      <c r="V247" s="180" cm="1">
        <f t="array" ref="V247">_xlfn.XLOOKUP(V$1,'Copy of PY1 Data(H)'!$A$1:$CZ$1,_xlfn.XLOOKUP($A247,'Copy of PY1 Data(H)'!$A$1:$A$288,'Copy of PY1 Data(H)'!$A$1:$CZ$288))</f>
        <v>73748</v>
      </c>
      <c r="W247" s="180" cm="1">
        <f t="array" ref="W247">_xlfn.XLOOKUP(W$1,'Copy of PY1 Data(H)'!$A$1:$CZ$1,_xlfn.XLOOKUP($A247,'Copy of PY1 Data(H)'!$A$1:$A$288,'Copy of PY1 Data(H)'!$A$1:$CZ$288))</f>
        <v>0</v>
      </c>
      <c r="X247" s="180" cm="1">
        <f t="array" ref="X247">_xlfn.XLOOKUP(X$1,'Copy of PY1 Data(H)'!$A$1:$CZ$1,_xlfn.XLOOKUP($A247,'Copy of PY1 Data(H)'!$A$1:$A$288,'Copy of PY1 Data(H)'!$A$1:$CZ$288))</f>
        <v>0</v>
      </c>
      <c r="Y247" s="180" cm="1">
        <f t="array" ref="Y247">_xlfn.XLOOKUP(Y$1,'Copy of PY1 Data(H)'!$A$1:$CZ$1,_xlfn.XLOOKUP($A247,'Copy of PY1 Data(H)'!$A$1:$A$288,'Copy of PY1 Data(H)'!$A$1:$CZ$288))</f>
        <v>17181</v>
      </c>
      <c r="Z247" s="180" cm="1">
        <f t="array" ref="Z247">_xlfn.XLOOKUP(Z$1,'Copy of PY1 Data(H)'!$A$1:$CZ$1,_xlfn.XLOOKUP($A247,'Copy of PY1 Data(H)'!$A$1:$A$288,'Copy of PY1 Data(H)'!$A$1:$CZ$288))</f>
        <v>46824</v>
      </c>
      <c r="AA247" s="180" cm="1">
        <f t="array" ref="AA247">_xlfn.XLOOKUP(AA$1,'Copy of PY1 Data(H)'!$A$1:$CZ$1,_xlfn.XLOOKUP($A247,'Copy of PY1 Data(H)'!$A$1:$A$288,'Copy of PY1 Data(H)'!$A$1:$CZ$288))</f>
        <v>0</v>
      </c>
      <c r="AB247" s="180" cm="1">
        <f t="array" ref="AB247">_xlfn.XLOOKUP(AB$1,'Copy of PY1 Data(H)'!$A$1:$CZ$1,_xlfn.XLOOKUP($A247,'Copy of PY1 Data(H)'!$A$1:$A$288,'Copy of PY1 Data(H)'!$A$1:$CZ$288))</f>
        <v>16758</v>
      </c>
      <c r="AC247" s="180" cm="1">
        <f t="array" ref="AC247">_xlfn.XLOOKUP(AC$1,'Copy of PY1 Data(H)'!$A$1:$CZ$1,_xlfn.XLOOKUP($A247,'Copy of PY1 Data(H)'!$A$1:$A$288,'Copy of PY1 Data(H)'!$A$1:$CZ$288))</f>
        <v>92214</v>
      </c>
      <c r="AD247" s="180" cm="1">
        <f t="array" ref="AD247">_xlfn.XLOOKUP(AD$1,'Copy of PY1 Data(H)'!$A$1:$CZ$1,_xlfn.XLOOKUP($A247,'Copy of PY1 Data(H)'!$A$1:$A$288,'Copy of PY1 Data(H)'!$A$1:$CZ$288))</f>
        <v>15703</v>
      </c>
      <c r="AE247" s="180" cm="1">
        <f t="array" ref="AE247">_xlfn.XLOOKUP(AE$1,'Copy of PY1 Data(H)'!$A$1:$CZ$1,_xlfn.XLOOKUP($A247,'Copy of PY1 Data(H)'!$A$1:$A$288,'Copy of PY1 Data(H)'!$A$1:$CZ$288))</f>
        <v>0</v>
      </c>
      <c r="AF247" s="180" cm="1">
        <f t="array" ref="AF247">_xlfn.XLOOKUP(AF$1,'Copy of PY1 Data(H)'!$A$1:$CZ$1,_xlfn.XLOOKUP($A247,'Copy of PY1 Data(H)'!$A$1:$A$288,'Copy of PY1 Data(H)'!$A$1:$CZ$288))</f>
        <v>291128</v>
      </c>
      <c r="AG247" s="180" cm="1">
        <f t="array" ref="AG247">_xlfn.XLOOKUP(AG$1,'Copy of PY1 Data(H)'!$A$1:$CZ$1,_xlfn.XLOOKUP($A247,'Copy of PY1 Data(H)'!$A$1:$A$288,'Copy of PY1 Data(H)'!$A$1:$CZ$288))</f>
        <v>1139</v>
      </c>
      <c r="AH247" s="180" cm="1">
        <f t="array" ref="AH247">_xlfn.XLOOKUP(AH$1,'Copy of PY1 Data(H)'!$A$1:$CZ$1,_xlfn.XLOOKUP($A247,'Copy of PY1 Data(H)'!$A$1:$A$288,'Copy of PY1 Data(H)'!$A$1:$CZ$288))</f>
        <v>5224</v>
      </c>
      <c r="AI247" s="180" cm="1">
        <f t="array" ref="AI247">_xlfn.XLOOKUP(AI$1,'Copy of PY1 Data(H)'!$A$1:$CZ$1,_xlfn.XLOOKUP($A247,'Copy of PY1 Data(H)'!$A$1:$A$288,'Copy of PY1 Data(H)'!$A$1:$CZ$288))</f>
        <v>21008</v>
      </c>
      <c r="AJ247" s="180" cm="1">
        <f t="array" ref="AJ247">_xlfn.XLOOKUP(AJ$1,'Copy of PY1 Data(H)'!$A$1:$CZ$1,_xlfn.XLOOKUP($A247,'Copy of PY1 Data(H)'!$A$1:$A$288,'Copy of PY1 Data(H)'!$A$1:$CZ$288))</f>
        <v>3053</v>
      </c>
      <c r="AK247" s="180" cm="1">
        <f t="array" ref="AK247">_xlfn.XLOOKUP(AK$1,'Copy of PY1 Data(H)'!$A$1:$CZ$1,_xlfn.XLOOKUP($A247,'Copy of PY1 Data(H)'!$A$1:$A$288,'Copy of PY1 Data(H)'!$A$1:$CZ$288))</f>
        <v>1653</v>
      </c>
      <c r="AL247" s="180" cm="1">
        <f t="array" ref="AL247">_xlfn.XLOOKUP(AL$1,'Copy of PY1 Data(H)'!$A$1:$CZ$1,_xlfn.XLOOKUP($A247,'Copy of PY1 Data(H)'!$A$1:$A$288,'Copy of PY1 Data(H)'!$A$1:$CZ$288))</f>
        <v>0</v>
      </c>
      <c r="AM247" s="180" cm="1">
        <f t="array" ref="AM247">_xlfn.XLOOKUP(AM$1,'Copy of PY1 Data(H)'!$A$1:$CZ$1,_xlfn.XLOOKUP($A247,'Copy of PY1 Data(H)'!$A$1:$A$288,'Copy of PY1 Data(H)'!$A$1:$CZ$288))</f>
        <v>439</v>
      </c>
      <c r="AN247" s="180" cm="1">
        <f t="array" ref="AN247">_xlfn.XLOOKUP(AN$1,'Copy of PY1 Data(H)'!$A$1:$CZ$1,_xlfn.XLOOKUP($A247,'Copy of PY1 Data(H)'!$A$1:$A$288,'Copy of PY1 Data(H)'!$A$1:$CZ$288))</f>
        <v>95387</v>
      </c>
      <c r="AO247" s="180" cm="1">
        <f t="array" ref="AO247">_xlfn.XLOOKUP(AO$1,'Copy of PY1 Data(H)'!$A$1:$CZ$1,_xlfn.XLOOKUP($A247,'Copy of PY1 Data(H)'!$A$1:$A$288,'Copy of PY1 Data(H)'!$A$1:$CZ$288))</f>
        <v>0</v>
      </c>
      <c r="AP247" s="180" cm="1">
        <f t="array" ref="AP247">_xlfn.XLOOKUP(AP$1,'Copy of PY1 Data(H)'!$A$1:$CZ$1,_xlfn.XLOOKUP($A247,'Copy of PY1 Data(H)'!$A$1:$A$288,'Copy of PY1 Data(H)'!$A$1:$CZ$288))</f>
        <v>35022</v>
      </c>
      <c r="AQ247" s="180" cm="1">
        <f t="array" ref="AQ247">_xlfn.XLOOKUP(AQ$1,'Copy of PY1 Data(H)'!$A$1:$CZ$1,_xlfn.XLOOKUP($A247,'Copy of PY1 Data(H)'!$A$1:$A$288,'Copy of PY1 Data(H)'!$A$1:$CZ$288))</f>
        <v>12692</v>
      </c>
      <c r="AR247" s="180" cm="1">
        <f t="array" ref="AR247">_xlfn.XLOOKUP(AR$1,'Copy of PY1 Data(H)'!$A$1:$CZ$1,_xlfn.XLOOKUP($A247,'Copy of PY1 Data(H)'!$A$1:$A$288,'Copy of PY1 Data(H)'!$A$1:$CZ$288))</f>
        <v>1101</v>
      </c>
      <c r="AS247" s="180" cm="1">
        <f t="array" ref="AS247">_xlfn.XLOOKUP(AS$1,'Copy of PY1 Data(H)'!$A$1:$CZ$1,_xlfn.XLOOKUP($A247,'Copy of PY1 Data(H)'!$A$1:$A$288,'Copy of PY1 Data(H)'!$A$1:$CZ$288))</f>
        <v>0</v>
      </c>
      <c r="AT247" s="180" cm="1">
        <f t="array" ref="AT247">_xlfn.XLOOKUP(AT$1,'Copy of PY1 Data(H)'!$A$1:$CZ$1,_xlfn.XLOOKUP($A247,'Copy of PY1 Data(H)'!$A$1:$A$288,'Copy of PY1 Data(H)'!$A$1:$CZ$288))</f>
        <v>3396</v>
      </c>
      <c r="AU247" s="180" cm="1">
        <f t="array" ref="AU247">_xlfn.XLOOKUP(AU$1,'Copy of PY1 Data(H)'!$A$1:$CZ$1,_xlfn.XLOOKUP($A247,'Copy of PY1 Data(H)'!$A$1:$A$288,'Copy of PY1 Data(H)'!$A$1:$CZ$288))</f>
        <v>828286</v>
      </c>
      <c r="AV247" s="180" cm="1">
        <f t="array" ref="AV247">_xlfn.XLOOKUP(AV$1,'Copy of PY1 Data(H)'!$A$1:$CZ$1,_xlfn.XLOOKUP($A247,'Copy of PY1 Data(H)'!$A$1:$A$288,'Copy of PY1 Data(H)'!$A$1:$CZ$288))</f>
        <v>82246</v>
      </c>
      <c r="AW247" s="180" cm="1">
        <f t="array" ref="AW247">_xlfn.XLOOKUP(AW$1,'Copy of PY1 Data(H)'!$A$1:$CZ$1,_xlfn.XLOOKUP($A247,'Copy of PY1 Data(H)'!$A$1:$A$288,'Copy of PY1 Data(H)'!$A$1:$CZ$288))</f>
        <v>17767</v>
      </c>
      <c r="AX247" s="180" cm="1">
        <f t="array" ref="AX247">_xlfn.XLOOKUP(AX$1,'Copy of PY1 Data(H)'!$A$1:$CZ$1,_xlfn.XLOOKUP($A247,'Copy of PY1 Data(H)'!$A$1:$A$288,'Copy of PY1 Data(H)'!$A$1:$CZ$288))</f>
        <v>1132</v>
      </c>
      <c r="AY247" s="180" cm="1">
        <f t="array" ref="AY247">_xlfn.XLOOKUP(AY$1,'Copy of PY1 Data(H)'!$A$1:$CZ$1,_xlfn.XLOOKUP($A247,'Copy of PY1 Data(H)'!$A$1:$A$288,'Copy of PY1 Data(H)'!$A$1:$CZ$288))</f>
        <v>2511</v>
      </c>
      <c r="AZ247" s="180" cm="1">
        <f t="array" ref="AZ247">_xlfn.XLOOKUP(AZ$1,'Copy of PY1 Data(H)'!$A$1:$CZ$1,_xlfn.XLOOKUP($A247,'Copy of PY1 Data(H)'!$A$1:$A$288,'Copy of PY1 Data(H)'!$A$1:$CZ$288))</f>
        <v>635</v>
      </c>
      <c r="BA247" s="180" cm="1">
        <f t="array" ref="BA247">_xlfn.XLOOKUP(BA$1,'Copy of PY1 Data(H)'!$A$1:$CZ$1,_xlfn.XLOOKUP($A247,'Copy of PY1 Data(H)'!$A$1:$A$288,'Copy of PY1 Data(H)'!$A$1:$CZ$288))</f>
        <v>0</v>
      </c>
      <c r="BB247" s="180" cm="1">
        <f t="array" ref="BB247">_xlfn.XLOOKUP(BB$1,'Copy of PY1 Data(H)'!$A$1:$CZ$1,_xlfn.XLOOKUP($A247,'Copy of PY1 Data(H)'!$A$1:$A$288,'Copy of PY1 Data(H)'!$A$1:$CZ$288))</f>
        <v>123977</v>
      </c>
      <c r="BC247" s="180" cm="1">
        <f t="array" ref="BC247">_xlfn.XLOOKUP(BC$1,'Copy of PY1 Data(H)'!$A$1:$CZ$1,_xlfn.XLOOKUP($A247,'Copy of PY1 Data(H)'!$A$1:$A$288,'Copy of PY1 Data(H)'!$A$1:$CZ$288))</f>
        <v>484</v>
      </c>
      <c r="BD247" s="180" cm="1">
        <f t="array" ref="BD247">_xlfn.XLOOKUP(BD$1,'Copy of PY1 Data(H)'!$A$1:$CZ$1,_xlfn.XLOOKUP($A247,'Copy of PY1 Data(H)'!$A$1:$A$288,'Copy of PY1 Data(H)'!$A$1:$CZ$288))</f>
        <v>521</v>
      </c>
      <c r="BE247" s="180" cm="1">
        <f t="array" ref="BE247">_xlfn.XLOOKUP(BE$1,'Copy of PY1 Data(H)'!$A$1:$CZ$1,_xlfn.XLOOKUP($A247,'Copy of PY1 Data(H)'!$A$1:$A$288,'Copy of PY1 Data(H)'!$A$1:$CZ$288))</f>
        <v>290</v>
      </c>
      <c r="BF247" s="180" cm="1">
        <f t="array" ref="BF247">_xlfn.XLOOKUP(BF$1,'Copy of PY1 Data(H)'!$A$1:$CZ$1,_xlfn.XLOOKUP($A247,'Copy of PY1 Data(H)'!$A$1:$A$288,'Copy of PY1 Data(H)'!$A$1:$CZ$288))</f>
        <v>36991</v>
      </c>
      <c r="BG247" s="180" cm="1">
        <f t="array" ref="BG247">_xlfn.XLOOKUP(BG$1,'Copy of PY1 Data(H)'!$A$1:$CZ$1,_xlfn.XLOOKUP($A247,'Copy of PY1 Data(H)'!$A$1:$A$288,'Copy of PY1 Data(H)'!$A$1:$CZ$288))</f>
        <v>1005</v>
      </c>
      <c r="BH247" s="180" cm="1">
        <f t="array" ref="BH247">_xlfn.XLOOKUP(BH$1,'Copy of PY1 Data(H)'!$A$1:$CZ$1,_xlfn.XLOOKUP($A247,'Copy of PY1 Data(H)'!$A$1:$A$288,'Copy of PY1 Data(H)'!$A$1:$CZ$288))</f>
        <v>27365</v>
      </c>
      <c r="BI247" s="180" cm="1">
        <f t="array" ref="BI247">_xlfn.XLOOKUP(BI$1,'Copy of PY1 Data(H)'!$A$1:$CZ$1,_xlfn.XLOOKUP($A247,'Copy of PY1 Data(H)'!$A$1:$A$288,'Copy of PY1 Data(H)'!$A$1:$CZ$288))</f>
        <v>14196</v>
      </c>
      <c r="BJ247" s="180" cm="1">
        <f t="array" ref="BJ247">_xlfn.XLOOKUP(BJ$1,'Copy of PY1 Data(H)'!$A$1:$CZ$1,_xlfn.XLOOKUP($A247,'Copy of PY1 Data(H)'!$A$1:$A$288,'Copy of PY1 Data(H)'!$A$1:$CZ$288))</f>
        <v>1733</v>
      </c>
      <c r="BK247" s="180" cm="1">
        <f t="array" ref="BK247">_xlfn.XLOOKUP(BK$1,'Copy of PY1 Data(H)'!$A$1:$CZ$1,_xlfn.XLOOKUP($A247,'Copy of PY1 Data(H)'!$A$1:$A$288,'Copy of PY1 Data(H)'!$A$1:$CZ$288))</f>
        <v>0</v>
      </c>
      <c r="BL247" s="180" cm="1">
        <f t="array" ref="BL247">_xlfn.XLOOKUP(BL$1,'Copy of PY1 Data(H)'!$A$1:$CZ$1,_xlfn.XLOOKUP($A247,'Copy of PY1 Data(H)'!$A$1:$A$288,'Copy of PY1 Data(H)'!$A$1:$CZ$288))</f>
        <v>157079</v>
      </c>
      <c r="BM247" s="180" cm="1">
        <f t="array" ref="BM247">_xlfn.XLOOKUP(BM$1,'Copy of PY1 Data(H)'!$A$1:$CZ$1,_xlfn.XLOOKUP($A247,'Copy of PY1 Data(H)'!$A$1:$A$288,'Copy of PY1 Data(H)'!$A$1:$CZ$288))</f>
        <v>118960</v>
      </c>
      <c r="BN247" s="180" cm="1">
        <f t="array" ref="BN247">_xlfn.XLOOKUP(BN$1,'Copy of PY1 Data(H)'!$A$1:$CZ$1,_xlfn.XLOOKUP($A247,'Copy of PY1 Data(H)'!$A$1:$A$288,'Copy of PY1 Data(H)'!$A$1:$CZ$288))</f>
        <v>29425</v>
      </c>
      <c r="BO247" s="180" cm="1">
        <f t="array" ref="BO247">_xlfn.XLOOKUP(BO$1,'Copy of PY1 Data(H)'!$A$1:$CZ$1,_xlfn.XLOOKUP($A247,'Copy of PY1 Data(H)'!$A$1:$A$288,'Copy of PY1 Data(H)'!$A$1:$CZ$288))</f>
        <v>289004</v>
      </c>
      <c r="BP247" s="180" cm="1">
        <f t="array" ref="BP247">_xlfn.XLOOKUP(BP$1,'Copy of PY1 Data(H)'!$A$1:$CZ$1,_xlfn.XLOOKUP($A247,'Copy of PY1 Data(H)'!$A$1:$A$288,'Copy of PY1 Data(H)'!$A$1:$CZ$288))</f>
        <v>450490</v>
      </c>
      <c r="BQ247" s="180" cm="1">
        <f t="array" ref="BQ247">_xlfn.XLOOKUP(BQ$1,'Copy of PY1 Data(H)'!$A$1:$CZ$1,_xlfn.XLOOKUP($A247,'Copy of PY1 Data(H)'!$A$1:$A$288,'Copy of PY1 Data(H)'!$A$1:$CZ$288))</f>
        <v>5849</v>
      </c>
      <c r="BR247" s="180" cm="1">
        <f t="array" ref="BR247">_xlfn.XLOOKUP(BR$1,'Copy of PY1 Data(H)'!$A$1:$CZ$1,_xlfn.XLOOKUP($A247,'Copy of PY1 Data(H)'!$A$1:$A$288,'Copy of PY1 Data(H)'!$A$1:$CZ$288))</f>
        <v>18090</v>
      </c>
      <c r="BS247" s="180" cm="1">
        <f t="array" ref="BS247">_xlfn.XLOOKUP(BS$1,'Copy of PY1 Data(H)'!$A$1:$CZ$1,_xlfn.XLOOKUP($A247,'Copy of PY1 Data(H)'!$A$1:$A$288,'Copy of PY1 Data(H)'!$A$1:$CZ$288))</f>
        <v>1977</v>
      </c>
      <c r="BT247" s="180" cm="1">
        <f t="array" ref="BT247">_xlfn.XLOOKUP(BT$1,'Copy of PY1 Data(H)'!$A$1:$CZ$1,_xlfn.XLOOKUP($A247,'Copy of PY1 Data(H)'!$A$1:$A$288,'Copy of PY1 Data(H)'!$A$1:$CZ$288))</f>
        <v>0</v>
      </c>
      <c r="BU247" s="180" cm="1">
        <f t="array" ref="BU247">_xlfn.XLOOKUP(BU$1,'Copy of PY1 Data(H)'!$A$1:$CZ$1,_xlfn.XLOOKUP($A247,'Copy of PY1 Data(H)'!$A$1:$A$288,'Copy of PY1 Data(H)'!$A$1:$CZ$288))</f>
        <v>3462</v>
      </c>
      <c r="BV247" s="180" cm="1">
        <f t="array" ref="BV247">_xlfn.XLOOKUP(BV$1,'Copy of PY1 Data(H)'!$A$1:$CZ$1,_xlfn.XLOOKUP($A247,'Copy of PY1 Data(H)'!$A$1:$A$288,'Copy of PY1 Data(H)'!$A$1:$CZ$288))</f>
        <v>6984</v>
      </c>
      <c r="BW247" s="180" cm="1">
        <f t="array" ref="BW247">_xlfn.XLOOKUP(BW$1,'Copy of PY1 Data(H)'!$A$1:$CZ$1,_xlfn.XLOOKUP($A247,'Copy of PY1 Data(H)'!$A$1:$A$288,'Copy of PY1 Data(H)'!$A$1:$CZ$288))</f>
        <v>36250</v>
      </c>
      <c r="BX247" s="180" cm="1">
        <f t="array" ref="BX247">_xlfn.XLOOKUP(BX$1,'Copy of PY1 Data(H)'!$A$1:$CZ$1,_xlfn.XLOOKUP($A247,'Copy of PY1 Data(H)'!$A$1:$A$288,'Copy of PY1 Data(H)'!$A$1:$CZ$288))</f>
        <v>7423</v>
      </c>
      <c r="BY247" s="180" cm="1">
        <f t="array" ref="BY247">_xlfn.XLOOKUP(BY$1,'Copy of PY1 Data(H)'!$A$1:$CZ$1,_xlfn.XLOOKUP($A247,'Copy of PY1 Data(H)'!$A$1:$A$288,'Copy of PY1 Data(H)'!$A$1:$CZ$288))</f>
        <v>42859</v>
      </c>
      <c r="BZ247" s="180" cm="1">
        <f t="array" ref="BZ247">_xlfn.XLOOKUP(BZ$1,'Copy of PY1 Data(H)'!$A$1:$CZ$1,_xlfn.XLOOKUP($A247,'Copy of PY1 Data(H)'!$A$1:$A$288,'Copy of PY1 Data(H)'!$A$1:$CZ$288))</f>
        <v>2733</v>
      </c>
      <c r="CA247" s="180" cm="1">
        <f t="array" ref="CA247">_xlfn.XLOOKUP(CA$1,'Copy of PY1 Data(H)'!$A$1:$CZ$1,_xlfn.XLOOKUP($A247,'Copy of PY1 Data(H)'!$A$1:$A$288,'Copy of PY1 Data(H)'!$A$1:$CZ$288))</f>
        <v>28467</v>
      </c>
      <c r="CB247" s="180" cm="1">
        <f t="array" ref="CB247">_xlfn.XLOOKUP(CB$1,'Copy of PY1 Data(H)'!$A$1:$CZ$1,_xlfn.XLOOKUP($A247,'Copy of PY1 Data(H)'!$A$1:$A$288,'Copy of PY1 Data(H)'!$A$1:$CZ$288))</f>
        <v>11463</v>
      </c>
      <c r="CC247" s="180" cm="1">
        <f t="array" ref="CC247">_xlfn.XLOOKUP(CC$1,'Copy of PY1 Data(H)'!$A$1:$CZ$1,_xlfn.XLOOKUP($A247,'Copy of PY1 Data(H)'!$A$1:$A$288,'Copy of PY1 Data(H)'!$A$1:$CZ$288))</f>
        <v>47722</v>
      </c>
      <c r="CD247" s="180" cm="1">
        <f t="array" ref="CD247">_xlfn.XLOOKUP(CD$1,'Copy of PY1 Data(H)'!$A$1:$CZ$1,_xlfn.XLOOKUP($A247,'Copy of PY1 Data(H)'!$A$1:$A$288,'Copy of PY1 Data(H)'!$A$1:$CZ$288))</f>
        <v>108587</v>
      </c>
    </row>
    <row r="248" spans="1:82" s="632" customFormat="1" x14ac:dyDescent="0.3">
      <c r="A248" s="632">
        <v>531</v>
      </c>
      <c r="B248" s="180"/>
      <c r="C248" s="180"/>
      <c r="D248" s="180" cm="1">
        <f t="array" ref="D248">_xlfn.XLOOKUP(D$1,'Copy of PY1 Data(H)'!$A$1:$CZ$1,_xlfn.XLOOKUP($A248,'Copy of PY1 Data(H)'!$A$1:$A$288,'Copy of PY1 Data(H)'!$A$1:$CZ$288))</f>
        <v>0</v>
      </c>
      <c r="E248" s="180" cm="1">
        <f t="array" ref="E248">_xlfn.XLOOKUP(E$1,'Copy of PY1 Data(H)'!$A$1:$CZ$1,_xlfn.XLOOKUP($A248,'Copy of PY1 Data(H)'!$A$1:$A$288,'Copy of PY1 Data(H)'!$A$1:$CZ$288))</f>
        <v>0</v>
      </c>
      <c r="F248" s="180" cm="1">
        <f t="array" ref="F248">_xlfn.XLOOKUP(F$1,'Copy of PY1 Data(H)'!$A$1:$CZ$1,_xlfn.XLOOKUP($A248,'Copy of PY1 Data(H)'!$A$1:$A$288,'Copy of PY1 Data(H)'!$A$1:$CZ$288))</f>
        <v>0</v>
      </c>
      <c r="G248" s="180" cm="1">
        <f t="array" ref="G248">_xlfn.XLOOKUP(G$1,'Copy of PY1 Data(H)'!$A$1:$CZ$1,_xlfn.XLOOKUP($A248,'Copy of PY1 Data(H)'!$A$1:$A$288,'Copy of PY1 Data(H)'!$A$1:$CZ$288))</f>
        <v>0</v>
      </c>
      <c r="H248" s="180" cm="1">
        <f t="array" ref="H248">_xlfn.XLOOKUP(H$1,'Copy of PY1 Data(H)'!$A$1:$CZ$1,_xlfn.XLOOKUP($A248,'Copy of PY1 Data(H)'!$A$1:$A$288,'Copy of PY1 Data(H)'!$A$1:$CZ$288))</f>
        <v>0</v>
      </c>
      <c r="I248" s="180" cm="1">
        <f t="array" ref="I248">_xlfn.XLOOKUP(I$1,'Copy of PY1 Data(H)'!$A$1:$CZ$1,_xlfn.XLOOKUP($A248,'Copy of PY1 Data(H)'!$A$1:$A$288,'Copy of PY1 Data(H)'!$A$1:$CZ$288))</f>
        <v>0</v>
      </c>
      <c r="J248" s="180" cm="1">
        <f t="array" ref="J248">_xlfn.XLOOKUP(J$1,'Copy of PY1 Data(H)'!$A$1:$CZ$1,_xlfn.XLOOKUP($A248,'Copy of PY1 Data(H)'!$A$1:$A$288,'Copy of PY1 Data(H)'!$A$1:$CZ$288))</f>
        <v>0</v>
      </c>
      <c r="K248" s="180" cm="1">
        <f t="array" ref="K248">_xlfn.XLOOKUP(K$1,'Copy of PY1 Data(H)'!$A$1:$CZ$1,_xlfn.XLOOKUP($A248,'Copy of PY1 Data(H)'!$A$1:$A$288,'Copy of PY1 Data(H)'!$A$1:$CZ$288))</f>
        <v>9</v>
      </c>
      <c r="L248" s="180" cm="1">
        <f t="array" ref="L248">_xlfn.XLOOKUP(L$1,'Copy of PY1 Data(H)'!$A$1:$CZ$1,_xlfn.XLOOKUP($A248,'Copy of PY1 Data(H)'!$A$1:$A$288,'Copy of PY1 Data(H)'!$A$1:$CZ$288))</f>
        <v>0</v>
      </c>
      <c r="M248" s="180" cm="1">
        <f t="array" ref="M248">_xlfn.XLOOKUP(M$1,'Copy of PY1 Data(H)'!$A$1:$CZ$1,_xlfn.XLOOKUP($A248,'Copy of PY1 Data(H)'!$A$1:$A$288,'Copy of PY1 Data(H)'!$A$1:$CZ$288))</f>
        <v>0</v>
      </c>
      <c r="N248" s="180" cm="1">
        <f t="array" ref="N248">_xlfn.XLOOKUP(N$1,'Copy of PY1 Data(H)'!$A$1:$CZ$1,_xlfn.XLOOKUP($A248,'Copy of PY1 Data(H)'!$A$1:$A$288,'Copy of PY1 Data(H)'!$A$1:$CZ$288))</f>
        <v>0</v>
      </c>
      <c r="O248" s="180" cm="1">
        <f t="array" ref="O248">_xlfn.XLOOKUP(O$1,'Copy of PY1 Data(H)'!$A$1:$CZ$1,_xlfn.XLOOKUP($A248,'Copy of PY1 Data(H)'!$A$1:$A$288,'Copy of PY1 Data(H)'!$A$1:$CZ$288))</f>
        <v>1538</v>
      </c>
      <c r="P248" s="180" cm="1">
        <f t="array" ref="P248">_xlfn.XLOOKUP(P$1,'Copy of PY1 Data(H)'!$A$1:$CZ$1,_xlfn.XLOOKUP($A248,'Copy of PY1 Data(H)'!$A$1:$A$288,'Copy of PY1 Data(H)'!$A$1:$CZ$288))</f>
        <v>0</v>
      </c>
      <c r="Q248" s="180" cm="1">
        <f t="array" ref="Q248">_xlfn.XLOOKUP(Q$1,'Copy of PY1 Data(H)'!$A$1:$CZ$1,_xlfn.XLOOKUP($A248,'Copy of PY1 Data(H)'!$A$1:$A$288,'Copy of PY1 Data(H)'!$A$1:$CZ$288))</f>
        <v>0</v>
      </c>
      <c r="R248" s="180" cm="1">
        <f t="array" ref="R248">_xlfn.XLOOKUP(R$1,'Copy of PY1 Data(H)'!$A$1:$CZ$1,_xlfn.XLOOKUP($A248,'Copy of PY1 Data(H)'!$A$1:$A$288,'Copy of PY1 Data(H)'!$A$1:$CZ$288))</f>
        <v>0</v>
      </c>
      <c r="S248" s="180" cm="1">
        <f t="array" ref="S248">_xlfn.XLOOKUP(S$1,'Copy of PY1 Data(H)'!$A$1:$CZ$1,_xlfn.XLOOKUP($A248,'Copy of PY1 Data(H)'!$A$1:$A$288,'Copy of PY1 Data(H)'!$A$1:$CZ$288))</f>
        <v>0</v>
      </c>
      <c r="T248" s="180" cm="1">
        <f t="array" ref="T248">_xlfn.XLOOKUP(T$1,'Copy of PY1 Data(H)'!$A$1:$CZ$1,_xlfn.XLOOKUP($A248,'Copy of PY1 Data(H)'!$A$1:$A$288,'Copy of PY1 Data(H)'!$A$1:$CZ$288))</f>
        <v>0</v>
      </c>
      <c r="U248" s="180" cm="1">
        <f t="array" ref="U248">_xlfn.XLOOKUP(U$1,'Copy of PY1 Data(H)'!$A$1:$CZ$1,_xlfn.XLOOKUP($A248,'Copy of PY1 Data(H)'!$A$1:$A$288,'Copy of PY1 Data(H)'!$A$1:$CZ$288))</f>
        <v>0</v>
      </c>
      <c r="V248" s="180" cm="1">
        <f t="array" ref="V248">_xlfn.XLOOKUP(V$1,'Copy of PY1 Data(H)'!$A$1:$CZ$1,_xlfn.XLOOKUP($A248,'Copy of PY1 Data(H)'!$A$1:$A$288,'Copy of PY1 Data(H)'!$A$1:$CZ$288))</f>
        <v>0</v>
      </c>
      <c r="W248" s="180" cm="1">
        <f t="array" ref="W248">_xlfn.XLOOKUP(W$1,'Copy of PY1 Data(H)'!$A$1:$CZ$1,_xlfn.XLOOKUP($A248,'Copy of PY1 Data(H)'!$A$1:$A$288,'Copy of PY1 Data(H)'!$A$1:$CZ$288))</f>
        <v>0</v>
      </c>
      <c r="X248" s="180" cm="1">
        <f t="array" ref="X248">_xlfn.XLOOKUP(X$1,'Copy of PY1 Data(H)'!$A$1:$CZ$1,_xlfn.XLOOKUP($A248,'Copy of PY1 Data(H)'!$A$1:$A$288,'Copy of PY1 Data(H)'!$A$1:$CZ$288))</f>
        <v>0</v>
      </c>
      <c r="Y248" s="180" cm="1">
        <f t="array" ref="Y248">_xlfn.XLOOKUP(Y$1,'Copy of PY1 Data(H)'!$A$1:$CZ$1,_xlfn.XLOOKUP($A248,'Copy of PY1 Data(H)'!$A$1:$A$288,'Copy of PY1 Data(H)'!$A$1:$CZ$288))</f>
        <v>0</v>
      </c>
      <c r="Z248" s="180" cm="1">
        <f t="array" ref="Z248">_xlfn.XLOOKUP(Z$1,'Copy of PY1 Data(H)'!$A$1:$CZ$1,_xlfn.XLOOKUP($A248,'Copy of PY1 Data(H)'!$A$1:$A$288,'Copy of PY1 Data(H)'!$A$1:$CZ$288))</f>
        <v>0</v>
      </c>
      <c r="AA248" s="180" cm="1">
        <f t="array" ref="AA248">_xlfn.XLOOKUP(AA$1,'Copy of PY1 Data(H)'!$A$1:$CZ$1,_xlfn.XLOOKUP($A248,'Copy of PY1 Data(H)'!$A$1:$A$288,'Copy of PY1 Data(H)'!$A$1:$CZ$288))</f>
        <v>0</v>
      </c>
      <c r="AB248" s="180" cm="1">
        <f t="array" ref="AB248">_xlfn.XLOOKUP(AB$1,'Copy of PY1 Data(H)'!$A$1:$CZ$1,_xlfn.XLOOKUP($A248,'Copy of PY1 Data(H)'!$A$1:$A$288,'Copy of PY1 Data(H)'!$A$1:$CZ$288))</f>
        <v>77</v>
      </c>
      <c r="AC248" s="180" cm="1">
        <f t="array" ref="AC248">_xlfn.XLOOKUP(AC$1,'Copy of PY1 Data(H)'!$A$1:$CZ$1,_xlfn.XLOOKUP($A248,'Copy of PY1 Data(H)'!$A$1:$A$288,'Copy of PY1 Data(H)'!$A$1:$CZ$288))</f>
        <v>0</v>
      </c>
      <c r="AD248" s="180" cm="1">
        <f t="array" ref="AD248">_xlfn.XLOOKUP(AD$1,'Copy of PY1 Data(H)'!$A$1:$CZ$1,_xlfn.XLOOKUP($A248,'Copy of PY1 Data(H)'!$A$1:$A$288,'Copy of PY1 Data(H)'!$A$1:$CZ$288))</f>
        <v>0</v>
      </c>
      <c r="AE248" s="180" cm="1">
        <f t="array" ref="AE248">_xlfn.XLOOKUP(AE$1,'Copy of PY1 Data(H)'!$A$1:$CZ$1,_xlfn.XLOOKUP($A248,'Copy of PY1 Data(H)'!$A$1:$A$288,'Copy of PY1 Data(H)'!$A$1:$CZ$288))</f>
        <v>0</v>
      </c>
      <c r="AF248" s="180" cm="1">
        <f t="array" ref="AF248">_xlfn.XLOOKUP(AF$1,'Copy of PY1 Data(H)'!$A$1:$CZ$1,_xlfn.XLOOKUP($A248,'Copy of PY1 Data(H)'!$A$1:$A$288,'Copy of PY1 Data(H)'!$A$1:$CZ$288))</f>
        <v>0</v>
      </c>
      <c r="AG248" s="180" cm="1">
        <f t="array" ref="AG248">_xlfn.XLOOKUP(AG$1,'Copy of PY1 Data(H)'!$A$1:$CZ$1,_xlfn.XLOOKUP($A248,'Copy of PY1 Data(H)'!$A$1:$A$288,'Copy of PY1 Data(H)'!$A$1:$CZ$288))</f>
        <v>0</v>
      </c>
      <c r="AH248" s="180" cm="1">
        <f t="array" ref="AH248">_xlfn.XLOOKUP(AH$1,'Copy of PY1 Data(H)'!$A$1:$CZ$1,_xlfn.XLOOKUP($A248,'Copy of PY1 Data(H)'!$A$1:$A$288,'Copy of PY1 Data(H)'!$A$1:$CZ$288))</f>
        <v>0</v>
      </c>
      <c r="AI248" s="180" cm="1">
        <f t="array" ref="AI248">_xlfn.XLOOKUP(AI$1,'Copy of PY1 Data(H)'!$A$1:$CZ$1,_xlfn.XLOOKUP($A248,'Copy of PY1 Data(H)'!$A$1:$A$288,'Copy of PY1 Data(H)'!$A$1:$CZ$288))</f>
        <v>0</v>
      </c>
      <c r="AJ248" s="180" cm="1">
        <f t="array" ref="AJ248">_xlfn.XLOOKUP(AJ$1,'Copy of PY1 Data(H)'!$A$1:$CZ$1,_xlfn.XLOOKUP($A248,'Copy of PY1 Data(H)'!$A$1:$A$288,'Copy of PY1 Data(H)'!$A$1:$CZ$288))</f>
        <v>0</v>
      </c>
      <c r="AK248" s="180" cm="1">
        <f t="array" ref="AK248">_xlfn.XLOOKUP(AK$1,'Copy of PY1 Data(H)'!$A$1:$CZ$1,_xlfn.XLOOKUP($A248,'Copy of PY1 Data(H)'!$A$1:$A$288,'Copy of PY1 Data(H)'!$A$1:$CZ$288))</f>
        <v>0</v>
      </c>
      <c r="AL248" s="180" cm="1">
        <f t="array" ref="AL248">_xlfn.XLOOKUP(AL$1,'Copy of PY1 Data(H)'!$A$1:$CZ$1,_xlfn.XLOOKUP($A248,'Copy of PY1 Data(H)'!$A$1:$A$288,'Copy of PY1 Data(H)'!$A$1:$CZ$288))</f>
        <v>0</v>
      </c>
      <c r="AM248" s="180" cm="1">
        <f t="array" ref="AM248">_xlfn.XLOOKUP(AM$1,'Copy of PY1 Data(H)'!$A$1:$CZ$1,_xlfn.XLOOKUP($A248,'Copy of PY1 Data(H)'!$A$1:$A$288,'Copy of PY1 Data(H)'!$A$1:$CZ$288))</f>
        <v>432</v>
      </c>
      <c r="AN248" s="180" cm="1">
        <f t="array" ref="AN248">_xlfn.XLOOKUP(AN$1,'Copy of PY1 Data(H)'!$A$1:$CZ$1,_xlfn.XLOOKUP($A248,'Copy of PY1 Data(H)'!$A$1:$A$288,'Copy of PY1 Data(H)'!$A$1:$CZ$288))</f>
        <v>6423</v>
      </c>
      <c r="AO248" s="180" cm="1">
        <f t="array" ref="AO248">_xlfn.XLOOKUP(AO$1,'Copy of PY1 Data(H)'!$A$1:$CZ$1,_xlfn.XLOOKUP($A248,'Copy of PY1 Data(H)'!$A$1:$A$288,'Copy of PY1 Data(H)'!$A$1:$CZ$288))</f>
        <v>0</v>
      </c>
      <c r="AP248" s="180" cm="1">
        <f t="array" ref="AP248">_xlfn.XLOOKUP(AP$1,'Copy of PY1 Data(H)'!$A$1:$CZ$1,_xlfn.XLOOKUP($A248,'Copy of PY1 Data(H)'!$A$1:$A$288,'Copy of PY1 Data(H)'!$A$1:$CZ$288))</f>
        <v>0</v>
      </c>
      <c r="AQ248" s="180" cm="1">
        <f t="array" ref="AQ248">_xlfn.XLOOKUP(AQ$1,'Copy of PY1 Data(H)'!$A$1:$CZ$1,_xlfn.XLOOKUP($A248,'Copy of PY1 Data(H)'!$A$1:$A$288,'Copy of PY1 Data(H)'!$A$1:$CZ$288))</f>
        <v>0</v>
      </c>
      <c r="AR248" s="180" cm="1">
        <f t="array" ref="AR248">_xlfn.XLOOKUP(AR$1,'Copy of PY1 Data(H)'!$A$1:$CZ$1,_xlfn.XLOOKUP($A248,'Copy of PY1 Data(H)'!$A$1:$A$288,'Copy of PY1 Data(H)'!$A$1:$CZ$288))</f>
        <v>0</v>
      </c>
      <c r="AS248" s="180" cm="1">
        <f t="array" ref="AS248">_xlfn.XLOOKUP(AS$1,'Copy of PY1 Data(H)'!$A$1:$CZ$1,_xlfn.XLOOKUP($A248,'Copy of PY1 Data(H)'!$A$1:$A$288,'Copy of PY1 Data(H)'!$A$1:$CZ$288))</f>
        <v>0</v>
      </c>
      <c r="AT248" s="180" cm="1">
        <f t="array" ref="AT248">_xlfn.XLOOKUP(AT$1,'Copy of PY1 Data(H)'!$A$1:$CZ$1,_xlfn.XLOOKUP($A248,'Copy of PY1 Data(H)'!$A$1:$A$288,'Copy of PY1 Data(H)'!$A$1:$CZ$288))</f>
        <v>0</v>
      </c>
      <c r="AU248" s="180" cm="1">
        <f t="array" ref="AU248">_xlfn.XLOOKUP(AU$1,'Copy of PY1 Data(H)'!$A$1:$CZ$1,_xlfn.XLOOKUP($A248,'Copy of PY1 Data(H)'!$A$1:$A$288,'Copy of PY1 Data(H)'!$A$1:$CZ$288))</f>
        <v>61151</v>
      </c>
      <c r="AV248" s="180" cm="1">
        <f t="array" ref="AV248">_xlfn.XLOOKUP(AV$1,'Copy of PY1 Data(H)'!$A$1:$CZ$1,_xlfn.XLOOKUP($A248,'Copy of PY1 Data(H)'!$A$1:$A$288,'Copy of PY1 Data(H)'!$A$1:$CZ$288))</f>
        <v>0</v>
      </c>
      <c r="AW248" s="180" cm="1">
        <f t="array" ref="AW248">_xlfn.XLOOKUP(AW$1,'Copy of PY1 Data(H)'!$A$1:$CZ$1,_xlfn.XLOOKUP($A248,'Copy of PY1 Data(H)'!$A$1:$A$288,'Copy of PY1 Data(H)'!$A$1:$CZ$288))</f>
        <v>0</v>
      </c>
      <c r="AX248" s="180" cm="1">
        <f t="array" ref="AX248">_xlfn.XLOOKUP(AX$1,'Copy of PY1 Data(H)'!$A$1:$CZ$1,_xlfn.XLOOKUP($A248,'Copy of PY1 Data(H)'!$A$1:$A$288,'Copy of PY1 Data(H)'!$A$1:$CZ$288))</f>
        <v>0</v>
      </c>
      <c r="AY248" s="180" cm="1">
        <f t="array" ref="AY248">_xlfn.XLOOKUP(AY$1,'Copy of PY1 Data(H)'!$A$1:$CZ$1,_xlfn.XLOOKUP($A248,'Copy of PY1 Data(H)'!$A$1:$A$288,'Copy of PY1 Data(H)'!$A$1:$CZ$288))</f>
        <v>0</v>
      </c>
      <c r="AZ248" s="180" cm="1">
        <f t="array" ref="AZ248">_xlfn.XLOOKUP(AZ$1,'Copy of PY1 Data(H)'!$A$1:$CZ$1,_xlfn.XLOOKUP($A248,'Copy of PY1 Data(H)'!$A$1:$A$288,'Copy of PY1 Data(H)'!$A$1:$CZ$288))</f>
        <v>0</v>
      </c>
      <c r="BA248" s="180" cm="1">
        <f t="array" ref="BA248">_xlfn.XLOOKUP(BA$1,'Copy of PY1 Data(H)'!$A$1:$CZ$1,_xlfn.XLOOKUP($A248,'Copy of PY1 Data(H)'!$A$1:$A$288,'Copy of PY1 Data(H)'!$A$1:$CZ$288))</f>
        <v>0</v>
      </c>
      <c r="BB248" s="180" cm="1">
        <f t="array" ref="BB248">_xlfn.XLOOKUP(BB$1,'Copy of PY1 Data(H)'!$A$1:$CZ$1,_xlfn.XLOOKUP($A248,'Copy of PY1 Data(H)'!$A$1:$A$288,'Copy of PY1 Data(H)'!$A$1:$CZ$288))</f>
        <v>0</v>
      </c>
      <c r="BC248" s="180" cm="1">
        <f t="array" ref="BC248">_xlfn.XLOOKUP(BC$1,'Copy of PY1 Data(H)'!$A$1:$CZ$1,_xlfn.XLOOKUP($A248,'Copy of PY1 Data(H)'!$A$1:$A$288,'Copy of PY1 Data(H)'!$A$1:$CZ$288))</f>
        <v>0</v>
      </c>
      <c r="BD248" s="180" cm="1">
        <f t="array" ref="BD248">_xlfn.XLOOKUP(BD$1,'Copy of PY1 Data(H)'!$A$1:$CZ$1,_xlfn.XLOOKUP($A248,'Copy of PY1 Data(H)'!$A$1:$A$288,'Copy of PY1 Data(H)'!$A$1:$CZ$288))</f>
        <v>40</v>
      </c>
      <c r="BE248" s="180" cm="1">
        <f t="array" ref="BE248">_xlfn.XLOOKUP(BE$1,'Copy of PY1 Data(H)'!$A$1:$CZ$1,_xlfn.XLOOKUP($A248,'Copy of PY1 Data(H)'!$A$1:$A$288,'Copy of PY1 Data(H)'!$A$1:$CZ$288))</f>
        <v>0</v>
      </c>
      <c r="BF248" s="180" cm="1">
        <f t="array" ref="BF248">_xlfn.XLOOKUP(BF$1,'Copy of PY1 Data(H)'!$A$1:$CZ$1,_xlfn.XLOOKUP($A248,'Copy of PY1 Data(H)'!$A$1:$A$288,'Copy of PY1 Data(H)'!$A$1:$CZ$288))</f>
        <v>0</v>
      </c>
      <c r="BG248" s="180" cm="1">
        <f t="array" ref="BG248">_xlfn.XLOOKUP(BG$1,'Copy of PY1 Data(H)'!$A$1:$CZ$1,_xlfn.XLOOKUP($A248,'Copy of PY1 Data(H)'!$A$1:$A$288,'Copy of PY1 Data(H)'!$A$1:$CZ$288))</f>
        <v>0</v>
      </c>
      <c r="BH248" s="180" cm="1">
        <f t="array" ref="BH248">_xlfn.XLOOKUP(BH$1,'Copy of PY1 Data(H)'!$A$1:$CZ$1,_xlfn.XLOOKUP($A248,'Copy of PY1 Data(H)'!$A$1:$A$288,'Copy of PY1 Data(H)'!$A$1:$CZ$288))</f>
        <v>0</v>
      </c>
      <c r="BI248" s="180" cm="1">
        <f t="array" ref="BI248">_xlfn.XLOOKUP(BI$1,'Copy of PY1 Data(H)'!$A$1:$CZ$1,_xlfn.XLOOKUP($A248,'Copy of PY1 Data(H)'!$A$1:$A$288,'Copy of PY1 Data(H)'!$A$1:$CZ$288))</f>
        <v>838</v>
      </c>
      <c r="BJ248" s="180" cm="1">
        <f t="array" ref="BJ248">_xlfn.XLOOKUP(BJ$1,'Copy of PY1 Data(H)'!$A$1:$CZ$1,_xlfn.XLOOKUP($A248,'Copy of PY1 Data(H)'!$A$1:$A$288,'Copy of PY1 Data(H)'!$A$1:$CZ$288))</f>
        <v>0</v>
      </c>
      <c r="BK248" s="180" cm="1">
        <f t="array" ref="BK248">_xlfn.XLOOKUP(BK$1,'Copy of PY1 Data(H)'!$A$1:$CZ$1,_xlfn.XLOOKUP($A248,'Copy of PY1 Data(H)'!$A$1:$A$288,'Copy of PY1 Data(H)'!$A$1:$CZ$288))</f>
        <v>0</v>
      </c>
      <c r="BL248" s="180" cm="1">
        <f t="array" ref="BL248">_xlfn.XLOOKUP(BL$1,'Copy of PY1 Data(H)'!$A$1:$CZ$1,_xlfn.XLOOKUP($A248,'Copy of PY1 Data(H)'!$A$1:$A$288,'Copy of PY1 Data(H)'!$A$1:$CZ$288))</f>
        <v>0</v>
      </c>
      <c r="BM248" s="180" cm="1">
        <f t="array" ref="BM248">_xlfn.XLOOKUP(BM$1,'Copy of PY1 Data(H)'!$A$1:$CZ$1,_xlfn.XLOOKUP($A248,'Copy of PY1 Data(H)'!$A$1:$A$288,'Copy of PY1 Data(H)'!$A$1:$CZ$288))</f>
        <v>6319</v>
      </c>
      <c r="BN248" s="180" cm="1">
        <f t="array" ref="BN248">_xlfn.XLOOKUP(BN$1,'Copy of PY1 Data(H)'!$A$1:$CZ$1,_xlfn.XLOOKUP($A248,'Copy of PY1 Data(H)'!$A$1:$A$288,'Copy of PY1 Data(H)'!$A$1:$CZ$288))</f>
        <v>0</v>
      </c>
      <c r="BO248" s="180" cm="1">
        <f t="array" ref="BO248">_xlfn.XLOOKUP(BO$1,'Copy of PY1 Data(H)'!$A$1:$CZ$1,_xlfn.XLOOKUP($A248,'Copy of PY1 Data(H)'!$A$1:$A$288,'Copy of PY1 Data(H)'!$A$1:$CZ$288))</f>
        <v>0</v>
      </c>
      <c r="BP248" s="180" cm="1">
        <f t="array" ref="BP248">_xlfn.XLOOKUP(BP$1,'Copy of PY1 Data(H)'!$A$1:$CZ$1,_xlfn.XLOOKUP($A248,'Copy of PY1 Data(H)'!$A$1:$A$288,'Copy of PY1 Data(H)'!$A$1:$CZ$288))</f>
        <v>9329</v>
      </c>
      <c r="BQ248" s="180" cm="1">
        <f t="array" ref="BQ248">_xlfn.XLOOKUP(BQ$1,'Copy of PY1 Data(H)'!$A$1:$CZ$1,_xlfn.XLOOKUP($A248,'Copy of PY1 Data(H)'!$A$1:$A$288,'Copy of PY1 Data(H)'!$A$1:$CZ$288))</f>
        <v>0</v>
      </c>
      <c r="BR248" s="180" cm="1">
        <f t="array" ref="BR248">_xlfn.XLOOKUP(BR$1,'Copy of PY1 Data(H)'!$A$1:$CZ$1,_xlfn.XLOOKUP($A248,'Copy of PY1 Data(H)'!$A$1:$A$288,'Copy of PY1 Data(H)'!$A$1:$CZ$288))</f>
        <v>0</v>
      </c>
      <c r="BS248" s="180" cm="1">
        <f t="array" ref="BS248">_xlfn.XLOOKUP(BS$1,'Copy of PY1 Data(H)'!$A$1:$CZ$1,_xlfn.XLOOKUP($A248,'Copy of PY1 Data(H)'!$A$1:$A$288,'Copy of PY1 Data(H)'!$A$1:$CZ$288))</f>
        <v>0</v>
      </c>
      <c r="BT248" s="180" cm="1">
        <f t="array" ref="BT248">_xlfn.XLOOKUP(BT$1,'Copy of PY1 Data(H)'!$A$1:$CZ$1,_xlfn.XLOOKUP($A248,'Copy of PY1 Data(H)'!$A$1:$A$288,'Copy of PY1 Data(H)'!$A$1:$CZ$288))</f>
        <v>0</v>
      </c>
      <c r="BU248" s="180" cm="1">
        <f t="array" ref="BU248">_xlfn.XLOOKUP(BU$1,'Copy of PY1 Data(H)'!$A$1:$CZ$1,_xlfn.XLOOKUP($A248,'Copy of PY1 Data(H)'!$A$1:$A$288,'Copy of PY1 Data(H)'!$A$1:$CZ$288))</f>
        <v>53</v>
      </c>
      <c r="BV248" s="180" cm="1">
        <f t="array" ref="BV248">_xlfn.XLOOKUP(BV$1,'Copy of PY1 Data(H)'!$A$1:$CZ$1,_xlfn.XLOOKUP($A248,'Copy of PY1 Data(H)'!$A$1:$A$288,'Copy of PY1 Data(H)'!$A$1:$CZ$288))</f>
        <v>0</v>
      </c>
      <c r="BW248" s="180" cm="1">
        <f t="array" ref="BW248">_xlfn.XLOOKUP(BW$1,'Copy of PY1 Data(H)'!$A$1:$CZ$1,_xlfn.XLOOKUP($A248,'Copy of PY1 Data(H)'!$A$1:$A$288,'Copy of PY1 Data(H)'!$A$1:$CZ$288))</f>
        <v>0</v>
      </c>
      <c r="BX248" s="180" cm="1">
        <f t="array" ref="BX248">_xlfn.XLOOKUP(BX$1,'Copy of PY1 Data(H)'!$A$1:$CZ$1,_xlfn.XLOOKUP($A248,'Copy of PY1 Data(H)'!$A$1:$A$288,'Copy of PY1 Data(H)'!$A$1:$CZ$288))</f>
        <v>0</v>
      </c>
      <c r="BY248" s="180" cm="1">
        <f t="array" ref="BY248">_xlfn.XLOOKUP(BY$1,'Copy of PY1 Data(H)'!$A$1:$CZ$1,_xlfn.XLOOKUP($A248,'Copy of PY1 Data(H)'!$A$1:$A$288,'Copy of PY1 Data(H)'!$A$1:$CZ$288))</f>
        <v>20407</v>
      </c>
      <c r="BZ248" s="180" cm="1">
        <f t="array" ref="BZ248">_xlfn.XLOOKUP(BZ$1,'Copy of PY1 Data(H)'!$A$1:$CZ$1,_xlfn.XLOOKUP($A248,'Copy of PY1 Data(H)'!$A$1:$A$288,'Copy of PY1 Data(H)'!$A$1:$CZ$288))</f>
        <v>89</v>
      </c>
      <c r="CA248" s="180" cm="1">
        <f t="array" ref="CA248">_xlfn.XLOOKUP(CA$1,'Copy of PY1 Data(H)'!$A$1:$CZ$1,_xlfn.XLOOKUP($A248,'Copy of PY1 Data(H)'!$A$1:$A$288,'Copy of PY1 Data(H)'!$A$1:$CZ$288))</f>
        <v>0</v>
      </c>
      <c r="CB248" s="180" cm="1">
        <f t="array" ref="CB248">_xlfn.XLOOKUP(CB$1,'Copy of PY1 Data(H)'!$A$1:$CZ$1,_xlfn.XLOOKUP($A248,'Copy of PY1 Data(H)'!$A$1:$A$288,'Copy of PY1 Data(H)'!$A$1:$CZ$288))</f>
        <v>0</v>
      </c>
      <c r="CC248" s="180" cm="1">
        <f t="array" ref="CC248">_xlfn.XLOOKUP(CC$1,'Copy of PY1 Data(H)'!$A$1:$CZ$1,_xlfn.XLOOKUP($A248,'Copy of PY1 Data(H)'!$A$1:$A$288,'Copy of PY1 Data(H)'!$A$1:$CZ$288))</f>
        <v>12640</v>
      </c>
      <c r="CD248" s="180" cm="1">
        <f t="array" ref="CD248">_xlfn.XLOOKUP(CD$1,'Copy of PY1 Data(H)'!$A$1:$CZ$1,_xlfn.XLOOKUP($A248,'Copy of PY1 Data(H)'!$A$1:$A$288,'Copy of PY1 Data(H)'!$A$1:$CZ$288))</f>
        <v>0</v>
      </c>
    </row>
    <row r="249" spans="1:82" s="632" customFormat="1" x14ac:dyDescent="0.3">
      <c r="A249" s="632">
        <v>61</v>
      </c>
      <c r="B249" s="180"/>
      <c r="C249" s="180"/>
      <c r="D249" s="180" cm="1">
        <f t="array" ref="D249">_xlfn.XLOOKUP(D$1,'Copy of PY1 Data(H)'!$A$1:$CZ$1,_xlfn.XLOOKUP($A249,'Copy of PY1 Data(H)'!$A$1:$A$288,'Copy of PY1 Data(H)'!$A$1:$CZ$288))</f>
        <v>85.34</v>
      </c>
      <c r="E249" s="180" cm="1">
        <f t="array" ref="E249">_xlfn.XLOOKUP(E$1,'Copy of PY1 Data(H)'!$A$1:$CZ$1,_xlfn.XLOOKUP($A249,'Copy of PY1 Data(H)'!$A$1:$A$288,'Copy of PY1 Data(H)'!$A$1:$CZ$288))</f>
        <v>94.6</v>
      </c>
      <c r="F249" s="180" cm="1">
        <f t="array" ref="F249">_xlfn.XLOOKUP(F$1,'Copy of PY1 Data(H)'!$A$1:$CZ$1,_xlfn.XLOOKUP($A249,'Copy of PY1 Data(H)'!$A$1:$A$288,'Copy of PY1 Data(H)'!$A$1:$CZ$288))</f>
        <v>99.81</v>
      </c>
      <c r="G249" s="180" cm="1">
        <f t="array" ref="G249">_xlfn.XLOOKUP(G$1,'Copy of PY1 Data(H)'!$A$1:$CZ$1,_xlfn.XLOOKUP($A249,'Copy of PY1 Data(H)'!$A$1:$A$288,'Copy of PY1 Data(H)'!$A$1:$CZ$288))</f>
        <v>99.68</v>
      </c>
      <c r="H249" s="180" cm="1">
        <f t="array" ref="H249">_xlfn.XLOOKUP(H$1,'Copy of PY1 Data(H)'!$A$1:$CZ$1,_xlfn.XLOOKUP($A249,'Copy of PY1 Data(H)'!$A$1:$A$288,'Copy of PY1 Data(H)'!$A$1:$CZ$288))</f>
        <v>97.41</v>
      </c>
      <c r="I249" s="180" cm="1">
        <f t="array" ref="I249">_xlfn.XLOOKUP(I$1,'Copy of PY1 Data(H)'!$A$1:$CZ$1,_xlfn.XLOOKUP($A249,'Copy of PY1 Data(H)'!$A$1:$A$288,'Copy of PY1 Data(H)'!$A$1:$CZ$288))</f>
        <v>98.38</v>
      </c>
      <c r="J249" s="180" cm="1">
        <f t="array" ref="J249">_xlfn.XLOOKUP(J$1,'Copy of PY1 Data(H)'!$A$1:$CZ$1,_xlfn.XLOOKUP($A249,'Copy of PY1 Data(H)'!$A$1:$A$288,'Copy of PY1 Data(H)'!$A$1:$CZ$288))</f>
        <v>98.98</v>
      </c>
      <c r="K249" s="180" cm="1">
        <f t="array" ref="K249">_xlfn.XLOOKUP(K$1,'Copy of PY1 Data(H)'!$A$1:$CZ$1,_xlfn.XLOOKUP($A249,'Copy of PY1 Data(H)'!$A$1:$A$288,'Copy of PY1 Data(H)'!$A$1:$CZ$288))</f>
        <v>96.57</v>
      </c>
      <c r="L249" s="180" cm="1">
        <f t="array" ref="L249">_xlfn.XLOOKUP(L$1,'Copy of PY1 Data(H)'!$A$1:$CZ$1,_xlfn.XLOOKUP($A249,'Copy of PY1 Data(H)'!$A$1:$A$288,'Copy of PY1 Data(H)'!$A$1:$CZ$288))</f>
        <v>98.63</v>
      </c>
      <c r="M249" s="180" cm="1">
        <f t="array" ref="M249">_xlfn.XLOOKUP(M$1,'Copy of PY1 Data(H)'!$A$1:$CZ$1,_xlfn.XLOOKUP($A249,'Copy of PY1 Data(H)'!$A$1:$A$288,'Copy of PY1 Data(H)'!$A$1:$CZ$288))</f>
        <v>99.16</v>
      </c>
      <c r="N249" s="180" cm="1">
        <f t="array" ref="N249">_xlfn.XLOOKUP(N$1,'Copy of PY1 Data(H)'!$A$1:$CZ$1,_xlfn.XLOOKUP($A249,'Copy of PY1 Data(H)'!$A$1:$A$288,'Copy of PY1 Data(H)'!$A$1:$CZ$288))</f>
        <v>99.95</v>
      </c>
      <c r="O249" s="180" cm="1">
        <f t="array" ref="O249">_xlfn.XLOOKUP(O$1,'Copy of PY1 Data(H)'!$A$1:$CZ$1,_xlfn.XLOOKUP($A249,'Copy of PY1 Data(H)'!$A$1:$A$288,'Copy of PY1 Data(H)'!$A$1:$CZ$288))</f>
        <v>99.2</v>
      </c>
      <c r="P249" s="180" cm="1">
        <f t="array" ref="P249">_xlfn.XLOOKUP(P$1,'Copy of PY1 Data(H)'!$A$1:$CZ$1,_xlfn.XLOOKUP($A249,'Copy of PY1 Data(H)'!$A$1:$A$288,'Copy of PY1 Data(H)'!$A$1:$CZ$288))</f>
        <v>91.82</v>
      </c>
      <c r="Q249" s="180" cm="1">
        <f t="array" ref="Q249">_xlfn.XLOOKUP(Q$1,'Copy of PY1 Data(H)'!$A$1:$CZ$1,_xlfn.XLOOKUP($A249,'Copy of PY1 Data(H)'!$A$1:$A$288,'Copy of PY1 Data(H)'!$A$1:$CZ$288))</f>
        <v>99.43</v>
      </c>
      <c r="R249" s="180" cm="1">
        <f t="array" ref="R249">_xlfn.XLOOKUP(R$1,'Copy of PY1 Data(H)'!$A$1:$CZ$1,_xlfn.XLOOKUP($A249,'Copy of PY1 Data(H)'!$A$1:$A$288,'Copy of PY1 Data(H)'!$A$1:$CZ$288))</f>
        <v>99.72</v>
      </c>
      <c r="S249" s="180" cm="1">
        <f t="array" ref="S249">_xlfn.XLOOKUP(S$1,'Copy of PY1 Data(H)'!$A$1:$CZ$1,_xlfn.XLOOKUP($A249,'Copy of PY1 Data(H)'!$A$1:$A$288,'Copy of PY1 Data(H)'!$A$1:$CZ$288))</f>
        <v>97.35</v>
      </c>
      <c r="T249" s="180" cm="1">
        <f t="array" ref="T249">_xlfn.XLOOKUP(T$1,'Copy of PY1 Data(H)'!$A$1:$CZ$1,_xlfn.XLOOKUP($A249,'Copy of PY1 Data(H)'!$A$1:$A$288,'Copy of PY1 Data(H)'!$A$1:$CZ$288))</f>
        <v>99.83</v>
      </c>
      <c r="U249" s="180" cm="1">
        <f t="array" ref="U249">_xlfn.XLOOKUP(U$1,'Copy of PY1 Data(H)'!$A$1:$CZ$1,_xlfn.XLOOKUP($A249,'Copy of PY1 Data(H)'!$A$1:$A$288,'Copy of PY1 Data(H)'!$A$1:$CZ$288))</f>
        <v>98.8</v>
      </c>
      <c r="V249" s="180" cm="1">
        <f t="array" ref="V249">_xlfn.XLOOKUP(V$1,'Copy of PY1 Data(H)'!$A$1:$CZ$1,_xlfn.XLOOKUP($A249,'Copy of PY1 Data(H)'!$A$1:$A$288,'Copy of PY1 Data(H)'!$A$1:$CZ$288))</f>
        <v>96.83</v>
      </c>
      <c r="W249" s="180" cm="1">
        <f t="array" ref="W249">_xlfn.XLOOKUP(W$1,'Copy of PY1 Data(H)'!$A$1:$CZ$1,_xlfn.XLOOKUP($A249,'Copy of PY1 Data(H)'!$A$1:$A$288,'Copy of PY1 Data(H)'!$A$1:$CZ$288))</f>
        <v>0</v>
      </c>
      <c r="X249" s="180" cm="1">
        <f t="array" ref="X249">_xlfn.XLOOKUP(X$1,'Copy of PY1 Data(H)'!$A$1:$CZ$1,_xlfn.XLOOKUP($A249,'Copy of PY1 Data(H)'!$A$1:$A$288,'Copy of PY1 Data(H)'!$A$1:$CZ$288))</f>
        <v>0</v>
      </c>
      <c r="Y249" s="180" cm="1">
        <f t="array" ref="Y249">_xlfn.XLOOKUP(Y$1,'Copy of PY1 Data(H)'!$A$1:$CZ$1,_xlfn.XLOOKUP($A249,'Copy of PY1 Data(H)'!$A$1:$A$288,'Copy of PY1 Data(H)'!$A$1:$CZ$288))</f>
        <v>95.33</v>
      </c>
      <c r="Z249" s="180" cm="1">
        <f t="array" ref="Z249">_xlfn.XLOOKUP(Z$1,'Copy of PY1 Data(H)'!$A$1:$CZ$1,_xlfn.XLOOKUP($A249,'Copy of PY1 Data(H)'!$A$1:$A$288,'Copy of PY1 Data(H)'!$A$1:$CZ$288))</f>
        <v>99.76</v>
      </c>
      <c r="AA249" s="180" cm="1">
        <f t="array" ref="AA249">_xlfn.XLOOKUP(AA$1,'Copy of PY1 Data(H)'!$A$1:$CZ$1,_xlfn.XLOOKUP($A249,'Copy of PY1 Data(H)'!$A$1:$A$288,'Copy of PY1 Data(H)'!$A$1:$CZ$288))</f>
        <v>0</v>
      </c>
      <c r="AB249" s="180" cm="1">
        <f t="array" ref="AB249">_xlfn.XLOOKUP(AB$1,'Copy of PY1 Data(H)'!$A$1:$CZ$1,_xlfn.XLOOKUP($A249,'Copy of PY1 Data(H)'!$A$1:$A$288,'Copy of PY1 Data(H)'!$A$1:$CZ$288))</f>
        <v>0</v>
      </c>
      <c r="AC249" s="180" cm="1">
        <f t="array" ref="AC249">_xlfn.XLOOKUP(AC$1,'Copy of PY1 Data(H)'!$A$1:$CZ$1,_xlfn.XLOOKUP($A249,'Copy of PY1 Data(H)'!$A$1:$A$288,'Copy of PY1 Data(H)'!$A$1:$CZ$288))</f>
        <v>99.62</v>
      </c>
      <c r="AD249" s="180" cm="1">
        <f t="array" ref="AD249">_xlfn.XLOOKUP(AD$1,'Copy of PY1 Data(H)'!$A$1:$CZ$1,_xlfn.XLOOKUP($A249,'Copy of PY1 Data(H)'!$A$1:$A$288,'Copy of PY1 Data(H)'!$A$1:$CZ$288))</f>
        <v>97.37</v>
      </c>
      <c r="AE249" s="180" cm="1">
        <f t="array" ref="AE249">_xlfn.XLOOKUP(AE$1,'Copy of PY1 Data(H)'!$A$1:$CZ$1,_xlfn.XLOOKUP($A249,'Copy of PY1 Data(H)'!$A$1:$A$288,'Copy of PY1 Data(H)'!$A$1:$CZ$288))</f>
        <v>0</v>
      </c>
      <c r="AF249" s="180" cm="1">
        <f t="array" ref="AF249">_xlfn.XLOOKUP(AF$1,'Copy of PY1 Data(H)'!$A$1:$CZ$1,_xlfn.XLOOKUP($A249,'Copy of PY1 Data(H)'!$A$1:$A$288,'Copy of PY1 Data(H)'!$A$1:$CZ$288))</f>
        <v>99.19</v>
      </c>
      <c r="AG249" s="180" cm="1">
        <f t="array" ref="AG249">_xlfn.XLOOKUP(AG$1,'Copy of PY1 Data(H)'!$A$1:$CZ$1,_xlfn.XLOOKUP($A249,'Copy of PY1 Data(H)'!$A$1:$A$288,'Copy of PY1 Data(H)'!$A$1:$CZ$288))</f>
        <v>98.21</v>
      </c>
      <c r="AH249" s="180" cm="1">
        <f t="array" ref="AH249">_xlfn.XLOOKUP(AH$1,'Copy of PY1 Data(H)'!$A$1:$CZ$1,_xlfn.XLOOKUP($A249,'Copy of PY1 Data(H)'!$A$1:$A$288,'Copy of PY1 Data(H)'!$A$1:$CZ$288))</f>
        <v>95.59</v>
      </c>
      <c r="AI249" s="180" cm="1">
        <f t="array" ref="AI249">_xlfn.XLOOKUP(AI$1,'Copy of PY1 Data(H)'!$A$1:$CZ$1,_xlfn.XLOOKUP($A249,'Copy of PY1 Data(H)'!$A$1:$A$288,'Copy of PY1 Data(H)'!$A$1:$CZ$288))</f>
        <v>99.4</v>
      </c>
      <c r="AJ249" s="180" cm="1">
        <f t="array" ref="AJ249">_xlfn.XLOOKUP(AJ$1,'Copy of PY1 Data(H)'!$A$1:$CZ$1,_xlfn.XLOOKUP($A249,'Copy of PY1 Data(H)'!$A$1:$A$288,'Copy of PY1 Data(H)'!$A$1:$CZ$288))</f>
        <v>99.08</v>
      </c>
      <c r="AK249" s="180" cm="1">
        <f t="array" ref="AK249">_xlfn.XLOOKUP(AK$1,'Copy of PY1 Data(H)'!$A$1:$CZ$1,_xlfn.XLOOKUP($A249,'Copy of PY1 Data(H)'!$A$1:$A$288,'Copy of PY1 Data(H)'!$A$1:$CZ$288))</f>
        <v>95.71</v>
      </c>
      <c r="AL249" s="180" cm="1">
        <f t="array" ref="AL249">_xlfn.XLOOKUP(AL$1,'Copy of PY1 Data(H)'!$A$1:$CZ$1,_xlfn.XLOOKUP($A249,'Copy of PY1 Data(H)'!$A$1:$A$288,'Copy of PY1 Data(H)'!$A$1:$CZ$288))</f>
        <v>0</v>
      </c>
      <c r="AM249" s="180" cm="1">
        <f t="array" ref="AM249">_xlfn.XLOOKUP(AM$1,'Copy of PY1 Data(H)'!$A$1:$CZ$1,_xlfn.XLOOKUP($A249,'Copy of PY1 Data(H)'!$A$1:$A$288,'Copy of PY1 Data(H)'!$A$1:$CZ$288))</f>
        <v>98.66</v>
      </c>
      <c r="AN249" s="180" cm="1">
        <f t="array" ref="AN249">_xlfn.XLOOKUP(AN$1,'Copy of PY1 Data(H)'!$A$1:$CZ$1,_xlfn.XLOOKUP($A249,'Copy of PY1 Data(H)'!$A$1:$A$288,'Copy of PY1 Data(H)'!$A$1:$CZ$288))</f>
        <v>98.3</v>
      </c>
      <c r="AO249" s="180" cm="1">
        <f t="array" ref="AO249">_xlfn.XLOOKUP(AO$1,'Copy of PY1 Data(H)'!$A$1:$CZ$1,_xlfn.XLOOKUP($A249,'Copy of PY1 Data(H)'!$A$1:$A$288,'Copy of PY1 Data(H)'!$A$1:$CZ$288))</f>
        <v>0</v>
      </c>
      <c r="AP249" s="180" cm="1">
        <f t="array" ref="AP249">_xlfn.XLOOKUP(AP$1,'Copy of PY1 Data(H)'!$A$1:$CZ$1,_xlfn.XLOOKUP($A249,'Copy of PY1 Data(H)'!$A$1:$A$288,'Copy of PY1 Data(H)'!$A$1:$CZ$288))</f>
        <v>98.26</v>
      </c>
      <c r="AQ249" s="180" cm="1">
        <f t="array" ref="AQ249">_xlfn.XLOOKUP(AQ$1,'Copy of PY1 Data(H)'!$A$1:$CZ$1,_xlfn.XLOOKUP($A249,'Copy of PY1 Data(H)'!$A$1:$A$288,'Copy of PY1 Data(H)'!$A$1:$CZ$288))</f>
        <v>98.82</v>
      </c>
      <c r="AR249" s="180" cm="1">
        <f t="array" ref="AR249">_xlfn.XLOOKUP(AR$1,'Copy of PY1 Data(H)'!$A$1:$CZ$1,_xlfn.XLOOKUP($A249,'Copy of PY1 Data(H)'!$A$1:$A$288,'Copy of PY1 Data(H)'!$A$1:$CZ$288))</f>
        <v>96.85</v>
      </c>
      <c r="AS249" s="180" cm="1">
        <f t="array" ref="AS249">_xlfn.XLOOKUP(AS$1,'Copy of PY1 Data(H)'!$A$1:$CZ$1,_xlfn.XLOOKUP($A249,'Copy of PY1 Data(H)'!$A$1:$A$288,'Copy of PY1 Data(H)'!$A$1:$CZ$288))</f>
        <v>0</v>
      </c>
      <c r="AT249" s="180" cm="1">
        <f t="array" ref="AT249">_xlfn.XLOOKUP(AT$1,'Copy of PY1 Data(H)'!$A$1:$CZ$1,_xlfn.XLOOKUP($A249,'Copy of PY1 Data(H)'!$A$1:$A$288,'Copy of PY1 Data(H)'!$A$1:$CZ$288))</f>
        <v>95</v>
      </c>
      <c r="AU249" s="180" cm="1">
        <f t="array" ref="AU249">_xlfn.XLOOKUP(AU$1,'Copy of PY1 Data(H)'!$A$1:$CZ$1,_xlfn.XLOOKUP($A249,'Copy of PY1 Data(H)'!$A$1:$A$288,'Copy of PY1 Data(H)'!$A$1:$CZ$288))</f>
        <v>99.56</v>
      </c>
      <c r="AV249" s="180" cm="1">
        <f t="array" ref="AV249">_xlfn.XLOOKUP(AV$1,'Copy of PY1 Data(H)'!$A$1:$CZ$1,_xlfn.XLOOKUP($A249,'Copy of PY1 Data(H)'!$A$1:$A$288,'Copy of PY1 Data(H)'!$A$1:$CZ$288))</f>
        <v>99.79</v>
      </c>
      <c r="AW249" s="180" cm="1">
        <f t="array" ref="AW249">_xlfn.XLOOKUP(AW$1,'Copy of PY1 Data(H)'!$A$1:$CZ$1,_xlfn.XLOOKUP($A249,'Copy of PY1 Data(H)'!$A$1:$A$288,'Copy of PY1 Data(H)'!$A$1:$CZ$288))</f>
        <v>97.72</v>
      </c>
      <c r="AX249" s="180" cm="1">
        <f t="array" ref="AX249">_xlfn.XLOOKUP(AX$1,'Copy of PY1 Data(H)'!$A$1:$CZ$1,_xlfn.XLOOKUP($A249,'Copy of PY1 Data(H)'!$A$1:$A$288,'Copy of PY1 Data(H)'!$A$1:$CZ$288))</f>
        <v>99.03</v>
      </c>
      <c r="AY249" s="180" cm="1">
        <f t="array" ref="AY249">_xlfn.XLOOKUP(AY$1,'Copy of PY1 Data(H)'!$A$1:$CZ$1,_xlfn.XLOOKUP($A249,'Copy of PY1 Data(H)'!$A$1:$A$288,'Copy of PY1 Data(H)'!$A$1:$CZ$288))</f>
        <v>98.49</v>
      </c>
      <c r="AZ249" s="180" cm="1">
        <f t="array" ref="AZ249">_xlfn.XLOOKUP(AZ$1,'Copy of PY1 Data(H)'!$A$1:$CZ$1,_xlfn.XLOOKUP($A249,'Copy of PY1 Data(H)'!$A$1:$A$288,'Copy of PY1 Data(H)'!$A$1:$CZ$288))</f>
        <v>99.34</v>
      </c>
      <c r="BA249" s="180" cm="1">
        <f t="array" ref="BA249">_xlfn.XLOOKUP(BA$1,'Copy of PY1 Data(H)'!$A$1:$CZ$1,_xlfn.XLOOKUP($A249,'Copy of PY1 Data(H)'!$A$1:$A$288,'Copy of PY1 Data(H)'!$A$1:$CZ$288))</f>
        <v>0</v>
      </c>
      <c r="BB249" s="180" cm="1">
        <f t="array" ref="BB249">_xlfn.XLOOKUP(BB$1,'Copy of PY1 Data(H)'!$A$1:$CZ$1,_xlfn.XLOOKUP($A249,'Copy of PY1 Data(H)'!$A$1:$A$288,'Copy of PY1 Data(H)'!$A$1:$CZ$288))</f>
        <v>94.75</v>
      </c>
      <c r="BC249" s="180" cm="1">
        <f t="array" ref="BC249">_xlfn.XLOOKUP(BC$1,'Copy of PY1 Data(H)'!$A$1:$CZ$1,_xlfn.XLOOKUP($A249,'Copy of PY1 Data(H)'!$A$1:$A$288,'Copy of PY1 Data(H)'!$A$1:$CZ$288))</f>
        <v>98.61</v>
      </c>
      <c r="BD249" s="180" cm="1">
        <f t="array" ref="BD249">_xlfn.XLOOKUP(BD$1,'Copy of PY1 Data(H)'!$A$1:$CZ$1,_xlfn.XLOOKUP($A249,'Copy of PY1 Data(H)'!$A$1:$A$288,'Copy of PY1 Data(H)'!$A$1:$CZ$288))</f>
        <v>98.04</v>
      </c>
      <c r="BE249" s="180" cm="1">
        <f t="array" ref="BE249">_xlfn.XLOOKUP(BE$1,'Copy of PY1 Data(H)'!$A$1:$CZ$1,_xlfn.XLOOKUP($A249,'Copy of PY1 Data(H)'!$A$1:$A$288,'Copy of PY1 Data(H)'!$A$1:$CZ$288))</f>
        <v>98.69</v>
      </c>
      <c r="BF249" s="180" cm="1">
        <f t="array" ref="BF249">_xlfn.XLOOKUP(BF$1,'Copy of PY1 Data(H)'!$A$1:$CZ$1,_xlfn.XLOOKUP($A249,'Copy of PY1 Data(H)'!$A$1:$A$288,'Copy of PY1 Data(H)'!$A$1:$CZ$288))</f>
        <v>99.63</v>
      </c>
      <c r="BG249" s="180" cm="1">
        <f t="array" ref="BG249">_xlfn.XLOOKUP(BG$1,'Copy of PY1 Data(H)'!$A$1:$CZ$1,_xlfn.XLOOKUP($A249,'Copy of PY1 Data(H)'!$A$1:$A$288,'Copy of PY1 Data(H)'!$A$1:$CZ$288))</f>
        <v>84.76</v>
      </c>
      <c r="BH249" s="180" cm="1">
        <f t="array" ref="BH249">_xlfn.XLOOKUP(BH$1,'Copy of PY1 Data(H)'!$A$1:$CZ$1,_xlfn.XLOOKUP($A249,'Copy of PY1 Data(H)'!$A$1:$A$288,'Copy of PY1 Data(H)'!$A$1:$CZ$288))</f>
        <v>99.48</v>
      </c>
      <c r="BI249" s="180" cm="1">
        <f t="array" ref="BI249">_xlfn.XLOOKUP(BI$1,'Copy of PY1 Data(H)'!$A$1:$CZ$1,_xlfn.XLOOKUP($A249,'Copy of PY1 Data(H)'!$A$1:$A$288,'Copy of PY1 Data(H)'!$A$1:$CZ$288))</f>
        <v>98.42</v>
      </c>
      <c r="BJ249" s="180" cm="1">
        <f t="array" ref="BJ249">_xlfn.XLOOKUP(BJ$1,'Copy of PY1 Data(H)'!$A$1:$CZ$1,_xlfn.XLOOKUP($A249,'Copy of PY1 Data(H)'!$A$1:$A$288,'Copy of PY1 Data(H)'!$A$1:$CZ$288))</f>
        <v>98.47</v>
      </c>
      <c r="BK249" s="180" cm="1">
        <f t="array" ref="BK249">_xlfn.XLOOKUP(BK$1,'Copy of PY1 Data(H)'!$A$1:$CZ$1,_xlfn.XLOOKUP($A249,'Copy of PY1 Data(H)'!$A$1:$A$288,'Copy of PY1 Data(H)'!$A$1:$CZ$288))</f>
        <v>0</v>
      </c>
      <c r="BL249" s="180" cm="1">
        <f t="array" ref="BL249">_xlfn.XLOOKUP(BL$1,'Copy of PY1 Data(H)'!$A$1:$CZ$1,_xlfn.XLOOKUP($A249,'Copy of PY1 Data(H)'!$A$1:$A$288,'Copy of PY1 Data(H)'!$A$1:$CZ$288))</f>
        <v>97.59</v>
      </c>
      <c r="BM249" s="180" cm="1">
        <f t="array" ref="BM249">_xlfn.XLOOKUP(BM$1,'Copy of PY1 Data(H)'!$A$1:$CZ$1,_xlfn.XLOOKUP($A249,'Copy of PY1 Data(H)'!$A$1:$A$288,'Copy of PY1 Data(H)'!$A$1:$CZ$288))</f>
        <v>98.84</v>
      </c>
      <c r="BN249" s="180" cm="1">
        <f t="array" ref="BN249">_xlfn.XLOOKUP(BN$1,'Copy of PY1 Data(H)'!$A$1:$CZ$1,_xlfn.XLOOKUP($A249,'Copy of PY1 Data(H)'!$A$1:$A$288,'Copy of PY1 Data(H)'!$A$1:$CZ$288))</f>
        <v>95.94</v>
      </c>
      <c r="BO249" s="180" cm="1">
        <f t="array" ref="BO249">_xlfn.XLOOKUP(BO$1,'Copy of PY1 Data(H)'!$A$1:$CZ$1,_xlfn.XLOOKUP($A249,'Copy of PY1 Data(H)'!$A$1:$A$288,'Copy of PY1 Data(H)'!$A$1:$CZ$288))</f>
        <v>99.08</v>
      </c>
      <c r="BP249" s="180" cm="1">
        <f t="array" ref="BP249">_xlfn.XLOOKUP(BP$1,'Copy of PY1 Data(H)'!$A$1:$CZ$1,_xlfn.XLOOKUP($A249,'Copy of PY1 Data(H)'!$A$1:$A$288,'Copy of PY1 Data(H)'!$A$1:$CZ$288))</f>
        <v>99.32</v>
      </c>
      <c r="BQ249" s="180" cm="1">
        <f t="array" ref="BQ249">_xlfn.XLOOKUP(BQ$1,'Copy of PY1 Data(H)'!$A$1:$CZ$1,_xlfn.XLOOKUP($A249,'Copy of PY1 Data(H)'!$A$1:$A$288,'Copy of PY1 Data(H)'!$A$1:$CZ$288))</f>
        <v>96.17</v>
      </c>
      <c r="BR249" s="180" cm="1">
        <f t="array" ref="BR249">_xlfn.XLOOKUP(BR$1,'Copy of PY1 Data(H)'!$A$1:$CZ$1,_xlfn.XLOOKUP($A249,'Copy of PY1 Data(H)'!$A$1:$A$288,'Copy of PY1 Data(H)'!$A$1:$CZ$288))</f>
        <v>99.38</v>
      </c>
      <c r="BS249" s="180" cm="1">
        <f t="array" ref="BS249">_xlfn.XLOOKUP(BS$1,'Copy of PY1 Data(H)'!$A$1:$CZ$1,_xlfn.XLOOKUP($A249,'Copy of PY1 Data(H)'!$A$1:$A$288,'Copy of PY1 Data(H)'!$A$1:$CZ$288))</f>
        <v>99.26</v>
      </c>
      <c r="BT249" s="180" cm="1">
        <f t="array" ref="BT249">_xlfn.XLOOKUP(BT$1,'Copy of PY1 Data(H)'!$A$1:$CZ$1,_xlfn.XLOOKUP($A249,'Copy of PY1 Data(H)'!$A$1:$A$288,'Copy of PY1 Data(H)'!$A$1:$CZ$288))</f>
        <v>0</v>
      </c>
      <c r="BU249" s="180" cm="1">
        <f t="array" ref="BU249">_xlfn.XLOOKUP(BU$1,'Copy of PY1 Data(H)'!$A$1:$CZ$1,_xlfn.XLOOKUP($A249,'Copy of PY1 Data(H)'!$A$1:$A$288,'Copy of PY1 Data(H)'!$A$1:$CZ$288))</f>
        <v>94.91</v>
      </c>
      <c r="BV249" s="180" cm="1">
        <f t="array" ref="BV249">_xlfn.XLOOKUP(BV$1,'Copy of PY1 Data(H)'!$A$1:$CZ$1,_xlfn.XLOOKUP($A249,'Copy of PY1 Data(H)'!$A$1:$A$288,'Copy of PY1 Data(H)'!$A$1:$CZ$288))</f>
        <v>83.58</v>
      </c>
      <c r="BW249" s="180" cm="1">
        <f t="array" ref="BW249">_xlfn.XLOOKUP(BW$1,'Copy of PY1 Data(H)'!$A$1:$CZ$1,_xlfn.XLOOKUP($A249,'Copy of PY1 Data(H)'!$A$1:$A$288,'Copy of PY1 Data(H)'!$A$1:$CZ$288))</f>
        <v>98.66</v>
      </c>
      <c r="BX249" s="180" cm="1">
        <f t="array" ref="BX249">_xlfn.XLOOKUP(BX$1,'Copy of PY1 Data(H)'!$A$1:$CZ$1,_xlfn.XLOOKUP($A249,'Copy of PY1 Data(H)'!$A$1:$A$288,'Copy of PY1 Data(H)'!$A$1:$CZ$288))</f>
        <v>99.55</v>
      </c>
      <c r="BY249" s="180" cm="1">
        <f t="array" ref="BY249">_xlfn.XLOOKUP(BY$1,'Copy of PY1 Data(H)'!$A$1:$CZ$1,_xlfn.XLOOKUP($A249,'Copy of PY1 Data(H)'!$A$1:$A$288,'Copy of PY1 Data(H)'!$A$1:$CZ$288))</f>
        <v>99.76</v>
      </c>
      <c r="BZ249" s="180" cm="1">
        <f t="array" ref="BZ249">_xlfn.XLOOKUP(BZ$1,'Copy of PY1 Data(H)'!$A$1:$CZ$1,_xlfn.XLOOKUP($A249,'Copy of PY1 Data(H)'!$A$1:$A$288,'Copy of PY1 Data(H)'!$A$1:$CZ$288))</f>
        <v>95.9</v>
      </c>
      <c r="CA249" s="180" cm="1">
        <f t="array" ref="CA249">_xlfn.XLOOKUP(CA$1,'Copy of PY1 Data(H)'!$A$1:$CZ$1,_xlfn.XLOOKUP($A249,'Copy of PY1 Data(H)'!$A$1:$A$288,'Copy of PY1 Data(H)'!$A$1:$CZ$288))</f>
        <v>99.5</v>
      </c>
      <c r="CB249" s="180" cm="1">
        <f t="array" ref="CB249">_xlfn.XLOOKUP(CB$1,'Copy of PY1 Data(H)'!$A$1:$CZ$1,_xlfn.XLOOKUP($A249,'Copy of PY1 Data(H)'!$A$1:$A$288,'Copy of PY1 Data(H)'!$A$1:$CZ$288))</f>
        <v>96.72</v>
      </c>
      <c r="CC249" s="180" cm="1">
        <f t="array" ref="CC249">_xlfn.XLOOKUP(CC$1,'Copy of PY1 Data(H)'!$A$1:$CZ$1,_xlfn.XLOOKUP($A249,'Copy of PY1 Data(H)'!$A$1:$A$288,'Copy of PY1 Data(H)'!$A$1:$CZ$288))</f>
        <v>95.47</v>
      </c>
      <c r="CD249" s="180" cm="1">
        <f t="array" ref="CD249">_xlfn.XLOOKUP(CD$1,'Copy of PY1 Data(H)'!$A$1:$CZ$1,_xlfn.XLOOKUP($A249,'Copy of PY1 Data(H)'!$A$1:$A$288,'Copy of PY1 Data(H)'!$A$1:$CZ$288))</f>
        <v>99.55</v>
      </c>
    </row>
    <row r="250" spans="1:82" x14ac:dyDescent="0.3">
      <c r="A250" s="180">
        <v>102</v>
      </c>
      <c r="C250" s="180"/>
      <c r="D250" s="180" cm="1">
        <f t="array" ref="D250">_xlfn.XLOOKUP(D$1,'Copy of PY1 Data(H)'!$A$1:$CZ$1,_xlfn.XLOOKUP($A250,'Copy of PY1 Data(H)'!$A$1:$A$288,'Copy of PY1 Data(H)'!$A$1:$CZ$288))</f>
        <v>83.79</v>
      </c>
      <c r="E250" s="180" cm="1">
        <f t="array" ref="E250">_xlfn.XLOOKUP(E$1,'Copy of PY1 Data(H)'!$A$1:$CZ$1,_xlfn.XLOOKUP($A250,'Copy of PY1 Data(H)'!$A$1:$A$288,'Copy of PY1 Data(H)'!$A$1:$CZ$288))</f>
        <v>93.79</v>
      </c>
      <c r="F250" s="180" cm="1">
        <f t="array" ref="F250">_xlfn.XLOOKUP(F$1,'Copy of PY1 Data(H)'!$A$1:$CZ$1,_xlfn.XLOOKUP($A250,'Copy of PY1 Data(H)'!$A$1:$A$288,'Copy of PY1 Data(H)'!$A$1:$CZ$288))</f>
        <v>99.78</v>
      </c>
      <c r="G250" s="180" cm="1">
        <f t="array" ref="G250">_xlfn.XLOOKUP(G$1,'Copy of PY1 Data(H)'!$A$1:$CZ$1,_xlfn.XLOOKUP($A250,'Copy of PY1 Data(H)'!$A$1:$A$288,'Copy of PY1 Data(H)'!$A$1:$CZ$288))</f>
        <v>99.65</v>
      </c>
      <c r="H250" s="180" cm="1">
        <f t="array" ref="H250">_xlfn.XLOOKUP(H$1,'Copy of PY1 Data(H)'!$A$1:$CZ$1,_xlfn.XLOOKUP($A250,'Copy of PY1 Data(H)'!$A$1:$A$288,'Copy of PY1 Data(H)'!$A$1:$CZ$288))</f>
        <v>97.11</v>
      </c>
      <c r="I250" s="180" cm="1">
        <f t="array" ref="I250">_xlfn.XLOOKUP(I$1,'Copy of PY1 Data(H)'!$A$1:$CZ$1,_xlfn.XLOOKUP($A250,'Copy of PY1 Data(H)'!$A$1:$A$288,'Copy of PY1 Data(H)'!$A$1:$CZ$288))</f>
        <v>98.16</v>
      </c>
      <c r="J250" s="180" cm="1">
        <f t="array" ref="J250">_xlfn.XLOOKUP(J$1,'Copy of PY1 Data(H)'!$A$1:$CZ$1,_xlfn.XLOOKUP($A250,'Copy of PY1 Data(H)'!$A$1:$A$288,'Copy of PY1 Data(H)'!$A$1:$CZ$288))</f>
        <v>98.86</v>
      </c>
      <c r="K250" s="180" cm="1">
        <f t="array" ref="K250">_xlfn.XLOOKUP(K$1,'Copy of PY1 Data(H)'!$A$1:$CZ$1,_xlfn.XLOOKUP($A250,'Copy of PY1 Data(H)'!$A$1:$A$288,'Copy of PY1 Data(H)'!$A$1:$CZ$288))</f>
        <v>96.05</v>
      </c>
      <c r="L250" s="180" cm="1">
        <f t="array" ref="L250">_xlfn.XLOOKUP(L$1,'Copy of PY1 Data(H)'!$A$1:$CZ$1,_xlfn.XLOOKUP($A250,'Copy of PY1 Data(H)'!$A$1:$A$288,'Copy of PY1 Data(H)'!$A$1:$CZ$288))</f>
        <v>98.45</v>
      </c>
      <c r="M250" s="180" cm="1">
        <f t="array" ref="M250">_xlfn.XLOOKUP(M$1,'Copy of PY1 Data(H)'!$A$1:$CZ$1,_xlfn.XLOOKUP($A250,'Copy of PY1 Data(H)'!$A$1:$A$288,'Copy of PY1 Data(H)'!$A$1:$CZ$288))</f>
        <v>99.05</v>
      </c>
      <c r="N250" s="180" cm="1">
        <f t="array" ref="N250">_xlfn.XLOOKUP(N$1,'Copy of PY1 Data(H)'!$A$1:$CZ$1,_xlfn.XLOOKUP($A250,'Copy of PY1 Data(H)'!$A$1:$A$288,'Copy of PY1 Data(H)'!$A$1:$CZ$288))</f>
        <v>99.95</v>
      </c>
      <c r="O250" s="180" cm="1">
        <f t="array" ref="O250">_xlfn.XLOOKUP(O$1,'Copy of PY1 Data(H)'!$A$1:$CZ$1,_xlfn.XLOOKUP($A250,'Copy of PY1 Data(H)'!$A$1:$A$288,'Copy of PY1 Data(H)'!$A$1:$CZ$288))</f>
        <v>99.18</v>
      </c>
      <c r="P250" s="180" cm="1">
        <f t="array" ref="P250">_xlfn.XLOOKUP(P$1,'Copy of PY1 Data(H)'!$A$1:$CZ$1,_xlfn.XLOOKUP($A250,'Copy of PY1 Data(H)'!$A$1:$A$288,'Copy of PY1 Data(H)'!$A$1:$CZ$288))</f>
        <v>91.08</v>
      </c>
      <c r="Q250" s="180" cm="1">
        <f t="array" ref="Q250">_xlfn.XLOOKUP(Q$1,'Copy of PY1 Data(H)'!$A$1:$CZ$1,_xlfn.XLOOKUP($A250,'Copy of PY1 Data(H)'!$A$1:$A$288,'Copy of PY1 Data(H)'!$A$1:$CZ$288))</f>
        <v>99.41</v>
      </c>
      <c r="R250" s="180" cm="1">
        <f t="array" ref="R250">_xlfn.XLOOKUP(R$1,'Copy of PY1 Data(H)'!$A$1:$CZ$1,_xlfn.XLOOKUP($A250,'Copy of PY1 Data(H)'!$A$1:$A$288,'Copy of PY1 Data(H)'!$A$1:$CZ$288))</f>
        <v>99.69</v>
      </c>
      <c r="S250" s="180" cm="1">
        <f t="array" ref="S250">_xlfn.XLOOKUP(S$1,'Copy of PY1 Data(H)'!$A$1:$CZ$1,_xlfn.XLOOKUP($A250,'Copy of PY1 Data(H)'!$A$1:$A$288,'Copy of PY1 Data(H)'!$A$1:$CZ$288))</f>
        <v>97.05</v>
      </c>
      <c r="T250" s="180" cm="1">
        <f t="array" ref="T250">_xlfn.XLOOKUP(T$1,'Copy of PY1 Data(H)'!$A$1:$CZ$1,_xlfn.XLOOKUP($A250,'Copy of PY1 Data(H)'!$A$1:$A$288,'Copy of PY1 Data(H)'!$A$1:$CZ$288))</f>
        <v>99.81</v>
      </c>
      <c r="U250" s="180" cm="1">
        <f t="array" ref="U250">_xlfn.XLOOKUP(U$1,'Copy of PY1 Data(H)'!$A$1:$CZ$1,_xlfn.XLOOKUP($A250,'Copy of PY1 Data(H)'!$A$1:$A$288,'Copy of PY1 Data(H)'!$A$1:$CZ$288))</f>
        <v>98.66</v>
      </c>
      <c r="V250" s="180" cm="1">
        <f t="array" ref="V250">_xlfn.XLOOKUP(V$1,'Copy of PY1 Data(H)'!$A$1:$CZ$1,_xlfn.XLOOKUP($A250,'Copy of PY1 Data(H)'!$A$1:$A$288,'Copy of PY1 Data(H)'!$A$1:$CZ$288))</f>
        <v>96.63</v>
      </c>
      <c r="W250" s="180" cm="1">
        <f t="array" ref="W250">_xlfn.XLOOKUP(W$1,'Copy of PY1 Data(H)'!$A$1:$CZ$1,_xlfn.XLOOKUP($A250,'Copy of PY1 Data(H)'!$A$1:$A$288,'Copy of PY1 Data(H)'!$A$1:$CZ$288))</f>
        <v>0</v>
      </c>
      <c r="X250" s="180" cm="1">
        <f t="array" ref="X250">_xlfn.XLOOKUP(X$1,'Copy of PY1 Data(H)'!$A$1:$CZ$1,_xlfn.XLOOKUP($A250,'Copy of PY1 Data(H)'!$A$1:$A$288,'Copy of PY1 Data(H)'!$A$1:$CZ$288))</f>
        <v>0</v>
      </c>
      <c r="Y250" s="180" cm="1">
        <f t="array" ref="Y250">_xlfn.XLOOKUP(Y$1,'Copy of PY1 Data(H)'!$A$1:$CZ$1,_xlfn.XLOOKUP($A250,'Copy of PY1 Data(H)'!$A$1:$A$288,'Copy of PY1 Data(H)'!$A$1:$CZ$288))</f>
        <v>94.53</v>
      </c>
      <c r="Z250" s="180" cm="1">
        <f t="array" ref="Z250">_xlfn.XLOOKUP(Z$1,'Copy of PY1 Data(H)'!$A$1:$CZ$1,_xlfn.XLOOKUP($A250,'Copy of PY1 Data(H)'!$A$1:$A$288,'Copy of PY1 Data(H)'!$A$1:$CZ$288))</f>
        <v>99.73</v>
      </c>
      <c r="AA250" s="180" cm="1">
        <f t="array" ref="AA250">_xlfn.XLOOKUP(AA$1,'Copy of PY1 Data(H)'!$A$1:$CZ$1,_xlfn.XLOOKUP($A250,'Copy of PY1 Data(H)'!$A$1:$A$288,'Copy of PY1 Data(H)'!$A$1:$CZ$288))</f>
        <v>0</v>
      </c>
      <c r="AB250" s="180" cm="1">
        <f t="array" ref="AB250">_xlfn.XLOOKUP(AB$1,'Copy of PY1 Data(H)'!$A$1:$CZ$1,_xlfn.XLOOKUP($A250,'Copy of PY1 Data(H)'!$A$1:$A$288,'Copy of PY1 Data(H)'!$A$1:$CZ$288))</f>
        <v>0</v>
      </c>
      <c r="AC250" s="180" cm="1">
        <f t="array" ref="AC250">_xlfn.XLOOKUP(AC$1,'Copy of PY1 Data(H)'!$A$1:$CZ$1,_xlfn.XLOOKUP($A250,'Copy of PY1 Data(H)'!$A$1:$A$288,'Copy of PY1 Data(H)'!$A$1:$CZ$288))</f>
        <v>99.58</v>
      </c>
      <c r="AD250" s="180" cm="1">
        <f t="array" ref="AD250">_xlfn.XLOOKUP(AD$1,'Copy of PY1 Data(H)'!$A$1:$CZ$1,_xlfn.XLOOKUP($A250,'Copy of PY1 Data(H)'!$A$1:$A$288,'Copy of PY1 Data(H)'!$A$1:$CZ$288))</f>
        <v>97.21</v>
      </c>
      <c r="AE250" s="180" cm="1">
        <f t="array" ref="AE250">_xlfn.XLOOKUP(AE$1,'Copy of PY1 Data(H)'!$A$1:$CZ$1,_xlfn.XLOOKUP($A250,'Copy of PY1 Data(H)'!$A$1:$A$288,'Copy of PY1 Data(H)'!$A$1:$CZ$288))</f>
        <v>0</v>
      </c>
      <c r="AF250" s="180" cm="1">
        <f t="array" ref="AF250">_xlfn.XLOOKUP(AF$1,'Copy of PY1 Data(H)'!$A$1:$CZ$1,_xlfn.XLOOKUP($A250,'Copy of PY1 Data(H)'!$A$1:$A$288,'Copy of PY1 Data(H)'!$A$1:$CZ$288))</f>
        <v>99.11</v>
      </c>
      <c r="AG250" s="180" cm="1">
        <f t="array" ref="AG250">_xlfn.XLOOKUP(AG$1,'Copy of PY1 Data(H)'!$A$1:$CZ$1,_xlfn.XLOOKUP($A250,'Copy of PY1 Data(H)'!$A$1:$A$288,'Copy of PY1 Data(H)'!$A$1:$CZ$288))</f>
        <v>97.96</v>
      </c>
      <c r="AH250" s="180" cm="1">
        <f t="array" ref="AH250">_xlfn.XLOOKUP(AH$1,'Copy of PY1 Data(H)'!$A$1:$CZ$1,_xlfn.XLOOKUP($A250,'Copy of PY1 Data(H)'!$A$1:$A$288,'Copy of PY1 Data(H)'!$A$1:$CZ$288))</f>
        <v>94.83</v>
      </c>
      <c r="AI250" s="180" cm="1">
        <f t="array" ref="AI250">_xlfn.XLOOKUP(AI$1,'Copy of PY1 Data(H)'!$A$1:$CZ$1,_xlfn.XLOOKUP($A250,'Copy of PY1 Data(H)'!$A$1:$A$288,'Copy of PY1 Data(H)'!$A$1:$CZ$288))</f>
        <v>99.33</v>
      </c>
      <c r="AJ250" s="180" cm="1">
        <f t="array" ref="AJ250">_xlfn.XLOOKUP(AJ$1,'Copy of PY1 Data(H)'!$A$1:$CZ$1,_xlfn.XLOOKUP($A250,'Copy of PY1 Data(H)'!$A$1:$A$288,'Copy of PY1 Data(H)'!$A$1:$CZ$288))</f>
        <v>98.92</v>
      </c>
      <c r="AK250" s="180" cm="1">
        <f t="array" ref="AK250">_xlfn.XLOOKUP(AK$1,'Copy of PY1 Data(H)'!$A$1:$CZ$1,_xlfn.XLOOKUP($A250,'Copy of PY1 Data(H)'!$A$1:$A$288,'Copy of PY1 Data(H)'!$A$1:$CZ$288))</f>
        <v>95.25</v>
      </c>
      <c r="AL250" s="180" cm="1">
        <f t="array" ref="AL250">_xlfn.XLOOKUP(AL$1,'Copy of PY1 Data(H)'!$A$1:$CZ$1,_xlfn.XLOOKUP($A250,'Copy of PY1 Data(H)'!$A$1:$A$288,'Copy of PY1 Data(H)'!$A$1:$CZ$288))</f>
        <v>0</v>
      </c>
      <c r="AM250" s="180" cm="1">
        <f t="array" ref="AM250">_xlfn.XLOOKUP(AM$1,'Copy of PY1 Data(H)'!$A$1:$CZ$1,_xlfn.XLOOKUP($A250,'Copy of PY1 Data(H)'!$A$1:$A$288,'Copy of PY1 Data(H)'!$A$1:$CZ$288))</f>
        <v>99.27</v>
      </c>
      <c r="AN250" s="180" cm="1">
        <f t="array" ref="AN250">_xlfn.XLOOKUP(AN$1,'Copy of PY1 Data(H)'!$A$1:$CZ$1,_xlfn.XLOOKUP($A250,'Copy of PY1 Data(H)'!$A$1:$A$288,'Copy of PY1 Data(H)'!$A$1:$CZ$288))</f>
        <v>98.19</v>
      </c>
      <c r="AO250" s="180" cm="1">
        <f t="array" ref="AO250">_xlfn.XLOOKUP(AO$1,'Copy of PY1 Data(H)'!$A$1:$CZ$1,_xlfn.XLOOKUP($A250,'Copy of PY1 Data(H)'!$A$1:$A$288,'Copy of PY1 Data(H)'!$A$1:$CZ$288))</f>
        <v>0</v>
      </c>
      <c r="AP250" s="180" cm="1">
        <f t="array" ref="AP250">_xlfn.XLOOKUP(AP$1,'Copy of PY1 Data(H)'!$A$1:$CZ$1,_xlfn.XLOOKUP($A250,'Copy of PY1 Data(H)'!$A$1:$A$288,'Copy of PY1 Data(H)'!$A$1:$CZ$288))</f>
        <v>98.06</v>
      </c>
      <c r="AQ250" s="180" cm="1">
        <f t="array" ref="AQ250">_xlfn.XLOOKUP(AQ$1,'Copy of PY1 Data(H)'!$A$1:$CZ$1,_xlfn.XLOOKUP($A250,'Copy of PY1 Data(H)'!$A$1:$A$288,'Copy of PY1 Data(H)'!$A$1:$CZ$288))</f>
        <v>98.66</v>
      </c>
      <c r="AR250" s="180" cm="1">
        <f t="array" ref="AR250">_xlfn.XLOOKUP(AR$1,'Copy of PY1 Data(H)'!$A$1:$CZ$1,_xlfn.XLOOKUP($A250,'Copy of PY1 Data(H)'!$A$1:$A$288,'Copy of PY1 Data(H)'!$A$1:$CZ$288))</f>
        <v>96.5</v>
      </c>
      <c r="AS250" s="180" cm="1">
        <f t="array" ref="AS250">_xlfn.XLOOKUP(AS$1,'Copy of PY1 Data(H)'!$A$1:$CZ$1,_xlfn.XLOOKUP($A250,'Copy of PY1 Data(H)'!$A$1:$A$288,'Copy of PY1 Data(H)'!$A$1:$CZ$288))</f>
        <v>0</v>
      </c>
      <c r="AT250" s="180" cm="1">
        <f t="array" ref="AT250">_xlfn.XLOOKUP(AT$1,'Copy of PY1 Data(H)'!$A$1:$CZ$1,_xlfn.XLOOKUP($A250,'Copy of PY1 Data(H)'!$A$1:$A$288,'Copy of PY1 Data(H)'!$A$1:$CZ$288))</f>
        <v>93.96</v>
      </c>
      <c r="AU250" s="180" cm="1">
        <f t="array" ref="AU250">_xlfn.XLOOKUP(AU$1,'Copy of PY1 Data(H)'!$A$1:$CZ$1,_xlfn.XLOOKUP($A250,'Copy of PY1 Data(H)'!$A$1:$A$288,'Copy of PY1 Data(H)'!$A$1:$CZ$288))</f>
        <v>99.53</v>
      </c>
      <c r="AV250" s="180" cm="1">
        <f t="array" ref="AV250">_xlfn.XLOOKUP(AV$1,'Copy of PY1 Data(H)'!$A$1:$CZ$1,_xlfn.XLOOKUP($A250,'Copy of PY1 Data(H)'!$A$1:$A$288,'Copy of PY1 Data(H)'!$A$1:$CZ$288))</f>
        <v>99.75</v>
      </c>
      <c r="AW250" s="180" cm="1">
        <f t="array" ref="AW250">_xlfn.XLOOKUP(AW$1,'Copy of PY1 Data(H)'!$A$1:$CZ$1,_xlfn.XLOOKUP($A250,'Copy of PY1 Data(H)'!$A$1:$A$288,'Copy of PY1 Data(H)'!$A$1:$CZ$288))</f>
        <v>97.37</v>
      </c>
      <c r="AX250" s="180" cm="1">
        <f t="array" ref="AX250">_xlfn.XLOOKUP(AX$1,'Copy of PY1 Data(H)'!$A$1:$CZ$1,_xlfn.XLOOKUP($A250,'Copy of PY1 Data(H)'!$A$1:$A$288,'Copy of PY1 Data(H)'!$A$1:$CZ$288))</f>
        <v>98.87</v>
      </c>
      <c r="AY250" s="180" cm="1">
        <f t="array" ref="AY250">_xlfn.XLOOKUP(AY$1,'Copy of PY1 Data(H)'!$A$1:$CZ$1,_xlfn.XLOOKUP($A250,'Copy of PY1 Data(H)'!$A$1:$A$288,'Copy of PY1 Data(H)'!$A$1:$CZ$288))</f>
        <v>98.19</v>
      </c>
      <c r="AZ250" s="180" cm="1">
        <f t="array" ref="AZ250">_xlfn.XLOOKUP(AZ$1,'Copy of PY1 Data(H)'!$A$1:$CZ$1,_xlfn.XLOOKUP($A250,'Copy of PY1 Data(H)'!$A$1:$A$288,'Copy of PY1 Data(H)'!$A$1:$CZ$288))</f>
        <v>99.25</v>
      </c>
      <c r="BA250" s="180" cm="1">
        <f t="array" ref="BA250">_xlfn.XLOOKUP(BA$1,'Copy of PY1 Data(H)'!$A$1:$CZ$1,_xlfn.XLOOKUP($A250,'Copy of PY1 Data(H)'!$A$1:$A$288,'Copy of PY1 Data(H)'!$A$1:$CZ$288))</f>
        <v>0</v>
      </c>
      <c r="BB250" s="180" cm="1">
        <f t="array" ref="BB250">_xlfn.XLOOKUP(BB$1,'Copy of PY1 Data(H)'!$A$1:$CZ$1,_xlfn.XLOOKUP($A250,'Copy of PY1 Data(H)'!$A$1:$A$288,'Copy of PY1 Data(H)'!$A$1:$CZ$288))</f>
        <v>93.85</v>
      </c>
      <c r="BC250" s="180" cm="1">
        <f t="array" ref="BC250">_xlfn.XLOOKUP(BC$1,'Copy of PY1 Data(H)'!$A$1:$CZ$1,_xlfn.XLOOKUP($A250,'Copy of PY1 Data(H)'!$A$1:$A$288,'Copy of PY1 Data(H)'!$A$1:$CZ$288))</f>
        <v>98.37</v>
      </c>
      <c r="BD250" s="180" cm="1">
        <f t="array" ref="BD250">_xlfn.XLOOKUP(BD$1,'Copy of PY1 Data(H)'!$A$1:$CZ$1,_xlfn.XLOOKUP($A250,'Copy of PY1 Data(H)'!$A$1:$A$288,'Copy of PY1 Data(H)'!$A$1:$CZ$288))</f>
        <v>97.91</v>
      </c>
      <c r="BE250" s="180" cm="1">
        <f t="array" ref="BE250">_xlfn.XLOOKUP(BE$1,'Copy of PY1 Data(H)'!$A$1:$CZ$1,_xlfn.XLOOKUP($A250,'Copy of PY1 Data(H)'!$A$1:$A$288,'Copy of PY1 Data(H)'!$A$1:$CZ$288))</f>
        <v>98.47</v>
      </c>
      <c r="BF250" s="180" cm="1">
        <f t="array" ref="BF250">_xlfn.XLOOKUP(BF$1,'Copy of PY1 Data(H)'!$A$1:$CZ$1,_xlfn.XLOOKUP($A250,'Copy of PY1 Data(H)'!$A$1:$A$288,'Copy of PY1 Data(H)'!$A$1:$CZ$288))</f>
        <v>99.59</v>
      </c>
      <c r="BG250" s="180" cm="1">
        <f t="array" ref="BG250">_xlfn.XLOOKUP(BG$1,'Copy of PY1 Data(H)'!$A$1:$CZ$1,_xlfn.XLOOKUP($A250,'Copy of PY1 Data(H)'!$A$1:$A$288,'Copy of PY1 Data(H)'!$A$1:$CZ$288))</f>
        <v>83.16</v>
      </c>
      <c r="BH250" s="180" cm="1">
        <f t="array" ref="BH250">_xlfn.XLOOKUP(BH$1,'Copy of PY1 Data(H)'!$A$1:$CZ$1,_xlfn.XLOOKUP($A250,'Copy of PY1 Data(H)'!$A$1:$A$288,'Copy of PY1 Data(H)'!$A$1:$CZ$288))</f>
        <v>99.41</v>
      </c>
      <c r="BI250" s="180" cm="1">
        <f t="array" ref="BI250">_xlfn.XLOOKUP(BI$1,'Copy of PY1 Data(H)'!$A$1:$CZ$1,_xlfn.XLOOKUP($A250,'Copy of PY1 Data(H)'!$A$1:$A$288,'Copy of PY1 Data(H)'!$A$1:$CZ$288))</f>
        <v>98.3</v>
      </c>
      <c r="BJ250" s="180" cm="1">
        <f t="array" ref="BJ250">_xlfn.XLOOKUP(BJ$1,'Copy of PY1 Data(H)'!$A$1:$CZ$1,_xlfn.XLOOKUP($A250,'Copy of PY1 Data(H)'!$A$1:$A$288,'Copy of PY1 Data(H)'!$A$1:$CZ$288))</f>
        <v>98.39</v>
      </c>
      <c r="BK250" s="180" cm="1">
        <f t="array" ref="BK250">_xlfn.XLOOKUP(BK$1,'Copy of PY1 Data(H)'!$A$1:$CZ$1,_xlfn.XLOOKUP($A250,'Copy of PY1 Data(H)'!$A$1:$A$288,'Copy of PY1 Data(H)'!$A$1:$CZ$288))</f>
        <v>0</v>
      </c>
      <c r="BL250" s="180" cm="1">
        <f t="array" ref="BL250">_xlfn.XLOOKUP(BL$1,'Copy of PY1 Data(H)'!$A$1:$CZ$1,_xlfn.XLOOKUP($A250,'Copy of PY1 Data(H)'!$A$1:$A$288,'Copy of PY1 Data(H)'!$A$1:$CZ$288))</f>
        <v>97.31</v>
      </c>
      <c r="BM250" s="180" cm="1">
        <f t="array" ref="BM250">_xlfn.XLOOKUP(BM$1,'Copy of PY1 Data(H)'!$A$1:$CZ$1,_xlfn.XLOOKUP($A250,'Copy of PY1 Data(H)'!$A$1:$A$288,'Copy of PY1 Data(H)'!$A$1:$CZ$288))</f>
        <v>98.81</v>
      </c>
      <c r="BN250" s="180" cm="1">
        <f t="array" ref="BN250">_xlfn.XLOOKUP(BN$1,'Copy of PY1 Data(H)'!$A$1:$CZ$1,_xlfn.XLOOKUP($A250,'Copy of PY1 Data(H)'!$A$1:$A$288,'Copy of PY1 Data(H)'!$A$1:$CZ$288))</f>
        <v>95.5</v>
      </c>
      <c r="BO250" s="180" cm="1">
        <f t="array" ref="BO250">_xlfn.XLOOKUP(BO$1,'Copy of PY1 Data(H)'!$A$1:$CZ$1,_xlfn.XLOOKUP($A250,'Copy of PY1 Data(H)'!$A$1:$A$288,'Copy of PY1 Data(H)'!$A$1:$CZ$288))</f>
        <v>98.99</v>
      </c>
      <c r="BP250" s="180" cm="1">
        <f t="array" ref="BP250">_xlfn.XLOOKUP(BP$1,'Copy of PY1 Data(H)'!$A$1:$CZ$1,_xlfn.XLOOKUP($A250,'Copy of PY1 Data(H)'!$A$1:$A$288,'Copy of PY1 Data(H)'!$A$1:$CZ$288))</f>
        <v>99.25</v>
      </c>
      <c r="BQ250" s="180" cm="1">
        <f t="array" ref="BQ250">_xlfn.XLOOKUP(BQ$1,'Copy of PY1 Data(H)'!$A$1:$CZ$1,_xlfn.XLOOKUP($A250,'Copy of PY1 Data(H)'!$A$1:$A$288,'Copy of PY1 Data(H)'!$A$1:$CZ$288))</f>
        <v>95.71</v>
      </c>
      <c r="BR250" s="180" cm="1">
        <f t="array" ref="BR250">_xlfn.XLOOKUP(BR$1,'Copy of PY1 Data(H)'!$A$1:$CZ$1,_xlfn.XLOOKUP($A250,'Copy of PY1 Data(H)'!$A$1:$A$288,'Copy of PY1 Data(H)'!$A$1:$CZ$288))</f>
        <v>99.38</v>
      </c>
      <c r="BS250" s="180" cm="1">
        <f t="array" ref="BS250">_xlfn.XLOOKUP(BS$1,'Copy of PY1 Data(H)'!$A$1:$CZ$1,_xlfn.XLOOKUP($A250,'Copy of PY1 Data(H)'!$A$1:$A$288,'Copy of PY1 Data(H)'!$A$1:$CZ$288))</f>
        <v>99.19</v>
      </c>
      <c r="BT250" s="180" cm="1">
        <f t="array" ref="BT250">_xlfn.XLOOKUP(BT$1,'Copy of PY1 Data(H)'!$A$1:$CZ$1,_xlfn.XLOOKUP($A250,'Copy of PY1 Data(H)'!$A$1:$A$288,'Copy of PY1 Data(H)'!$A$1:$CZ$288))</f>
        <v>0</v>
      </c>
      <c r="BU250" s="180" cm="1">
        <f t="array" ref="BU250">_xlfn.XLOOKUP(BU$1,'Copy of PY1 Data(H)'!$A$1:$CZ$1,_xlfn.XLOOKUP($A250,'Copy of PY1 Data(H)'!$A$1:$A$288,'Copy of PY1 Data(H)'!$A$1:$CZ$288))</f>
        <v>93.74</v>
      </c>
      <c r="BV250" s="180" cm="1">
        <f t="array" ref="BV250">_xlfn.XLOOKUP(BV$1,'Copy of PY1 Data(H)'!$A$1:$CZ$1,_xlfn.XLOOKUP($A250,'Copy of PY1 Data(H)'!$A$1:$A$288,'Copy of PY1 Data(H)'!$A$1:$CZ$288))</f>
        <v>79.430000000000007</v>
      </c>
      <c r="BW250" s="180" cm="1">
        <f t="array" ref="BW250">_xlfn.XLOOKUP(BW$1,'Copy of PY1 Data(H)'!$A$1:$CZ$1,_xlfn.XLOOKUP($A250,'Copy of PY1 Data(H)'!$A$1:$A$288,'Copy of PY1 Data(H)'!$A$1:$CZ$288))</f>
        <v>98.64</v>
      </c>
      <c r="BX250" s="180" cm="1">
        <f t="array" ref="BX250">_xlfn.XLOOKUP(BX$1,'Copy of PY1 Data(H)'!$A$1:$CZ$1,_xlfn.XLOOKUP($A250,'Copy of PY1 Data(H)'!$A$1:$A$288,'Copy of PY1 Data(H)'!$A$1:$CZ$288))</f>
        <v>99.51</v>
      </c>
      <c r="BY250" s="180" cm="1">
        <f t="array" ref="BY250">_xlfn.XLOOKUP(BY$1,'Copy of PY1 Data(H)'!$A$1:$CZ$1,_xlfn.XLOOKUP($A250,'Copy of PY1 Data(H)'!$A$1:$A$288,'Copy of PY1 Data(H)'!$A$1:$CZ$288))</f>
        <v>99.83</v>
      </c>
      <c r="BZ250" s="180" cm="1">
        <f t="array" ref="BZ250">_xlfn.XLOOKUP(BZ$1,'Copy of PY1 Data(H)'!$A$1:$CZ$1,_xlfn.XLOOKUP($A250,'Copy of PY1 Data(H)'!$A$1:$A$288,'Copy of PY1 Data(H)'!$A$1:$CZ$288))</f>
        <v>95.14</v>
      </c>
      <c r="CA250" s="180" cm="1">
        <f t="array" ref="CA250">_xlfn.XLOOKUP(CA$1,'Copy of PY1 Data(H)'!$A$1:$CZ$1,_xlfn.XLOOKUP($A250,'Copy of PY1 Data(H)'!$A$1:$A$288,'Copy of PY1 Data(H)'!$A$1:$CZ$288))</f>
        <v>99.43</v>
      </c>
      <c r="CB250" s="180" cm="1">
        <f t="array" ref="CB250">_xlfn.XLOOKUP(CB$1,'Copy of PY1 Data(H)'!$A$1:$CZ$1,_xlfn.XLOOKUP($A250,'Copy of PY1 Data(H)'!$A$1:$A$288,'Copy of PY1 Data(H)'!$A$1:$CZ$288))</f>
        <v>96.2</v>
      </c>
      <c r="CC250" s="180" cm="1">
        <f t="array" ref="CC250">_xlfn.XLOOKUP(CC$1,'Copy of PY1 Data(H)'!$A$1:$CZ$1,_xlfn.XLOOKUP($A250,'Copy of PY1 Data(H)'!$A$1:$A$288,'Copy of PY1 Data(H)'!$A$1:$CZ$288))</f>
        <v>95.9</v>
      </c>
      <c r="CD250" s="180" cm="1">
        <f t="array" ref="CD250">_xlfn.XLOOKUP(CD$1,'Copy of PY1 Data(H)'!$A$1:$CZ$1,_xlfn.XLOOKUP($A250,'Copy of PY1 Data(H)'!$A$1:$A$288,'Copy of PY1 Data(H)'!$A$1:$CZ$288))</f>
        <v>99.51</v>
      </c>
    </row>
    <row r="251" spans="1:82" x14ac:dyDescent="0.3">
      <c r="A251" s="180">
        <v>103</v>
      </c>
      <c r="C251" s="180"/>
      <c r="D251" s="180" cm="1">
        <f t="array" ref="D251">_xlfn.XLOOKUP(D$1,'Copy of PY1 Data(H)'!$A$1:$CZ$1,_xlfn.XLOOKUP($A251,'Copy of PY1 Data(H)'!$A$1:$A$288,'Copy of PY1 Data(H)'!$A$1:$CZ$288))</f>
        <v>100</v>
      </c>
      <c r="E251" s="180" cm="1">
        <f t="array" ref="E251">_xlfn.XLOOKUP(E$1,'Copy of PY1 Data(H)'!$A$1:$CZ$1,_xlfn.XLOOKUP($A251,'Copy of PY1 Data(H)'!$A$1:$A$288,'Copy of PY1 Data(H)'!$A$1:$CZ$288))</f>
        <v>100</v>
      </c>
      <c r="F251" s="180" cm="1">
        <f t="array" ref="F251">_xlfn.XLOOKUP(F$1,'Copy of PY1 Data(H)'!$A$1:$CZ$1,_xlfn.XLOOKUP($A251,'Copy of PY1 Data(H)'!$A$1:$A$288,'Copy of PY1 Data(H)'!$A$1:$CZ$288))</f>
        <v>100</v>
      </c>
      <c r="G251" s="180" cm="1">
        <f t="array" ref="G251">_xlfn.XLOOKUP(G$1,'Copy of PY1 Data(H)'!$A$1:$CZ$1,_xlfn.XLOOKUP($A251,'Copy of PY1 Data(H)'!$A$1:$A$288,'Copy of PY1 Data(H)'!$A$1:$CZ$288))</f>
        <v>100</v>
      </c>
      <c r="H251" s="180" cm="1">
        <f t="array" ref="H251">_xlfn.XLOOKUP(H$1,'Copy of PY1 Data(H)'!$A$1:$CZ$1,_xlfn.XLOOKUP($A251,'Copy of PY1 Data(H)'!$A$1:$A$288,'Copy of PY1 Data(H)'!$A$1:$CZ$288))</f>
        <v>100</v>
      </c>
      <c r="I251" s="180" cm="1">
        <f t="array" ref="I251">_xlfn.XLOOKUP(I$1,'Copy of PY1 Data(H)'!$A$1:$CZ$1,_xlfn.XLOOKUP($A251,'Copy of PY1 Data(H)'!$A$1:$A$288,'Copy of PY1 Data(H)'!$A$1:$CZ$288))</f>
        <v>100</v>
      </c>
      <c r="J251" s="180" cm="1">
        <f t="array" ref="J251">_xlfn.XLOOKUP(J$1,'Copy of PY1 Data(H)'!$A$1:$CZ$1,_xlfn.XLOOKUP($A251,'Copy of PY1 Data(H)'!$A$1:$A$288,'Copy of PY1 Data(H)'!$A$1:$CZ$288))</f>
        <v>100</v>
      </c>
      <c r="K251" s="180" cm="1">
        <f t="array" ref="K251">_xlfn.XLOOKUP(K$1,'Copy of PY1 Data(H)'!$A$1:$CZ$1,_xlfn.XLOOKUP($A251,'Copy of PY1 Data(H)'!$A$1:$A$288,'Copy of PY1 Data(H)'!$A$1:$CZ$288))</f>
        <v>99.72</v>
      </c>
      <c r="L251" s="180" cm="1">
        <f t="array" ref="L251">_xlfn.XLOOKUP(L$1,'Copy of PY1 Data(H)'!$A$1:$CZ$1,_xlfn.XLOOKUP($A251,'Copy of PY1 Data(H)'!$A$1:$A$288,'Copy of PY1 Data(H)'!$A$1:$CZ$288))</f>
        <v>100</v>
      </c>
      <c r="M251" s="180" cm="1">
        <f t="array" ref="M251">_xlfn.XLOOKUP(M$1,'Copy of PY1 Data(H)'!$A$1:$CZ$1,_xlfn.XLOOKUP($A251,'Copy of PY1 Data(H)'!$A$1:$A$288,'Copy of PY1 Data(H)'!$A$1:$CZ$288))</f>
        <v>100</v>
      </c>
      <c r="N251" s="180" cm="1">
        <f t="array" ref="N251">_xlfn.XLOOKUP(N$1,'Copy of PY1 Data(H)'!$A$1:$CZ$1,_xlfn.XLOOKUP($A251,'Copy of PY1 Data(H)'!$A$1:$A$288,'Copy of PY1 Data(H)'!$A$1:$CZ$288))</f>
        <v>100</v>
      </c>
      <c r="O251" s="180" cm="1">
        <f t="array" ref="O251">_xlfn.XLOOKUP(O$1,'Copy of PY1 Data(H)'!$A$1:$CZ$1,_xlfn.XLOOKUP($A251,'Copy of PY1 Data(H)'!$A$1:$A$288,'Copy of PY1 Data(H)'!$A$1:$CZ$288))</f>
        <v>99.52</v>
      </c>
      <c r="P251" s="180" cm="1">
        <f t="array" ref="P251">_xlfn.XLOOKUP(P$1,'Copy of PY1 Data(H)'!$A$1:$CZ$1,_xlfn.XLOOKUP($A251,'Copy of PY1 Data(H)'!$A$1:$A$288,'Copy of PY1 Data(H)'!$A$1:$CZ$288))</f>
        <v>100</v>
      </c>
      <c r="Q251" s="180" cm="1">
        <f t="array" ref="Q251">_xlfn.XLOOKUP(Q$1,'Copy of PY1 Data(H)'!$A$1:$CZ$1,_xlfn.XLOOKUP($A251,'Copy of PY1 Data(H)'!$A$1:$A$288,'Copy of PY1 Data(H)'!$A$1:$CZ$288))</f>
        <v>100</v>
      </c>
      <c r="R251" s="180" cm="1">
        <f t="array" ref="R251">_xlfn.XLOOKUP(R$1,'Copy of PY1 Data(H)'!$A$1:$CZ$1,_xlfn.XLOOKUP($A251,'Copy of PY1 Data(H)'!$A$1:$A$288,'Copy of PY1 Data(H)'!$A$1:$CZ$288))</f>
        <v>100</v>
      </c>
      <c r="S251" s="180" cm="1">
        <f t="array" ref="S251">_xlfn.XLOOKUP(S$1,'Copy of PY1 Data(H)'!$A$1:$CZ$1,_xlfn.XLOOKUP($A251,'Copy of PY1 Data(H)'!$A$1:$A$288,'Copy of PY1 Data(H)'!$A$1:$CZ$288))</f>
        <v>100</v>
      </c>
      <c r="T251" s="180" cm="1">
        <f t="array" ref="T251">_xlfn.XLOOKUP(T$1,'Copy of PY1 Data(H)'!$A$1:$CZ$1,_xlfn.XLOOKUP($A251,'Copy of PY1 Data(H)'!$A$1:$A$288,'Copy of PY1 Data(H)'!$A$1:$CZ$288))</f>
        <v>100</v>
      </c>
      <c r="U251" s="180" cm="1">
        <f t="array" ref="U251">_xlfn.XLOOKUP(U$1,'Copy of PY1 Data(H)'!$A$1:$CZ$1,_xlfn.XLOOKUP($A251,'Copy of PY1 Data(H)'!$A$1:$A$288,'Copy of PY1 Data(H)'!$A$1:$CZ$288))</f>
        <v>100</v>
      </c>
      <c r="V251" s="180" cm="1">
        <f t="array" ref="V251">_xlfn.XLOOKUP(V$1,'Copy of PY1 Data(H)'!$A$1:$CZ$1,_xlfn.XLOOKUP($A251,'Copy of PY1 Data(H)'!$A$1:$A$288,'Copy of PY1 Data(H)'!$A$1:$CZ$288))</f>
        <v>100</v>
      </c>
      <c r="W251" s="180" cm="1">
        <f t="array" ref="W251">_xlfn.XLOOKUP(W$1,'Copy of PY1 Data(H)'!$A$1:$CZ$1,_xlfn.XLOOKUP($A251,'Copy of PY1 Data(H)'!$A$1:$A$288,'Copy of PY1 Data(H)'!$A$1:$CZ$288))</f>
        <v>0</v>
      </c>
      <c r="X251" s="180" cm="1">
        <f t="array" ref="X251">_xlfn.XLOOKUP(X$1,'Copy of PY1 Data(H)'!$A$1:$CZ$1,_xlfn.XLOOKUP($A251,'Copy of PY1 Data(H)'!$A$1:$A$288,'Copy of PY1 Data(H)'!$A$1:$CZ$288))</f>
        <v>0</v>
      </c>
      <c r="Y251" s="180" cm="1">
        <f t="array" ref="Y251">_xlfn.XLOOKUP(Y$1,'Copy of PY1 Data(H)'!$A$1:$CZ$1,_xlfn.XLOOKUP($A251,'Copy of PY1 Data(H)'!$A$1:$A$288,'Copy of PY1 Data(H)'!$A$1:$CZ$288))</f>
        <v>100</v>
      </c>
      <c r="Z251" s="180" cm="1">
        <f t="array" ref="Z251">_xlfn.XLOOKUP(Z$1,'Copy of PY1 Data(H)'!$A$1:$CZ$1,_xlfn.XLOOKUP($A251,'Copy of PY1 Data(H)'!$A$1:$A$288,'Copy of PY1 Data(H)'!$A$1:$CZ$288))</f>
        <v>100</v>
      </c>
      <c r="AA251" s="180" cm="1">
        <f t="array" ref="AA251">_xlfn.XLOOKUP(AA$1,'Copy of PY1 Data(H)'!$A$1:$CZ$1,_xlfn.XLOOKUP($A251,'Copy of PY1 Data(H)'!$A$1:$A$288,'Copy of PY1 Data(H)'!$A$1:$CZ$288))</f>
        <v>0</v>
      </c>
      <c r="AB251" s="180" cm="1">
        <f t="array" ref="AB251">_xlfn.XLOOKUP(AB$1,'Copy of PY1 Data(H)'!$A$1:$CZ$1,_xlfn.XLOOKUP($A251,'Copy of PY1 Data(H)'!$A$1:$A$288,'Copy of PY1 Data(H)'!$A$1:$CZ$288))</f>
        <v>0</v>
      </c>
      <c r="AC251" s="180" cm="1">
        <f t="array" ref="AC251">_xlfn.XLOOKUP(AC$1,'Copy of PY1 Data(H)'!$A$1:$CZ$1,_xlfn.XLOOKUP($A251,'Copy of PY1 Data(H)'!$A$1:$A$288,'Copy of PY1 Data(H)'!$A$1:$CZ$288))</f>
        <v>100</v>
      </c>
      <c r="AD251" s="180" cm="1">
        <f t="array" ref="AD251">_xlfn.XLOOKUP(AD$1,'Copy of PY1 Data(H)'!$A$1:$CZ$1,_xlfn.XLOOKUP($A251,'Copy of PY1 Data(H)'!$A$1:$A$288,'Copy of PY1 Data(H)'!$A$1:$CZ$288))</f>
        <v>100</v>
      </c>
      <c r="AE251" s="180" cm="1">
        <f t="array" ref="AE251">_xlfn.XLOOKUP(AE$1,'Copy of PY1 Data(H)'!$A$1:$CZ$1,_xlfn.XLOOKUP($A251,'Copy of PY1 Data(H)'!$A$1:$A$288,'Copy of PY1 Data(H)'!$A$1:$CZ$288))</f>
        <v>0</v>
      </c>
      <c r="AF251" s="180" cm="1">
        <f t="array" ref="AF251">_xlfn.XLOOKUP(AF$1,'Copy of PY1 Data(H)'!$A$1:$CZ$1,_xlfn.XLOOKUP($A251,'Copy of PY1 Data(H)'!$A$1:$A$288,'Copy of PY1 Data(H)'!$A$1:$CZ$288))</f>
        <v>100</v>
      </c>
      <c r="AG251" s="180" cm="1">
        <f t="array" ref="AG251">_xlfn.XLOOKUP(AG$1,'Copy of PY1 Data(H)'!$A$1:$CZ$1,_xlfn.XLOOKUP($A251,'Copy of PY1 Data(H)'!$A$1:$A$288,'Copy of PY1 Data(H)'!$A$1:$CZ$288))</f>
        <v>100</v>
      </c>
      <c r="AH251" s="180" cm="1">
        <f t="array" ref="AH251">_xlfn.XLOOKUP(AH$1,'Copy of PY1 Data(H)'!$A$1:$CZ$1,_xlfn.XLOOKUP($A251,'Copy of PY1 Data(H)'!$A$1:$A$288,'Copy of PY1 Data(H)'!$A$1:$CZ$288))</f>
        <v>100</v>
      </c>
      <c r="AI251" s="180" cm="1">
        <f t="array" ref="AI251">_xlfn.XLOOKUP(AI$1,'Copy of PY1 Data(H)'!$A$1:$CZ$1,_xlfn.XLOOKUP($A251,'Copy of PY1 Data(H)'!$A$1:$A$288,'Copy of PY1 Data(H)'!$A$1:$CZ$288))</f>
        <v>100</v>
      </c>
      <c r="AJ251" s="180" cm="1">
        <f t="array" ref="AJ251">_xlfn.XLOOKUP(AJ$1,'Copy of PY1 Data(H)'!$A$1:$CZ$1,_xlfn.XLOOKUP($A251,'Copy of PY1 Data(H)'!$A$1:$A$288,'Copy of PY1 Data(H)'!$A$1:$CZ$288))</f>
        <v>100</v>
      </c>
      <c r="AK251" s="180" cm="1">
        <f t="array" ref="AK251">_xlfn.XLOOKUP(AK$1,'Copy of PY1 Data(H)'!$A$1:$CZ$1,_xlfn.XLOOKUP($A251,'Copy of PY1 Data(H)'!$A$1:$A$288,'Copy of PY1 Data(H)'!$A$1:$CZ$288))</f>
        <v>100</v>
      </c>
      <c r="AL251" s="180" cm="1">
        <f t="array" ref="AL251">_xlfn.XLOOKUP(AL$1,'Copy of PY1 Data(H)'!$A$1:$CZ$1,_xlfn.XLOOKUP($A251,'Copy of PY1 Data(H)'!$A$1:$A$288,'Copy of PY1 Data(H)'!$A$1:$CZ$288))</f>
        <v>0</v>
      </c>
      <c r="AM251" s="180" cm="1">
        <f t="array" ref="AM251">_xlfn.XLOOKUP(AM$1,'Copy of PY1 Data(H)'!$A$1:$CZ$1,_xlfn.XLOOKUP($A251,'Copy of PY1 Data(H)'!$A$1:$A$288,'Copy of PY1 Data(H)'!$A$1:$CZ$288))</f>
        <v>90.79</v>
      </c>
      <c r="AN251" s="180" cm="1">
        <f t="array" ref="AN251">_xlfn.XLOOKUP(AN$1,'Copy of PY1 Data(H)'!$A$1:$CZ$1,_xlfn.XLOOKUP($A251,'Copy of PY1 Data(H)'!$A$1:$A$288,'Copy of PY1 Data(H)'!$A$1:$CZ$288))</f>
        <v>99.08</v>
      </c>
      <c r="AO251" s="180" cm="1">
        <f t="array" ref="AO251">_xlfn.XLOOKUP(AO$1,'Copy of PY1 Data(H)'!$A$1:$CZ$1,_xlfn.XLOOKUP($A251,'Copy of PY1 Data(H)'!$A$1:$A$288,'Copy of PY1 Data(H)'!$A$1:$CZ$288))</f>
        <v>0</v>
      </c>
      <c r="AP251" s="180" cm="1">
        <f t="array" ref="AP251">_xlfn.XLOOKUP(AP$1,'Copy of PY1 Data(H)'!$A$1:$CZ$1,_xlfn.XLOOKUP($A251,'Copy of PY1 Data(H)'!$A$1:$A$288,'Copy of PY1 Data(H)'!$A$1:$CZ$288))</f>
        <v>100</v>
      </c>
      <c r="AQ251" s="180" cm="1">
        <f t="array" ref="AQ251">_xlfn.XLOOKUP(AQ$1,'Copy of PY1 Data(H)'!$A$1:$CZ$1,_xlfn.XLOOKUP($A251,'Copy of PY1 Data(H)'!$A$1:$A$288,'Copy of PY1 Data(H)'!$A$1:$CZ$288))</f>
        <v>100</v>
      </c>
      <c r="AR251" s="180" cm="1">
        <f t="array" ref="AR251">_xlfn.XLOOKUP(AR$1,'Copy of PY1 Data(H)'!$A$1:$CZ$1,_xlfn.XLOOKUP($A251,'Copy of PY1 Data(H)'!$A$1:$A$288,'Copy of PY1 Data(H)'!$A$1:$CZ$288))</f>
        <v>100</v>
      </c>
      <c r="AS251" s="180" cm="1">
        <f t="array" ref="AS251">_xlfn.XLOOKUP(AS$1,'Copy of PY1 Data(H)'!$A$1:$CZ$1,_xlfn.XLOOKUP($A251,'Copy of PY1 Data(H)'!$A$1:$A$288,'Copy of PY1 Data(H)'!$A$1:$CZ$288))</f>
        <v>0</v>
      </c>
      <c r="AT251" s="180" cm="1">
        <f t="array" ref="AT251">_xlfn.XLOOKUP(AT$1,'Copy of PY1 Data(H)'!$A$1:$CZ$1,_xlfn.XLOOKUP($A251,'Copy of PY1 Data(H)'!$A$1:$A$288,'Copy of PY1 Data(H)'!$A$1:$CZ$288))</f>
        <v>100</v>
      </c>
      <c r="AU251" s="180" cm="1">
        <f t="array" ref="AU251">_xlfn.XLOOKUP(AU$1,'Copy of PY1 Data(H)'!$A$1:$CZ$1,_xlfn.XLOOKUP($A251,'Copy of PY1 Data(H)'!$A$1:$A$288,'Copy of PY1 Data(H)'!$A$1:$CZ$288))</f>
        <v>99.74</v>
      </c>
      <c r="AV251" s="180" cm="1">
        <f t="array" ref="AV251">_xlfn.XLOOKUP(AV$1,'Copy of PY1 Data(H)'!$A$1:$CZ$1,_xlfn.XLOOKUP($A251,'Copy of PY1 Data(H)'!$A$1:$A$288,'Copy of PY1 Data(H)'!$A$1:$CZ$288))</f>
        <v>100</v>
      </c>
      <c r="AW251" s="180" cm="1">
        <f t="array" ref="AW251">_xlfn.XLOOKUP(AW$1,'Copy of PY1 Data(H)'!$A$1:$CZ$1,_xlfn.XLOOKUP($A251,'Copy of PY1 Data(H)'!$A$1:$A$288,'Copy of PY1 Data(H)'!$A$1:$CZ$288))</f>
        <v>100</v>
      </c>
      <c r="AX251" s="180" cm="1">
        <f t="array" ref="AX251">_xlfn.XLOOKUP(AX$1,'Copy of PY1 Data(H)'!$A$1:$CZ$1,_xlfn.XLOOKUP($A251,'Copy of PY1 Data(H)'!$A$1:$A$288,'Copy of PY1 Data(H)'!$A$1:$CZ$288))</f>
        <v>100</v>
      </c>
      <c r="AY251" s="180" cm="1">
        <f t="array" ref="AY251">_xlfn.XLOOKUP(AY$1,'Copy of PY1 Data(H)'!$A$1:$CZ$1,_xlfn.XLOOKUP($A251,'Copy of PY1 Data(H)'!$A$1:$A$288,'Copy of PY1 Data(H)'!$A$1:$CZ$288))</f>
        <v>100</v>
      </c>
      <c r="AZ251" s="180" cm="1">
        <f t="array" ref="AZ251">_xlfn.XLOOKUP(AZ$1,'Copy of PY1 Data(H)'!$A$1:$CZ$1,_xlfn.XLOOKUP($A251,'Copy of PY1 Data(H)'!$A$1:$A$288,'Copy of PY1 Data(H)'!$A$1:$CZ$288))</f>
        <v>100</v>
      </c>
      <c r="BA251" s="180" cm="1">
        <f t="array" ref="BA251">_xlfn.XLOOKUP(BA$1,'Copy of PY1 Data(H)'!$A$1:$CZ$1,_xlfn.XLOOKUP($A251,'Copy of PY1 Data(H)'!$A$1:$A$288,'Copy of PY1 Data(H)'!$A$1:$CZ$288))</f>
        <v>0</v>
      </c>
      <c r="BB251" s="180" cm="1">
        <f t="array" ref="BB251">_xlfn.XLOOKUP(BB$1,'Copy of PY1 Data(H)'!$A$1:$CZ$1,_xlfn.XLOOKUP($A251,'Copy of PY1 Data(H)'!$A$1:$A$288,'Copy of PY1 Data(H)'!$A$1:$CZ$288))</f>
        <v>100</v>
      </c>
      <c r="BC251" s="180" cm="1">
        <f t="array" ref="BC251">_xlfn.XLOOKUP(BC$1,'Copy of PY1 Data(H)'!$A$1:$CZ$1,_xlfn.XLOOKUP($A251,'Copy of PY1 Data(H)'!$A$1:$A$288,'Copy of PY1 Data(H)'!$A$1:$CZ$288))</f>
        <v>100</v>
      </c>
      <c r="BD251" s="180" cm="1">
        <f t="array" ref="BD251">_xlfn.XLOOKUP(BD$1,'Copy of PY1 Data(H)'!$A$1:$CZ$1,_xlfn.XLOOKUP($A251,'Copy of PY1 Data(H)'!$A$1:$A$288,'Copy of PY1 Data(H)'!$A$1:$CZ$288))</f>
        <v>98.93</v>
      </c>
      <c r="BE251" s="180" cm="1">
        <f t="array" ref="BE251">_xlfn.XLOOKUP(BE$1,'Copy of PY1 Data(H)'!$A$1:$CZ$1,_xlfn.XLOOKUP($A251,'Copy of PY1 Data(H)'!$A$1:$A$288,'Copy of PY1 Data(H)'!$A$1:$CZ$288))</f>
        <v>100</v>
      </c>
      <c r="BF251" s="180" cm="1">
        <f t="array" ref="BF251">_xlfn.XLOOKUP(BF$1,'Copy of PY1 Data(H)'!$A$1:$CZ$1,_xlfn.XLOOKUP($A251,'Copy of PY1 Data(H)'!$A$1:$A$288,'Copy of PY1 Data(H)'!$A$1:$CZ$288))</f>
        <v>100</v>
      </c>
      <c r="BG251" s="180" cm="1">
        <f t="array" ref="BG251">_xlfn.XLOOKUP(BG$1,'Copy of PY1 Data(H)'!$A$1:$CZ$1,_xlfn.XLOOKUP($A251,'Copy of PY1 Data(H)'!$A$1:$A$288,'Copy of PY1 Data(H)'!$A$1:$CZ$288))</f>
        <v>100</v>
      </c>
      <c r="BH251" s="180" cm="1">
        <f t="array" ref="BH251">_xlfn.XLOOKUP(BH$1,'Copy of PY1 Data(H)'!$A$1:$CZ$1,_xlfn.XLOOKUP($A251,'Copy of PY1 Data(H)'!$A$1:$A$288,'Copy of PY1 Data(H)'!$A$1:$CZ$288))</f>
        <v>100</v>
      </c>
      <c r="BI251" s="180" cm="1">
        <f t="array" ref="BI251">_xlfn.XLOOKUP(BI$1,'Copy of PY1 Data(H)'!$A$1:$CZ$1,_xlfn.XLOOKUP($A251,'Copy of PY1 Data(H)'!$A$1:$A$288,'Copy of PY1 Data(H)'!$A$1:$CZ$288))</f>
        <v>99.3</v>
      </c>
      <c r="BJ251" s="180" cm="1">
        <f t="array" ref="BJ251">_xlfn.XLOOKUP(BJ$1,'Copy of PY1 Data(H)'!$A$1:$CZ$1,_xlfn.XLOOKUP($A251,'Copy of PY1 Data(H)'!$A$1:$A$288,'Copy of PY1 Data(H)'!$A$1:$CZ$288))</f>
        <v>100</v>
      </c>
      <c r="BK251" s="180" cm="1">
        <f t="array" ref="BK251">_xlfn.XLOOKUP(BK$1,'Copy of PY1 Data(H)'!$A$1:$CZ$1,_xlfn.XLOOKUP($A251,'Copy of PY1 Data(H)'!$A$1:$A$288,'Copy of PY1 Data(H)'!$A$1:$CZ$288))</f>
        <v>0</v>
      </c>
      <c r="BL251" s="180" cm="1">
        <f t="array" ref="BL251">_xlfn.XLOOKUP(BL$1,'Copy of PY1 Data(H)'!$A$1:$CZ$1,_xlfn.XLOOKUP($A251,'Copy of PY1 Data(H)'!$A$1:$A$288,'Copy of PY1 Data(H)'!$A$1:$CZ$288))</f>
        <v>100</v>
      </c>
      <c r="BM251" s="180" cm="1">
        <f t="array" ref="BM251">_xlfn.XLOOKUP(BM$1,'Copy of PY1 Data(H)'!$A$1:$CZ$1,_xlfn.XLOOKUP($A251,'Copy of PY1 Data(H)'!$A$1:$A$288,'Copy of PY1 Data(H)'!$A$1:$CZ$288))</f>
        <v>99.2</v>
      </c>
      <c r="BN251" s="180" cm="1">
        <f t="array" ref="BN251">_xlfn.XLOOKUP(BN$1,'Copy of PY1 Data(H)'!$A$1:$CZ$1,_xlfn.XLOOKUP($A251,'Copy of PY1 Data(H)'!$A$1:$A$288,'Copy of PY1 Data(H)'!$A$1:$CZ$288))</f>
        <v>100</v>
      </c>
      <c r="BO251" s="180" cm="1">
        <f t="array" ref="BO251">_xlfn.XLOOKUP(BO$1,'Copy of PY1 Data(H)'!$A$1:$CZ$1,_xlfn.XLOOKUP($A251,'Copy of PY1 Data(H)'!$A$1:$A$288,'Copy of PY1 Data(H)'!$A$1:$CZ$288))</f>
        <v>100</v>
      </c>
      <c r="BP251" s="180" cm="1">
        <f t="array" ref="BP251">_xlfn.XLOOKUP(BP$1,'Copy of PY1 Data(H)'!$A$1:$CZ$1,_xlfn.XLOOKUP($A251,'Copy of PY1 Data(H)'!$A$1:$A$288,'Copy of PY1 Data(H)'!$A$1:$CZ$288))</f>
        <v>99.88</v>
      </c>
      <c r="BQ251" s="180" cm="1">
        <f t="array" ref="BQ251">_xlfn.XLOOKUP(BQ$1,'Copy of PY1 Data(H)'!$A$1:$CZ$1,_xlfn.XLOOKUP($A251,'Copy of PY1 Data(H)'!$A$1:$A$288,'Copy of PY1 Data(H)'!$A$1:$CZ$288))</f>
        <v>100</v>
      </c>
      <c r="BR251" s="180" cm="1">
        <f t="array" ref="BR251">_xlfn.XLOOKUP(BR$1,'Copy of PY1 Data(H)'!$A$1:$CZ$1,_xlfn.XLOOKUP($A251,'Copy of PY1 Data(H)'!$A$1:$A$288,'Copy of PY1 Data(H)'!$A$1:$CZ$288))</f>
        <v>100</v>
      </c>
      <c r="BS251" s="180" cm="1">
        <f t="array" ref="BS251">_xlfn.XLOOKUP(BS$1,'Copy of PY1 Data(H)'!$A$1:$CZ$1,_xlfn.XLOOKUP($A251,'Copy of PY1 Data(H)'!$A$1:$A$288,'Copy of PY1 Data(H)'!$A$1:$CZ$288))</f>
        <v>100</v>
      </c>
      <c r="BT251" s="180" cm="1">
        <f t="array" ref="BT251">_xlfn.XLOOKUP(BT$1,'Copy of PY1 Data(H)'!$A$1:$CZ$1,_xlfn.XLOOKUP($A251,'Copy of PY1 Data(H)'!$A$1:$A$288,'Copy of PY1 Data(H)'!$A$1:$CZ$288))</f>
        <v>0</v>
      </c>
      <c r="BU251" s="180" cm="1">
        <f t="array" ref="BU251">_xlfn.XLOOKUP(BU$1,'Copy of PY1 Data(H)'!$A$1:$CZ$1,_xlfn.XLOOKUP($A251,'Copy of PY1 Data(H)'!$A$1:$A$288,'Copy of PY1 Data(H)'!$A$1:$CZ$288))</f>
        <v>99.62</v>
      </c>
      <c r="BV251" s="180" cm="1">
        <f t="array" ref="BV251">_xlfn.XLOOKUP(BV$1,'Copy of PY1 Data(H)'!$A$1:$CZ$1,_xlfn.XLOOKUP($A251,'Copy of PY1 Data(H)'!$A$1:$A$288,'Copy of PY1 Data(H)'!$A$1:$CZ$288))</f>
        <v>100</v>
      </c>
      <c r="BW251" s="180" cm="1">
        <f t="array" ref="BW251">_xlfn.XLOOKUP(BW$1,'Copy of PY1 Data(H)'!$A$1:$CZ$1,_xlfn.XLOOKUP($A251,'Copy of PY1 Data(H)'!$A$1:$A$288,'Copy of PY1 Data(H)'!$A$1:$CZ$288))</f>
        <v>100</v>
      </c>
      <c r="BX251" s="180" cm="1">
        <f t="array" ref="BX251">_xlfn.XLOOKUP(BX$1,'Copy of PY1 Data(H)'!$A$1:$CZ$1,_xlfn.XLOOKUP($A251,'Copy of PY1 Data(H)'!$A$1:$A$288,'Copy of PY1 Data(H)'!$A$1:$CZ$288))</f>
        <v>100</v>
      </c>
      <c r="BY251" s="180" cm="1">
        <f t="array" ref="BY251">_xlfn.XLOOKUP(BY$1,'Copy of PY1 Data(H)'!$A$1:$CZ$1,_xlfn.XLOOKUP($A251,'Copy of PY1 Data(H)'!$A$1:$A$288,'Copy of PY1 Data(H)'!$A$1:$CZ$288))</f>
        <v>99.08</v>
      </c>
      <c r="BZ251" s="180" cm="1">
        <f t="array" ref="BZ251">_xlfn.XLOOKUP(BZ$1,'Copy of PY1 Data(H)'!$A$1:$CZ$1,_xlfn.XLOOKUP($A251,'Copy of PY1 Data(H)'!$A$1:$A$288,'Copy of PY1 Data(H)'!$A$1:$CZ$288))</f>
        <v>99.3</v>
      </c>
      <c r="CA251" s="180" cm="1">
        <f t="array" ref="CA251">_xlfn.XLOOKUP(CA$1,'Copy of PY1 Data(H)'!$A$1:$CZ$1,_xlfn.XLOOKUP($A251,'Copy of PY1 Data(H)'!$A$1:$A$288,'Copy of PY1 Data(H)'!$A$1:$CZ$288))</f>
        <v>100</v>
      </c>
      <c r="CB251" s="180" cm="1">
        <f t="array" ref="CB251">_xlfn.XLOOKUP(CB$1,'Copy of PY1 Data(H)'!$A$1:$CZ$1,_xlfn.XLOOKUP($A251,'Copy of PY1 Data(H)'!$A$1:$A$288,'Copy of PY1 Data(H)'!$A$1:$CZ$288))</f>
        <v>100</v>
      </c>
      <c r="CC251" s="180" cm="1">
        <f t="array" ref="CC251">_xlfn.XLOOKUP(CC$1,'Copy of PY1 Data(H)'!$A$1:$CZ$1,_xlfn.XLOOKUP($A251,'Copy of PY1 Data(H)'!$A$1:$A$288,'Copy of PY1 Data(H)'!$A$1:$CZ$288))</f>
        <v>92.47</v>
      </c>
      <c r="CD251" s="180" cm="1">
        <f t="array" ref="CD251">_xlfn.XLOOKUP(CD$1,'Copy of PY1 Data(H)'!$A$1:$CZ$1,_xlfn.XLOOKUP($A251,'Copy of PY1 Data(H)'!$A$1:$A$288,'Copy of PY1 Data(H)'!$A$1:$CZ$288))</f>
        <v>100</v>
      </c>
    </row>
    <row r="252" spans="1:82" s="643" customFormat="1" x14ac:dyDescent="0.3">
      <c r="A252" s="643">
        <v>544</v>
      </c>
      <c r="C252" s="643" t="s">
        <v>2971</v>
      </c>
      <c r="D252" s="643" cm="1">
        <f t="array" ref="D252">_xlfn.XLOOKUP(D$1,'Copy of PY1 Data(H)'!$A$1:$CZ$1,_xlfn.XLOOKUP($A252,'Copy of PY1 Data(H)'!$A$1:$A$288,'Copy of PY1 Data(H)'!$A$1:$CZ$288))</f>
        <v>0</v>
      </c>
      <c r="E252" s="643" cm="1">
        <f t="array" ref="E252">_xlfn.XLOOKUP(E$1,'Copy of PY1 Data(H)'!$A$1:$CZ$1,_xlfn.XLOOKUP($A252,'Copy of PY1 Data(H)'!$A$1:$A$288,'Copy of PY1 Data(H)'!$A$1:$CZ$288))</f>
        <v>0</v>
      </c>
      <c r="F252" s="643" cm="1">
        <f t="array" ref="F252">_xlfn.XLOOKUP(F$1,'Copy of PY1 Data(H)'!$A$1:$CZ$1,_xlfn.XLOOKUP($A252,'Copy of PY1 Data(H)'!$A$1:$A$288,'Copy of PY1 Data(H)'!$A$1:$CZ$288))</f>
        <v>0</v>
      </c>
      <c r="G252" s="643" cm="1">
        <f t="array" ref="G252">_xlfn.XLOOKUP(G$1,'Copy of PY1 Data(H)'!$A$1:$CZ$1,_xlfn.XLOOKUP($A252,'Copy of PY1 Data(H)'!$A$1:$A$288,'Copy of PY1 Data(H)'!$A$1:$CZ$288))</f>
        <v>0</v>
      </c>
      <c r="H252" s="643" cm="1">
        <f t="array" ref="H252">_xlfn.XLOOKUP(H$1,'Copy of PY1 Data(H)'!$A$1:$CZ$1,_xlfn.XLOOKUP($A252,'Copy of PY1 Data(H)'!$A$1:$A$288,'Copy of PY1 Data(H)'!$A$1:$CZ$288))</f>
        <v>0</v>
      </c>
      <c r="I252" s="643" cm="1">
        <f t="array" ref="I252">_xlfn.XLOOKUP(I$1,'Copy of PY1 Data(H)'!$A$1:$CZ$1,_xlfn.XLOOKUP($A252,'Copy of PY1 Data(H)'!$A$1:$A$288,'Copy of PY1 Data(H)'!$A$1:$CZ$288))</f>
        <v>0</v>
      </c>
      <c r="J252" s="643" cm="1">
        <f t="array" ref="J252">_xlfn.XLOOKUP(J$1,'Copy of PY1 Data(H)'!$A$1:$CZ$1,_xlfn.XLOOKUP($A252,'Copy of PY1 Data(H)'!$A$1:$A$288,'Copy of PY1 Data(H)'!$A$1:$CZ$288))</f>
        <v>0</v>
      </c>
      <c r="K252" s="643" cm="1">
        <f t="array" ref="K252">_xlfn.XLOOKUP(K$1,'Copy of PY1 Data(H)'!$A$1:$CZ$1,_xlfn.XLOOKUP($A252,'Copy of PY1 Data(H)'!$A$1:$A$288,'Copy of PY1 Data(H)'!$A$1:$CZ$288))</f>
        <v>0</v>
      </c>
      <c r="L252" s="643" cm="1">
        <f t="array" ref="L252">_xlfn.XLOOKUP(L$1,'Copy of PY1 Data(H)'!$A$1:$CZ$1,_xlfn.XLOOKUP($A252,'Copy of PY1 Data(H)'!$A$1:$A$288,'Copy of PY1 Data(H)'!$A$1:$CZ$288))</f>
        <v>0</v>
      </c>
      <c r="M252" s="643" cm="1">
        <f t="array" ref="M252">_xlfn.XLOOKUP(M$1,'Copy of PY1 Data(H)'!$A$1:$CZ$1,_xlfn.XLOOKUP($A252,'Copy of PY1 Data(H)'!$A$1:$A$288,'Copy of PY1 Data(H)'!$A$1:$CZ$288))</f>
        <v>0</v>
      </c>
      <c r="N252" s="643" cm="1">
        <f t="array" ref="N252">_xlfn.XLOOKUP(N$1,'Copy of PY1 Data(H)'!$A$1:$CZ$1,_xlfn.XLOOKUP($A252,'Copy of PY1 Data(H)'!$A$1:$A$288,'Copy of PY1 Data(H)'!$A$1:$CZ$288))</f>
        <v>0</v>
      </c>
      <c r="O252" s="643" cm="1">
        <f t="array" ref="O252">_xlfn.XLOOKUP(O$1,'Copy of PY1 Data(H)'!$A$1:$CZ$1,_xlfn.XLOOKUP($A252,'Copy of PY1 Data(H)'!$A$1:$A$288,'Copy of PY1 Data(H)'!$A$1:$CZ$288))</f>
        <v>0</v>
      </c>
      <c r="P252" s="643" cm="1">
        <f t="array" ref="P252">_xlfn.XLOOKUP(P$1,'Copy of PY1 Data(H)'!$A$1:$CZ$1,_xlfn.XLOOKUP($A252,'Copy of PY1 Data(H)'!$A$1:$A$288,'Copy of PY1 Data(H)'!$A$1:$CZ$288))</f>
        <v>0</v>
      </c>
      <c r="Q252" s="643" cm="1">
        <f t="array" ref="Q252">_xlfn.XLOOKUP(Q$1,'Copy of PY1 Data(H)'!$A$1:$CZ$1,_xlfn.XLOOKUP($A252,'Copy of PY1 Data(H)'!$A$1:$A$288,'Copy of PY1 Data(H)'!$A$1:$CZ$288))</f>
        <v>0</v>
      </c>
      <c r="R252" s="643" cm="1">
        <f t="array" ref="R252">_xlfn.XLOOKUP(R$1,'Copy of PY1 Data(H)'!$A$1:$CZ$1,_xlfn.XLOOKUP($A252,'Copy of PY1 Data(H)'!$A$1:$A$288,'Copy of PY1 Data(H)'!$A$1:$CZ$288))</f>
        <v>0</v>
      </c>
      <c r="S252" s="643" cm="1">
        <f t="array" ref="S252">_xlfn.XLOOKUP(S$1,'Copy of PY1 Data(H)'!$A$1:$CZ$1,_xlfn.XLOOKUP($A252,'Copy of PY1 Data(H)'!$A$1:$A$288,'Copy of PY1 Data(H)'!$A$1:$CZ$288))</f>
        <v>0</v>
      </c>
      <c r="T252" s="643" cm="1">
        <f t="array" ref="T252">_xlfn.XLOOKUP(T$1,'Copy of PY1 Data(H)'!$A$1:$CZ$1,_xlfn.XLOOKUP($A252,'Copy of PY1 Data(H)'!$A$1:$A$288,'Copy of PY1 Data(H)'!$A$1:$CZ$288))</f>
        <v>0</v>
      </c>
      <c r="U252" s="643" cm="1">
        <f t="array" ref="U252">_xlfn.XLOOKUP(U$1,'Copy of PY1 Data(H)'!$A$1:$CZ$1,_xlfn.XLOOKUP($A252,'Copy of PY1 Data(H)'!$A$1:$A$288,'Copy of PY1 Data(H)'!$A$1:$CZ$288))</f>
        <v>0</v>
      </c>
      <c r="V252" s="643" cm="1">
        <f t="array" ref="V252">_xlfn.XLOOKUP(V$1,'Copy of PY1 Data(H)'!$A$1:$CZ$1,_xlfn.XLOOKUP($A252,'Copy of PY1 Data(H)'!$A$1:$A$288,'Copy of PY1 Data(H)'!$A$1:$CZ$288))</f>
        <v>0</v>
      </c>
      <c r="W252" s="643" cm="1">
        <f t="array" ref="W252">_xlfn.XLOOKUP(W$1,'Copy of PY1 Data(H)'!$A$1:$CZ$1,_xlfn.XLOOKUP($A252,'Copy of PY1 Data(H)'!$A$1:$A$288,'Copy of PY1 Data(H)'!$A$1:$CZ$288))</f>
        <v>0</v>
      </c>
      <c r="X252" s="643" cm="1">
        <f t="array" ref="X252">_xlfn.XLOOKUP(X$1,'Copy of PY1 Data(H)'!$A$1:$CZ$1,_xlfn.XLOOKUP($A252,'Copy of PY1 Data(H)'!$A$1:$A$288,'Copy of PY1 Data(H)'!$A$1:$CZ$288))</f>
        <v>0</v>
      </c>
      <c r="Y252" s="643" cm="1">
        <f t="array" ref="Y252">_xlfn.XLOOKUP(Y$1,'Copy of PY1 Data(H)'!$A$1:$CZ$1,_xlfn.XLOOKUP($A252,'Copy of PY1 Data(H)'!$A$1:$A$288,'Copy of PY1 Data(H)'!$A$1:$CZ$288))</f>
        <v>0.01</v>
      </c>
      <c r="Z252" s="643" cm="1">
        <f t="array" ref="Z252">_xlfn.XLOOKUP(Z$1,'Copy of PY1 Data(H)'!$A$1:$CZ$1,_xlfn.XLOOKUP($A252,'Copy of PY1 Data(H)'!$A$1:$A$288,'Copy of PY1 Data(H)'!$A$1:$CZ$288))</f>
        <v>0</v>
      </c>
      <c r="AA252" s="643" cm="1">
        <f t="array" ref="AA252">_xlfn.XLOOKUP(AA$1,'Copy of PY1 Data(H)'!$A$1:$CZ$1,_xlfn.XLOOKUP($A252,'Copy of PY1 Data(H)'!$A$1:$A$288,'Copy of PY1 Data(H)'!$A$1:$CZ$288))</f>
        <v>0</v>
      </c>
      <c r="AB252" s="643" cm="1">
        <f t="array" ref="AB252">_xlfn.XLOOKUP(AB$1,'Copy of PY1 Data(H)'!$A$1:$CZ$1,_xlfn.XLOOKUP($A252,'Copy of PY1 Data(H)'!$A$1:$A$288,'Copy of PY1 Data(H)'!$A$1:$CZ$288))</f>
        <v>0</v>
      </c>
      <c r="AC252" s="643" cm="1">
        <f t="array" ref="AC252">_xlfn.XLOOKUP(AC$1,'Copy of PY1 Data(H)'!$A$1:$CZ$1,_xlfn.XLOOKUP($A252,'Copy of PY1 Data(H)'!$A$1:$A$288,'Copy of PY1 Data(H)'!$A$1:$CZ$288))</f>
        <v>0</v>
      </c>
      <c r="AD252" s="643" cm="1">
        <f t="array" ref="AD252">_xlfn.XLOOKUP(AD$1,'Copy of PY1 Data(H)'!$A$1:$CZ$1,_xlfn.XLOOKUP($A252,'Copy of PY1 Data(H)'!$A$1:$A$288,'Copy of PY1 Data(H)'!$A$1:$CZ$288))</f>
        <v>0</v>
      </c>
      <c r="AE252" s="643" cm="1">
        <f t="array" ref="AE252">_xlfn.XLOOKUP(AE$1,'Copy of PY1 Data(H)'!$A$1:$CZ$1,_xlfn.XLOOKUP($A252,'Copy of PY1 Data(H)'!$A$1:$A$288,'Copy of PY1 Data(H)'!$A$1:$CZ$288))</f>
        <v>0</v>
      </c>
      <c r="AF252" s="643" cm="1">
        <f t="array" ref="AF252">_xlfn.XLOOKUP(AF$1,'Copy of PY1 Data(H)'!$A$1:$CZ$1,_xlfn.XLOOKUP($A252,'Copy of PY1 Data(H)'!$A$1:$A$288,'Copy of PY1 Data(H)'!$A$1:$CZ$288))</f>
        <v>0</v>
      </c>
      <c r="AG252" s="643" cm="1">
        <f t="array" ref="AG252">_xlfn.XLOOKUP(AG$1,'Copy of PY1 Data(H)'!$A$1:$CZ$1,_xlfn.XLOOKUP($A252,'Copy of PY1 Data(H)'!$A$1:$A$288,'Copy of PY1 Data(H)'!$A$1:$CZ$288))</f>
        <v>0</v>
      </c>
      <c r="AH252" s="643" cm="1">
        <f t="array" ref="AH252">_xlfn.XLOOKUP(AH$1,'Copy of PY1 Data(H)'!$A$1:$CZ$1,_xlfn.XLOOKUP($A252,'Copy of PY1 Data(H)'!$A$1:$A$288,'Copy of PY1 Data(H)'!$A$1:$CZ$288))</f>
        <v>0</v>
      </c>
      <c r="AI252" s="643" cm="1">
        <f t="array" ref="AI252">_xlfn.XLOOKUP(AI$1,'Copy of PY1 Data(H)'!$A$1:$CZ$1,_xlfn.XLOOKUP($A252,'Copy of PY1 Data(H)'!$A$1:$A$288,'Copy of PY1 Data(H)'!$A$1:$CZ$288))</f>
        <v>0</v>
      </c>
      <c r="AJ252" s="643" cm="1">
        <f t="array" ref="AJ252">_xlfn.XLOOKUP(AJ$1,'Copy of PY1 Data(H)'!$A$1:$CZ$1,_xlfn.XLOOKUP($A252,'Copy of PY1 Data(H)'!$A$1:$A$288,'Copy of PY1 Data(H)'!$A$1:$CZ$288))</f>
        <v>0</v>
      </c>
      <c r="AK252" s="643" cm="1">
        <f t="array" ref="AK252">_xlfn.XLOOKUP(AK$1,'Copy of PY1 Data(H)'!$A$1:$CZ$1,_xlfn.XLOOKUP($A252,'Copy of PY1 Data(H)'!$A$1:$A$288,'Copy of PY1 Data(H)'!$A$1:$CZ$288))</f>
        <v>0</v>
      </c>
      <c r="AL252" s="643" cm="1">
        <f t="array" ref="AL252">_xlfn.XLOOKUP(AL$1,'Copy of PY1 Data(H)'!$A$1:$CZ$1,_xlfn.XLOOKUP($A252,'Copy of PY1 Data(H)'!$A$1:$A$288,'Copy of PY1 Data(H)'!$A$1:$CZ$288))</f>
        <v>0</v>
      </c>
      <c r="AM252" s="643" cm="1">
        <f t="array" ref="AM252">_xlfn.XLOOKUP(AM$1,'Copy of PY1 Data(H)'!$A$1:$CZ$1,_xlfn.XLOOKUP($A252,'Copy of PY1 Data(H)'!$A$1:$A$288,'Copy of PY1 Data(H)'!$A$1:$CZ$288))</f>
        <v>0</v>
      </c>
      <c r="AN252" s="643" cm="1">
        <f t="array" ref="AN252">_xlfn.XLOOKUP(AN$1,'Copy of PY1 Data(H)'!$A$1:$CZ$1,_xlfn.XLOOKUP($A252,'Copy of PY1 Data(H)'!$A$1:$A$288,'Copy of PY1 Data(H)'!$A$1:$CZ$288))</f>
        <v>0</v>
      </c>
      <c r="AO252" s="643" cm="1">
        <f t="array" ref="AO252">_xlfn.XLOOKUP(AO$1,'Copy of PY1 Data(H)'!$A$1:$CZ$1,_xlfn.XLOOKUP($A252,'Copy of PY1 Data(H)'!$A$1:$A$288,'Copy of PY1 Data(H)'!$A$1:$CZ$288))</f>
        <v>0</v>
      </c>
      <c r="AP252" s="643" cm="1">
        <f t="array" ref="AP252">_xlfn.XLOOKUP(AP$1,'Copy of PY1 Data(H)'!$A$1:$CZ$1,_xlfn.XLOOKUP($A252,'Copy of PY1 Data(H)'!$A$1:$A$288,'Copy of PY1 Data(H)'!$A$1:$CZ$288))</f>
        <v>0</v>
      </c>
      <c r="AQ252" s="643" cm="1">
        <f t="array" ref="AQ252">_xlfn.XLOOKUP(AQ$1,'Copy of PY1 Data(H)'!$A$1:$CZ$1,_xlfn.XLOOKUP($A252,'Copy of PY1 Data(H)'!$A$1:$A$288,'Copy of PY1 Data(H)'!$A$1:$CZ$288))</f>
        <v>0</v>
      </c>
      <c r="AR252" s="643" cm="1">
        <f t="array" ref="AR252">_xlfn.XLOOKUP(AR$1,'Copy of PY1 Data(H)'!$A$1:$CZ$1,_xlfn.XLOOKUP($A252,'Copy of PY1 Data(H)'!$A$1:$A$288,'Copy of PY1 Data(H)'!$A$1:$CZ$288))</f>
        <v>0</v>
      </c>
      <c r="AS252" s="643" cm="1">
        <f t="array" ref="AS252">_xlfn.XLOOKUP(AS$1,'Copy of PY1 Data(H)'!$A$1:$CZ$1,_xlfn.XLOOKUP($A252,'Copy of PY1 Data(H)'!$A$1:$A$288,'Copy of PY1 Data(H)'!$A$1:$CZ$288))</f>
        <v>0</v>
      </c>
      <c r="AT252" s="643" cm="1">
        <f t="array" ref="AT252">_xlfn.XLOOKUP(AT$1,'Copy of PY1 Data(H)'!$A$1:$CZ$1,_xlfn.XLOOKUP($A252,'Copy of PY1 Data(H)'!$A$1:$A$288,'Copy of PY1 Data(H)'!$A$1:$CZ$288))</f>
        <v>0</v>
      </c>
      <c r="AU252" s="643" cm="1">
        <f t="array" ref="AU252">_xlfn.XLOOKUP(AU$1,'Copy of PY1 Data(H)'!$A$1:$CZ$1,_xlfn.XLOOKUP($A252,'Copy of PY1 Data(H)'!$A$1:$A$288,'Copy of PY1 Data(H)'!$A$1:$CZ$288))</f>
        <v>0</v>
      </c>
      <c r="AV252" s="643" cm="1">
        <f t="array" ref="AV252">_xlfn.XLOOKUP(AV$1,'Copy of PY1 Data(H)'!$A$1:$CZ$1,_xlfn.XLOOKUP($A252,'Copy of PY1 Data(H)'!$A$1:$A$288,'Copy of PY1 Data(H)'!$A$1:$CZ$288))</f>
        <v>0</v>
      </c>
      <c r="AW252" s="643" cm="1">
        <f t="array" ref="AW252">_xlfn.XLOOKUP(AW$1,'Copy of PY1 Data(H)'!$A$1:$CZ$1,_xlfn.XLOOKUP($A252,'Copy of PY1 Data(H)'!$A$1:$A$288,'Copy of PY1 Data(H)'!$A$1:$CZ$288))</f>
        <v>0</v>
      </c>
      <c r="AX252" s="643" cm="1">
        <f t="array" ref="AX252">_xlfn.XLOOKUP(AX$1,'Copy of PY1 Data(H)'!$A$1:$CZ$1,_xlfn.XLOOKUP($A252,'Copy of PY1 Data(H)'!$A$1:$A$288,'Copy of PY1 Data(H)'!$A$1:$CZ$288))</f>
        <v>0</v>
      </c>
      <c r="AY252" s="643" cm="1">
        <f t="array" ref="AY252">_xlfn.XLOOKUP(AY$1,'Copy of PY1 Data(H)'!$A$1:$CZ$1,_xlfn.XLOOKUP($A252,'Copy of PY1 Data(H)'!$A$1:$A$288,'Copy of PY1 Data(H)'!$A$1:$CZ$288))</f>
        <v>0</v>
      </c>
      <c r="AZ252" s="643" cm="1">
        <f t="array" ref="AZ252">_xlfn.XLOOKUP(AZ$1,'Copy of PY1 Data(H)'!$A$1:$CZ$1,_xlfn.XLOOKUP($A252,'Copy of PY1 Data(H)'!$A$1:$A$288,'Copy of PY1 Data(H)'!$A$1:$CZ$288))</f>
        <v>0</v>
      </c>
      <c r="BA252" s="643" cm="1">
        <f t="array" ref="BA252">_xlfn.XLOOKUP(BA$1,'Copy of PY1 Data(H)'!$A$1:$CZ$1,_xlfn.XLOOKUP($A252,'Copy of PY1 Data(H)'!$A$1:$A$288,'Copy of PY1 Data(H)'!$A$1:$CZ$288))</f>
        <v>0</v>
      </c>
      <c r="BB252" s="643" cm="1">
        <f t="array" ref="BB252">_xlfn.XLOOKUP(BB$1,'Copy of PY1 Data(H)'!$A$1:$CZ$1,_xlfn.XLOOKUP($A252,'Copy of PY1 Data(H)'!$A$1:$A$288,'Copy of PY1 Data(H)'!$A$1:$CZ$288))</f>
        <v>1E-3</v>
      </c>
      <c r="BC252" s="643" cm="1">
        <f t="array" ref="BC252">_xlfn.XLOOKUP(BC$1,'Copy of PY1 Data(H)'!$A$1:$CZ$1,_xlfn.XLOOKUP($A252,'Copy of PY1 Data(H)'!$A$1:$A$288,'Copy of PY1 Data(H)'!$A$1:$CZ$288))</f>
        <v>0</v>
      </c>
      <c r="BD252" s="643" cm="1">
        <f t="array" ref="BD252">_xlfn.XLOOKUP(BD$1,'Copy of PY1 Data(H)'!$A$1:$CZ$1,_xlfn.XLOOKUP($A252,'Copy of PY1 Data(H)'!$A$1:$A$288,'Copy of PY1 Data(H)'!$A$1:$CZ$288))</f>
        <v>0</v>
      </c>
      <c r="BE252" s="643" cm="1">
        <f t="array" ref="BE252">_xlfn.XLOOKUP(BE$1,'Copy of PY1 Data(H)'!$A$1:$CZ$1,_xlfn.XLOOKUP($A252,'Copy of PY1 Data(H)'!$A$1:$A$288,'Copy of PY1 Data(H)'!$A$1:$CZ$288))</f>
        <v>0</v>
      </c>
      <c r="BF252" s="643" cm="1">
        <f t="array" ref="BF252">_xlfn.XLOOKUP(BF$1,'Copy of PY1 Data(H)'!$A$1:$CZ$1,_xlfn.XLOOKUP($A252,'Copy of PY1 Data(H)'!$A$1:$A$288,'Copy of PY1 Data(H)'!$A$1:$CZ$288))</f>
        <v>0</v>
      </c>
      <c r="BG252" s="643" cm="1">
        <f t="array" ref="BG252">_xlfn.XLOOKUP(BG$1,'Copy of PY1 Data(H)'!$A$1:$CZ$1,_xlfn.XLOOKUP($A252,'Copy of PY1 Data(H)'!$A$1:$A$288,'Copy of PY1 Data(H)'!$A$1:$CZ$288))</f>
        <v>0</v>
      </c>
      <c r="BH252" s="643" cm="1">
        <f t="array" ref="BH252">_xlfn.XLOOKUP(BH$1,'Copy of PY1 Data(H)'!$A$1:$CZ$1,_xlfn.XLOOKUP($A252,'Copy of PY1 Data(H)'!$A$1:$A$288,'Copy of PY1 Data(H)'!$A$1:$CZ$288))</f>
        <v>0</v>
      </c>
      <c r="BI252" s="643" cm="1">
        <f t="array" ref="BI252">_xlfn.XLOOKUP(BI$1,'Copy of PY1 Data(H)'!$A$1:$CZ$1,_xlfn.XLOOKUP($A252,'Copy of PY1 Data(H)'!$A$1:$A$288,'Copy of PY1 Data(H)'!$A$1:$CZ$288))</f>
        <v>0.15</v>
      </c>
      <c r="BJ252" s="643" cm="1">
        <f t="array" ref="BJ252">_xlfn.XLOOKUP(BJ$1,'Copy of PY1 Data(H)'!$A$1:$CZ$1,_xlfn.XLOOKUP($A252,'Copy of PY1 Data(H)'!$A$1:$A$288,'Copy of PY1 Data(H)'!$A$1:$CZ$288))</f>
        <v>0</v>
      </c>
      <c r="BK252" s="643" cm="1">
        <f t="array" ref="BK252">_xlfn.XLOOKUP(BK$1,'Copy of PY1 Data(H)'!$A$1:$CZ$1,_xlfn.XLOOKUP($A252,'Copy of PY1 Data(H)'!$A$1:$A$288,'Copy of PY1 Data(H)'!$A$1:$CZ$288))</f>
        <v>0</v>
      </c>
      <c r="BL252" s="643" cm="1">
        <f t="array" ref="BL252">_xlfn.XLOOKUP(BL$1,'Copy of PY1 Data(H)'!$A$1:$CZ$1,_xlfn.XLOOKUP($A252,'Copy of PY1 Data(H)'!$A$1:$A$288,'Copy of PY1 Data(H)'!$A$1:$CZ$288))</f>
        <v>0</v>
      </c>
      <c r="BM252" s="643" cm="1">
        <f t="array" ref="BM252">_xlfn.XLOOKUP(BM$1,'Copy of PY1 Data(H)'!$A$1:$CZ$1,_xlfn.XLOOKUP($A252,'Copy of PY1 Data(H)'!$A$1:$A$288,'Copy of PY1 Data(H)'!$A$1:$CZ$288))</f>
        <v>0</v>
      </c>
      <c r="BN252" s="643" cm="1">
        <f t="array" ref="BN252">_xlfn.XLOOKUP(BN$1,'Copy of PY1 Data(H)'!$A$1:$CZ$1,_xlfn.XLOOKUP($A252,'Copy of PY1 Data(H)'!$A$1:$A$288,'Copy of PY1 Data(H)'!$A$1:$CZ$288))</f>
        <v>8.5000000000000006E-2</v>
      </c>
      <c r="BO252" s="643" cm="1">
        <f t="array" ref="BO252">_xlfn.XLOOKUP(BO$1,'Copy of PY1 Data(H)'!$A$1:$CZ$1,_xlfn.XLOOKUP($A252,'Copy of PY1 Data(H)'!$A$1:$A$288,'Copy of PY1 Data(H)'!$A$1:$CZ$288))</f>
        <v>0</v>
      </c>
      <c r="BP252" s="643" cm="1">
        <f t="array" ref="BP252">_xlfn.XLOOKUP(BP$1,'Copy of PY1 Data(H)'!$A$1:$CZ$1,_xlfn.XLOOKUP($A252,'Copy of PY1 Data(H)'!$A$1:$A$288,'Copy of PY1 Data(H)'!$A$1:$CZ$288))</f>
        <v>0</v>
      </c>
      <c r="BQ252" s="643" cm="1">
        <f t="array" ref="BQ252">_xlfn.XLOOKUP(BQ$1,'Copy of PY1 Data(H)'!$A$1:$CZ$1,_xlfn.XLOOKUP($A252,'Copy of PY1 Data(H)'!$A$1:$A$288,'Copy of PY1 Data(H)'!$A$1:$CZ$288))</f>
        <v>0</v>
      </c>
      <c r="BR252" s="643" cm="1">
        <f t="array" ref="BR252">_xlfn.XLOOKUP(BR$1,'Copy of PY1 Data(H)'!$A$1:$CZ$1,_xlfn.XLOOKUP($A252,'Copy of PY1 Data(H)'!$A$1:$A$288,'Copy of PY1 Data(H)'!$A$1:$CZ$288))</f>
        <v>0</v>
      </c>
      <c r="BS252" s="643" cm="1">
        <f t="array" ref="BS252">_xlfn.XLOOKUP(BS$1,'Copy of PY1 Data(H)'!$A$1:$CZ$1,_xlfn.XLOOKUP($A252,'Copy of PY1 Data(H)'!$A$1:$A$288,'Copy of PY1 Data(H)'!$A$1:$CZ$288))</f>
        <v>0</v>
      </c>
      <c r="BT252" s="643" cm="1">
        <f t="array" ref="BT252">_xlfn.XLOOKUP(BT$1,'Copy of PY1 Data(H)'!$A$1:$CZ$1,_xlfn.XLOOKUP($A252,'Copy of PY1 Data(H)'!$A$1:$A$288,'Copy of PY1 Data(H)'!$A$1:$CZ$288))</f>
        <v>0</v>
      </c>
      <c r="BU252" s="643" cm="1">
        <f t="array" ref="BU252">_xlfn.XLOOKUP(BU$1,'Copy of PY1 Data(H)'!$A$1:$CZ$1,_xlfn.XLOOKUP($A252,'Copy of PY1 Data(H)'!$A$1:$A$288,'Copy of PY1 Data(H)'!$A$1:$CZ$288))</f>
        <v>0</v>
      </c>
      <c r="BV252" s="643" cm="1">
        <f t="array" ref="BV252">_xlfn.XLOOKUP(BV$1,'Copy of PY1 Data(H)'!$A$1:$CZ$1,_xlfn.XLOOKUP($A252,'Copy of PY1 Data(H)'!$A$1:$A$288,'Copy of PY1 Data(H)'!$A$1:$CZ$288))</f>
        <v>0</v>
      </c>
      <c r="BW252" s="643" cm="1">
        <f t="array" ref="BW252">_xlfn.XLOOKUP(BW$1,'Copy of PY1 Data(H)'!$A$1:$CZ$1,_xlfn.XLOOKUP($A252,'Copy of PY1 Data(H)'!$A$1:$A$288,'Copy of PY1 Data(H)'!$A$1:$CZ$288))</f>
        <v>0</v>
      </c>
      <c r="BX252" s="643" cm="1">
        <f t="array" ref="BX252">_xlfn.XLOOKUP(BX$1,'Copy of PY1 Data(H)'!$A$1:$CZ$1,_xlfn.XLOOKUP($A252,'Copy of PY1 Data(H)'!$A$1:$A$288,'Copy of PY1 Data(H)'!$A$1:$CZ$288))</f>
        <v>0</v>
      </c>
      <c r="BY252" s="643" cm="1">
        <f t="array" ref="BY252">_xlfn.XLOOKUP(BY$1,'Copy of PY1 Data(H)'!$A$1:$CZ$1,_xlfn.XLOOKUP($A252,'Copy of PY1 Data(H)'!$A$1:$A$288,'Copy of PY1 Data(H)'!$A$1:$CZ$288))</f>
        <v>0</v>
      </c>
      <c r="BZ252" s="643" cm="1">
        <f t="array" ref="BZ252">_xlfn.XLOOKUP(BZ$1,'Copy of PY1 Data(H)'!$A$1:$CZ$1,_xlfn.XLOOKUP($A252,'Copy of PY1 Data(H)'!$A$1:$A$288,'Copy of PY1 Data(H)'!$A$1:$CZ$288))</f>
        <v>0</v>
      </c>
      <c r="CA252" s="643" cm="1">
        <f t="array" ref="CA252">_xlfn.XLOOKUP(CA$1,'Copy of PY1 Data(H)'!$A$1:$CZ$1,_xlfn.XLOOKUP($A252,'Copy of PY1 Data(H)'!$A$1:$A$288,'Copy of PY1 Data(H)'!$A$1:$CZ$288))</f>
        <v>0</v>
      </c>
      <c r="CB252" s="643" cm="1">
        <f t="array" ref="CB252">_xlfn.XLOOKUP(CB$1,'Copy of PY1 Data(H)'!$A$1:$CZ$1,_xlfn.XLOOKUP($A252,'Copy of PY1 Data(H)'!$A$1:$A$288,'Copy of PY1 Data(H)'!$A$1:$CZ$288))</f>
        <v>0</v>
      </c>
      <c r="CC252" s="643" cm="1">
        <f t="array" ref="CC252">_xlfn.XLOOKUP(CC$1,'Copy of PY1 Data(H)'!$A$1:$CZ$1,_xlfn.XLOOKUP($A252,'Copy of PY1 Data(H)'!$A$1:$A$288,'Copy of PY1 Data(H)'!$A$1:$CZ$288))</f>
        <v>0</v>
      </c>
      <c r="CD252" s="643" cm="1">
        <f t="array" ref="CD252">_xlfn.XLOOKUP(CD$1,'Copy of PY1 Data(H)'!$A$1:$CZ$1,_xlfn.XLOOKUP($A252,'Copy of PY1 Data(H)'!$A$1:$A$288,'Copy of PY1 Data(H)'!$A$1:$CZ$288))</f>
        <v>0</v>
      </c>
    </row>
    <row r="253" spans="1:82" s="643" customFormat="1" x14ac:dyDescent="0.3">
      <c r="A253" s="643">
        <v>545</v>
      </c>
      <c r="C253" s="643" t="s">
        <v>2971</v>
      </c>
      <c r="D253" s="643" cm="1">
        <f t="array" ref="D253">_xlfn.XLOOKUP(D$1,'Copy of PY1 Data(H)'!$A$1:$CZ$1,_xlfn.XLOOKUP($A253,'Copy of PY1 Data(H)'!$A$1:$A$288,'Copy of PY1 Data(H)'!$A$1:$CZ$288))</f>
        <v>0</v>
      </c>
      <c r="E253" s="643" cm="1">
        <f t="array" ref="E253">_xlfn.XLOOKUP(E$1,'Copy of PY1 Data(H)'!$A$1:$CZ$1,_xlfn.XLOOKUP($A253,'Copy of PY1 Data(H)'!$A$1:$A$288,'Copy of PY1 Data(H)'!$A$1:$CZ$288))</f>
        <v>0</v>
      </c>
      <c r="F253" s="643" cm="1">
        <f t="array" ref="F253">_xlfn.XLOOKUP(F$1,'Copy of PY1 Data(H)'!$A$1:$CZ$1,_xlfn.XLOOKUP($A253,'Copy of PY1 Data(H)'!$A$1:$A$288,'Copy of PY1 Data(H)'!$A$1:$CZ$288))</f>
        <v>0</v>
      </c>
      <c r="G253" s="643" cm="1">
        <f t="array" ref="G253">_xlfn.XLOOKUP(G$1,'Copy of PY1 Data(H)'!$A$1:$CZ$1,_xlfn.XLOOKUP($A253,'Copy of PY1 Data(H)'!$A$1:$A$288,'Copy of PY1 Data(H)'!$A$1:$CZ$288))</f>
        <v>0</v>
      </c>
      <c r="H253" s="643" cm="1">
        <f t="array" ref="H253">_xlfn.XLOOKUP(H$1,'Copy of PY1 Data(H)'!$A$1:$CZ$1,_xlfn.XLOOKUP($A253,'Copy of PY1 Data(H)'!$A$1:$A$288,'Copy of PY1 Data(H)'!$A$1:$CZ$288))</f>
        <v>0</v>
      </c>
      <c r="I253" s="643" cm="1">
        <f t="array" ref="I253">_xlfn.XLOOKUP(I$1,'Copy of PY1 Data(H)'!$A$1:$CZ$1,_xlfn.XLOOKUP($A253,'Copy of PY1 Data(H)'!$A$1:$A$288,'Copy of PY1 Data(H)'!$A$1:$CZ$288))</f>
        <v>0</v>
      </c>
      <c r="J253" s="643" cm="1">
        <f t="array" ref="J253">_xlfn.XLOOKUP(J$1,'Copy of PY1 Data(H)'!$A$1:$CZ$1,_xlfn.XLOOKUP($A253,'Copy of PY1 Data(H)'!$A$1:$A$288,'Copy of PY1 Data(H)'!$A$1:$CZ$288))</f>
        <v>0</v>
      </c>
      <c r="K253" s="643" cm="1">
        <f t="array" ref="K253">_xlfn.XLOOKUP(K$1,'Copy of PY1 Data(H)'!$A$1:$CZ$1,_xlfn.XLOOKUP($A253,'Copy of PY1 Data(H)'!$A$1:$A$288,'Copy of PY1 Data(H)'!$A$1:$CZ$288))</f>
        <v>0</v>
      </c>
      <c r="L253" s="643" cm="1">
        <f t="array" ref="L253">_xlfn.XLOOKUP(L$1,'Copy of PY1 Data(H)'!$A$1:$CZ$1,_xlfn.XLOOKUP($A253,'Copy of PY1 Data(H)'!$A$1:$A$288,'Copy of PY1 Data(H)'!$A$1:$CZ$288))</f>
        <v>0</v>
      </c>
      <c r="M253" s="643" cm="1">
        <f t="array" ref="M253">_xlfn.XLOOKUP(M$1,'Copy of PY1 Data(H)'!$A$1:$CZ$1,_xlfn.XLOOKUP($A253,'Copy of PY1 Data(H)'!$A$1:$A$288,'Copy of PY1 Data(H)'!$A$1:$CZ$288))</f>
        <v>0</v>
      </c>
      <c r="N253" s="643" cm="1">
        <f t="array" ref="N253">_xlfn.XLOOKUP(N$1,'Copy of PY1 Data(H)'!$A$1:$CZ$1,_xlfn.XLOOKUP($A253,'Copy of PY1 Data(H)'!$A$1:$A$288,'Copy of PY1 Data(H)'!$A$1:$CZ$288))</f>
        <v>0</v>
      </c>
      <c r="O253" s="643" cm="1">
        <f t="array" ref="O253">_xlfn.XLOOKUP(O$1,'Copy of PY1 Data(H)'!$A$1:$CZ$1,_xlfn.XLOOKUP($A253,'Copy of PY1 Data(H)'!$A$1:$A$288,'Copy of PY1 Data(H)'!$A$1:$CZ$288))</f>
        <v>0</v>
      </c>
      <c r="P253" s="643" cm="1">
        <f t="array" ref="P253">_xlfn.XLOOKUP(P$1,'Copy of PY1 Data(H)'!$A$1:$CZ$1,_xlfn.XLOOKUP($A253,'Copy of PY1 Data(H)'!$A$1:$A$288,'Copy of PY1 Data(H)'!$A$1:$CZ$288))</f>
        <v>0</v>
      </c>
      <c r="Q253" s="643" cm="1">
        <f t="array" ref="Q253">_xlfn.XLOOKUP(Q$1,'Copy of PY1 Data(H)'!$A$1:$CZ$1,_xlfn.XLOOKUP($A253,'Copy of PY1 Data(H)'!$A$1:$A$288,'Copy of PY1 Data(H)'!$A$1:$CZ$288))</f>
        <v>0</v>
      </c>
      <c r="R253" s="643" cm="1">
        <f t="array" ref="R253">_xlfn.XLOOKUP(R$1,'Copy of PY1 Data(H)'!$A$1:$CZ$1,_xlfn.XLOOKUP($A253,'Copy of PY1 Data(H)'!$A$1:$A$288,'Copy of PY1 Data(H)'!$A$1:$CZ$288))</f>
        <v>0</v>
      </c>
      <c r="S253" s="643" cm="1">
        <f t="array" ref="S253">_xlfn.XLOOKUP(S$1,'Copy of PY1 Data(H)'!$A$1:$CZ$1,_xlfn.XLOOKUP($A253,'Copy of PY1 Data(H)'!$A$1:$A$288,'Copy of PY1 Data(H)'!$A$1:$CZ$288))</f>
        <v>0</v>
      </c>
      <c r="T253" s="643" cm="1">
        <f t="array" ref="T253">_xlfn.XLOOKUP(T$1,'Copy of PY1 Data(H)'!$A$1:$CZ$1,_xlfn.XLOOKUP($A253,'Copy of PY1 Data(H)'!$A$1:$A$288,'Copy of PY1 Data(H)'!$A$1:$CZ$288))</f>
        <v>0</v>
      </c>
      <c r="U253" s="643" cm="1">
        <f t="array" ref="U253">_xlfn.XLOOKUP(U$1,'Copy of PY1 Data(H)'!$A$1:$CZ$1,_xlfn.XLOOKUP($A253,'Copy of PY1 Data(H)'!$A$1:$A$288,'Copy of PY1 Data(H)'!$A$1:$CZ$288))</f>
        <v>0</v>
      </c>
      <c r="V253" s="643" cm="1">
        <f t="array" ref="V253">_xlfn.XLOOKUP(V$1,'Copy of PY1 Data(H)'!$A$1:$CZ$1,_xlfn.XLOOKUP($A253,'Copy of PY1 Data(H)'!$A$1:$A$288,'Copy of PY1 Data(H)'!$A$1:$CZ$288))</f>
        <v>0</v>
      </c>
      <c r="W253" s="643" cm="1">
        <f t="array" ref="W253">_xlfn.XLOOKUP(W$1,'Copy of PY1 Data(H)'!$A$1:$CZ$1,_xlfn.XLOOKUP($A253,'Copy of PY1 Data(H)'!$A$1:$A$288,'Copy of PY1 Data(H)'!$A$1:$CZ$288))</f>
        <v>0</v>
      </c>
      <c r="X253" s="643" cm="1">
        <f t="array" ref="X253">_xlfn.XLOOKUP(X$1,'Copy of PY1 Data(H)'!$A$1:$CZ$1,_xlfn.XLOOKUP($A253,'Copy of PY1 Data(H)'!$A$1:$A$288,'Copy of PY1 Data(H)'!$A$1:$CZ$288))</f>
        <v>0</v>
      </c>
      <c r="Y253" s="643" cm="1">
        <f t="array" ref="Y253">_xlfn.XLOOKUP(Y$1,'Copy of PY1 Data(H)'!$A$1:$CZ$1,_xlfn.XLOOKUP($A253,'Copy of PY1 Data(H)'!$A$1:$A$288,'Copy of PY1 Data(H)'!$A$1:$CZ$288))</f>
        <v>0</v>
      </c>
      <c r="Z253" s="643" cm="1">
        <f t="array" ref="Z253">_xlfn.XLOOKUP(Z$1,'Copy of PY1 Data(H)'!$A$1:$CZ$1,_xlfn.XLOOKUP($A253,'Copy of PY1 Data(H)'!$A$1:$A$288,'Copy of PY1 Data(H)'!$A$1:$CZ$288))</f>
        <v>0</v>
      </c>
      <c r="AA253" s="643" cm="1">
        <f t="array" ref="AA253">_xlfn.XLOOKUP(AA$1,'Copy of PY1 Data(H)'!$A$1:$CZ$1,_xlfn.XLOOKUP($A253,'Copy of PY1 Data(H)'!$A$1:$A$288,'Copy of PY1 Data(H)'!$A$1:$CZ$288))</f>
        <v>0</v>
      </c>
      <c r="AB253" s="643" cm="1">
        <f t="array" ref="AB253">_xlfn.XLOOKUP(AB$1,'Copy of PY1 Data(H)'!$A$1:$CZ$1,_xlfn.XLOOKUP($A253,'Copy of PY1 Data(H)'!$A$1:$A$288,'Copy of PY1 Data(H)'!$A$1:$CZ$288))</f>
        <v>0</v>
      </c>
      <c r="AC253" s="643" cm="1">
        <f t="array" ref="AC253">_xlfn.XLOOKUP(AC$1,'Copy of PY1 Data(H)'!$A$1:$CZ$1,_xlfn.XLOOKUP($A253,'Copy of PY1 Data(H)'!$A$1:$A$288,'Copy of PY1 Data(H)'!$A$1:$CZ$288))</f>
        <v>0</v>
      </c>
      <c r="AD253" s="643" cm="1">
        <f t="array" ref="AD253">_xlfn.XLOOKUP(AD$1,'Copy of PY1 Data(H)'!$A$1:$CZ$1,_xlfn.XLOOKUP($A253,'Copy of PY1 Data(H)'!$A$1:$A$288,'Copy of PY1 Data(H)'!$A$1:$CZ$288))</f>
        <v>0</v>
      </c>
      <c r="AE253" s="643" cm="1">
        <f t="array" ref="AE253">_xlfn.XLOOKUP(AE$1,'Copy of PY1 Data(H)'!$A$1:$CZ$1,_xlfn.XLOOKUP($A253,'Copy of PY1 Data(H)'!$A$1:$A$288,'Copy of PY1 Data(H)'!$A$1:$CZ$288))</f>
        <v>0</v>
      </c>
      <c r="AF253" s="643" cm="1">
        <f t="array" ref="AF253">_xlfn.XLOOKUP(AF$1,'Copy of PY1 Data(H)'!$A$1:$CZ$1,_xlfn.XLOOKUP($A253,'Copy of PY1 Data(H)'!$A$1:$A$288,'Copy of PY1 Data(H)'!$A$1:$CZ$288))</f>
        <v>0</v>
      </c>
      <c r="AG253" s="643" cm="1">
        <f t="array" ref="AG253">_xlfn.XLOOKUP(AG$1,'Copy of PY1 Data(H)'!$A$1:$CZ$1,_xlfn.XLOOKUP($A253,'Copy of PY1 Data(H)'!$A$1:$A$288,'Copy of PY1 Data(H)'!$A$1:$CZ$288))</f>
        <v>0</v>
      </c>
      <c r="AH253" s="643" cm="1">
        <f t="array" ref="AH253">_xlfn.XLOOKUP(AH$1,'Copy of PY1 Data(H)'!$A$1:$CZ$1,_xlfn.XLOOKUP($A253,'Copy of PY1 Data(H)'!$A$1:$A$288,'Copy of PY1 Data(H)'!$A$1:$CZ$288))</f>
        <v>0</v>
      </c>
      <c r="AI253" s="643" cm="1">
        <f t="array" ref="AI253">_xlfn.XLOOKUP(AI$1,'Copy of PY1 Data(H)'!$A$1:$CZ$1,_xlfn.XLOOKUP($A253,'Copy of PY1 Data(H)'!$A$1:$A$288,'Copy of PY1 Data(H)'!$A$1:$CZ$288))</f>
        <v>0</v>
      </c>
      <c r="AJ253" s="643" cm="1">
        <f t="array" ref="AJ253">_xlfn.XLOOKUP(AJ$1,'Copy of PY1 Data(H)'!$A$1:$CZ$1,_xlfn.XLOOKUP($A253,'Copy of PY1 Data(H)'!$A$1:$A$288,'Copy of PY1 Data(H)'!$A$1:$CZ$288))</f>
        <v>-0.01</v>
      </c>
      <c r="AK253" s="643" cm="1">
        <f t="array" ref="AK253">_xlfn.XLOOKUP(AK$1,'Copy of PY1 Data(H)'!$A$1:$CZ$1,_xlfn.XLOOKUP($A253,'Copy of PY1 Data(H)'!$A$1:$A$288,'Copy of PY1 Data(H)'!$A$1:$CZ$288))</f>
        <v>0</v>
      </c>
      <c r="AL253" s="643" cm="1">
        <f t="array" ref="AL253">_xlfn.XLOOKUP(AL$1,'Copy of PY1 Data(H)'!$A$1:$CZ$1,_xlfn.XLOOKUP($A253,'Copy of PY1 Data(H)'!$A$1:$A$288,'Copy of PY1 Data(H)'!$A$1:$CZ$288))</f>
        <v>0</v>
      </c>
      <c r="AM253" s="643" cm="1">
        <f t="array" ref="AM253">_xlfn.XLOOKUP(AM$1,'Copy of PY1 Data(H)'!$A$1:$CZ$1,_xlfn.XLOOKUP($A253,'Copy of PY1 Data(H)'!$A$1:$A$288,'Copy of PY1 Data(H)'!$A$1:$CZ$288))</f>
        <v>0</v>
      </c>
      <c r="AN253" s="643" cm="1">
        <f t="array" ref="AN253">_xlfn.XLOOKUP(AN$1,'Copy of PY1 Data(H)'!$A$1:$CZ$1,_xlfn.XLOOKUP($A253,'Copy of PY1 Data(H)'!$A$1:$A$288,'Copy of PY1 Data(H)'!$A$1:$CZ$288))</f>
        <v>0</v>
      </c>
      <c r="AO253" s="643" cm="1">
        <f t="array" ref="AO253">_xlfn.XLOOKUP(AO$1,'Copy of PY1 Data(H)'!$A$1:$CZ$1,_xlfn.XLOOKUP($A253,'Copy of PY1 Data(H)'!$A$1:$A$288,'Copy of PY1 Data(H)'!$A$1:$CZ$288))</f>
        <v>0</v>
      </c>
      <c r="AP253" s="643" cm="1">
        <f t="array" ref="AP253">_xlfn.XLOOKUP(AP$1,'Copy of PY1 Data(H)'!$A$1:$CZ$1,_xlfn.XLOOKUP($A253,'Copy of PY1 Data(H)'!$A$1:$A$288,'Copy of PY1 Data(H)'!$A$1:$CZ$288))</f>
        <v>0</v>
      </c>
      <c r="AQ253" s="643" cm="1">
        <f t="array" ref="AQ253">_xlfn.XLOOKUP(AQ$1,'Copy of PY1 Data(H)'!$A$1:$CZ$1,_xlfn.XLOOKUP($A253,'Copy of PY1 Data(H)'!$A$1:$A$288,'Copy of PY1 Data(H)'!$A$1:$CZ$288))</f>
        <v>0</v>
      </c>
      <c r="AR253" s="643" cm="1">
        <f t="array" ref="AR253">_xlfn.XLOOKUP(AR$1,'Copy of PY1 Data(H)'!$A$1:$CZ$1,_xlfn.XLOOKUP($A253,'Copy of PY1 Data(H)'!$A$1:$A$288,'Copy of PY1 Data(H)'!$A$1:$CZ$288))</f>
        <v>0</v>
      </c>
      <c r="AS253" s="643" cm="1">
        <f t="array" ref="AS253">_xlfn.XLOOKUP(AS$1,'Copy of PY1 Data(H)'!$A$1:$CZ$1,_xlfn.XLOOKUP($A253,'Copy of PY1 Data(H)'!$A$1:$A$288,'Copy of PY1 Data(H)'!$A$1:$CZ$288))</f>
        <v>0</v>
      </c>
      <c r="AT253" s="643" cm="1">
        <f t="array" ref="AT253">_xlfn.XLOOKUP(AT$1,'Copy of PY1 Data(H)'!$A$1:$CZ$1,_xlfn.XLOOKUP($A253,'Copy of PY1 Data(H)'!$A$1:$A$288,'Copy of PY1 Data(H)'!$A$1:$CZ$288))</f>
        <v>0</v>
      </c>
      <c r="AU253" s="643" cm="1">
        <f t="array" ref="AU253">_xlfn.XLOOKUP(AU$1,'Copy of PY1 Data(H)'!$A$1:$CZ$1,_xlfn.XLOOKUP($A253,'Copy of PY1 Data(H)'!$A$1:$A$288,'Copy of PY1 Data(H)'!$A$1:$CZ$288))</f>
        <v>0</v>
      </c>
      <c r="AV253" s="643" cm="1">
        <f t="array" ref="AV253">_xlfn.XLOOKUP(AV$1,'Copy of PY1 Data(H)'!$A$1:$CZ$1,_xlfn.XLOOKUP($A253,'Copy of PY1 Data(H)'!$A$1:$A$288,'Copy of PY1 Data(H)'!$A$1:$CZ$288))</f>
        <v>0</v>
      </c>
      <c r="AW253" s="643" cm="1">
        <f t="array" ref="AW253">_xlfn.XLOOKUP(AW$1,'Copy of PY1 Data(H)'!$A$1:$CZ$1,_xlfn.XLOOKUP($A253,'Copy of PY1 Data(H)'!$A$1:$A$288,'Copy of PY1 Data(H)'!$A$1:$CZ$288))</f>
        <v>0</v>
      </c>
      <c r="AX253" s="643" cm="1">
        <f t="array" ref="AX253">_xlfn.XLOOKUP(AX$1,'Copy of PY1 Data(H)'!$A$1:$CZ$1,_xlfn.XLOOKUP($A253,'Copy of PY1 Data(H)'!$A$1:$A$288,'Copy of PY1 Data(H)'!$A$1:$CZ$288))</f>
        <v>0</v>
      </c>
      <c r="AY253" s="643" cm="1">
        <f t="array" ref="AY253">_xlfn.XLOOKUP(AY$1,'Copy of PY1 Data(H)'!$A$1:$CZ$1,_xlfn.XLOOKUP($A253,'Copy of PY1 Data(H)'!$A$1:$A$288,'Copy of PY1 Data(H)'!$A$1:$CZ$288))</f>
        <v>0.01</v>
      </c>
      <c r="AZ253" s="643" cm="1">
        <f t="array" ref="AZ253">_xlfn.XLOOKUP(AZ$1,'Copy of PY1 Data(H)'!$A$1:$CZ$1,_xlfn.XLOOKUP($A253,'Copy of PY1 Data(H)'!$A$1:$A$288,'Copy of PY1 Data(H)'!$A$1:$CZ$288))</f>
        <v>0</v>
      </c>
      <c r="BA253" s="643" cm="1">
        <f t="array" ref="BA253">_xlfn.XLOOKUP(BA$1,'Copy of PY1 Data(H)'!$A$1:$CZ$1,_xlfn.XLOOKUP($A253,'Copy of PY1 Data(H)'!$A$1:$A$288,'Copy of PY1 Data(H)'!$A$1:$CZ$288))</f>
        <v>0</v>
      </c>
      <c r="BB253" s="643" cm="1">
        <f t="array" ref="BB253">_xlfn.XLOOKUP(BB$1,'Copy of PY1 Data(H)'!$A$1:$CZ$1,_xlfn.XLOOKUP($A253,'Copy of PY1 Data(H)'!$A$1:$A$288,'Copy of PY1 Data(H)'!$A$1:$CZ$288))</f>
        <v>0</v>
      </c>
      <c r="BC253" s="643" cm="1">
        <f t="array" ref="BC253">_xlfn.XLOOKUP(BC$1,'Copy of PY1 Data(H)'!$A$1:$CZ$1,_xlfn.XLOOKUP($A253,'Copy of PY1 Data(H)'!$A$1:$A$288,'Copy of PY1 Data(H)'!$A$1:$CZ$288))</f>
        <v>0</v>
      </c>
      <c r="BD253" s="643" cm="1">
        <f t="array" ref="BD253">_xlfn.XLOOKUP(BD$1,'Copy of PY1 Data(H)'!$A$1:$CZ$1,_xlfn.XLOOKUP($A253,'Copy of PY1 Data(H)'!$A$1:$A$288,'Copy of PY1 Data(H)'!$A$1:$CZ$288))</f>
        <v>0</v>
      </c>
      <c r="BE253" s="643" cm="1">
        <f t="array" ref="BE253">_xlfn.XLOOKUP(BE$1,'Copy of PY1 Data(H)'!$A$1:$CZ$1,_xlfn.XLOOKUP($A253,'Copy of PY1 Data(H)'!$A$1:$A$288,'Copy of PY1 Data(H)'!$A$1:$CZ$288))</f>
        <v>0</v>
      </c>
      <c r="BF253" s="643" cm="1">
        <f t="array" ref="BF253">_xlfn.XLOOKUP(BF$1,'Copy of PY1 Data(H)'!$A$1:$CZ$1,_xlfn.XLOOKUP($A253,'Copy of PY1 Data(H)'!$A$1:$A$288,'Copy of PY1 Data(H)'!$A$1:$CZ$288))</f>
        <v>0</v>
      </c>
      <c r="BG253" s="643" cm="1">
        <f t="array" ref="BG253">_xlfn.XLOOKUP(BG$1,'Copy of PY1 Data(H)'!$A$1:$CZ$1,_xlfn.XLOOKUP($A253,'Copy of PY1 Data(H)'!$A$1:$A$288,'Copy of PY1 Data(H)'!$A$1:$CZ$288))</f>
        <v>0</v>
      </c>
      <c r="BH253" s="643" cm="1">
        <f t="array" ref="BH253">_xlfn.XLOOKUP(BH$1,'Copy of PY1 Data(H)'!$A$1:$CZ$1,_xlfn.XLOOKUP($A253,'Copy of PY1 Data(H)'!$A$1:$A$288,'Copy of PY1 Data(H)'!$A$1:$CZ$288))</f>
        <v>0</v>
      </c>
      <c r="BI253" s="643" cm="1">
        <f t="array" ref="BI253">_xlfn.XLOOKUP(BI$1,'Copy of PY1 Data(H)'!$A$1:$CZ$1,_xlfn.XLOOKUP($A253,'Copy of PY1 Data(H)'!$A$1:$A$288,'Copy of PY1 Data(H)'!$A$1:$CZ$288))</f>
        <v>0</v>
      </c>
      <c r="BJ253" s="643" cm="1">
        <f t="array" ref="BJ253">_xlfn.XLOOKUP(BJ$1,'Copy of PY1 Data(H)'!$A$1:$CZ$1,_xlfn.XLOOKUP($A253,'Copy of PY1 Data(H)'!$A$1:$A$288,'Copy of PY1 Data(H)'!$A$1:$CZ$288))</f>
        <v>0</v>
      </c>
      <c r="BK253" s="643" cm="1">
        <f t="array" ref="BK253">_xlfn.XLOOKUP(BK$1,'Copy of PY1 Data(H)'!$A$1:$CZ$1,_xlfn.XLOOKUP($A253,'Copy of PY1 Data(H)'!$A$1:$A$288,'Copy of PY1 Data(H)'!$A$1:$CZ$288))</f>
        <v>0</v>
      </c>
      <c r="BL253" s="643" cm="1">
        <f t="array" ref="BL253">_xlfn.XLOOKUP(BL$1,'Copy of PY1 Data(H)'!$A$1:$CZ$1,_xlfn.XLOOKUP($A253,'Copy of PY1 Data(H)'!$A$1:$A$288,'Copy of PY1 Data(H)'!$A$1:$CZ$288))</f>
        <v>0</v>
      </c>
      <c r="BM253" s="643" cm="1">
        <f t="array" ref="BM253">_xlfn.XLOOKUP(BM$1,'Copy of PY1 Data(H)'!$A$1:$CZ$1,_xlfn.XLOOKUP($A253,'Copy of PY1 Data(H)'!$A$1:$A$288,'Copy of PY1 Data(H)'!$A$1:$CZ$288))</f>
        <v>0.03</v>
      </c>
      <c r="BN253" s="643" cm="1">
        <f t="array" ref="BN253">_xlfn.XLOOKUP(BN$1,'Copy of PY1 Data(H)'!$A$1:$CZ$1,_xlfn.XLOOKUP($A253,'Copy of PY1 Data(H)'!$A$1:$A$288,'Copy of PY1 Data(H)'!$A$1:$CZ$288))</f>
        <v>0</v>
      </c>
      <c r="BO253" s="643" cm="1">
        <f t="array" ref="BO253">_xlfn.XLOOKUP(BO$1,'Copy of PY1 Data(H)'!$A$1:$CZ$1,_xlfn.XLOOKUP($A253,'Copy of PY1 Data(H)'!$A$1:$A$288,'Copy of PY1 Data(H)'!$A$1:$CZ$288))</f>
        <v>0.04</v>
      </c>
      <c r="BP253" s="643" cm="1">
        <f t="array" ref="BP253">_xlfn.XLOOKUP(BP$1,'Copy of PY1 Data(H)'!$A$1:$CZ$1,_xlfn.XLOOKUP($A253,'Copy of PY1 Data(H)'!$A$1:$A$288,'Copy of PY1 Data(H)'!$A$1:$CZ$288))</f>
        <v>0</v>
      </c>
      <c r="BQ253" s="643" cm="1">
        <f t="array" ref="BQ253">_xlfn.XLOOKUP(BQ$1,'Copy of PY1 Data(H)'!$A$1:$CZ$1,_xlfn.XLOOKUP($A253,'Copy of PY1 Data(H)'!$A$1:$A$288,'Copy of PY1 Data(H)'!$A$1:$CZ$288))</f>
        <v>0</v>
      </c>
      <c r="BR253" s="643" cm="1">
        <f t="array" ref="BR253">_xlfn.XLOOKUP(BR$1,'Copy of PY1 Data(H)'!$A$1:$CZ$1,_xlfn.XLOOKUP($A253,'Copy of PY1 Data(H)'!$A$1:$A$288,'Copy of PY1 Data(H)'!$A$1:$CZ$288))</f>
        <v>0</v>
      </c>
      <c r="BS253" s="643" cm="1">
        <f t="array" ref="BS253">_xlfn.XLOOKUP(BS$1,'Copy of PY1 Data(H)'!$A$1:$CZ$1,_xlfn.XLOOKUP($A253,'Copy of PY1 Data(H)'!$A$1:$A$288,'Copy of PY1 Data(H)'!$A$1:$CZ$288))</f>
        <v>0</v>
      </c>
      <c r="BT253" s="643" cm="1">
        <f t="array" ref="BT253">_xlfn.XLOOKUP(BT$1,'Copy of PY1 Data(H)'!$A$1:$CZ$1,_xlfn.XLOOKUP($A253,'Copy of PY1 Data(H)'!$A$1:$A$288,'Copy of PY1 Data(H)'!$A$1:$CZ$288))</f>
        <v>0</v>
      </c>
      <c r="BU253" s="643" cm="1">
        <f t="array" ref="BU253">_xlfn.XLOOKUP(BU$1,'Copy of PY1 Data(H)'!$A$1:$CZ$1,_xlfn.XLOOKUP($A253,'Copy of PY1 Data(H)'!$A$1:$A$288,'Copy of PY1 Data(H)'!$A$1:$CZ$288))</f>
        <v>0</v>
      </c>
      <c r="BV253" s="643" cm="1">
        <f t="array" ref="BV253">_xlfn.XLOOKUP(BV$1,'Copy of PY1 Data(H)'!$A$1:$CZ$1,_xlfn.XLOOKUP($A253,'Copy of PY1 Data(H)'!$A$1:$A$288,'Copy of PY1 Data(H)'!$A$1:$CZ$288))</f>
        <v>0</v>
      </c>
      <c r="BW253" s="643" cm="1">
        <f t="array" ref="BW253">_xlfn.XLOOKUP(BW$1,'Copy of PY1 Data(H)'!$A$1:$CZ$1,_xlfn.XLOOKUP($A253,'Copy of PY1 Data(H)'!$A$1:$A$288,'Copy of PY1 Data(H)'!$A$1:$CZ$288))</f>
        <v>0</v>
      </c>
      <c r="BX253" s="643" cm="1">
        <f t="array" ref="BX253">_xlfn.XLOOKUP(BX$1,'Copy of PY1 Data(H)'!$A$1:$CZ$1,_xlfn.XLOOKUP($A253,'Copy of PY1 Data(H)'!$A$1:$A$288,'Copy of PY1 Data(H)'!$A$1:$CZ$288))</f>
        <v>0</v>
      </c>
      <c r="BY253" s="643" cm="1">
        <f t="array" ref="BY253">_xlfn.XLOOKUP(BY$1,'Copy of PY1 Data(H)'!$A$1:$CZ$1,_xlfn.XLOOKUP($A253,'Copy of PY1 Data(H)'!$A$1:$A$288,'Copy of PY1 Data(H)'!$A$1:$CZ$288))</f>
        <v>0</v>
      </c>
      <c r="BZ253" s="643" cm="1">
        <f t="array" ref="BZ253">_xlfn.XLOOKUP(BZ$1,'Copy of PY1 Data(H)'!$A$1:$CZ$1,_xlfn.XLOOKUP($A253,'Copy of PY1 Data(H)'!$A$1:$A$288,'Copy of PY1 Data(H)'!$A$1:$CZ$288))</f>
        <v>0</v>
      </c>
      <c r="CA253" s="643" cm="1">
        <f t="array" ref="CA253">_xlfn.XLOOKUP(CA$1,'Copy of PY1 Data(H)'!$A$1:$CZ$1,_xlfn.XLOOKUP($A253,'Copy of PY1 Data(H)'!$A$1:$A$288,'Copy of PY1 Data(H)'!$A$1:$CZ$288))</f>
        <v>0</v>
      </c>
      <c r="CB253" s="643" cm="1">
        <f t="array" ref="CB253">_xlfn.XLOOKUP(CB$1,'Copy of PY1 Data(H)'!$A$1:$CZ$1,_xlfn.XLOOKUP($A253,'Copy of PY1 Data(H)'!$A$1:$A$288,'Copy of PY1 Data(H)'!$A$1:$CZ$288))</f>
        <v>0</v>
      </c>
      <c r="CC253" s="643" cm="1">
        <f t="array" ref="CC253">_xlfn.XLOOKUP(CC$1,'Copy of PY1 Data(H)'!$A$1:$CZ$1,_xlfn.XLOOKUP($A253,'Copy of PY1 Data(H)'!$A$1:$A$288,'Copy of PY1 Data(H)'!$A$1:$CZ$288))</f>
        <v>0</v>
      </c>
      <c r="CD253" s="643" cm="1">
        <f t="array" ref="CD253">_xlfn.XLOOKUP(CD$1,'Copy of PY1 Data(H)'!$A$1:$CZ$1,_xlfn.XLOOKUP($A253,'Copy of PY1 Data(H)'!$A$1:$A$288,'Copy of PY1 Data(H)'!$A$1:$CZ$288))</f>
        <v>0</v>
      </c>
    </row>
    <row r="254" spans="1:82" s="632" customFormat="1" x14ac:dyDescent="0.3">
      <c r="A254" s="632">
        <v>624</v>
      </c>
      <c r="B254" s="180"/>
      <c r="C254" s="643" t="s">
        <v>2971</v>
      </c>
      <c r="D254" s="180" cm="1">
        <f t="array" ref="D254">_xlfn.XLOOKUP(D$1,'Copy of PY1 Data(H)'!$A$1:$CZ$1,_xlfn.XLOOKUP($A254,'Copy of PY1 Data(H)'!$A$1:$A$288,'Copy of PY1 Data(H)'!$A$1:$CZ$288))</f>
        <v>1</v>
      </c>
      <c r="E254" s="180" cm="1">
        <f t="array" ref="E254">_xlfn.XLOOKUP(E$1,'Copy of PY1 Data(H)'!$A$1:$CZ$1,_xlfn.XLOOKUP($A254,'Copy of PY1 Data(H)'!$A$1:$A$288,'Copy of PY1 Data(H)'!$A$1:$CZ$288))</f>
        <v>1</v>
      </c>
      <c r="F254" s="180" cm="1">
        <f t="array" ref="F254">_xlfn.XLOOKUP(F$1,'Copy of PY1 Data(H)'!$A$1:$CZ$1,_xlfn.XLOOKUP($A254,'Copy of PY1 Data(H)'!$A$1:$A$288,'Copy of PY1 Data(H)'!$A$1:$CZ$288))</f>
        <v>1</v>
      </c>
      <c r="G254" s="180" cm="1">
        <f t="array" ref="G254">_xlfn.XLOOKUP(G$1,'Copy of PY1 Data(H)'!$A$1:$CZ$1,_xlfn.XLOOKUP($A254,'Copy of PY1 Data(H)'!$A$1:$A$288,'Copy of PY1 Data(H)'!$A$1:$CZ$288))</f>
        <v>2</v>
      </c>
      <c r="H254" s="180" cm="1">
        <f t="array" ref="H254">_xlfn.XLOOKUP(H$1,'Copy of PY1 Data(H)'!$A$1:$CZ$1,_xlfn.XLOOKUP($A254,'Copy of PY1 Data(H)'!$A$1:$A$288,'Copy of PY1 Data(H)'!$A$1:$CZ$288))</f>
        <v>1</v>
      </c>
      <c r="I254" s="180" cm="1">
        <f t="array" ref="I254">_xlfn.XLOOKUP(I$1,'Copy of PY1 Data(H)'!$A$1:$CZ$1,_xlfn.XLOOKUP($A254,'Copy of PY1 Data(H)'!$A$1:$A$288,'Copy of PY1 Data(H)'!$A$1:$CZ$288))</f>
        <v>1</v>
      </c>
      <c r="J254" s="180" cm="1">
        <f t="array" ref="J254">_xlfn.XLOOKUP(J$1,'Copy of PY1 Data(H)'!$A$1:$CZ$1,_xlfn.XLOOKUP($A254,'Copy of PY1 Data(H)'!$A$1:$A$288,'Copy of PY1 Data(H)'!$A$1:$CZ$288))</f>
        <v>1</v>
      </c>
      <c r="K254" s="180" cm="1">
        <f t="array" ref="K254">_xlfn.XLOOKUP(K$1,'Copy of PY1 Data(H)'!$A$1:$CZ$1,_xlfn.XLOOKUP($A254,'Copy of PY1 Data(H)'!$A$1:$A$288,'Copy of PY1 Data(H)'!$A$1:$CZ$288))</f>
        <v>1</v>
      </c>
      <c r="L254" s="180" cm="1">
        <f t="array" ref="L254">_xlfn.XLOOKUP(L$1,'Copy of PY1 Data(H)'!$A$1:$CZ$1,_xlfn.XLOOKUP($A254,'Copy of PY1 Data(H)'!$A$1:$A$288,'Copy of PY1 Data(H)'!$A$1:$CZ$288))</f>
        <v>1</v>
      </c>
      <c r="M254" s="180" cm="1">
        <f t="array" ref="M254">_xlfn.XLOOKUP(M$1,'Copy of PY1 Data(H)'!$A$1:$CZ$1,_xlfn.XLOOKUP($A254,'Copy of PY1 Data(H)'!$A$1:$A$288,'Copy of PY1 Data(H)'!$A$1:$CZ$288))</f>
        <v>1</v>
      </c>
      <c r="N254" s="180" cm="1">
        <f t="array" ref="N254">_xlfn.XLOOKUP(N$1,'Copy of PY1 Data(H)'!$A$1:$CZ$1,_xlfn.XLOOKUP($A254,'Copy of PY1 Data(H)'!$A$1:$A$288,'Copy of PY1 Data(H)'!$A$1:$CZ$288))</f>
        <v>2</v>
      </c>
      <c r="O254" s="180" cm="1">
        <f t="array" ref="O254">_xlfn.XLOOKUP(O$1,'Copy of PY1 Data(H)'!$A$1:$CZ$1,_xlfn.XLOOKUP($A254,'Copy of PY1 Data(H)'!$A$1:$A$288,'Copy of PY1 Data(H)'!$A$1:$CZ$288))</f>
        <v>2</v>
      </c>
      <c r="P254" s="180" cm="1">
        <f t="array" ref="P254">_xlfn.XLOOKUP(P$1,'Copy of PY1 Data(H)'!$A$1:$CZ$1,_xlfn.XLOOKUP($A254,'Copy of PY1 Data(H)'!$A$1:$A$288,'Copy of PY1 Data(H)'!$A$1:$CZ$288))</f>
        <v>2</v>
      </c>
      <c r="Q254" s="180" cm="1">
        <f t="array" ref="Q254">_xlfn.XLOOKUP(Q$1,'Copy of PY1 Data(H)'!$A$1:$CZ$1,_xlfn.XLOOKUP($A254,'Copy of PY1 Data(H)'!$A$1:$A$288,'Copy of PY1 Data(H)'!$A$1:$CZ$288))</f>
        <v>2</v>
      </c>
      <c r="R254" s="180" cm="1">
        <f t="array" ref="R254">_xlfn.XLOOKUP(R$1,'Copy of PY1 Data(H)'!$A$1:$CZ$1,_xlfn.XLOOKUP($A254,'Copy of PY1 Data(H)'!$A$1:$A$288,'Copy of PY1 Data(H)'!$A$1:$CZ$288))</f>
        <v>1</v>
      </c>
      <c r="S254" s="180" cm="1">
        <f t="array" ref="S254">_xlfn.XLOOKUP(S$1,'Copy of PY1 Data(H)'!$A$1:$CZ$1,_xlfn.XLOOKUP($A254,'Copy of PY1 Data(H)'!$A$1:$A$288,'Copy of PY1 Data(H)'!$A$1:$CZ$288))</f>
        <v>1</v>
      </c>
      <c r="T254" s="180" cm="1">
        <f t="array" ref="T254">_xlfn.XLOOKUP(T$1,'Copy of PY1 Data(H)'!$A$1:$CZ$1,_xlfn.XLOOKUP($A254,'Copy of PY1 Data(H)'!$A$1:$A$288,'Copy of PY1 Data(H)'!$A$1:$CZ$288))</f>
        <v>1</v>
      </c>
      <c r="U254" s="180" cm="1">
        <f t="array" ref="U254">_xlfn.XLOOKUP(U$1,'Copy of PY1 Data(H)'!$A$1:$CZ$1,_xlfn.XLOOKUP($A254,'Copy of PY1 Data(H)'!$A$1:$A$288,'Copy of PY1 Data(H)'!$A$1:$CZ$288))</f>
        <v>1</v>
      </c>
      <c r="V254" s="180" cm="1">
        <f t="array" ref="V254">_xlfn.XLOOKUP(V$1,'Copy of PY1 Data(H)'!$A$1:$CZ$1,_xlfn.XLOOKUP($A254,'Copy of PY1 Data(H)'!$A$1:$A$288,'Copy of PY1 Data(H)'!$A$1:$CZ$288))</f>
        <v>1</v>
      </c>
      <c r="W254" s="180" cm="1">
        <f t="array" ref="W254">_xlfn.XLOOKUP(W$1,'Copy of PY1 Data(H)'!$A$1:$CZ$1,_xlfn.XLOOKUP($A254,'Copy of PY1 Data(H)'!$A$1:$A$288,'Copy of PY1 Data(H)'!$A$1:$CZ$288))</f>
        <v>0</v>
      </c>
      <c r="X254" s="180" cm="1">
        <f t="array" ref="X254">_xlfn.XLOOKUP(X$1,'Copy of PY1 Data(H)'!$A$1:$CZ$1,_xlfn.XLOOKUP($A254,'Copy of PY1 Data(H)'!$A$1:$A$288,'Copy of PY1 Data(H)'!$A$1:$CZ$288))</f>
        <v>0</v>
      </c>
      <c r="Y254" s="180" cm="1">
        <f t="array" ref="Y254">_xlfn.XLOOKUP(Y$1,'Copy of PY1 Data(H)'!$A$1:$CZ$1,_xlfn.XLOOKUP($A254,'Copy of PY1 Data(H)'!$A$1:$A$288,'Copy of PY1 Data(H)'!$A$1:$CZ$288))</f>
        <v>2</v>
      </c>
      <c r="Z254" s="180" cm="1">
        <f t="array" ref="Z254">_xlfn.XLOOKUP(Z$1,'Copy of PY1 Data(H)'!$A$1:$CZ$1,_xlfn.XLOOKUP($A254,'Copy of PY1 Data(H)'!$A$1:$A$288,'Copy of PY1 Data(H)'!$A$1:$CZ$288))</f>
        <v>1</v>
      </c>
      <c r="AA254" s="180" cm="1">
        <f t="array" ref="AA254">_xlfn.XLOOKUP(AA$1,'Copy of PY1 Data(H)'!$A$1:$CZ$1,_xlfn.XLOOKUP($A254,'Copy of PY1 Data(H)'!$A$1:$A$288,'Copy of PY1 Data(H)'!$A$1:$CZ$288))</f>
        <v>2</v>
      </c>
      <c r="AB254" s="180" cm="1">
        <f t="array" ref="AB254">_xlfn.XLOOKUP(AB$1,'Copy of PY1 Data(H)'!$A$1:$CZ$1,_xlfn.XLOOKUP($A254,'Copy of PY1 Data(H)'!$A$1:$A$288,'Copy of PY1 Data(H)'!$A$1:$CZ$288))</f>
        <v>1</v>
      </c>
      <c r="AC254" s="180" cm="1">
        <f t="array" ref="AC254">_xlfn.XLOOKUP(AC$1,'Copy of PY1 Data(H)'!$A$1:$CZ$1,_xlfn.XLOOKUP($A254,'Copy of PY1 Data(H)'!$A$1:$A$288,'Copy of PY1 Data(H)'!$A$1:$CZ$288))</f>
        <v>2</v>
      </c>
      <c r="AD254" s="180" cm="1">
        <f t="array" ref="AD254">_xlfn.XLOOKUP(AD$1,'Copy of PY1 Data(H)'!$A$1:$CZ$1,_xlfn.XLOOKUP($A254,'Copy of PY1 Data(H)'!$A$1:$A$288,'Copy of PY1 Data(H)'!$A$1:$CZ$288))</f>
        <v>2</v>
      </c>
      <c r="AE254" s="180" cm="1">
        <f t="array" ref="AE254">_xlfn.XLOOKUP(AE$1,'Copy of PY1 Data(H)'!$A$1:$CZ$1,_xlfn.XLOOKUP($A254,'Copy of PY1 Data(H)'!$A$1:$A$288,'Copy of PY1 Data(H)'!$A$1:$CZ$288))</f>
        <v>0</v>
      </c>
      <c r="AF254" s="180" cm="1">
        <f t="array" ref="AF254">_xlfn.XLOOKUP(AF$1,'Copy of PY1 Data(H)'!$A$1:$CZ$1,_xlfn.XLOOKUP($A254,'Copy of PY1 Data(H)'!$A$1:$A$288,'Copy of PY1 Data(H)'!$A$1:$CZ$288))</f>
        <v>1</v>
      </c>
      <c r="AG254" s="180" cm="1">
        <f t="array" ref="AG254">_xlfn.XLOOKUP(AG$1,'Copy of PY1 Data(H)'!$A$1:$CZ$1,_xlfn.XLOOKUP($A254,'Copy of PY1 Data(H)'!$A$1:$A$288,'Copy of PY1 Data(H)'!$A$1:$CZ$288))</f>
        <v>1</v>
      </c>
      <c r="AH254" s="180" cm="1">
        <f t="array" ref="AH254">_xlfn.XLOOKUP(AH$1,'Copy of PY1 Data(H)'!$A$1:$CZ$1,_xlfn.XLOOKUP($A254,'Copy of PY1 Data(H)'!$A$1:$A$288,'Copy of PY1 Data(H)'!$A$1:$CZ$288))</f>
        <v>1</v>
      </c>
      <c r="AI254" s="180" cm="1">
        <f t="array" ref="AI254">_xlfn.XLOOKUP(AI$1,'Copy of PY1 Data(H)'!$A$1:$CZ$1,_xlfn.XLOOKUP($A254,'Copy of PY1 Data(H)'!$A$1:$A$288,'Copy of PY1 Data(H)'!$A$1:$CZ$288))</f>
        <v>1</v>
      </c>
      <c r="AJ254" s="180" cm="1">
        <f t="array" ref="AJ254">_xlfn.XLOOKUP(AJ$1,'Copy of PY1 Data(H)'!$A$1:$CZ$1,_xlfn.XLOOKUP($A254,'Copy of PY1 Data(H)'!$A$1:$A$288,'Copy of PY1 Data(H)'!$A$1:$CZ$288))</f>
        <v>1</v>
      </c>
      <c r="AK254" s="180" cm="1">
        <f t="array" ref="AK254">_xlfn.XLOOKUP(AK$1,'Copy of PY1 Data(H)'!$A$1:$CZ$1,_xlfn.XLOOKUP($A254,'Copy of PY1 Data(H)'!$A$1:$A$288,'Copy of PY1 Data(H)'!$A$1:$CZ$288))</f>
        <v>0</v>
      </c>
      <c r="AL254" s="180" cm="1">
        <f t="array" ref="AL254">_xlfn.XLOOKUP(AL$1,'Copy of PY1 Data(H)'!$A$1:$CZ$1,_xlfn.XLOOKUP($A254,'Copy of PY1 Data(H)'!$A$1:$A$288,'Copy of PY1 Data(H)'!$A$1:$CZ$288))</f>
        <v>0</v>
      </c>
      <c r="AM254" s="180" cm="1">
        <f t="array" ref="AM254">_xlfn.XLOOKUP(AM$1,'Copy of PY1 Data(H)'!$A$1:$CZ$1,_xlfn.XLOOKUP($A254,'Copy of PY1 Data(H)'!$A$1:$A$288,'Copy of PY1 Data(H)'!$A$1:$CZ$288))</f>
        <v>1</v>
      </c>
      <c r="AN254" s="180" cm="1">
        <f t="array" ref="AN254">_xlfn.XLOOKUP(AN$1,'Copy of PY1 Data(H)'!$A$1:$CZ$1,_xlfn.XLOOKUP($A254,'Copy of PY1 Data(H)'!$A$1:$A$288,'Copy of PY1 Data(H)'!$A$1:$CZ$288))</f>
        <v>2</v>
      </c>
      <c r="AO254" s="180" cm="1">
        <f t="array" ref="AO254">_xlfn.XLOOKUP(AO$1,'Copy of PY1 Data(H)'!$A$1:$CZ$1,_xlfn.XLOOKUP($A254,'Copy of PY1 Data(H)'!$A$1:$A$288,'Copy of PY1 Data(H)'!$A$1:$CZ$288))</f>
        <v>0</v>
      </c>
      <c r="AP254" s="180" cm="1">
        <f t="array" ref="AP254">_xlfn.XLOOKUP(AP$1,'Copy of PY1 Data(H)'!$A$1:$CZ$1,_xlfn.XLOOKUP($A254,'Copy of PY1 Data(H)'!$A$1:$A$288,'Copy of PY1 Data(H)'!$A$1:$CZ$288))</f>
        <v>2</v>
      </c>
      <c r="AQ254" s="180" cm="1">
        <f t="array" ref="AQ254">_xlfn.XLOOKUP(AQ$1,'Copy of PY1 Data(H)'!$A$1:$CZ$1,_xlfn.XLOOKUP($A254,'Copy of PY1 Data(H)'!$A$1:$A$288,'Copy of PY1 Data(H)'!$A$1:$CZ$288))</f>
        <v>2</v>
      </c>
      <c r="AR254" s="180" cm="1">
        <f t="array" ref="AR254">_xlfn.XLOOKUP(AR$1,'Copy of PY1 Data(H)'!$A$1:$CZ$1,_xlfn.XLOOKUP($A254,'Copy of PY1 Data(H)'!$A$1:$A$288,'Copy of PY1 Data(H)'!$A$1:$CZ$288))</f>
        <v>1</v>
      </c>
      <c r="AS254" s="180" cm="1">
        <f t="array" ref="AS254">_xlfn.XLOOKUP(AS$1,'Copy of PY1 Data(H)'!$A$1:$CZ$1,_xlfn.XLOOKUP($A254,'Copy of PY1 Data(H)'!$A$1:$A$288,'Copy of PY1 Data(H)'!$A$1:$CZ$288))</f>
        <v>0</v>
      </c>
      <c r="AT254" s="180" cm="1">
        <f t="array" ref="AT254">_xlfn.XLOOKUP(AT$1,'Copy of PY1 Data(H)'!$A$1:$CZ$1,_xlfn.XLOOKUP($A254,'Copy of PY1 Data(H)'!$A$1:$A$288,'Copy of PY1 Data(H)'!$A$1:$CZ$288))</f>
        <v>1</v>
      </c>
      <c r="AU254" s="180" cm="1">
        <f t="array" ref="AU254">_xlfn.XLOOKUP(AU$1,'Copy of PY1 Data(H)'!$A$1:$CZ$1,_xlfn.XLOOKUP($A254,'Copy of PY1 Data(H)'!$A$1:$A$288,'Copy of PY1 Data(H)'!$A$1:$CZ$288))</f>
        <v>1</v>
      </c>
      <c r="AV254" s="180" cm="1">
        <f t="array" ref="AV254">_xlfn.XLOOKUP(AV$1,'Copy of PY1 Data(H)'!$A$1:$CZ$1,_xlfn.XLOOKUP($A254,'Copy of PY1 Data(H)'!$A$1:$A$288,'Copy of PY1 Data(H)'!$A$1:$CZ$288))</f>
        <v>1</v>
      </c>
      <c r="AW254" s="180" cm="1">
        <f t="array" ref="AW254">_xlfn.XLOOKUP(AW$1,'Copy of PY1 Data(H)'!$A$1:$CZ$1,_xlfn.XLOOKUP($A254,'Copy of PY1 Data(H)'!$A$1:$A$288,'Copy of PY1 Data(H)'!$A$1:$CZ$288))</f>
        <v>1</v>
      </c>
      <c r="AX254" s="180" cm="1">
        <f t="array" ref="AX254">_xlfn.XLOOKUP(AX$1,'Copy of PY1 Data(H)'!$A$1:$CZ$1,_xlfn.XLOOKUP($A254,'Copy of PY1 Data(H)'!$A$1:$A$288,'Copy of PY1 Data(H)'!$A$1:$CZ$288))</f>
        <v>1</v>
      </c>
      <c r="AY254" s="180" cm="1">
        <f t="array" ref="AY254">_xlfn.XLOOKUP(AY$1,'Copy of PY1 Data(H)'!$A$1:$CZ$1,_xlfn.XLOOKUP($A254,'Copy of PY1 Data(H)'!$A$1:$A$288,'Copy of PY1 Data(H)'!$A$1:$CZ$288))</f>
        <v>1</v>
      </c>
      <c r="AZ254" s="180" cm="1">
        <f t="array" ref="AZ254">_xlfn.XLOOKUP(AZ$1,'Copy of PY1 Data(H)'!$A$1:$CZ$1,_xlfn.XLOOKUP($A254,'Copy of PY1 Data(H)'!$A$1:$A$288,'Copy of PY1 Data(H)'!$A$1:$CZ$288))</f>
        <v>1</v>
      </c>
      <c r="BA254" s="180" cm="1">
        <f t="array" ref="BA254">_xlfn.XLOOKUP(BA$1,'Copy of PY1 Data(H)'!$A$1:$CZ$1,_xlfn.XLOOKUP($A254,'Copy of PY1 Data(H)'!$A$1:$A$288,'Copy of PY1 Data(H)'!$A$1:$CZ$288))</f>
        <v>0</v>
      </c>
      <c r="BB254" s="180" cm="1">
        <f t="array" ref="BB254">_xlfn.XLOOKUP(BB$1,'Copy of PY1 Data(H)'!$A$1:$CZ$1,_xlfn.XLOOKUP($A254,'Copy of PY1 Data(H)'!$A$1:$A$288,'Copy of PY1 Data(H)'!$A$1:$CZ$288))</f>
        <v>2</v>
      </c>
      <c r="BC254" s="180" cm="1">
        <f t="array" ref="BC254">_xlfn.XLOOKUP(BC$1,'Copy of PY1 Data(H)'!$A$1:$CZ$1,_xlfn.XLOOKUP($A254,'Copy of PY1 Data(H)'!$A$1:$A$288,'Copy of PY1 Data(H)'!$A$1:$CZ$288))</f>
        <v>1</v>
      </c>
      <c r="BD254" s="180" cm="1">
        <f t="array" ref="BD254">_xlfn.XLOOKUP(BD$1,'Copy of PY1 Data(H)'!$A$1:$CZ$1,_xlfn.XLOOKUP($A254,'Copy of PY1 Data(H)'!$A$1:$A$288,'Copy of PY1 Data(H)'!$A$1:$CZ$288))</f>
        <v>1</v>
      </c>
      <c r="BE254" s="180" cm="1">
        <f t="array" ref="BE254">_xlfn.XLOOKUP(BE$1,'Copy of PY1 Data(H)'!$A$1:$CZ$1,_xlfn.XLOOKUP($A254,'Copy of PY1 Data(H)'!$A$1:$A$288,'Copy of PY1 Data(H)'!$A$1:$CZ$288))</f>
        <v>0</v>
      </c>
      <c r="BF254" s="180" cm="1">
        <f t="array" ref="BF254">_xlfn.XLOOKUP(BF$1,'Copy of PY1 Data(H)'!$A$1:$CZ$1,_xlfn.XLOOKUP($A254,'Copy of PY1 Data(H)'!$A$1:$A$288,'Copy of PY1 Data(H)'!$A$1:$CZ$288))</f>
        <v>1</v>
      </c>
      <c r="BG254" s="180" cm="1">
        <f t="array" ref="BG254">_xlfn.XLOOKUP(BG$1,'Copy of PY1 Data(H)'!$A$1:$CZ$1,_xlfn.XLOOKUP($A254,'Copy of PY1 Data(H)'!$A$1:$A$288,'Copy of PY1 Data(H)'!$A$1:$CZ$288))</f>
        <v>1</v>
      </c>
      <c r="BH254" s="180" cm="1">
        <f t="array" ref="BH254">_xlfn.XLOOKUP(BH$1,'Copy of PY1 Data(H)'!$A$1:$CZ$1,_xlfn.XLOOKUP($A254,'Copy of PY1 Data(H)'!$A$1:$A$288,'Copy of PY1 Data(H)'!$A$1:$CZ$288))</f>
        <v>1</v>
      </c>
      <c r="BI254" s="180" cm="1">
        <f t="array" ref="BI254">_xlfn.XLOOKUP(BI$1,'Copy of PY1 Data(H)'!$A$1:$CZ$1,_xlfn.XLOOKUP($A254,'Copy of PY1 Data(H)'!$A$1:$A$288,'Copy of PY1 Data(H)'!$A$1:$CZ$288))</f>
        <v>1</v>
      </c>
      <c r="BJ254" s="180" cm="1">
        <f t="array" ref="BJ254">_xlfn.XLOOKUP(BJ$1,'Copy of PY1 Data(H)'!$A$1:$CZ$1,_xlfn.XLOOKUP($A254,'Copy of PY1 Data(H)'!$A$1:$A$288,'Copy of PY1 Data(H)'!$A$1:$CZ$288))</f>
        <v>2</v>
      </c>
      <c r="BK254" s="180" cm="1">
        <f t="array" ref="BK254">_xlfn.XLOOKUP(BK$1,'Copy of PY1 Data(H)'!$A$1:$CZ$1,_xlfn.XLOOKUP($A254,'Copy of PY1 Data(H)'!$A$1:$A$288,'Copy of PY1 Data(H)'!$A$1:$CZ$288))</f>
        <v>2</v>
      </c>
      <c r="BL254" s="180" cm="1">
        <f t="array" ref="BL254">_xlfn.XLOOKUP(BL$1,'Copy of PY1 Data(H)'!$A$1:$CZ$1,_xlfn.XLOOKUP($A254,'Copy of PY1 Data(H)'!$A$1:$A$288,'Copy of PY1 Data(H)'!$A$1:$CZ$288))</f>
        <v>1</v>
      </c>
      <c r="BM254" s="180" cm="1">
        <f t="array" ref="BM254">_xlfn.XLOOKUP(BM$1,'Copy of PY1 Data(H)'!$A$1:$CZ$1,_xlfn.XLOOKUP($A254,'Copy of PY1 Data(H)'!$A$1:$A$288,'Copy of PY1 Data(H)'!$A$1:$CZ$288))</f>
        <v>1</v>
      </c>
      <c r="BN254" s="180" cm="1">
        <f t="array" ref="BN254">_xlfn.XLOOKUP(BN$1,'Copy of PY1 Data(H)'!$A$1:$CZ$1,_xlfn.XLOOKUP($A254,'Copy of PY1 Data(H)'!$A$1:$A$288,'Copy of PY1 Data(H)'!$A$1:$CZ$288))</f>
        <v>2</v>
      </c>
      <c r="BO254" s="180" cm="1">
        <f t="array" ref="BO254">_xlfn.XLOOKUP(BO$1,'Copy of PY1 Data(H)'!$A$1:$CZ$1,_xlfn.XLOOKUP($A254,'Copy of PY1 Data(H)'!$A$1:$A$288,'Copy of PY1 Data(H)'!$A$1:$CZ$288))</f>
        <v>1</v>
      </c>
      <c r="BP254" s="180" cm="1">
        <f t="array" ref="BP254">_xlfn.XLOOKUP(BP$1,'Copy of PY1 Data(H)'!$A$1:$CZ$1,_xlfn.XLOOKUP($A254,'Copy of PY1 Data(H)'!$A$1:$A$288,'Copy of PY1 Data(H)'!$A$1:$CZ$288))</f>
        <v>1</v>
      </c>
      <c r="BQ254" s="180" cm="1">
        <f t="array" ref="BQ254">_xlfn.XLOOKUP(BQ$1,'Copy of PY1 Data(H)'!$A$1:$CZ$1,_xlfn.XLOOKUP($A254,'Copy of PY1 Data(H)'!$A$1:$A$288,'Copy of PY1 Data(H)'!$A$1:$CZ$288))</f>
        <v>2</v>
      </c>
      <c r="BR254" s="180" cm="1">
        <f t="array" ref="BR254">_xlfn.XLOOKUP(BR$1,'Copy of PY1 Data(H)'!$A$1:$CZ$1,_xlfn.XLOOKUP($A254,'Copy of PY1 Data(H)'!$A$1:$A$288,'Copy of PY1 Data(H)'!$A$1:$CZ$288))</f>
        <v>1</v>
      </c>
      <c r="BS254" s="180" cm="1">
        <f t="array" ref="BS254">_xlfn.XLOOKUP(BS$1,'Copy of PY1 Data(H)'!$A$1:$CZ$1,_xlfn.XLOOKUP($A254,'Copy of PY1 Data(H)'!$A$1:$A$288,'Copy of PY1 Data(H)'!$A$1:$CZ$288))</f>
        <v>1</v>
      </c>
      <c r="BT254" s="180" cm="1">
        <f t="array" ref="BT254">_xlfn.XLOOKUP(BT$1,'Copy of PY1 Data(H)'!$A$1:$CZ$1,_xlfn.XLOOKUP($A254,'Copy of PY1 Data(H)'!$A$1:$A$288,'Copy of PY1 Data(H)'!$A$1:$CZ$288))</f>
        <v>0</v>
      </c>
      <c r="BU254" s="180" cm="1">
        <f t="array" ref="BU254">_xlfn.XLOOKUP(BU$1,'Copy of PY1 Data(H)'!$A$1:$CZ$1,_xlfn.XLOOKUP($A254,'Copy of PY1 Data(H)'!$A$1:$A$288,'Copy of PY1 Data(H)'!$A$1:$CZ$288))</f>
        <v>1</v>
      </c>
      <c r="BV254" s="180" cm="1">
        <f t="array" ref="BV254">_xlfn.XLOOKUP(BV$1,'Copy of PY1 Data(H)'!$A$1:$CZ$1,_xlfn.XLOOKUP($A254,'Copy of PY1 Data(H)'!$A$1:$A$288,'Copy of PY1 Data(H)'!$A$1:$CZ$288))</f>
        <v>2</v>
      </c>
      <c r="BW254" s="180" cm="1">
        <f t="array" ref="BW254">_xlfn.XLOOKUP(BW$1,'Copy of PY1 Data(H)'!$A$1:$CZ$1,_xlfn.XLOOKUP($A254,'Copy of PY1 Data(H)'!$A$1:$A$288,'Copy of PY1 Data(H)'!$A$1:$CZ$288))</f>
        <v>2</v>
      </c>
      <c r="BX254" s="180" cm="1">
        <f t="array" ref="BX254">_xlfn.XLOOKUP(BX$1,'Copy of PY1 Data(H)'!$A$1:$CZ$1,_xlfn.XLOOKUP($A254,'Copy of PY1 Data(H)'!$A$1:$A$288,'Copy of PY1 Data(H)'!$A$1:$CZ$288))</f>
        <v>1</v>
      </c>
      <c r="BY254" s="180" cm="1">
        <f t="array" ref="BY254">_xlfn.XLOOKUP(BY$1,'Copy of PY1 Data(H)'!$A$1:$CZ$1,_xlfn.XLOOKUP($A254,'Copy of PY1 Data(H)'!$A$1:$A$288,'Copy of PY1 Data(H)'!$A$1:$CZ$288))</f>
        <v>1</v>
      </c>
      <c r="BZ254" s="180" cm="1">
        <f t="array" ref="BZ254">_xlfn.XLOOKUP(BZ$1,'Copy of PY1 Data(H)'!$A$1:$CZ$1,_xlfn.XLOOKUP($A254,'Copy of PY1 Data(H)'!$A$1:$A$288,'Copy of PY1 Data(H)'!$A$1:$CZ$288))</f>
        <v>2</v>
      </c>
      <c r="CA254" s="180" cm="1">
        <f t="array" ref="CA254">_xlfn.XLOOKUP(CA$1,'Copy of PY1 Data(H)'!$A$1:$CZ$1,_xlfn.XLOOKUP($A254,'Copy of PY1 Data(H)'!$A$1:$A$288,'Copy of PY1 Data(H)'!$A$1:$CZ$288))</f>
        <v>1</v>
      </c>
      <c r="CB254" s="180" cm="1">
        <f t="array" ref="CB254">_xlfn.XLOOKUP(CB$1,'Copy of PY1 Data(H)'!$A$1:$CZ$1,_xlfn.XLOOKUP($A254,'Copy of PY1 Data(H)'!$A$1:$A$288,'Copy of PY1 Data(H)'!$A$1:$CZ$288))</f>
        <v>2</v>
      </c>
      <c r="CC254" s="180" cm="1">
        <f t="array" ref="CC254">_xlfn.XLOOKUP(CC$1,'Copy of PY1 Data(H)'!$A$1:$CZ$1,_xlfn.XLOOKUP($A254,'Copy of PY1 Data(H)'!$A$1:$A$288,'Copy of PY1 Data(H)'!$A$1:$CZ$288))</f>
        <v>2</v>
      </c>
      <c r="CD254" s="180" cm="1">
        <f t="array" ref="CD254">_xlfn.XLOOKUP(CD$1,'Copy of PY1 Data(H)'!$A$1:$CZ$1,_xlfn.XLOOKUP($A254,'Copy of PY1 Data(H)'!$A$1:$A$288,'Copy of PY1 Data(H)'!$A$1:$CZ$288))</f>
        <v>1</v>
      </c>
    </row>
    <row r="255" spans="1:82" x14ac:dyDescent="0.3">
      <c r="A255" s="180">
        <v>648</v>
      </c>
      <c r="C255" s="180"/>
      <c r="D255" s="180" cm="1">
        <f t="array" ref="D255">_xlfn.XLOOKUP(D$1,'Copy of PY1 Data(H)'!$A$1:$CZ$1,_xlfn.XLOOKUP($A255,'Copy of PY1 Data(H)'!$A$1:$A$288,'Copy of PY1 Data(H)'!$A$1:$CZ$288))</f>
        <v>0.65</v>
      </c>
      <c r="E255" s="180" cm="1">
        <f t="array" ref="E255">_xlfn.XLOOKUP(E$1,'Copy of PY1 Data(H)'!$A$1:$CZ$1,_xlfn.XLOOKUP($A255,'Copy of PY1 Data(H)'!$A$1:$A$288,'Copy of PY1 Data(H)'!$A$1:$CZ$288))</f>
        <v>0.73</v>
      </c>
      <c r="F255" s="180" cm="1">
        <f t="array" ref="F255">_xlfn.XLOOKUP(F$1,'Copy of PY1 Data(H)'!$A$1:$CZ$1,_xlfn.XLOOKUP($A255,'Copy of PY1 Data(H)'!$A$1:$A$288,'Copy of PY1 Data(H)'!$A$1:$CZ$288))</f>
        <v>0.02</v>
      </c>
      <c r="G255" s="180" cm="1">
        <f t="array" ref="G255">_xlfn.XLOOKUP(G$1,'Copy of PY1 Data(H)'!$A$1:$CZ$1,_xlfn.XLOOKUP($A255,'Copy of PY1 Data(H)'!$A$1:$A$288,'Copy of PY1 Data(H)'!$A$1:$CZ$288))</f>
        <v>0</v>
      </c>
      <c r="H255" s="180" cm="1">
        <f t="array" ref="H255">_xlfn.XLOOKUP(H$1,'Copy of PY1 Data(H)'!$A$1:$CZ$1,_xlfn.XLOOKUP($A255,'Copy of PY1 Data(H)'!$A$1:$A$288,'Copy of PY1 Data(H)'!$A$1:$CZ$288))</f>
        <v>0.41</v>
      </c>
      <c r="I255" s="180" cm="1">
        <f t="array" ref="I255">_xlfn.XLOOKUP(I$1,'Copy of PY1 Data(H)'!$A$1:$CZ$1,_xlfn.XLOOKUP($A255,'Copy of PY1 Data(H)'!$A$1:$A$288,'Copy of PY1 Data(H)'!$A$1:$CZ$288))</f>
        <v>0.22</v>
      </c>
      <c r="J255" s="180" cm="1">
        <f t="array" ref="J255">_xlfn.XLOOKUP(J$1,'Copy of PY1 Data(H)'!$A$1:$CZ$1,_xlfn.XLOOKUP($A255,'Copy of PY1 Data(H)'!$A$1:$A$288,'Copy of PY1 Data(H)'!$A$1:$CZ$288))</f>
        <v>0.46</v>
      </c>
      <c r="K255" s="180" cm="1">
        <f t="array" ref="K255">_xlfn.XLOOKUP(K$1,'Copy of PY1 Data(H)'!$A$1:$CZ$1,_xlfn.XLOOKUP($A255,'Copy of PY1 Data(H)'!$A$1:$A$288,'Copy of PY1 Data(H)'!$A$1:$CZ$288))</f>
        <v>0.05</v>
      </c>
      <c r="L255" s="180" cm="1">
        <f t="array" ref="L255">_xlfn.XLOOKUP(L$1,'Copy of PY1 Data(H)'!$A$1:$CZ$1,_xlfn.XLOOKUP($A255,'Copy of PY1 Data(H)'!$A$1:$A$288,'Copy of PY1 Data(H)'!$A$1:$CZ$288))</f>
        <v>0.49</v>
      </c>
      <c r="M255" s="180" cm="1">
        <f t="array" ref="M255">_xlfn.XLOOKUP(M$1,'Copy of PY1 Data(H)'!$A$1:$CZ$1,_xlfn.XLOOKUP($A255,'Copy of PY1 Data(H)'!$A$1:$A$288,'Copy of PY1 Data(H)'!$A$1:$CZ$288))</f>
        <v>0.4995</v>
      </c>
      <c r="N255" s="180" cm="1">
        <f t="array" ref="N255">_xlfn.XLOOKUP(N$1,'Copy of PY1 Data(H)'!$A$1:$CZ$1,_xlfn.XLOOKUP($A255,'Copy of PY1 Data(H)'!$A$1:$A$288,'Copy of PY1 Data(H)'!$A$1:$CZ$288))</f>
        <v>0.13</v>
      </c>
      <c r="O255" s="180" cm="1">
        <f t="array" ref="O255">_xlfn.XLOOKUP(O$1,'Copy of PY1 Data(H)'!$A$1:$CZ$1,_xlfn.XLOOKUP($A255,'Copy of PY1 Data(H)'!$A$1:$A$288,'Copy of PY1 Data(H)'!$A$1:$CZ$288))</f>
        <v>0.34</v>
      </c>
      <c r="P255" s="180" cm="1">
        <f t="array" ref="P255">_xlfn.XLOOKUP(P$1,'Copy of PY1 Data(H)'!$A$1:$CZ$1,_xlfn.XLOOKUP($A255,'Copy of PY1 Data(H)'!$A$1:$A$288,'Copy of PY1 Data(H)'!$A$1:$CZ$288))</f>
        <v>0.55400000000000005</v>
      </c>
      <c r="Q255" s="180" cm="1">
        <f t="array" ref="Q255">_xlfn.XLOOKUP(Q$1,'Copy of PY1 Data(H)'!$A$1:$CZ$1,_xlfn.XLOOKUP($A255,'Copy of PY1 Data(H)'!$A$1:$A$288,'Copy of PY1 Data(H)'!$A$1:$CZ$288))</f>
        <v>0.28000000000000003</v>
      </c>
      <c r="R255" s="180" cm="1">
        <f t="array" ref="R255">_xlfn.XLOOKUP(R$1,'Copy of PY1 Data(H)'!$A$1:$CZ$1,_xlfn.XLOOKUP($A255,'Copy of PY1 Data(H)'!$A$1:$A$288,'Copy of PY1 Data(H)'!$A$1:$CZ$288))</f>
        <v>0</v>
      </c>
      <c r="S255" s="180" cm="1">
        <f t="array" ref="S255">_xlfn.XLOOKUP(S$1,'Copy of PY1 Data(H)'!$A$1:$CZ$1,_xlfn.XLOOKUP($A255,'Copy of PY1 Data(H)'!$A$1:$A$288,'Copy of PY1 Data(H)'!$A$1:$CZ$288))</f>
        <v>0.58750000000000002</v>
      </c>
      <c r="T255" s="180" cm="1">
        <f t="array" ref="T255">_xlfn.XLOOKUP(T$1,'Copy of PY1 Data(H)'!$A$1:$CZ$1,_xlfn.XLOOKUP($A255,'Copy of PY1 Data(H)'!$A$1:$A$288,'Copy of PY1 Data(H)'!$A$1:$CZ$288))</f>
        <v>0</v>
      </c>
      <c r="U255" s="180" cm="1">
        <f t="array" ref="U255">_xlfn.XLOOKUP(U$1,'Copy of PY1 Data(H)'!$A$1:$CZ$1,_xlfn.XLOOKUP($A255,'Copy of PY1 Data(H)'!$A$1:$A$288,'Copy of PY1 Data(H)'!$A$1:$CZ$288))</f>
        <v>0.38</v>
      </c>
      <c r="V255" s="180" cm="1">
        <f t="array" ref="V255">_xlfn.XLOOKUP(V$1,'Copy of PY1 Data(H)'!$A$1:$CZ$1,_xlfn.XLOOKUP($A255,'Copy of PY1 Data(H)'!$A$1:$A$288,'Copy of PY1 Data(H)'!$A$1:$CZ$288))</f>
        <v>0.32</v>
      </c>
      <c r="W255" s="180" cm="1">
        <f t="array" ref="W255">_xlfn.XLOOKUP(W$1,'Copy of PY1 Data(H)'!$A$1:$CZ$1,_xlfn.XLOOKUP($A255,'Copy of PY1 Data(H)'!$A$1:$A$288,'Copy of PY1 Data(H)'!$A$1:$CZ$288))</f>
        <v>0</v>
      </c>
      <c r="X255" s="180" cm="1">
        <f t="array" ref="X255">_xlfn.XLOOKUP(X$1,'Copy of PY1 Data(H)'!$A$1:$CZ$1,_xlfn.XLOOKUP($A255,'Copy of PY1 Data(H)'!$A$1:$A$288,'Copy of PY1 Data(H)'!$A$1:$CZ$288))</f>
        <v>0</v>
      </c>
      <c r="Y255" s="180" cm="1">
        <f t="array" ref="Y255">_xlfn.XLOOKUP(Y$1,'Copy of PY1 Data(H)'!$A$1:$CZ$1,_xlfn.XLOOKUP($A255,'Copy of PY1 Data(H)'!$A$1:$A$288,'Copy of PY1 Data(H)'!$A$1:$CZ$288))</f>
        <v>0</v>
      </c>
      <c r="Z255" s="180" cm="1">
        <f t="array" ref="Z255">_xlfn.XLOOKUP(Z$1,'Copy of PY1 Data(H)'!$A$1:$CZ$1,_xlfn.XLOOKUP($A255,'Copy of PY1 Data(H)'!$A$1:$A$288,'Copy of PY1 Data(H)'!$A$1:$CZ$288))</f>
        <v>0.39500000000000002</v>
      </c>
      <c r="AA255" s="180" cm="1">
        <f t="array" ref="AA255">_xlfn.XLOOKUP(AA$1,'Copy of PY1 Data(H)'!$A$1:$CZ$1,_xlfn.XLOOKUP($A255,'Copy of PY1 Data(H)'!$A$1:$A$288,'Copy of PY1 Data(H)'!$A$1:$CZ$288))</f>
        <v>0</v>
      </c>
      <c r="AB255" s="180" cm="1">
        <f t="array" ref="AB255">_xlfn.XLOOKUP(AB$1,'Copy of PY1 Data(H)'!$A$1:$CZ$1,_xlfn.XLOOKUP($A255,'Copy of PY1 Data(H)'!$A$1:$A$288,'Copy of PY1 Data(H)'!$A$1:$CZ$288))</f>
        <v>0.72</v>
      </c>
      <c r="AC255" s="180" cm="1">
        <f t="array" ref="AC255">_xlfn.XLOOKUP(AC$1,'Copy of PY1 Data(H)'!$A$1:$CZ$1,_xlfn.XLOOKUP($A255,'Copy of PY1 Data(H)'!$A$1:$A$288,'Copy of PY1 Data(H)'!$A$1:$CZ$288))</f>
        <v>0.49709999999999999</v>
      </c>
      <c r="AD255" s="180" cm="1">
        <f t="array" ref="AD255">_xlfn.XLOOKUP(AD$1,'Copy of PY1 Data(H)'!$A$1:$CZ$1,_xlfn.XLOOKUP($A255,'Copy of PY1 Data(H)'!$A$1:$A$288,'Copy of PY1 Data(H)'!$A$1:$CZ$288))</f>
        <v>0</v>
      </c>
      <c r="AE255" s="180" cm="1">
        <f t="array" ref="AE255">_xlfn.XLOOKUP(AE$1,'Copy of PY1 Data(H)'!$A$1:$CZ$1,_xlfn.XLOOKUP($A255,'Copy of PY1 Data(H)'!$A$1:$A$288,'Copy of PY1 Data(H)'!$A$1:$CZ$288))</f>
        <v>0</v>
      </c>
      <c r="AF255" s="180" cm="1">
        <f t="array" ref="AF255">_xlfn.XLOOKUP(AF$1,'Copy of PY1 Data(H)'!$A$1:$CZ$1,_xlfn.XLOOKUP($A255,'Copy of PY1 Data(H)'!$A$1:$A$288,'Copy of PY1 Data(H)'!$A$1:$CZ$288))</f>
        <v>0.52</v>
      </c>
      <c r="AG255" s="180" cm="1">
        <f t="array" ref="AG255">_xlfn.XLOOKUP(AG$1,'Copy of PY1 Data(H)'!$A$1:$CZ$1,_xlfn.XLOOKUP($A255,'Copy of PY1 Data(H)'!$A$1:$A$288,'Copy of PY1 Data(H)'!$A$1:$CZ$288))</f>
        <v>0.19</v>
      </c>
      <c r="AH255" s="180" cm="1">
        <f t="array" ref="AH255">_xlfn.XLOOKUP(AH$1,'Copy of PY1 Data(H)'!$A$1:$CZ$1,_xlfn.XLOOKUP($A255,'Copy of PY1 Data(H)'!$A$1:$A$288,'Copy of PY1 Data(H)'!$A$1:$CZ$288))</f>
        <v>0</v>
      </c>
      <c r="AI255" s="180" cm="1">
        <f t="array" ref="AI255">_xlfn.XLOOKUP(AI$1,'Copy of PY1 Data(H)'!$A$1:$CZ$1,_xlfn.XLOOKUP($A255,'Copy of PY1 Data(H)'!$A$1:$A$288,'Copy of PY1 Data(H)'!$A$1:$CZ$288))</f>
        <v>0.53</v>
      </c>
      <c r="AJ255" s="180" cm="1">
        <f t="array" ref="AJ255">_xlfn.XLOOKUP(AJ$1,'Copy of PY1 Data(H)'!$A$1:$CZ$1,_xlfn.XLOOKUP($A255,'Copy of PY1 Data(H)'!$A$1:$A$288,'Copy of PY1 Data(H)'!$A$1:$CZ$288))</f>
        <v>0.35</v>
      </c>
      <c r="AK255" s="180" cm="1">
        <f t="array" ref="AK255">_xlfn.XLOOKUP(AK$1,'Copy of PY1 Data(H)'!$A$1:$CZ$1,_xlfn.XLOOKUP($A255,'Copy of PY1 Data(H)'!$A$1:$A$288,'Copy of PY1 Data(H)'!$A$1:$CZ$288))</f>
        <v>0.24</v>
      </c>
      <c r="AL255" s="180" cm="1">
        <f t="array" ref="AL255">_xlfn.XLOOKUP(AL$1,'Copy of PY1 Data(H)'!$A$1:$CZ$1,_xlfn.XLOOKUP($A255,'Copy of PY1 Data(H)'!$A$1:$A$288,'Copy of PY1 Data(H)'!$A$1:$CZ$288))</f>
        <v>0</v>
      </c>
      <c r="AM255" s="180" cm="1">
        <f t="array" ref="AM255">_xlfn.XLOOKUP(AM$1,'Copy of PY1 Data(H)'!$A$1:$CZ$1,_xlfn.XLOOKUP($A255,'Copy of PY1 Data(H)'!$A$1:$A$288,'Copy of PY1 Data(H)'!$A$1:$CZ$288))</f>
        <v>0.22</v>
      </c>
      <c r="AN255" s="180" cm="1">
        <f t="array" ref="AN255">_xlfn.XLOOKUP(AN$1,'Copy of PY1 Data(H)'!$A$1:$CZ$1,_xlfn.XLOOKUP($A255,'Copy of PY1 Data(H)'!$A$1:$A$288,'Copy of PY1 Data(H)'!$A$1:$CZ$288))</f>
        <v>0.45500000000000002</v>
      </c>
      <c r="AO255" s="180" cm="1">
        <f t="array" ref="AO255">_xlfn.XLOOKUP(AO$1,'Copy of PY1 Data(H)'!$A$1:$CZ$1,_xlfn.XLOOKUP($A255,'Copy of PY1 Data(H)'!$A$1:$A$288,'Copy of PY1 Data(H)'!$A$1:$CZ$288))</f>
        <v>0</v>
      </c>
      <c r="AP255" s="180" cm="1">
        <f t="array" ref="AP255">_xlfn.XLOOKUP(AP$1,'Copy of PY1 Data(H)'!$A$1:$CZ$1,_xlfn.XLOOKUP($A255,'Copy of PY1 Data(H)'!$A$1:$A$288,'Copy of PY1 Data(H)'!$A$1:$CZ$288))</f>
        <v>0.45</v>
      </c>
      <c r="AQ255" s="180" cm="1">
        <f t="array" ref="AQ255">_xlfn.XLOOKUP(AQ$1,'Copy of PY1 Data(H)'!$A$1:$CZ$1,_xlfn.XLOOKUP($A255,'Copy of PY1 Data(H)'!$A$1:$A$288,'Copy of PY1 Data(H)'!$A$1:$CZ$288))</f>
        <v>0</v>
      </c>
      <c r="AR255" s="180" cm="1">
        <f t="array" ref="AR255">_xlfn.XLOOKUP(AR$1,'Copy of PY1 Data(H)'!$A$1:$CZ$1,_xlfn.XLOOKUP($A255,'Copy of PY1 Data(H)'!$A$1:$A$288,'Copy of PY1 Data(H)'!$A$1:$CZ$288))</f>
        <v>0.05</v>
      </c>
      <c r="AS255" s="180" cm="1">
        <f t="array" ref="AS255">_xlfn.XLOOKUP(AS$1,'Copy of PY1 Data(H)'!$A$1:$CZ$1,_xlfn.XLOOKUP($A255,'Copy of PY1 Data(H)'!$A$1:$A$288,'Copy of PY1 Data(H)'!$A$1:$CZ$288))</f>
        <v>0</v>
      </c>
      <c r="AT255" s="180" cm="1">
        <f t="array" ref="AT255">_xlfn.XLOOKUP(AT$1,'Copy of PY1 Data(H)'!$A$1:$CZ$1,_xlfn.XLOOKUP($A255,'Copy of PY1 Data(H)'!$A$1:$A$288,'Copy of PY1 Data(H)'!$A$1:$CZ$288))</f>
        <v>0.3</v>
      </c>
      <c r="AU255" s="180" cm="1">
        <f t="array" ref="AU255">_xlfn.XLOOKUP(AU$1,'Copy of PY1 Data(H)'!$A$1:$CZ$1,_xlfn.XLOOKUP($A255,'Copy of PY1 Data(H)'!$A$1:$A$288,'Copy of PY1 Data(H)'!$A$1:$CZ$288))</f>
        <v>0.66249999999999998</v>
      </c>
      <c r="AV255" s="180" cm="1">
        <f t="array" ref="AV255">_xlfn.XLOOKUP(AV$1,'Copy of PY1 Data(H)'!$A$1:$CZ$1,_xlfn.XLOOKUP($A255,'Copy of PY1 Data(H)'!$A$1:$A$288,'Copy of PY1 Data(H)'!$A$1:$CZ$288))</f>
        <v>0.4945</v>
      </c>
      <c r="AW255" s="180" cm="1">
        <f t="array" ref="AW255">_xlfn.XLOOKUP(AW$1,'Copy of PY1 Data(H)'!$A$1:$CZ$1,_xlfn.XLOOKUP($A255,'Copy of PY1 Data(H)'!$A$1:$A$288,'Copy of PY1 Data(H)'!$A$1:$CZ$288))</f>
        <v>0.63</v>
      </c>
      <c r="AX255" s="180" cm="1">
        <f t="array" ref="AX255">_xlfn.XLOOKUP(AX$1,'Copy of PY1 Data(H)'!$A$1:$CZ$1,_xlfn.XLOOKUP($A255,'Copy of PY1 Data(H)'!$A$1:$A$288,'Copy of PY1 Data(H)'!$A$1:$CZ$288))</f>
        <v>0.48</v>
      </c>
      <c r="AY255" s="180" cm="1">
        <f t="array" ref="AY255">_xlfn.XLOOKUP(AY$1,'Copy of PY1 Data(H)'!$A$1:$CZ$1,_xlfn.XLOOKUP($A255,'Copy of PY1 Data(H)'!$A$1:$A$288,'Copy of PY1 Data(H)'!$A$1:$CZ$288))</f>
        <v>0.44</v>
      </c>
      <c r="AZ255" s="180" cm="1">
        <f t="array" ref="AZ255">_xlfn.XLOOKUP(AZ$1,'Copy of PY1 Data(H)'!$A$1:$CZ$1,_xlfn.XLOOKUP($A255,'Copy of PY1 Data(H)'!$A$1:$A$288,'Copy of PY1 Data(H)'!$A$1:$CZ$288))</f>
        <v>0</v>
      </c>
      <c r="BA255" s="180" cm="1">
        <f t="array" ref="BA255">_xlfn.XLOOKUP(BA$1,'Copy of PY1 Data(H)'!$A$1:$CZ$1,_xlfn.XLOOKUP($A255,'Copy of PY1 Data(H)'!$A$1:$A$288,'Copy of PY1 Data(H)'!$A$1:$CZ$288))</f>
        <v>0</v>
      </c>
      <c r="BB255" s="180" cm="1">
        <f t="array" ref="BB255">_xlfn.XLOOKUP(BB$1,'Copy of PY1 Data(H)'!$A$1:$CZ$1,_xlfn.XLOOKUP($A255,'Copy of PY1 Data(H)'!$A$1:$A$288,'Copy of PY1 Data(H)'!$A$1:$CZ$288))</f>
        <v>0.76</v>
      </c>
      <c r="BC255" s="180" cm="1">
        <f t="array" ref="BC255">_xlfn.XLOOKUP(BC$1,'Copy of PY1 Data(H)'!$A$1:$CZ$1,_xlfn.XLOOKUP($A255,'Copy of PY1 Data(H)'!$A$1:$A$288,'Copy of PY1 Data(H)'!$A$1:$CZ$288))</f>
        <v>0</v>
      </c>
      <c r="BD255" s="180" cm="1">
        <f t="array" ref="BD255">_xlfn.XLOOKUP(BD$1,'Copy of PY1 Data(H)'!$A$1:$CZ$1,_xlfn.XLOOKUP($A255,'Copy of PY1 Data(H)'!$A$1:$A$288,'Copy of PY1 Data(H)'!$A$1:$CZ$288))</f>
        <v>0.19</v>
      </c>
      <c r="BE255" s="180" cm="1">
        <f t="array" ref="BE255">_xlfn.XLOOKUP(BE$1,'Copy of PY1 Data(H)'!$A$1:$CZ$1,_xlfn.XLOOKUP($A255,'Copy of PY1 Data(H)'!$A$1:$A$288,'Copy of PY1 Data(H)'!$A$1:$CZ$288))</f>
        <v>0.35</v>
      </c>
      <c r="BF255" s="180" cm="1">
        <f t="array" ref="BF255">_xlfn.XLOOKUP(BF$1,'Copy of PY1 Data(H)'!$A$1:$CZ$1,_xlfn.XLOOKUP($A255,'Copy of PY1 Data(H)'!$A$1:$A$288,'Copy of PY1 Data(H)'!$A$1:$CZ$288))</f>
        <v>0.35499999999999998</v>
      </c>
      <c r="BG255" s="180" cm="1">
        <f t="array" ref="BG255">_xlfn.XLOOKUP(BG$1,'Copy of PY1 Data(H)'!$A$1:$CZ$1,_xlfn.XLOOKUP($A255,'Copy of PY1 Data(H)'!$A$1:$A$288,'Copy of PY1 Data(H)'!$A$1:$CZ$288))</f>
        <v>0</v>
      </c>
      <c r="BH255" s="180" cm="1">
        <f t="array" ref="BH255">_xlfn.XLOOKUP(BH$1,'Copy of PY1 Data(H)'!$A$1:$CZ$1,_xlfn.XLOOKUP($A255,'Copy of PY1 Data(H)'!$A$1:$A$288,'Copy of PY1 Data(H)'!$A$1:$CZ$288))</f>
        <v>0.59</v>
      </c>
      <c r="BI255" s="180" cm="1">
        <f t="array" ref="BI255">_xlfn.XLOOKUP(BI$1,'Copy of PY1 Data(H)'!$A$1:$CZ$1,_xlfn.XLOOKUP($A255,'Copy of PY1 Data(H)'!$A$1:$A$288,'Copy of PY1 Data(H)'!$A$1:$CZ$288))</f>
        <v>0.63</v>
      </c>
      <c r="BJ255" s="180" cm="1">
        <f t="array" ref="BJ255">_xlfn.XLOOKUP(BJ$1,'Copy of PY1 Data(H)'!$A$1:$CZ$1,_xlfn.XLOOKUP($A255,'Copy of PY1 Data(H)'!$A$1:$A$288,'Copy of PY1 Data(H)'!$A$1:$CZ$288))</f>
        <v>0.26500000000000001</v>
      </c>
      <c r="BK255" s="180" cm="1">
        <f t="array" ref="BK255">_xlfn.XLOOKUP(BK$1,'Copy of PY1 Data(H)'!$A$1:$CZ$1,_xlfn.XLOOKUP($A255,'Copy of PY1 Data(H)'!$A$1:$A$288,'Copy of PY1 Data(H)'!$A$1:$CZ$288))</f>
        <v>0</v>
      </c>
      <c r="BL255" s="180" cm="1">
        <f t="array" ref="BL255">_xlfn.XLOOKUP(BL$1,'Copy of PY1 Data(H)'!$A$1:$CZ$1,_xlfn.XLOOKUP($A255,'Copy of PY1 Data(H)'!$A$1:$A$288,'Copy of PY1 Data(H)'!$A$1:$CZ$288))</f>
        <v>0.71199999999999997</v>
      </c>
      <c r="BM255" s="180" cm="1">
        <f t="array" ref="BM255">_xlfn.XLOOKUP(BM$1,'Copy of PY1 Data(H)'!$A$1:$CZ$1,_xlfn.XLOOKUP($A255,'Copy of PY1 Data(H)'!$A$1:$A$288,'Copy of PY1 Data(H)'!$A$1:$CZ$288))</f>
        <v>0</v>
      </c>
      <c r="BN255" s="180" cm="1">
        <f t="array" ref="BN255">_xlfn.XLOOKUP(BN$1,'Copy of PY1 Data(H)'!$A$1:$CZ$1,_xlfn.XLOOKUP($A255,'Copy of PY1 Data(H)'!$A$1:$A$288,'Copy of PY1 Data(H)'!$A$1:$CZ$288))</f>
        <v>0.55500000000000005</v>
      </c>
      <c r="BO255" s="180" cm="1">
        <f t="array" ref="BO255">_xlfn.XLOOKUP(BO$1,'Copy of PY1 Data(H)'!$A$1:$CZ$1,_xlfn.XLOOKUP($A255,'Copy of PY1 Data(H)'!$A$1:$A$288,'Copy of PY1 Data(H)'!$A$1:$CZ$288))</f>
        <v>0</v>
      </c>
      <c r="BP255" s="180" cm="1">
        <f t="array" ref="BP255">_xlfn.XLOOKUP(BP$1,'Copy of PY1 Data(H)'!$A$1:$CZ$1,_xlfn.XLOOKUP($A255,'Copy of PY1 Data(H)'!$A$1:$A$288,'Copy of PY1 Data(H)'!$A$1:$CZ$288))</f>
        <v>0.64749999999999996</v>
      </c>
      <c r="BQ255" s="180" cm="1">
        <f t="array" ref="BQ255">_xlfn.XLOOKUP(BQ$1,'Copy of PY1 Data(H)'!$A$1:$CZ$1,_xlfn.XLOOKUP($A255,'Copy of PY1 Data(H)'!$A$1:$A$288,'Copy of PY1 Data(H)'!$A$1:$CZ$288))</f>
        <v>0</v>
      </c>
      <c r="BR255" s="180" cm="1">
        <f t="array" ref="BR255">_xlfn.XLOOKUP(BR$1,'Copy of PY1 Data(H)'!$A$1:$CZ$1,_xlfn.XLOOKUP($A255,'Copy of PY1 Data(H)'!$A$1:$A$288,'Copy of PY1 Data(H)'!$A$1:$CZ$288))</f>
        <v>0.157</v>
      </c>
      <c r="BS255" s="180" cm="1">
        <f t="array" ref="BS255">_xlfn.XLOOKUP(BS$1,'Copy of PY1 Data(H)'!$A$1:$CZ$1,_xlfn.XLOOKUP($A255,'Copy of PY1 Data(H)'!$A$1:$A$288,'Copy of PY1 Data(H)'!$A$1:$CZ$288))</f>
        <v>0.15</v>
      </c>
      <c r="BT255" s="180" cm="1">
        <f t="array" ref="BT255">_xlfn.XLOOKUP(BT$1,'Copy of PY1 Data(H)'!$A$1:$CZ$1,_xlfn.XLOOKUP($A255,'Copy of PY1 Data(H)'!$A$1:$A$288,'Copy of PY1 Data(H)'!$A$1:$CZ$288))</f>
        <v>0</v>
      </c>
      <c r="BU255" s="180" cm="1">
        <f t="array" ref="BU255">_xlfn.XLOOKUP(BU$1,'Copy of PY1 Data(H)'!$A$1:$CZ$1,_xlfn.XLOOKUP($A255,'Copy of PY1 Data(H)'!$A$1:$A$288,'Copy of PY1 Data(H)'!$A$1:$CZ$288))</f>
        <v>0.72</v>
      </c>
      <c r="BV255" s="180" cm="1">
        <f t="array" ref="BV255">_xlfn.XLOOKUP(BV$1,'Copy of PY1 Data(H)'!$A$1:$CZ$1,_xlfn.XLOOKUP($A255,'Copy of PY1 Data(H)'!$A$1:$A$288,'Copy of PY1 Data(H)'!$A$1:$CZ$288))</f>
        <v>0</v>
      </c>
      <c r="BW255" s="180" cm="1">
        <f t="array" ref="BW255">_xlfn.XLOOKUP(BW$1,'Copy of PY1 Data(H)'!$A$1:$CZ$1,_xlfn.XLOOKUP($A255,'Copy of PY1 Data(H)'!$A$1:$A$288,'Copy of PY1 Data(H)'!$A$1:$CZ$288))</f>
        <v>0</v>
      </c>
      <c r="BX255" s="180" cm="1">
        <f t="array" ref="BX255">_xlfn.XLOOKUP(BX$1,'Copy of PY1 Data(H)'!$A$1:$CZ$1,_xlfn.XLOOKUP($A255,'Copy of PY1 Data(H)'!$A$1:$A$288,'Copy of PY1 Data(H)'!$A$1:$CZ$288))</f>
        <v>0</v>
      </c>
      <c r="BY255" s="180" cm="1">
        <f t="array" ref="BY255">_xlfn.XLOOKUP(BY$1,'Copy of PY1 Data(H)'!$A$1:$CZ$1,_xlfn.XLOOKUP($A255,'Copy of PY1 Data(H)'!$A$1:$A$288,'Copy of PY1 Data(H)'!$A$1:$CZ$288))</f>
        <v>0.42159999999999997</v>
      </c>
      <c r="BZ255" s="180" cm="1">
        <f t="array" ref="BZ255">_xlfn.XLOOKUP(BZ$1,'Copy of PY1 Data(H)'!$A$1:$CZ$1,_xlfn.XLOOKUP($A255,'Copy of PY1 Data(H)'!$A$1:$A$288,'Copy of PY1 Data(H)'!$A$1:$CZ$288))</f>
        <v>0</v>
      </c>
      <c r="CA255" s="180" cm="1">
        <f t="array" ref="CA255">_xlfn.XLOOKUP(CA$1,'Copy of PY1 Data(H)'!$A$1:$CZ$1,_xlfn.XLOOKUP($A255,'Copy of PY1 Data(H)'!$A$1:$A$288,'Copy of PY1 Data(H)'!$A$1:$CZ$288))</f>
        <v>0</v>
      </c>
      <c r="CB255" s="180" cm="1">
        <f t="array" ref="CB255">_xlfn.XLOOKUP(CB$1,'Copy of PY1 Data(H)'!$A$1:$CZ$1,_xlfn.XLOOKUP($A255,'Copy of PY1 Data(H)'!$A$1:$A$288,'Copy of PY1 Data(H)'!$A$1:$CZ$288))</f>
        <v>0.48</v>
      </c>
      <c r="CC255" s="180" cm="1">
        <f t="array" ref="CC255">_xlfn.XLOOKUP(CC$1,'Copy of PY1 Data(H)'!$A$1:$CZ$1,_xlfn.XLOOKUP($A255,'Copy of PY1 Data(H)'!$A$1:$A$288,'Copy of PY1 Data(H)'!$A$1:$CZ$288))</f>
        <v>0.43</v>
      </c>
      <c r="CD255" s="180" cm="1">
        <f t="array" ref="CD255">_xlfn.XLOOKUP(CD$1,'Copy of PY1 Data(H)'!$A$1:$CZ$1,_xlfn.XLOOKUP($A255,'Copy of PY1 Data(H)'!$A$1:$A$288,'Copy of PY1 Data(H)'!$A$1:$CZ$288))</f>
        <v>0.24</v>
      </c>
    </row>
    <row r="256" spans="1:82" s="632" customFormat="1" x14ac:dyDescent="0.3">
      <c r="A256" s="632">
        <v>991</v>
      </c>
      <c r="B256" s="180"/>
      <c r="C256" s="180"/>
      <c r="D256" s="180" cm="1">
        <f t="array" ref="D256">_xlfn.XLOOKUP(D$1,'Copy of PY1 Data(H)'!$A$1:$CZ$1,_xlfn.XLOOKUP($A256,'Copy of PY1 Data(H)'!$A$1:$A$288,'Copy of PY1 Data(H)'!$A$1:$CZ$288))</f>
        <v>23</v>
      </c>
      <c r="E256" s="180" cm="1">
        <f t="array" ref="E256">_xlfn.XLOOKUP(E$1,'Copy of PY1 Data(H)'!$A$1:$CZ$1,_xlfn.XLOOKUP($A256,'Copy of PY1 Data(H)'!$A$1:$A$288,'Copy of PY1 Data(H)'!$A$1:$CZ$288))</f>
        <v>22</v>
      </c>
      <c r="F256" s="180" cm="1">
        <f t="array" ref="F256">_xlfn.XLOOKUP(F$1,'Copy of PY1 Data(H)'!$A$1:$CZ$1,_xlfn.XLOOKUP($A256,'Copy of PY1 Data(H)'!$A$1:$A$288,'Copy of PY1 Data(H)'!$A$1:$CZ$288))</f>
        <v>0</v>
      </c>
      <c r="G256" s="180" cm="1">
        <f t="array" ref="G256">_xlfn.XLOOKUP(G$1,'Copy of PY1 Data(H)'!$A$1:$CZ$1,_xlfn.XLOOKUP($A256,'Copy of PY1 Data(H)'!$A$1:$A$288,'Copy of PY1 Data(H)'!$A$1:$CZ$288))</f>
        <v>0</v>
      </c>
      <c r="H256" s="180" cm="1">
        <f t="array" ref="H256">_xlfn.XLOOKUP(H$1,'Copy of PY1 Data(H)'!$A$1:$CZ$1,_xlfn.XLOOKUP($A256,'Copy of PY1 Data(H)'!$A$1:$A$288,'Copy of PY1 Data(H)'!$A$1:$CZ$288))</f>
        <v>23</v>
      </c>
      <c r="I256" s="180" cm="1">
        <f t="array" ref="I256">_xlfn.XLOOKUP(I$1,'Copy of PY1 Data(H)'!$A$1:$CZ$1,_xlfn.XLOOKUP($A256,'Copy of PY1 Data(H)'!$A$1:$A$288,'Copy of PY1 Data(H)'!$A$1:$CZ$288))</f>
        <v>23</v>
      </c>
      <c r="J256" s="180" cm="1">
        <f t="array" ref="J256">_xlfn.XLOOKUP(J$1,'Copy of PY1 Data(H)'!$A$1:$CZ$1,_xlfn.XLOOKUP($A256,'Copy of PY1 Data(H)'!$A$1:$A$288,'Copy of PY1 Data(H)'!$A$1:$CZ$288))</f>
        <v>23</v>
      </c>
      <c r="K256" s="180" cm="1">
        <f t="array" ref="K256">_xlfn.XLOOKUP(K$1,'Copy of PY1 Data(H)'!$A$1:$CZ$1,_xlfn.XLOOKUP($A256,'Copy of PY1 Data(H)'!$A$1:$A$288,'Copy of PY1 Data(H)'!$A$1:$CZ$288))</f>
        <v>23</v>
      </c>
      <c r="L256" s="180" cm="1">
        <f t="array" ref="L256">_xlfn.XLOOKUP(L$1,'Copy of PY1 Data(H)'!$A$1:$CZ$1,_xlfn.XLOOKUP($A256,'Copy of PY1 Data(H)'!$A$1:$A$288,'Copy of PY1 Data(H)'!$A$1:$CZ$288))</f>
        <v>23</v>
      </c>
      <c r="M256" s="180" cm="1">
        <f t="array" ref="M256">_xlfn.XLOOKUP(M$1,'Copy of PY1 Data(H)'!$A$1:$CZ$1,_xlfn.XLOOKUP($A256,'Copy of PY1 Data(H)'!$A$1:$A$288,'Copy of PY1 Data(H)'!$A$1:$CZ$288))</f>
        <v>22</v>
      </c>
      <c r="N256" s="180" cm="1">
        <f t="array" ref="N256">_xlfn.XLOOKUP(N$1,'Copy of PY1 Data(H)'!$A$1:$CZ$1,_xlfn.XLOOKUP($A256,'Copy of PY1 Data(H)'!$A$1:$A$288,'Copy of PY1 Data(H)'!$A$1:$CZ$288))</f>
        <v>23</v>
      </c>
      <c r="O256" s="180" cm="1">
        <f t="array" ref="O256">_xlfn.XLOOKUP(O$1,'Copy of PY1 Data(H)'!$A$1:$CZ$1,_xlfn.XLOOKUP($A256,'Copy of PY1 Data(H)'!$A$1:$A$288,'Copy of PY1 Data(H)'!$A$1:$CZ$288))</f>
        <v>23</v>
      </c>
      <c r="P256" s="180" cm="1">
        <f t="array" ref="P256">_xlfn.XLOOKUP(P$1,'Copy of PY1 Data(H)'!$A$1:$CZ$1,_xlfn.XLOOKUP($A256,'Copy of PY1 Data(H)'!$A$1:$A$288,'Copy of PY1 Data(H)'!$A$1:$CZ$288))</f>
        <v>23</v>
      </c>
      <c r="Q256" s="180" cm="1">
        <f t="array" ref="Q256">_xlfn.XLOOKUP(Q$1,'Copy of PY1 Data(H)'!$A$1:$CZ$1,_xlfn.XLOOKUP($A256,'Copy of PY1 Data(H)'!$A$1:$A$288,'Copy of PY1 Data(H)'!$A$1:$CZ$288))</f>
        <v>22</v>
      </c>
      <c r="R256" s="180" cm="1">
        <f t="array" ref="R256">_xlfn.XLOOKUP(R$1,'Copy of PY1 Data(H)'!$A$1:$CZ$1,_xlfn.XLOOKUP($A256,'Copy of PY1 Data(H)'!$A$1:$A$288,'Copy of PY1 Data(H)'!$A$1:$CZ$288))</f>
        <v>0</v>
      </c>
      <c r="S256" s="180" cm="1">
        <f t="array" ref="S256">_xlfn.XLOOKUP(S$1,'Copy of PY1 Data(H)'!$A$1:$CZ$1,_xlfn.XLOOKUP($A256,'Copy of PY1 Data(H)'!$A$1:$A$288,'Copy of PY1 Data(H)'!$A$1:$CZ$288))</f>
        <v>23</v>
      </c>
      <c r="T256" s="180" cm="1">
        <f t="array" ref="T256">_xlfn.XLOOKUP(T$1,'Copy of PY1 Data(H)'!$A$1:$CZ$1,_xlfn.XLOOKUP($A256,'Copy of PY1 Data(H)'!$A$1:$A$288,'Copy of PY1 Data(H)'!$A$1:$CZ$288))</f>
        <v>0</v>
      </c>
      <c r="U256" s="180" cm="1">
        <f t="array" ref="U256">_xlfn.XLOOKUP(U$1,'Copy of PY1 Data(H)'!$A$1:$CZ$1,_xlfn.XLOOKUP($A256,'Copy of PY1 Data(H)'!$A$1:$A$288,'Copy of PY1 Data(H)'!$A$1:$CZ$288))</f>
        <v>22</v>
      </c>
      <c r="V256" s="180" cm="1">
        <f t="array" ref="V256">_xlfn.XLOOKUP(V$1,'Copy of PY1 Data(H)'!$A$1:$CZ$1,_xlfn.XLOOKUP($A256,'Copy of PY1 Data(H)'!$A$1:$A$288,'Copy of PY1 Data(H)'!$A$1:$CZ$288))</f>
        <v>23</v>
      </c>
      <c r="W256" s="180" cm="1">
        <f t="array" ref="W256">_xlfn.XLOOKUP(W$1,'Copy of PY1 Data(H)'!$A$1:$CZ$1,_xlfn.XLOOKUP($A256,'Copy of PY1 Data(H)'!$A$1:$A$288,'Copy of PY1 Data(H)'!$A$1:$CZ$288))</f>
        <v>0</v>
      </c>
      <c r="X256" s="180" cm="1">
        <f t="array" ref="X256">_xlfn.XLOOKUP(X$1,'Copy of PY1 Data(H)'!$A$1:$CZ$1,_xlfn.XLOOKUP($A256,'Copy of PY1 Data(H)'!$A$1:$A$288,'Copy of PY1 Data(H)'!$A$1:$CZ$288))</f>
        <v>0</v>
      </c>
      <c r="Y256" s="180" cm="1">
        <f t="array" ref="Y256">_xlfn.XLOOKUP(Y$1,'Copy of PY1 Data(H)'!$A$1:$CZ$1,_xlfn.XLOOKUP($A256,'Copy of PY1 Data(H)'!$A$1:$A$288,'Copy of PY1 Data(H)'!$A$1:$CZ$288))</f>
        <v>0</v>
      </c>
      <c r="Z256" s="180" cm="1">
        <f t="array" ref="Z256">_xlfn.XLOOKUP(Z$1,'Copy of PY1 Data(H)'!$A$1:$CZ$1,_xlfn.XLOOKUP($A256,'Copy of PY1 Data(H)'!$A$1:$A$288,'Copy of PY1 Data(H)'!$A$1:$CZ$288))</f>
        <v>23</v>
      </c>
      <c r="AA256" s="180" cm="1">
        <f t="array" ref="AA256">_xlfn.XLOOKUP(AA$1,'Copy of PY1 Data(H)'!$A$1:$CZ$1,_xlfn.XLOOKUP($A256,'Copy of PY1 Data(H)'!$A$1:$A$288,'Copy of PY1 Data(H)'!$A$1:$CZ$288))</f>
        <v>0</v>
      </c>
      <c r="AB256" s="180" cm="1">
        <f t="array" ref="AB256">_xlfn.XLOOKUP(AB$1,'Copy of PY1 Data(H)'!$A$1:$CZ$1,_xlfn.XLOOKUP($A256,'Copy of PY1 Data(H)'!$A$1:$A$288,'Copy of PY1 Data(H)'!$A$1:$CZ$288))</f>
        <v>23</v>
      </c>
      <c r="AC256" s="180" cm="1">
        <f t="array" ref="AC256">_xlfn.XLOOKUP(AC$1,'Copy of PY1 Data(H)'!$A$1:$CZ$1,_xlfn.XLOOKUP($A256,'Copy of PY1 Data(H)'!$A$1:$A$288,'Copy of PY1 Data(H)'!$A$1:$CZ$288))</f>
        <v>23</v>
      </c>
      <c r="AD256" s="180" cm="1">
        <f t="array" ref="AD256">_xlfn.XLOOKUP(AD$1,'Copy of PY1 Data(H)'!$A$1:$CZ$1,_xlfn.XLOOKUP($A256,'Copy of PY1 Data(H)'!$A$1:$A$288,'Copy of PY1 Data(H)'!$A$1:$CZ$288))</f>
        <v>0</v>
      </c>
      <c r="AE256" s="180" cm="1">
        <f t="array" ref="AE256">_xlfn.XLOOKUP(AE$1,'Copy of PY1 Data(H)'!$A$1:$CZ$1,_xlfn.XLOOKUP($A256,'Copy of PY1 Data(H)'!$A$1:$A$288,'Copy of PY1 Data(H)'!$A$1:$CZ$288))</f>
        <v>0</v>
      </c>
      <c r="AF256" s="180" cm="1">
        <f t="array" ref="AF256">_xlfn.XLOOKUP(AF$1,'Copy of PY1 Data(H)'!$A$1:$CZ$1,_xlfn.XLOOKUP($A256,'Copy of PY1 Data(H)'!$A$1:$A$288,'Copy of PY1 Data(H)'!$A$1:$CZ$288))</f>
        <v>23</v>
      </c>
      <c r="AG256" s="180" cm="1">
        <f t="array" ref="AG256">_xlfn.XLOOKUP(AG$1,'Copy of PY1 Data(H)'!$A$1:$CZ$1,_xlfn.XLOOKUP($A256,'Copy of PY1 Data(H)'!$A$1:$A$288,'Copy of PY1 Data(H)'!$A$1:$CZ$288))</f>
        <v>23</v>
      </c>
      <c r="AH256" s="180" cm="1">
        <f t="array" ref="AH256">_xlfn.XLOOKUP(AH$1,'Copy of PY1 Data(H)'!$A$1:$CZ$1,_xlfn.XLOOKUP($A256,'Copy of PY1 Data(H)'!$A$1:$A$288,'Copy of PY1 Data(H)'!$A$1:$CZ$288))</f>
        <v>23</v>
      </c>
      <c r="AI256" s="180" cm="1">
        <f t="array" ref="AI256">_xlfn.XLOOKUP(AI$1,'Copy of PY1 Data(H)'!$A$1:$CZ$1,_xlfn.XLOOKUP($A256,'Copy of PY1 Data(H)'!$A$1:$A$288,'Copy of PY1 Data(H)'!$A$1:$CZ$288))</f>
        <v>22</v>
      </c>
      <c r="AJ256" s="180" cm="1">
        <f t="array" ref="AJ256">_xlfn.XLOOKUP(AJ$1,'Copy of PY1 Data(H)'!$A$1:$CZ$1,_xlfn.XLOOKUP($A256,'Copy of PY1 Data(H)'!$A$1:$A$288,'Copy of PY1 Data(H)'!$A$1:$CZ$288))</f>
        <v>23</v>
      </c>
      <c r="AK256" s="180" cm="1">
        <f t="array" ref="AK256">_xlfn.XLOOKUP(AK$1,'Copy of PY1 Data(H)'!$A$1:$CZ$1,_xlfn.XLOOKUP($A256,'Copy of PY1 Data(H)'!$A$1:$A$288,'Copy of PY1 Data(H)'!$A$1:$CZ$288))</f>
        <v>23</v>
      </c>
      <c r="AL256" s="180" cm="1">
        <f t="array" ref="AL256">_xlfn.XLOOKUP(AL$1,'Copy of PY1 Data(H)'!$A$1:$CZ$1,_xlfn.XLOOKUP($A256,'Copy of PY1 Data(H)'!$A$1:$A$288,'Copy of PY1 Data(H)'!$A$1:$CZ$288))</f>
        <v>0</v>
      </c>
      <c r="AM256" s="180" cm="1">
        <f t="array" ref="AM256">_xlfn.XLOOKUP(AM$1,'Copy of PY1 Data(H)'!$A$1:$CZ$1,_xlfn.XLOOKUP($A256,'Copy of PY1 Data(H)'!$A$1:$A$288,'Copy of PY1 Data(H)'!$A$1:$CZ$288))</f>
        <v>23</v>
      </c>
      <c r="AN256" s="180" cm="1">
        <f t="array" ref="AN256">_xlfn.XLOOKUP(AN$1,'Copy of PY1 Data(H)'!$A$1:$CZ$1,_xlfn.XLOOKUP($A256,'Copy of PY1 Data(H)'!$A$1:$A$288,'Copy of PY1 Data(H)'!$A$1:$CZ$288))</f>
        <v>23</v>
      </c>
      <c r="AO256" s="180" cm="1">
        <f t="array" ref="AO256">_xlfn.XLOOKUP(AO$1,'Copy of PY1 Data(H)'!$A$1:$CZ$1,_xlfn.XLOOKUP($A256,'Copy of PY1 Data(H)'!$A$1:$A$288,'Copy of PY1 Data(H)'!$A$1:$CZ$288))</f>
        <v>22</v>
      </c>
      <c r="AP256" s="180" cm="1">
        <f t="array" ref="AP256">_xlfn.XLOOKUP(AP$1,'Copy of PY1 Data(H)'!$A$1:$CZ$1,_xlfn.XLOOKUP($A256,'Copy of PY1 Data(H)'!$A$1:$A$288,'Copy of PY1 Data(H)'!$A$1:$CZ$288))</f>
        <v>23</v>
      </c>
      <c r="AQ256" s="180" cm="1">
        <f t="array" ref="AQ256">_xlfn.XLOOKUP(AQ$1,'Copy of PY1 Data(H)'!$A$1:$CZ$1,_xlfn.XLOOKUP($A256,'Copy of PY1 Data(H)'!$A$1:$A$288,'Copy of PY1 Data(H)'!$A$1:$CZ$288))</f>
        <v>23</v>
      </c>
      <c r="AR256" s="180" cm="1">
        <f t="array" ref="AR256">_xlfn.XLOOKUP(AR$1,'Copy of PY1 Data(H)'!$A$1:$CZ$1,_xlfn.XLOOKUP($A256,'Copy of PY1 Data(H)'!$A$1:$A$288,'Copy of PY1 Data(H)'!$A$1:$CZ$288))</f>
        <v>23</v>
      </c>
      <c r="AS256" s="180" cm="1">
        <f t="array" ref="AS256">_xlfn.XLOOKUP(AS$1,'Copy of PY1 Data(H)'!$A$1:$CZ$1,_xlfn.XLOOKUP($A256,'Copy of PY1 Data(H)'!$A$1:$A$288,'Copy of PY1 Data(H)'!$A$1:$CZ$288))</f>
        <v>0</v>
      </c>
      <c r="AT256" s="180" cm="1">
        <f t="array" ref="AT256">_xlfn.XLOOKUP(AT$1,'Copy of PY1 Data(H)'!$A$1:$CZ$1,_xlfn.XLOOKUP($A256,'Copy of PY1 Data(H)'!$A$1:$A$288,'Copy of PY1 Data(H)'!$A$1:$CZ$288))</f>
        <v>22</v>
      </c>
      <c r="AU256" s="180" cm="1">
        <f t="array" ref="AU256">_xlfn.XLOOKUP(AU$1,'Copy of PY1 Data(H)'!$A$1:$CZ$1,_xlfn.XLOOKUP($A256,'Copy of PY1 Data(H)'!$A$1:$A$288,'Copy of PY1 Data(H)'!$A$1:$CZ$288))</f>
        <v>20</v>
      </c>
      <c r="AV256" s="180" cm="1">
        <f t="array" ref="AV256">_xlfn.XLOOKUP(AV$1,'Copy of PY1 Data(H)'!$A$1:$CZ$1,_xlfn.XLOOKUP($A256,'Copy of PY1 Data(H)'!$A$1:$A$288,'Copy of PY1 Data(H)'!$A$1:$CZ$288))</f>
        <v>23</v>
      </c>
      <c r="AW256" s="180" cm="1">
        <f t="array" ref="AW256">_xlfn.XLOOKUP(AW$1,'Copy of PY1 Data(H)'!$A$1:$CZ$1,_xlfn.XLOOKUP($A256,'Copy of PY1 Data(H)'!$A$1:$A$288,'Copy of PY1 Data(H)'!$A$1:$CZ$288))</f>
        <v>22</v>
      </c>
      <c r="AX256" s="180" cm="1">
        <f t="array" ref="AX256">_xlfn.XLOOKUP(AX$1,'Copy of PY1 Data(H)'!$A$1:$CZ$1,_xlfn.XLOOKUP($A256,'Copy of PY1 Data(H)'!$A$1:$A$288,'Copy of PY1 Data(H)'!$A$1:$CZ$288))</f>
        <v>23</v>
      </c>
      <c r="AY256" s="180" cm="1">
        <f t="array" ref="AY256">_xlfn.XLOOKUP(AY$1,'Copy of PY1 Data(H)'!$A$1:$CZ$1,_xlfn.XLOOKUP($A256,'Copy of PY1 Data(H)'!$A$1:$A$288,'Copy of PY1 Data(H)'!$A$1:$CZ$288))</f>
        <v>23</v>
      </c>
      <c r="AZ256" s="180" cm="1">
        <f t="array" ref="AZ256">_xlfn.XLOOKUP(AZ$1,'Copy of PY1 Data(H)'!$A$1:$CZ$1,_xlfn.XLOOKUP($A256,'Copy of PY1 Data(H)'!$A$1:$A$288,'Copy of PY1 Data(H)'!$A$1:$CZ$288))</f>
        <v>0</v>
      </c>
      <c r="BA256" s="180" cm="1">
        <f t="array" ref="BA256">_xlfn.XLOOKUP(BA$1,'Copy of PY1 Data(H)'!$A$1:$CZ$1,_xlfn.XLOOKUP($A256,'Copy of PY1 Data(H)'!$A$1:$A$288,'Copy of PY1 Data(H)'!$A$1:$CZ$288))</f>
        <v>0</v>
      </c>
      <c r="BB256" s="180" cm="1">
        <f t="array" ref="BB256">_xlfn.XLOOKUP(BB$1,'Copy of PY1 Data(H)'!$A$1:$CZ$1,_xlfn.XLOOKUP($A256,'Copy of PY1 Data(H)'!$A$1:$A$288,'Copy of PY1 Data(H)'!$A$1:$CZ$288))</f>
        <v>22</v>
      </c>
      <c r="BC256" s="180" cm="1">
        <f t="array" ref="BC256">_xlfn.XLOOKUP(BC$1,'Copy of PY1 Data(H)'!$A$1:$CZ$1,_xlfn.XLOOKUP($A256,'Copy of PY1 Data(H)'!$A$1:$A$288,'Copy of PY1 Data(H)'!$A$1:$CZ$288))</f>
        <v>23</v>
      </c>
      <c r="BD256" s="180" cm="1">
        <f t="array" ref="BD256">_xlfn.XLOOKUP(BD$1,'Copy of PY1 Data(H)'!$A$1:$CZ$1,_xlfn.XLOOKUP($A256,'Copy of PY1 Data(H)'!$A$1:$A$288,'Copy of PY1 Data(H)'!$A$1:$CZ$288))</f>
        <v>23</v>
      </c>
      <c r="BE256" s="180" cm="1">
        <f t="array" ref="BE256">_xlfn.XLOOKUP(BE$1,'Copy of PY1 Data(H)'!$A$1:$CZ$1,_xlfn.XLOOKUP($A256,'Copy of PY1 Data(H)'!$A$1:$A$288,'Copy of PY1 Data(H)'!$A$1:$CZ$288))</f>
        <v>0</v>
      </c>
      <c r="BF256" s="180" cm="1">
        <f t="array" ref="BF256">_xlfn.XLOOKUP(BF$1,'Copy of PY1 Data(H)'!$A$1:$CZ$1,_xlfn.XLOOKUP($A256,'Copy of PY1 Data(H)'!$A$1:$A$288,'Copy of PY1 Data(H)'!$A$1:$CZ$288))</f>
        <v>0</v>
      </c>
      <c r="BG256" s="180" cm="1">
        <f t="array" ref="BG256">_xlfn.XLOOKUP(BG$1,'Copy of PY1 Data(H)'!$A$1:$CZ$1,_xlfn.XLOOKUP($A256,'Copy of PY1 Data(H)'!$A$1:$A$288,'Copy of PY1 Data(H)'!$A$1:$CZ$288))</f>
        <v>0</v>
      </c>
      <c r="BH256" s="180" cm="1">
        <f t="array" ref="BH256">_xlfn.XLOOKUP(BH$1,'Copy of PY1 Data(H)'!$A$1:$CZ$1,_xlfn.XLOOKUP($A256,'Copy of PY1 Data(H)'!$A$1:$A$288,'Copy of PY1 Data(H)'!$A$1:$CZ$288))</f>
        <v>20</v>
      </c>
      <c r="BI256" s="180" cm="1">
        <f t="array" ref="BI256">_xlfn.XLOOKUP(BI$1,'Copy of PY1 Data(H)'!$A$1:$CZ$1,_xlfn.XLOOKUP($A256,'Copy of PY1 Data(H)'!$A$1:$A$288,'Copy of PY1 Data(H)'!$A$1:$CZ$288))</f>
        <v>23</v>
      </c>
      <c r="BJ256" s="180" cm="1">
        <f t="array" ref="BJ256">_xlfn.XLOOKUP(BJ$1,'Copy of PY1 Data(H)'!$A$1:$CZ$1,_xlfn.XLOOKUP($A256,'Copy of PY1 Data(H)'!$A$1:$A$288,'Copy of PY1 Data(H)'!$A$1:$CZ$288))</f>
        <v>23</v>
      </c>
      <c r="BK256" s="180" cm="1">
        <f t="array" ref="BK256">_xlfn.XLOOKUP(BK$1,'Copy of PY1 Data(H)'!$A$1:$CZ$1,_xlfn.XLOOKUP($A256,'Copy of PY1 Data(H)'!$A$1:$A$288,'Copy of PY1 Data(H)'!$A$1:$CZ$288))</f>
        <v>23</v>
      </c>
      <c r="BL256" s="180" cm="1">
        <f t="array" ref="BL256">_xlfn.XLOOKUP(BL$1,'Copy of PY1 Data(H)'!$A$1:$CZ$1,_xlfn.XLOOKUP($A256,'Copy of PY1 Data(H)'!$A$1:$A$288,'Copy of PY1 Data(H)'!$A$1:$CZ$288))</f>
        <v>23</v>
      </c>
      <c r="BM256" s="180" cm="1">
        <f t="array" ref="BM256">_xlfn.XLOOKUP(BM$1,'Copy of PY1 Data(H)'!$A$1:$CZ$1,_xlfn.XLOOKUP($A256,'Copy of PY1 Data(H)'!$A$1:$A$288,'Copy of PY1 Data(H)'!$A$1:$CZ$288))</f>
        <v>23</v>
      </c>
      <c r="BN256" s="180" cm="1">
        <f t="array" ref="BN256">_xlfn.XLOOKUP(BN$1,'Copy of PY1 Data(H)'!$A$1:$CZ$1,_xlfn.XLOOKUP($A256,'Copy of PY1 Data(H)'!$A$1:$A$288,'Copy of PY1 Data(H)'!$A$1:$CZ$288))</f>
        <v>23</v>
      </c>
      <c r="BO256" s="180" cm="1">
        <f t="array" ref="BO256">_xlfn.XLOOKUP(BO$1,'Copy of PY1 Data(H)'!$A$1:$CZ$1,_xlfn.XLOOKUP($A256,'Copy of PY1 Data(H)'!$A$1:$A$288,'Copy of PY1 Data(H)'!$A$1:$CZ$288))</f>
        <v>23</v>
      </c>
      <c r="BP256" s="180" cm="1">
        <f t="array" ref="BP256">_xlfn.XLOOKUP(BP$1,'Copy of PY1 Data(H)'!$A$1:$CZ$1,_xlfn.XLOOKUP($A256,'Copy of PY1 Data(H)'!$A$1:$A$288,'Copy of PY1 Data(H)'!$A$1:$CZ$288))</f>
        <v>22</v>
      </c>
      <c r="BQ256" s="180" cm="1">
        <f t="array" ref="BQ256">_xlfn.XLOOKUP(BQ$1,'Copy of PY1 Data(H)'!$A$1:$CZ$1,_xlfn.XLOOKUP($A256,'Copy of PY1 Data(H)'!$A$1:$A$288,'Copy of PY1 Data(H)'!$A$1:$CZ$288))</f>
        <v>23</v>
      </c>
      <c r="BR256" s="180" cm="1">
        <f t="array" ref="BR256">_xlfn.XLOOKUP(BR$1,'Copy of PY1 Data(H)'!$A$1:$CZ$1,_xlfn.XLOOKUP($A256,'Copy of PY1 Data(H)'!$A$1:$A$288,'Copy of PY1 Data(H)'!$A$1:$CZ$288))</f>
        <v>23</v>
      </c>
      <c r="BS256" s="180" cm="1">
        <f t="array" ref="BS256">_xlfn.XLOOKUP(BS$1,'Copy of PY1 Data(H)'!$A$1:$CZ$1,_xlfn.XLOOKUP($A256,'Copy of PY1 Data(H)'!$A$1:$A$288,'Copy of PY1 Data(H)'!$A$1:$CZ$288))</f>
        <v>23</v>
      </c>
      <c r="BT256" s="180" cm="1">
        <f t="array" ref="BT256">_xlfn.XLOOKUP(BT$1,'Copy of PY1 Data(H)'!$A$1:$CZ$1,_xlfn.XLOOKUP($A256,'Copy of PY1 Data(H)'!$A$1:$A$288,'Copy of PY1 Data(H)'!$A$1:$CZ$288))</f>
        <v>0</v>
      </c>
      <c r="BU256" s="180" cm="1">
        <f t="array" ref="BU256">_xlfn.XLOOKUP(BU$1,'Copy of PY1 Data(H)'!$A$1:$CZ$1,_xlfn.XLOOKUP($A256,'Copy of PY1 Data(H)'!$A$1:$A$288,'Copy of PY1 Data(H)'!$A$1:$CZ$288))</f>
        <v>23</v>
      </c>
      <c r="BV256" s="180" cm="1">
        <f t="array" ref="BV256">_xlfn.XLOOKUP(BV$1,'Copy of PY1 Data(H)'!$A$1:$CZ$1,_xlfn.XLOOKUP($A256,'Copy of PY1 Data(H)'!$A$1:$A$288,'Copy of PY1 Data(H)'!$A$1:$CZ$288))</f>
        <v>23</v>
      </c>
      <c r="BW256" s="180" cm="1">
        <f t="array" ref="BW256">_xlfn.XLOOKUP(BW$1,'Copy of PY1 Data(H)'!$A$1:$CZ$1,_xlfn.XLOOKUP($A256,'Copy of PY1 Data(H)'!$A$1:$A$288,'Copy of PY1 Data(H)'!$A$1:$CZ$288))</f>
        <v>23</v>
      </c>
      <c r="BX256" s="180" cm="1">
        <f t="array" ref="BX256">_xlfn.XLOOKUP(BX$1,'Copy of PY1 Data(H)'!$A$1:$CZ$1,_xlfn.XLOOKUP($A256,'Copy of PY1 Data(H)'!$A$1:$A$288,'Copy of PY1 Data(H)'!$A$1:$CZ$288))</f>
        <v>22</v>
      </c>
      <c r="BY256" s="180" cm="1">
        <f t="array" ref="BY256">_xlfn.XLOOKUP(BY$1,'Copy of PY1 Data(H)'!$A$1:$CZ$1,_xlfn.XLOOKUP($A256,'Copy of PY1 Data(H)'!$A$1:$A$288,'Copy of PY1 Data(H)'!$A$1:$CZ$288))</f>
        <v>0</v>
      </c>
      <c r="BZ256" s="180" cm="1">
        <f t="array" ref="BZ256">_xlfn.XLOOKUP(BZ$1,'Copy of PY1 Data(H)'!$A$1:$CZ$1,_xlfn.XLOOKUP($A256,'Copy of PY1 Data(H)'!$A$1:$A$288,'Copy of PY1 Data(H)'!$A$1:$CZ$288))</f>
        <v>23</v>
      </c>
      <c r="CA256" s="180" cm="1">
        <f t="array" ref="CA256">_xlfn.XLOOKUP(CA$1,'Copy of PY1 Data(H)'!$A$1:$CZ$1,_xlfn.XLOOKUP($A256,'Copy of PY1 Data(H)'!$A$1:$A$288,'Copy of PY1 Data(H)'!$A$1:$CZ$288))</f>
        <v>23</v>
      </c>
      <c r="CB256" s="180" cm="1">
        <f t="array" ref="CB256">_xlfn.XLOOKUP(CB$1,'Copy of PY1 Data(H)'!$A$1:$CZ$1,_xlfn.XLOOKUP($A256,'Copy of PY1 Data(H)'!$A$1:$A$288,'Copy of PY1 Data(H)'!$A$1:$CZ$288))</f>
        <v>22</v>
      </c>
      <c r="CC256" s="180" cm="1">
        <f t="array" ref="CC256">_xlfn.XLOOKUP(CC$1,'Copy of PY1 Data(H)'!$A$1:$CZ$1,_xlfn.XLOOKUP($A256,'Copy of PY1 Data(H)'!$A$1:$A$288,'Copy of PY1 Data(H)'!$A$1:$CZ$288))</f>
        <v>23</v>
      </c>
      <c r="CD256" s="180" cm="1">
        <f t="array" ref="CD256">_xlfn.XLOOKUP(CD$1,'Copy of PY1 Data(H)'!$A$1:$CZ$1,_xlfn.XLOOKUP($A256,'Copy of PY1 Data(H)'!$A$1:$A$288,'Copy of PY1 Data(H)'!$A$1:$CZ$288))</f>
        <v>23</v>
      </c>
    </row>
    <row r="257" spans="1:82" s="968" customFormat="1" x14ac:dyDescent="0.3">
      <c r="A257" s="968" t="s">
        <v>2969</v>
      </c>
      <c r="D257" s="968" t="e" cm="1">
        <f t="array" ref="D257">_xlfn.XLOOKUP(D$1,'Copy of PY1 Data(H)'!$A$1:$CZ$1,_xlfn.XLOOKUP($A257,'Copy of PY1 Data(H)'!$A$1:$A$288,'Copy of PY1 Data(H)'!$A$1:$CZ$288))</f>
        <v>#N/A</v>
      </c>
      <c r="E257" s="968" t="e" cm="1">
        <f t="array" ref="E257">_xlfn.XLOOKUP(E$1,'Copy of PY1 Data(H)'!$A$1:$CZ$1,_xlfn.XLOOKUP($A257,'Copy of PY1 Data(H)'!$A$1:$A$288,'Copy of PY1 Data(H)'!$A$1:$CZ$288))</f>
        <v>#N/A</v>
      </c>
      <c r="F257" s="968" t="e" cm="1">
        <f t="array" ref="F257">_xlfn.XLOOKUP(F$1,'Copy of PY1 Data(H)'!$A$1:$CZ$1,_xlfn.XLOOKUP($A257,'Copy of PY1 Data(H)'!$A$1:$A$288,'Copy of PY1 Data(H)'!$A$1:$CZ$288))</f>
        <v>#N/A</v>
      </c>
      <c r="G257" s="968" t="e" cm="1">
        <f t="array" ref="G257">_xlfn.XLOOKUP(G$1,'Copy of PY1 Data(H)'!$A$1:$CZ$1,_xlfn.XLOOKUP($A257,'Copy of PY1 Data(H)'!$A$1:$A$288,'Copy of PY1 Data(H)'!$A$1:$CZ$288))</f>
        <v>#N/A</v>
      </c>
      <c r="H257" s="968" t="e" cm="1">
        <f t="array" ref="H257">_xlfn.XLOOKUP(H$1,'Copy of PY1 Data(H)'!$A$1:$CZ$1,_xlfn.XLOOKUP($A257,'Copy of PY1 Data(H)'!$A$1:$A$288,'Copy of PY1 Data(H)'!$A$1:$CZ$288))</f>
        <v>#N/A</v>
      </c>
      <c r="I257" s="968" t="e" cm="1">
        <f t="array" ref="I257">_xlfn.XLOOKUP(I$1,'Copy of PY1 Data(H)'!$A$1:$CZ$1,_xlfn.XLOOKUP($A257,'Copy of PY1 Data(H)'!$A$1:$A$288,'Copy of PY1 Data(H)'!$A$1:$CZ$288))</f>
        <v>#N/A</v>
      </c>
      <c r="J257" s="968" t="e" cm="1">
        <f t="array" ref="J257">_xlfn.XLOOKUP(J$1,'Copy of PY1 Data(H)'!$A$1:$CZ$1,_xlfn.XLOOKUP($A257,'Copy of PY1 Data(H)'!$A$1:$A$288,'Copy of PY1 Data(H)'!$A$1:$CZ$288))</f>
        <v>#N/A</v>
      </c>
      <c r="K257" s="968" t="e" cm="1">
        <f t="array" ref="K257">_xlfn.XLOOKUP(K$1,'Copy of PY1 Data(H)'!$A$1:$CZ$1,_xlfn.XLOOKUP($A257,'Copy of PY1 Data(H)'!$A$1:$A$288,'Copy of PY1 Data(H)'!$A$1:$CZ$288))</f>
        <v>#N/A</v>
      </c>
      <c r="L257" s="968" t="e" cm="1">
        <f t="array" ref="L257">_xlfn.XLOOKUP(L$1,'Copy of PY1 Data(H)'!$A$1:$CZ$1,_xlfn.XLOOKUP($A257,'Copy of PY1 Data(H)'!$A$1:$A$288,'Copy of PY1 Data(H)'!$A$1:$CZ$288))</f>
        <v>#N/A</v>
      </c>
      <c r="M257" s="968" t="e" cm="1">
        <f t="array" ref="M257">_xlfn.XLOOKUP(M$1,'Copy of PY1 Data(H)'!$A$1:$CZ$1,_xlfn.XLOOKUP($A257,'Copy of PY1 Data(H)'!$A$1:$A$288,'Copy of PY1 Data(H)'!$A$1:$CZ$288))</f>
        <v>#N/A</v>
      </c>
      <c r="N257" s="968" t="e" cm="1">
        <f t="array" ref="N257">_xlfn.XLOOKUP(N$1,'Copy of PY1 Data(H)'!$A$1:$CZ$1,_xlfn.XLOOKUP($A257,'Copy of PY1 Data(H)'!$A$1:$A$288,'Copy of PY1 Data(H)'!$A$1:$CZ$288))</f>
        <v>#N/A</v>
      </c>
      <c r="O257" s="968" t="e" cm="1">
        <f t="array" ref="O257">_xlfn.XLOOKUP(O$1,'Copy of PY1 Data(H)'!$A$1:$CZ$1,_xlfn.XLOOKUP($A257,'Copy of PY1 Data(H)'!$A$1:$A$288,'Copy of PY1 Data(H)'!$A$1:$CZ$288))</f>
        <v>#N/A</v>
      </c>
      <c r="P257" s="968" t="e" cm="1">
        <f t="array" ref="P257">_xlfn.XLOOKUP(P$1,'Copy of PY1 Data(H)'!$A$1:$CZ$1,_xlfn.XLOOKUP($A257,'Copy of PY1 Data(H)'!$A$1:$A$288,'Copy of PY1 Data(H)'!$A$1:$CZ$288))</f>
        <v>#N/A</v>
      </c>
      <c r="Q257" s="968" t="e" cm="1">
        <f t="array" ref="Q257">_xlfn.XLOOKUP(Q$1,'Copy of PY1 Data(H)'!$A$1:$CZ$1,_xlfn.XLOOKUP($A257,'Copy of PY1 Data(H)'!$A$1:$A$288,'Copy of PY1 Data(H)'!$A$1:$CZ$288))</f>
        <v>#N/A</v>
      </c>
      <c r="R257" s="968" t="e" cm="1">
        <f t="array" ref="R257">_xlfn.XLOOKUP(R$1,'Copy of PY1 Data(H)'!$A$1:$CZ$1,_xlfn.XLOOKUP($A257,'Copy of PY1 Data(H)'!$A$1:$A$288,'Copy of PY1 Data(H)'!$A$1:$CZ$288))</f>
        <v>#N/A</v>
      </c>
      <c r="S257" s="968" t="e" cm="1">
        <f t="array" ref="S257">_xlfn.XLOOKUP(S$1,'Copy of PY1 Data(H)'!$A$1:$CZ$1,_xlfn.XLOOKUP($A257,'Copy of PY1 Data(H)'!$A$1:$A$288,'Copy of PY1 Data(H)'!$A$1:$CZ$288))</f>
        <v>#N/A</v>
      </c>
      <c r="T257" s="968" t="e" cm="1">
        <f t="array" ref="T257">_xlfn.XLOOKUP(T$1,'Copy of PY1 Data(H)'!$A$1:$CZ$1,_xlfn.XLOOKUP($A257,'Copy of PY1 Data(H)'!$A$1:$A$288,'Copy of PY1 Data(H)'!$A$1:$CZ$288))</f>
        <v>#N/A</v>
      </c>
      <c r="U257" s="968" t="e" cm="1">
        <f t="array" ref="U257">_xlfn.XLOOKUP(U$1,'Copy of PY1 Data(H)'!$A$1:$CZ$1,_xlfn.XLOOKUP($A257,'Copy of PY1 Data(H)'!$A$1:$A$288,'Copy of PY1 Data(H)'!$A$1:$CZ$288))</f>
        <v>#N/A</v>
      </c>
      <c r="V257" s="968" t="e" cm="1">
        <f t="array" ref="V257">_xlfn.XLOOKUP(V$1,'Copy of PY1 Data(H)'!$A$1:$CZ$1,_xlfn.XLOOKUP($A257,'Copy of PY1 Data(H)'!$A$1:$A$288,'Copy of PY1 Data(H)'!$A$1:$CZ$288))</f>
        <v>#N/A</v>
      </c>
      <c r="W257" s="968" t="e" cm="1">
        <f t="array" ref="W257">_xlfn.XLOOKUP(W$1,'Copy of PY1 Data(H)'!$A$1:$CZ$1,_xlfn.XLOOKUP($A257,'Copy of PY1 Data(H)'!$A$1:$A$288,'Copy of PY1 Data(H)'!$A$1:$CZ$288))</f>
        <v>#N/A</v>
      </c>
      <c r="X257" s="968" t="e" cm="1">
        <f t="array" ref="X257">_xlfn.XLOOKUP(X$1,'Copy of PY1 Data(H)'!$A$1:$CZ$1,_xlfn.XLOOKUP($A257,'Copy of PY1 Data(H)'!$A$1:$A$288,'Copy of PY1 Data(H)'!$A$1:$CZ$288))</f>
        <v>#N/A</v>
      </c>
      <c r="Y257" s="968" t="e" cm="1">
        <f t="array" ref="Y257">_xlfn.XLOOKUP(Y$1,'Copy of PY1 Data(H)'!$A$1:$CZ$1,_xlfn.XLOOKUP($A257,'Copy of PY1 Data(H)'!$A$1:$A$288,'Copy of PY1 Data(H)'!$A$1:$CZ$288))</f>
        <v>#N/A</v>
      </c>
      <c r="Z257" s="968" t="e" cm="1">
        <f t="array" ref="Z257">_xlfn.XLOOKUP(Z$1,'Copy of PY1 Data(H)'!$A$1:$CZ$1,_xlfn.XLOOKUP($A257,'Copy of PY1 Data(H)'!$A$1:$A$288,'Copy of PY1 Data(H)'!$A$1:$CZ$288))</f>
        <v>#N/A</v>
      </c>
      <c r="AA257" s="968" t="e" cm="1">
        <f t="array" ref="AA257">_xlfn.XLOOKUP(AA$1,'Copy of PY1 Data(H)'!$A$1:$CZ$1,_xlfn.XLOOKUP($A257,'Copy of PY1 Data(H)'!$A$1:$A$288,'Copy of PY1 Data(H)'!$A$1:$CZ$288))</f>
        <v>#N/A</v>
      </c>
      <c r="AB257" s="968" t="e" cm="1">
        <f t="array" ref="AB257">_xlfn.XLOOKUP(AB$1,'Copy of PY1 Data(H)'!$A$1:$CZ$1,_xlfn.XLOOKUP($A257,'Copy of PY1 Data(H)'!$A$1:$A$288,'Copy of PY1 Data(H)'!$A$1:$CZ$288))</f>
        <v>#N/A</v>
      </c>
      <c r="AC257" s="968" t="e" cm="1">
        <f t="array" ref="AC257">_xlfn.XLOOKUP(AC$1,'Copy of PY1 Data(H)'!$A$1:$CZ$1,_xlfn.XLOOKUP($A257,'Copy of PY1 Data(H)'!$A$1:$A$288,'Copy of PY1 Data(H)'!$A$1:$CZ$288))</f>
        <v>#N/A</v>
      </c>
      <c r="AD257" s="968" t="e" cm="1">
        <f t="array" ref="AD257">_xlfn.XLOOKUP(AD$1,'Copy of PY1 Data(H)'!$A$1:$CZ$1,_xlfn.XLOOKUP($A257,'Copy of PY1 Data(H)'!$A$1:$A$288,'Copy of PY1 Data(H)'!$A$1:$CZ$288))</f>
        <v>#N/A</v>
      </c>
      <c r="AE257" s="968" t="e" cm="1">
        <f t="array" ref="AE257">_xlfn.XLOOKUP(AE$1,'Copy of PY1 Data(H)'!$A$1:$CZ$1,_xlfn.XLOOKUP($A257,'Copy of PY1 Data(H)'!$A$1:$A$288,'Copy of PY1 Data(H)'!$A$1:$CZ$288))</f>
        <v>#N/A</v>
      </c>
      <c r="AF257" s="968" t="e" cm="1">
        <f t="array" ref="AF257">_xlfn.XLOOKUP(AF$1,'Copy of PY1 Data(H)'!$A$1:$CZ$1,_xlfn.XLOOKUP($A257,'Copy of PY1 Data(H)'!$A$1:$A$288,'Copy of PY1 Data(H)'!$A$1:$CZ$288))</f>
        <v>#N/A</v>
      </c>
      <c r="AG257" s="968" t="e" cm="1">
        <f t="array" ref="AG257">_xlfn.XLOOKUP(AG$1,'Copy of PY1 Data(H)'!$A$1:$CZ$1,_xlfn.XLOOKUP($A257,'Copy of PY1 Data(H)'!$A$1:$A$288,'Copy of PY1 Data(H)'!$A$1:$CZ$288))</f>
        <v>#N/A</v>
      </c>
      <c r="AH257" s="968" t="e" cm="1">
        <f t="array" ref="AH257">_xlfn.XLOOKUP(AH$1,'Copy of PY1 Data(H)'!$A$1:$CZ$1,_xlfn.XLOOKUP($A257,'Copy of PY1 Data(H)'!$A$1:$A$288,'Copy of PY1 Data(H)'!$A$1:$CZ$288))</f>
        <v>#N/A</v>
      </c>
      <c r="AI257" s="968" t="e" cm="1">
        <f t="array" ref="AI257">_xlfn.XLOOKUP(AI$1,'Copy of PY1 Data(H)'!$A$1:$CZ$1,_xlfn.XLOOKUP($A257,'Copy of PY1 Data(H)'!$A$1:$A$288,'Copy of PY1 Data(H)'!$A$1:$CZ$288))</f>
        <v>#N/A</v>
      </c>
      <c r="AJ257" s="968" t="e" cm="1">
        <f t="array" ref="AJ257">_xlfn.XLOOKUP(AJ$1,'Copy of PY1 Data(H)'!$A$1:$CZ$1,_xlfn.XLOOKUP($A257,'Copy of PY1 Data(H)'!$A$1:$A$288,'Copy of PY1 Data(H)'!$A$1:$CZ$288))</f>
        <v>#N/A</v>
      </c>
      <c r="AK257" s="968" t="e" cm="1">
        <f t="array" ref="AK257">_xlfn.XLOOKUP(AK$1,'Copy of PY1 Data(H)'!$A$1:$CZ$1,_xlfn.XLOOKUP($A257,'Copy of PY1 Data(H)'!$A$1:$A$288,'Copy of PY1 Data(H)'!$A$1:$CZ$288))</f>
        <v>#N/A</v>
      </c>
      <c r="AL257" s="968" t="e" cm="1">
        <f t="array" ref="AL257">_xlfn.XLOOKUP(AL$1,'Copy of PY1 Data(H)'!$A$1:$CZ$1,_xlfn.XLOOKUP($A257,'Copy of PY1 Data(H)'!$A$1:$A$288,'Copy of PY1 Data(H)'!$A$1:$CZ$288))</f>
        <v>#N/A</v>
      </c>
      <c r="AM257" s="968" t="e" cm="1">
        <f t="array" ref="AM257">_xlfn.XLOOKUP(AM$1,'Copy of PY1 Data(H)'!$A$1:$CZ$1,_xlfn.XLOOKUP($A257,'Copy of PY1 Data(H)'!$A$1:$A$288,'Copy of PY1 Data(H)'!$A$1:$CZ$288))</f>
        <v>#N/A</v>
      </c>
      <c r="AN257" s="968" t="e" cm="1">
        <f t="array" ref="AN257">_xlfn.XLOOKUP(AN$1,'Copy of PY1 Data(H)'!$A$1:$CZ$1,_xlfn.XLOOKUP($A257,'Copy of PY1 Data(H)'!$A$1:$A$288,'Copy of PY1 Data(H)'!$A$1:$CZ$288))</f>
        <v>#N/A</v>
      </c>
      <c r="AO257" s="968" t="e" cm="1">
        <f t="array" ref="AO257">_xlfn.XLOOKUP(AO$1,'Copy of PY1 Data(H)'!$A$1:$CZ$1,_xlfn.XLOOKUP($A257,'Copy of PY1 Data(H)'!$A$1:$A$288,'Copy of PY1 Data(H)'!$A$1:$CZ$288))</f>
        <v>#N/A</v>
      </c>
      <c r="AP257" s="968" t="e" cm="1">
        <f t="array" ref="AP257">_xlfn.XLOOKUP(AP$1,'Copy of PY1 Data(H)'!$A$1:$CZ$1,_xlfn.XLOOKUP($A257,'Copy of PY1 Data(H)'!$A$1:$A$288,'Copy of PY1 Data(H)'!$A$1:$CZ$288))</f>
        <v>#N/A</v>
      </c>
      <c r="AQ257" s="968" t="e" cm="1">
        <f t="array" ref="AQ257">_xlfn.XLOOKUP(AQ$1,'Copy of PY1 Data(H)'!$A$1:$CZ$1,_xlfn.XLOOKUP($A257,'Copy of PY1 Data(H)'!$A$1:$A$288,'Copy of PY1 Data(H)'!$A$1:$CZ$288))</f>
        <v>#N/A</v>
      </c>
      <c r="AR257" s="968" t="e" cm="1">
        <f t="array" ref="AR257">_xlfn.XLOOKUP(AR$1,'Copy of PY1 Data(H)'!$A$1:$CZ$1,_xlfn.XLOOKUP($A257,'Copy of PY1 Data(H)'!$A$1:$A$288,'Copy of PY1 Data(H)'!$A$1:$CZ$288))</f>
        <v>#N/A</v>
      </c>
      <c r="AS257" s="968" t="e" cm="1">
        <f t="array" ref="AS257">_xlfn.XLOOKUP(AS$1,'Copy of PY1 Data(H)'!$A$1:$CZ$1,_xlfn.XLOOKUP($A257,'Copy of PY1 Data(H)'!$A$1:$A$288,'Copy of PY1 Data(H)'!$A$1:$CZ$288))</f>
        <v>#N/A</v>
      </c>
      <c r="AT257" s="968" t="e" cm="1">
        <f t="array" ref="AT257">_xlfn.XLOOKUP(AT$1,'Copy of PY1 Data(H)'!$A$1:$CZ$1,_xlfn.XLOOKUP($A257,'Copy of PY1 Data(H)'!$A$1:$A$288,'Copy of PY1 Data(H)'!$A$1:$CZ$288))</f>
        <v>#N/A</v>
      </c>
      <c r="AU257" s="968" t="e" cm="1">
        <f t="array" ref="AU257">_xlfn.XLOOKUP(AU$1,'Copy of PY1 Data(H)'!$A$1:$CZ$1,_xlfn.XLOOKUP($A257,'Copy of PY1 Data(H)'!$A$1:$A$288,'Copy of PY1 Data(H)'!$A$1:$CZ$288))</f>
        <v>#N/A</v>
      </c>
      <c r="AV257" s="968" t="e" cm="1">
        <f t="array" ref="AV257">_xlfn.XLOOKUP(AV$1,'Copy of PY1 Data(H)'!$A$1:$CZ$1,_xlfn.XLOOKUP($A257,'Copy of PY1 Data(H)'!$A$1:$A$288,'Copy of PY1 Data(H)'!$A$1:$CZ$288))</f>
        <v>#N/A</v>
      </c>
      <c r="AW257" s="968" t="e" cm="1">
        <f t="array" ref="AW257">_xlfn.XLOOKUP(AW$1,'Copy of PY1 Data(H)'!$A$1:$CZ$1,_xlfn.XLOOKUP($A257,'Copy of PY1 Data(H)'!$A$1:$A$288,'Copy of PY1 Data(H)'!$A$1:$CZ$288))</f>
        <v>#N/A</v>
      </c>
      <c r="AX257" s="968" t="e" cm="1">
        <f t="array" ref="AX257">_xlfn.XLOOKUP(AX$1,'Copy of PY1 Data(H)'!$A$1:$CZ$1,_xlfn.XLOOKUP($A257,'Copy of PY1 Data(H)'!$A$1:$A$288,'Copy of PY1 Data(H)'!$A$1:$CZ$288))</f>
        <v>#N/A</v>
      </c>
      <c r="AY257" s="968" t="e" cm="1">
        <f t="array" ref="AY257">_xlfn.XLOOKUP(AY$1,'Copy of PY1 Data(H)'!$A$1:$CZ$1,_xlfn.XLOOKUP($A257,'Copy of PY1 Data(H)'!$A$1:$A$288,'Copy of PY1 Data(H)'!$A$1:$CZ$288))</f>
        <v>#N/A</v>
      </c>
      <c r="AZ257" s="968" t="e" cm="1">
        <f t="array" ref="AZ257">_xlfn.XLOOKUP(AZ$1,'Copy of PY1 Data(H)'!$A$1:$CZ$1,_xlfn.XLOOKUP($A257,'Copy of PY1 Data(H)'!$A$1:$A$288,'Copy of PY1 Data(H)'!$A$1:$CZ$288))</f>
        <v>#N/A</v>
      </c>
      <c r="BA257" s="968" t="e" cm="1">
        <f t="array" ref="BA257">_xlfn.XLOOKUP(BA$1,'Copy of PY1 Data(H)'!$A$1:$CZ$1,_xlfn.XLOOKUP($A257,'Copy of PY1 Data(H)'!$A$1:$A$288,'Copy of PY1 Data(H)'!$A$1:$CZ$288))</f>
        <v>#N/A</v>
      </c>
      <c r="BB257" s="968" t="e" cm="1">
        <f t="array" ref="BB257">_xlfn.XLOOKUP(BB$1,'Copy of PY1 Data(H)'!$A$1:$CZ$1,_xlfn.XLOOKUP($A257,'Copy of PY1 Data(H)'!$A$1:$A$288,'Copy of PY1 Data(H)'!$A$1:$CZ$288))</f>
        <v>#N/A</v>
      </c>
      <c r="BC257" s="968" t="e" cm="1">
        <f t="array" ref="BC257">_xlfn.XLOOKUP(BC$1,'Copy of PY1 Data(H)'!$A$1:$CZ$1,_xlfn.XLOOKUP($A257,'Copy of PY1 Data(H)'!$A$1:$A$288,'Copy of PY1 Data(H)'!$A$1:$CZ$288))</f>
        <v>#N/A</v>
      </c>
      <c r="BD257" s="968" t="e" cm="1">
        <f t="array" ref="BD257">_xlfn.XLOOKUP(BD$1,'Copy of PY1 Data(H)'!$A$1:$CZ$1,_xlfn.XLOOKUP($A257,'Copy of PY1 Data(H)'!$A$1:$A$288,'Copy of PY1 Data(H)'!$A$1:$CZ$288))</f>
        <v>#N/A</v>
      </c>
      <c r="BE257" s="968" t="e" cm="1">
        <f t="array" ref="BE257">_xlfn.XLOOKUP(BE$1,'Copy of PY1 Data(H)'!$A$1:$CZ$1,_xlfn.XLOOKUP($A257,'Copy of PY1 Data(H)'!$A$1:$A$288,'Copy of PY1 Data(H)'!$A$1:$CZ$288))</f>
        <v>#N/A</v>
      </c>
      <c r="BF257" s="968" t="e" cm="1">
        <f t="array" ref="BF257">_xlfn.XLOOKUP(BF$1,'Copy of PY1 Data(H)'!$A$1:$CZ$1,_xlfn.XLOOKUP($A257,'Copy of PY1 Data(H)'!$A$1:$A$288,'Copy of PY1 Data(H)'!$A$1:$CZ$288))</f>
        <v>#N/A</v>
      </c>
      <c r="BG257" s="968" t="e" cm="1">
        <f t="array" ref="BG257">_xlfn.XLOOKUP(BG$1,'Copy of PY1 Data(H)'!$A$1:$CZ$1,_xlfn.XLOOKUP($A257,'Copy of PY1 Data(H)'!$A$1:$A$288,'Copy of PY1 Data(H)'!$A$1:$CZ$288))</f>
        <v>#N/A</v>
      </c>
      <c r="BH257" s="968" t="e" cm="1">
        <f t="array" ref="BH257">_xlfn.XLOOKUP(BH$1,'Copy of PY1 Data(H)'!$A$1:$CZ$1,_xlfn.XLOOKUP($A257,'Copy of PY1 Data(H)'!$A$1:$A$288,'Copy of PY1 Data(H)'!$A$1:$CZ$288))</f>
        <v>#N/A</v>
      </c>
      <c r="BI257" s="968" t="e" cm="1">
        <f t="array" ref="BI257">_xlfn.XLOOKUP(BI$1,'Copy of PY1 Data(H)'!$A$1:$CZ$1,_xlfn.XLOOKUP($A257,'Copy of PY1 Data(H)'!$A$1:$A$288,'Copy of PY1 Data(H)'!$A$1:$CZ$288))</f>
        <v>#N/A</v>
      </c>
      <c r="BJ257" s="968" t="e" cm="1">
        <f t="array" ref="BJ257">_xlfn.XLOOKUP(BJ$1,'Copy of PY1 Data(H)'!$A$1:$CZ$1,_xlfn.XLOOKUP($A257,'Copy of PY1 Data(H)'!$A$1:$A$288,'Copy of PY1 Data(H)'!$A$1:$CZ$288))</f>
        <v>#N/A</v>
      </c>
      <c r="BK257" s="968" t="e" cm="1">
        <f t="array" ref="BK257">_xlfn.XLOOKUP(BK$1,'Copy of PY1 Data(H)'!$A$1:$CZ$1,_xlfn.XLOOKUP($A257,'Copy of PY1 Data(H)'!$A$1:$A$288,'Copy of PY1 Data(H)'!$A$1:$CZ$288))</f>
        <v>#N/A</v>
      </c>
      <c r="BL257" s="968" t="e" cm="1">
        <f t="array" ref="BL257">_xlfn.XLOOKUP(BL$1,'Copy of PY1 Data(H)'!$A$1:$CZ$1,_xlfn.XLOOKUP($A257,'Copy of PY1 Data(H)'!$A$1:$A$288,'Copy of PY1 Data(H)'!$A$1:$CZ$288))</f>
        <v>#N/A</v>
      </c>
      <c r="BM257" s="968" t="e" cm="1">
        <f t="array" ref="BM257">_xlfn.XLOOKUP(BM$1,'Copy of PY1 Data(H)'!$A$1:$CZ$1,_xlfn.XLOOKUP($A257,'Copy of PY1 Data(H)'!$A$1:$A$288,'Copy of PY1 Data(H)'!$A$1:$CZ$288))</f>
        <v>#N/A</v>
      </c>
      <c r="BN257" s="968" t="e" cm="1">
        <f t="array" ref="BN257">_xlfn.XLOOKUP(BN$1,'Copy of PY1 Data(H)'!$A$1:$CZ$1,_xlfn.XLOOKUP($A257,'Copy of PY1 Data(H)'!$A$1:$A$288,'Copy of PY1 Data(H)'!$A$1:$CZ$288))</f>
        <v>#N/A</v>
      </c>
      <c r="BO257" s="968" t="e" cm="1">
        <f t="array" ref="BO257">_xlfn.XLOOKUP(BO$1,'Copy of PY1 Data(H)'!$A$1:$CZ$1,_xlfn.XLOOKUP($A257,'Copy of PY1 Data(H)'!$A$1:$A$288,'Copy of PY1 Data(H)'!$A$1:$CZ$288))</f>
        <v>#N/A</v>
      </c>
      <c r="BP257" s="968" t="e" cm="1">
        <f t="array" ref="BP257">_xlfn.XLOOKUP(BP$1,'Copy of PY1 Data(H)'!$A$1:$CZ$1,_xlfn.XLOOKUP($A257,'Copy of PY1 Data(H)'!$A$1:$A$288,'Copy of PY1 Data(H)'!$A$1:$CZ$288))</f>
        <v>#N/A</v>
      </c>
      <c r="BQ257" s="968" t="e" cm="1">
        <f t="array" ref="BQ257">_xlfn.XLOOKUP(BQ$1,'Copy of PY1 Data(H)'!$A$1:$CZ$1,_xlfn.XLOOKUP($A257,'Copy of PY1 Data(H)'!$A$1:$A$288,'Copy of PY1 Data(H)'!$A$1:$CZ$288))</f>
        <v>#N/A</v>
      </c>
      <c r="BR257" s="968" t="e" cm="1">
        <f t="array" ref="BR257">_xlfn.XLOOKUP(BR$1,'Copy of PY1 Data(H)'!$A$1:$CZ$1,_xlfn.XLOOKUP($A257,'Copy of PY1 Data(H)'!$A$1:$A$288,'Copy of PY1 Data(H)'!$A$1:$CZ$288))</f>
        <v>#N/A</v>
      </c>
      <c r="BS257" s="968" t="e" cm="1">
        <f t="array" ref="BS257">_xlfn.XLOOKUP(BS$1,'Copy of PY1 Data(H)'!$A$1:$CZ$1,_xlfn.XLOOKUP($A257,'Copy of PY1 Data(H)'!$A$1:$A$288,'Copy of PY1 Data(H)'!$A$1:$CZ$288))</f>
        <v>#N/A</v>
      </c>
      <c r="BT257" s="968" t="e" cm="1">
        <f t="array" ref="BT257">_xlfn.XLOOKUP(BT$1,'Copy of PY1 Data(H)'!$A$1:$CZ$1,_xlfn.XLOOKUP($A257,'Copy of PY1 Data(H)'!$A$1:$A$288,'Copy of PY1 Data(H)'!$A$1:$CZ$288))</f>
        <v>#N/A</v>
      </c>
      <c r="BU257" s="968" t="e" cm="1">
        <f t="array" ref="BU257">_xlfn.XLOOKUP(BU$1,'Copy of PY1 Data(H)'!$A$1:$CZ$1,_xlfn.XLOOKUP($A257,'Copy of PY1 Data(H)'!$A$1:$A$288,'Copy of PY1 Data(H)'!$A$1:$CZ$288))</f>
        <v>#N/A</v>
      </c>
      <c r="BV257" s="968" t="e" cm="1">
        <f t="array" ref="BV257">_xlfn.XLOOKUP(BV$1,'Copy of PY1 Data(H)'!$A$1:$CZ$1,_xlfn.XLOOKUP($A257,'Copy of PY1 Data(H)'!$A$1:$A$288,'Copy of PY1 Data(H)'!$A$1:$CZ$288))</f>
        <v>#N/A</v>
      </c>
      <c r="BW257" s="968" t="e" cm="1">
        <f t="array" ref="BW257">_xlfn.XLOOKUP(BW$1,'Copy of PY1 Data(H)'!$A$1:$CZ$1,_xlfn.XLOOKUP($A257,'Copy of PY1 Data(H)'!$A$1:$A$288,'Copy of PY1 Data(H)'!$A$1:$CZ$288))</f>
        <v>#N/A</v>
      </c>
      <c r="BX257" s="968" t="e" cm="1">
        <f t="array" ref="BX257">_xlfn.XLOOKUP(BX$1,'Copy of PY1 Data(H)'!$A$1:$CZ$1,_xlfn.XLOOKUP($A257,'Copy of PY1 Data(H)'!$A$1:$A$288,'Copy of PY1 Data(H)'!$A$1:$CZ$288))</f>
        <v>#N/A</v>
      </c>
      <c r="BY257" s="968" t="e" cm="1">
        <f t="array" ref="BY257">_xlfn.XLOOKUP(BY$1,'Copy of PY1 Data(H)'!$A$1:$CZ$1,_xlfn.XLOOKUP($A257,'Copy of PY1 Data(H)'!$A$1:$A$288,'Copy of PY1 Data(H)'!$A$1:$CZ$288))</f>
        <v>#N/A</v>
      </c>
      <c r="BZ257" s="968" t="e" cm="1">
        <f t="array" ref="BZ257">_xlfn.XLOOKUP(BZ$1,'Copy of PY1 Data(H)'!$A$1:$CZ$1,_xlfn.XLOOKUP($A257,'Copy of PY1 Data(H)'!$A$1:$A$288,'Copy of PY1 Data(H)'!$A$1:$CZ$288))</f>
        <v>#N/A</v>
      </c>
      <c r="CA257" s="968" t="e" cm="1">
        <f t="array" ref="CA257">_xlfn.XLOOKUP(CA$1,'Copy of PY1 Data(H)'!$A$1:$CZ$1,_xlfn.XLOOKUP($A257,'Copy of PY1 Data(H)'!$A$1:$A$288,'Copy of PY1 Data(H)'!$A$1:$CZ$288))</f>
        <v>#N/A</v>
      </c>
      <c r="CB257" s="968" t="e" cm="1">
        <f t="array" ref="CB257">_xlfn.XLOOKUP(CB$1,'Copy of PY1 Data(H)'!$A$1:$CZ$1,_xlfn.XLOOKUP($A257,'Copy of PY1 Data(H)'!$A$1:$A$288,'Copy of PY1 Data(H)'!$A$1:$CZ$288))</f>
        <v>#N/A</v>
      </c>
      <c r="CC257" s="968" t="e" cm="1">
        <f t="array" ref="CC257">_xlfn.XLOOKUP(CC$1,'Copy of PY1 Data(H)'!$A$1:$CZ$1,_xlfn.XLOOKUP($A257,'Copy of PY1 Data(H)'!$A$1:$A$288,'Copy of PY1 Data(H)'!$A$1:$CZ$288))</f>
        <v>#N/A</v>
      </c>
      <c r="CD257" s="968" t="e" cm="1">
        <f t="array" ref="CD257">_xlfn.XLOOKUP(CD$1,'Copy of PY1 Data(H)'!$A$1:$CZ$1,_xlfn.XLOOKUP($A257,'Copy of PY1 Data(H)'!$A$1:$A$288,'Copy of PY1 Data(H)'!$A$1:$CZ$288))</f>
        <v>#N/A</v>
      </c>
    </row>
    <row r="258" spans="1:82" s="643" customFormat="1" x14ac:dyDescent="0.3">
      <c r="A258" s="643">
        <v>620</v>
      </c>
      <c r="C258" s="643" t="s">
        <v>2971</v>
      </c>
      <c r="D258" s="643" cm="1">
        <f t="array" ref="D258">_xlfn.XLOOKUP(D$1,'Copy of PY1 Data(H)'!$A$1:$CZ$1,_xlfn.XLOOKUP($A258,'Copy of PY1 Data(H)'!$A$1:$A$288,'Copy of PY1 Data(H)'!$A$1:$CZ$288))</f>
        <v>2</v>
      </c>
      <c r="E258" s="643" cm="1">
        <f t="array" ref="E258">_xlfn.XLOOKUP(E$1,'Copy of PY1 Data(H)'!$A$1:$CZ$1,_xlfn.XLOOKUP($A258,'Copy of PY1 Data(H)'!$A$1:$A$288,'Copy of PY1 Data(H)'!$A$1:$CZ$288))</f>
        <v>2</v>
      </c>
      <c r="F258" s="643" cm="1">
        <f t="array" ref="F258">_xlfn.XLOOKUP(F$1,'Copy of PY1 Data(H)'!$A$1:$CZ$1,_xlfn.XLOOKUP($A258,'Copy of PY1 Data(H)'!$A$1:$A$288,'Copy of PY1 Data(H)'!$A$1:$CZ$288))</f>
        <v>2</v>
      </c>
      <c r="G258" s="643" cm="1">
        <f t="array" ref="G258">_xlfn.XLOOKUP(G$1,'Copy of PY1 Data(H)'!$A$1:$CZ$1,_xlfn.XLOOKUP($A258,'Copy of PY1 Data(H)'!$A$1:$A$288,'Copy of PY1 Data(H)'!$A$1:$CZ$288))</f>
        <v>2</v>
      </c>
      <c r="H258" s="643" cm="1">
        <f t="array" ref="H258">_xlfn.XLOOKUP(H$1,'Copy of PY1 Data(H)'!$A$1:$CZ$1,_xlfn.XLOOKUP($A258,'Copy of PY1 Data(H)'!$A$1:$A$288,'Copy of PY1 Data(H)'!$A$1:$CZ$288))</f>
        <v>2</v>
      </c>
      <c r="I258" s="643" cm="1">
        <f t="array" ref="I258">_xlfn.XLOOKUP(I$1,'Copy of PY1 Data(H)'!$A$1:$CZ$1,_xlfn.XLOOKUP($A258,'Copy of PY1 Data(H)'!$A$1:$A$288,'Copy of PY1 Data(H)'!$A$1:$CZ$288))</f>
        <v>2</v>
      </c>
      <c r="J258" s="643" cm="1">
        <f t="array" ref="J258">_xlfn.XLOOKUP(J$1,'Copy of PY1 Data(H)'!$A$1:$CZ$1,_xlfn.XLOOKUP($A258,'Copy of PY1 Data(H)'!$A$1:$A$288,'Copy of PY1 Data(H)'!$A$1:$CZ$288))</f>
        <v>2</v>
      </c>
      <c r="K258" s="643" cm="1">
        <f t="array" ref="K258">_xlfn.XLOOKUP(K$1,'Copy of PY1 Data(H)'!$A$1:$CZ$1,_xlfn.XLOOKUP($A258,'Copy of PY1 Data(H)'!$A$1:$A$288,'Copy of PY1 Data(H)'!$A$1:$CZ$288))</f>
        <v>2</v>
      </c>
      <c r="L258" s="643" cm="1">
        <f t="array" ref="L258">_xlfn.XLOOKUP(L$1,'Copy of PY1 Data(H)'!$A$1:$CZ$1,_xlfn.XLOOKUP($A258,'Copy of PY1 Data(H)'!$A$1:$A$288,'Copy of PY1 Data(H)'!$A$1:$CZ$288))</f>
        <v>2</v>
      </c>
      <c r="M258" s="643" cm="1">
        <f t="array" ref="M258">_xlfn.XLOOKUP(M$1,'Copy of PY1 Data(H)'!$A$1:$CZ$1,_xlfn.XLOOKUP($A258,'Copy of PY1 Data(H)'!$A$1:$A$288,'Copy of PY1 Data(H)'!$A$1:$CZ$288))</f>
        <v>2</v>
      </c>
      <c r="N258" s="643" cm="1">
        <f t="array" ref="N258">_xlfn.XLOOKUP(N$1,'Copy of PY1 Data(H)'!$A$1:$CZ$1,_xlfn.XLOOKUP($A258,'Copy of PY1 Data(H)'!$A$1:$A$288,'Copy of PY1 Data(H)'!$A$1:$CZ$288))</f>
        <v>2</v>
      </c>
      <c r="O258" s="643" cm="1">
        <f t="array" ref="O258">_xlfn.XLOOKUP(O$1,'Copy of PY1 Data(H)'!$A$1:$CZ$1,_xlfn.XLOOKUP($A258,'Copy of PY1 Data(H)'!$A$1:$A$288,'Copy of PY1 Data(H)'!$A$1:$CZ$288))</f>
        <v>2</v>
      </c>
      <c r="P258" s="643" cm="1">
        <f t="array" ref="P258">_xlfn.XLOOKUP(P$1,'Copy of PY1 Data(H)'!$A$1:$CZ$1,_xlfn.XLOOKUP($A258,'Copy of PY1 Data(H)'!$A$1:$A$288,'Copy of PY1 Data(H)'!$A$1:$CZ$288))</f>
        <v>2</v>
      </c>
      <c r="Q258" s="643" cm="1">
        <f t="array" ref="Q258">_xlfn.XLOOKUP(Q$1,'Copy of PY1 Data(H)'!$A$1:$CZ$1,_xlfn.XLOOKUP($A258,'Copy of PY1 Data(H)'!$A$1:$A$288,'Copy of PY1 Data(H)'!$A$1:$CZ$288))</f>
        <v>2</v>
      </c>
      <c r="R258" s="643" cm="1">
        <f t="array" ref="R258">_xlfn.XLOOKUP(R$1,'Copy of PY1 Data(H)'!$A$1:$CZ$1,_xlfn.XLOOKUP($A258,'Copy of PY1 Data(H)'!$A$1:$A$288,'Copy of PY1 Data(H)'!$A$1:$CZ$288))</f>
        <v>2</v>
      </c>
      <c r="S258" s="643" cm="1">
        <f t="array" ref="S258">_xlfn.XLOOKUP(S$1,'Copy of PY1 Data(H)'!$A$1:$CZ$1,_xlfn.XLOOKUP($A258,'Copy of PY1 Data(H)'!$A$1:$A$288,'Copy of PY1 Data(H)'!$A$1:$CZ$288))</f>
        <v>2</v>
      </c>
      <c r="T258" s="643" cm="1">
        <f t="array" ref="T258">_xlfn.XLOOKUP(T$1,'Copy of PY1 Data(H)'!$A$1:$CZ$1,_xlfn.XLOOKUP($A258,'Copy of PY1 Data(H)'!$A$1:$A$288,'Copy of PY1 Data(H)'!$A$1:$CZ$288))</f>
        <v>2</v>
      </c>
      <c r="U258" s="643" cm="1">
        <f t="array" ref="U258">_xlfn.XLOOKUP(U$1,'Copy of PY1 Data(H)'!$A$1:$CZ$1,_xlfn.XLOOKUP($A258,'Copy of PY1 Data(H)'!$A$1:$A$288,'Copy of PY1 Data(H)'!$A$1:$CZ$288))</f>
        <v>2</v>
      </c>
      <c r="V258" s="643" cm="1">
        <f t="array" ref="V258">_xlfn.XLOOKUP(V$1,'Copy of PY1 Data(H)'!$A$1:$CZ$1,_xlfn.XLOOKUP($A258,'Copy of PY1 Data(H)'!$A$1:$A$288,'Copy of PY1 Data(H)'!$A$1:$CZ$288))</f>
        <v>1</v>
      </c>
      <c r="W258" s="643" cm="1">
        <f t="array" ref="W258">_xlfn.XLOOKUP(W$1,'Copy of PY1 Data(H)'!$A$1:$CZ$1,_xlfn.XLOOKUP($A258,'Copy of PY1 Data(H)'!$A$1:$A$288,'Copy of PY1 Data(H)'!$A$1:$CZ$288))</f>
        <v>0</v>
      </c>
      <c r="X258" s="643" cm="1">
        <f t="array" ref="X258">_xlfn.XLOOKUP(X$1,'Copy of PY1 Data(H)'!$A$1:$CZ$1,_xlfn.XLOOKUP($A258,'Copy of PY1 Data(H)'!$A$1:$A$288,'Copy of PY1 Data(H)'!$A$1:$CZ$288))</f>
        <v>0</v>
      </c>
      <c r="Y258" s="643" cm="1">
        <f t="array" ref="Y258">_xlfn.XLOOKUP(Y$1,'Copy of PY1 Data(H)'!$A$1:$CZ$1,_xlfn.XLOOKUP($A258,'Copy of PY1 Data(H)'!$A$1:$A$288,'Copy of PY1 Data(H)'!$A$1:$CZ$288))</f>
        <v>2</v>
      </c>
      <c r="Z258" s="643" cm="1">
        <f t="array" ref="Z258">_xlfn.XLOOKUP(Z$1,'Copy of PY1 Data(H)'!$A$1:$CZ$1,_xlfn.XLOOKUP($A258,'Copy of PY1 Data(H)'!$A$1:$A$288,'Copy of PY1 Data(H)'!$A$1:$CZ$288))</f>
        <v>2</v>
      </c>
      <c r="AA258" s="643" cm="1">
        <f t="array" ref="AA258">_xlfn.XLOOKUP(AA$1,'Copy of PY1 Data(H)'!$A$1:$CZ$1,_xlfn.XLOOKUP($A258,'Copy of PY1 Data(H)'!$A$1:$A$288,'Copy of PY1 Data(H)'!$A$1:$CZ$288))</f>
        <v>2</v>
      </c>
      <c r="AB258" s="643" cm="1">
        <f t="array" ref="AB258">_xlfn.XLOOKUP(AB$1,'Copy of PY1 Data(H)'!$A$1:$CZ$1,_xlfn.XLOOKUP($A258,'Copy of PY1 Data(H)'!$A$1:$A$288,'Copy of PY1 Data(H)'!$A$1:$CZ$288))</f>
        <v>2</v>
      </c>
      <c r="AC258" s="643" cm="1">
        <f t="array" ref="AC258">_xlfn.XLOOKUP(AC$1,'Copy of PY1 Data(H)'!$A$1:$CZ$1,_xlfn.XLOOKUP($A258,'Copy of PY1 Data(H)'!$A$1:$A$288,'Copy of PY1 Data(H)'!$A$1:$CZ$288))</f>
        <v>2</v>
      </c>
      <c r="AD258" s="643" cm="1">
        <f t="array" ref="AD258">_xlfn.XLOOKUP(AD$1,'Copy of PY1 Data(H)'!$A$1:$CZ$1,_xlfn.XLOOKUP($A258,'Copy of PY1 Data(H)'!$A$1:$A$288,'Copy of PY1 Data(H)'!$A$1:$CZ$288))</f>
        <v>2</v>
      </c>
      <c r="AE258" s="643" cm="1">
        <f t="array" ref="AE258">_xlfn.XLOOKUP(AE$1,'Copy of PY1 Data(H)'!$A$1:$CZ$1,_xlfn.XLOOKUP($A258,'Copy of PY1 Data(H)'!$A$1:$A$288,'Copy of PY1 Data(H)'!$A$1:$CZ$288))</f>
        <v>0</v>
      </c>
      <c r="AF258" s="643" cm="1">
        <f t="array" ref="AF258">_xlfn.XLOOKUP(AF$1,'Copy of PY1 Data(H)'!$A$1:$CZ$1,_xlfn.XLOOKUP($A258,'Copy of PY1 Data(H)'!$A$1:$A$288,'Copy of PY1 Data(H)'!$A$1:$CZ$288))</f>
        <v>1</v>
      </c>
      <c r="AG258" s="643" cm="1">
        <f t="array" ref="AG258">_xlfn.XLOOKUP(AG$1,'Copy of PY1 Data(H)'!$A$1:$CZ$1,_xlfn.XLOOKUP($A258,'Copy of PY1 Data(H)'!$A$1:$A$288,'Copy of PY1 Data(H)'!$A$1:$CZ$288))</f>
        <v>2</v>
      </c>
      <c r="AH258" s="643" cm="1">
        <f t="array" ref="AH258">_xlfn.XLOOKUP(AH$1,'Copy of PY1 Data(H)'!$A$1:$CZ$1,_xlfn.XLOOKUP($A258,'Copy of PY1 Data(H)'!$A$1:$A$288,'Copy of PY1 Data(H)'!$A$1:$CZ$288))</f>
        <v>2</v>
      </c>
      <c r="AI258" s="643" cm="1">
        <f t="array" ref="AI258">_xlfn.XLOOKUP(AI$1,'Copy of PY1 Data(H)'!$A$1:$CZ$1,_xlfn.XLOOKUP($A258,'Copy of PY1 Data(H)'!$A$1:$A$288,'Copy of PY1 Data(H)'!$A$1:$CZ$288))</f>
        <v>1</v>
      </c>
      <c r="AJ258" s="643" cm="1">
        <f t="array" ref="AJ258">_xlfn.XLOOKUP(AJ$1,'Copy of PY1 Data(H)'!$A$1:$CZ$1,_xlfn.XLOOKUP($A258,'Copy of PY1 Data(H)'!$A$1:$A$288,'Copy of PY1 Data(H)'!$A$1:$CZ$288))</f>
        <v>2</v>
      </c>
      <c r="AK258" s="643" cm="1">
        <f t="array" ref="AK258">_xlfn.XLOOKUP(AK$1,'Copy of PY1 Data(H)'!$A$1:$CZ$1,_xlfn.XLOOKUP($A258,'Copy of PY1 Data(H)'!$A$1:$A$288,'Copy of PY1 Data(H)'!$A$1:$CZ$288))</f>
        <v>1</v>
      </c>
      <c r="AL258" s="643" cm="1">
        <f t="array" ref="AL258">_xlfn.XLOOKUP(AL$1,'Copy of PY1 Data(H)'!$A$1:$CZ$1,_xlfn.XLOOKUP($A258,'Copy of PY1 Data(H)'!$A$1:$A$288,'Copy of PY1 Data(H)'!$A$1:$CZ$288))</f>
        <v>0</v>
      </c>
      <c r="AM258" s="643" cm="1">
        <f t="array" ref="AM258">_xlfn.XLOOKUP(AM$1,'Copy of PY1 Data(H)'!$A$1:$CZ$1,_xlfn.XLOOKUP($A258,'Copy of PY1 Data(H)'!$A$1:$A$288,'Copy of PY1 Data(H)'!$A$1:$CZ$288))</f>
        <v>2</v>
      </c>
      <c r="AN258" s="643" cm="1">
        <f t="array" ref="AN258">_xlfn.XLOOKUP(AN$1,'Copy of PY1 Data(H)'!$A$1:$CZ$1,_xlfn.XLOOKUP($A258,'Copy of PY1 Data(H)'!$A$1:$A$288,'Copy of PY1 Data(H)'!$A$1:$CZ$288))</f>
        <v>1</v>
      </c>
      <c r="AO258" s="643" cm="1">
        <f t="array" ref="AO258">_xlfn.XLOOKUP(AO$1,'Copy of PY1 Data(H)'!$A$1:$CZ$1,_xlfn.XLOOKUP($A258,'Copy of PY1 Data(H)'!$A$1:$A$288,'Copy of PY1 Data(H)'!$A$1:$CZ$288))</f>
        <v>2</v>
      </c>
      <c r="AP258" s="643" cm="1">
        <f t="array" ref="AP258">_xlfn.XLOOKUP(AP$1,'Copy of PY1 Data(H)'!$A$1:$CZ$1,_xlfn.XLOOKUP($A258,'Copy of PY1 Data(H)'!$A$1:$A$288,'Copy of PY1 Data(H)'!$A$1:$CZ$288))</f>
        <v>2</v>
      </c>
      <c r="AQ258" s="643" cm="1">
        <f t="array" ref="AQ258">_xlfn.XLOOKUP(AQ$1,'Copy of PY1 Data(H)'!$A$1:$CZ$1,_xlfn.XLOOKUP($A258,'Copy of PY1 Data(H)'!$A$1:$A$288,'Copy of PY1 Data(H)'!$A$1:$CZ$288))</f>
        <v>1</v>
      </c>
      <c r="AR258" s="643" cm="1">
        <f t="array" ref="AR258">_xlfn.XLOOKUP(AR$1,'Copy of PY1 Data(H)'!$A$1:$CZ$1,_xlfn.XLOOKUP($A258,'Copy of PY1 Data(H)'!$A$1:$A$288,'Copy of PY1 Data(H)'!$A$1:$CZ$288))</f>
        <v>2</v>
      </c>
      <c r="AS258" s="643" cm="1">
        <f t="array" ref="AS258">_xlfn.XLOOKUP(AS$1,'Copy of PY1 Data(H)'!$A$1:$CZ$1,_xlfn.XLOOKUP($A258,'Copy of PY1 Data(H)'!$A$1:$A$288,'Copy of PY1 Data(H)'!$A$1:$CZ$288))</f>
        <v>0</v>
      </c>
      <c r="AT258" s="643" cm="1">
        <f t="array" ref="AT258">_xlfn.XLOOKUP(AT$1,'Copy of PY1 Data(H)'!$A$1:$CZ$1,_xlfn.XLOOKUP($A258,'Copy of PY1 Data(H)'!$A$1:$A$288,'Copy of PY1 Data(H)'!$A$1:$CZ$288))</f>
        <v>2</v>
      </c>
      <c r="AU258" s="643" cm="1">
        <f t="array" ref="AU258">_xlfn.XLOOKUP(AU$1,'Copy of PY1 Data(H)'!$A$1:$CZ$1,_xlfn.XLOOKUP($A258,'Copy of PY1 Data(H)'!$A$1:$A$288,'Copy of PY1 Data(H)'!$A$1:$CZ$288))</f>
        <v>1</v>
      </c>
      <c r="AV258" s="643" cm="1">
        <f t="array" ref="AV258">_xlfn.XLOOKUP(AV$1,'Copy of PY1 Data(H)'!$A$1:$CZ$1,_xlfn.XLOOKUP($A258,'Copy of PY1 Data(H)'!$A$1:$A$288,'Copy of PY1 Data(H)'!$A$1:$CZ$288))</f>
        <v>1</v>
      </c>
      <c r="AW258" s="643" cm="1">
        <f t="array" ref="AW258">_xlfn.XLOOKUP(AW$1,'Copy of PY1 Data(H)'!$A$1:$CZ$1,_xlfn.XLOOKUP($A258,'Copy of PY1 Data(H)'!$A$1:$A$288,'Copy of PY1 Data(H)'!$A$1:$CZ$288))</f>
        <v>2</v>
      </c>
      <c r="AX258" s="643" cm="1">
        <f t="array" ref="AX258">_xlfn.XLOOKUP(AX$1,'Copy of PY1 Data(H)'!$A$1:$CZ$1,_xlfn.XLOOKUP($A258,'Copy of PY1 Data(H)'!$A$1:$A$288,'Copy of PY1 Data(H)'!$A$1:$CZ$288))</f>
        <v>2</v>
      </c>
      <c r="AY258" s="643" cm="1">
        <f t="array" ref="AY258">_xlfn.XLOOKUP(AY$1,'Copy of PY1 Data(H)'!$A$1:$CZ$1,_xlfn.XLOOKUP($A258,'Copy of PY1 Data(H)'!$A$1:$A$288,'Copy of PY1 Data(H)'!$A$1:$CZ$288))</f>
        <v>2</v>
      </c>
      <c r="AZ258" s="643" cm="1">
        <f t="array" ref="AZ258">_xlfn.XLOOKUP(AZ$1,'Copy of PY1 Data(H)'!$A$1:$CZ$1,_xlfn.XLOOKUP($A258,'Copy of PY1 Data(H)'!$A$1:$A$288,'Copy of PY1 Data(H)'!$A$1:$CZ$288))</f>
        <v>2</v>
      </c>
      <c r="BA258" s="643" cm="1">
        <f t="array" ref="BA258">_xlfn.XLOOKUP(BA$1,'Copy of PY1 Data(H)'!$A$1:$CZ$1,_xlfn.XLOOKUP($A258,'Copy of PY1 Data(H)'!$A$1:$A$288,'Copy of PY1 Data(H)'!$A$1:$CZ$288))</f>
        <v>0</v>
      </c>
      <c r="BB258" s="643" cm="1">
        <f t="array" ref="BB258">_xlfn.XLOOKUP(BB$1,'Copy of PY1 Data(H)'!$A$1:$CZ$1,_xlfn.XLOOKUP($A258,'Copy of PY1 Data(H)'!$A$1:$A$288,'Copy of PY1 Data(H)'!$A$1:$CZ$288))</f>
        <v>2</v>
      </c>
      <c r="BC258" s="643" cm="1">
        <f t="array" ref="BC258">_xlfn.XLOOKUP(BC$1,'Copy of PY1 Data(H)'!$A$1:$CZ$1,_xlfn.XLOOKUP($A258,'Copy of PY1 Data(H)'!$A$1:$A$288,'Copy of PY1 Data(H)'!$A$1:$CZ$288))</f>
        <v>2</v>
      </c>
      <c r="BD258" s="643" cm="1">
        <f t="array" ref="BD258">_xlfn.XLOOKUP(BD$1,'Copy of PY1 Data(H)'!$A$1:$CZ$1,_xlfn.XLOOKUP($A258,'Copy of PY1 Data(H)'!$A$1:$A$288,'Copy of PY1 Data(H)'!$A$1:$CZ$288))</f>
        <v>2</v>
      </c>
      <c r="BE258" s="643" cm="1">
        <f t="array" ref="BE258">_xlfn.XLOOKUP(BE$1,'Copy of PY1 Data(H)'!$A$1:$CZ$1,_xlfn.XLOOKUP($A258,'Copy of PY1 Data(H)'!$A$1:$A$288,'Copy of PY1 Data(H)'!$A$1:$CZ$288))</f>
        <v>2</v>
      </c>
      <c r="BF258" s="643" cm="1">
        <f t="array" ref="BF258">_xlfn.XLOOKUP(BF$1,'Copy of PY1 Data(H)'!$A$1:$CZ$1,_xlfn.XLOOKUP($A258,'Copy of PY1 Data(H)'!$A$1:$A$288,'Copy of PY1 Data(H)'!$A$1:$CZ$288))</f>
        <v>2</v>
      </c>
      <c r="BG258" s="643" cm="1">
        <f t="array" ref="BG258">_xlfn.XLOOKUP(BG$1,'Copy of PY1 Data(H)'!$A$1:$CZ$1,_xlfn.XLOOKUP($A258,'Copy of PY1 Data(H)'!$A$1:$A$288,'Copy of PY1 Data(H)'!$A$1:$CZ$288))</f>
        <v>2</v>
      </c>
      <c r="BH258" s="643" cm="1">
        <f t="array" ref="BH258">_xlfn.XLOOKUP(BH$1,'Copy of PY1 Data(H)'!$A$1:$CZ$1,_xlfn.XLOOKUP($A258,'Copy of PY1 Data(H)'!$A$1:$A$288,'Copy of PY1 Data(H)'!$A$1:$CZ$288))</f>
        <v>2</v>
      </c>
      <c r="BI258" s="643" cm="1">
        <f t="array" ref="BI258">_xlfn.XLOOKUP(BI$1,'Copy of PY1 Data(H)'!$A$1:$CZ$1,_xlfn.XLOOKUP($A258,'Copy of PY1 Data(H)'!$A$1:$A$288,'Copy of PY1 Data(H)'!$A$1:$CZ$288))</f>
        <v>2</v>
      </c>
      <c r="BJ258" s="643" cm="1">
        <f t="array" ref="BJ258">_xlfn.XLOOKUP(BJ$1,'Copy of PY1 Data(H)'!$A$1:$CZ$1,_xlfn.XLOOKUP($A258,'Copy of PY1 Data(H)'!$A$1:$A$288,'Copy of PY1 Data(H)'!$A$1:$CZ$288))</f>
        <v>2</v>
      </c>
      <c r="BK258" s="643" cm="1">
        <f t="array" ref="BK258">_xlfn.XLOOKUP(BK$1,'Copy of PY1 Data(H)'!$A$1:$CZ$1,_xlfn.XLOOKUP($A258,'Copy of PY1 Data(H)'!$A$1:$A$288,'Copy of PY1 Data(H)'!$A$1:$CZ$288))</f>
        <v>2</v>
      </c>
      <c r="BL258" s="643" cm="1">
        <f t="array" ref="BL258">_xlfn.XLOOKUP(BL$1,'Copy of PY1 Data(H)'!$A$1:$CZ$1,_xlfn.XLOOKUP($A258,'Copy of PY1 Data(H)'!$A$1:$A$288,'Copy of PY1 Data(H)'!$A$1:$CZ$288))</f>
        <v>1</v>
      </c>
      <c r="BM258" s="643" cm="1">
        <f t="array" ref="BM258">_xlfn.XLOOKUP(BM$1,'Copy of PY1 Data(H)'!$A$1:$CZ$1,_xlfn.XLOOKUP($A258,'Copy of PY1 Data(H)'!$A$1:$A$288,'Copy of PY1 Data(H)'!$A$1:$CZ$288))</f>
        <v>1</v>
      </c>
      <c r="BN258" s="643" cm="1">
        <f t="array" ref="BN258">_xlfn.XLOOKUP(BN$1,'Copy of PY1 Data(H)'!$A$1:$CZ$1,_xlfn.XLOOKUP($A258,'Copy of PY1 Data(H)'!$A$1:$A$288,'Copy of PY1 Data(H)'!$A$1:$CZ$288))</f>
        <v>2</v>
      </c>
      <c r="BO258" s="643" cm="1">
        <f t="array" ref="BO258">_xlfn.XLOOKUP(BO$1,'Copy of PY1 Data(H)'!$A$1:$CZ$1,_xlfn.XLOOKUP($A258,'Copy of PY1 Data(H)'!$A$1:$A$288,'Copy of PY1 Data(H)'!$A$1:$CZ$288))</f>
        <v>1</v>
      </c>
      <c r="BP258" s="643" cm="1">
        <f t="array" ref="BP258">_xlfn.XLOOKUP(BP$1,'Copy of PY1 Data(H)'!$A$1:$CZ$1,_xlfn.XLOOKUP($A258,'Copy of PY1 Data(H)'!$A$1:$A$288,'Copy of PY1 Data(H)'!$A$1:$CZ$288))</f>
        <v>2</v>
      </c>
      <c r="BQ258" s="643" cm="1">
        <f t="array" ref="BQ258">_xlfn.XLOOKUP(BQ$1,'Copy of PY1 Data(H)'!$A$1:$CZ$1,_xlfn.XLOOKUP($A258,'Copy of PY1 Data(H)'!$A$1:$A$288,'Copy of PY1 Data(H)'!$A$1:$CZ$288))</f>
        <v>2</v>
      </c>
      <c r="BR258" s="643" cm="1">
        <f t="array" ref="BR258">_xlfn.XLOOKUP(BR$1,'Copy of PY1 Data(H)'!$A$1:$CZ$1,_xlfn.XLOOKUP($A258,'Copy of PY1 Data(H)'!$A$1:$A$288,'Copy of PY1 Data(H)'!$A$1:$CZ$288))</f>
        <v>2</v>
      </c>
      <c r="BS258" s="643" cm="1">
        <f t="array" ref="BS258">_xlfn.XLOOKUP(BS$1,'Copy of PY1 Data(H)'!$A$1:$CZ$1,_xlfn.XLOOKUP($A258,'Copy of PY1 Data(H)'!$A$1:$A$288,'Copy of PY1 Data(H)'!$A$1:$CZ$288))</f>
        <v>2</v>
      </c>
      <c r="BT258" s="643" cm="1">
        <f t="array" ref="BT258">_xlfn.XLOOKUP(BT$1,'Copy of PY1 Data(H)'!$A$1:$CZ$1,_xlfn.XLOOKUP($A258,'Copy of PY1 Data(H)'!$A$1:$A$288,'Copy of PY1 Data(H)'!$A$1:$CZ$288))</f>
        <v>0</v>
      </c>
      <c r="BU258" s="643" cm="1">
        <f t="array" ref="BU258">_xlfn.XLOOKUP(BU$1,'Copy of PY1 Data(H)'!$A$1:$CZ$1,_xlfn.XLOOKUP($A258,'Copy of PY1 Data(H)'!$A$1:$A$288,'Copy of PY1 Data(H)'!$A$1:$CZ$288))</f>
        <v>2</v>
      </c>
      <c r="BV258" s="643" cm="1">
        <f t="array" ref="BV258">_xlfn.XLOOKUP(BV$1,'Copy of PY1 Data(H)'!$A$1:$CZ$1,_xlfn.XLOOKUP($A258,'Copy of PY1 Data(H)'!$A$1:$A$288,'Copy of PY1 Data(H)'!$A$1:$CZ$288))</f>
        <v>2</v>
      </c>
      <c r="BW258" s="643" cm="1">
        <f t="array" ref="BW258">_xlfn.XLOOKUP(BW$1,'Copy of PY1 Data(H)'!$A$1:$CZ$1,_xlfn.XLOOKUP($A258,'Copy of PY1 Data(H)'!$A$1:$A$288,'Copy of PY1 Data(H)'!$A$1:$CZ$288))</f>
        <v>1</v>
      </c>
      <c r="BX258" s="643" cm="1">
        <f t="array" ref="BX258">_xlfn.XLOOKUP(BX$1,'Copy of PY1 Data(H)'!$A$1:$CZ$1,_xlfn.XLOOKUP($A258,'Copy of PY1 Data(H)'!$A$1:$A$288,'Copy of PY1 Data(H)'!$A$1:$CZ$288))</f>
        <v>2</v>
      </c>
      <c r="BY258" s="643" cm="1">
        <f t="array" ref="BY258">_xlfn.XLOOKUP(BY$1,'Copy of PY1 Data(H)'!$A$1:$CZ$1,_xlfn.XLOOKUP($A258,'Copy of PY1 Data(H)'!$A$1:$A$288,'Copy of PY1 Data(H)'!$A$1:$CZ$288))</f>
        <v>1</v>
      </c>
      <c r="BZ258" s="643" cm="1">
        <f t="array" ref="BZ258">_xlfn.XLOOKUP(BZ$1,'Copy of PY1 Data(H)'!$A$1:$CZ$1,_xlfn.XLOOKUP($A258,'Copy of PY1 Data(H)'!$A$1:$A$288,'Copy of PY1 Data(H)'!$A$1:$CZ$288))</f>
        <v>2</v>
      </c>
      <c r="CA258" s="643" cm="1">
        <f t="array" ref="CA258">_xlfn.XLOOKUP(CA$1,'Copy of PY1 Data(H)'!$A$1:$CZ$1,_xlfn.XLOOKUP($A258,'Copy of PY1 Data(H)'!$A$1:$A$288,'Copy of PY1 Data(H)'!$A$1:$CZ$288))</f>
        <v>2</v>
      </c>
      <c r="CB258" s="643" cm="1">
        <f t="array" ref="CB258">_xlfn.XLOOKUP(CB$1,'Copy of PY1 Data(H)'!$A$1:$CZ$1,_xlfn.XLOOKUP($A258,'Copy of PY1 Data(H)'!$A$1:$A$288,'Copy of PY1 Data(H)'!$A$1:$CZ$288))</f>
        <v>2</v>
      </c>
      <c r="CC258" s="643" cm="1">
        <f t="array" ref="CC258">_xlfn.XLOOKUP(CC$1,'Copy of PY1 Data(H)'!$A$1:$CZ$1,_xlfn.XLOOKUP($A258,'Copy of PY1 Data(H)'!$A$1:$A$288,'Copy of PY1 Data(H)'!$A$1:$CZ$288))</f>
        <v>2</v>
      </c>
      <c r="CD258" s="643" cm="1">
        <f t="array" ref="CD258">_xlfn.XLOOKUP(CD$1,'Copy of PY1 Data(H)'!$A$1:$CZ$1,_xlfn.XLOOKUP($A258,'Copy of PY1 Data(H)'!$A$1:$A$288,'Copy of PY1 Data(H)'!$A$1:$CZ$288))</f>
        <v>2</v>
      </c>
    </row>
    <row r="259" spans="1:82" x14ac:dyDescent="0.3">
      <c r="C259" s="180"/>
    </row>
    <row r="260" spans="1:82" s="632" customFormat="1" x14ac:dyDescent="0.3">
      <c r="B260" s="180"/>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c r="AB260" s="180"/>
      <c r="AC260" s="180"/>
      <c r="AD260" s="180"/>
      <c r="AE260" s="180"/>
      <c r="AF260" s="180"/>
      <c r="AG260" s="180"/>
      <c r="AH260" s="180"/>
      <c r="AI260" s="180"/>
      <c r="AJ260" s="180"/>
      <c r="AK260" s="180"/>
      <c r="AL260" s="180"/>
      <c r="AM260" s="180"/>
      <c r="AN260" s="180"/>
      <c r="AO260" s="180"/>
      <c r="AP260" s="180"/>
      <c r="AQ260" s="180"/>
      <c r="AR260" s="180"/>
      <c r="AS260" s="180"/>
      <c r="AT260" s="180"/>
      <c r="AU260" s="180"/>
      <c r="AV260" s="180"/>
      <c r="AW260" s="180"/>
      <c r="AX260" s="180"/>
      <c r="AY260" s="180"/>
      <c r="AZ260" s="180"/>
      <c r="BA260" s="180"/>
      <c r="BB260" s="180"/>
      <c r="BC260" s="180"/>
      <c r="BD260" s="180"/>
      <c r="BE260" s="180"/>
      <c r="BF260" s="180"/>
      <c r="BG260" s="180"/>
      <c r="BH260" s="180"/>
      <c r="BI260" s="180"/>
      <c r="BJ260" s="180"/>
      <c r="BK260" s="180"/>
      <c r="BL260" s="180"/>
      <c r="BM260" s="180"/>
      <c r="BN260" s="180"/>
      <c r="BO260" s="180"/>
      <c r="BP260" s="180"/>
      <c r="BQ260" s="180"/>
      <c r="BR260" s="180"/>
      <c r="BS260" s="180"/>
      <c r="BT260" s="180"/>
      <c r="BU260" s="180"/>
      <c r="BV260" s="180"/>
    </row>
    <row r="261" spans="1:82" x14ac:dyDescent="0.3">
      <c r="C261" s="180"/>
    </row>
    <row r="262" spans="1:82" s="632" customFormat="1" x14ac:dyDescent="0.3">
      <c r="B262" s="180"/>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c r="AB262" s="180"/>
      <c r="AC262" s="180"/>
      <c r="AD262" s="180"/>
      <c r="AE262" s="180"/>
      <c r="AF262" s="180"/>
      <c r="AG262" s="180"/>
      <c r="AH262" s="180"/>
      <c r="AI262" s="180"/>
      <c r="AJ262" s="180"/>
      <c r="AK262" s="180"/>
      <c r="AL262" s="180"/>
      <c r="AM262" s="180"/>
      <c r="AN262" s="180"/>
      <c r="AO262" s="180"/>
      <c r="AP262" s="180"/>
      <c r="AQ262" s="180"/>
      <c r="AR262" s="180"/>
      <c r="AS262" s="180"/>
      <c r="AT262" s="180"/>
      <c r="AU262" s="180"/>
      <c r="AV262" s="180"/>
      <c r="AW262" s="180"/>
      <c r="AX262" s="180"/>
      <c r="AY262" s="180"/>
      <c r="AZ262" s="180"/>
      <c r="BA262" s="180"/>
      <c r="BB262" s="180"/>
      <c r="BC262" s="180"/>
      <c r="BD262" s="180"/>
      <c r="BE262" s="180"/>
      <c r="BF262" s="180"/>
      <c r="BG262" s="180"/>
      <c r="BH262" s="180"/>
      <c r="BI262" s="180"/>
      <c r="BJ262" s="180"/>
      <c r="BK262" s="180"/>
      <c r="BL262" s="180"/>
      <c r="BM262" s="180"/>
      <c r="BN262" s="180"/>
      <c r="BO262" s="180"/>
      <c r="BP262" s="180"/>
      <c r="BQ262" s="180"/>
      <c r="BR262" s="180"/>
      <c r="BS262" s="180"/>
      <c r="BT262" s="180"/>
      <c r="BU262" s="180"/>
      <c r="BV262" s="180"/>
    </row>
    <row r="263" spans="1:82" x14ac:dyDescent="0.3">
      <c r="C263" s="180"/>
    </row>
    <row r="264" spans="1:82" x14ac:dyDescent="0.3">
      <c r="C264" s="180"/>
    </row>
    <row r="265" spans="1:82" x14ac:dyDescent="0.3">
      <c r="C265" s="180"/>
    </row>
    <row r="266" spans="1:82" s="632" customFormat="1" x14ac:dyDescent="0.3">
      <c r="B266" s="180"/>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c r="AB266" s="180"/>
      <c r="AC266" s="180"/>
      <c r="AD266" s="180"/>
      <c r="AE266" s="180"/>
      <c r="AF266" s="180"/>
      <c r="AG266" s="180"/>
      <c r="AH266" s="180"/>
      <c r="AI266" s="180"/>
      <c r="AJ266" s="180"/>
      <c r="AK266" s="180"/>
      <c r="AL266" s="180"/>
      <c r="AM266" s="180"/>
      <c r="AN266" s="180"/>
      <c r="AO266" s="180"/>
      <c r="AP266" s="180"/>
      <c r="AQ266" s="180"/>
      <c r="AR266" s="180"/>
      <c r="AS266" s="180"/>
      <c r="AT266" s="180"/>
      <c r="AU266" s="180"/>
      <c r="AV266" s="180"/>
      <c r="AW266" s="180"/>
      <c r="AX266" s="180"/>
      <c r="AY266" s="180"/>
      <c r="AZ266" s="180"/>
      <c r="BA266" s="180"/>
      <c r="BB266" s="180"/>
      <c r="BC266" s="180"/>
      <c r="BD266" s="180"/>
      <c r="BE266" s="180"/>
      <c r="BF266" s="180"/>
      <c r="BG266" s="180"/>
      <c r="BH266" s="180"/>
      <c r="BI266" s="180"/>
      <c r="BJ266" s="180"/>
      <c r="BK266" s="180"/>
      <c r="BL266" s="180"/>
      <c r="BM266" s="180"/>
      <c r="BN266" s="180"/>
      <c r="BO266" s="180"/>
      <c r="BP266" s="180"/>
      <c r="BQ266" s="180"/>
      <c r="BR266" s="180"/>
      <c r="BS266" s="180"/>
      <c r="BT266" s="180"/>
      <c r="BU266" s="180"/>
      <c r="BV266" s="180"/>
    </row>
    <row r="267" spans="1:82" x14ac:dyDescent="0.3">
      <c r="C267" s="180"/>
    </row>
    <row r="268" spans="1:82" x14ac:dyDescent="0.3">
      <c r="C268" s="180"/>
    </row>
    <row r="269" spans="1:82" s="632" customFormat="1" x14ac:dyDescent="0.3">
      <c r="B269" s="180"/>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c r="AB269" s="180"/>
      <c r="AC269" s="180"/>
      <c r="AD269" s="180"/>
      <c r="AE269" s="180"/>
      <c r="AF269" s="180"/>
      <c r="AG269" s="180"/>
      <c r="AH269" s="180"/>
      <c r="AI269" s="180"/>
      <c r="AJ269" s="180"/>
      <c r="AK269" s="180"/>
      <c r="AL269" s="180"/>
      <c r="AM269" s="180"/>
      <c r="AN269" s="180"/>
      <c r="AO269" s="180"/>
      <c r="AP269" s="180"/>
      <c r="AQ269" s="180"/>
      <c r="AR269" s="180"/>
      <c r="AS269" s="180"/>
      <c r="AT269" s="180"/>
      <c r="AU269" s="180"/>
      <c r="AV269" s="180"/>
      <c r="AW269" s="180"/>
      <c r="AX269" s="180"/>
      <c r="AY269" s="180"/>
      <c r="AZ269" s="180"/>
      <c r="BA269" s="180"/>
      <c r="BB269" s="180"/>
      <c r="BC269" s="180"/>
      <c r="BD269" s="180"/>
      <c r="BE269" s="180"/>
      <c r="BF269" s="180"/>
      <c r="BG269" s="180"/>
      <c r="BH269" s="180"/>
      <c r="BI269" s="180"/>
      <c r="BJ269" s="180"/>
      <c r="BK269" s="180"/>
      <c r="BL269" s="180"/>
      <c r="BM269" s="180"/>
      <c r="BN269" s="180"/>
      <c r="BO269" s="180"/>
      <c r="BP269" s="180"/>
      <c r="BQ269" s="180"/>
      <c r="BR269" s="180"/>
      <c r="BS269" s="180"/>
      <c r="BT269" s="180"/>
      <c r="BU269" s="180"/>
      <c r="BV269" s="180"/>
    </row>
    <row r="270" spans="1:82" s="632" customFormat="1" x14ac:dyDescent="0.3">
      <c r="B270" s="180"/>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c r="AB270" s="180"/>
      <c r="AC270" s="180"/>
      <c r="AD270" s="180"/>
      <c r="AE270" s="180"/>
      <c r="AF270" s="180"/>
      <c r="AG270" s="180"/>
      <c r="AH270" s="180"/>
      <c r="AI270" s="180"/>
      <c r="AJ270" s="180"/>
      <c r="AK270" s="180"/>
      <c r="AL270" s="180"/>
      <c r="AM270" s="180"/>
      <c r="AN270" s="180"/>
      <c r="AO270" s="180"/>
      <c r="AP270" s="180"/>
      <c r="AQ270" s="180"/>
      <c r="AR270" s="180"/>
      <c r="AS270" s="180"/>
      <c r="AT270" s="180"/>
      <c r="AU270" s="180"/>
      <c r="AV270" s="180"/>
      <c r="AW270" s="180"/>
      <c r="AX270" s="180"/>
      <c r="AY270" s="180"/>
      <c r="AZ270" s="180"/>
      <c r="BA270" s="180"/>
      <c r="BB270" s="180"/>
      <c r="BC270" s="180"/>
      <c r="BD270" s="180"/>
      <c r="BE270" s="180"/>
      <c r="BF270" s="180"/>
      <c r="BG270" s="180"/>
      <c r="BH270" s="180"/>
      <c r="BI270" s="180"/>
      <c r="BJ270" s="180"/>
      <c r="BK270" s="180"/>
      <c r="BL270" s="180"/>
      <c r="BM270" s="180"/>
      <c r="BN270" s="180"/>
      <c r="BO270" s="180"/>
      <c r="BP270" s="180"/>
      <c r="BQ270" s="180"/>
      <c r="BR270" s="180"/>
      <c r="BS270" s="180"/>
      <c r="BT270" s="180"/>
      <c r="BU270" s="180"/>
      <c r="BV270" s="180"/>
    </row>
    <row r="271" spans="1:82" s="632" customFormat="1" x14ac:dyDescent="0.3">
      <c r="B271" s="180"/>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c r="AB271" s="180"/>
      <c r="AC271" s="180"/>
      <c r="AD271" s="180"/>
      <c r="AE271" s="180"/>
      <c r="AF271" s="180"/>
      <c r="AG271" s="180"/>
      <c r="AH271" s="180"/>
      <c r="AI271" s="180"/>
      <c r="AJ271" s="180"/>
      <c r="AK271" s="180"/>
      <c r="AL271" s="180"/>
      <c r="AM271" s="180"/>
      <c r="AN271" s="180"/>
      <c r="AO271" s="180"/>
      <c r="AP271" s="180"/>
      <c r="AQ271" s="180"/>
      <c r="AR271" s="180"/>
      <c r="AS271" s="180"/>
      <c r="AT271" s="180"/>
      <c r="AU271" s="180"/>
      <c r="AV271" s="180"/>
      <c r="AW271" s="180"/>
      <c r="AX271" s="180"/>
      <c r="AY271" s="180"/>
      <c r="AZ271" s="180"/>
      <c r="BA271" s="180"/>
      <c r="BB271" s="180"/>
      <c r="BC271" s="180"/>
      <c r="BD271" s="180"/>
      <c r="BE271" s="180"/>
      <c r="BF271" s="180"/>
      <c r="BG271" s="180"/>
      <c r="BH271" s="180"/>
      <c r="BI271" s="180"/>
      <c r="BJ271" s="180"/>
      <c r="BK271" s="180"/>
      <c r="BL271" s="180"/>
      <c r="BM271" s="180"/>
      <c r="BN271" s="180"/>
      <c r="BO271" s="180"/>
      <c r="BP271" s="180"/>
      <c r="BQ271" s="180"/>
      <c r="BR271" s="180"/>
      <c r="BS271" s="180"/>
      <c r="BT271" s="180"/>
      <c r="BU271" s="180"/>
      <c r="BV271" s="180"/>
    </row>
    <row r="272" spans="1:82" s="632" customFormat="1" x14ac:dyDescent="0.3">
      <c r="B272" s="180"/>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c r="AB272" s="180"/>
      <c r="AC272" s="180"/>
      <c r="AD272" s="180"/>
      <c r="AE272" s="180"/>
      <c r="AF272" s="180"/>
      <c r="AG272" s="180"/>
      <c r="AH272" s="180"/>
      <c r="AI272" s="180"/>
      <c r="AJ272" s="180"/>
      <c r="AK272" s="180"/>
      <c r="AL272" s="180"/>
      <c r="AM272" s="180"/>
      <c r="AN272" s="180"/>
      <c r="AO272" s="180"/>
      <c r="AP272" s="180"/>
      <c r="AQ272" s="180"/>
      <c r="AR272" s="180"/>
      <c r="AS272" s="180"/>
      <c r="AT272" s="180"/>
      <c r="AU272" s="180"/>
      <c r="AV272" s="180"/>
      <c r="AW272" s="180"/>
      <c r="AX272" s="180"/>
      <c r="AY272" s="180"/>
      <c r="AZ272" s="180"/>
      <c r="BA272" s="180"/>
      <c r="BB272" s="180"/>
      <c r="BC272" s="180"/>
      <c r="BD272" s="180"/>
      <c r="BE272" s="180"/>
      <c r="BF272" s="180"/>
      <c r="BG272" s="180"/>
      <c r="BH272" s="180"/>
      <c r="BI272" s="180"/>
      <c r="BJ272" s="180"/>
      <c r="BK272" s="180"/>
      <c r="BL272" s="180"/>
      <c r="BM272" s="180"/>
      <c r="BN272" s="180"/>
      <c r="BO272" s="180"/>
      <c r="BP272" s="180"/>
      <c r="BQ272" s="180"/>
      <c r="BR272" s="180"/>
      <c r="BS272" s="180"/>
      <c r="BT272" s="180"/>
      <c r="BU272" s="180"/>
      <c r="BV272" s="180"/>
    </row>
    <row r="273" spans="2:74" s="632" customFormat="1" x14ac:dyDescent="0.3">
      <c r="B273" s="180"/>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c r="AB273" s="180"/>
      <c r="AC273" s="180"/>
      <c r="AD273" s="180"/>
      <c r="AE273" s="180"/>
      <c r="AF273" s="180"/>
      <c r="AG273" s="180"/>
      <c r="AH273" s="180"/>
      <c r="AI273" s="180"/>
      <c r="AJ273" s="180"/>
      <c r="AK273" s="180"/>
      <c r="AL273" s="180"/>
      <c r="AM273" s="180"/>
      <c r="AN273" s="180"/>
      <c r="AO273" s="180"/>
      <c r="AP273" s="180"/>
      <c r="AQ273" s="180"/>
      <c r="AR273" s="180"/>
      <c r="AS273" s="180"/>
      <c r="AT273" s="180"/>
      <c r="AU273" s="180"/>
      <c r="AV273" s="180"/>
      <c r="AW273" s="180"/>
      <c r="AX273" s="180"/>
      <c r="AY273" s="180"/>
      <c r="AZ273" s="180"/>
      <c r="BA273" s="180"/>
      <c r="BB273" s="180"/>
      <c r="BC273" s="180"/>
      <c r="BD273" s="180"/>
      <c r="BE273" s="180"/>
      <c r="BF273" s="180"/>
      <c r="BG273" s="180"/>
      <c r="BH273" s="180"/>
      <c r="BI273" s="180"/>
      <c r="BJ273" s="180"/>
      <c r="BK273" s="180"/>
      <c r="BL273" s="180"/>
      <c r="BM273" s="180"/>
      <c r="BN273" s="180"/>
      <c r="BO273" s="180"/>
      <c r="BP273" s="180"/>
      <c r="BQ273" s="180"/>
      <c r="BR273" s="180"/>
      <c r="BS273" s="180"/>
      <c r="BT273" s="180"/>
      <c r="BU273" s="180"/>
      <c r="BV273" s="180"/>
    </row>
    <row r="274" spans="2:74" s="632" customFormat="1" x14ac:dyDescent="0.3">
      <c r="B274" s="180"/>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c r="AB274" s="180"/>
      <c r="AC274" s="180"/>
      <c r="AD274" s="180"/>
      <c r="AE274" s="180"/>
      <c r="AF274" s="180"/>
      <c r="AG274" s="180"/>
      <c r="AH274" s="180"/>
      <c r="AI274" s="180"/>
      <c r="AJ274" s="180"/>
      <c r="AK274" s="180"/>
      <c r="AL274" s="180"/>
      <c r="AM274" s="180"/>
      <c r="AN274" s="180"/>
      <c r="AO274" s="180"/>
      <c r="AP274" s="180"/>
      <c r="AQ274" s="180"/>
      <c r="AR274" s="180"/>
      <c r="AS274" s="180"/>
      <c r="AT274" s="180"/>
      <c r="AU274" s="180"/>
      <c r="AV274" s="180"/>
      <c r="AW274" s="180"/>
      <c r="AX274" s="180"/>
      <c r="AY274" s="180"/>
      <c r="AZ274" s="180"/>
      <c r="BA274" s="180"/>
      <c r="BB274" s="180"/>
      <c r="BC274" s="180"/>
      <c r="BD274" s="180"/>
      <c r="BE274" s="180"/>
      <c r="BF274" s="180"/>
      <c r="BG274" s="180"/>
      <c r="BH274" s="180"/>
      <c r="BI274" s="180"/>
      <c r="BJ274" s="180"/>
      <c r="BK274" s="180"/>
      <c r="BL274" s="180"/>
      <c r="BM274" s="180"/>
      <c r="BN274" s="180"/>
      <c r="BO274" s="180"/>
      <c r="BP274" s="180"/>
      <c r="BQ274" s="180"/>
      <c r="BR274" s="180"/>
      <c r="BS274" s="180"/>
      <c r="BT274" s="180"/>
      <c r="BU274" s="180"/>
      <c r="BV274" s="180"/>
    </row>
    <row r="275" spans="2:74" s="632" customFormat="1" x14ac:dyDescent="0.3">
      <c r="B275" s="180"/>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c r="AB275" s="180"/>
      <c r="AC275" s="180"/>
      <c r="AD275" s="180"/>
      <c r="AE275" s="180"/>
      <c r="AF275" s="180"/>
      <c r="AG275" s="180"/>
      <c r="AH275" s="180"/>
      <c r="AI275" s="180"/>
      <c r="AJ275" s="180"/>
      <c r="AK275" s="180"/>
      <c r="AL275" s="180"/>
      <c r="AM275" s="180"/>
      <c r="AN275" s="180"/>
      <c r="AO275" s="180"/>
      <c r="AP275" s="180"/>
      <c r="AQ275" s="180"/>
      <c r="AR275" s="180"/>
      <c r="AS275" s="180"/>
      <c r="AT275" s="180"/>
      <c r="AU275" s="180"/>
      <c r="AV275" s="180"/>
      <c r="AW275" s="180"/>
      <c r="AX275" s="180"/>
      <c r="AY275" s="180"/>
      <c r="AZ275" s="180"/>
      <c r="BA275" s="180"/>
      <c r="BB275" s="180"/>
      <c r="BC275" s="180"/>
      <c r="BD275" s="180"/>
      <c r="BE275" s="180"/>
      <c r="BF275" s="180"/>
      <c r="BG275" s="180"/>
      <c r="BH275" s="180"/>
      <c r="BI275" s="180"/>
      <c r="BJ275" s="180"/>
      <c r="BK275" s="180"/>
      <c r="BL275" s="180"/>
      <c r="BM275" s="180"/>
      <c r="BN275" s="180"/>
      <c r="BO275" s="180"/>
      <c r="BP275" s="180"/>
      <c r="BQ275" s="180"/>
      <c r="BR275" s="180"/>
      <c r="BS275" s="180"/>
      <c r="BT275" s="180"/>
      <c r="BU275" s="180"/>
      <c r="BV275" s="180"/>
    </row>
    <row r="276" spans="2:74" x14ac:dyDescent="0.3">
      <c r="C276" s="180"/>
    </row>
    <row r="277" spans="2:74" x14ac:dyDescent="0.3">
      <c r="C277" s="180"/>
    </row>
    <row r="278" spans="2:74" x14ac:dyDescent="0.3">
      <c r="C278" s="180"/>
    </row>
    <row r="279" spans="2:74" x14ac:dyDescent="0.3">
      <c r="C279" s="180"/>
    </row>
    <row r="280" spans="2:74" x14ac:dyDescent="0.3">
      <c r="C280" s="180"/>
    </row>
    <row r="281" spans="2:74" x14ac:dyDescent="0.3">
      <c r="C281" s="180"/>
    </row>
    <row r="282" spans="2:74" x14ac:dyDescent="0.3">
      <c r="C282" s="180"/>
    </row>
    <row r="283" spans="2:74" x14ac:dyDescent="0.3">
      <c r="C283" s="180"/>
    </row>
    <row r="284" spans="2:74" x14ac:dyDescent="0.3">
      <c r="C284" s="180"/>
    </row>
    <row r="285" spans="2:74" x14ac:dyDescent="0.3">
      <c r="C285" s="180"/>
    </row>
    <row r="286" spans="2:74" x14ac:dyDescent="0.3">
      <c r="C286" s="180"/>
    </row>
    <row r="287" spans="2:74" x14ac:dyDescent="0.3">
      <c r="C287" s="180"/>
    </row>
    <row r="288" spans="2:74" x14ac:dyDescent="0.3">
      <c r="C288" s="180"/>
    </row>
    <row r="289" spans="2:74" x14ac:dyDescent="0.3">
      <c r="C289" s="180"/>
    </row>
    <row r="290" spans="2:74" s="639" customFormat="1" x14ac:dyDescent="0.3">
      <c r="B290" s="180"/>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c r="AB290" s="180"/>
      <c r="AC290" s="180"/>
      <c r="AD290" s="180"/>
      <c r="AE290" s="180"/>
      <c r="AF290" s="180"/>
      <c r="AG290" s="180"/>
      <c r="AH290" s="180"/>
      <c r="AI290" s="180"/>
      <c r="AJ290" s="180"/>
      <c r="AK290" s="180"/>
      <c r="AL290" s="180"/>
      <c r="AM290" s="180"/>
      <c r="AN290" s="180"/>
      <c r="AO290" s="180"/>
      <c r="AP290" s="180"/>
      <c r="AQ290" s="180"/>
      <c r="AR290" s="180"/>
      <c r="AS290" s="180"/>
      <c r="AT290" s="180"/>
      <c r="AU290" s="180"/>
      <c r="AV290" s="180"/>
      <c r="AW290" s="180"/>
      <c r="AX290" s="180"/>
      <c r="AY290" s="180"/>
      <c r="AZ290" s="180"/>
      <c r="BA290" s="180"/>
      <c r="BB290" s="180"/>
      <c r="BC290" s="180"/>
      <c r="BD290" s="180"/>
      <c r="BE290" s="180"/>
      <c r="BF290" s="180"/>
      <c r="BG290" s="180"/>
      <c r="BH290" s="180"/>
      <c r="BI290" s="180"/>
      <c r="BJ290" s="180"/>
      <c r="BK290" s="180"/>
      <c r="BL290" s="180"/>
      <c r="BM290" s="180"/>
      <c r="BN290" s="180"/>
      <c r="BO290" s="180"/>
      <c r="BP290" s="180"/>
      <c r="BQ290" s="180"/>
      <c r="BR290" s="180"/>
      <c r="BS290" s="180"/>
      <c r="BT290" s="180"/>
      <c r="BU290" s="180"/>
      <c r="BV290" s="180"/>
    </row>
    <row r="291" spans="2:74" s="639" customFormat="1" x14ac:dyDescent="0.3">
      <c r="B291" s="180"/>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c r="AB291" s="180"/>
      <c r="AC291" s="180"/>
      <c r="AD291" s="180"/>
      <c r="AE291" s="180"/>
      <c r="AF291" s="180"/>
      <c r="AG291" s="180"/>
      <c r="AH291" s="180"/>
      <c r="AI291" s="180"/>
      <c r="AJ291" s="180"/>
      <c r="AK291" s="180"/>
      <c r="AL291" s="180"/>
      <c r="AM291" s="180"/>
      <c r="AN291" s="180"/>
      <c r="AO291" s="180"/>
      <c r="AP291" s="180"/>
      <c r="AQ291" s="180"/>
      <c r="AR291" s="180"/>
      <c r="AS291" s="180"/>
      <c r="AT291" s="180"/>
      <c r="AU291" s="180"/>
      <c r="AV291" s="180"/>
      <c r="AW291" s="180"/>
      <c r="AX291" s="180"/>
      <c r="AY291" s="180"/>
      <c r="AZ291" s="180"/>
      <c r="BA291" s="180"/>
      <c r="BB291" s="180"/>
      <c r="BC291" s="180"/>
      <c r="BD291" s="180"/>
      <c r="BE291" s="180"/>
      <c r="BF291" s="180"/>
      <c r="BG291" s="180"/>
      <c r="BH291" s="180"/>
      <c r="BI291" s="180"/>
      <c r="BJ291" s="180"/>
      <c r="BK291" s="180"/>
      <c r="BL291" s="180"/>
      <c r="BM291" s="180"/>
      <c r="BN291" s="180"/>
      <c r="BO291" s="180"/>
      <c r="BP291" s="180"/>
      <c r="BQ291" s="180"/>
      <c r="BR291" s="180"/>
      <c r="BS291" s="180"/>
      <c r="BT291" s="180"/>
      <c r="BU291" s="180"/>
      <c r="BV291" s="180"/>
    </row>
    <row r="292" spans="2:74" s="639" customFormat="1" x14ac:dyDescent="0.3">
      <c r="B292" s="180"/>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c r="AB292" s="180"/>
      <c r="AC292" s="180"/>
      <c r="AD292" s="180"/>
      <c r="AE292" s="180"/>
      <c r="AF292" s="180"/>
      <c r="AG292" s="180"/>
      <c r="AH292" s="180"/>
      <c r="AI292" s="180"/>
      <c r="AJ292" s="180"/>
      <c r="AK292" s="180"/>
      <c r="AL292" s="180"/>
      <c r="AM292" s="180"/>
      <c r="AN292" s="180"/>
      <c r="AO292" s="180"/>
      <c r="AP292" s="180"/>
      <c r="AQ292" s="180"/>
      <c r="AR292" s="180"/>
      <c r="AS292" s="180"/>
      <c r="AT292" s="180"/>
      <c r="AU292" s="180"/>
      <c r="AV292" s="180"/>
      <c r="AW292" s="180"/>
      <c r="AX292" s="180"/>
      <c r="AY292" s="180"/>
      <c r="AZ292" s="180"/>
      <c r="BA292" s="180"/>
      <c r="BB292" s="180"/>
      <c r="BC292" s="180"/>
      <c r="BD292" s="180"/>
      <c r="BE292" s="180"/>
      <c r="BF292" s="180"/>
      <c r="BG292" s="180"/>
      <c r="BH292" s="180"/>
      <c r="BI292" s="180"/>
      <c r="BJ292" s="180"/>
      <c r="BK292" s="180"/>
      <c r="BL292" s="180"/>
      <c r="BM292" s="180"/>
      <c r="BN292" s="180"/>
      <c r="BO292" s="180"/>
      <c r="BP292" s="180"/>
      <c r="BQ292" s="180"/>
      <c r="BR292" s="180"/>
      <c r="BS292" s="180"/>
      <c r="BT292" s="180"/>
      <c r="BU292" s="180"/>
      <c r="BV292" s="180"/>
    </row>
    <row r="293" spans="2:74" x14ac:dyDescent="0.3">
      <c r="C293" s="180"/>
    </row>
    <row r="294" spans="2:74" x14ac:dyDescent="0.3">
      <c r="C294" s="180"/>
    </row>
    <row r="295" spans="2:74" x14ac:dyDescent="0.3">
      <c r="C295" s="180"/>
    </row>
    <row r="296" spans="2:74" x14ac:dyDescent="0.3">
      <c r="C296" s="180"/>
    </row>
    <row r="297" spans="2:74" x14ac:dyDescent="0.3">
      <c r="C297" s="180"/>
    </row>
    <row r="298" spans="2:74" x14ac:dyDescent="0.3">
      <c r="C298" s="180"/>
    </row>
    <row r="299" spans="2:74" x14ac:dyDescent="0.3">
      <c r="C299" s="180"/>
    </row>
    <row r="300" spans="2:74" x14ac:dyDescent="0.3">
      <c r="C300" s="180"/>
    </row>
    <row r="301" spans="2:74" x14ac:dyDescent="0.3">
      <c r="C301" s="180"/>
    </row>
    <row r="302" spans="2:74" x14ac:dyDescent="0.3">
      <c r="C302" s="180"/>
    </row>
    <row r="303" spans="2:74" x14ac:dyDescent="0.3">
      <c r="C303" s="180"/>
    </row>
    <row r="304" spans="2:74" x14ac:dyDescent="0.3">
      <c r="C304" s="180"/>
    </row>
    <row r="305" s="180" customFormat="1" x14ac:dyDescent="0.3"/>
    <row r="306" s="180" customFormat="1" x14ac:dyDescent="0.3"/>
    <row r="307" s="180" customFormat="1" x14ac:dyDescent="0.3"/>
    <row r="308" s="180" customFormat="1" x14ac:dyDescent="0.3"/>
    <row r="309" s="180" customFormat="1" x14ac:dyDescent="0.3"/>
    <row r="310" s="180" customFormat="1" x14ac:dyDescent="0.3"/>
    <row r="311" s="180" customFormat="1" x14ac:dyDescent="0.3"/>
    <row r="312" s="180" customFormat="1" x14ac:dyDescent="0.3"/>
    <row r="313" s="180" customFormat="1" x14ac:dyDescent="0.3"/>
    <row r="314" s="180" customFormat="1" x14ac:dyDescent="0.3"/>
    <row r="315" s="180" customFormat="1" x14ac:dyDescent="0.3"/>
    <row r="316" s="180" customFormat="1" x14ac:dyDescent="0.3"/>
    <row r="317" s="180" customFormat="1" x14ac:dyDescent="0.3"/>
    <row r="318" s="180" customFormat="1" x14ac:dyDescent="0.3"/>
    <row r="319" s="180" customFormat="1" x14ac:dyDescent="0.3"/>
    <row r="320" s="180" customFormat="1" x14ac:dyDescent="0.3"/>
    <row r="321" s="180" customFormat="1" x14ac:dyDescent="0.3"/>
    <row r="322" s="180" customFormat="1" x14ac:dyDescent="0.3"/>
    <row r="323" s="180" customFormat="1" x14ac:dyDescent="0.3"/>
    <row r="324" s="180" customFormat="1" x14ac:dyDescent="0.3"/>
    <row r="325" s="180" customFormat="1" x14ac:dyDescent="0.3"/>
    <row r="326" s="180" customFormat="1" x14ac:dyDescent="0.3"/>
    <row r="327" s="180" customFormat="1" x14ac:dyDescent="0.3"/>
    <row r="328" s="180" customFormat="1" x14ac:dyDescent="0.3"/>
    <row r="329" s="180" customFormat="1" x14ac:dyDescent="0.3"/>
    <row r="330" s="180" customFormat="1" x14ac:dyDescent="0.3"/>
    <row r="331" s="180" customFormat="1" x14ac:dyDescent="0.3"/>
    <row r="332" s="180" customFormat="1" x14ac:dyDescent="0.3"/>
    <row r="333" s="180" customFormat="1" x14ac:dyDescent="0.3"/>
    <row r="334" s="180" customFormat="1" x14ac:dyDescent="0.3"/>
    <row r="335" s="180" customFormat="1" x14ac:dyDescent="0.3"/>
    <row r="336" s="180" customFormat="1" x14ac:dyDescent="0.3"/>
    <row r="337" s="180" customFormat="1" x14ac:dyDescent="0.3"/>
    <row r="338" s="180" customFormat="1" x14ac:dyDescent="0.3"/>
    <row r="339" s="180" customFormat="1" x14ac:dyDescent="0.3"/>
    <row r="340" s="180" customFormat="1" x14ac:dyDescent="0.3"/>
    <row r="341" s="180" customFormat="1" x14ac:dyDescent="0.3"/>
    <row r="342" s="180" customFormat="1" x14ac:dyDescent="0.3"/>
    <row r="343" s="180" customFormat="1" x14ac:dyDescent="0.3"/>
    <row r="344" s="180" customFormat="1" x14ac:dyDescent="0.3"/>
    <row r="345" s="180" customFormat="1" x14ac:dyDescent="0.3"/>
    <row r="346" s="180" customFormat="1" x14ac:dyDescent="0.3"/>
    <row r="347" s="180" customFormat="1" x14ac:dyDescent="0.3"/>
    <row r="348" s="180" customFormat="1" x14ac:dyDescent="0.3"/>
    <row r="349" s="180" customFormat="1" x14ac:dyDescent="0.3"/>
    <row r="350" s="180" customFormat="1" x14ac:dyDescent="0.3"/>
    <row r="351" s="180" customFormat="1" x14ac:dyDescent="0.3"/>
    <row r="352" s="180" customFormat="1" x14ac:dyDescent="0.3"/>
    <row r="353" s="180" customFormat="1" x14ac:dyDescent="0.3"/>
    <row r="354" s="180" customFormat="1" x14ac:dyDescent="0.3"/>
    <row r="355" s="180" customFormat="1" x14ac:dyDescent="0.3"/>
    <row r="356" s="180" customFormat="1" x14ac:dyDescent="0.3"/>
    <row r="357" s="180" customFormat="1" x14ac:dyDescent="0.3"/>
    <row r="358" s="180" customFormat="1" x14ac:dyDescent="0.3"/>
    <row r="359" s="180" customFormat="1" x14ac:dyDescent="0.3"/>
    <row r="360" s="180" customFormat="1" x14ac:dyDescent="0.3"/>
    <row r="361" s="180" customFormat="1" x14ac:dyDescent="0.3"/>
    <row r="362" s="180" customFormat="1" x14ac:dyDescent="0.3"/>
    <row r="363" s="180" customFormat="1" x14ac:dyDescent="0.3"/>
    <row r="364" s="180" customFormat="1" x14ac:dyDescent="0.3"/>
    <row r="365" s="180" customFormat="1" x14ac:dyDescent="0.3"/>
    <row r="366" s="180" customFormat="1" x14ac:dyDescent="0.3"/>
    <row r="367" s="180" customFormat="1" x14ac:dyDescent="0.3"/>
    <row r="368" s="180" customFormat="1"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5AFFB-F1E0-4652-B5B2-0BA152A9E14E}">
  <dimension ref="A1:CD368"/>
  <sheetViews>
    <sheetView topLeftCell="BU1" workbookViewId="0">
      <selection activeCell="C254" sqref="C254"/>
    </sheetView>
  </sheetViews>
  <sheetFormatPr defaultRowHeight="14.4" x14ac:dyDescent="0.3"/>
  <cols>
    <col min="1" max="1" width="12.77734375" style="180" customWidth="1"/>
    <col min="2" max="2" width="17.21875" style="180" customWidth="1"/>
    <col min="3" max="3" width="87.5546875" style="155" customWidth="1"/>
    <col min="4" max="4" width="21.5546875" style="180" customWidth="1"/>
    <col min="5" max="97" width="20.6640625" style="180" customWidth="1"/>
    <col min="98" max="16384" width="8.88671875" style="180"/>
  </cols>
  <sheetData>
    <row r="1" spans="1:82" ht="15.6" x14ac:dyDescent="0.3">
      <c r="C1" s="629" t="s">
        <v>2151</v>
      </c>
      <c r="D1" s="180" t="s">
        <v>516</v>
      </c>
      <c r="E1" s="180" t="s">
        <v>517</v>
      </c>
      <c r="F1" s="180" t="s">
        <v>1772</v>
      </c>
      <c r="G1" s="180" t="s">
        <v>1773</v>
      </c>
      <c r="H1" s="180" t="s">
        <v>1774</v>
      </c>
      <c r="I1" s="180" t="s">
        <v>1775</v>
      </c>
      <c r="J1" s="180" t="s">
        <v>1776</v>
      </c>
      <c r="K1" s="180" t="s">
        <v>1777</v>
      </c>
      <c r="L1" s="180" t="s">
        <v>1778</v>
      </c>
      <c r="M1" s="180" t="s">
        <v>1779</v>
      </c>
      <c r="N1" s="180" t="s">
        <v>1780</v>
      </c>
      <c r="O1" s="180" t="s">
        <v>1781</v>
      </c>
      <c r="P1" s="180" t="s">
        <v>518</v>
      </c>
      <c r="Q1" s="180" t="s">
        <v>1782</v>
      </c>
      <c r="R1" s="180" t="s">
        <v>1783</v>
      </c>
      <c r="S1" s="180" t="s">
        <v>1784</v>
      </c>
      <c r="T1" s="180" t="s">
        <v>519</v>
      </c>
      <c r="U1" s="180" t="s">
        <v>1785</v>
      </c>
      <c r="V1" s="180" t="s">
        <v>1786</v>
      </c>
      <c r="W1" s="180" t="s">
        <v>1787</v>
      </c>
      <c r="X1" s="180" t="s">
        <v>520</v>
      </c>
      <c r="Y1" s="180" t="s">
        <v>521</v>
      </c>
      <c r="Z1" s="180" t="s">
        <v>1788</v>
      </c>
      <c r="AA1" s="180" t="s">
        <v>1789</v>
      </c>
      <c r="AB1" s="180" t="s">
        <v>1790</v>
      </c>
      <c r="AC1" s="180" t="s">
        <v>1791</v>
      </c>
      <c r="AD1" s="180" t="s">
        <v>1792</v>
      </c>
      <c r="AE1" s="180" t="s">
        <v>391</v>
      </c>
      <c r="AF1" s="180" t="s">
        <v>1793</v>
      </c>
      <c r="AG1" s="180" t="s">
        <v>1794</v>
      </c>
      <c r="AH1" s="180" t="s">
        <v>958</v>
      </c>
      <c r="AI1" s="180" t="s">
        <v>1795</v>
      </c>
      <c r="AJ1" s="180" t="s">
        <v>522</v>
      </c>
      <c r="AK1" s="180" t="s">
        <v>1796</v>
      </c>
      <c r="AL1" s="180" t="s">
        <v>523</v>
      </c>
      <c r="AM1" s="180" t="s">
        <v>1797</v>
      </c>
      <c r="AN1" s="180" t="s">
        <v>1310</v>
      </c>
      <c r="AO1" s="180" t="s">
        <v>1798</v>
      </c>
      <c r="AP1" s="180" t="s">
        <v>1799</v>
      </c>
      <c r="AQ1" s="180" t="s">
        <v>1800</v>
      </c>
      <c r="AR1" s="180" t="s">
        <v>1801</v>
      </c>
      <c r="AS1" s="180" t="s">
        <v>959</v>
      </c>
      <c r="AT1" s="180" t="s">
        <v>524</v>
      </c>
      <c r="AU1" s="180" t="s">
        <v>397</v>
      </c>
      <c r="AV1" s="180" t="s">
        <v>398</v>
      </c>
      <c r="AW1" s="180" t="s">
        <v>1802</v>
      </c>
      <c r="AX1" s="180" t="s">
        <v>1803</v>
      </c>
      <c r="AY1" s="180" t="s">
        <v>525</v>
      </c>
      <c r="AZ1" s="180" t="s">
        <v>526</v>
      </c>
      <c r="BA1" s="180" t="s">
        <v>527</v>
      </c>
      <c r="BB1" s="180" t="s">
        <v>528</v>
      </c>
      <c r="BC1" s="180" t="s">
        <v>1804</v>
      </c>
      <c r="BD1" s="180" t="s">
        <v>1805</v>
      </c>
      <c r="BE1" s="180" t="s">
        <v>1806</v>
      </c>
      <c r="BF1" s="180" t="s">
        <v>1807</v>
      </c>
      <c r="BG1" s="180" t="s">
        <v>960</v>
      </c>
      <c r="BH1" s="180" t="s">
        <v>1808</v>
      </c>
      <c r="BI1" s="180" t="s">
        <v>961</v>
      </c>
      <c r="BJ1" s="180" t="s">
        <v>1809</v>
      </c>
      <c r="BK1" s="180" t="s">
        <v>1810</v>
      </c>
      <c r="BL1" s="180" t="s">
        <v>392</v>
      </c>
      <c r="BM1" s="180" t="s">
        <v>1811</v>
      </c>
      <c r="BN1" s="180" t="s">
        <v>962</v>
      </c>
      <c r="BO1" s="180" t="s">
        <v>1812</v>
      </c>
      <c r="BP1" s="180" t="s">
        <v>399</v>
      </c>
      <c r="BQ1" s="180" t="s">
        <v>1813</v>
      </c>
      <c r="BR1" s="180" t="s">
        <v>1814</v>
      </c>
      <c r="BS1" s="180" t="s">
        <v>1815</v>
      </c>
      <c r="BT1" s="180" t="s">
        <v>1816</v>
      </c>
      <c r="BU1" s="180" t="s">
        <v>1817</v>
      </c>
      <c r="BV1" s="180" t="s">
        <v>529</v>
      </c>
      <c r="BW1" s="180" t="s">
        <v>1818</v>
      </c>
      <c r="BX1" s="180" t="s">
        <v>530</v>
      </c>
      <c r="BY1" s="180" t="s">
        <v>1819</v>
      </c>
      <c r="BZ1" s="180" t="s">
        <v>531</v>
      </c>
      <c r="CA1" s="180" t="s">
        <v>1820</v>
      </c>
      <c r="CB1" s="180" t="s">
        <v>1821</v>
      </c>
      <c r="CC1" s="180" t="s">
        <v>1311</v>
      </c>
      <c r="CD1" s="180" t="s">
        <v>1822</v>
      </c>
    </row>
    <row r="2" spans="1:82" x14ac:dyDescent="0.3">
      <c r="C2" s="155" t="s">
        <v>1028</v>
      </c>
      <c r="D2" s="180">
        <v>50129</v>
      </c>
      <c r="E2" s="180">
        <v>50130</v>
      </c>
      <c r="F2" s="180">
        <v>50560</v>
      </c>
      <c r="G2" s="180">
        <v>50131</v>
      </c>
      <c r="H2" s="180">
        <v>50132</v>
      </c>
      <c r="I2" s="180">
        <v>50133</v>
      </c>
      <c r="J2" s="180">
        <v>50134</v>
      </c>
      <c r="K2" s="180">
        <v>50473</v>
      </c>
      <c r="L2" s="180">
        <v>50135</v>
      </c>
      <c r="M2" s="180">
        <v>50136</v>
      </c>
      <c r="N2" s="180">
        <v>50514</v>
      </c>
      <c r="O2" s="180">
        <v>50515</v>
      </c>
      <c r="P2" s="180">
        <v>50570</v>
      </c>
      <c r="Q2" s="180">
        <v>50137</v>
      </c>
      <c r="R2" s="180">
        <v>50549</v>
      </c>
      <c r="S2" s="180">
        <v>50138</v>
      </c>
      <c r="T2" s="180">
        <v>50139</v>
      </c>
      <c r="U2" s="180">
        <v>50474</v>
      </c>
      <c r="V2" s="180">
        <v>50140</v>
      </c>
      <c r="W2" s="180">
        <v>50141</v>
      </c>
      <c r="X2" s="180">
        <v>50142</v>
      </c>
      <c r="Y2" s="180">
        <v>50143</v>
      </c>
      <c r="Z2" s="180">
        <v>50144</v>
      </c>
      <c r="AA2" s="180">
        <v>50492</v>
      </c>
      <c r="AB2" s="180">
        <v>50145</v>
      </c>
      <c r="AC2" s="180">
        <v>50146</v>
      </c>
      <c r="AD2" s="180">
        <v>50147</v>
      </c>
      <c r="AE2" s="180">
        <v>50148</v>
      </c>
      <c r="AF2" s="180">
        <v>50149</v>
      </c>
      <c r="AG2" s="180">
        <v>50150</v>
      </c>
      <c r="AH2" s="180">
        <v>50151</v>
      </c>
      <c r="AI2" s="180">
        <v>50152</v>
      </c>
      <c r="AJ2" s="180">
        <v>50153</v>
      </c>
      <c r="AK2" s="180">
        <v>50475</v>
      </c>
      <c r="AL2" s="180">
        <v>50154</v>
      </c>
      <c r="AM2" s="180">
        <v>50155</v>
      </c>
      <c r="AN2" s="180">
        <v>50156</v>
      </c>
      <c r="AO2" s="180">
        <v>50516</v>
      </c>
      <c r="AP2" s="180">
        <v>50157</v>
      </c>
      <c r="AQ2" s="180">
        <v>50158</v>
      </c>
      <c r="AR2" s="180">
        <v>50545</v>
      </c>
      <c r="AS2" s="180">
        <v>50517</v>
      </c>
      <c r="AT2" s="180">
        <v>50448</v>
      </c>
      <c r="AU2" s="180">
        <v>50159</v>
      </c>
      <c r="AV2" s="180">
        <v>50160</v>
      </c>
      <c r="AW2" s="180">
        <v>50161</v>
      </c>
      <c r="AX2" s="180">
        <v>50162</v>
      </c>
      <c r="AY2" s="180">
        <v>50163</v>
      </c>
      <c r="AZ2" s="180">
        <v>50165</v>
      </c>
      <c r="BA2" s="180">
        <v>50166</v>
      </c>
      <c r="BB2" s="180">
        <v>50167</v>
      </c>
      <c r="BC2" s="180">
        <v>50168</v>
      </c>
      <c r="BD2" s="180">
        <v>50169</v>
      </c>
      <c r="BE2" s="180">
        <v>50170</v>
      </c>
      <c r="BF2" s="180">
        <v>50451</v>
      </c>
      <c r="BG2" s="180">
        <v>50171</v>
      </c>
      <c r="BH2" s="180">
        <v>50172</v>
      </c>
      <c r="BI2" s="180">
        <v>50440</v>
      </c>
      <c r="BJ2" s="180">
        <v>50173</v>
      </c>
      <c r="BK2" s="180">
        <v>50547</v>
      </c>
      <c r="BL2" s="180">
        <v>50175</v>
      </c>
      <c r="BM2" s="180">
        <v>50176</v>
      </c>
      <c r="BN2" s="180">
        <v>50177</v>
      </c>
      <c r="BO2" s="180">
        <v>50178</v>
      </c>
      <c r="BP2" s="180">
        <v>50180</v>
      </c>
      <c r="BQ2" s="180">
        <v>50447</v>
      </c>
      <c r="BR2" s="180">
        <v>50179</v>
      </c>
      <c r="BS2" s="180">
        <v>50462</v>
      </c>
      <c r="BT2" s="180">
        <v>50181</v>
      </c>
      <c r="BU2" s="180">
        <v>50182</v>
      </c>
      <c r="BV2" s="180">
        <v>50183</v>
      </c>
      <c r="BW2" s="180">
        <v>50446</v>
      </c>
      <c r="BX2" s="180">
        <v>50184</v>
      </c>
      <c r="BY2" s="180">
        <v>50185</v>
      </c>
      <c r="BZ2" s="180">
        <v>50186</v>
      </c>
      <c r="CA2" s="180">
        <v>50187</v>
      </c>
      <c r="CB2" s="180">
        <v>50188</v>
      </c>
      <c r="CC2" s="180">
        <v>50189</v>
      </c>
      <c r="CD2" s="180">
        <v>50190</v>
      </c>
    </row>
    <row r="3" spans="1:82" x14ac:dyDescent="0.3">
      <c r="A3" s="180">
        <v>333</v>
      </c>
      <c r="C3" s="180"/>
      <c r="D3" s="180">
        <v>837868</v>
      </c>
      <c r="E3" s="180">
        <v>845925</v>
      </c>
      <c r="F3" s="180">
        <v>393081</v>
      </c>
      <c r="G3" s="180">
        <v>1203509</v>
      </c>
      <c r="H3" s="180">
        <v>876742</v>
      </c>
      <c r="I3" s="180">
        <v>139539</v>
      </c>
      <c r="J3" s="180">
        <v>101587</v>
      </c>
      <c r="K3" s="180">
        <v>474488</v>
      </c>
      <c r="L3" s="180">
        <v>2924015</v>
      </c>
      <c r="M3" s="180">
        <v>106971087</v>
      </c>
      <c r="N3" s="180">
        <v>3321529</v>
      </c>
      <c r="O3" s="180">
        <v>3612186</v>
      </c>
      <c r="P3" s="180">
        <v>127493</v>
      </c>
      <c r="Q3" s="180">
        <v>3749966</v>
      </c>
      <c r="R3" s="180">
        <v>150013</v>
      </c>
      <c r="S3" s="180">
        <v>538966</v>
      </c>
      <c r="T3" s="180">
        <v>878914</v>
      </c>
      <c r="U3" s="180">
        <v>1581390</v>
      </c>
      <c r="V3" s="180">
        <v>4087522</v>
      </c>
      <c r="W3" s="180">
        <v>0</v>
      </c>
      <c r="X3" s="180">
        <v>0</v>
      </c>
      <c r="Y3" s="180">
        <v>223033</v>
      </c>
      <c r="Z3" s="180">
        <v>47300978</v>
      </c>
      <c r="AA3" s="180">
        <v>4743834</v>
      </c>
      <c r="AB3" s="180">
        <v>1065550</v>
      </c>
      <c r="AC3" s="180">
        <v>34192350</v>
      </c>
      <c r="AD3" s="180">
        <v>616324</v>
      </c>
      <c r="AE3" s="180">
        <v>0</v>
      </c>
      <c r="AF3" s="180">
        <v>51550301</v>
      </c>
      <c r="AG3" s="180">
        <v>944205</v>
      </c>
      <c r="AH3" s="180">
        <v>246290</v>
      </c>
      <c r="AI3" s="180">
        <v>1971641</v>
      </c>
      <c r="AJ3" s="180">
        <v>1016033</v>
      </c>
      <c r="AK3" s="180">
        <v>56619</v>
      </c>
      <c r="AL3" s="180">
        <v>0</v>
      </c>
      <c r="AM3" s="180">
        <v>456126</v>
      </c>
      <c r="AN3" s="180">
        <v>13329731</v>
      </c>
      <c r="AO3" s="180">
        <v>54525</v>
      </c>
      <c r="AP3" s="180">
        <v>4306421</v>
      </c>
      <c r="AQ3" s="180">
        <v>1684687</v>
      </c>
      <c r="AR3" s="180">
        <v>241989</v>
      </c>
      <c r="AS3" s="180">
        <v>0</v>
      </c>
      <c r="AT3" s="180">
        <v>475279</v>
      </c>
      <c r="AU3" s="180">
        <v>187054053</v>
      </c>
      <c r="AV3" s="180">
        <v>44668452</v>
      </c>
      <c r="AW3" s="180">
        <v>1245033</v>
      </c>
      <c r="AX3" s="180">
        <v>211224</v>
      </c>
      <c r="AY3" s="180">
        <v>315146</v>
      </c>
      <c r="AZ3" s="180">
        <v>127143</v>
      </c>
      <c r="BA3" s="180">
        <v>0</v>
      </c>
      <c r="BB3" s="180">
        <v>3610638</v>
      </c>
      <c r="BC3" s="180">
        <v>1221464</v>
      </c>
      <c r="BD3" s="180">
        <v>229945</v>
      </c>
      <c r="BE3" s="180">
        <v>118443</v>
      </c>
      <c r="BF3" s="180">
        <v>15521144</v>
      </c>
      <c r="BG3" s="180">
        <v>58677</v>
      </c>
      <c r="BH3" s="180">
        <v>13744401</v>
      </c>
      <c r="BI3" s="180">
        <v>629933</v>
      </c>
      <c r="BJ3" s="180">
        <v>482997</v>
      </c>
      <c r="BK3" s="180">
        <v>527845</v>
      </c>
      <c r="BL3" s="180">
        <v>12108057</v>
      </c>
      <c r="BM3" s="180">
        <v>4751694</v>
      </c>
      <c r="BN3" s="180">
        <v>1094536</v>
      </c>
      <c r="BO3" s="180">
        <v>58988978</v>
      </c>
      <c r="BP3" s="180">
        <v>51027207</v>
      </c>
      <c r="BQ3" s="180">
        <v>266910</v>
      </c>
      <c r="BR3" s="180">
        <v>6835320</v>
      </c>
      <c r="BS3" s="180">
        <v>2864021</v>
      </c>
      <c r="BT3" s="180">
        <v>0</v>
      </c>
      <c r="BU3" s="180">
        <v>248201</v>
      </c>
      <c r="BV3" s="180">
        <v>642715</v>
      </c>
      <c r="BW3" s="180">
        <v>5711460</v>
      </c>
      <c r="BX3" s="180">
        <v>2693437</v>
      </c>
      <c r="BY3" s="180">
        <v>41349100</v>
      </c>
      <c r="BZ3" s="180">
        <v>696587</v>
      </c>
      <c r="CA3" s="180">
        <v>18896983</v>
      </c>
      <c r="CB3" s="180">
        <v>592918</v>
      </c>
      <c r="CC3" s="180">
        <v>2108959</v>
      </c>
      <c r="CD3" s="180">
        <v>50501106</v>
      </c>
    </row>
    <row r="4" spans="1:82" x14ac:dyDescent="0.3">
      <c r="A4" s="180">
        <v>500</v>
      </c>
      <c r="C4" s="180"/>
      <c r="D4" s="180">
        <v>609059</v>
      </c>
      <c r="E4" s="180">
        <v>182849</v>
      </c>
      <c r="F4" s="180">
        <v>0</v>
      </c>
      <c r="G4" s="180">
        <v>13715</v>
      </c>
      <c r="H4" s="180">
        <v>154657</v>
      </c>
      <c r="I4" s="180">
        <v>17397</v>
      </c>
      <c r="J4" s="180">
        <v>20767</v>
      </c>
      <c r="K4" s="180">
        <v>100113</v>
      </c>
      <c r="L4" s="180">
        <v>943483</v>
      </c>
      <c r="M4" s="180">
        <v>53611950</v>
      </c>
      <c r="N4" s="180">
        <v>0</v>
      </c>
      <c r="O4" s="180">
        <v>626332</v>
      </c>
      <c r="P4" s="180">
        <v>31424</v>
      </c>
      <c r="Q4" s="180">
        <v>408026</v>
      </c>
      <c r="R4" s="180">
        <v>4498</v>
      </c>
      <c r="S4" s="180">
        <v>50522</v>
      </c>
      <c r="T4" s="180">
        <v>42532</v>
      </c>
      <c r="U4" s="180">
        <v>0</v>
      </c>
      <c r="V4" s="180">
        <v>487658</v>
      </c>
      <c r="W4" s="180">
        <v>0</v>
      </c>
      <c r="X4" s="180">
        <v>0</v>
      </c>
      <c r="Y4" s="180">
        <v>151074</v>
      </c>
      <c r="Z4" s="180">
        <v>3875585</v>
      </c>
      <c r="AA4" s="180">
        <v>3095862</v>
      </c>
      <c r="AB4" s="180">
        <v>35892</v>
      </c>
      <c r="AC4" s="180">
        <v>0</v>
      </c>
      <c r="AD4" s="180">
        <v>104157</v>
      </c>
      <c r="AE4" s="180">
        <v>0</v>
      </c>
      <c r="AF4" s="180">
        <v>14087343</v>
      </c>
      <c r="AG4" s="180">
        <v>24886</v>
      </c>
      <c r="AH4" s="180">
        <v>28167</v>
      </c>
      <c r="AI4" s="180">
        <v>622097</v>
      </c>
      <c r="AJ4" s="180">
        <v>69488</v>
      </c>
      <c r="AK4" s="180">
        <v>27159</v>
      </c>
      <c r="AL4" s="180">
        <v>0</v>
      </c>
      <c r="AM4" s="180">
        <v>53692</v>
      </c>
      <c r="AN4" s="180">
        <v>273549</v>
      </c>
      <c r="AO4" s="180">
        <v>0</v>
      </c>
      <c r="AP4" s="180">
        <v>154322</v>
      </c>
      <c r="AQ4" s="180">
        <v>127032</v>
      </c>
      <c r="AR4" s="180">
        <v>0</v>
      </c>
      <c r="AS4" s="180">
        <v>0</v>
      </c>
      <c r="AT4" s="180">
        <v>89998</v>
      </c>
      <c r="AU4" s="180">
        <v>82873549</v>
      </c>
      <c r="AV4" s="180">
        <v>15021737</v>
      </c>
      <c r="AW4" s="180">
        <v>3290</v>
      </c>
      <c r="AX4" s="180">
        <v>49090</v>
      </c>
      <c r="AY4" s="180">
        <v>93153</v>
      </c>
      <c r="AZ4" s="180">
        <v>89027</v>
      </c>
      <c r="BA4" s="180">
        <v>0</v>
      </c>
      <c r="BB4" s="180">
        <v>51666</v>
      </c>
      <c r="BC4" s="180">
        <v>0</v>
      </c>
      <c r="BD4" s="180">
        <v>3204</v>
      </c>
      <c r="BE4" s="180">
        <v>11362</v>
      </c>
      <c r="BF4" s="180">
        <v>1398994</v>
      </c>
      <c r="BG4" s="180">
        <v>33214</v>
      </c>
      <c r="BH4" s="180">
        <v>859640</v>
      </c>
      <c r="BI4" s="180">
        <v>296556</v>
      </c>
      <c r="BJ4" s="180">
        <v>76674</v>
      </c>
      <c r="BK4" s="180">
        <v>0</v>
      </c>
      <c r="BL4" s="180">
        <v>1349928</v>
      </c>
      <c r="BM4" s="180">
        <v>3618983</v>
      </c>
      <c r="BN4" s="180">
        <v>155876</v>
      </c>
      <c r="BO4" s="180">
        <v>4393072</v>
      </c>
      <c r="BP4" s="180">
        <v>19552639</v>
      </c>
      <c r="BQ4" s="180">
        <v>42543</v>
      </c>
      <c r="BR4" s="180">
        <v>6937140</v>
      </c>
      <c r="BS4" s="180">
        <v>309482</v>
      </c>
      <c r="BT4" s="180">
        <v>0</v>
      </c>
      <c r="BU4" s="180">
        <v>71783</v>
      </c>
      <c r="BV4" s="180">
        <v>120049</v>
      </c>
      <c r="BW4" s="180">
        <v>5976269</v>
      </c>
      <c r="BX4" s="180">
        <v>17887</v>
      </c>
      <c r="BY4" s="180">
        <v>62502814</v>
      </c>
      <c r="BZ4" s="180">
        <v>26327</v>
      </c>
      <c r="CA4" s="180">
        <v>91159</v>
      </c>
      <c r="CB4" s="180">
        <v>45047</v>
      </c>
      <c r="CC4" s="180">
        <v>129314</v>
      </c>
      <c r="CD4" s="180">
        <v>30210225</v>
      </c>
    </row>
    <row r="5" spans="1:82" x14ac:dyDescent="0.3">
      <c r="A5" s="180">
        <v>385</v>
      </c>
      <c r="B5" s="863"/>
      <c r="D5" s="180">
        <v>4472566</v>
      </c>
      <c r="E5" s="180">
        <v>3096087</v>
      </c>
      <c r="F5" s="180">
        <v>2287125</v>
      </c>
      <c r="G5" s="180">
        <v>2004959</v>
      </c>
      <c r="H5" s="180">
        <v>1556364</v>
      </c>
      <c r="I5" s="180">
        <v>749572</v>
      </c>
      <c r="J5" s="180">
        <v>208614</v>
      </c>
      <c r="K5" s="180">
        <v>645198</v>
      </c>
      <c r="L5" s="180">
        <v>18312863</v>
      </c>
      <c r="M5" s="180">
        <v>667626375</v>
      </c>
      <c r="N5" s="180">
        <v>7363766</v>
      </c>
      <c r="O5" s="180">
        <v>27677961</v>
      </c>
      <c r="P5" s="180">
        <v>963467</v>
      </c>
      <c r="Q5" s="180">
        <v>31309356</v>
      </c>
      <c r="R5" s="180">
        <v>333898</v>
      </c>
      <c r="S5" s="180">
        <v>1068129</v>
      </c>
      <c r="T5" s="180">
        <v>2543689</v>
      </c>
      <c r="U5" s="180">
        <v>3145979</v>
      </c>
      <c r="V5" s="180">
        <v>13106635</v>
      </c>
      <c r="W5" s="180">
        <v>0</v>
      </c>
      <c r="X5" s="180">
        <v>0</v>
      </c>
      <c r="Y5" s="180">
        <v>2135923</v>
      </c>
      <c r="Z5" s="180">
        <v>215904674</v>
      </c>
      <c r="AA5" s="180">
        <v>9774908</v>
      </c>
      <c r="AB5" s="180">
        <v>1371569</v>
      </c>
      <c r="AC5" s="180">
        <v>150012874</v>
      </c>
      <c r="AD5" s="180">
        <v>2282943</v>
      </c>
      <c r="AE5" s="180">
        <v>0</v>
      </c>
      <c r="AF5" s="180">
        <v>286027009</v>
      </c>
      <c r="AG5" s="180">
        <v>1217780</v>
      </c>
      <c r="AH5" s="180">
        <v>542952</v>
      </c>
      <c r="AI5" s="180">
        <v>10441964</v>
      </c>
      <c r="AJ5" s="180">
        <v>1835292</v>
      </c>
      <c r="AK5" s="180">
        <v>785511</v>
      </c>
      <c r="AL5" s="180">
        <v>0</v>
      </c>
      <c r="AM5" s="180">
        <v>1317607</v>
      </c>
      <c r="AN5" s="180">
        <v>40104376</v>
      </c>
      <c r="AO5" s="180">
        <v>72159</v>
      </c>
      <c r="AP5" s="180">
        <v>11417436</v>
      </c>
      <c r="AQ5" s="180">
        <v>6329086</v>
      </c>
      <c r="AR5" s="180">
        <v>1607289</v>
      </c>
      <c r="AS5" s="180">
        <v>0</v>
      </c>
      <c r="AT5" s="180">
        <v>1094768</v>
      </c>
      <c r="AU5" s="180">
        <v>1001839150</v>
      </c>
      <c r="AV5" s="180">
        <v>373809601</v>
      </c>
      <c r="AW5" s="180">
        <v>3495344</v>
      </c>
      <c r="AX5" s="180">
        <v>778117</v>
      </c>
      <c r="AY5" s="180">
        <v>666513</v>
      </c>
      <c r="AZ5" s="180">
        <v>320471</v>
      </c>
      <c r="BA5" s="180">
        <v>0</v>
      </c>
      <c r="BB5" s="180">
        <v>14401543</v>
      </c>
      <c r="BC5" s="180">
        <v>1942202</v>
      </c>
      <c r="BD5" s="180">
        <v>451766</v>
      </c>
      <c r="BE5" s="180">
        <v>166311</v>
      </c>
      <c r="BF5" s="180">
        <v>58578074</v>
      </c>
      <c r="BG5" s="180">
        <v>113797</v>
      </c>
      <c r="BH5" s="180">
        <v>31562153</v>
      </c>
      <c r="BI5" s="180">
        <v>9195142</v>
      </c>
      <c r="BJ5" s="180">
        <v>1192167</v>
      </c>
      <c r="BK5" s="180">
        <v>745239</v>
      </c>
      <c r="BL5" s="180">
        <v>39959749</v>
      </c>
      <c r="BM5" s="180">
        <v>57736333</v>
      </c>
      <c r="BN5" s="180">
        <v>3573019</v>
      </c>
      <c r="BO5" s="180">
        <v>198456477</v>
      </c>
      <c r="BP5" s="180">
        <v>396417545</v>
      </c>
      <c r="BQ5" s="180">
        <v>1301426</v>
      </c>
      <c r="BR5" s="180">
        <v>34862480</v>
      </c>
      <c r="BS5" s="180">
        <v>6240711</v>
      </c>
      <c r="BT5" s="180">
        <v>0</v>
      </c>
      <c r="BU5" s="180">
        <v>1584377</v>
      </c>
      <c r="BV5" s="180">
        <v>1651553</v>
      </c>
      <c r="BW5" s="180">
        <v>22116764</v>
      </c>
      <c r="BX5" s="180">
        <v>4817655</v>
      </c>
      <c r="BY5" s="180">
        <v>269930336</v>
      </c>
      <c r="BZ5" s="180">
        <v>1477977</v>
      </c>
      <c r="CA5" s="180">
        <v>52723106</v>
      </c>
      <c r="CB5" s="180">
        <v>1395736</v>
      </c>
      <c r="CC5" s="180">
        <v>7368597</v>
      </c>
      <c r="CD5" s="180">
        <v>212132085</v>
      </c>
    </row>
    <row r="6" spans="1:82" x14ac:dyDescent="0.3">
      <c r="A6" s="180">
        <v>575</v>
      </c>
      <c r="D6" s="180">
        <v>0</v>
      </c>
      <c r="E6" s="180">
        <v>0</v>
      </c>
      <c r="F6" s="180">
        <v>0</v>
      </c>
      <c r="G6" s="180">
        <v>0</v>
      </c>
      <c r="H6" s="180">
        <v>0</v>
      </c>
      <c r="I6" s="180">
        <v>5018</v>
      </c>
      <c r="J6" s="180">
        <v>0</v>
      </c>
      <c r="K6" s="180">
        <v>468</v>
      </c>
      <c r="L6" s="180">
        <v>0</v>
      </c>
      <c r="M6" s="180">
        <v>0</v>
      </c>
      <c r="N6" s="180">
        <v>0</v>
      </c>
      <c r="O6" s="180">
        <v>0</v>
      </c>
      <c r="P6" s="180">
        <v>8760</v>
      </c>
      <c r="Q6" s="180">
        <v>6686</v>
      </c>
      <c r="R6" s="180">
        <v>0</v>
      </c>
      <c r="S6" s="180">
        <v>0</v>
      </c>
      <c r="T6" s="180">
        <v>0</v>
      </c>
      <c r="U6" s="180">
        <v>0</v>
      </c>
      <c r="V6" s="180">
        <v>0</v>
      </c>
      <c r="W6" s="180">
        <v>0</v>
      </c>
      <c r="X6" s="180">
        <v>0</v>
      </c>
      <c r="Y6" s="180">
        <v>0</v>
      </c>
      <c r="Z6" s="180">
        <v>0</v>
      </c>
      <c r="AA6" s="180">
        <v>0</v>
      </c>
      <c r="AB6" s="180">
        <v>0</v>
      </c>
      <c r="AC6" s="180">
        <v>0</v>
      </c>
      <c r="AD6" s="180">
        <v>0</v>
      </c>
      <c r="AE6" s="180">
        <v>0</v>
      </c>
      <c r="AF6" s="180">
        <v>0</v>
      </c>
      <c r="AG6" s="180">
        <v>0</v>
      </c>
      <c r="AH6" s="180">
        <v>0</v>
      </c>
      <c r="AI6" s="180">
        <v>0</v>
      </c>
      <c r="AJ6" s="180">
        <v>0</v>
      </c>
      <c r="AK6" s="180">
        <v>579</v>
      </c>
      <c r="AL6" s="180">
        <v>0</v>
      </c>
      <c r="AM6" s="180">
        <v>0</v>
      </c>
      <c r="AN6" s="180">
        <v>0</v>
      </c>
      <c r="AO6" s="180">
        <v>0</v>
      </c>
      <c r="AP6" s="180">
        <v>0</v>
      </c>
      <c r="AQ6" s="180">
        <v>0</v>
      </c>
      <c r="AR6" s="180">
        <v>0</v>
      </c>
      <c r="AS6" s="180">
        <v>0</v>
      </c>
      <c r="AT6" s="180">
        <v>0</v>
      </c>
      <c r="AU6" s="180">
        <v>0</v>
      </c>
      <c r="AV6" s="180">
        <v>688196</v>
      </c>
      <c r="AW6" s="180">
        <v>0</v>
      </c>
      <c r="AX6" s="180">
        <v>29161</v>
      </c>
      <c r="AY6" s="180">
        <v>2286</v>
      </c>
      <c r="AZ6" s="180">
        <v>0</v>
      </c>
      <c r="BA6" s="180">
        <v>0</v>
      </c>
      <c r="BB6" s="180">
        <v>0</v>
      </c>
      <c r="BC6" s="180">
        <v>0</v>
      </c>
      <c r="BD6" s="180">
        <v>0</v>
      </c>
      <c r="BE6" s="180">
        <v>4689</v>
      </c>
      <c r="BF6" s="180">
        <v>0</v>
      </c>
      <c r="BG6" s="180">
        <v>0</v>
      </c>
      <c r="BH6" s="180">
        <v>0</v>
      </c>
      <c r="BI6" s="180">
        <v>22263</v>
      </c>
      <c r="BJ6" s="180">
        <v>0</v>
      </c>
      <c r="BK6" s="180">
        <v>0</v>
      </c>
      <c r="BL6" s="180">
        <v>0</v>
      </c>
      <c r="BM6" s="180">
        <v>0</v>
      </c>
      <c r="BN6" s="180">
        <v>0</v>
      </c>
      <c r="BO6" s="180">
        <v>1214168</v>
      </c>
      <c r="BP6" s="180">
        <v>0</v>
      </c>
      <c r="BQ6" s="180">
        <v>0</v>
      </c>
      <c r="BR6" s="180">
        <v>0</v>
      </c>
      <c r="BS6" s="180">
        <v>0</v>
      </c>
      <c r="BT6" s="180">
        <v>0</v>
      </c>
      <c r="BU6" s="180">
        <v>0</v>
      </c>
      <c r="BV6" s="180">
        <v>0</v>
      </c>
      <c r="BW6" s="180">
        <v>0</v>
      </c>
      <c r="BX6" s="180">
        <v>0</v>
      </c>
      <c r="BY6" s="180">
        <v>0</v>
      </c>
      <c r="BZ6" s="180">
        <v>0</v>
      </c>
      <c r="CA6" s="180">
        <v>0</v>
      </c>
      <c r="CB6" s="180">
        <v>40100</v>
      </c>
      <c r="CC6" s="180">
        <v>0</v>
      </c>
      <c r="CD6" s="180">
        <v>4733786</v>
      </c>
    </row>
    <row r="7" spans="1:82" x14ac:dyDescent="0.3">
      <c r="A7" s="180">
        <v>576</v>
      </c>
      <c r="B7" s="863"/>
      <c r="D7" s="180">
        <v>0</v>
      </c>
      <c r="E7" s="180">
        <v>0</v>
      </c>
      <c r="F7" s="180">
        <v>0</v>
      </c>
      <c r="G7" s="180">
        <v>40582</v>
      </c>
      <c r="H7" s="180">
        <v>110687</v>
      </c>
      <c r="I7" s="180">
        <v>0</v>
      </c>
      <c r="J7" s="180">
        <v>0</v>
      </c>
      <c r="K7" s="180">
        <v>0</v>
      </c>
      <c r="L7" s="180">
        <v>91125</v>
      </c>
      <c r="M7" s="180">
        <v>0</v>
      </c>
      <c r="N7" s="180">
        <v>0</v>
      </c>
      <c r="O7" s="180">
        <v>0</v>
      </c>
      <c r="P7" s="180">
        <v>0</v>
      </c>
      <c r="Q7" s="180">
        <v>0</v>
      </c>
      <c r="R7" s="180">
        <v>0</v>
      </c>
      <c r="S7" s="180">
        <v>0</v>
      </c>
      <c r="T7" s="180">
        <v>0</v>
      </c>
      <c r="U7" s="180">
        <v>0</v>
      </c>
      <c r="V7" s="180">
        <v>0</v>
      </c>
      <c r="W7" s="180">
        <v>0</v>
      </c>
      <c r="X7" s="180">
        <v>0</v>
      </c>
      <c r="Y7" s="180">
        <v>163528</v>
      </c>
      <c r="Z7" s="180">
        <v>0</v>
      </c>
      <c r="AA7" s="180">
        <v>0</v>
      </c>
      <c r="AB7" s="180">
        <v>0</v>
      </c>
      <c r="AC7" s="180">
        <v>0</v>
      </c>
      <c r="AD7" s="180">
        <v>0</v>
      </c>
      <c r="AE7" s="180">
        <v>0</v>
      </c>
      <c r="AF7" s="180">
        <v>2351268</v>
      </c>
      <c r="AG7" s="180">
        <v>386</v>
      </c>
      <c r="AH7" s="180">
        <v>0</v>
      </c>
      <c r="AI7" s="180">
        <v>0</v>
      </c>
      <c r="AJ7" s="180">
        <v>0</v>
      </c>
      <c r="AK7" s="180">
        <v>0</v>
      </c>
      <c r="AL7" s="180">
        <v>0</v>
      </c>
      <c r="AM7" s="180">
        <v>0</v>
      </c>
      <c r="AN7" s="180">
        <v>8646</v>
      </c>
      <c r="AO7" s="180">
        <v>0</v>
      </c>
      <c r="AP7" s="180">
        <v>0</v>
      </c>
      <c r="AQ7" s="180">
        <v>0</v>
      </c>
      <c r="AR7" s="180">
        <v>0</v>
      </c>
      <c r="AS7" s="180">
        <v>0</v>
      </c>
      <c r="AT7" s="180">
        <v>0</v>
      </c>
      <c r="AU7" s="180">
        <v>8720182</v>
      </c>
      <c r="AV7" s="180">
        <v>0</v>
      </c>
      <c r="AW7" s="180">
        <v>0</v>
      </c>
      <c r="AX7" s="180">
        <v>0</v>
      </c>
      <c r="AY7" s="180">
        <v>0</v>
      </c>
      <c r="AZ7" s="180">
        <v>0</v>
      </c>
      <c r="BA7" s="180">
        <v>0</v>
      </c>
      <c r="BB7" s="180">
        <v>0</v>
      </c>
      <c r="BC7" s="180">
        <v>0</v>
      </c>
      <c r="BD7" s="180">
        <v>0</v>
      </c>
      <c r="BE7" s="180">
        <v>0</v>
      </c>
      <c r="BF7" s="180">
        <v>0</v>
      </c>
      <c r="BG7" s="180">
        <v>0</v>
      </c>
      <c r="BH7" s="180">
        <v>0</v>
      </c>
      <c r="BI7" s="180">
        <v>0</v>
      </c>
      <c r="BJ7" s="180">
        <v>0</v>
      </c>
      <c r="BK7" s="180">
        <v>0</v>
      </c>
      <c r="BL7" s="180">
        <v>0</v>
      </c>
      <c r="BM7" s="180">
        <v>0</v>
      </c>
      <c r="BN7" s="180">
        <v>0</v>
      </c>
      <c r="BO7" s="180">
        <v>0</v>
      </c>
      <c r="BP7" s="180">
        <v>13332020</v>
      </c>
      <c r="BQ7" s="180">
        <v>0</v>
      </c>
      <c r="BR7" s="180">
        <v>0</v>
      </c>
      <c r="BS7" s="180">
        <v>0</v>
      </c>
      <c r="BT7" s="180">
        <v>0</v>
      </c>
      <c r="BU7" s="180">
        <v>0</v>
      </c>
      <c r="BV7" s="180">
        <v>0</v>
      </c>
      <c r="BW7" s="180">
        <v>0</v>
      </c>
      <c r="BX7" s="180">
        <v>0</v>
      </c>
      <c r="BY7" s="180">
        <v>0</v>
      </c>
      <c r="BZ7" s="180">
        <v>184127</v>
      </c>
      <c r="CA7" s="180">
        <v>0</v>
      </c>
      <c r="CB7" s="180">
        <v>0</v>
      </c>
      <c r="CC7" s="180">
        <v>0</v>
      </c>
      <c r="CD7" s="180">
        <v>0</v>
      </c>
    </row>
    <row r="8" spans="1:82" x14ac:dyDescent="0.3">
      <c r="A8" s="180">
        <v>626</v>
      </c>
      <c r="C8" s="180"/>
      <c r="D8" s="180">
        <v>989316</v>
      </c>
      <c r="E8" s="180">
        <v>88254</v>
      </c>
      <c r="F8" s="180">
        <v>32698</v>
      </c>
      <c r="G8" s="180">
        <v>57018</v>
      </c>
      <c r="H8" s="180">
        <v>129259</v>
      </c>
      <c r="I8" s="180">
        <v>3679</v>
      </c>
      <c r="J8" s="180">
        <v>467</v>
      </c>
      <c r="K8" s="180">
        <v>205</v>
      </c>
      <c r="L8" s="180">
        <v>1238678</v>
      </c>
      <c r="M8" s="180">
        <v>66777488</v>
      </c>
      <c r="N8" s="180">
        <v>34516</v>
      </c>
      <c r="O8" s="180">
        <v>592072</v>
      </c>
      <c r="P8" s="180">
        <v>9810</v>
      </c>
      <c r="Q8" s="180">
        <v>1096260</v>
      </c>
      <c r="R8" s="180">
        <v>4320</v>
      </c>
      <c r="S8" s="180">
        <v>15602</v>
      </c>
      <c r="T8" s="180">
        <v>108424</v>
      </c>
      <c r="U8" s="180">
        <v>42970</v>
      </c>
      <c r="V8" s="180">
        <v>471248</v>
      </c>
      <c r="W8" s="180">
        <v>0</v>
      </c>
      <c r="X8" s="180">
        <v>0</v>
      </c>
      <c r="Y8" s="180">
        <v>259557</v>
      </c>
      <c r="Z8" s="180">
        <v>6592072</v>
      </c>
      <c r="AA8" s="180">
        <v>2871</v>
      </c>
      <c r="AB8" s="180">
        <v>76010</v>
      </c>
      <c r="AC8" s="180">
        <v>7185983</v>
      </c>
      <c r="AD8" s="180">
        <v>1006275</v>
      </c>
      <c r="AE8" s="180">
        <v>0</v>
      </c>
      <c r="AF8" s="180">
        <v>26437056</v>
      </c>
      <c r="AG8" s="180">
        <v>11484</v>
      </c>
      <c r="AH8" s="180">
        <v>6589</v>
      </c>
      <c r="AI8" s="180">
        <v>370009</v>
      </c>
      <c r="AJ8" s="180">
        <v>46786</v>
      </c>
      <c r="AK8" s="180">
        <v>3298</v>
      </c>
      <c r="AL8" s="180">
        <v>0</v>
      </c>
      <c r="AM8" s="180">
        <v>0</v>
      </c>
      <c r="AN8" s="180">
        <v>1021841</v>
      </c>
      <c r="AO8" s="180">
        <v>150</v>
      </c>
      <c r="AP8" s="180">
        <v>191396</v>
      </c>
      <c r="AQ8" s="180">
        <v>139953</v>
      </c>
      <c r="AR8" s="180">
        <v>119148</v>
      </c>
      <c r="AS8" s="180">
        <v>0</v>
      </c>
      <c r="AT8" s="180">
        <v>13823</v>
      </c>
      <c r="AU8" s="180">
        <v>138551813</v>
      </c>
      <c r="AV8" s="180">
        <v>14661670</v>
      </c>
      <c r="AW8" s="180">
        <v>203663</v>
      </c>
      <c r="AX8" s="180">
        <v>9005</v>
      </c>
      <c r="AY8" s="180">
        <v>11666</v>
      </c>
      <c r="AZ8" s="180">
        <v>6168</v>
      </c>
      <c r="BA8" s="180">
        <v>0</v>
      </c>
      <c r="BB8" s="180">
        <v>171674</v>
      </c>
      <c r="BC8" s="180">
        <v>0</v>
      </c>
      <c r="BD8" s="180">
        <v>8163</v>
      </c>
      <c r="BE8" s="180">
        <v>2748</v>
      </c>
      <c r="BF8" s="180">
        <v>3286491</v>
      </c>
      <c r="BG8" s="180">
        <v>0</v>
      </c>
      <c r="BH8" s="180">
        <v>730836</v>
      </c>
      <c r="BI8" s="180">
        <v>194308</v>
      </c>
      <c r="BJ8" s="180">
        <v>11893</v>
      </c>
      <c r="BK8" s="180">
        <v>479</v>
      </c>
      <c r="BL8" s="180">
        <v>2115027</v>
      </c>
      <c r="BM8" s="180">
        <v>2391957</v>
      </c>
      <c r="BN8" s="180">
        <v>349356</v>
      </c>
      <c r="BO8" s="180">
        <v>16479637</v>
      </c>
      <c r="BP8" s="180">
        <v>50524241</v>
      </c>
      <c r="BQ8" s="180">
        <v>30683</v>
      </c>
      <c r="BR8" s="180">
        <v>1536543</v>
      </c>
      <c r="BS8" s="180">
        <v>73698</v>
      </c>
      <c r="BT8" s="180">
        <v>0</v>
      </c>
      <c r="BU8" s="180">
        <v>10948</v>
      </c>
      <c r="BV8" s="180">
        <v>7898</v>
      </c>
      <c r="BW8" s="180">
        <v>1621313</v>
      </c>
      <c r="BX8" s="180">
        <v>154166</v>
      </c>
      <c r="BY8" s="180">
        <v>11905004</v>
      </c>
      <c r="BZ8" s="180">
        <v>379948</v>
      </c>
      <c r="CA8" s="180">
        <v>2939095</v>
      </c>
      <c r="CB8" s="180">
        <v>38576</v>
      </c>
      <c r="CC8" s="180">
        <v>278543</v>
      </c>
      <c r="CD8" s="180">
        <v>14490735</v>
      </c>
    </row>
    <row r="9" spans="1:82" x14ac:dyDescent="0.3">
      <c r="A9" s="180">
        <v>627</v>
      </c>
      <c r="C9" s="180"/>
      <c r="D9" s="180">
        <v>0</v>
      </c>
      <c r="E9" s="180">
        <v>0</v>
      </c>
      <c r="F9" s="180">
        <v>0</v>
      </c>
      <c r="G9" s="180">
        <v>0</v>
      </c>
      <c r="H9" s="180">
        <v>0</v>
      </c>
      <c r="I9" s="180">
        <v>0</v>
      </c>
      <c r="J9" s="180">
        <v>0</v>
      </c>
      <c r="K9" s="180">
        <v>0</v>
      </c>
      <c r="L9" s="180">
        <v>0</v>
      </c>
      <c r="M9" s="180">
        <v>0</v>
      </c>
      <c r="N9" s="180">
        <v>0</v>
      </c>
      <c r="O9" s="180">
        <v>0</v>
      </c>
      <c r="P9" s="180">
        <v>0</v>
      </c>
      <c r="Q9" s="180">
        <v>0</v>
      </c>
      <c r="R9" s="180">
        <v>0</v>
      </c>
      <c r="S9" s="180">
        <v>0</v>
      </c>
      <c r="T9" s="180">
        <v>43159</v>
      </c>
      <c r="U9" s="180">
        <v>0</v>
      </c>
      <c r="V9" s="180">
        <v>0</v>
      </c>
      <c r="W9" s="180">
        <v>0</v>
      </c>
      <c r="X9" s="180">
        <v>0</v>
      </c>
      <c r="Y9" s="180">
        <v>43263</v>
      </c>
      <c r="Z9" s="180">
        <v>0</v>
      </c>
      <c r="AA9" s="180">
        <v>0</v>
      </c>
      <c r="AB9" s="180">
        <v>0</v>
      </c>
      <c r="AC9" s="180">
        <v>0</v>
      </c>
      <c r="AD9" s="180">
        <v>0</v>
      </c>
      <c r="AE9" s="180">
        <v>0</v>
      </c>
      <c r="AF9" s="180">
        <v>0</v>
      </c>
      <c r="AG9" s="180">
        <v>0</v>
      </c>
      <c r="AH9" s="180">
        <v>0</v>
      </c>
      <c r="AI9" s="180">
        <v>0</v>
      </c>
      <c r="AJ9" s="180">
        <v>0</v>
      </c>
      <c r="AK9" s="180">
        <v>0</v>
      </c>
      <c r="AL9" s="180">
        <v>0</v>
      </c>
      <c r="AM9" s="180">
        <v>0</v>
      </c>
      <c r="AN9" s="180">
        <v>0</v>
      </c>
      <c r="AO9" s="180">
        <v>0</v>
      </c>
      <c r="AP9" s="180">
        <v>0</v>
      </c>
      <c r="AQ9" s="180">
        <v>0</v>
      </c>
      <c r="AR9" s="180">
        <v>0</v>
      </c>
      <c r="AS9" s="180">
        <v>0</v>
      </c>
      <c r="AT9" s="180">
        <v>0</v>
      </c>
      <c r="AU9" s="180">
        <v>0</v>
      </c>
      <c r="AV9" s="180">
        <v>0</v>
      </c>
      <c r="AW9" s="180">
        <v>0</v>
      </c>
      <c r="AX9" s="180">
        <v>0</v>
      </c>
      <c r="AY9" s="180">
        <v>0</v>
      </c>
      <c r="AZ9" s="180">
        <v>0</v>
      </c>
      <c r="BA9" s="180">
        <v>0</v>
      </c>
      <c r="BB9" s="180">
        <v>0</v>
      </c>
      <c r="BC9" s="180">
        <v>0</v>
      </c>
      <c r="BD9" s="180">
        <v>0</v>
      </c>
      <c r="BE9" s="180">
        <v>0</v>
      </c>
      <c r="BF9" s="180">
        <v>0</v>
      </c>
      <c r="BG9" s="180">
        <v>0</v>
      </c>
      <c r="BH9" s="180">
        <v>0</v>
      </c>
      <c r="BI9" s="180">
        <v>0</v>
      </c>
      <c r="BJ9" s="180">
        <v>0</v>
      </c>
      <c r="BK9" s="180">
        <v>0</v>
      </c>
      <c r="BL9" s="180">
        <v>0</v>
      </c>
      <c r="BM9" s="180">
        <v>0</v>
      </c>
      <c r="BN9" s="180">
        <v>0</v>
      </c>
      <c r="BO9" s="180">
        <v>0</v>
      </c>
      <c r="BP9" s="180">
        <v>0</v>
      </c>
      <c r="BQ9" s="180">
        <v>0</v>
      </c>
      <c r="BR9" s="180">
        <v>0</v>
      </c>
      <c r="BS9" s="180">
        <v>0</v>
      </c>
      <c r="BT9" s="180">
        <v>0</v>
      </c>
      <c r="BU9" s="180">
        <v>0</v>
      </c>
      <c r="BV9" s="180">
        <v>0</v>
      </c>
      <c r="BW9" s="180">
        <v>0</v>
      </c>
      <c r="BX9" s="180">
        <v>0</v>
      </c>
      <c r="BY9" s="180">
        <v>0</v>
      </c>
      <c r="BZ9" s="180">
        <v>0</v>
      </c>
      <c r="CA9" s="180">
        <v>0</v>
      </c>
      <c r="CB9" s="180">
        <v>0</v>
      </c>
      <c r="CC9" s="180">
        <v>0</v>
      </c>
      <c r="CD9" s="180">
        <v>0</v>
      </c>
    </row>
    <row r="10" spans="1:82" x14ac:dyDescent="0.3">
      <c r="A10" s="180">
        <v>628</v>
      </c>
      <c r="C10" s="180"/>
      <c r="D10" s="180">
        <v>0</v>
      </c>
      <c r="E10" s="180">
        <v>0</v>
      </c>
      <c r="F10" s="180">
        <v>0</v>
      </c>
      <c r="G10" s="180">
        <v>5300</v>
      </c>
      <c r="H10" s="180">
        <v>0</v>
      </c>
      <c r="I10" s="180">
        <v>0</v>
      </c>
      <c r="J10" s="180">
        <v>0</v>
      </c>
      <c r="K10" s="180">
        <v>0</v>
      </c>
      <c r="L10" s="180">
        <v>103000</v>
      </c>
      <c r="M10" s="180">
        <v>3763802</v>
      </c>
      <c r="N10" s="180">
        <v>12163</v>
      </c>
      <c r="O10" s="180">
        <v>67846</v>
      </c>
      <c r="P10" s="180">
        <v>0</v>
      </c>
      <c r="Q10" s="180">
        <v>200000</v>
      </c>
      <c r="R10" s="180">
        <v>0</v>
      </c>
      <c r="S10" s="180">
        <v>1396</v>
      </c>
      <c r="T10" s="180">
        <v>25034</v>
      </c>
      <c r="U10" s="180">
        <v>12706</v>
      </c>
      <c r="V10" s="180">
        <v>49569</v>
      </c>
      <c r="W10" s="180">
        <v>0</v>
      </c>
      <c r="X10" s="180">
        <v>0</v>
      </c>
      <c r="Y10" s="180">
        <v>0</v>
      </c>
      <c r="Z10" s="180">
        <v>278172</v>
      </c>
      <c r="AA10" s="180">
        <v>0</v>
      </c>
      <c r="AB10" s="180">
        <v>6579</v>
      </c>
      <c r="AC10" s="180">
        <v>0</v>
      </c>
      <c r="AD10" s="180">
        <v>8914</v>
      </c>
      <c r="AE10" s="180">
        <v>0</v>
      </c>
      <c r="AF10" s="180">
        <v>2406951</v>
      </c>
      <c r="AG10" s="180">
        <v>0</v>
      </c>
      <c r="AH10" s="180">
        <v>0</v>
      </c>
      <c r="AI10" s="180">
        <v>0</v>
      </c>
      <c r="AJ10" s="180">
        <v>15561</v>
      </c>
      <c r="AK10" s="180">
        <v>0</v>
      </c>
      <c r="AL10" s="180">
        <v>0</v>
      </c>
      <c r="AM10" s="180">
        <v>0</v>
      </c>
      <c r="AN10" s="180">
        <v>0</v>
      </c>
      <c r="AO10" s="180">
        <v>0</v>
      </c>
      <c r="AP10" s="180">
        <v>87177</v>
      </c>
      <c r="AQ10" s="180">
        <v>0</v>
      </c>
      <c r="AR10" s="180">
        <v>0</v>
      </c>
      <c r="AS10" s="180">
        <v>0</v>
      </c>
      <c r="AT10" s="180">
        <v>2500</v>
      </c>
      <c r="AU10" s="180">
        <v>7649646</v>
      </c>
      <c r="AV10" s="180">
        <v>2723307</v>
      </c>
      <c r="AW10" s="180">
        <v>23000</v>
      </c>
      <c r="AX10" s="180">
        <v>0</v>
      </c>
      <c r="AY10" s="180">
        <v>0</v>
      </c>
      <c r="AZ10" s="180">
        <v>0</v>
      </c>
      <c r="BA10" s="180">
        <v>0</v>
      </c>
      <c r="BB10" s="180">
        <v>88236</v>
      </c>
      <c r="BC10" s="180">
        <v>0</v>
      </c>
      <c r="BD10" s="180">
        <v>0</v>
      </c>
      <c r="BE10" s="180">
        <v>0</v>
      </c>
      <c r="BF10" s="180">
        <v>481854</v>
      </c>
      <c r="BG10" s="180">
        <v>0</v>
      </c>
      <c r="BH10" s="180">
        <v>38828</v>
      </c>
      <c r="BI10" s="180">
        <v>62650</v>
      </c>
      <c r="BJ10" s="180">
        <v>0</v>
      </c>
      <c r="BK10" s="180">
        <v>0</v>
      </c>
      <c r="BL10" s="180">
        <v>146285</v>
      </c>
      <c r="BM10" s="180">
        <v>0</v>
      </c>
      <c r="BN10" s="180">
        <v>4175</v>
      </c>
      <c r="BO10" s="180">
        <v>1235435</v>
      </c>
      <c r="BP10" s="180">
        <v>3456696</v>
      </c>
      <c r="BQ10" s="180">
        <v>0</v>
      </c>
      <c r="BR10" s="180">
        <v>145036</v>
      </c>
      <c r="BS10" s="180">
        <v>10902</v>
      </c>
      <c r="BT10" s="180">
        <v>0</v>
      </c>
      <c r="BU10" s="180">
        <v>3684</v>
      </c>
      <c r="BV10" s="180">
        <v>0</v>
      </c>
      <c r="BW10" s="180">
        <v>26107</v>
      </c>
      <c r="BX10" s="180">
        <v>0</v>
      </c>
      <c r="BY10" s="180">
        <v>508875</v>
      </c>
      <c r="BZ10" s="180">
        <v>0</v>
      </c>
      <c r="CA10" s="180">
        <v>459559</v>
      </c>
      <c r="CB10" s="180">
        <v>0</v>
      </c>
      <c r="CC10" s="180">
        <v>26000</v>
      </c>
      <c r="CD10" s="180">
        <v>872202</v>
      </c>
    </row>
    <row r="11" spans="1:82" x14ac:dyDescent="0.3">
      <c r="A11" s="180">
        <v>629</v>
      </c>
      <c r="C11" s="180"/>
      <c r="D11" s="180">
        <v>0</v>
      </c>
      <c r="E11" s="180">
        <v>0</v>
      </c>
      <c r="F11" s="180">
        <v>0</v>
      </c>
      <c r="G11" s="180">
        <v>0</v>
      </c>
      <c r="H11" s="180">
        <v>0</v>
      </c>
      <c r="I11" s="180">
        <v>0</v>
      </c>
      <c r="J11" s="180">
        <v>0</v>
      </c>
      <c r="K11" s="180">
        <v>0</v>
      </c>
      <c r="L11" s="180">
        <v>0</v>
      </c>
      <c r="M11" s="180">
        <v>0</v>
      </c>
      <c r="N11" s="180">
        <v>0</v>
      </c>
      <c r="O11" s="180">
        <v>0</v>
      </c>
      <c r="P11" s="180">
        <v>0</v>
      </c>
      <c r="Q11" s="180">
        <v>0</v>
      </c>
      <c r="R11" s="180">
        <v>0</v>
      </c>
      <c r="S11" s="180">
        <v>0</v>
      </c>
      <c r="T11" s="180">
        <v>0</v>
      </c>
      <c r="U11" s="180">
        <v>0</v>
      </c>
      <c r="V11" s="180">
        <v>0</v>
      </c>
      <c r="W11" s="180">
        <v>0</v>
      </c>
      <c r="X11" s="180">
        <v>0</v>
      </c>
      <c r="Y11" s="180">
        <v>0</v>
      </c>
      <c r="Z11" s="180">
        <v>0</v>
      </c>
      <c r="AA11" s="180">
        <v>0</v>
      </c>
      <c r="AB11" s="180">
        <v>0</v>
      </c>
      <c r="AC11" s="180">
        <v>0</v>
      </c>
      <c r="AD11" s="180">
        <v>125479</v>
      </c>
      <c r="AE11" s="180">
        <v>0</v>
      </c>
      <c r="AF11" s="180">
        <v>0</v>
      </c>
      <c r="AG11" s="180">
        <v>0</v>
      </c>
      <c r="AH11" s="180">
        <v>0</v>
      </c>
      <c r="AI11" s="180">
        <v>0</v>
      </c>
      <c r="AJ11" s="180">
        <v>0</v>
      </c>
      <c r="AK11" s="180">
        <v>0</v>
      </c>
      <c r="AL11" s="180">
        <v>0</v>
      </c>
      <c r="AM11" s="180">
        <v>0</v>
      </c>
      <c r="AN11" s="180">
        <v>0</v>
      </c>
      <c r="AO11" s="180">
        <v>0</v>
      </c>
      <c r="AP11" s="180">
        <v>0</v>
      </c>
      <c r="AQ11" s="180">
        <v>0</v>
      </c>
      <c r="AR11" s="180">
        <v>0</v>
      </c>
      <c r="AS11" s="180">
        <v>0</v>
      </c>
      <c r="AT11" s="180">
        <v>0</v>
      </c>
      <c r="AU11" s="180">
        <v>0</v>
      </c>
      <c r="AV11" s="180">
        <v>0</v>
      </c>
      <c r="AW11" s="180">
        <v>0</v>
      </c>
      <c r="AX11" s="180">
        <v>0</v>
      </c>
      <c r="AY11" s="180">
        <v>0</v>
      </c>
      <c r="AZ11" s="180">
        <v>0</v>
      </c>
      <c r="BA11" s="180">
        <v>0</v>
      </c>
      <c r="BB11" s="180">
        <v>0</v>
      </c>
      <c r="BC11" s="180">
        <v>0</v>
      </c>
      <c r="BD11" s="180">
        <v>0</v>
      </c>
      <c r="BE11" s="180">
        <v>0</v>
      </c>
      <c r="BF11" s="180">
        <v>0</v>
      </c>
      <c r="BG11" s="180">
        <v>0</v>
      </c>
      <c r="BH11" s="180">
        <v>0</v>
      </c>
      <c r="BI11" s="180">
        <v>0</v>
      </c>
      <c r="BJ11" s="180">
        <v>0</v>
      </c>
      <c r="BK11" s="180">
        <v>0</v>
      </c>
      <c r="BL11" s="180">
        <v>0</v>
      </c>
      <c r="BM11" s="180">
        <v>0</v>
      </c>
      <c r="BN11" s="180">
        <v>0</v>
      </c>
      <c r="BO11" s="180">
        <v>0</v>
      </c>
      <c r="BP11" s="180">
        <v>0</v>
      </c>
      <c r="BQ11" s="180">
        <v>0</v>
      </c>
      <c r="BR11" s="180">
        <v>0</v>
      </c>
      <c r="BS11" s="180">
        <v>0</v>
      </c>
      <c r="BT11" s="180">
        <v>0</v>
      </c>
      <c r="BU11" s="180">
        <v>0</v>
      </c>
      <c r="BV11" s="180">
        <v>0</v>
      </c>
      <c r="BW11" s="180">
        <v>0</v>
      </c>
      <c r="BX11" s="180">
        <v>0</v>
      </c>
      <c r="BY11" s="180">
        <v>0</v>
      </c>
      <c r="BZ11" s="180">
        <v>0</v>
      </c>
      <c r="CA11" s="180">
        <v>0</v>
      </c>
      <c r="CB11" s="180">
        <v>0</v>
      </c>
      <c r="CC11" s="180">
        <v>0</v>
      </c>
      <c r="CD11" s="180">
        <v>0</v>
      </c>
    </row>
    <row r="12" spans="1:82" x14ac:dyDescent="0.3">
      <c r="A12" s="180">
        <v>630</v>
      </c>
      <c r="C12" s="180"/>
      <c r="D12" s="180">
        <v>0</v>
      </c>
      <c r="E12" s="180">
        <v>0</v>
      </c>
      <c r="F12" s="180">
        <v>0</v>
      </c>
      <c r="G12" s="180">
        <v>0</v>
      </c>
      <c r="H12" s="180">
        <v>0</v>
      </c>
      <c r="I12" s="180">
        <v>0</v>
      </c>
      <c r="J12" s="180">
        <v>0</v>
      </c>
      <c r="K12" s="180">
        <v>0</v>
      </c>
      <c r="L12" s="180">
        <v>0</v>
      </c>
      <c r="M12" s="180">
        <v>2338165</v>
      </c>
      <c r="N12" s="180">
        <v>0</v>
      </c>
      <c r="O12" s="180">
        <v>0</v>
      </c>
      <c r="P12" s="180">
        <v>0</v>
      </c>
      <c r="Q12" s="180">
        <v>0</v>
      </c>
      <c r="R12" s="180">
        <v>0</v>
      </c>
      <c r="S12" s="180">
        <v>0</v>
      </c>
      <c r="T12" s="180">
        <v>0</v>
      </c>
      <c r="U12" s="180">
        <v>0</v>
      </c>
      <c r="V12" s="180">
        <v>0</v>
      </c>
      <c r="W12" s="180">
        <v>0</v>
      </c>
      <c r="X12" s="180">
        <v>0</v>
      </c>
      <c r="Y12" s="180">
        <v>0</v>
      </c>
      <c r="Z12" s="180">
        <v>0</v>
      </c>
      <c r="AA12" s="180">
        <v>0</v>
      </c>
      <c r="AB12" s="180">
        <v>0</v>
      </c>
      <c r="AC12" s="180">
        <v>0</v>
      </c>
      <c r="AD12" s="180">
        <v>0</v>
      </c>
      <c r="AE12" s="180">
        <v>0</v>
      </c>
      <c r="AF12" s="180">
        <v>8330962</v>
      </c>
      <c r="AG12" s="180">
        <v>0</v>
      </c>
      <c r="AH12" s="180">
        <v>0</v>
      </c>
      <c r="AI12" s="180">
        <v>0</v>
      </c>
      <c r="AJ12" s="180">
        <v>0</v>
      </c>
      <c r="AK12" s="180">
        <v>0</v>
      </c>
      <c r="AL12" s="180">
        <v>0</v>
      </c>
      <c r="AM12" s="180">
        <v>0</v>
      </c>
      <c r="AN12" s="180">
        <v>13575</v>
      </c>
      <c r="AO12" s="180">
        <v>0</v>
      </c>
      <c r="AP12" s="180">
        <v>0</v>
      </c>
      <c r="AQ12" s="180">
        <v>0</v>
      </c>
      <c r="AR12" s="180">
        <v>0</v>
      </c>
      <c r="AS12" s="180">
        <v>0</v>
      </c>
      <c r="AT12" s="180">
        <v>0</v>
      </c>
      <c r="AU12" s="180">
        <v>5869578</v>
      </c>
      <c r="AV12" s="180">
        <v>1029047</v>
      </c>
      <c r="AW12" s="180">
        <v>0</v>
      </c>
      <c r="AX12" s="180">
        <v>0</v>
      </c>
      <c r="AY12" s="180">
        <v>0</v>
      </c>
      <c r="AZ12" s="180">
        <v>0</v>
      </c>
      <c r="BA12" s="180">
        <v>0</v>
      </c>
      <c r="BB12" s="180">
        <v>0</v>
      </c>
      <c r="BC12" s="180">
        <v>0</v>
      </c>
      <c r="BD12" s="180">
        <v>0</v>
      </c>
      <c r="BE12" s="180">
        <v>0</v>
      </c>
      <c r="BF12" s="180">
        <v>947510</v>
      </c>
      <c r="BG12" s="180">
        <v>0</v>
      </c>
      <c r="BH12" s="180">
        <v>0</v>
      </c>
      <c r="BI12" s="180">
        <v>0</v>
      </c>
      <c r="BJ12" s="180">
        <v>0</v>
      </c>
      <c r="BK12" s="180">
        <v>0</v>
      </c>
      <c r="BL12" s="180">
        <v>0</v>
      </c>
      <c r="BM12" s="180">
        <v>0</v>
      </c>
      <c r="BN12" s="180">
        <v>0</v>
      </c>
      <c r="BO12" s="180">
        <v>77920</v>
      </c>
      <c r="BP12" s="180">
        <v>15590080</v>
      </c>
      <c r="BQ12" s="180">
        <v>0</v>
      </c>
      <c r="BR12" s="180">
        <v>0</v>
      </c>
      <c r="BS12" s="180">
        <v>3900</v>
      </c>
      <c r="BT12" s="180">
        <v>0</v>
      </c>
      <c r="BU12" s="180">
        <v>0</v>
      </c>
      <c r="BV12" s="180">
        <v>0</v>
      </c>
      <c r="BW12" s="180">
        <v>0</v>
      </c>
      <c r="BX12" s="180">
        <v>0</v>
      </c>
      <c r="BY12" s="180">
        <v>0</v>
      </c>
      <c r="BZ12" s="180">
        <v>0</v>
      </c>
      <c r="CA12" s="180">
        <v>0</v>
      </c>
      <c r="CB12" s="180">
        <v>0</v>
      </c>
      <c r="CC12" s="180">
        <v>0</v>
      </c>
      <c r="CD12" s="180">
        <v>291164</v>
      </c>
    </row>
    <row r="13" spans="1:82" x14ac:dyDescent="0.3">
      <c r="A13" s="180">
        <v>631</v>
      </c>
      <c r="C13" s="180"/>
      <c r="D13" s="180">
        <v>0</v>
      </c>
      <c r="E13" s="180">
        <v>0</v>
      </c>
      <c r="F13" s="180">
        <v>0</v>
      </c>
      <c r="G13" s="180">
        <v>0</v>
      </c>
      <c r="H13" s="180">
        <v>0</v>
      </c>
      <c r="I13" s="180">
        <v>0</v>
      </c>
      <c r="J13" s="180">
        <v>0</v>
      </c>
      <c r="K13" s="180">
        <v>0</v>
      </c>
      <c r="L13" s="180">
        <v>0</v>
      </c>
      <c r="M13" s="180">
        <v>0</v>
      </c>
      <c r="N13" s="180">
        <v>0</v>
      </c>
      <c r="O13" s="180">
        <v>0</v>
      </c>
      <c r="P13" s="180">
        <v>0</v>
      </c>
      <c r="Q13" s="180">
        <v>0</v>
      </c>
      <c r="R13" s="180">
        <v>0</v>
      </c>
      <c r="S13" s="180">
        <v>0</v>
      </c>
      <c r="T13" s="180">
        <v>0</v>
      </c>
      <c r="U13" s="180">
        <v>0</v>
      </c>
      <c r="V13" s="180">
        <v>0</v>
      </c>
      <c r="W13" s="180">
        <v>0</v>
      </c>
      <c r="X13" s="180">
        <v>0</v>
      </c>
      <c r="Y13" s="180">
        <v>0</v>
      </c>
      <c r="Z13" s="180">
        <v>0</v>
      </c>
      <c r="AA13" s="180">
        <v>0</v>
      </c>
      <c r="AB13" s="180">
        <v>0</v>
      </c>
      <c r="AC13" s="180">
        <v>0</v>
      </c>
      <c r="AD13" s="180">
        <v>0</v>
      </c>
      <c r="AE13" s="180">
        <v>0</v>
      </c>
      <c r="AF13" s="180">
        <v>0</v>
      </c>
      <c r="AG13" s="180">
        <v>0</v>
      </c>
      <c r="AH13" s="180">
        <v>0</v>
      </c>
      <c r="AI13" s="180">
        <v>0</v>
      </c>
      <c r="AJ13" s="180">
        <v>0</v>
      </c>
      <c r="AK13" s="180">
        <v>0</v>
      </c>
      <c r="AL13" s="180">
        <v>0</v>
      </c>
      <c r="AM13" s="180">
        <v>0</v>
      </c>
      <c r="AN13" s="180">
        <v>0</v>
      </c>
      <c r="AO13" s="180">
        <v>0</v>
      </c>
      <c r="AP13" s="180">
        <v>0</v>
      </c>
      <c r="AQ13" s="180">
        <v>0</v>
      </c>
      <c r="AR13" s="180">
        <v>0</v>
      </c>
      <c r="AS13" s="180">
        <v>0</v>
      </c>
      <c r="AT13" s="180">
        <v>0</v>
      </c>
      <c r="AU13" s="180">
        <v>0</v>
      </c>
      <c r="AV13" s="180">
        <v>0</v>
      </c>
      <c r="AW13" s="180">
        <v>0</v>
      </c>
      <c r="AX13" s="180">
        <v>0</v>
      </c>
      <c r="AY13" s="180">
        <v>0</v>
      </c>
      <c r="AZ13" s="180">
        <v>0</v>
      </c>
      <c r="BA13" s="180">
        <v>0</v>
      </c>
      <c r="BB13" s="180">
        <v>0</v>
      </c>
      <c r="BC13" s="180">
        <v>0</v>
      </c>
      <c r="BD13" s="180">
        <v>0</v>
      </c>
      <c r="BE13" s="180">
        <v>0</v>
      </c>
      <c r="BF13" s="180">
        <v>0</v>
      </c>
      <c r="BG13" s="180">
        <v>0</v>
      </c>
      <c r="BH13" s="180">
        <v>0</v>
      </c>
      <c r="BI13" s="180">
        <v>0</v>
      </c>
      <c r="BJ13" s="180">
        <v>0</v>
      </c>
      <c r="BK13" s="180">
        <v>0</v>
      </c>
      <c r="BL13" s="180">
        <v>0</v>
      </c>
      <c r="BM13" s="180">
        <v>0</v>
      </c>
      <c r="BN13" s="180">
        <v>0</v>
      </c>
      <c r="BO13" s="180">
        <v>0</v>
      </c>
      <c r="BP13" s="180">
        <v>0</v>
      </c>
      <c r="BQ13" s="180">
        <v>0</v>
      </c>
      <c r="BR13" s="180">
        <v>0</v>
      </c>
      <c r="BS13" s="180">
        <v>0</v>
      </c>
      <c r="BT13" s="180">
        <v>0</v>
      </c>
      <c r="BU13" s="180">
        <v>0</v>
      </c>
      <c r="BV13" s="180">
        <v>0</v>
      </c>
      <c r="BW13" s="180">
        <v>0</v>
      </c>
      <c r="BX13" s="180">
        <v>0</v>
      </c>
      <c r="BY13" s="180">
        <v>0</v>
      </c>
      <c r="BZ13" s="180">
        <v>0</v>
      </c>
      <c r="CA13" s="180">
        <v>0</v>
      </c>
      <c r="CB13" s="180">
        <v>0</v>
      </c>
      <c r="CC13" s="180">
        <v>0</v>
      </c>
      <c r="CD13" s="180">
        <v>0</v>
      </c>
    </row>
    <row r="14" spans="1:82" x14ac:dyDescent="0.3">
      <c r="A14" s="180">
        <v>632</v>
      </c>
      <c r="C14" s="180"/>
      <c r="D14" s="180">
        <v>0</v>
      </c>
      <c r="E14" s="180">
        <v>0</v>
      </c>
      <c r="F14" s="180">
        <v>0</v>
      </c>
      <c r="G14" s="180">
        <v>0</v>
      </c>
      <c r="H14" s="180">
        <v>0</v>
      </c>
      <c r="I14" s="180">
        <v>0</v>
      </c>
      <c r="J14" s="180">
        <v>0</v>
      </c>
      <c r="K14" s="180">
        <v>0</v>
      </c>
      <c r="L14" s="180">
        <v>0</v>
      </c>
      <c r="M14" s="180">
        <v>0</v>
      </c>
      <c r="N14" s="180">
        <v>0</v>
      </c>
      <c r="O14" s="180">
        <v>0</v>
      </c>
      <c r="P14" s="180">
        <v>0</v>
      </c>
      <c r="Q14" s="180">
        <v>0</v>
      </c>
      <c r="R14" s="180">
        <v>0</v>
      </c>
      <c r="S14" s="180">
        <v>0</v>
      </c>
      <c r="T14" s="180">
        <v>0</v>
      </c>
      <c r="U14" s="180">
        <v>0</v>
      </c>
      <c r="V14" s="180">
        <v>0</v>
      </c>
      <c r="W14" s="180">
        <v>0</v>
      </c>
      <c r="X14" s="180">
        <v>0</v>
      </c>
      <c r="Y14" s="180">
        <v>0</v>
      </c>
      <c r="Z14" s="180">
        <v>0</v>
      </c>
      <c r="AA14" s="180">
        <v>0</v>
      </c>
      <c r="AB14" s="180">
        <v>0</v>
      </c>
      <c r="AC14" s="180">
        <v>0</v>
      </c>
      <c r="AD14" s="180">
        <v>0</v>
      </c>
      <c r="AE14" s="180">
        <v>0</v>
      </c>
      <c r="AF14" s="180">
        <v>0</v>
      </c>
      <c r="AG14" s="180">
        <v>0</v>
      </c>
      <c r="AH14" s="180">
        <v>0</v>
      </c>
      <c r="AI14" s="180">
        <v>0</v>
      </c>
      <c r="AJ14" s="180">
        <v>0</v>
      </c>
      <c r="AK14" s="180">
        <v>0</v>
      </c>
      <c r="AL14" s="180">
        <v>0</v>
      </c>
      <c r="AM14" s="180">
        <v>0</v>
      </c>
      <c r="AN14" s="180">
        <v>0</v>
      </c>
      <c r="AO14" s="180">
        <v>0</v>
      </c>
      <c r="AP14" s="180">
        <v>0</v>
      </c>
      <c r="AQ14" s="180">
        <v>0</v>
      </c>
      <c r="AR14" s="180">
        <v>0</v>
      </c>
      <c r="AS14" s="180">
        <v>0</v>
      </c>
      <c r="AT14" s="180">
        <v>0</v>
      </c>
      <c r="AU14" s="180">
        <v>0</v>
      </c>
      <c r="AV14" s="180">
        <v>0</v>
      </c>
      <c r="AW14" s="180">
        <v>0</v>
      </c>
      <c r="AX14" s="180">
        <v>0</v>
      </c>
      <c r="AY14" s="180">
        <v>0</v>
      </c>
      <c r="AZ14" s="180">
        <v>0</v>
      </c>
      <c r="BA14" s="180">
        <v>0</v>
      </c>
      <c r="BB14" s="180">
        <v>0</v>
      </c>
      <c r="BC14" s="180">
        <v>0</v>
      </c>
      <c r="BD14" s="180">
        <v>0</v>
      </c>
      <c r="BE14" s="180">
        <v>0</v>
      </c>
      <c r="BF14" s="180">
        <v>0</v>
      </c>
      <c r="BG14" s="180">
        <v>0</v>
      </c>
      <c r="BH14" s="180">
        <v>0</v>
      </c>
      <c r="BI14" s="180">
        <v>0</v>
      </c>
      <c r="BJ14" s="180">
        <v>0</v>
      </c>
      <c r="BK14" s="180">
        <v>0</v>
      </c>
      <c r="BL14" s="180">
        <v>0</v>
      </c>
      <c r="BM14" s="180">
        <v>0</v>
      </c>
      <c r="BN14" s="180">
        <v>0</v>
      </c>
      <c r="BO14" s="180">
        <v>0</v>
      </c>
      <c r="BP14" s="180">
        <v>0</v>
      </c>
      <c r="BQ14" s="180">
        <v>0</v>
      </c>
      <c r="BR14" s="180">
        <v>0</v>
      </c>
      <c r="BS14" s="180">
        <v>0</v>
      </c>
      <c r="BT14" s="180">
        <v>0</v>
      </c>
      <c r="BU14" s="180">
        <v>0</v>
      </c>
      <c r="BV14" s="180">
        <v>0</v>
      </c>
      <c r="BW14" s="180">
        <v>0</v>
      </c>
      <c r="BX14" s="180">
        <v>0</v>
      </c>
      <c r="BY14" s="180">
        <v>0</v>
      </c>
      <c r="BZ14" s="180">
        <v>0</v>
      </c>
      <c r="CA14" s="180">
        <v>0</v>
      </c>
      <c r="CB14" s="180">
        <v>0</v>
      </c>
      <c r="CC14" s="180">
        <v>0</v>
      </c>
      <c r="CD14" s="180">
        <v>0</v>
      </c>
    </row>
    <row r="15" spans="1:82" x14ac:dyDescent="0.3">
      <c r="A15" s="180">
        <v>338</v>
      </c>
      <c r="C15" s="180"/>
      <c r="D15" s="180">
        <v>1623679</v>
      </c>
      <c r="E15" s="180">
        <v>2450710</v>
      </c>
      <c r="F15" s="180">
        <v>552704</v>
      </c>
      <c r="G15" s="180">
        <v>439761</v>
      </c>
      <c r="H15" s="180">
        <v>176881</v>
      </c>
      <c r="I15" s="180">
        <v>7666</v>
      </c>
      <c r="J15" s="180">
        <v>467</v>
      </c>
      <c r="K15" s="180">
        <v>205</v>
      </c>
      <c r="L15" s="180">
        <v>10448436</v>
      </c>
      <c r="M15" s="180">
        <v>270102146</v>
      </c>
      <c r="N15" s="180">
        <v>113612</v>
      </c>
      <c r="O15" s="180">
        <v>9799520</v>
      </c>
      <c r="P15" s="180">
        <v>9810</v>
      </c>
      <c r="Q15" s="180">
        <v>17207089</v>
      </c>
      <c r="R15" s="180">
        <v>4320</v>
      </c>
      <c r="S15" s="180">
        <v>168441</v>
      </c>
      <c r="T15" s="180">
        <v>1285752</v>
      </c>
      <c r="U15" s="180">
        <v>269130</v>
      </c>
      <c r="V15" s="180">
        <v>4401355</v>
      </c>
      <c r="W15" s="180">
        <v>0</v>
      </c>
      <c r="X15" s="180">
        <v>0</v>
      </c>
      <c r="Y15" s="180">
        <v>1528757</v>
      </c>
      <c r="Z15" s="180">
        <v>57103454</v>
      </c>
      <c r="AA15" s="180">
        <v>2871</v>
      </c>
      <c r="AB15" s="180">
        <v>127121</v>
      </c>
      <c r="AC15" s="180">
        <v>78368406</v>
      </c>
      <c r="AD15" s="180">
        <v>1013957</v>
      </c>
      <c r="AE15" s="180">
        <v>0</v>
      </c>
      <c r="AF15" s="180">
        <v>181640573</v>
      </c>
      <c r="AG15" s="180">
        <v>11484</v>
      </c>
      <c r="AH15" s="180">
        <v>16218</v>
      </c>
      <c r="AI15" s="180">
        <v>4992052</v>
      </c>
      <c r="AJ15" s="180">
        <v>270361</v>
      </c>
      <c r="AK15" s="180">
        <v>3298</v>
      </c>
      <c r="AL15" s="180">
        <v>0</v>
      </c>
      <c r="AM15" s="180">
        <v>1800</v>
      </c>
      <c r="AN15" s="180">
        <v>20273154</v>
      </c>
      <c r="AO15" s="180">
        <v>0</v>
      </c>
      <c r="AP15" s="180">
        <v>1726480</v>
      </c>
      <c r="AQ15" s="180">
        <v>1182744</v>
      </c>
      <c r="AR15" s="180">
        <v>119148</v>
      </c>
      <c r="AS15" s="180">
        <v>0</v>
      </c>
      <c r="AT15" s="180">
        <v>15850</v>
      </c>
      <c r="AU15" s="180">
        <v>719901429</v>
      </c>
      <c r="AV15" s="180">
        <v>172355955</v>
      </c>
      <c r="AW15" s="180">
        <v>1715905</v>
      </c>
      <c r="AX15" s="180">
        <v>62722</v>
      </c>
      <c r="AY15" s="180">
        <v>46157</v>
      </c>
      <c r="AZ15" s="180">
        <v>14468</v>
      </c>
      <c r="BA15" s="180">
        <v>0</v>
      </c>
      <c r="BB15" s="180">
        <v>10289029</v>
      </c>
      <c r="BC15" s="180">
        <v>7136</v>
      </c>
      <c r="BD15" s="180">
        <v>13296</v>
      </c>
      <c r="BE15" s="180">
        <v>2748</v>
      </c>
      <c r="BF15" s="180">
        <v>23360539</v>
      </c>
      <c r="BG15" s="180">
        <v>0</v>
      </c>
      <c r="BH15" s="180">
        <v>12940903</v>
      </c>
      <c r="BI15" s="180">
        <v>7934252</v>
      </c>
      <c r="BJ15" s="180">
        <v>11893</v>
      </c>
      <c r="BK15" s="180">
        <v>479</v>
      </c>
      <c r="BL15" s="180">
        <v>22997038</v>
      </c>
      <c r="BM15" s="180">
        <v>32261828</v>
      </c>
      <c r="BN15" s="180">
        <v>1380742</v>
      </c>
      <c r="BO15" s="180">
        <v>92787441</v>
      </c>
      <c r="BP15" s="180">
        <v>215626575</v>
      </c>
      <c r="BQ15" s="180">
        <v>40410</v>
      </c>
      <c r="BR15" s="180">
        <v>14892796</v>
      </c>
      <c r="BS15" s="180">
        <v>213897</v>
      </c>
      <c r="BT15" s="180">
        <v>0</v>
      </c>
      <c r="BU15" s="180">
        <v>56850</v>
      </c>
      <c r="BV15" s="180">
        <v>7898</v>
      </c>
      <c r="BW15" s="180">
        <v>9742962</v>
      </c>
      <c r="BX15" s="180">
        <v>1345558</v>
      </c>
      <c r="BY15" s="180">
        <v>112054036</v>
      </c>
      <c r="BZ15" s="180">
        <v>239460</v>
      </c>
      <c r="CA15" s="180">
        <v>37861249</v>
      </c>
      <c r="CB15" s="180">
        <v>166934</v>
      </c>
      <c r="CC15" s="180">
        <v>1529536</v>
      </c>
      <c r="CD15" s="180">
        <v>70434022</v>
      </c>
    </row>
    <row r="16" spans="1:82" x14ac:dyDescent="0.3">
      <c r="A16" s="180">
        <v>335</v>
      </c>
      <c r="C16" s="180"/>
      <c r="D16" s="180">
        <v>0</v>
      </c>
      <c r="E16" s="180">
        <v>0</v>
      </c>
      <c r="F16" s="180">
        <v>0</v>
      </c>
      <c r="G16" s="180">
        <v>0</v>
      </c>
      <c r="H16" s="180">
        <v>0</v>
      </c>
      <c r="I16" s="180">
        <v>0</v>
      </c>
      <c r="J16" s="180">
        <v>0</v>
      </c>
      <c r="K16" s="180">
        <v>0</v>
      </c>
      <c r="L16" s="180">
        <v>0</v>
      </c>
      <c r="M16" s="180">
        <v>28779728</v>
      </c>
      <c r="N16" s="180">
        <v>0</v>
      </c>
      <c r="O16" s="180">
        <v>0</v>
      </c>
      <c r="P16" s="180">
        <v>6610</v>
      </c>
      <c r="Q16" s="180">
        <v>0</v>
      </c>
      <c r="R16" s="180">
        <v>0</v>
      </c>
      <c r="S16" s="180">
        <v>0</v>
      </c>
      <c r="T16" s="180">
        <v>0</v>
      </c>
      <c r="U16" s="180">
        <v>0</v>
      </c>
      <c r="V16" s="180">
        <v>0</v>
      </c>
      <c r="W16" s="180">
        <v>0</v>
      </c>
      <c r="X16" s="180">
        <v>0</v>
      </c>
      <c r="Y16" s="180">
        <v>0</v>
      </c>
      <c r="Z16" s="180">
        <v>0</v>
      </c>
      <c r="AA16" s="180">
        <v>0</v>
      </c>
      <c r="AB16" s="180">
        <v>1944</v>
      </c>
      <c r="AC16" s="180">
        <v>0</v>
      </c>
      <c r="AD16" s="180">
        <v>0</v>
      </c>
      <c r="AE16" s="180">
        <v>0</v>
      </c>
      <c r="AF16" s="180">
        <v>0</v>
      </c>
      <c r="AG16" s="180">
        <v>0</v>
      </c>
      <c r="AH16" s="180">
        <v>0</v>
      </c>
      <c r="AI16" s="180">
        <v>0</v>
      </c>
      <c r="AJ16" s="180">
        <v>0</v>
      </c>
      <c r="AK16" s="180">
        <v>0</v>
      </c>
      <c r="AL16" s="180">
        <v>0</v>
      </c>
      <c r="AM16" s="180">
        <v>0</v>
      </c>
      <c r="AN16" s="180">
        <v>0</v>
      </c>
      <c r="AO16" s="180">
        <v>0</v>
      </c>
      <c r="AP16" s="180">
        <v>0</v>
      </c>
      <c r="AQ16" s="180">
        <v>0</v>
      </c>
      <c r="AR16" s="180">
        <v>0</v>
      </c>
      <c r="AS16" s="180">
        <v>0</v>
      </c>
      <c r="AT16" s="180">
        <v>0</v>
      </c>
      <c r="AU16" s="180">
        <v>36580818</v>
      </c>
      <c r="AV16" s="180">
        <v>0</v>
      </c>
      <c r="AW16" s="180">
        <v>0</v>
      </c>
      <c r="AX16" s="180">
        <v>0</v>
      </c>
      <c r="AY16" s="180">
        <v>0</v>
      </c>
      <c r="AZ16" s="180">
        <v>0</v>
      </c>
      <c r="BA16" s="180">
        <v>0</v>
      </c>
      <c r="BB16" s="180">
        <v>0</v>
      </c>
      <c r="BC16" s="180">
        <v>0</v>
      </c>
      <c r="BD16" s="180">
        <v>0</v>
      </c>
      <c r="BE16" s="180">
        <v>0</v>
      </c>
      <c r="BF16" s="180">
        <v>3985</v>
      </c>
      <c r="BG16" s="180">
        <v>0</v>
      </c>
      <c r="BH16" s="180">
        <v>58650</v>
      </c>
      <c r="BI16" s="180">
        <v>0</v>
      </c>
      <c r="BJ16" s="180">
        <v>0</v>
      </c>
      <c r="BK16" s="180">
        <v>0</v>
      </c>
      <c r="BL16" s="180">
        <v>0</v>
      </c>
      <c r="BM16" s="180">
        <v>0</v>
      </c>
      <c r="BN16" s="180">
        <v>0</v>
      </c>
      <c r="BO16" s="180">
        <v>0</v>
      </c>
      <c r="BP16" s="180">
        <v>0</v>
      </c>
      <c r="BQ16" s="180">
        <v>0</v>
      </c>
      <c r="BR16" s="180">
        <v>0</v>
      </c>
      <c r="BS16" s="180">
        <v>0</v>
      </c>
      <c r="BT16" s="180">
        <v>0</v>
      </c>
      <c r="BU16" s="180">
        <v>0</v>
      </c>
      <c r="BV16" s="180">
        <v>0</v>
      </c>
      <c r="BW16" s="180">
        <v>0</v>
      </c>
      <c r="BX16" s="180">
        <v>0</v>
      </c>
      <c r="BY16" s="180">
        <v>0</v>
      </c>
      <c r="BZ16" s="180">
        <v>0</v>
      </c>
      <c r="CA16" s="180">
        <v>0</v>
      </c>
      <c r="CB16" s="180">
        <v>0</v>
      </c>
      <c r="CC16" s="180">
        <v>0</v>
      </c>
      <c r="CD16" s="180">
        <v>304991</v>
      </c>
    </row>
    <row r="17" spans="1:82" x14ac:dyDescent="0.3">
      <c r="A17" s="180">
        <v>252</v>
      </c>
      <c r="C17" s="180"/>
      <c r="D17" s="180">
        <v>2292121</v>
      </c>
      <c r="E17" s="180">
        <v>854751</v>
      </c>
      <c r="F17" s="180">
        <v>1331027</v>
      </c>
      <c r="G17" s="180">
        <v>602513</v>
      </c>
      <c r="H17" s="180">
        <v>398629</v>
      </c>
      <c r="I17" s="180">
        <v>553549</v>
      </c>
      <c r="J17" s="180">
        <v>74439</v>
      </c>
      <c r="K17" s="180">
        <v>52928</v>
      </c>
      <c r="L17" s="180">
        <v>7313794</v>
      </c>
      <c r="M17" s="180">
        <v>335817031</v>
      </c>
      <c r="N17" s="180">
        <v>3817767</v>
      </c>
      <c r="O17" s="180">
        <v>12359233</v>
      </c>
      <c r="P17" s="180">
        <v>765392</v>
      </c>
      <c r="Q17" s="180">
        <v>21438939</v>
      </c>
      <c r="R17" s="180">
        <v>171793</v>
      </c>
      <c r="S17" s="180">
        <v>256603</v>
      </c>
      <c r="T17" s="180">
        <v>385401</v>
      </c>
      <c r="U17" s="180">
        <v>1331602</v>
      </c>
      <c r="V17" s="180">
        <v>6207225</v>
      </c>
      <c r="W17" s="180">
        <v>0</v>
      </c>
      <c r="X17" s="180">
        <v>0</v>
      </c>
      <c r="Y17" s="180">
        <v>881828</v>
      </c>
      <c r="Z17" s="180">
        <v>119583747</v>
      </c>
      <c r="AA17" s="180">
        <v>1734558</v>
      </c>
      <c r="AB17" s="180">
        <v>83604</v>
      </c>
      <c r="AC17" s="180">
        <v>67261755</v>
      </c>
      <c r="AD17" s="180">
        <v>471912</v>
      </c>
      <c r="AE17" s="180">
        <v>0</v>
      </c>
      <c r="AF17" s="180">
        <v>123935617</v>
      </c>
      <c r="AG17" s="180">
        <v>215458</v>
      </c>
      <c r="AH17" s="180">
        <v>224558</v>
      </c>
      <c r="AI17" s="180">
        <v>4282871</v>
      </c>
      <c r="AJ17" s="180">
        <v>545790</v>
      </c>
      <c r="AK17" s="180">
        <v>693937</v>
      </c>
      <c r="AL17" s="180">
        <v>0</v>
      </c>
      <c r="AM17" s="180">
        <v>796351</v>
      </c>
      <c r="AN17" s="180">
        <v>19110606</v>
      </c>
      <c r="AO17" s="180">
        <v>0</v>
      </c>
      <c r="AP17" s="180">
        <v>5897308</v>
      </c>
      <c r="AQ17" s="180">
        <v>3165869</v>
      </c>
      <c r="AR17" s="180">
        <v>1236240</v>
      </c>
      <c r="AS17" s="180">
        <v>0</v>
      </c>
      <c r="AT17" s="180">
        <v>167462</v>
      </c>
      <c r="AU17" s="180">
        <v>256319044</v>
      </c>
      <c r="AV17" s="180">
        <v>190464411</v>
      </c>
      <c r="AW17" s="180">
        <v>605427</v>
      </c>
      <c r="AX17" s="180">
        <v>430971</v>
      </c>
      <c r="AY17" s="180">
        <v>190692</v>
      </c>
      <c r="AZ17" s="180">
        <v>83327</v>
      </c>
      <c r="BA17" s="180">
        <v>0</v>
      </c>
      <c r="BB17" s="180">
        <v>7715053</v>
      </c>
      <c r="BC17" s="180">
        <v>664948</v>
      </c>
      <c r="BD17" s="180">
        <v>194670</v>
      </c>
      <c r="BE17" s="180">
        <v>24288</v>
      </c>
      <c r="BF17" s="180">
        <v>21149372</v>
      </c>
      <c r="BG17" s="180">
        <v>16815</v>
      </c>
      <c r="BH17" s="180">
        <v>8554123</v>
      </c>
      <c r="BI17" s="180">
        <v>1535898</v>
      </c>
      <c r="BJ17" s="180">
        <v>560538</v>
      </c>
      <c r="BK17" s="180">
        <v>199146</v>
      </c>
      <c r="BL17" s="180">
        <v>16797235</v>
      </c>
      <c r="BM17" s="180">
        <v>21035571</v>
      </c>
      <c r="BN17" s="180">
        <v>1059472</v>
      </c>
      <c r="BO17" s="180">
        <v>72725989</v>
      </c>
      <c r="BP17" s="180">
        <v>175384774</v>
      </c>
      <c r="BQ17" s="180">
        <v>932596</v>
      </c>
      <c r="BR17" s="180">
        <v>14167232</v>
      </c>
      <c r="BS17" s="180">
        <v>2901778</v>
      </c>
      <c r="BT17" s="180">
        <v>0</v>
      </c>
      <c r="BU17" s="180">
        <v>1184438</v>
      </c>
      <c r="BV17" s="180">
        <v>797474</v>
      </c>
      <c r="BW17" s="180">
        <v>6270710</v>
      </c>
      <c r="BX17" s="180">
        <v>1349721</v>
      </c>
      <c r="BY17" s="180">
        <v>97753459</v>
      </c>
      <c r="BZ17" s="180">
        <v>856843</v>
      </c>
      <c r="CA17" s="180">
        <v>18893295</v>
      </c>
      <c r="CB17" s="180">
        <v>443181</v>
      </c>
      <c r="CC17" s="180">
        <v>4159439</v>
      </c>
      <c r="CD17" s="180">
        <v>88475847</v>
      </c>
    </row>
    <row r="18" spans="1:82" x14ac:dyDescent="0.3">
      <c r="A18" s="180">
        <v>253</v>
      </c>
      <c r="C18" s="180"/>
      <c r="D18" s="180">
        <v>762030</v>
      </c>
      <c r="E18" s="180">
        <v>446996</v>
      </c>
      <c r="F18" s="180">
        <v>38288</v>
      </c>
      <c r="G18" s="180">
        <v>104057</v>
      </c>
      <c r="H18" s="180">
        <v>239034</v>
      </c>
      <c r="I18" s="180">
        <v>46080</v>
      </c>
      <c r="J18" s="180">
        <v>29275</v>
      </c>
      <c r="K18" s="180">
        <v>111222</v>
      </c>
      <c r="L18" s="180">
        <v>1132774</v>
      </c>
      <c r="M18" s="180">
        <v>28760538</v>
      </c>
      <c r="N18" s="180">
        <v>162607</v>
      </c>
      <c r="O18" s="180">
        <v>1751244</v>
      </c>
      <c r="P18" s="180">
        <v>60215</v>
      </c>
      <c r="Q18" s="180">
        <v>1787049</v>
      </c>
      <c r="R18" s="180">
        <v>10108</v>
      </c>
      <c r="S18" s="180">
        <v>68103</v>
      </c>
      <c r="T18" s="180">
        <v>361991</v>
      </c>
      <c r="U18" s="180">
        <v>117981</v>
      </c>
      <c r="V18" s="180">
        <v>1046578</v>
      </c>
      <c r="W18" s="180">
        <v>0</v>
      </c>
      <c r="X18" s="180">
        <v>0</v>
      </c>
      <c r="Y18" s="180">
        <v>234097</v>
      </c>
      <c r="Z18" s="180">
        <v>5596995</v>
      </c>
      <c r="AA18" s="180">
        <v>3296516</v>
      </c>
      <c r="AB18" s="180">
        <v>134949</v>
      </c>
      <c r="AC18" s="180">
        <v>5172033</v>
      </c>
      <c r="AD18" s="180">
        <v>164509</v>
      </c>
      <c r="AE18" s="180">
        <v>0</v>
      </c>
      <c r="AF18" s="180">
        <v>18193045</v>
      </c>
      <c r="AG18" s="180">
        <v>218177</v>
      </c>
      <c r="AH18" s="180">
        <v>54637</v>
      </c>
      <c r="AI18" s="180">
        <v>1052882</v>
      </c>
      <c r="AJ18" s="180">
        <v>167105</v>
      </c>
      <c r="AK18" s="180">
        <v>33014</v>
      </c>
      <c r="AL18" s="180">
        <v>0</v>
      </c>
      <c r="AM18" s="180">
        <v>62089</v>
      </c>
      <c r="AN18" s="180">
        <v>4209867</v>
      </c>
      <c r="AO18" s="180">
        <v>2184</v>
      </c>
      <c r="AP18" s="180">
        <v>476052</v>
      </c>
      <c r="AQ18" s="180">
        <v>457200</v>
      </c>
      <c r="AR18" s="180">
        <v>7940</v>
      </c>
      <c r="AS18" s="180">
        <v>0</v>
      </c>
      <c r="AT18" s="180">
        <v>402726</v>
      </c>
      <c r="AU18" s="180">
        <v>145288181</v>
      </c>
      <c r="AV18" s="180">
        <v>35983443</v>
      </c>
      <c r="AW18" s="180">
        <v>246686</v>
      </c>
      <c r="AX18" s="180">
        <v>106105</v>
      </c>
      <c r="AY18" s="180">
        <v>132147</v>
      </c>
      <c r="AZ18" s="180">
        <v>104059</v>
      </c>
      <c r="BA18" s="180">
        <v>0</v>
      </c>
      <c r="BB18" s="180">
        <v>590101</v>
      </c>
      <c r="BC18" s="180">
        <v>42963</v>
      </c>
      <c r="BD18" s="180">
        <v>18332</v>
      </c>
      <c r="BE18" s="180">
        <v>20486</v>
      </c>
      <c r="BF18" s="180">
        <v>2343621</v>
      </c>
      <c r="BG18" s="180">
        <v>38305</v>
      </c>
      <c r="BH18" s="180">
        <v>2734202</v>
      </c>
      <c r="BI18" s="180">
        <v>571464</v>
      </c>
      <c r="BJ18" s="180">
        <v>91715</v>
      </c>
      <c r="BK18" s="180">
        <v>18248</v>
      </c>
      <c r="BL18" s="180">
        <v>3393810</v>
      </c>
      <c r="BM18" s="180">
        <v>7139251</v>
      </c>
      <c r="BN18" s="180">
        <v>574171</v>
      </c>
      <c r="BO18" s="180">
        <v>31941115</v>
      </c>
      <c r="BP18" s="180">
        <v>60546119</v>
      </c>
      <c r="BQ18" s="180">
        <v>59883</v>
      </c>
      <c r="BR18" s="180">
        <v>2823365</v>
      </c>
      <c r="BS18" s="180">
        <v>161807</v>
      </c>
      <c r="BT18" s="180">
        <v>0</v>
      </c>
      <c r="BU18" s="180">
        <v>89377</v>
      </c>
      <c r="BV18" s="180">
        <v>193736</v>
      </c>
      <c r="BW18" s="180">
        <v>8423185</v>
      </c>
      <c r="BX18" s="180">
        <v>277689</v>
      </c>
      <c r="BY18" s="180">
        <v>76406801</v>
      </c>
      <c r="BZ18" s="180">
        <v>78051</v>
      </c>
      <c r="CA18" s="180">
        <v>3630358</v>
      </c>
      <c r="CB18" s="180">
        <v>179927</v>
      </c>
      <c r="CC18" s="180">
        <v>434262</v>
      </c>
      <c r="CD18" s="180">
        <v>22473995</v>
      </c>
    </row>
    <row r="19" spans="1:82" x14ac:dyDescent="0.3">
      <c r="A19" s="180">
        <v>254</v>
      </c>
      <c r="C19" s="180"/>
      <c r="D19" s="180">
        <v>-205264</v>
      </c>
      <c r="E19" s="180">
        <v>-656370</v>
      </c>
      <c r="F19" s="180">
        <v>365106</v>
      </c>
      <c r="G19" s="180">
        <v>858628</v>
      </c>
      <c r="H19" s="180">
        <v>741820</v>
      </c>
      <c r="I19" s="180">
        <v>142277</v>
      </c>
      <c r="J19" s="180">
        <v>104433</v>
      </c>
      <c r="K19" s="180">
        <v>480843</v>
      </c>
      <c r="L19" s="180">
        <v>-582141</v>
      </c>
      <c r="M19" s="180">
        <v>32946660</v>
      </c>
      <c r="N19" s="180">
        <v>3269780</v>
      </c>
      <c r="O19" s="180">
        <v>3767964</v>
      </c>
      <c r="P19" s="180">
        <v>128050</v>
      </c>
      <c r="Q19" s="180">
        <v>-9123721</v>
      </c>
      <c r="R19" s="180">
        <v>147677</v>
      </c>
      <c r="S19" s="180">
        <v>574982</v>
      </c>
      <c r="T19" s="180">
        <v>510545</v>
      </c>
      <c r="U19" s="180">
        <v>1427266</v>
      </c>
      <c r="V19" s="180">
        <v>1451477</v>
      </c>
      <c r="W19" s="180">
        <v>0</v>
      </c>
      <c r="X19" s="180">
        <v>0</v>
      </c>
      <c r="Y19" s="180">
        <v>-508759</v>
      </c>
      <c r="Z19" s="180">
        <v>33620478</v>
      </c>
      <c r="AA19" s="180">
        <v>4740963</v>
      </c>
      <c r="AB19" s="180">
        <v>1025895</v>
      </c>
      <c r="AC19" s="180">
        <v>-789320</v>
      </c>
      <c r="AD19" s="180">
        <v>632565</v>
      </c>
      <c r="AE19" s="180">
        <v>0</v>
      </c>
      <c r="AF19" s="180">
        <v>-37742226</v>
      </c>
      <c r="AG19" s="180">
        <v>772661</v>
      </c>
      <c r="AH19" s="180">
        <v>247539</v>
      </c>
      <c r="AI19" s="180">
        <v>114159</v>
      </c>
      <c r="AJ19" s="180">
        <v>852036</v>
      </c>
      <c r="AK19" s="180">
        <v>55262</v>
      </c>
      <c r="AL19" s="180">
        <v>0</v>
      </c>
      <c r="AM19" s="180">
        <v>457367</v>
      </c>
      <c r="AN19" s="180">
        <v>-3489251</v>
      </c>
      <c r="AO19" s="180">
        <v>69825</v>
      </c>
      <c r="AP19" s="180">
        <v>3317596</v>
      </c>
      <c r="AQ19" s="180">
        <v>1523273</v>
      </c>
      <c r="AR19" s="180">
        <v>243961</v>
      </c>
      <c r="AS19" s="180">
        <v>0</v>
      </c>
      <c r="AT19" s="180">
        <v>508730</v>
      </c>
      <c r="AU19" s="180">
        <v>-119669504</v>
      </c>
      <c r="AV19" s="180">
        <v>-24994208</v>
      </c>
      <c r="AW19" s="180">
        <v>927326</v>
      </c>
      <c r="AX19" s="180">
        <v>178319</v>
      </c>
      <c r="AY19" s="180">
        <v>297517</v>
      </c>
      <c r="AZ19" s="180">
        <v>118617</v>
      </c>
      <c r="BA19" s="180">
        <v>0</v>
      </c>
      <c r="BB19" s="180">
        <v>-4192640</v>
      </c>
      <c r="BC19" s="180">
        <v>1227155</v>
      </c>
      <c r="BD19" s="180">
        <v>225468</v>
      </c>
      <c r="BE19" s="180">
        <v>118789</v>
      </c>
      <c r="BF19" s="180">
        <v>11724542</v>
      </c>
      <c r="BG19" s="180">
        <v>58677</v>
      </c>
      <c r="BH19" s="180">
        <v>7332925</v>
      </c>
      <c r="BI19" s="180">
        <v>-846472</v>
      </c>
      <c r="BJ19" s="180">
        <v>528021</v>
      </c>
      <c r="BK19" s="180">
        <v>527366</v>
      </c>
      <c r="BL19" s="180">
        <v>-3228334</v>
      </c>
      <c r="BM19" s="180">
        <v>-2700317</v>
      </c>
      <c r="BN19" s="180">
        <v>558634</v>
      </c>
      <c r="BO19" s="180">
        <v>1001932</v>
      </c>
      <c r="BP19" s="180">
        <v>-55139923</v>
      </c>
      <c r="BQ19" s="180">
        <v>268537</v>
      </c>
      <c r="BR19" s="180">
        <v>2979087</v>
      </c>
      <c r="BS19" s="180">
        <v>2963229</v>
      </c>
      <c r="BT19" s="180">
        <v>0</v>
      </c>
      <c r="BU19" s="180">
        <v>253712</v>
      </c>
      <c r="BV19" s="180">
        <v>652445</v>
      </c>
      <c r="BW19" s="180">
        <v>-2320093</v>
      </c>
      <c r="BX19" s="180">
        <v>1844687</v>
      </c>
      <c r="BY19" s="180">
        <v>-16283960</v>
      </c>
      <c r="BZ19" s="180">
        <v>303623</v>
      </c>
      <c r="CA19" s="180">
        <v>-7661796</v>
      </c>
      <c r="CB19" s="180">
        <v>605694</v>
      </c>
      <c r="CC19" s="180">
        <v>1245360</v>
      </c>
      <c r="CD19" s="180">
        <v>30748221</v>
      </c>
    </row>
    <row r="20" spans="1:82" s="968" customFormat="1" x14ac:dyDescent="0.3">
      <c r="B20" s="968" t="s">
        <v>2969</v>
      </c>
    </row>
    <row r="21" spans="1:82" x14ac:dyDescent="0.3">
      <c r="A21" s="180">
        <v>502</v>
      </c>
      <c r="C21" s="180"/>
      <c r="D21" s="180">
        <v>168474</v>
      </c>
      <c r="E21" s="180">
        <v>187952</v>
      </c>
      <c r="F21" s="180">
        <v>0</v>
      </c>
      <c r="G21" s="180">
        <v>952586</v>
      </c>
      <c r="H21" s="180">
        <v>536948</v>
      </c>
      <c r="I21" s="180">
        <v>128675</v>
      </c>
      <c r="J21" s="180">
        <v>0</v>
      </c>
      <c r="K21" s="180">
        <v>180954</v>
      </c>
      <c r="L21" s="180">
        <v>3068826</v>
      </c>
      <c r="M21" s="180">
        <v>41273021</v>
      </c>
      <c r="N21" s="180">
        <v>0</v>
      </c>
      <c r="O21" s="180">
        <v>0</v>
      </c>
      <c r="P21" s="180">
        <v>1553</v>
      </c>
      <c r="Q21" s="180">
        <v>11805329</v>
      </c>
      <c r="R21" s="180">
        <v>0</v>
      </c>
      <c r="S21" s="180">
        <v>1355497</v>
      </c>
      <c r="T21" s="180">
        <v>911607</v>
      </c>
      <c r="U21" s="180">
        <v>1034874</v>
      </c>
      <c r="V21" s="180">
        <v>6617338</v>
      </c>
      <c r="W21" s="180">
        <v>0</v>
      </c>
      <c r="X21" s="180">
        <v>0</v>
      </c>
      <c r="Y21" s="180">
        <v>336901</v>
      </c>
      <c r="Z21" s="180">
        <v>33261319</v>
      </c>
      <c r="AA21" s="180">
        <v>11505</v>
      </c>
      <c r="AB21" s="180">
        <v>589233</v>
      </c>
      <c r="AC21" s="180">
        <v>0</v>
      </c>
      <c r="AD21" s="180">
        <v>0</v>
      </c>
      <c r="AE21" s="180">
        <v>0</v>
      </c>
      <c r="AF21" s="180">
        <v>77660821</v>
      </c>
      <c r="AG21" s="180">
        <v>0</v>
      </c>
      <c r="AH21" s="180">
        <v>106931</v>
      </c>
      <c r="AI21" s="180">
        <v>2222094</v>
      </c>
      <c r="AJ21" s="180">
        <v>88101</v>
      </c>
      <c r="AK21" s="180">
        <v>52036</v>
      </c>
      <c r="AL21" s="180">
        <v>0</v>
      </c>
      <c r="AM21" s="180">
        <v>301860</v>
      </c>
      <c r="AN21" s="180">
        <v>10195240</v>
      </c>
      <c r="AO21" s="180">
        <v>0</v>
      </c>
      <c r="AP21" s="180">
        <v>8100084</v>
      </c>
      <c r="AQ21" s="180">
        <v>0</v>
      </c>
      <c r="AR21" s="180">
        <v>0</v>
      </c>
      <c r="AS21" s="180">
        <v>0</v>
      </c>
      <c r="AT21" s="180">
        <v>114809</v>
      </c>
      <c r="AU21" s="180">
        <v>91000594</v>
      </c>
      <c r="AV21" s="180">
        <v>159038191</v>
      </c>
      <c r="AW21" s="180">
        <v>712110</v>
      </c>
      <c r="AX21" s="180">
        <v>78858</v>
      </c>
      <c r="AY21" s="180">
        <v>123140</v>
      </c>
      <c r="AZ21" s="180">
        <v>0</v>
      </c>
      <c r="BA21" s="180">
        <v>0</v>
      </c>
      <c r="BB21" s="180">
        <v>60238</v>
      </c>
      <c r="BC21" s="180">
        <v>439590</v>
      </c>
      <c r="BD21" s="180">
        <v>0</v>
      </c>
      <c r="BE21" s="180">
        <v>49247</v>
      </c>
      <c r="BF21" s="180">
        <v>9915422</v>
      </c>
      <c r="BG21" s="180">
        <v>0</v>
      </c>
      <c r="BH21" s="180">
        <v>11205592</v>
      </c>
      <c r="BI21" s="180">
        <v>653545</v>
      </c>
      <c r="BJ21" s="180">
        <v>0</v>
      </c>
      <c r="BK21" s="180">
        <v>0</v>
      </c>
      <c r="BL21" s="180">
        <v>34099273</v>
      </c>
      <c r="BM21" s="180">
        <v>7978467</v>
      </c>
      <c r="BN21" s="180">
        <v>1303146</v>
      </c>
      <c r="BO21" s="180">
        <v>40748540</v>
      </c>
      <c r="BP21" s="180">
        <v>117202009</v>
      </c>
      <c r="BQ21" s="180">
        <v>0</v>
      </c>
      <c r="BR21" s="180">
        <v>8644654</v>
      </c>
      <c r="BS21" s="180">
        <v>0</v>
      </c>
      <c r="BT21" s="180">
        <v>0</v>
      </c>
      <c r="BU21" s="180">
        <v>651188</v>
      </c>
      <c r="BV21" s="180">
        <v>8026</v>
      </c>
      <c r="BW21" s="180">
        <v>133262</v>
      </c>
      <c r="BX21" s="180">
        <v>0</v>
      </c>
      <c r="BY21" s="180">
        <v>0</v>
      </c>
      <c r="BZ21" s="180">
        <v>749450</v>
      </c>
      <c r="CA21" s="180">
        <v>0</v>
      </c>
      <c r="CB21" s="180">
        <v>248663</v>
      </c>
      <c r="CC21" s="180">
        <v>0</v>
      </c>
      <c r="CD21" s="180">
        <v>7559204</v>
      </c>
    </row>
    <row r="22" spans="1:82" x14ac:dyDescent="0.3">
      <c r="A22" s="180">
        <v>503</v>
      </c>
      <c r="C22" s="180"/>
      <c r="D22" s="180">
        <v>53648</v>
      </c>
      <c r="E22" s="180">
        <v>0</v>
      </c>
      <c r="F22" s="180">
        <v>0</v>
      </c>
      <c r="G22" s="180">
        <v>41293</v>
      </c>
      <c r="H22" s="180">
        <v>103610</v>
      </c>
      <c r="I22" s="180">
        <v>19627</v>
      </c>
      <c r="J22" s="180">
        <v>0</v>
      </c>
      <c r="K22" s="180">
        <v>218739</v>
      </c>
      <c r="L22" s="180">
        <v>1180203</v>
      </c>
      <c r="M22" s="180">
        <v>6968171</v>
      </c>
      <c r="N22" s="180">
        <v>0</v>
      </c>
      <c r="O22" s="180">
        <v>0</v>
      </c>
      <c r="P22" s="180">
        <v>1150</v>
      </c>
      <c r="Q22" s="180">
        <v>389674</v>
      </c>
      <c r="R22" s="180">
        <v>0</v>
      </c>
      <c r="S22" s="180">
        <v>56816</v>
      </c>
      <c r="T22" s="180">
        <v>57670</v>
      </c>
      <c r="U22" s="180">
        <v>0</v>
      </c>
      <c r="V22" s="180">
        <v>42240</v>
      </c>
      <c r="W22" s="180">
        <v>0</v>
      </c>
      <c r="X22" s="180">
        <v>0</v>
      </c>
      <c r="Y22" s="180">
        <v>100377</v>
      </c>
      <c r="Z22" s="180">
        <v>4887527</v>
      </c>
      <c r="AA22" s="180">
        <v>0</v>
      </c>
      <c r="AB22" s="180">
        <v>43324</v>
      </c>
      <c r="AC22" s="180">
        <v>0</v>
      </c>
      <c r="AD22" s="180">
        <v>0</v>
      </c>
      <c r="AE22" s="180">
        <v>0</v>
      </c>
      <c r="AF22" s="180">
        <v>4292884</v>
      </c>
      <c r="AG22" s="180">
        <v>1733</v>
      </c>
      <c r="AH22" s="180">
        <v>17201</v>
      </c>
      <c r="AI22" s="180">
        <v>256447</v>
      </c>
      <c r="AJ22" s="180">
        <v>0</v>
      </c>
      <c r="AK22" s="180">
        <v>6900</v>
      </c>
      <c r="AL22" s="180">
        <v>0</v>
      </c>
      <c r="AM22" s="180">
        <v>0</v>
      </c>
      <c r="AN22" s="180">
        <v>1391261</v>
      </c>
      <c r="AO22" s="180">
        <v>0</v>
      </c>
      <c r="AP22" s="180">
        <v>446212</v>
      </c>
      <c r="AQ22" s="180">
        <v>0</v>
      </c>
      <c r="AR22" s="180">
        <v>0</v>
      </c>
      <c r="AS22" s="180">
        <v>0</v>
      </c>
      <c r="AT22" s="180">
        <v>22674</v>
      </c>
      <c r="AU22" s="180">
        <v>128861343</v>
      </c>
      <c r="AV22" s="180">
        <v>14023585</v>
      </c>
      <c r="AW22" s="180">
        <v>201002</v>
      </c>
      <c r="AX22" s="180">
        <v>61472</v>
      </c>
      <c r="AY22" s="180">
        <v>34837</v>
      </c>
      <c r="AZ22" s="180">
        <v>0</v>
      </c>
      <c r="BA22" s="180">
        <v>0</v>
      </c>
      <c r="BB22" s="180">
        <v>0</v>
      </c>
      <c r="BC22" s="180">
        <v>19836</v>
      </c>
      <c r="BD22" s="180">
        <v>0</v>
      </c>
      <c r="BE22" s="180">
        <v>0</v>
      </c>
      <c r="BF22" s="180">
        <v>2994922</v>
      </c>
      <c r="BG22" s="180">
        <v>0</v>
      </c>
      <c r="BH22" s="180">
        <v>443952</v>
      </c>
      <c r="BI22" s="180">
        <v>98112</v>
      </c>
      <c r="BJ22" s="180">
        <v>0</v>
      </c>
      <c r="BK22" s="180">
        <v>0</v>
      </c>
      <c r="BL22" s="180">
        <v>173095</v>
      </c>
      <c r="BM22" s="180">
        <v>2511936</v>
      </c>
      <c r="BN22" s="180">
        <v>129456</v>
      </c>
      <c r="BO22" s="180">
        <v>692377</v>
      </c>
      <c r="BP22" s="180">
        <v>104701080</v>
      </c>
      <c r="BQ22" s="180">
        <v>0</v>
      </c>
      <c r="BR22" s="180">
        <v>55959</v>
      </c>
      <c r="BS22" s="180">
        <v>0</v>
      </c>
      <c r="BT22" s="180">
        <v>0</v>
      </c>
      <c r="BU22" s="180">
        <v>69530</v>
      </c>
      <c r="BV22" s="180">
        <v>0</v>
      </c>
      <c r="BW22" s="180">
        <v>1259462</v>
      </c>
      <c r="BX22" s="180">
        <v>0</v>
      </c>
      <c r="BY22" s="180">
        <v>0</v>
      </c>
      <c r="BZ22" s="180">
        <v>44240</v>
      </c>
      <c r="CA22" s="180">
        <v>0</v>
      </c>
      <c r="CB22" s="180">
        <v>10390</v>
      </c>
      <c r="CC22" s="180">
        <v>0</v>
      </c>
      <c r="CD22" s="180">
        <v>335743</v>
      </c>
    </row>
    <row r="23" spans="1:82" s="968" customFormat="1" x14ac:dyDescent="0.3">
      <c r="B23" s="968" t="s">
        <v>2969</v>
      </c>
    </row>
    <row r="24" spans="1:82" x14ac:dyDescent="0.3">
      <c r="A24" s="180">
        <v>344</v>
      </c>
      <c r="C24" s="180"/>
      <c r="D24" s="180">
        <v>0</v>
      </c>
      <c r="E24" s="180">
        <v>3954</v>
      </c>
      <c r="F24" s="180">
        <v>21067</v>
      </c>
      <c r="G24" s="180">
        <v>0</v>
      </c>
      <c r="H24" s="180">
        <v>1202</v>
      </c>
      <c r="I24" s="180">
        <v>0</v>
      </c>
      <c r="J24" s="180">
        <v>0</v>
      </c>
      <c r="K24" s="180">
        <v>0</v>
      </c>
      <c r="L24" s="180">
        <v>138777</v>
      </c>
      <c r="M24" s="180">
        <v>3045343</v>
      </c>
      <c r="N24" s="180">
        <v>0</v>
      </c>
      <c r="O24" s="180">
        <v>309575</v>
      </c>
      <c r="P24" s="180">
        <v>0</v>
      </c>
      <c r="Q24" s="180">
        <v>31824</v>
      </c>
      <c r="R24" s="180">
        <v>0</v>
      </c>
      <c r="S24" s="180">
        <v>5955</v>
      </c>
      <c r="T24" s="180">
        <v>47612</v>
      </c>
      <c r="U24" s="180">
        <v>494</v>
      </c>
      <c r="V24" s="180">
        <v>16921</v>
      </c>
      <c r="W24" s="180">
        <v>0</v>
      </c>
      <c r="X24" s="180">
        <v>0</v>
      </c>
      <c r="Y24" s="180">
        <v>10425</v>
      </c>
      <c r="Z24" s="180">
        <v>1301596</v>
      </c>
      <c r="AA24" s="180">
        <v>0</v>
      </c>
      <c r="AB24" s="180">
        <v>1234</v>
      </c>
      <c r="AC24" s="180">
        <v>1245087</v>
      </c>
      <c r="AD24" s="180">
        <v>42255</v>
      </c>
      <c r="AE24" s="180">
        <v>0</v>
      </c>
      <c r="AF24" s="180">
        <v>1503876</v>
      </c>
      <c r="AG24" s="180">
        <v>0</v>
      </c>
      <c r="AH24" s="180">
        <v>0</v>
      </c>
      <c r="AI24" s="180">
        <v>55420</v>
      </c>
      <c r="AJ24" s="180">
        <v>0</v>
      </c>
      <c r="AK24" s="180">
        <v>0</v>
      </c>
      <c r="AL24" s="180">
        <v>0</v>
      </c>
      <c r="AM24" s="180">
        <v>0</v>
      </c>
      <c r="AN24" s="180">
        <v>0</v>
      </c>
      <c r="AO24" s="180">
        <v>0</v>
      </c>
      <c r="AP24" s="180">
        <v>2940</v>
      </c>
      <c r="AQ24" s="180">
        <v>14434</v>
      </c>
      <c r="AR24" s="180">
        <v>0</v>
      </c>
      <c r="AS24" s="180">
        <v>0</v>
      </c>
      <c r="AT24" s="180">
        <v>0</v>
      </c>
      <c r="AU24" s="180">
        <v>11881700</v>
      </c>
      <c r="AV24" s="180">
        <v>1134065</v>
      </c>
      <c r="AW24" s="180">
        <v>43151</v>
      </c>
      <c r="AX24" s="180">
        <v>0</v>
      </c>
      <c r="AY24" s="180">
        <v>0</v>
      </c>
      <c r="AZ24" s="180">
        <v>0</v>
      </c>
      <c r="BA24" s="180">
        <v>0</v>
      </c>
      <c r="BB24" s="180">
        <v>0</v>
      </c>
      <c r="BC24" s="180">
        <v>0</v>
      </c>
      <c r="BD24" s="180">
        <v>311</v>
      </c>
      <c r="BE24" s="180">
        <v>0</v>
      </c>
      <c r="BF24" s="180">
        <v>530377</v>
      </c>
      <c r="BG24" s="180">
        <v>0</v>
      </c>
      <c r="BH24" s="180">
        <v>291529</v>
      </c>
      <c r="BI24" s="180">
        <v>13781</v>
      </c>
      <c r="BJ24" s="180">
        <v>0</v>
      </c>
      <c r="BK24" s="180">
        <v>0</v>
      </c>
      <c r="BL24" s="180">
        <v>63897</v>
      </c>
      <c r="BM24" s="180">
        <v>453291</v>
      </c>
      <c r="BN24" s="180">
        <v>37735</v>
      </c>
      <c r="BO24" s="180">
        <v>913247</v>
      </c>
      <c r="BP24" s="180">
        <v>3399378</v>
      </c>
      <c r="BQ24" s="180">
        <v>0</v>
      </c>
      <c r="BR24" s="180">
        <v>262229</v>
      </c>
      <c r="BS24" s="180">
        <v>0</v>
      </c>
      <c r="BT24" s="180">
        <v>0</v>
      </c>
      <c r="BU24" s="180">
        <v>1205</v>
      </c>
      <c r="BV24" s="180">
        <v>0</v>
      </c>
      <c r="BW24" s="180">
        <v>221763</v>
      </c>
      <c r="BX24" s="180">
        <v>0</v>
      </c>
      <c r="BY24" s="180">
        <v>889600</v>
      </c>
      <c r="BZ24" s="180">
        <v>804</v>
      </c>
      <c r="CA24" s="180">
        <v>201693</v>
      </c>
      <c r="CB24" s="180">
        <v>6294</v>
      </c>
      <c r="CC24" s="180">
        <v>2034</v>
      </c>
      <c r="CD24" s="180">
        <v>1726807</v>
      </c>
    </row>
    <row r="25" spans="1:82" x14ac:dyDescent="0.3">
      <c r="A25" s="180">
        <v>388</v>
      </c>
      <c r="C25" s="180"/>
      <c r="D25" s="180">
        <v>3301994</v>
      </c>
      <c r="E25" s="180">
        <v>2109828</v>
      </c>
      <c r="F25" s="180">
        <v>370986</v>
      </c>
      <c r="G25" s="180">
        <v>872483</v>
      </c>
      <c r="H25" s="180">
        <v>562231</v>
      </c>
      <c r="I25" s="180">
        <v>167975</v>
      </c>
      <c r="J25" s="180">
        <v>52668</v>
      </c>
      <c r="K25" s="180">
        <v>137414</v>
      </c>
      <c r="L25" s="180">
        <v>5652838</v>
      </c>
      <c r="M25" s="180">
        <v>187990772</v>
      </c>
      <c r="N25" s="180">
        <v>2198376</v>
      </c>
      <c r="O25" s="180">
        <v>7028487</v>
      </c>
      <c r="P25" s="180">
        <v>127729</v>
      </c>
      <c r="Q25" s="180">
        <v>14495953</v>
      </c>
      <c r="R25" s="180">
        <v>79894</v>
      </c>
      <c r="S25" s="180">
        <v>274536</v>
      </c>
      <c r="T25" s="180">
        <v>1951814</v>
      </c>
      <c r="U25" s="180">
        <v>929995</v>
      </c>
      <c r="V25" s="180">
        <v>4582004</v>
      </c>
      <c r="W25" s="180">
        <v>0</v>
      </c>
      <c r="X25" s="180">
        <v>0</v>
      </c>
      <c r="Y25" s="180">
        <v>1320551</v>
      </c>
      <c r="Z25" s="180">
        <v>40296167</v>
      </c>
      <c r="AA25" s="180">
        <v>657017</v>
      </c>
      <c r="AB25" s="180">
        <v>508539</v>
      </c>
      <c r="AC25" s="180">
        <v>41956514</v>
      </c>
      <c r="AD25" s="180">
        <v>670543</v>
      </c>
      <c r="AE25" s="180">
        <v>0</v>
      </c>
      <c r="AF25" s="180">
        <v>78466548</v>
      </c>
      <c r="AG25" s="180">
        <v>155071</v>
      </c>
      <c r="AH25" s="180">
        <v>290431</v>
      </c>
      <c r="AI25" s="180">
        <v>7152612</v>
      </c>
      <c r="AJ25" s="180">
        <v>866441</v>
      </c>
      <c r="AK25" s="180">
        <v>90956</v>
      </c>
      <c r="AL25" s="180">
        <v>0</v>
      </c>
      <c r="AM25" s="180">
        <v>186386</v>
      </c>
      <c r="AN25" s="180">
        <v>15448549</v>
      </c>
      <c r="AO25" s="180">
        <v>38866</v>
      </c>
      <c r="AP25" s="180">
        <v>3900506</v>
      </c>
      <c r="AQ25" s="180">
        <v>2865529</v>
      </c>
      <c r="AR25" s="180">
        <v>61940</v>
      </c>
      <c r="AS25" s="180">
        <v>0</v>
      </c>
      <c r="AT25" s="180">
        <v>178789</v>
      </c>
      <c r="AU25" s="180">
        <v>339665768</v>
      </c>
      <c r="AV25" s="180">
        <v>97594369</v>
      </c>
      <c r="AW25" s="180">
        <v>1732245</v>
      </c>
      <c r="AX25" s="180">
        <v>345968</v>
      </c>
      <c r="AY25" s="180">
        <v>278073</v>
      </c>
      <c r="AZ25" s="180">
        <v>173472</v>
      </c>
      <c r="BA25" s="180">
        <v>0</v>
      </c>
      <c r="BB25" s="180">
        <v>6106432</v>
      </c>
      <c r="BC25" s="180">
        <v>230865</v>
      </c>
      <c r="BD25" s="180">
        <v>202109</v>
      </c>
      <c r="BE25" s="180">
        <v>62341</v>
      </c>
      <c r="BF25" s="180">
        <v>14769917</v>
      </c>
      <c r="BG25" s="180">
        <v>17728</v>
      </c>
      <c r="BH25" s="180">
        <v>12159099</v>
      </c>
      <c r="BI25" s="180">
        <v>3014760</v>
      </c>
      <c r="BJ25" s="180">
        <v>263979</v>
      </c>
      <c r="BK25" s="180">
        <v>59526</v>
      </c>
      <c r="BL25" s="180">
        <v>17822773</v>
      </c>
      <c r="BM25" s="180">
        <v>19928550</v>
      </c>
      <c r="BN25" s="180">
        <v>2216328</v>
      </c>
      <c r="BO25" s="180">
        <v>61058947</v>
      </c>
      <c r="BP25" s="180">
        <v>148818552</v>
      </c>
      <c r="BQ25" s="180">
        <v>523295</v>
      </c>
      <c r="BR25" s="180">
        <v>7538562</v>
      </c>
      <c r="BS25" s="180">
        <v>932152</v>
      </c>
      <c r="BT25" s="180">
        <v>0</v>
      </c>
      <c r="BU25" s="180">
        <v>226878</v>
      </c>
      <c r="BV25" s="180">
        <v>271562</v>
      </c>
      <c r="BW25" s="180">
        <v>5432190</v>
      </c>
      <c r="BX25" s="180">
        <v>3132337</v>
      </c>
      <c r="BY25" s="180">
        <v>47568528</v>
      </c>
      <c r="BZ25" s="180">
        <v>709666</v>
      </c>
      <c r="CA25" s="180">
        <v>15969977</v>
      </c>
      <c r="CB25" s="180">
        <v>486906</v>
      </c>
      <c r="CC25" s="180">
        <v>3399988</v>
      </c>
      <c r="CD25" s="180">
        <v>49063802</v>
      </c>
    </row>
    <row r="26" spans="1:82" x14ac:dyDescent="0.3">
      <c r="A26" s="180">
        <v>339</v>
      </c>
      <c r="C26" s="180"/>
      <c r="D26" s="180">
        <v>114715</v>
      </c>
      <c r="E26" s="180">
        <v>233292</v>
      </c>
      <c r="F26" s="180">
        <v>38416</v>
      </c>
      <c r="G26" s="180">
        <v>116264</v>
      </c>
      <c r="H26" s="180">
        <v>19056</v>
      </c>
      <c r="I26" s="180">
        <v>5018</v>
      </c>
      <c r="J26" s="180">
        <v>275</v>
      </c>
      <c r="K26" s="180">
        <v>0</v>
      </c>
      <c r="L26" s="180">
        <v>917937</v>
      </c>
      <c r="M26" s="180">
        <v>12863532</v>
      </c>
      <c r="N26" s="180">
        <v>6010</v>
      </c>
      <c r="O26" s="180">
        <v>135030</v>
      </c>
      <c r="P26" s="180">
        <v>120000</v>
      </c>
      <c r="Q26" s="180">
        <v>1758682</v>
      </c>
      <c r="R26" s="180">
        <v>0</v>
      </c>
      <c r="S26" s="180">
        <v>35776</v>
      </c>
      <c r="T26" s="180">
        <v>441705</v>
      </c>
      <c r="U26" s="180">
        <v>40230</v>
      </c>
      <c r="V26" s="180">
        <v>96608</v>
      </c>
      <c r="W26" s="180">
        <v>0</v>
      </c>
      <c r="X26" s="180">
        <v>0</v>
      </c>
      <c r="Y26" s="180">
        <v>161221</v>
      </c>
      <c r="Z26" s="180">
        <v>7542638</v>
      </c>
      <c r="AA26" s="180">
        <v>0</v>
      </c>
      <c r="AB26" s="180">
        <v>135526</v>
      </c>
      <c r="AC26" s="180">
        <v>3341437</v>
      </c>
      <c r="AD26" s="180">
        <v>21504</v>
      </c>
      <c r="AE26" s="180">
        <v>0</v>
      </c>
      <c r="AF26" s="180">
        <v>11567267</v>
      </c>
      <c r="AG26" s="180">
        <v>1200</v>
      </c>
      <c r="AH26" s="180">
        <v>53616</v>
      </c>
      <c r="AI26" s="180">
        <v>438622</v>
      </c>
      <c r="AJ26" s="180">
        <v>42862</v>
      </c>
      <c r="AK26" s="180">
        <v>0</v>
      </c>
      <c r="AL26" s="180">
        <v>0</v>
      </c>
      <c r="AM26" s="180">
        <v>14400</v>
      </c>
      <c r="AN26" s="180">
        <v>1466200</v>
      </c>
      <c r="AO26" s="180">
        <v>23000</v>
      </c>
      <c r="AP26" s="180">
        <v>456560</v>
      </c>
      <c r="AQ26" s="180">
        <v>146378</v>
      </c>
      <c r="AR26" s="180">
        <v>250</v>
      </c>
      <c r="AS26" s="180">
        <v>0</v>
      </c>
      <c r="AT26" s="180">
        <v>895</v>
      </c>
      <c r="AU26" s="180">
        <v>31664800</v>
      </c>
      <c r="AV26" s="180">
        <v>10354562</v>
      </c>
      <c r="AW26" s="180">
        <v>134620</v>
      </c>
      <c r="AX26" s="180">
        <v>48615</v>
      </c>
      <c r="AY26" s="180">
        <v>53697</v>
      </c>
      <c r="AZ26" s="180">
        <v>32858</v>
      </c>
      <c r="BA26" s="180">
        <v>0</v>
      </c>
      <c r="BB26" s="180">
        <v>908856</v>
      </c>
      <c r="BC26" s="180">
        <v>19675</v>
      </c>
      <c r="BD26" s="180">
        <v>14620</v>
      </c>
      <c r="BE26" s="180">
        <v>8640</v>
      </c>
      <c r="BF26" s="180">
        <v>811381</v>
      </c>
      <c r="BG26" s="180">
        <v>0</v>
      </c>
      <c r="BH26" s="180">
        <v>1297466</v>
      </c>
      <c r="BI26" s="180">
        <v>123205</v>
      </c>
      <c r="BJ26" s="180">
        <v>1975</v>
      </c>
      <c r="BK26" s="180">
        <v>4587</v>
      </c>
      <c r="BL26" s="180">
        <v>3886401</v>
      </c>
      <c r="BM26" s="180">
        <v>544237</v>
      </c>
      <c r="BN26" s="180">
        <v>218545</v>
      </c>
      <c r="BO26" s="180">
        <v>9656579</v>
      </c>
      <c r="BP26" s="180">
        <v>25592974</v>
      </c>
      <c r="BQ26" s="180">
        <v>3753</v>
      </c>
      <c r="BR26" s="180">
        <v>513445</v>
      </c>
      <c r="BS26" s="180">
        <v>33093</v>
      </c>
      <c r="BT26" s="180">
        <v>0</v>
      </c>
      <c r="BU26" s="180">
        <v>48480</v>
      </c>
      <c r="BV26" s="180">
        <v>8235</v>
      </c>
      <c r="BW26" s="180">
        <v>432296</v>
      </c>
      <c r="BX26" s="180">
        <v>689258</v>
      </c>
      <c r="BY26" s="180">
        <v>8192054</v>
      </c>
      <c r="BZ26" s="180">
        <v>211128</v>
      </c>
      <c r="CA26" s="180">
        <v>1736015</v>
      </c>
      <c r="CB26" s="180">
        <v>265</v>
      </c>
      <c r="CC26" s="180">
        <v>354604</v>
      </c>
      <c r="CD26" s="180">
        <v>2451551</v>
      </c>
    </row>
    <row r="27" spans="1:82" s="635" customFormat="1" x14ac:dyDescent="0.3">
      <c r="A27" s="635">
        <v>504</v>
      </c>
      <c r="B27" s="180"/>
      <c r="C27" s="180"/>
      <c r="D27" s="180">
        <v>114756</v>
      </c>
      <c r="E27" s="180">
        <v>226270</v>
      </c>
      <c r="F27" s="180">
        <v>374</v>
      </c>
      <c r="G27" s="180">
        <v>30062</v>
      </c>
      <c r="H27" s="180">
        <v>97337</v>
      </c>
      <c r="I27" s="180">
        <v>10858</v>
      </c>
      <c r="J27" s="180">
        <v>1978</v>
      </c>
      <c r="K27" s="180">
        <v>24388</v>
      </c>
      <c r="L27" s="180">
        <v>179715</v>
      </c>
      <c r="M27" s="180">
        <v>23155432</v>
      </c>
      <c r="N27" s="180">
        <v>156657</v>
      </c>
      <c r="O27" s="180">
        <v>564068</v>
      </c>
      <c r="P27" s="180">
        <v>5887</v>
      </c>
      <c r="Q27" s="180">
        <v>367959</v>
      </c>
      <c r="R27" s="180">
        <v>11366</v>
      </c>
      <c r="S27" s="180">
        <v>13743</v>
      </c>
      <c r="T27" s="180">
        <v>167346</v>
      </c>
      <c r="U27" s="180">
        <v>28</v>
      </c>
      <c r="V27" s="180">
        <v>208454</v>
      </c>
      <c r="W27" s="180">
        <v>0</v>
      </c>
      <c r="X27" s="180">
        <v>0</v>
      </c>
      <c r="Y27" s="180">
        <v>61364</v>
      </c>
      <c r="Z27" s="180">
        <v>3286657</v>
      </c>
      <c r="AA27" s="180">
        <v>0</v>
      </c>
      <c r="AB27" s="180">
        <v>98069</v>
      </c>
      <c r="AC27" s="180">
        <v>1770598</v>
      </c>
      <c r="AD27" s="180">
        <v>109269</v>
      </c>
      <c r="AE27" s="180">
        <v>0</v>
      </c>
      <c r="AF27" s="180">
        <v>5054061</v>
      </c>
      <c r="AG27" s="180">
        <v>8419</v>
      </c>
      <c r="AH27" s="180">
        <v>16066</v>
      </c>
      <c r="AI27" s="180">
        <v>629063</v>
      </c>
      <c r="AJ27" s="180">
        <v>84961</v>
      </c>
      <c r="AK27" s="180">
        <v>10641</v>
      </c>
      <c r="AL27" s="180">
        <v>0</v>
      </c>
      <c r="AM27" s="180">
        <v>21960</v>
      </c>
      <c r="AN27" s="180">
        <v>1259860</v>
      </c>
      <c r="AO27" s="180">
        <v>0</v>
      </c>
      <c r="AP27" s="180">
        <v>294482</v>
      </c>
      <c r="AQ27" s="180">
        <v>478891</v>
      </c>
      <c r="AR27" s="180">
        <v>0</v>
      </c>
      <c r="AS27" s="180">
        <v>0</v>
      </c>
      <c r="AT27" s="180">
        <v>38347</v>
      </c>
      <c r="AU27" s="180">
        <v>32446520</v>
      </c>
      <c r="AV27" s="180">
        <v>7804239</v>
      </c>
      <c r="AW27" s="180">
        <v>78104</v>
      </c>
      <c r="AX27" s="180">
        <v>20477</v>
      </c>
      <c r="AY27" s="180">
        <v>30455</v>
      </c>
      <c r="AZ27" s="180">
        <v>10683</v>
      </c>
      <c r="BA27" s="180">
        <v>0</v>
      </c>
      <c r="BB27" s="180">
        <v>171741</v>
      </c>
      <c r="BC27" s="180">
        <v>14215</v>
      </c>
      <c r="BD27" s="180">
        <v>11744</v>
      </c>
      <c r="BE27" s="180">
        <v>2676</v>
      </c>
      <c r="BF27" s="180">
        <v>2314923</v>
      </c>
      <c r="BG27" s="180">
        <v>3923</v>
      </c>
      <c r="BH27" s="180">
        <v>1606806</v>
      </c>
      <c r="BI27" s="180">
        <v>124121</v>
      </c>
      <c r="BJ27" s="180">
        <v>12705</v>
      </c>
      <c r="BK27" s="180">
        <v>0</v>
      </c>
      <c r="BL27" s="180">
        <v>1409737</v>
      </c>
      <c r="BM27" s="180">
        <v>1860657</v>
      </c>
      <c r="BN27" s="180">
        <v>314732</v>
      </c>
      <c r="BO27" s="180">
        <v>3087628</v>
      </c>
      <c r="BP27" s="180">
        <v>11420001</v>
      </c>
      <c r="BQ27" s="180">
        <v>62179</v>
      </c>
      <c r="BR27" s="180">
        <v>2484767</v>
      </c>
      <c r="BS27" s="180">
        <v>98149</v>
      </c>
      <c r="BT27" s="180">
        <v>0</v>
      </c>
      <c r="BU27" s="180">
        <v>27848</v>
      </c>
      <c r="BV27" s="180">
        <v>89074</v>
      </c>
      <c r="BW27" s="180">
        <v>527769</v>
      </c>
      <c r="BX27" s="180">
        <v>60412</v>
      </c>
      <c r="BY27" s="180">
        <v>1577170</v>
      </c>
      <c r="BZ27" s="180">
        <v>119069</v>
      </c>
      <c r="CA27" s="635">
        <v>586364</v>
      </c>
      <c r="CB27" s="635">
        <v>63238</v>
      </c>
      <c r="CC27" s="635">
        <v>364977</v>
      </c>
      <c r="CD27" s="635">
        <v>3187005</v>
      </c>
    </row>
    <row r="28" spans="1:82" s="635" customFormat="1" x14ac:dyDescent="0.3">
      <c r="A28" s="635">
        <v>505</v>
      </c>
      <c r="B28" s="180"/>
      <c r="C28" s="180"/>
      <c r="D28" s="180">
        <v>2691876</v>
      </c>
      <c r="E28" s="180">
        <v>0</v>
      </c>
      <c r="F28" s="180">
        <v>0</v>
      </c>
      <c r="G28" s="180">
        <v>0</v>
      </c>
      <c r="H28" s="180">
        <v>0</v>
      </c>
      <c r="I28" s="180">
        <v>900</v>
      </c>
      <c r="J28" s="180">
        <v>0</v>
      </c>
      <c r="K28" s="180">
        <v>0</v>
      </c>
      <c r="L28" s="180">
        <v>1101724</v>
      </c>
      <c r="M28" s="180">
        <v>5866521</v>
      </c>
      <c r="N28" s="180">
        <v>86989</v>
      </c>
      <c r="O28" s="180">
        <v>149408</v>
      </c>
      <c r="P28" s="180">
        <v>0</v>
      </c>
      <c r="Q28" s="180">
        <v>572827</v>
      </c>
      <c r="R28" s="180">
        <v>0</v>
      </c>
      <c r="S28" s="180">
        <v>0</v>
      </c>
      <c r="T28" s="180">
        <v>0</v>
      </c>
      <c r="U28" s="180">
        <v>77625</v>
      </c>
      <c r="V28" s="180">
        <v>116842</v>
      </c>
      <c r="W28" s="180">
        <v>0</v>
      </c>
      <c r="X28" s="180">
        <v>0</v>
      </c>
      <c r="Y28" s="180">
        <v>404930</v>
      </c>
      <c r="Z28" s="180">
        <v>24761905</v>
      </c>
      <c r="AA28" s="180">
        <v>0</v>
      </c>
      <c r="AB28" s="180">
        <v>0</v>
      </c>
      <c r="AC28" s="180">
        <v>2771870</v>
      </c>
      <c r="AD28" s="180">
        <v>0</v>
      </c>
      <c r="AE28" s="180">
        <v>0</v>
      </c>
      <c r="AF28" s="180">
        <v>5163691</v>
      </c>
      <c r="AG28" s="180">
        <v>9260</v>
      </c>
      <c r="AH28" s="180">
        <v>0</v>
      </c>
      <c r="AI28" s="180">
        <v>0</v>
      </c>
      <c r="AJ28" s="180">
        <v>0</v>
      </c>
      <c r="AK28" s="180">
        <v>0</v>
      </c>
      <c r="AL28" s="180">
        <v>0</v>
      </c>
      <c r="AM28" s="180">
        <v>0</v>
      </c>
      <c r="AN28" s="180">
        <v>193869</v>
      </c>
      <c r="AO28" s="180">
        <v>0</v>
      </c>
      <c r="AP28" s="180">
        <v>138034</v>
      </c>
      <c r="AQ28" s="180">
        <v>88113</v>
      </c>
      <c r="AR28" s="180">
        <v>771153</v>
      </c>
      <c r="AS28" s="180">
        <v>0</v>
      </c>
      <c r="AT28" s="180">
        <v>0</v>
      </c>
      <c r="AU28" s="180">
        <v>18651607</v>
      </c>
      <c r="AV28" s="180">
        <v>7826007</v>
      </c>
      <c r="AW28" s="180">
        <v>0</v>
      </c>
      <c r="AX28" s="180">
        <v>75000</v>
      </c>
      <c r="AY28" s="180">
        <v>0</v>
      </c>
      <c r="AZ28" s="180">
        <v>0</v>
      </c>
      <c r="BA28" s="180">
        <v>0</v>
      </c>
      <c r="BB28" s="180">
        <v>217048</v>
      </c>
      <c r="BC28" s="180">
        <v>0</v>
      </c>
      <c r="BD28" s="180">
        <v>0</v>
      </c>
      <c r="BE28" s="180">
        <v>0</v>
      </c>
      <c r="BF28" s="180">
        <v>321994</v>
      </c>
      <c r="BG28" s="180">
        <v>0</v>
      </c>
      <c r="BH28" s="180">
        <v>0</v>
      </c>
      <c r="BI28" s="180">
        <v>58612</v>
      </c>
      <c r="BJ28" s="180">
        <v>0</v>
      </c>
      <c r="BK28" s="180">
        <v>0</v>
      </c>
      <c r="BL28" s="180">
        <v>0</v>
      </c>
      <c r="BM28" s="180">
        <v>699285</v>
      </c>
      <c r="BN28" s="180">
        <v>75198</v>
      </c>
      <c r="BO28" s="180">
        <v>12994689</v>
      </c>
      <c r="BP28" s="180">
        <v>535314</v>
      </c>
      <c r="BQ28" s="180">
        <v>263793</v>
      </c>
      <c r="BR28" s="180">
        <v>35270</v>
      </c>
      <c r="BS28" s="180">
        <v>0</v>
      </c>
      <c r="BT28" s="180">
        <v>0</v>
      </c>
      <c r="BU28" s="180">
        <v>0</v>
      </c>
      <c r="BV28" s="180">
        <v>3344</v>
      </c>
      <c r="BW28" s="180">
        <v>66406</v>
      </c>
      <c r="BX28" s="180">
        <v>0</v>
      </c>
      <c r="BY28" s="180">
        <v>17181170</v>
      </c>
      <c r="BZ28" s="180">
        <v>11467</v>
      </c>
      <c r="CA28" s="635">
        <v>0</v>
      </c>
      <c r="CB28" s="635">
        <v>7256</v>
      </c>
      <c r="CC28" s="635">
        <v>297646</v>
      </c>
      <c r="CD28" s="635">
        <v>5144563</v>
      </c>
    </row>
    <row r="29" spans="1:82" s="635" customFormat="1" x14ac:dyDescent="0.3">
      <c r="A29" s="635">
        <v>341</v>
      </c>
      <c r="B29" s="180"/>
      <c r="C29" s="180"/>
      <c r="D29" s="180">
        <v>643410</v>
      </c>
      <c r="E29" s="180">
        <v>1972606</v>
      </c>
      <c r="F29" s="180">
        <v>284645</v>
      </c>
      <c r="G29" s="180">
        <v>752426</v>
      </c>
      <c r="H29" s="180">
        <v>643916</v>
      </c>
      <c r="I29" s="180">
        <v>223702</v>
      </c>
      <c r="J29" s="180">
        <v>53447</v>
      </c>
      <c r="K29" s="180">
        <v>72586</v>
      </c>
      <c r="L29" s="180">
        <v>3654690</v>
      </c>
      <c r="M29" s="180">
        <v>155849108</v>
      </c>
      <c r="N29" s="180">
        <v>2138784</v>
      </c>
      <c r="O29" s="180">
        <v>7918810</v>
      </c>
      <c r="P29" s="180">
        <v>19486</v>
      </c>
      <c r="Q29" s="180">
        <v>9183886</v>
      </c>
      <c r="R29" s="180">
        <v>73603</v>
      </c>
      <c r="S29" s="180">
        <v>303094</v>
      </c>
      <c r="T29" s="180">
        <v>1644050</v>
      </c>
      <c r="U29" s="180">
        <v>1186378</v>
      </c>
      <c r="V29" s="180">
        <v>5036427</v>
      </c>
      <c r="W29" s="180">
        <v>0</v>
      </c>
      <c r="X29" s="180">
        <v>0</v>
      </c>
      <c r="Y29" s="180">
        <v>790132</v>
      </c>
      <c r="Z29" s="180">
        <v>30344422</v>
      </c>
      <c r="AA29" s="180">
        <v>1285912</v>
      </c>
      <c r="AB29" s="180">
        <v>476701</v>
      </c>
      <c r="AC29" s="180">
        <v>35478096</v>
      </c>
      <c r="AD29" s="180">
        <v>958769</v>
      </c>
      <c r="AE29" s="180">
        <v>0</v>
      </c>
      <c r="AF29" s="180">
        <v>63699238</v>
      </c>
      <c r="AG29" s="180">
        <v>195725</v>
      </c>
      <c r="AH29" s="180">
        <v>221715</v>
      </c>
      <c r="AI29" s="180">
        <v>5950010</v>
      </c>
      <c r="AJ29" s="180">
        <v>900288</v>
      </c>
      <c r="AK29" s="180">
        <v>81737</v>
      </c>
      <c r="AL29" s="180">
        <v>0</v>
      </c>
      <c r="AM29" s="180">
        <v>168554</v>
      </c>
      <c r="AN29" s="180">
        <v>12351493</v>
      </c>
      <c r="AO29" s="180">
        <v>42675</v>
      </c>
      <c r="AP29" s="180">
        <v>3886356</v>
      </c>
      <c r="AQ29" s="180">
        <v>2161811</v>
      </c>
      <c r="AR29" s="180">
        <v>73201</v>
      </c>
      <c r="AS29" s="180">
        <v>0</v>
      </c>
      <c r="AT29" s="180">
        <v>283138</v>
      </c>
      <c r="AU29" s="180">
        <v>291692524</v>
      </c>
      <c r="AV29" s="180">
        <v>73585617</v>
      </c>
      <c r="AW29" s="180">
        <v>1811088</v>
      </c>
      <c r="AX29" s="180">
        <v>294495</v>
      </c>
      <c r="AY29" s="180">
        <v>287360</v>
      </c>
      <c r="AZ29" s="180">
        <v>164786</v>
      </c>
      <c r="BA29" s="180">
        <v>0</v>
      </c>
      <c r="BB29" s="180">
        <v>4433008</v>
      </c>
      <c r="BC29" s="180">
        <v>267752</v>
      </c>
      <c r="BD29" s="180">
        <v>141789</v>
      </c>
      <c r="BE29" s="180">
        <v>51825</v>
      </c>
      <c r="BF29" s="180">
        <v>14739900</v>
      </c>
      <c r="BG29" s="180">
        <v>17837</v>
      </c>
      <c r="BH29" s="180">
        <v>9490786</v>
      </c>
      <c r="BI29" s="180">
        <v>2133910</v>
      </c>
      <c r="BJ29" s="180">
        <v>221841</v>
      </c>
      <c r="BK29" s="180">
        <v>72917</v>
      </c>
      <c r="BL29" s="180">
        <v>12027085</v>
      </c>
      <c r="BM29" s="180">
        <v>17844051</v>
      </c>
      <c r="BN29" s="180">
        <v>1712223</v>
      </c>
      <c r="BO29" s="180">
        <v>51140231</v>
      </c>
      <c r="BP29" s="180">
        <v>104601423</v>
      </c>
      <c r="BQ29" s="180">
        <v>297513</v>
      </c>
      <c r="BR29" s="180">
        <v>4563895</v>
      </c>
      <c r="BS29" s="180">
        <v>1078418</v>
      </c>
      <c r="BT29" s="180">
        <v>0</v>
      </c>
      <c r="BU29" s="180">
        <v>129739</v>
      </c>
      <c r="BV29" s="180">
        <v>94209</v>
      </c>
      <c r="BW29" s="180">
        <v>6808183</v>
      </c>
      <c r="BX29" s="180">
        <v>2837902</v>
      </c>
      <c r="BY29" s="180">
        <v>44105955</v>
      </c>
      <c r="BZ29" s="180">
        <v>165766</v>
      </c>
      <c r="CA29" s="635">
        <v>12816911</v>
      </c>
      <c r="CB29" s="635">
        <v>617061</v>
      </c>
      <c r="CC29" s="635">
        <v>2694315</v>
      </c>
      <c r="CD29" s="635">
        <v>45812861</v>
      </c>
    </row>
    <row r="30" spans="1:82" s="635" customFormat="1" ht="13.95" customHeight="1" x14ac:dyDescent="0.3">
      <c r="A30" s="635">
        <v>386</v>
      </c>
      <c r="B30" s="180"/>
      <c r="C30" s="180"/>
      <c r="D30" s="180">
        <v>0</v>
      </c>
      <c r="E30" s="180">
        <v>0</v>
      </c>
      <c r="F30" s="180">
        <v>0</v>
      </c>
      <c r="G30" s="180">
        <v>0</v>
      </c>
      <c r="H30" s="180">
        <v>0</v>
      </c>
      <c r="I30" s="180">
        <v>0</v>
      </c>
      <c r="J30" s="180">
        <v>0</v>
      </c>
      <c r="K30" s="180">
        <v>0</v>
      </c>
      <c r="L30" s="180">
        <v>596243</v>
      </c>
      <c r="M30" s="180">
        <v>0</v>
      </c>
      <c r="N30" s="180">
        <v>0</v>
      </c>
      <c r="O30" s="180">
        <v>0</v>
      </c>
      <c r="P30" s="180">
        <v>0</v>
      </c>
      <c r="Q30" s="180">
        <v>3216490</v>
      </c>
      <c r="R30" s="180">
        <v>0</v>
      </c>
      <c r="S30" s="180">
        <v>0</v>
      </c>
      <c r="T30" s="180">
        <v>0</v>
      </c>
      <c r="U30" s="180">
        <v>0</v>
      </c>
      <c r="V30" s="180">
        <v>0</v>
      </c>
      <c r="W30" s="180">
        <v>0</v>
      </c>
      <c r="X30" s="180">
        <v>0</v>
      </c>
      <c r="Y30" s="180">
        <v>45000</v>
      </c>
      <c r="Z30" s="180">
        <v>262480</v>
      </c>
      <c r="AA30" s="180">
        <v>0</v>
      </c>
      <c r="AB30" s="180">
        <v>0</v>
      </c>
      <c r="AC30" s="180">
        <v>0</v>
      </c>
      <c r="AD30" s="180">
        <v>0</v>
      </c>
      <c r="AE30" s="180">
        <v>0</v>
      </c>
      <c r="AF30" s="180">
        <v>0</v>
      </c>
      <c r="AG30" s="180">
        <v>0</v>
      </c>
      <c r="AH30" s="180">
        <v>0</v>
      </c>
      <c r="AI30" s="180">
        <v>60982</v>
      </c>
      <c r="AJ30" s="180">
        <v>0</v>
      </c>
      <c r="AK30" s="180">
        <v>0</v>
      </c>
      <c r="AL30" s="180">
        <v>0</v>
      </c>
      <c r="AM30" s="180">
        <v>0</v>
      </c>
      <c r="AN30" s="180">
        <v>0</v>
      </c>
      <c r="AO30" s="180">
        <v>0</v>
      </c>
      <c r="AP30" s="180">
        <v>0</v>
      </c>
      <c r="AQ30" s="180">
        <v>0</v>
      </c>
      <c r="AR30" s="180">
        <v>0</v>
      </c>
      <c r="AS30" s="180">
        <v>0</v>
      </c>
      <c r="AT30" s="180">
        <v>0</v>
      </c>
      <c r="AU30" s="180">
        <v>43245460</v>
      </c>
      <c r="AV30" s="180">
        <v>6500141</v>
      </c>
      <c r="AW30" s="180">
        <v>0</v>
      </c>
      <c r="AX30" s="180">
        <v>0</v>
      </c>
      <c r="AY30" s="180">
        <v>8660</v>
      </c>
      <c r="AZ30" s="180">
        <v>0</v>
      </c>
      <c r="BA30" s="180">
        <v>0</v>
      </c>
      <c r="BB30" s="180">
        <v>0</v>
      </c>
      <c r="BC30" s="180">
        <v>2040</v>
      </c>
      <c r="BD30" s="180">
        <v>0</v>
      </c>
      <c r="BE30" s="180">
        <v>0</v>
      </c>
      <c r="BF30" s="180">
        <v>0</v>
      </c>
      <c r="BG30" s="180">
        <v>0</v>
      </c>
      <c r="BH30" s="180">
        <v>0</v>
      </c>
      <c r="BI30" s="180">
        <v>0</v>
      </c>
      <c r="BJ30" s="180">
        <v>0</v>
      </c>
      <c r="BK30" s="180">
        <v>0</v>
      </c>
      <c r="BL30" s="180">
        <v>516955</v>
      </c>
      <c r="BM30" s="180">
        <v>0</v>
      </c>
      <c r="BN30" s="180">
        <v>84000</v>
      </c>
      <c r="BO30" s="180">
        <v>3860276</v>
      </c>
      <c r="BP30" s="180">
        <v>2029435</v>
      </c>
      <c r="BQ30" s="180">
        <v>0</v>
      </c>
      <c r="BR30" s="180">
        <v>0</v>
      </c>
      <c r="BS30" s="180">
        <v>0</v>
      </c>
      <c r="BT30" s="180">
        <v>0</v>
      </c>
      <c r="BU30" s="180">
        <v>7000</v>
      </c>
      <c r="BV30" s="180">
        <v>0</v>
      </c>
      <c r="BW30" s="180">
        <v>0</v>
      </c>
      <c r="BX30" s="180">
        <v>0</v>
      </c>
      <c r="BY30" s="180">
        <v>0</v>
      </c>
      <c r="BZ30" s="180">
        <v>22530</v>
      </c>
      <c r="CA30" s="635">
        <v>0</v>
      </c>
      <c r="CB30" s="635">
        <v>0</v>
      </c>
      <c r="CC30" s="635">
        <v>0</v>
      </c>
      <c r="CD30" s="635">
        <v>0</v>
      </c>
    </row>
    <row r="31" spans="1:82" x14ac:dyDescent="0.3">
      <c r="A31" s="180">
        <v>387</v>
      </c>
      <c r="C31" s="180"/>
      <c r="D31" s="180">
        <v>0</v>
      </c>
      <c r="E31" s="180">
        <v>60000</v>
      </c>
      <c r="F31" s="180">
        <v>0</v>
      </c>
      <c r="G31" s="180">
        <v>0</v>
      </c>
      <c r="H31" s="180">
        <v>0</v>
      </c>
      <c r="I31" s="180">
        <v>0</v>
      </c>
      <c r="J31" s="180">
        <v>0</v>
      </c>
      <c r="K31" s="180">
        <v>0</v>
      </c>
      <c r="L31" s="180">
        <v>0</v>
      </c>
      <c r="M31" s="180">
        <v>5888051</v>
      </c>
      <c r="N31" s="180">
        <v>0</v>
      </c>
      <c r="O31" s="180">
        <v>0</v>
      </c>
      <c r="P31" s="180">
        <v>0</v>
      </c>
      <c r="Q31" s="180">
        <v>0</v>
      </c>
      <c r="R31" s="180">
        <v>0</v>
      </c>
      <c r="S31" s="180">
        <v>0</v>
      </c>
      <c r="T31" s="180">
        <v>0</v>
      </c>
      <c r="U31" s="180">
        <v>0</v>
      </c>
      <c r="V31" s="180">
        <v>0</v>
      </c>
      <c r="W31" s="180">
        <v>0</v>
      </c>
      <c r="X31" s="180">
        <v>0</v>
      </c>
      <c r="Y31" s="180">
        <v>0</v>
      </c>
      <c r="Z31" s="180">
        <v>0</v>
      </c>
      <c r="AA31" s="180">
        <v>24068</v>
      </c>
      <c r="AB31" s="180">
        <v>0</v>
      </c>
      <c r="AC31" s="180">
        <v>0</v>
      </c>
      <c r="AD31" s="180">
        <v>0</v>
      </c>
      <c r="AE31" s="180">
        <v>0</v>
      </c>
      <c r="AF31" s="180">
        <v>364924</v>
      </c>
      <c r="AG31" s="180">
        <v>0</v>
      </c>
      <c r="AH31" s="180">
        <v>0</v>
      </c>
      <c r="AI31" s="180">
        <v>0</v>
      </c>
      <c r="AJ31" s="180">
        <v>2500</v>
      </c>
      <c r="AK31" s="180">
        <v>0</v>
      </c>
      <c r="AL31" s="180">
        <v>0</v>
      </c>
      <c r="AM31" s="180">
        <v>1115</v>
      </c>
      <c r="AN31" s="180">
        <v>0</v>
      </c>
      <c r="AO31" s="180">
        <v>0</v>
      </c>
      <c r="AP31" s="180">
        <v>0</v>
      </c>
      <c r="AQ31" s="180">
        <v>0</v>
      </c>
      <c r="AR31" s="180">
        <v>0</v>
      </c>
      <c r="AS31" s="180">
        <v>0</v>
      </c>
      <c r="AT31" s="180">
        <v>0</v>
      </c>
      <c r="AU31" s="180">
        <v>49096804</v>
      </c>
      <c r="AV31" s="180">
        <v>0</v>
      </c>
      <c r="AW31" s="180">
        <v>0</v>
      </c>
      <c r="AX31" s="180">
        <v>0</v>
      </c>
      <c r="AY31" s="180">
        <v>86586</v>
      </c>
      <c r="AZ31" s="180">
        <v>0</v>
      </c>
      <c r="BA31" s="180">
        <v>0</v>
      </c>
      <c r="BB31" s="180">
        <v>0</v>
      </c>
      <c r="BC31" s="180">
        <v>0</v>
      </c>
      <c r="BD31" s="180">
        <v>0</v>
      </c>
      <c r="BE31" s="180">
        <v>0</v>
      </c>
      <c r="BF31" s="180">
        <v>0</v>
      </c>
      <c r="BG31" s="180">
        <v>0</v>
      </c>
      <c r="BH31" s="180">
        <v>194832</v>
      </c>
      <c r="BI31" s="180">
        <v>0</v>
      </c>
      <c r="BJ31" s="180">
        <v>0</v>
      </c>
      <c r="BK31" s="180">
        <v>0</v>
      </c>
      <c r="BL31" s="180">
        <v>516955</v>
      </c>
      <c r="BM31" s="180">
        <v>0</v>
      </c>
      <c r="BN31" s="180">
        <v>0</v>
      </c>
      <c r="BO31" s="180">
        <v>0</v>
      </c>
      <c r="BP31" s="180">
        <v>0</v>
      </c>
      <c r="BQ31" s="180">
        <v>0</v>
      </c>
      <c r="BR31" s="180">
        <v>15698</v>
      </c>
      <c r="BS31" s="180">
        <v>0</v>
      </c>
      <c r="BT31" s="180">
        <v>0</v>
      </c>
      <c r="BU31" s="180">
        <v>0</v>
      </c>
      <c r="BV31" s="180">
        <v>61255</v>
      </c>
      <c r="BW31" s="180">
        <v>0</v>
      </c>
      <c r="BX31" s="180">
        <v>0</v>
      </c>
      <c r="BY31" s="180">
        <v>357567</v>
      </c>
      <c r="BZ31" s="180">
        <v>0</v>
      </c>
      <c r="CA31" s="180">
        <v>0</v>
      </c>
      <c r="CB31" s="180">
        <v>0</v>
      </c>
      <c r="CC31" s="180">
        <v>0</v>
      </c>
      <c r="CD31" s="180">
        <v>0</v>
      </c>
    </row>
    <row r="32" spans="1:82" x14ac:dyDescent="0.3">
      <c r="A32" s="180">
        <v>389</v>
      </c>
      <c r="C32" s="180"/>
      <c r="D32" s="180">
        <v>0</v>
      </c>
      <c r="E32" s="180">
        <v>0</v>
      </c>
      <c r="F32" s="180">
        <v>0</v>
      </c>
      <c r="G32" s="180">
        <v>0</v>
      </c>
      <c r="H32" s="180">
        <v>0</v>
      </c>
      <c r="I32" s="180">
        <v>0</v>
      </c>
      <c r="J32" s="180">
        <v>0</v>
      </c>
      <c r="K32" s="180">
        <v>0</v>
      </c>
      <c r="L32" s="180">
        <v>-448375</v>
      </c>
      <c r="M32" s="180">
        <v>0</v>
      </c>
      <c r="N32" s="180">
        <v>0</v>
      </c>
      <c r="O32" s="180">
        <v>0</v>
      </c>
      <c r="P32" s="180">
        <v>0</v>
      </c>
      <c r="Q32" s="180">
        <v>0</v>
      </c>
      <c r="R32" s="180">
        <v>0</v>
      </c>
      <c r="S32" s="180">
        <v>0</v>
      </c>
      <c r="T32" s="180">
        <v>0</v>
      </c>
      <c r="U32" s="180">
        <v>0</v>
      </c>
      <c r="V32" s="180">
        <v>0</v>
      </c>
      <c r="W32" s="180">
        <v>0</v>
      </c>
      <c r="X32" s="180">
        <v>0</v>
      </c>
      <c r="Y32" s="180">
        <v>0</v>
      </c>
      <c r="Z32" s="180">
        <v>0</v>
      </c>
      <c r="AA32" s="180">
        <v>0</v>
      </c>
      <c r="AB32" s="180">
        <v>0</v>
      </c>
      <c r="AC32" s="180">
        <v>0</v>
      </c>
      <c r="AD32" s="180">
        <v>0</v>
      </c>
      <c r="AE32" s="180">
        <v>0</v>
      </c>
      <c r="AF32" s="180">
        <v>0</v>
      </c>
      <c r="AG32" s="180">
        <v>0</v>
      </c>
      <c r="AH32" s="180">
        <v>0</v>
      </c>
      <c r="AI32" s="180">
        <v>0</v>
      </c>
      <c r="AJ32" s="180">
        <v>0</v>
      </c>
      <c r="AK32" s="180">
        <v>0</v>
      </c>
      <c r="AL32" s="180">
        <v>0</v>
      </c>
      <c r="AM32" s="180">
        <v>0</v>
      </c>
      <c r="AN32" s="180">
        <v>0</v>
      </c>
      <c r="AO32" s="180">
        <v>0</v>
      </c>
      <c r="AP32" s="180">
        <v>0</v>
      </c>
      <c r="AQ32" s="180">
        <v>0</v>
      </c>
      <c r="AR32" s="180">
        <v>0</v>
      </c>
      <c r="AS32" s="180">
        <v>0</v>
      </c>
      <c r="AT32" s="180">
        <v>0</v>
      </c>
      <c r="AU32" s="180">
        <v>0</v>
      </c>
      <c r="AV32" s="180">
        <v>0</v>
      </c>
      <c r="AW32" s="180">
        <v>0</v>
      </c>
      <c r="AX32" s="180">
        <v>0</v>
      </c>
      <c r="AY32" s="180">
        <v>0</v>
      </c>
      <c r="AZ32" s="180">
        <v>0</v>
      </c>
      <c r="BA32" s="180">
        <v>0</v>
      </c>
      <c r="BB32" s="180">
        <v>0</v>
      </c>
      <c r="BC32" s="180">
        <v>0</v>
      </c>
      <c r="BD32" s="180">
        <v>0</v>
      </c>
      <c r="BE32" s="180">
        <v>0</v>
      </c>
      <c r="BF32" s="180">
        <v>0</v>
      </c>
      <c r="BG32" s="180">
        <v>0</v>
      </c>
      <c r="BH32" s="180">
        <v>0</v>
      </c>
      <c r="BI32" s="180">
        <v>0</v>
      </c>
      <c r="BJ32" s="180">
        <v>0</v>
      </c>
      <c r="BK32" s="180">
        <v>0</v>
      </c>
      <c r="BL32" s="180">
        <v>0</v>
      </c>
      <c r="BM32" s="180">
        <v>0</v>
      </c>
      <c r="BN32" s="180">
        <v>0</v>
      </c>
      <c r="BO32" s="180">
        <v>0</v>
      </c>
      <c r="BP32" s="180">
        <v>0</v>
      </c>
      <c r="BQ32" s="180">
        <v>0</v>
      </c>
      <c r="BR32" s="180">
        <v>0</v>
      </c>
      <c r="BS32" s="180">
        <v>0</v>
      </c>
      <c r="BT32" s="180">
        <v>0</v>
      </c>
      <c r="BU32" s="180">
        <v>0</v>
      </c>
      <c r="BV32" s="180">
        <v>0</v>
      </c>
      <c r="BW32" s="180">
        <v>0</v>
      </c>
      <c r="BX32" s="180">
        <v>0</v>
      </c>
      <c r="BY32" s="180">
        <v>0</v>
      </c>
      <c r="BZ32" s="180">
        <v>0</v>
      </c>
      <c r="CA32" s="180">
        <v>0</v>
      </c>
      <c r="CB32" s="180">
        <v>0</v>
      </c>
      <c r="CC32" s="180">
        <v>0</v>
      </c>
      <c r="CD32" s="180">
        <v>0</v>
      </c>
    </row>
    <row r="33" spans="1:82" x14ac:dyDescent="0.3">
      <c r="A33" s="180">
        <v>255</v>
      </c>
      <c r="C33" s="180"/>
      <c r="D33" s="180">
        <v>262763</v>
      </c>
      <c r="E33" s="180">
        <v>262340</v>
      </c>
      <c r="F33" s="180">
        <v>-47551</v>
      </c>
      <c r="G33" s="180">
        <v>26269</v>
      </c>
      <c r="H33" s="180">
        <v>198078</v>
      </c>
      <c r="I33" s="180">
        <v>72503</v>
      </c>
      <c r="J33" s="180">
        <v>3032</v>
      </c>
      <c r="K33" s="180">
        <v>-40440</v>
      </c>
      <c r="L33" s="180">
        <v>349096</v>
      </c>
      <c r="M33" s="180">
        <v>3855770</v>
      </c>
      <c r="N33" s="180">
        <v>190064</v>
      </c>
      <c r="O33" s="180">
        <v>1738829</v>
      </c>
      <c r="P33" s="180">
        <v>17644</v>
      </c>
      <c r="Q33" s="180">
        <v>603891</v>
      </c>
      <c r="R33" s="180">
        <v>5075</v>
      </c>
      <c r="S33" s="180">
        <v>78077</v>
      </c>
      <c r="T33" s="180">
        <v>301287</v>
      </c>
      <c r="U33" s="180">
        <v>374266</v>
      </c>
      <c r="V33" s="180">
        <v>876327</v>
      </c>
      <c r="W33" s="180">
        <v>0</v>
      </c>
      <c r="X33" s="180">
        <v>0</v>
      </c>
      <c r="Y33" s="180">
        <v>142096</v>
      </c>
      <c r="Z33" s="180">
        <v>25901935</v>
      </c>
      <c r="AA33" s="180">
        <v>604827</v>
      </c>
      <c r="AB33" s="180">
        <v>201757</v>
      </c>
      <c r="AC33" s="180">
        <v>1405487</v>
      </c>
      <c r="AD33" s="180">
        <v>418999</v>
      </c>
      <c r="AE33" s="180">
        <v>0</v>
      </c>
      <c r="AF33" s="180">
        <v>6652785</v>
      </c>
      <c r="AG33" s="180">
        <v>59533</v>
      </c>
      <c r="AH33" s="180">
        <v>966</v>
      </c>
      <c r="AI33" s="180">
        <v>-73935</v>
      </c>
      <c r="AJ33" s="180">
        <v>159170</v>
      </c>
      <c r="AK33" s="180">
        <v>1422</v>
      </c>
      <c r="AL33" s="180">
        <v>0</v>
      </c>
      <c r="AM33" s="180">
        <v>17413</v>
      </c>
      <c r="AN33" s="180">
        <v>-177127</v>
      </c>
      <c r="AO33" s="180">
        <v>26809</v>
      </c>
      <c r="AP33" s="180">
        <v>874926</v>
      </c>
      <c r="AQ33" s="180">
        <v>9664</v>
      </c>
      <c r="AR33" s="180">
        <v>782664</v>
      </c>
      <c r="AS33" s="180">
        <v>0</v>
      </c>
      <c r="AT33" s="180">
        <v>143591</v>
      </c>
      <c r="AU33" s="180">
        <v>28938339</v>
      </c>
      <c r="AV33" s="180">
        <v>8476197</v>
      </c>
      <c r="AW33" s="180">
        <v>291567</v>
      </c>
      <c r="AX33" s="180">
        <v>92619</v>
      </c>
      <c r="AY33" s="180">
        <v>15513</v>
      </c>
      <c r="AZ33" s="180">
        <v>34855</v>
      </c>
      <c r="BA33" s="180">
        <v>0</v>
      </c>
      <c r="BB33" s="180">
        <v>-375779</v>
      </c>
      <c r="BC33" s="180">
        <v>72817</v>
      </c>
      <c r="BD33" s="180">
        <v>-33956</v>
      </c>
      <c r="BE33" s="180">
        <v>800</v>
      </c>
      <c r="BF33" s="180">
        <v>3418281</v>
      </c>
      <c r="BG33" s="180">
        <v>4032</v>
      </c>
      <c r="BH33" s="180">
        <v>41127</v>
      </c>
      <c r="BI33" s="180">
        <v>-574912</v>
      </c>
      <c r="BJ33" s="180">
        <v>-27458</v>
      </c>
      <c r="BK33" s="180">
        <v>17978</v>
      </c>
      <c r="BL33" s="180">
        <v>-499550</v>
      </c>
      <c r="BM33" s="180">
        <v>1019680</v>
      </c>
      <c r="BN33" s="180">
        <v>188370</v>
      </c>
      <c r="BO33" s="180">
        <v>19680456</v>
      </c>
      <c r="BP33" s="180">
        <v>-4639405</v>
      </c>
      <c r="BQ33" s="180">
        <v>103943</v>
      </c>
      <c r="BR33" s="180">
        <v>43117</v>
      </c>
      <c r="BS33" s="180">
        <v>277508</v>
      </c>
      <c r="BT33" s="180">
        <v>0</v>
      </c>
      <c r="BU33" s="180">
        <v>-13811</v>
      </c>
      <c r="BV33" s="180">
        <v>-137955</v>
      </c>
      <c r="BW33" s="180">
        <v>2402464</v>
      </c>
      <c r="BX33" s="180">
        <v>455235</v>
      </c>
      <c r="BY33" s="180">
        <v>23130254</v>
      </c>
      <c r="BZ33" s="180">
        <v>-179706</v>
      </c>
      <c r="CA33" s="180">
        <v>-830687</v>
      </c>
      <c r="CB33" s="180">
        <v>200914</v>
      </c>
      <c r="CC33" s="180">
        <v>311554</v>
      </c>
      <c r="CD33" s="180">
        <v>7532178</v>
      </c>
    </row>
    <row r="34" spans="1:82" x14ac:dyDescent="0.3">
      <c r="A34" s="180">
        <v>376</v>
      </c>
      <c r="C34" s="180"/>
      <c r="D34" s="180">
        <v>0</v>
      </c>
      <c r="E34" s="180">
        <v>0</v>
      </c>
      <c r="F34" s="180">
        <v>0</v>
      </c>
      <c r="G34" s="180">
        <v>744</v>
      </c>
      <c r="H34" s="180">
        <v>0</v>
      </c>
      <c r="I34" s="180">
        <v>0</v>
      </c>
      <c r="J34" s="180">
        <v>0</v>
      </c>
      <c r="K34" s="180">
        <v>0</v>
      </c>
      <c r="L34" s="180">
        <v>0</v>
      </c>
      <c r="M34" s="180">
        <v>0</v>
      </c>
      <c r="N34" s="180">
        <v>0</v>
      </c>
      <c r="O34" s="180">
        <v>0</v>
      </c>
      <c r="P34" s="180">
        <v>0</v>
      </c>
      <c r="Q34" s="180">
        <v>0</v>
      </c>
      <c r="R34" s="180">
        <v>0</v>
      </c>
      <c r="S34" s="180">
        <v>-67566</v>
      </c>
      <c r="T34" s="180">
        <v>0</v>
      </c>
      <c r="U34" s="180">
        <v>0</v>
      </c>
      <c r="V34" s="180">
        <v>0</v>
      </c>
      <c r="W34" s="180">
        <v>0</v>
      </c>
      <c r="X34" s="180">
        <v>0</v>
      </c>
      <c r="Y34" s="180">
        <v>0</v>
      </c>
      <c r="Z34" s="180">
        <v>0</v>
      </c>
      <c r="AA34" s="180">
        <v>0</v>
      </c>
      <c r="AB34" s="180">
        <v>0</v>
      </c>
      <c r="AC34" s="180">
        <v>0</v>
      </c>
      <c r="AD34" s="180">
        <v>-1173</v>
      </c>
      <c r="AE34" s="180">
        <v>0</v>
      </c>
      <c r="AF34" s="180">
        <v>0</v>
      </c>
      <c r="AG34" s="180">
        <v>0</v>
      </c>
      <c r="AH34" s="180">
        <v>0</v>
      </c>
      <c r="AI34" s="180">
        <v>0</v>
      </c>
      <c r="AJ34" s="180">
        <v>-1</v>
      </c>
      <c r="AK34" s="180">
        <v>-80240</v>
      </c>
      <c r="AL34" s="180">
        <v>0</v>
      </c>
      <c r="AM34" s="180">
        <v>0</v>
      </c>
      <c r="AN34" s="180">
        <v>0</v>
      </c>
      <c r="AO34" s="180">
        <v>0</v>
      </c>
      <c r="AP34" s="180">
        <v>0</v>
      </c>
      <c r="AQ34" s="180">
        <v>-1</v>
      </c>
      <c r="AR34" s="180">
        <v>0</v>
      </c>
      <c r="AS34" s="180">
        <v>0</v>
      </c>
      <c r="AT34" s="180">
        <v>0</v>
      </c>
      <c r="AU34" s="180">
        <v>0</v>
      </c>
      <c r="AV34" s="180">
        <v>0</v>
      </c>
      <c r="AW34" s="180">
        <v>0</v>
      </c>
      <c r="AX34" s="180">
        <v>-870</v>
      </c>
      <c r="AY34" s="180">
        <v>0</v>
      </c>
      <c r="AZ34" s="180">
        <v>1</v>
      </c>
      <c r="BA34" s="180">
        <v>0</v>
      </c>
      <c r="BB34" s="180">
        <v>0</v>
      </c>
      <c r="BC34" s="180">
        <v>1</v>
      </c>
      <c r="BD34" s="180">
        <v>0</v>
      </c>
      <c r="BE34" s="180">
        <v>-3</v>
      </c>
      <c r="BF34" s="180">
        <v>0</v>
      </c>
      <c r="BG34" s="180">
        <v>0</v>
      </c>
      <c r="BH34" s="180">
        <v>0</v>
      </c>
      <c r="BI34" s="180">
        <v>-1</v>
      </c>
      <c r="BJ34" s="180">
        <v>0</v>
      </c>
      <c r="BK34" s="180">
        <v>0</v>
      </c>
      <c r="BL34" s="180">
        <v>0</v>
      </c>
      <c r="BM34" s="180">
        <v>-603210</v>
      </c>
      <c r="BN34" s="180">
        <v>-57556</v>
      </c>
      <c r="BO34" s="180">
        <v>0</v>
      </c>
      <c r="BP34" s="180">
        <v>0</v>
      </c>
      <c r="BQ34" s="180">
        <v>0</v>
      </c>
      <c r="BR34" s="180">
        <v>0</v>
      </c>
      <c r="BS34" s="180">
        <v>0</v>
      </c>
      <c r="BT34" s="180">
        <v>0</v>
      </c>
      <c r="BU34" s="180">
        <v>-90057</v>
      </c>
      <c r="BV34" s="180">
        <v>0</v>
      </c>
      <c r="BW34" s="180">
        <v>0</v>
      </c>
      <c r="BX34" s="180">
        <v>0</v>
      </c>
      <c r="BY34" s="180">
        <v>251809</v>
      </c>
      <c r="BZ34" s="180">
        <v>0</v>
      </c>
      <c r="CA34" s="180">
        <v>0</v>
      </c>
      <c r="CB34" s="180">
        <v>0</v>
      </c>
      <c r="CC34" s="180">
        <v>0</v>
      </c>
      <c r="CD34" s="180">
        <v>0</v>
      </c>
    </row>
    <row r="35" spans="1:82" x14ac:dyDescent="0.3">
      <c r="A35" s="180">
        <v>597</v>
      </c>
      <c r="C35" s="180"/>
      <c r="D35" s="180">
        <v>858</v>
      </c>
      <c r="E35" s="180">
        <v>60</v>
      </c>
      <c r="F35" s="180">
        <v>654</v>
      </c>
      <c r="G35" s="180">
        <v>39661</v>
      </c>
      <c r="H35" s="180">
        <v>4943</v>
      </c>
      <c r="I35" s="180">
        <v>1125</v>
      </c>
      <c r="J35" s="180">
        <v>646</v>
      </c>
      <c r="K35" s="180">
        <v>1889</v>
      </c>
      <c r="L35" s="180">
        <v>6263</v>
      </c>
      <c r="M35" s="180">
        <v>1114160</v>
      </c>
      <c r="N35" s="180">
        <v>1235</v>
      </c>
      <c r="O35" s="180">
        <v>0</v>
      </c>
      <c r="P35" s="180">
        <v>0</v>
      </c>
      <c r="Q35" s="180">
        <v>5878</v>
      </c>
      <c r="R35" s="180">
        <v>280</v>
      </c>
      <c r="S35" s="180">
        <v>809</v>
      </c>
      <c r="T35" s="180">
        <v>0</v>
      </c>
      <c r="U35" s="180">
        <v>0</v>
      </c>
      <c r="V35" s="180">
        <v>1428</v>
      </c>
      <c r="W35" s="180">
        <v>0</v>
      </c>
      <c r="X35" s="180">
        <v>0</v>
      </c>
      <c r="Y35" s="180">
        <v>836</v>
      </c>
      <c r="Z35" s="180">
        <v>16711</v>
      </c>
      <c r="AA35" s="180">
        <v>8070</v>
      </c>
      <c r="AB35" s="180">
        <v>1058</v>
      </c>
      <c r="AC35" s="180">
        <v>37807</v>
      </c>
      <c r="AD35" s="180">
        <v>256</v>
      </c>
      <c r="AE35" s="180">
        <v>0</v>
      </c>
      <c r="AF35" s="180">
        <v>256230</v>
      </c>
      <c r="AG35" s="180">
        <v>318</v>
      </c>
      <c r="AH35" s="180">
        <v>88</v>
      </c>
      <c r="AI35" s="180">
        <v>22469</v>
      </c>
      <c r="AJ35" s="180">
        <v>2</v>
      </c>
      <c r="AK35" s="180">
        <v>0</v>
      </c>
      <c r="AL35" s="180">
        <v>0</v>
      </c>
      <c r="AM35" s="180">
        <v>0</v>
      </c>
      <c r="AN35" s="180">
        <v>84381</v>
      </c>
      <c r="AO35" s="180">
        <v>52</v>
      </c>
      <c r="AP35" s="180">
        <v>48140</v>
      </c>
      <c r="AQ35" s="180">
        <v>14773</v>
      </c>
      <c r="AR35" s="180">
        <v>1382</v>
      </c>
      <c r="AS35" s="180">
        <v>0</v>
      </c>
      <c r="AT35" s="180">
        <v>849</v>
      </c>
      <c r="AU35" s="180">
        <v>695550</v>
      </c>
      <c r="AV35" s="180">
        <v>1901357</v>
      </c>
      <c r="AW35" s="180">
        <v>521</v>
      </c>
      <c r="AX35" s="180">
        <v>2465</v>
      </c>
      <c r="AY35" s="180">
        <v>82</v>
      </c>
      <c r="AZ35" s="180">
        <v>50</v>
      </c>
      <c r="BA35" s="180">
        <v>0</v>
      </c>
      <c r="BB35" s="180">
        <v>1299</v>
      </c>
      <c r="BC35" s="180">
        <v>8927</v>
      </c>
      <c r="BD35" s="180">
        <v>51</v>
      </c>
      <c r="BE35" s="180">
        <v>1280</v>
      </c>
      <c r="BF35" s="180">
        <v>54475</v>
      </c>
      <c r="BG35" s="180">
        <v>2779</v>
      </c>
      <c r="BH35" s="180">
        <v>33038</v>
      </c>
      <c r="BI35" s="180">
        <v>1162</v>
      </c>
      <c r="BJ35" s="180">
        <v>5967</v>
      </c>
      <c r="BK35" s="180">
        <v>956</v>
      </c>
      <c r="BL35" s="180">
        <v>32156</v>
      </c>
      <c r="BM35" s="180">
        <v>21632</v>
      </c>
      <c r="BN35" s="180">
        <v>1323</v>
      </c>
      <c r="BO35" s="180">
        <v>23514</v>
      </c>
      <c r="BP35" s="180">
        <v>361732</v>
      </c>
      <c r="BQ35" s="180">
        <v>1181</v>
      </c>
      <c r="BR35" s="180">
        <v>2720</v>
      </c>
      <c r="BS35" s="180">
        <v>1516</v>
      </c>
      <c r="BT35" s="180">
        <v>0</v>
      </c>
      <c r="BU35" s="180">
        <v>0</v>
      </c>
      <c r="BV35" s="180">
        <v>1592</v>
      </c>
      <c r="BW35" s="180">
        <v>18134</v>
      </c>
      <c r="BX35" s="180">
        <v>923</v>
      </c>
      <c r="BY35" s="180">
        <v>116167</v>
      </c>
      <c r="BZ35" s="180">
        <v>3644</v>
      </c>
      <c r="CA35" s="180">
        <v>2225</v>
      </c>
      <c r="CB35" s="180">
        <v>0</v>
      </c>
      <c r="CC35" s="180">
        <v>777</v>
      </c>
      <c r="CD35" s="180">
        <v>98884</v>
      </c>
    </row>
    <row r="36" spans="1:82" s="968" customFormat="1" x14ac:dyDescent="0.3">
      <c r="B36" s="968" t="s">
        <v>2969</v>
      </c>
    </row>
    <row r="37" spans="1:82" x14ac:dyDescent="0.3">
      <c r="A37" s="180">
        <v>592</v>
      </c>
      <c r="C37" s="180"/>
      <c r="D37" s="180">
        <v>2140633</v>
      </c>
      <c r="E37" s="180">
        <v>-172632</v>
      </c>
      <c r="F37" s="180">
        <v>0</v>
      </c>
      <c r="G37" s="180">
        <v>817820</v>
      </c>
      <c r="H37" s="180">
        <v>-74757</v>
      </c>
      <c r="I37" s="180">
        <v>-13546</v>
      </c>
      <c r="J37" s="180">
        <v>0</v>
      </c>
      <c r="K37" s="180">
        <v>-95534</v>
      </c>
      <c r="L37" s="180">
        <v>149828</v>
      </c>
      <c r="M37" s="180">
        <v>15895742</v>
      </c>
      <c r="N37" s="180">
        <v>0</v>
      </c>
      <c r="O37" s="180">
        <v>0</v>
      </c>
      <c r="P37" s="180">
        <v>-106972</v>
      </c>
      <c r="Q37" s="180">
        <v>1050700</v>
      </c>
      <c r="R37" s="180">
        <v>0</v>
      </c>
      <c r="S37" s="180">
        <v>441024</v>
      </c>
      <c r="T37" s="180">
        <v>92627</v>
      </c>
      <c r="U37" s="180">
        <v>119033</v>
      </c>
      <c r="V37" s="180">
        <v>1195908</v>
      </c>
      <c r="W37" s="180">
        <v>0</v>
      </c>
      <c r="X37" s="180">
        <v>0</v>
      </c>
      <c r="Y37" s="180">
        <v>-61055</v>
      </c>
      <c r="Z37" s="180">
        <v>15886388</v>
      </c>
      <c r="AA37" s="180">
        <v>-56975</v>
      </c>
      <c r="AB37" s="180">
        <v>594631</v>
      </c>
      <c r="AC37" s="180">
        <v>0</v>
      </c>
      <c r="AD37" s="180">
        <v>0</v>
      </c>
      <c r="AE37" s="180">
        <v>0</v>
      </c>
      <c r="AF37" s="180">
        <v>28541981</v>
      </c>
      <c r="AG37" s="180">
        <v>-267</v>
      </c>
      <c r="AH37" s="180">
        <v>-107893</v>
      </c>
      <c r="AI37" s="180">
        <v>210434</v>
      </c>
      <c r="AJ37" s="180">
        <v>0</v>
      </c>
      <c r="AK37" s="180">
        <v>19677</v>
      </c>
      <c r="AL37" s="180">
        <v>0</v>
      </c>
      <c r="AM37" s="180">
        <v>-5901</v>
      </c>
      <c r="AN37" s="180">
        <v>0</v>
      </c>
      <c r="AO37" s="180">
        <v>0</v>
      </c>
      <c r="AP37" s="180">
        <v>1198156</v>
      </c>
      <c r="AQ37" s="180">
        <v>0</v>
      </c>
      <c r="AR37" s="180">
        <v>0</v>
      </c>
      <c r="AS37" s="180">
        <v>0</v>
      </c>
      <c r="AT37" s="180">
        <v>238730</v>
      </c>
      <c r="AU37" s="180">
        <v>-1202055</v>
      </c>
      <c r="AV37" s="180">
        <v>11075866</v>
      </c>
      <c r="AW37" s="180">
        <v>0</v>
      </c>
      <c r="AX37" s="180">
        <v>-183631</v>
      </c>
      <c r="AY37" s="180">
        <v>-49562</v>
      </c>
      <c r="AZ37" s="180">
        <v>166916</v>
      </c>
      <c r="BA37" s="180">
        <v>0</v>
      </c>
      <c r="BB37" s="180">
        <v>-419769</v>
      </c>
      <c r="BC37" s="180">
        <v>-198923</v>
      </c>
      <c r="BD37" s="180">
        <v>0</v>
      </c>
      <c r="BE37" s="180">
        <v>-8491</v>
      </c>
      <c r="BF37" s="180">
        <v>1789060</v>
      </c>
      <c r="BG37" s="180">
        <v>0</v>
      </c>
      <c r="BH37" s="180">
        <v>258614</v>
      </c>
      <c r="BI37" s="180">
        <v>-317546</v>
      </c>
      <c r="BJ37" s="180">
        <v>0</v>
      </c>
      <c r="BK37" s="180">
        <v>0</v>
      </c>
      <c r="BL37" s="180">
        <v>3624483</v>
      </c>
      <c r="BM37" s="180">
        <v>1454268</v>
      </c>
      <c r="BN37" s="180">
        <v>-43821</v>
      </c>
      <c r="BO37" s="180">
        <v>1489917</v>
      </c>
      <c r="BP37" s="180">
        <v>41578925</v>
      </c>
      <c r="BQ37" s="180">
        <v>21306</v>
      </c>
      <c r="BR37" s="180">
        <v>3051323</v>
      </c>
      <c r="BS37" s="180">
        <v>0</v>
      </c>
      <c r="BT37" s="180">
        <v>0</v>
      </c>
      <c r="BU37" s="180">
        <v>-87189</v>
      </c>
      <c r="BV37" s="180">
        <v>424707</v>
      </c>
      <c r="BW37" s="180">
        <v>29310</v>
      </c>
      <c r="BX37" s="180">
        <v>0</v>
      </c>
      <c r="BY37" s="180">
        <v>14592442</v>
      </c>
      <c r="BZ37" s="180">
        <v>51725</v>
      </c>
      <c r="CA37" s="180">
        <v>0</v>
      </c>
      <c r="CB37" s="180">
        <v>553591</v>
      </c>
      <c r="CC37" s="180">
        <v>0</v>
      </c>
      <c r="CD37" s="180">
        <v>3180855</v>
      </c>
    </row>
    <row r="38" spans="1:82" x14ac:dyDescent="0.3">
      <c r="A38" s="180">
        <v>591</v>
      </c>
      <c r="C38" s="180"/>
      <c r="D38" s="180">
        <v>542490</v>
      </c>
      <c r="E38" s="180">
        <v>1749582</v>
      </c>
      <c r="F38" s="180">
        <v>0</v>
      </c>
      <c r="G38" s="180">
        <v>890980</v>
      </c>
      <c r="H38" s="180">
        <v>505078</v>
      </c>
      <c r="I38" s="180">
        <v>176942</v>
      </c>
      <c r="J38" s="180">
        <v>0</v>
      </c>
      <c r="K38" s="180">
        <v>323942</v>
      </c>
      <c r="L38" s="180">
        <v>10888713</v>
      </c>
      <c r="M38" s="180">
        <v>44056551</v>
      </c>
      <c r="N38" s="180">
        <v>0</v>
      </c>
      <c r="O38" s="180">
        <v>0</v>
      </c>
      <c r="P38" s="180">
        <v>171033</v>
      </c>
      <c r="Q38" s="180">
        <v>12909507</v>
      </c>
      <c r="R38" s="180">
        <v>0</v>
      </c>
      <c r="S38" s="180">
        <v>960120</v>
      </c>
      <c r="T38" s="180">
        <v>1277650</v>
      </c>
      <c r="U38" s="180">
        <v>208755</v>
      </c>
      <c r="V38" s="180">
        <v>3336088</v>
      </c>
      <c r="W38" s="180">
        <v>0</v>
      </c>
      <c r="X38" s="180">
        <v>0</v>
      </c>
      <c r="Y38" s="180">
        <v>3016401</v>
      </c>
      <c r="Z38" s="180">
        <v>16352511</v>
      </c>
      <c r="AA38" s="180">
        <v>149761</v>
      </c>
      <c r="AB38" s="180">
        <v>263982</v>
      </c>
      <c r="AC38" s="180">
        <v>0</v>
      </c>
      <c r="AD38" s="180">
        <v>0</v>
      </c>
      <c r="AE38" s="180">
        <v>0</v>
      </c>
      <c r="AF38" s="180">
        <v>120516531</v>
      </c>
      <c r="AG38" s="180">
        <v>267</v>
      </c>
      <c r="AH38" s="180">
        <v>236503</v>
      </c>
      <c r="AI38" s="180">
        <v>4175529</v>
      </c>
      <c r="AJ38" s="180">
        <v>0</v>
      </c>
      <c r="AK38" s="180">
        <v>72148</v>
      </c>
      <c r="AL38" s="180">
        <v>0</v>
      </c>
      <c r="AM38" s="180">
        <v>355854</v>
      </c>
      <c r="AN38" s="180">
        <v>0</v>
      </c>
      <c r="AO38" s="180">
        <v>0</v>
      </c>
      <c r="AP38" s="180">
        <v>9467972</v>
      </c>
      <c r="AQ38" s="180">
        <v>0</v>
      </c>
      <c r="AR38" s="180">
        <v>0</v>
      </c>
      <c r="AS38" s="180">
        <v>0</v>
      </c>
      <c r="AT38" s="180">
        <v>430257</v>
      </c>
      <c r="AU38" s="180">
        <v>187172100</v>
      </c>
      <c r="AV38" s="180">
        <v>263169973</v>
      </c>
      <c r="AW38" s="180">
        <v>0</v>
      </c>
      <c r="AX38" s="180">
        <v>499069</v>
      </c>
      <c r="AY38" s="180">
        <v>532473</v>
      </c>
      <c r="AZ38" s="180">
        <v>342769</v>
      </c>
      <c r="BA38" s="180">
        <v>0</v>
      </c>
      <c r="BB38" s="180">
        <v>3434020</v>
      </c>
      <c r="BC38" s="180">
        <v>315205</v>
      </c>
      <c r="BD38" s="180">
        <v>0</v>
      </c>
      <c r="BE38" s="180">
        <v>0</v>
      </c>
      <c r="BF38" s="180">
        <v>9433021</v>
      </c>
      <c r="BG38" s="180">
        <v>0</v>
      </c>
      <c r="BH38" s="180">
        <v>8130900</v>
      </c>
      <c r="BI38" s="180">
        <v>2257634</v>
      </c>
      <c r="BJ38" s="180">
        <v>0</v>
      </c>
      <c r="BK38" s="180">
        <v>0</v>
      </c>
      <c r="BL38" s="180">
        <v>14501482</v>
      </c>
      <c r="BM38" s="180">
        <v>20366910</v>
      </c>
      <c r="BN38" s="180">
        <v>5038256</v>
      </c>
      <c r="BO38" s="180">
        <v>36853003</v>
      </c>
      <c r="BP38" s="180">
        <v>193184922</v>
      </c>
      <c r="BQ38" s="180">
        <v>250841</v>
      </c>
      <c r="BR38" s="180">
        <v>8405606</v>
      </c>
      <c r="BS38" s="180">
        <v>0</v>
      </c>
      <c r="BT38" s="180">
        <v>0</v>
      </c>
      <c r="BU38" s="180">
        <v>743871</v>
      </c>
      <c r="BV38" s="180">
        <v>50329</v>
      </c>
      <c r="BW38" s="180">
        <v>3307935</v>
      </c>
      <c r="BX38" s="180">
        <v>0</v>
      </c>
      <c r="BY38" s="180">
        <v>16467071</v>
      </c>
      <c r="BZ38" s="180">
        <v>1036110</v>
      </c>
      <c r="CA38" s="180">
        <v>0</v>
      </c>
      <c r="CB38" s="180">
        <v>239825</v>
      </c>
      <c r="CC38" s="180">
        <v>0</v>
      </c>
      <c r="CD38" s="180">
        <v>25741533</v>
      </c>
    </row>
    <row r="39" spans="1:82" s="968" customFormat="1" x14ac:dyDescent="0.3">
      <c r="B39" s="968" t="s">
        <v>2969</v>
      </c>
    </row>
    <row r="40" spans="1:82" x14ac:dyDescent="0.3">
      <c r="A40" s="180">
        <v>506</v>
      </c>
      <c r="C40" s="180"/>
      <c r="D40" s="180">
        <v>837868</v>
      </c>
      <c r="E40" s="180">
        <v>745925</v>
      </c>
      <c r="F40" s="180">
        <v>393081</v>
      </c>
      <c r="G40" s="180">
        <v>1203509</v>
      </c>
      <c r="H40" s="180">
        <v>876745</v>
      </c>
      <c r="I40" s="180">
        <v>139539</v>
      </c>
      <c r="J40" s="180">
        <v>101587</v>
      </c>
      <c r="K40" s="180">
        <v>474488</v>
      </c>
      <c r="L40" s="180">
        <v>2247988</v>
      </c>
      <c r="M40" s="180">
        <v>76588689</v>
      </c>
      <c r="N40" s="180">
        <v>2833104</v>
      </c>
      <c r="O40" s="180">
        <v>5107907</v>
      </c>
      <c r="P40" s="180">
        <v>127493</v>
      </c>
      <c r="Q40" s="180">
        <v>3749966</v>
      </c>
      <c r="R40" s="180">
        <v>150013</v>
      </c>
      <c r="S40" s="180">
        <v>538966</v>
      </c>
      <c r="T40" s="180">
        <v>878914</v>
      </c>
      <c r="U40" s="180">
        <v>1581390</v>
      </c>
      <c r="V40" s="180">
        <v>4087522</v>
      </c>
      <c r="W40" s="180">
        <v>0</v>
      </c>
      <c r="X40" s="180">
        <v>0</v>
      </c>
      <c r="Y40" s="180">
        <v>283909</v>
      </c>
      <c r="Z40" s="180">
        <v>29555053</v>
      </c>
      <c r="AA40" s="180">
        <v>4743834</v>
      </c>
      <c r="AB40" s="180">
        <v>1057891</v>
      </c>
      <c r="AC40" s="180">
        <v>28314575</v>
      </c>
      <c r="AD40" s="180">
        <v>616324</v>
      </c>
      <c r="AE40" s="180">
        <v>0</v>
      </c>
      <c r="AF40" s="180">
        <v>35281002</v>
      </c>
      <c r="AG40" s="180">
        <v>944205</v>
      </c>
      <c r="AH40" s="180">
        <v>246290</v>
      </c>
      <c r="AI40" s="180">
        <v>1894052</v>
      </c>
      <c r="AJ40" s="180">
        <v>1016033</v>
      </c>
      <c r="AK40" s="180">
        <v>56719</v>
      </c>
      <c r="AL40" s="180">
        <v>0</v>
      </c>
      <c r="AM40" s="180">
        <v>456126</v>
      </c>
      <c r="AN40" s="180">
        <v>10600152</v>
      </c>
      <c r="AO40" s="180">
        <v>54525</v>
      </c>
      <c r="AP40" s="180">
        <v>4306421</v>
      </c>
      <c r="AQ40" s="180">
        <v>1684687</v>
      </c>
      <c r="AR40" s="180">
        <v>241299</v>
      </c>
      <c r="AS40" s="180">
        <v>0</v>
      </c>
      <c r="AT40" s="180">
        <v>475279</v>
      </c>
      <c r="AU40" s="180">
        <v>66289195</v>
      </c>
      <c r="AV40" s="180">
        <v>22774901</v>
      </c>
      <c r="AW40" s="180">
        <v>1148550</v>
      </c>
      <c r="AX40" s="180">
        <v>190066</v>
      </c>
      <c r="AY40" s="180">
        <v>315146</v>
      </c>
      <c r="AZ40" s="180">
        <v>127143</v>
      </c>
      <c r="BA40" s="180">
        <v>0</v>
      </c>
      <c r="BB40" s="180">
        <v>3610638</v>
      </c>
      <c r="BC40" s="180">
        <v>1221464</v>
      </c>
      <c r="BD40" s="180">
        <v>229945</v>
      </c>
      <c r="BE40" s="180">
        <v>118443</v>
      </c>
      <c r="BF40" s="180">
        <v>6686759</v>
      </c>
      <c r="BG40" s="180">
        <v>58677</v>
      </c>
      <c r="BH40" s="180">
        <v>13655750</v>
      </c>
      <c r="BI40" s="180">
        <v>629933</v>
      </c>
      <c r="BJ40" s="180">
        <v>482997</v>
      </c>
      <c r="BK40" s="180">
        <v>527845</v>
      </c>
      <c r="BL40" s="180">
        <v>10910934</v>
      </c>
      <c r="BM40" s="180">
        <v>4409364</v>
      </c>
      <c r="BN40" s="180">
        <v>1094536</v>
      </c>
      <c r="BO40" s="180">
        <v>33370776</v>
      </c>
      <c r="BP40" s="180">
        <v>30108221</v>
      </c>
      <c r="BQ40" s="180">
        <v>266910</v>
      </c>
      <c r="BR40" s="180">
        <v>4053472</v>
      </c>
      <c r="BS40" s="180">
        <v>2864021</v>
      </c>
      <c r="BT40" s="180">
        <v>0</v>
      </c>
      <c r="BU40" s="180">
        <v>248201</v>
      </c>
      <c r="BV40" s="180">
        <v>642715</v>
      </c>
      <c r="BW40" s="180">
        <v>3581362</v>
      </c>
      <c r="BX40" s="180">
        <v>2693437</v>
      </c>
      <c r="BY40" s="180">
        <v>21961623</v>
      </c>
      <c r="BZ40" s="180">
        <v>696587</v>
      </c>
      <c r="CA40" s="180">
        <v>4798579</v>
      </c>
      <c r="CB40" s="180">
        <v>592918</v>
      </c>
      <c r="CC40" s="180">
        <v>1916321</v>
      </c>
      <c r="CD40" s="180">
        <v>45258938</v>
      </c>
    </row>
    <row r="41" spans="1:82" x14ac:dyDescent="0.3">
      <c r="A41" s="180">
        <v>536</v>
      </c>
      <c r="C41" s="180"/>
      <c r="D41" s="180">
        <v>107895</v>
      </c>
      <c r="E41" s="180">
        <v>120634</v>
      </c>
      <c r="F41" s="180">
        <v>0</v>
      </c>
      <c r="G41" s="180">
        <v>13715</v>
      </c>
      <c r="H41" s="180">
        <v>154657</v>
      </c>
      <c r="I41" s="180">
        <v>17397</v>
      </c>
      <c r="J41" s="180">
        <v>20767</v>
      </c>
      <c r="K41" s="180">
        <v>100113</v>
      </c>
      <c r="L41" s="180">
        <v>650930</v>
      </c>
      <c r="M41" s="180">
        <v>6152908</v>
      </c>
      <c r="N41" s="180">
        <v>0</v>
      </c>
      <c r="O41" s="180">
        <v>626332</v>
      </c>
      <c r="P41" s="180">
        <v>24814</v>
      </c>
      <c r="Q41" s="180">
        <v>408026</v>
      </c>
      <c r="R41" s="180">
        <v>4498</v>
      </c>
      <c r="S41" s="180">
        <v>50522</v>
      </c>
      <c r="T41" s="180">
        <v>14552</v>
      </c>
      <c r="U41" s="180">
        <v>0</v>
      </c>
      <c r="V41" s="180">
        <v>487658</v>
      </c>
      <c r="W41" s="180">
        <v>0</v>
      </c>
      <c r="X41" s="180">
        <v>0</v>
      </c>
      <c r="Y41" s="180">
        <v>34200</v>
      </c>
      <c r="Z41" s="180">
        <v>2184813</v>
      </c>
      <c r="AA41" s="180">
        <v>3095862</v>
      </c>
      <c r="AB41" s="180">
        <v>11676</v>
      </c>
      <c r="AC41" s="180">
        <v>0</v>
      </c>
      <c r="AD41" s="180">
        <v>104157</v>
      </c>
      <c r="AE41" s="180">
        <v>0</v>
      </c>
      <c r="AF41" s="180">
        <v>1377142</v>
      </c>
      <c r="AG41" s="180">
        <v>24886</v>
      </c>
      <c r="AH41" s="180">
        <v>28167</v>
      </c>
      <c r="AI41" s="180">
        <v>622097</v>
      </c>
      <c r="AJ41" s="180">
        <v>69488</v>
      </c>
      <c r="AK41" s="180">
        <v>27059</v>
      </c>
      <c r="AL41" s="180">
        <v>0</v>
      </c>
      <c r="AM41" s="180">
        <v>53692</v>
      </c>
      <c r="AN41" s="180">
        <v>273549</v>
      </c>
      <c r="AO41" s="180">
        <v>0</v>
      </c>
      <c r="AP41" s="180">
        <v>154322</v>
      </c>
      <c r="AQ41" s="180">
        <v>118761</v>
      </c>
      <c r="AR41" s="180">
        <v>0</v>
      </c>
      <c r="AS41" s="180">
        <v>0</v>
      </c>
      <c r="AT41" s="180">
        <v>89998</v>
      </c>
      <c r="AU41" s="180">
        <v>1775434</v>
      </c>
      <c r="AV41" s="180">
        <v>1125286</v>
      </c>
      <c r="AW41" s="180">
        <v>3290</v>
      </c>
      <c r="AX41" s="180">
        <v>49090</v>
      </c>
      <c r="AY41" s="180">
        <v>93153</v>
      </c>
      <c r="AZ41" s="180">
        <v>89027</v>
      </c>
      <c r="BA41" s="180">
        <v>0</v>
      </c>
      <c r="BB41" s="180">
        <v>51666</v>
      </c>
      <c r="BC41" s="180">
        <v>0</v>
      </c>
      <c r="BD41" s="180">
        <v>3204</v>
      </c>
      <c r="BE41" s="180">
        <v>0</v>
      </c>
      <c r="BF41" s="180">
        <v>433221</v>
      </c>
      <c r="BG41" s="180">
        <v>33214</v>
      </c>
      <c r="BH41" s="180">
        <v>800990</v>
      </c>
      <c r="BI41" s="180">
        <v>296556</v>
      </c>
      <c r="BJ41" s="180">
        <v>76674</v>
      </c>
      <c r="BK41" s="180">
        <v>0</v>
      </c>
      <c r="BL41" s="180">
        <v>1178349</v>
      </c>
      <c r="BM41" s="180">
        <v>0</v>
      </c>
      <c r="BN41" s="180">
        <v>155876</v>
      </c>
      <c r="BO41" s="180">
        <v>77920</v>
      </c>
      <c r="BP41" s="180">
        <v>1557949</v>
      </c>
      <c r="BQ41" s="180">
        <v>42543</v>
      </c>
      <c r="BR41" s="180">
        <v>122982</v>
      </c>
      <c r="BS41" s="180">
        <v>309482</v>
      </c>
      <c r="BT41" s="180">
        <v>0</v>
      </c>
      <c r="BU41" s="180">
        <v>71783</v>
      </c>
      <c r="BV41" s="180">
        <v>120049</v>
      </c>
      <c r="BW41" s="180">
        <v>0</v>
      </c>
      <c r="BX41" s="180">
        <v>17887</v>
      </c>
      <c r="BY41" s="180">
        <v>3099150</v>
      </c>
      <c r="BZ41" s="180">
        <v>26327</v>
      </c>
      <c r="CA41" s="180">
        <v>91159</v>
      </c>
      <c r="CB41" s="180">
        <v>45047</v>
      </c>
      <c r="CC41" s="180">
        <v>129314</v>
      </c>
      <c r="CD41" s="180">
        <v>10966580</v>
      </c>
    </row>
    <row r="42" spans="1:82" x14ac:dyDescent="0.3">
      <c r="A42" s="180">
        <v>586</v>
      </c>
      <c r="C42" s="180"/>
      <c r="D42" s="180">
        <v>0</v>
      </c>
      <c r="E42" s="180">
        <v>0</v>
      </c>
      <c r="F42" s="180">
        <v>0</v>
      </c>
      <c r="G42" s="180">
        <v>0</v>
      </c>
      <c r="H42" s="180">
        <v>0</v>
      </c>
      <c r="I42" s="180">
        <v>0</v>
      </c>
      <c r="J42" s="180">
        <v>0</v>
      </c>
      <c r="K42" s="180">
        <v>0</v>
      </c>
      <c r="L42" s="180">
        <v>0</v>
      </c>
      <c r="M42" s="180">
        <v>0</v>
      </c>
      <c r="N42" s="180">
        <v>0</v>
      </c>
      <c r="O42" s="180">
        <v>0</v>
      </c>
      <c r="P42" s="180">
        <v>0</v>
      </c>
      <c r="Q42" s="180">
        <v>0</v>
      </c>
      <c r="R42" s="180">
        <v>0</v>
      </c>
      <c r="S42" s="180">
        <v>0</v>
      </c>
      <c r="T42" s="180">
        <v>0</v>
      </c>
      <c r="U42" s="180">
        <v>0</v>
      </c>
      <c r="V42" s="180">
        <v>0</v>
      </c>
      <c r="W42" s="180">
        <v>0</v>
      </c>
      <c r="X42" s="180">
        <v>0</v>
      </c>
      <c r="Y42" s="180">
        <v>0</v>
      </c>
      <c r="Z42" s="180">
        <v>0</v>
      </c>
      <c r="AA42" s="180">
        <v>0</v>
      </c>
      <c r="AB42" s="180">
        <v>0</v>
      </c>
      <c r="AC42" s="180">
        <v>0</v>
      </c>
      <c r="AD42" s="180">
        <v>0</v>
      </c>
      <c r="AE42" s="180">
        <v>0</v>
      </c>
      <c r="AF42" s="180">
        <v>0</v>
      </c>
      <c r="AG42" s="180">
        <v>0</v>
      </c>
      <c r="AH42" s="180">
        <v>0</v>
      </c>
      <c r="AI42" s="180">
        <v>0</v>
      </c>
      <c r="AJ42" s="180">
        <v>0</v>
      </c>
      <c r="AK42" s="180">
        <v>0</v>
      </c>
      <c r="AL42" s="180">
        <v>0</v>
      </c>
      <c r="AM42" s="180">
        <v>0</v>
      </c>
      <c r="AN42" s="180">
        <v>0</v>
      </c>
      <c r="AO42" s="180">
        <v>0</v>
      </c>
      <c r="AP42" s="180">
        <v>0</v>
      </c>
      <c r="AQ42" s="180">
        <v>0</v>
      </c>
      <c r="AR42" s="180">
        <v>0</v>
      </c>
      <c r="AS42" s="180">
        <v>0</v>
      </c>
      <c r="AT42" s="180">
        <v>0</v>
      </c>
      <c r="AU42" s="180">
        <v>0</v>
      </c>
      <c r="AV42" s="180">
        <v>0</v>
      </c>
      <c r="AW42" s="180">
        <v>0</v>
      </c>
      <c r="AX42" s="180">
        <v>0</v>
      </c>
      <c r="AY42" s="180">
        <v>0</v>
      </c>
      <c r="AZ42" s="180">
        <v>0</v>
      </c>
      <c r="BA42" s="180">
        <v>0</v>
      </c>
      <c r="BB42" s="180">
        <v>0</v>
      </c>
      <c r="BC42" s="180">
        <v>0</v>
      </c>
      <c r="BD42" s="180">
        <v>0</v>
      </c>
      <c r="BE42" s="180">
        <v>0</v>
      </c>
      <c r="BF42" s="180">
        <v>0</v>
      </c>
      <c r="BG42" s="180">
        <v>0</v>
      </c>
      <c r="BH42" s="180">
        <v>0</v>
      </c>
      <c r="BI42" s="180">
        <v>0</v>
      </c>
      <c r="BJ42" s="180">
        <v>0</v>
      </c>
      <c r="BK42" s="180">
        <v>0</v>
      </c>
      <c r="BL42" s="180">
        <v>0</v>
      </c>
      <c r="BM42" s="180">
        <v>0</v>
      </c>
      <c r="BN42" s="180">
        <v>0</v>
      </c>
      <c r="BO42" s="180">
        <v>0</v>
      </c>
      <c r="BP42" s="180">
        <v>0</v>
      </c>
      <c r="BQ42" s="180">
        <v>0</v>
      </c>
      <c r="BR42" s="180">
        <v>0</v>
      </c>
      <c r="BS42" s="180">
        <v>0</v>
      </c>
      <c r="BT42" s="180">
        <v>0</v>
      </c>
      <c r="BU42" s="180">
        <v>0</v>
      </c>
      <c r="BV42" s="180">
        <v>0</v>
      </c>
      <c r="BW42" s="180">
        <v>0</v>
      </c>
      <c r="BX42" s="180">
        <v>0</v>
      </c>
      <c r="BY42" s="180">
        <v>0</v>
      </c>
      <c r="BZ42" s="180">
        <v>46949</v>
      </c>
      <c r="CA42" s="180">
        <v>0</v>
      </c>
      <c r="CB42" s="180">
        <v>40100</v>
      </c>
      <c r="CC42" s="180">
        <v>0</v>
      </c>
      <c r="CD42" s="180">
        <v>0</v>
      </c>
    </row>
    <row r="43" spans="1:82" x14ac:dyDescent="0.3">
      <c r="A43" s="180">
        <v>379</v>
      </c>
      <c r="C43" s="180"/>
      <c r="D43" s="180">
        <v>1007793</v>
      </c>
      <c r="E43" s="180">
        <v>1473712</v>
      </c>
      <c r="F43" s="180">
        <v>435769</v>
      </c>
      <c r="G43" s="180">
        <v>1308605</v>
      </c>
      <c r="H43" s="180">
        <v>1132254</v>
      </c>
      <c r="I43" s="180">
        <v>186682</v>
      </c>
      <c r="J43" s="180">
        <v>134175</v>
      </c>
      <c r="K43" s="180">
        <v>592270</v>
      </c>
      <c r="L43" s="180">
        <v>3612502</v>
      </c>
      <c r="M43" s="180">
        <v>112178248</v>
      </c>
      <c r="N43" s="180">
        <v>2992084</v>
      </c>
      <c r="O43" s="180">
        <v>6684023</v>
      </c>
      <c r="P43" s="180">
        <v>191352</v>
      </c>
      <c r="Q43" s="180">
        <v>5683211</v>
      </c>
      <c r="R43" s="180">
        <v>162105</v>
      </c>
      <c r="S43" s="180">
        <v>642346</v>
      </c>
      <c r="T43" s="180">
        <v>1146547</v>
      </c>
      <c r="U43" s="180">
        <v>1721259</v>
      </c>
      <c r="V43" s="180">
        <v>5322491</v>
      </c>
      <c r="W43" s="180">
        <v>0</v>
      </c>
      <c r="X43" s="180">
        <v>0</v>
      </c>
      <c r="Y43" s="180">
        <v>464163</v>
      </c>
      <c r="Z43" s="180">
        <v>34841110</v>
      </c>
      <c r="AA43" s="180">
        <v>8040350</v>
      </c>
      <c r="AB43" s="180">
        <v>1189240</v>
      </c>
      <c r="AC43" s="180">
        <v>31968182</v>
      </c>
      <c r="AD43" s="180">
        <v>872611</v>
      </c>
      <c r="AE43" s="180">
        <v>0</v>
      </c>
      <c r="AF43" s="180">
        <v>48031926</v>
      </c>
      <c r="AG43" s="180">
        <v>1002322</v>
      </c>
      <c r="AH43" s="180">
        <v>311538</v>
      </c>
      <c r="AI43" s="180">
        <v>3236086</v>
      </c>
      <c r="AJ43" s="180">
        <v>1187225</v>
      </c>
      <c r="AK43" s="180">
        <v>91574</v>
      </c>
      <c r="AL43" s="180">
        <v>0</v>
      </c>
      <c r="AM43" s="180">
        <v>521256</v>
      </c>
      <c r="AN43" s="180">
        <v>13481153</v>
      </c>
      <c r="AO43" s="180">
        <v>72159</v>
      </c>
      <c r="AP43" s="180">
        <v>4865146</v>
      </c>
      <c r="AQ43" s="180">
        <v>2225427</v>
      </c>
      <c r="AR43" s="180">
        <v>252216</v>
      </c>
      <c r="AS43" s="180">
        <v>0</v>
      </c>
      <c r="AT43" s="180">
        <v>927306</v>
      </c>
      <c r="AU43" s="180">
        <v>107556947</v>
      </c>
      <c r="AV43" s="180">
        <v>33686864</v>
      </c>
      <c r="AW43" s="180">
        <v>1377768</v>
      </c>
      <c r="AX43" s="180">
        <v>298601</v>
      </c>
      <c r="AY43" s="180">
        <v>450313</v>
      </c>
      <c r="AZ43" s="180">
        <v>236695</v>
      </c>
      <c r="BA43" s="180">
        <v>0</v>
      </c>
      <c r="BB43" s="180">
        <v>4437802</v>
      </c>
      <c r="BC43" s="180">
        <v>1277254</v>
      </c>
      <c r="BD43" s="180">
        <v>250272</v>
      </c>
      <c r="BE43" s="180">
        <v>141114</v>
      </c>
      <c r="BF43" s="180">
        <v>8505337</v>
      </c>
      <c r="BG43" s="180">
        <v>96982</v>
      </c>
      <c r="BH43" s="180">
        <v>14991908</v>
      </c>
      <c r="BI43" s="180">
        <v>1235431</v>
      </c>
      <c r="BJ43" s="180">
        <v>581249</v>
      </c>
      <c r="BK43" s="180">
        <v>546093</v>
      </c>
      <c r="BL43" s="180">
        <v>13936544</v>
      </c>
      <c r="BM43" s="180">
        <v>10828376</v>
      </c>
      <c r="BN43" s="180">
        <v>1690210</v>
      </c>
      <c r="BO43" s="180">
        <v>41973701</v>
      </c>
      <c r="BP43" s="180">
        <v>42504731</v>
      </c>
      <c r="BQ43" s="180">
        <v>339937</v>
      </c>
      <c r="BR43" s="180">
        <v>4618543</v>
      </c>
      <c r="BS43" s="180">
        <v>3277154</v>
      </c>
      <c r="BT43" s="180">
        <v>0</v>
      </c>
      <c r="BU43" s="180">
        <v>355624</v>
      </c>
      <c r="BV43" s="180">
        <v>854079</v>
      </c>
      <c r="BW43" s="180">
        <v>4142196</v>
      </c>
      <c r="BX43" s="180">
        <v>3007753</v>
      </c>
      <c r="BY43" s="180">
        <v>29661408</v>
      </c>
      <c r="BZ43" s="180">
        <v>777795</v>
      </c>
      <c r="CA43" s="180">
        <v>8486135</v>
      </c>
      <c r="CB43" s="180">
        <v>802249</v>
      </c>
      <c r="CC43" s="180">
        <v>2470861</v>
      </c>
      <c r="CD43" s="180">
        <v>64734603</v>
      </c>
    </row>
    <row r="44" spans="1:82" x14ac:dyDescent="0.3">
      <c r="A44" s="180">
        <v>368</v>
      </c>
      <c r="C44" s="180"/>
      <c r="D44" s="180">
        <v>0</v>
      </c>
      <c r="E44" s="180">
        <v>0</v>
      </c>
      <c r="F44" s="180">
        <v>0</v>
      </c>
      <c r="G44" s="180">
        <v>0</v>
      </c>
      <c r="H44" s="180">
        <v>0</v>
      </c>
      <c r="I44" s="180">
        <v>0</v>
      </c>
      <c r="J44" s="180">
        <v>0</v>
      </c>
      <c r="K44" s="180">
        <v>0</v>
      </c>
      <c r="L44" s="180">
        <v>0</v>
      </c>
      <c r="M44" s="180">
        <v>515577</v>
      </c>
      <c r="N44" s="180">
        <v>0</v>
      </c>
      <c r="O44" s="180">
        <v>0</v>
      </c>
      <c r="P44" s="180">
        <v>0</v>
      </c>
      <c r="Q44" s="180">
        <v>0</v>
      </c>
      <c r="R44" s="180">
        <v>0</v>
      </c>
      <c r="S44" s="180">
        <v>0</v>
      </c>
      <c r="T44" s="180">
        <v>0</v>
      </c>
      <c r="U44" s="180">
        <v>0</v>
      </c>
      <c r="V44" s="180">
        <v>0</v>
      </c>
      <c r="W44" s="180">
        <v>0</v>
      </c>
      <c r="X44" s="180">
        <v>0</v>
      </c>
      <c r="Y44" s="180">
        <v>0</v>
      </c>
      <c r="Z44" s="180">
        <v>0</v>
      </c>
      <c r="AA44" s="180">
        <v>0</v>
      </c>
      <c r="AB44" s="180">
        <v>0</v>
      </c>
      <c r="AC44" s="180">
        <v>0</v>
      </c>
      <c r="AD44" s="180">
        <v>0</v>
      </c>
      <c r="AE44" s="180">
        <v>0</v>
      </c>
      <c r="AF44" s="180">
        <v>0</v>
      </c>
      <c r="AG44" s="180">
        <v>0</v>
      </c>
      <c r="AH44" s="180">
        <v>0</v>
      </c>
      <c r="AI44" s="180">
        <v>0</v>
      </c>
      <c r="AJ44" s="180">
        <v>0</v>
      </c>
      <c r="AK44" s="180">
        <v>0</v>
      </c>
      <c r="AL44" s="180">
        <v>0</v>
      </c>
      <c r="AM44" s="180">
        <v>0</v>
      </c>
      <c r="AN44" s="180">
        <v>13575</v>
      </c>
      <c r="AO44" s="180">
        <v>0</v>
      </c>
      <c r="AP44" s="180">
        <v>0</v>
      </c>
      <c r="AQ44" s="180">
        <v>0</v>
      </c>
      <c r="AR44" s="180">
        <v>0</v>
      </c>
      <c r="AS44" s="180">
        <v>0</v>
      </c>
      <c r="AT44" s="180">
        <v>0</v>
      </c>
      <c r="AU44" s="180">
        <v>1775435</v>
      </c>
      <c r="AV44" s="180">
        <v>0</v>
      </c>
      <c r="AW44" s="180">
        <v>0</v>
      </c>
      <c r="AX44" s="180">
        <v>0</v>
      </c>
      <c r="AY44" s="180">
        <v>0</v>
      </c>
      <c r="AZ44" s="180">
        <v>0</v>
      </c>
      <c r="BA44" s="180">
        <v>0</v>
      </c>
      <c r="BB44" s="180">
        <v>0</v>
      </c>
      <c r="BC44" s="180">
        <v>0</v>
      </c>
      <c r="BD44" s="180">
        <v>0</v>
      </c>
      <c r="BE44" s="180">
        <v>0</v>
      </c>
      <c r="BF44" s="180">
        <v>216265</v>
      </c>
      <c r="BG44" s="180">
        <v>0</v>
      </c>
      <c r="BH44" s="180">
        <v>0</v>
      </c>
      <c r="BI44" s="180">
        <v>0</v>
      </c>
      <c r="BJ44" s="180">
        <v>0</v>
      </c>
      <c r="BK44" s="180">
        <v>0</v>
      </c>
      <c r="BL44" s="180">
        <v>0</v>
      </c>
      <c r="BM44" s="180">
        <v>0</v>
      </c>
      <c r="BN44" s="180">
        <v>0</v>
      </c>
      <c r="BO44" s="180">
        <v>77920</v>
      </c>
      <c r="BP44" s="180">
        <v>1557949</v>
      </c>
      <c r="BQ44" s="180">
        <v>0</v>
      </c>
      <c r="BR44" s="180">
        <v>0</v>
      </c>
      <c r="BS44" s="180">
        <v>3900</v>
      </c>
      <c r="BT44" s="180">
        <v>0</v>
      </c>
      <c r="BU44" s="180">
        <v>0</v>
      </c>
      <c r="BV44" s="180">
        <v>0</v>
      </c>
      <c r="BW44" s="180">
        <v>0</v>
      </c>
      <c r="BX44" s="180">
        <v>0</v>
      </c>
      <c r="BY44" s="180">
        <v>0</v>
      </c>
      <c r="BZ44" s="180">
        <v>0</v>
      </c>
      <c r="CA44" s="180">
        <v>0</v>
      </c>
      <c r="CB44" s="180">
        <v>0</v>
      </c>
      <c r="CC44" s="180">
        <v>0</v>
      </c>
      <c r="CD44" s="180">
        <v>291164</v>
      </c>
    </row>
    <row r="45" spans="1:82" x14ac:dyDescent="0.3">
      <c r="A45" s="180">
        <v>4</v>
      </c>
      <c r="C45" s="180"/>
      <c r="D45" s="180">
        <v>407540</v>
      </c>
      <c r="E45" s="180">
        <v>37421</v>
      </c>
      <c r="F45" s="180">
        <v>22641</v>
      </c>
      <c r="G45" s="180">
        <v>51717</v>
      </c>
      <c r="H45" s="180">
        <v>129259</v>
      </c>
      <c r="I45" s="180">
        <v>3679</v>
      </c>
      <c r="J45" s="180">
        <v>467</v>
      </c>
      <c r="K45" s="180">
        <v>205</v>
      </c>
      <c r="L45" s="180">
        <v>460481</v>
      </c>
      <c r="M45" s="180">
        <v>13072530</v>
      </c>
      <c r="N45" s="180">
        <v>38570</v>
      </c>
      <c r="O45" s="180">
        <v>58163</v>
      </c>
      <c r="P45" s="180">
        <v>3200</v>
      </c>
      <c r="Q45" s="180">
        <v>637826</v>
      </c>
      <c r="R45" s="180">
        <v>4320</v>
      </c>
      <c r="S45" s="180">
        <v>5700</v>
      </c>
      <c r="T45" s="180">
        <v>40231</v>
      </c>
      <c r="U45" s="180">
        <v>30264</v>
      </c>
      <c r="V45" s="180">
        <v>235220</v>
      </c>
      <c r="W45" s="180">
        <v>0</v>
      </c>
      <c r="X45" s="180">
        <v>0</v>
      </c>
      <c r="Y45" s="180">
        <v>216253</v>
      </c>
      <c r="Z45" s="180">
        <v>2164680</v>
      </c>
      <c r="AA45" s="180">
        <v>2871</v>
      </c>
      <c r="AB45" s="180">
        <v>11983</v>
      </c>
      <c r="AC45" s="180">
        <v>2193230</v>
      </c>
      <c r="AD45" s="180">
        <v>12722</v>
      </c>
      <c r="AE45" s="180">
        <v>0</v>
      </c>
      <c r="AF45" s="180">
        <v>4078890</v>
      </c>
      <c r="AG45" s="180">
        <v>11484</v>
      </c>
      <c r="AH45" s="180">
        <v>4954</v>
      </c>
      <c r="AI45" s="180">
        <v>237641</v>
      </c>
      <c r="AJ45" s="180">
        <v>31225</v>
      </c>
      <c r="AK45" s="180">
        <v>3298</v>
      </c>
      <c r="AL45" s="180">
        <v>0</v>
      </c>
      <c r="AM45" s="180">
        <v>0</v>
      </c>
      <c r="AN45" s="180">
        <v>757216</v>
      </c>
      <c r="AO45" s="180">
        <v>150</v>
      </c>
      <c r="AP45" s="180">
        <v>103969</v>
      </c>
      <c r="AQ45" s="180">
        <v>31682</v>
      </c>
      <c r="AR45" s="180">
        <v>1005</v>
      </c>
      <c r="AS45" s="180">
        <v>0</v>
      </c>
      <c r="AT45" s="180">
        <v>11323</v>
      </c>
      <c r="AU45" s="180">
        <v>11009152</v>
      </c>
      <c r="AV45" s="180">
        <v>3532039</v>
      </c>
      <c r="AW45" s="180">
        <v>32000</v>
      </c>
      <c r="AX45" s="180">
        <v>9005</v>
      </c>
      <c r="AY45" s="180">
        <v>11666</v>
      </c>
      <c r="AZ45" s="180">
        <v>4093</v>
      </c>
      <c r="BA45" s="180">
        <v>0</v>
      </c>
      <c r="BB45" s="180">
        <v>83438</v>
      </c>
      <c r="BC45" s="180">
        <v>7136</v>
      </c>
      <c r="BD45" s="180">
        <v>6029</v>
      </c>
      <c r="BE45" s="180">
        <v>2748</v>
      </c>
      <c r="BF45" s="180">
        <v>611575</v>
      </c>
      <c r="BG45" s="180">
        <v>0</v>
      </c>
      <c r="BH45" s="180">
        <v>271991</v>
      </c>
      <c r="BI45" s="180">
        <v>40781</v>
      </c>
      <c r="BJ45" s="180">
        <v>11464</v>
      </c>
      <c r="BK45" s="180">
        <v>479</v>
      </c>
      <c r="BL45" s="180">
        <v>1220458</v>
      </c>
      <c r="BM45" s="180">
        <v>947267</v>
      </c>
      <c r="BN45" s="180">
        <v>317573</v>
      </c>
      <c r="BO45" s="180">
        <v>4112498</v>
      </c>
      <c r="BP45" s="180">
        <v>7856833</v>
      </c>
      <c r="BQ45" s="180">
        <v>11516</v>
      </c>
      <c r="BR45" s="180">
        <v>193214</v>
      </c>
      <c r="BS45" s="180">
        <v>62796</v>
      </c>
      <c r="BT45" s="180">
        <v>0</v>
      </c>
      <c r="BU45" s="180">
        <v>5241</v>
      </c>
      <c r="BV45" s="180">
        <v>7898</v>
      </c>
      <c r="BW45" s="180">
        <v>42977</v>
      </c>
      <c r="BX45" s="180">
        <v>154166</v>
      </c>
      <c r="BY45" s="180">
        <v>5093996</v>
      </c>
      <c r="BZ45" s="180">
        <v>372224</v>
      </c>
      <c r="CA45" s="180">
        <v>612357</v>
      </c>
      <c r="CB45" s="180">
        <v>16634</v>
      </c>
      <c r="CC45" s="180">
        <v>172858</v>
      </c>
      <c r="CD45" s="180">
        <v>6123035</v>
      </c>
    </row>
    <row r="46" spans="1:82" x14ac:dyDescent="0.3">
      <c r="A46" s="180">
        <v>5</v>
      </c>
      <c r="C46" s="180"/>
      <c r="D46" s="180">
        <v>45548</v>
      </c>
      <c r="E46" s="180">
        <v>0</v>
      </c>
      <c r="F46" s="180">
        <v>6</v>
      </c>
      <c r="G46" s="180">
        <v>0</v>
      </c>
      <c r="H46" s="180">
        <v>0</v>
      </c>
      <c r="I46" s="180">
        <v>0</v>
      </c>
      <c r="J46" s="180">
        <v>0</v>
      </c>
      <c r="K46" s="180">
        <v>0</v>
      </c>
      <c r="L46" s="180">
        <v>0</v>
      </c>
      <c r="M46" s="180">
        <v>26269</v>
      </c>
      <c r="N46" s="180">
        <v>0</v>
      </c>
      <c r="O46" s="180">
        <v>0</v>
      </c>
      <c r="P46" s="180">
        <v>0</v>
      </c>
      <c r="Q46" s="180">
        <v>6000</v>
      </c>
      <c r="R46" s="180">
        <v>0</v>
      </c>
      <c r="S46" s="180">
        <v>0</v>
      </c>
      <c r="T46" s="180">
        <v>4221</v>
      </c>
      <c r="U46" s="180">
        <v>1145</v>
      </c>
      <c r="V46" s="180">
        <v>3483</v>
      </c>
      <c r="W46" s="180">
        <v>0</v>
      </c>
      <c r="X46" s="180">
        <v>0</v>
      </c>
      <c r="Y46" s="180">
        <v>0</v>
      </c>
      <c r="Z46" s="180">
        <v>6891</v>
      </c>
      <c r="AA46" s="180">
        <v>0</v>
      </c>
      <c r="AB46" s="180">
        <v>0</v>
      </c>
      <c r="AC46" s="180">
        <v>45443</v>
      </c>
      <c r="AD46" s="180">
        <v>0</v>
      </c>
      <c r="AE46" s="180">
        <v>0</v>
      </c>
      <c r="AF46" s="180">
        <v>0</v>
      </c>
      <c r="AG46" s="180">
        <v>0</v>
      </c>
      <c r="AH46" s="180">
        <v>0</v>
      </c>
      <c r="AI46" s="180">
        <v>2340</v>
      </c>
      <c r="AJ46" s="180">
        <v>0</v>
      </c>
      <c r="AK46" s="180">
        <v>0</v>
      </c>
      <c r="AL46" s="180">
        <v>0</v>
      </c>
      <c r="AM46" s="180">
        <v>1800</v>
      </c>
      <c r="AN46" s="180">
        <v>268971</v>
      </c>
      <c r="AO46" s="180">
        <v>0</v>
      </c>
      <c r="AP46" s="180">
        <v>2726</v>
      </c>
      <c r="AQ46" s="180">
        <v>0</v>
      </c>
      <c r="AR46" s="180">
        <v>0</v>
      </c>
      <c r="AS46" s="180">
        <v>0</v>
      </c>
      <c r="AT46" s="180">
        <v>0</v>
      </c>
      <c r="AU46" s="180">
        <v>104889</v>
      </c>
      <c r="AV46" s="180">
        <v>0</v>
      </c>
      <c r="AW46" s="180">
        <v>0</v>
      </c>
      <c r="AX46" s="180">
        <v>0</v>
      </c>
      <c r="AY46" s="180">
        <v>0</v>
      </c>
      <c r="AZ46" s="180">
        <v>0</v>
      </c>
      <c r="BA46" s="180">
        <v>0</v>
      </c>
      <c r="BB46" s="180">
        <v>11113</v>
      </c>
      <c r="BC46" s="180">
        <v>0</v>
      </c>
      <c r="BD46" s="180">
        <v>1995</v>
      </c>
      <c r="BE46" s="180">
        <v>0</v>
      </c>
      <c r="BF46" s="180">
        <v>4052</v>
      </c>
      <c r="BG46" s="180">
        <v>3957</v>
      </c>
      <c r="BH46" s="180">
        <v>28039</v>
      </c>
      <c r="BI46" s="180">
        <v>0</v>
      </c>
      <c r="BJ46" s="180">
        <v>0</v>
      </c>
      <c r="BK46" s="180">
        <v>0</v>
      </c>
      <c r="BL46" s="180">
        <v>1057</v>
      </c>
      <c r="BM46" s="180">
        <v>1231</v>
      </c>
      <c r="BN46" s="180">
        <v>290</v>
      </c>
      <c r="BO46" s="180">
        <v>8790</v>
      </c>
      <c r="BP46" s="180">
        <v>12596</v>
      </c>
      <c r="BQ46" s="180">
        <v>0</v>
      </c>
      <c r="BR46" s="180">
        <v>0</v>
      </c>
      <c r="BS46" s="180">
        <v>0</v>
      </c>
      <c r="BT46" s="180">
        <v>0</v>
      </c>
      <c r="BU46" s="180">
        <v>0</v>
      </c>
      <c r="BV46" s="180">
        <v>0</v>
      </c>
      <c r="BW46" s="180">
        <v>0</v>
      </c>
      <c r="BX46" s="180">
        <v>36627</v>
      </c>
      <c r="BY46" s="180">
        <v>58766</v>
      </c>
      <c r="BZ46" s="180">
        <v>0</v>
      </c>
      <c r="CA46" s="180">
        <v>0</v>
      </c>
      <c r="CB46" s="180">
        <v>1600</v>
      </c>
      <c r="CC46" s="180">
        <v>0</v>
      </c>
      <c r="CD46" s="180">
        <v>37082</v>
      </c>
    </row>
    <row r="47" spans="1:82" x14ac:dyDescent="0.3">
      <c r="A47" s="180">
        <v>380</v>
      </c>
      <c r="C47" s="180"/>
      <c r="D47" s="180">
        <v>0</v>
      </c>
      <c r="E47" s="180">
        <v>243006</v>
      </c>
      <c r="F47" s="180">
        <v>1214</v>
      </c>
      <c r="G47" s="180">
        <v>1320</v>
      </c>
      <c r="H47" s="180">
        <v>12240</v>
      </c>
      <c r="I47" s="180">
        <v>1063</v>
      </c>
      <c r="J47" s="180">
        <v>243</v>
      </c>
      <c r="K47" s="180">
        <v>759</v>
      </c>
      <c r="L47" s="180">
        <v>216160</v>
      </c>
      <c r="M47" s="180">
        <v>5990579</v>
      </c>
      <c r="N47" s="180">
        <v>1543</v>
      </c>
      <c r="O47" s="180">
        <v>53307</v>
      </c>
      <c r="P47" s="180">
        <v>1610</v>
      </c>
      <c r="Q47" s="180">
        <v>60821</v>
      </c>
      <c r="R47" s="180">
        <v>277</v>
      </c>
      <c r="S47" s="180">
        <v>25540</v>
      </c>
      <c r="T47" s="180">
        <v>0</v>
      </c>
      <c r="U47" s="180">
        <v>22654</v>
      </c>
      <c r="V47" s="180">
        <v>137014</v>
      </c>
      <c r="W47" s="180">
        <v>0</v>
      </c>
      <c r="X47" s="180">
        <v>0</v>
      </c>
      <c r="Y47" s="180">
        <v>64405</v>
      </c>
      <c r="Z47" s="180">
        <v>95563</v>
      </c>
      <c r="AA47" s="180">
        <v>0</v>
      </c>
      <c r="AB47" s="180">
        <v>20100</v>
      </c>
      <c r="AC47" s="180">
        <v>65087</v>
      </c>
      <c r="AD47" s="180">
        <v>91778</v>
      </c>
      <c r="AE47" s="180">
        <v>0</v>
      </c>
      <c r="AF47" s="180">
        <v>1171815</v>
      </c>
      <c r="AG47" s="180">
        <v>2299</v>
      </c>
      <c r="AH47" s="180">
        <v>8671</v>
      </c>
      <c r="AI47" s="180">
        <v>101958</v>
      </c>
      <c r="AJ47" s="180">
        <v>4086</v>
      </c>
      <c r="AK47" s="180">
        <v>1941</v>
      </c>
      <c r="AL47" s="180">
        <v>0</v>
      </c>
      <c r="AM47" s="180">
        <v>2387</v>
      </c>
      <c r="AN47" s="180">
        <v>235323</v>
      </c>
      <c r="AO47" s="180">
        <v>0</v>
      </c>
      <c r="AP47" s="180">
        <v>58258</v>
      </c>
      <c r="AQ47" s="180">
        <v>28784</v>
      </c>
      <c r="AR47" s="180">
        <v>3667</v>
      </c>
      <c r="AS47" s="180">
        <v>0</v>
      </c>
      <c r="AT47" s="180">
        <v>49301</v>
      </c>
      <c r="AU47" s="180">
        <v>4036176</v>
      </c>
      <c r="AV47" s="180">
        <v>3480418</v>
      </c>
      <c r="AW47" s="180">
        <v>43363</v>
      </c>
      <c r="AX47" s="180">
        <v>2430</v>
      </c>
      <c r="AY47" s="180">
        <v>3020</v>
      </c>
      <c r="AZ47" s="180">
        <v>1547</v>
      </c>
      <c r="BA47" s="180">
        <v>0</v>
      </c>
      <c r="BB47" s="180">
        <v>232015</v>
      </c>
      <c r="BC47" s="180">
        <v>1560</v>
      </c>
      <c r="BD47" s="180">
        <v>0</v>
      </c>
      <c r="BE47" s="180">
        <v>2185</v>
      </c>
      <c r="BF47" s="180">
        <v>64937</v>
      </c>
      <c r="BG47" s="180">
        <v>0</v>
      </c>
      <c r="BH47" s="180">
        <v>27364</v>
      </c>
      <c r="BI47" s="180">
        <v>34033</v>
      </c>
      <c r="BJ47" s="180">
        <v>1966</v>
      </c>
      <c r="BK47" s="180">
        <v>0</v>
      </c>
      <c r="BL47" s="180">
        <v>203950</v>
      </c>
      <c r="BM47" s="180">
        <v>243431</v>
      </c>
      <c r="BN47" s="180">
        <v>65094</v>
      </c>
      <c r="BO47" s="180">
        <v>439771</v>
      </c>
      <c r="BP47" s="180">
        <v>543992</v>
      </c>
      <c r="BQ47" s="180">
        <v>13144</v>
      </c>
      <c r="BR47" s="180">
        <v>21493</v>
      </c>
      <c r="BS47" s="180">
        <v>41132</v>
      </c>
      <c r="BT47" s="180">
        <v>0</v>
      </c>
      <c r="BU47" s="180">
        <v>18046</v>
      </c>
      <c r="BV47" s="180">
        <v>17628</v>
      </c>
      <c r="BW47" s="180">
        <v>86847</v>
      </c>
      <c r="BX47" s="180">
        <v>0</v>
      </c>
      <c r="BY47" s="180">
        <v>0</v>
      </c>
      <c r="BZ47" s="180">
        <v>3157</v>
      </c>
      <c r="CA47" s="180">
        <v>111172</v>
      </c>
      <c r="CB47" s="180">
        <v>21881</v>
      </c>
      <c r="CC47" s="180">
        <v>89031</v>
      </c>
      <c r="CD47" s="180">
        <v>106762</v>
      </c>
    </row>
    <row r="48" spans="1:82" x14ac:dyDescent="0.3">
      <c r="A48" s="180">
        <v>391</v>
      </c>
      <c r="C48" s="180"/>
      <c r="D48" s="180">
        <v>62030</v>
      </c>
      <c r="E48" s="180">
        <v>264147</v>
      </c>
      <c r="F48" s="180">
        <v>38288</v>
      </c>
      <c r="G48" s="180">
        <v>90342</v>
      </c>
      <c r="H48" s="180">
        <v>84377</v>
      </c>
      <c r="I48" s="180">
        <v>28683</v>
      </c>
      <c r="J48" s="180">
        <v>8508</v>
      </c>
      <c r="K48" s="180">
        <v>11109</v>
      </c>
      <c r="L48" s="180">
        <v>481575</v>
      </c>
      <c r="M48" s="180">
        <v>25411219</v>
      </c>
      <c r="N48" s="180">
        <v>157437</v>
      </c>
      <c r="O48" s="180">
        <v>869389</v>
      </c>
      <c r="P48" s="180">
        <v>35401</v>
      </c>
      <c r="Q48" s="180">
        <v>1379023</v>
      </c>
      <c r="R48" s="180">
        <v>5610</v>
      </c>
      <c r="S48" s="180">
        <v>17581</v>
      </c>
      <c r="T48" s="180">
        <v>248860</v>
      </c>
      <c r="U48" s="180">
        <v>114553</v>
      </c>
      <c r="V48" s="180">
        <v>530058</v>
      </c>
      <c r="W48" s="180">
        <v>0</v>
      </c>
      <c r="X48" s="180">
        <v>0</v>
      </c>
      <c r="Y48" s="180">
        <v>81704</v>
      </c>
      <c r="Z48" s="180">
        <v>3005682</v>
      </c>
      <c r="AA48" s="180">
        <v>200659</v>
      </c>
      <c r="AB48" s="180">
        <v>99573</v>
      </c>
      <c r="AC48" s="180">
        <v>5156144</v>
      </c>
      <c r="AD48" s="180">
        <v>60352</v>
      </c>
      <c r="AE48" s="180">
        <v>0</v>
      </c>
      <c r="AF48" s="180">
        <v>10784506</v>
      </c>
      <c r="AG48" s="180">
        <v>42581</v>
      </c>
      <c r="AH48" s="180">
        <v>26470</v>
      </c>
      <c r="AI48" s="180">
        <v>522123</v>
      </c>
      <c r="AJ48" s="180">
        <v>97618</v>
      </c>
      <c r="AK48" s="180">
        <v>5855</v>
      </c>
      <c r="AL48" s="180">
        <v>0</v>
      </c>
      <c r="AM48" s="180">
        <v>8397</v>
      </c>
      <c r="AN48" s="180">
        <v>1611326</v>
      </c>
      <c r="AO48" s="180">
        <v>2184</v>
      </c>
      <c r="AP48" s="180">
        <v>318988</v>
      </c>
      <c r="AQ48" s="180">
        <v>346710</v>
      </c>
      <c r="AR48" s="180">
        <v>7250</v>
      </c>
      <c r="AS48" s="180">
        <v>0</v>
      </c>
      <c r="AT48" s="180">
        <v>312728</v>
      </c>
      <c r="AU48" s="180">
        <v>39374256</v>
      </c>
      <c r="AV48" s="180">
        <v>8313714</v>
      </c>
      <c r="AW48" s="180">
        <v>150203</v>
      </c>
      <c r="AX48" s="180">
        <v>57015</v>
      </c>
      <c r="AY48" s="180">
        <v>38994</v>
      </c>
      <c r="AZ48" s="180">
        <v>0</v>
      </c>
      <c r="BA48" s="180">
        <v>0</v>
      </c>
      <c r="BB48" s="180">
        <v>538435</v>
      </c>
      <c r="BC48" s="180">
        <v>42963</v>
      </c>
      <c r="BD48" s="180">
        <v>15128</v>
      </c>
      <c r="BE48" s="180">
        <v>9124</v>
      </c>
      <c r="BF48" s="180">
        <v>1534926</v>
      </c>
      <c r="BG48" s="180">
        <v>5091</v>
      </c>
      <c r="BH48" s="180">
        <v>1417383</v>
      </c>
      <c r="BI48" s="180">
        <v>274909</v>
      </c>
      <c r="BJ48" s="180">
        <v>20041</v>
      </c>
      <c r="BK48" s="180">
        <v>18248</v>
      </c>
      <c r="BL48" s="180">
        <v>1643311</v>
      </c>
      <c r="BM48" s="180">
        <v>6091937</v>
      </c>
      <c r="BN48" s="180">
        <v>374704</v>
      </c>
      <c r="BO48" s="180">
        <v>9454946</v>
      </c>
      <c r="BP48" s="180">
        <v>13235631</v>
      </c>
      <c r="BQ48" s="180">
        <v>17340</v>
      </c>
      <c r="BR48" s="180">
        <v>395439</v>
      </c>
      <c r="BS48" s="180">
        <v>101576</v>
      </c>
      <c r="BT48" s="180">
        <v>0</v>
      </c>
      <c r="BU48" s="180">
        <v>17594</v>
      </c>
      <c r="BV48" s="180">
        <v>73087</v>
      </c>
      <c r="BW48" s="180">
        <v>473987</v>
      </c>
      <c r="BX48" s="180">
        <v>259802</v>
      </c>
      <c r="BY48" s="180">
        <v>6174178</v>
      </c>
      <c r="BZ48" s="180">
        <v>51724</v>
      </c>
      <c r="CA48" s="180">
        <v>3507855</v>
      </c>
      <c r="CB48" s="180">
        <v>134661</v>
      </c>
      <c r="CC48" s="180">
        <v>304948</v>
      </c>
      <c r="CD48" s="180">
        <v>11470034</v>
      </c>
    </row>
    <row r="49" spans="1:82" x14ac:dyDescent="0.3">
      <c r="A49" s="180">
        <v>7</v>
      </c>
      <c r="C49" s="180"/>
      <c r="D49" s="180">
        <v>0</v>
      </c>
      <c r="E49" s="180">
        <v>0</v>
      </c>
      <c r="F49" s="180">
        <v>3186</v>
      </c>
      <c r="G49" s="180">
        <v>0</v>
      </c>
      <c r="H49" s="180">
        <v>4238</v>
      </c>
      <c r="I49" s="180">
        <v>0</v>
      </c>
      <c r="J49" s="180">
        <v>3070</v>
      </c>
      <c r="K49" s="180">
        <v>5801</v>
      </c>
      <c r="L49" s="180">
        <v>15849</v>
      </c>
      <c r="M49" s="180">
        <v>2048090</v>
      </c>
      <c r="N49" s="180">
        <v>0</v>
      </c>
      <c r="O49" s="180">
        <v>27088</v>
      </c>
      <c r="P49" s="180">
        <v>2034</v>
      </c>
      <c r="Q49" s="180">
        <v>85375</v>
      </c>
      <c r="R49" s="180">
        <v>1707</v>
      </c>
      <c r="S49" s="180">
        <v>9737</v>
      </c>
      <c r="T49" s="180">
        <v>0</v>
      </c>
      <c r="U49" s="180">
        <v>2662</v>
      </c>
      <c r="V49" s="180">
        <v>80239</v>
      </c>
      <c r="W49" s="180">
        <v>0</v>
      </c>
      <c r="X49" s="180">
        <v>0</v>
      </c>
      <c r="Y49" s="180">
        <v>0</v>
      </c>
      <c r="Z49" s="180">
        <v>0</v>
      </c>
      <c r="AA49" s="180">
        <v>0</v>
      </c>
      <c r="AB49" s="180">
        <v>0</v>
      </c>
      <c r="AC49" s="180">
        <v>81970</v>
      </c>
      <c r="AD49" s="180">
        <v>0</v>
      </c>
      <c r="AE49" s="180">
        <v>0</v>
      </c>
      <c r="AF49" s="180">
        <v>743112</v>
      </c>
      <c r="AG49" s="180">
        <v>7782</v>
      </c>
      <c r="AH49" s="180">
        <v>0</v>
      </c>
      <c r="AI49" s="180">
        <v>95856</v>
      </c>
      <c r="AJ49" s="180">
        <v>0</v>
      </c>
      <c r="AK49" s="180">
        <v>0</v>
      </c>
      <c r="AL49" s="180">
        <v>0</v>
      </c>
      <c r="AM49" s="180">
        <v>0</v>
      </c>
      <c r="AN49" s="180">
        <v>0</v>
      </c>
      <c r="AO49" s="180">
        <v>0</v>
      </c>
      <c r="AP49" s="180">
        <v>27157</v>
      </c>
      <c r="AQ49" s="180">
        <v>0</v>
      </c>
      <c r="AR49" s="180">
        <v>0</v>
      </c>
      <c r="AS49" s="180">
        <v>0</v>
      </c>
      <c r="AT49" s="180">
        <v>0</v>
      </c>
      <c r="AU49" s="180">
        <v>1491193</v>
      </c>
      <c r="AV49" s="180">
        <v>56241</v>
      </c>
      <c r="AW49" s="180">
        <v>32361</v>
      </c>
      <c r="AX49" s="180">
        <v>0</v>
      </c>
      <c r="AY49" s="180">
        <v>0</v>
      </c>
      <c r="AZ49" s="180">
        <v>0</v>
      </c>
      <c r="BA49" s="180">
        <v>0</v>
      </c>
      <c r="BB49" s="180">
        <v>0</v>
      </c>
      <c r="BC49" s="180">
        <v>11266</v>
      </c>
      <c r="BD49" s="180">
        <v>0</v>
      </c>
      <c r="BE49" s="180">
        <v>0</v>
      </c>
      <c r="BF49" s="180">
        <v>126539</v>
      </c>
      <c r="BG49" s="180">
        <v>0</v>
      </c>
      <c r="BH49" s="180">
        <v>12621</v>
      </c>
      <c r="BI49" s="180">
        <v>0</v>
      </c>
      <c r="BJ49" s="180">
        <v>0</v>
      </c>
      <c r="BK49" s="180">
        <v>0</v>
      </c>
      <c r="BL49" s="180">
        <v>0</v>
      </c>
      <c r="BM49" s="180">
        <v>83644</v>
      </c>
      <c r="BN49" s="180">
        <v>0</v>
      </c>
      <c r="BO49" s="180">
        <v>2733563</v>
      </c>
      <c r="BP49" s="180">
        <v>448083</v>
      </c>
      <c r="BQ49" s="180">
        <v>0</v>
      </c>
      <c r="BR49" s="180">
        <v>25157</v>
      </c>
      <c r="BS49" s="180">
        <v>0</v>
      </c>
      <c r="BT49" s="180">
        <v>0</v>
      </c>
      <c r="BU49" s="180">
        <v>0</v>
      </c>
      <c r="BV49" s="180">
        <v>600</v>
      </c>
      <c r="BW49" s="180">
        <v>0</v>
      </c>
      <c r="BX49" s="180">
        <v>0</v>
      </c>
      <c r="BY49" s="180">
        <v>253630</v>
      </c>
      <c r="BZ49" s="180">
        <v>0</v>
      </c>
      <c r="CA49" s="180">
        <v>21979</v>
      </c>
      <c r="CB49" s="180">
        <v>7742</v>
      </c>
      <c r="CC49" s="180">
        <v>31247</v>
      </c>
      <c r="CD49" s="180">
        <v>169807</v>
      </c>
    </row>
    <row r="50" spans="1:82" x14ac:dyDescent="0.3">
      <c r="A50" s="180">
        <v>11</v>
      </c>
      <c r="C50" s="180"/>
      <c r="D50" s="180">
        <v>0</v>
      </c>
      <c r="E50" s="180">
        <v>113558</v>
      </c>
      <c r="F50" s="180">
        <v>0</v>
      </c>
      <c r="G50" s="180">
        <v>13715</v>
      </c>
      <c r="H50" s="180">
        <v>154657</v>
      </c>
      <c r="I50" s="180">
        <v>17397</v>
      </c>
      <c r="J50" s="180">
        <v>20767</v>
      </c>
      <c r="K50" s="180">
        <v>100113</v>
      </c>
      <c r="L50" s="180">
        <v>491082</v>
      </c>
      <c r="M50" s="180">
        <v>0</v>
      </c>
      <c r="N50" s="180">
        <v>0</v>
      </c>
      <c r="O50" s="180">
        <v>613434</v>
      </c>
      <c r="P50" s="180">
        <v>24814</v>
      </c>
      <c r="Q50" s="180">
        <v>408026</v>
      </c>
      <c r="R50" s="180">
        <v>4498</v>
      </c>
      <c r="S50" s="180">
        <v>50522</v>
      </c>
      <c r="T50" s="180">
        <v>14552</v>
      </c>
      <c r="U50" s="180">
        <v>247000</v>
      </c>
      <c r="V50" s="180">
        <v>476836</v>
      </c>
      <c r="W50" s="180">
        <v>0</v>
      </c>
      <c r="X50" s="180">
        <v>0</v>
      </c>
      <c r="Y50" s="180">
        <v>13256</v>
      </c>
      <c r="Z50" s="180">
        <v>2184813</v>
      </c>
      <c r="AA50" s="180">
        <v>0</v>
      </c>
      <c r="AB50" s="180">
        <v>11676</v>
      </c>
      <c r="AC50" s="180">
        <v>0</v>
      </c>
      <c r="AD50" s="180">
        <v>21508</v>
      </c>
      <c r="AE50" s="180">
        <v>0</v>
      </c>
      <c r="AF50" s="180">
        <v>265310</v>
      </c>
      <c r="AG50" s="180">
        <v>24886</v>
      </c>
      <c r="AH50" s="180">
        <v>28167</v>
      </c>
      <c r="AI50" s="180">
        <v>287278</v>
      </c>
      <c r="AJ50" s="180">
        <v>66189</v>
      </c>
      <c r="AK50" s="180">
        <v>27059</v>
      </c>
      <c r="AL50" s="180">
        <v>0</v>
      </c>
      <c r="AM50" s="180">
        <v>53692</v>
      </c>
      <c r="AN50" s="180">
        <v>0</v>
      </c>
      <c r="AO50" s="180">
        <v>0</v>
      </c>
      <c r="AP50" s="180">
        <v>138034</v>
      </c>
      <c r="AQ50" s="180">
        <v>18761</v>
      </c>
      <c r="AR50" s="180">
        <v>0</v>
      </c>
      <c r="AS50" s="180">
        <v>0</v>
      </c>
      <c r="AT50" s="180">
        <v>89998</v>
      </c>
      <c r="AU50" s="180">
        <v>0</v>
      </c>
      <c r="AV50" s="180">
        <v>76486</v>
      </c>
      <c r="AW50" s="180">
        <v>0</v>
      </c>
      <c r="AX50" s="180">
        <v>3105</v>
      </c>
      <c r="AY50" s="180">
        <v>55058</v>
      </c>
      <c r="AZ50" s="180">
        <v>0</v>
      </c>
      <c r="BA50" s="180">
        <v>0</v>
      </c>
      <c r="BB50" s="180">
        <v>51666</v>
      </c>
      <c r="BC50" s="180">
        <v>0</v>
      </c>
      <c r="BD50" s="180">
        <v>3204</v>
      </c>
      <c r="BE50" s="180">
        <v>11362</v>
      </c>
      <c r="BF50" s="180">
        <v>88410</v>
      </c>
      <c r="BG50" s="180">
        <v>33214</v>
      </c>
      <c r="BH50" s="180">
        <v>800990</v>
      </c>
      <c r="BI50" s="180">
        <v>143338</v>
      </c>
      <c r="BJ50" s="180">
        <v>71674</v>
      </c>
      <c r="BK50" s="180">
        <v>0</v>
      </c>
      <c r="BL50" s="180">
        <v>1178349</v>
      </c>
      <c r="BM50" s="180">
        <v>0</v>
      </c>
      <c r="BN50" s="180">
        <v>68300</v>
      </c>
      <c r="BO50" s="180">
        <v>0</v>
      </c>
      <c r="BP50" s="180">
        <v>0</v>
      </c>
      <c r="BQ50" s="180">
        <v>42543</v>
      </c>
      <c r="BR50" s="180">
        <v>122982</v>
      </c>
      <c r="BS50" s="180">
        <v>60231</v>
      </c>
      <c r="BT50" s="180">
        <v>0</v>
      </c>
      <c r="BU50" s="180">
        <v>71783</v>
      </c>
      <c r="BV50" s="180">
        <v>120049</v>
      </c>
      <c r="BW50" s="180">
        <v>0</v>
      </c>
      <c r="BX50" s="180">
        <v>17887</v>
      </c>
      <c r="BY50" s="180">
        <v>1300736</v>
      </c>
      <c r="BZ50" s="180">
        <v>26327</v>
      </c>
      <c r="CA50" s="180">
        <v>91159</v>
      </c>
      <c r="CB50" s="180">
        <v>45143</v>
      </c>
      <c r="CC50" s="180">
        <v>129314</v>
      </c>
      <c r="CD50" s="180">
        <v>2722292</v>
      </c>
    </row>
    <row r="51" spans="1:82" x14ac:dyDescent="0.3">
      <c r="A51" s="180">
        <v>645</v>
      </c>
      <c r="C51" s="180"/>
      <c r="D51" s="180">
        <v>0</v>
      </c>
      <c r="E51" s="180">
        <v>0</v>
      </c>
      <c r="F51" s="180">
        <v>0</v>
      </c>
      <c r="G51" s="180">
        <v>0</v>
      </c>
      <c r="H51" s="180">
        <v>19550</v>
      </c>
      <c r="I51" s="180">
        <v>17700</v>
      </c>
      <c r="J51" s="180">
        <v>0</v>
      </c>
      <c r="K51" s="180">
        <v>0</v>
      </c>
      <c r="L51" s="180">
        <v>386202</v>
      </c>
      <c r="M51" s="180">
        <v>31729070</v>
      </c>
      <c r="N51" s="180">
        <v>0</v>
      </c>
      <c r="O51" s="180">
        <v>120738</v>
      </c>
      <c r="P51" s="180">
        <v>100000</v>
      </c>
      <c r="Q51" s="180">
        <v>2656827</v>
      </c>
      <c r="R51" s="180">
        <v>0</v>
      </c>
      <c r="S51" s="180">
        <v>0</v>
      </c>
      <c r="T51" s="180">
        <v>0</v>
      </c>
      <c r="U51" s="180">
        <v>495140</v>
      </c>
      <c r="V51" s="180">
        <v>434351</v>
      </c>
      <c r="W51" s="180">
        <v>0</v>
      </c>
      <c r="X51" s="180">
        <v>0</v>
      </c>
      <c r="Y51" s="180">
        <v>25267</v>
      </c>
      <c r="Z51" s="180">
        <v>5887300</v>
      </c>
      <c r="AA51" s="180">
        <v>0</v>
      </c>
      <c r="AB51" s="180">
        <v>17557</v>
      </c>
      <c r="AC51" s="180">
        <v>2150675</v>
      </c>
      <c r="AD51" s="180">
        <v>134985</v>
      </c>
      <c r="AE51" s="180">
        <v>0</v>
      </c>
      <c r="AF51" s="180">
        <v>0</v>
      </c>
      <c r="AG51" s="180">
        <v>150710</v>
      </c>
      <c r="AH51" s="180">
        <v>8000</v>
      </c>
      <c r="AI51" s="180">
        <v>758500</v>
      </c>
      <c r="AJ51" s="180">
        <v>147265</v>
      </c>
      <c r="AK51" s="180">
        <v>0</v>
      </c>
      <c r="AL51" s="180">
        <v>0</v>
      </c>
      <c r="AM51" s="180">
        <v>0</v>
      </c>
      <c r="AN51" s="180">
        <v>1470000</v>
      </c>
      <c r="AO51" s="180">
        <v>0</v>
      </c>
      <c r="AP51" s="180">
        <v>26570</v>
      </c>
      <c r="AQ51" s="180">
        <v>0</v>
      </c>
      <c r="AR51" s="180">
        <v>0</v>
      </c>
      <c r="AS51" s="180">
        <v>0</v>
      </c>
      <c r="AT51" s="180">
        <v>0</v>
      </c>
      <c r="AU51" s="180">
        <v>21908324</v>
      </c>
      <c r="AV51" s="180">
        <v>750000</v>
      </c>
      <c r="AW51" s="180">
        <v>0</v>
      </c>
      <c r="AX51" s="180">
        <v>39750</v>
      </c>
      <c r="AY51" s="180">
        <v>0</v>
      </c>
      <c r="AZ51" s="180">
        <v>0</v>
      </c>
      <c r="BA51" s="180">
        <v>0</v>
      </c>
      <c r="BB51" s="180">
        <v>493160</v>
      </c>
      <c r="BC51" s="180">
        <v>0</v>
      </c>
      <c r="BD51" s="180">
        <v>20373</v>
      </c>
      <c r="BE51" s="180">
        <v>15967</v>
      </c>
      <c r="BF51" s="180">
        <v>0</v>
      </c>
      <c r="BG51" s="180">
        <v>0</v>
      </c>
      <c r="BH51" s="180">
        <v>1500273</v>
      </c>
      <c r="BI51" s="180">
        <v>32160</v>
      </c>
      <c r="BJ51" s="180">
        <v>0</v>
      </c>
      <c r="BK51" s="180">
        <v>0</v>
      </c>
      <c r="BL51" s="180">
        <v>2250000</v>
      </c>
      <c r="BM51" s="180">
        <v>1261744</v>
      </c>
      <c r="BN51" s="180">
        <v>0</v>
      </c>
      <c r="BO51" s="180">
        <v>2241760</v>
      </c>
      <c r="BP51" s="180">
        <v>1654367</v>
      </c>
      <c r="BQ51" s="180">
        <v>82400</v>
      </c>
      <c r="BR51" s="180">
        <v>0</v>
      </c>
      <c r="BS51" s="180">
        <v>388576</v>
      </c>
      <c r="BT51" s="180">
        <v>0</v>
      </c>
      <c r="BU51" s="180">
        <v>0</v>
      </c>
      <c r="BV51" s="180">
        <v>60747</v>
      </c>
      <c r="BW51" s="180">
        <v>500000</v>
      </c>
      <c r="BX51" s="180">
        <v>0</v>
      </c>
      <c r="BY51" s="180">
        <v>0</v>
      </c>
      <c r="BZ51" s="180">
        <v>0</v>
      </c>
      <c r="CA51" s="180">
        <v>0</v>
      </c>
      <c r="CB51" s="180">
        <v>0</v>
      </c>
      <c r="CC51" s="180">
        <v>92860</v>
      </c>
      <c r="CD51" s="180">
        <v>4657379</v>
      </c>
    </row>
    <row r="52" spans="1:82" x14ac:dyDescent="0.3">
      <c r="A52" s="180">
        <v>646</v>
      </c>
      <c r="C52" s="180"/>
      <c r="D52" s="180">
        <v>492675</v>
      </c>
      <c r="E52" s="180">
        <v>788954</v>
      </c>
      <c r="F52" s="180">
        <v>370434</v>
      </c>
      <c r="G52" s="180">
        <v>1151511</v>
      </c>
      <c r="H52" s="180">
        <v>727933</v>
      </c>
      <c r="I52" s="180">
        <v>118160</v>
      </c>
      <c r="J52" s="180">
        <v>101120</v>
      </c>
      <c r="K52" s="180">
        <v>474283</v>
      </c>
      <c r="L52" s="180">
        <v>1401305</v>
      </c>
      <c r="M52" s="180">
        <v>23573783</v>
      </c>
      <c r="N52" s="180">
        <v>0</v>
      </c>
      <c r="O52" s="180">
        <v>4680761</v>
      </c>
      <c r="P52" s="180">
        <v>24293</v>
      </c>
      <c r="Q52" s="180">
        <v>449313</v>
      </c>
      <c r="R52" s="180">
        <v>145693</v>
      </c>
      <c r="S52" s="180">
        <v>533266</v>
      </c>
      <c r="T52" s="180">
        <v>768084</v>
      </c>
      <c r="U52" s="180">
        <v>667008</v>
      </c>
      <c r="V52" s="180">
        <v>3414468</v>
      </c>
      <c r="W52" s="180">
        <v>0</v>
      </c>
      <c r="X52" s="180">
        <v>0</v>
      </c>
      <c r="Y52" s="180">
        <v>42334</v>
      </c>
      <c r="Z52" s="180">
        <v>21482571</v>
      </c>
      <c r="AA52" s="180">
        <v>4740958</v>
      </c>
      <c r="AB52" s="180">
        <v>1028351</v>
      </c>
      <c r="AC52" s="180">
        <v>13446655</v>
      </c>
      <c r="AD52" s="180">
        <v>468617</v>
      </c>
      <c r="AE52" s="180">
        <v>0</v>
      </c>
      <c r="AF52" s="180">
        <v>30029164</v>
      </c>
      <c r="AG52" s="180">
        <v>762580</v>
      </c>
      <c r="AH52" s="180">
        <v>233336</v>
      </c>
      <c r="AI52" s="180">
        <v>1064498</v>
      </c>
      <c r="AJ52" s="180">
        <v>837543</v>
      </c>
      <c r="AK52" s="180">
        <v>53421</v>
      </c>
      <c r="AL52" s="180">
        <v>0</v>
      </c>
      <c r="AM52" s="180">
        <v>454980</v>
      </c>
      <c r="AN52" s="180">
        <v>9138317</v>
      </c>
      <c r="AO52" s="180">
        <v>69825</v>
      </c>
      <c r="AP52" s="180">
        <v>4154296</v>
      </c>
      <c r="AQ52" s="180">
        <v>1653004</v>
      </c>
      <c r="AR52" s="180">
        <v>240294</v>
      </c>
      <c r="AS52" s="180">
        <v>0</v>
      </c>
      <c r="AT52" s="180">
        <v>463956</v>
      </c>
      <c r="AU52" s="180">
        <v>29632957</v>
      </c>
      <c r="AV52" s="180">
        <v>14764286</v>
      </c>
      <c r="AW52" s="180">
        <v>1119841</v>
      </c>
      <c r="AX52" s="180">
        <v>141311</v>
      </c>
      <c r="AY52" s="180">
        <v>303480</v>
      </c>
      <c r="AZ52" s="180">
        <v>0</v>
      </c>
      <c r="BA52" s="180">
        <v>0</v>
      </c>
      <c r="BB52" s="180">
        <v>3027975</v>
      </c>
      <c r="BC52" s="180">
        <v>1214329</v>
      </c>
      <c r="BD52" s="180">
        <v>203543</v>
      </c>
      <c r="BE52" s="180">
        <v>99728</v>
      </c>
      <c r="BF52" s="180">
        <v>5946352</v>
      </c>
      <c r="BG52" s="180">
        <v>54720</v>
      </c>
      <c r="BH52" s="180">
        <v>10504953</v>
      </c>
      <c r="BI52" s="180">
        <v>556992</v>
      </c>
      <c r="BJ52" s="180">
        <v>476104</v>
      </c>
      <c r="BK52" s="180">
        <v>527366</v>
      </c>
      <c r="BL52" s="180">
        <v>7311888</v>
      </c>
      <c r="BM52" s="180">
        <v>2199122</v>
      </c>
      <c r="BN52" s="180">
        <v>776673</v>
      </c>
      <c r="BO52" s="180">
        <v>15614888</v>
      </c>
      <c r="BP52" s="180">
        <v>16038464</v>
      </c>
      <c r="BQ52" s="180">
        <v>172994</v>
      </c>
      <c r="BR52" s="180">
        <v>3860258</v>
      </c>
      <c r="BS52" s="180">
        <v>2377492</v>
      </c>
      <c r="BT52" s="180">
        <v>0</v>
      </c>
      <c r="BU52" s="180">
        <v>242960</v>
      </c>
      <c r="BV52" s="180">
        <v>574070</v>
      </c>
      <c r="BW52" s="180">
        <v>3038385</v>
      </c>
      <c r="BX52" s="180">
        <v>2539271</v>
      </c>
      <c r="BY52" s="180">
        <v>15455409</v>
      </c>
      <c r="BZ52" s="180">
        <v>324363</v>
      </c>
      <c r="CA52" s="180">
        <v>3543013</v>
      </c>
      <c r="CB52" s="180">
        <v>574466</v>
      </c>
      <c r="CC52" s="180">
        <v>1650603</v>
      </c>
      <c r="CD52" s="180">
        <v>18156278</v>
      </c>
    </row>
    <row r="53" spans="1:82" x14ac:dyDescent="0.3">
      <c r="A53" s="180">
        <v>9</v>
      </c>
      <c r="C53" s="180"/>
      <c r="D53" s="180">
        <v>554705</v>
      </c>
      <c r="E53" s="180">
        <v>1193285</v>
      </c>
      <c r="F53" s="180">
        <v>411908</v>
      </c>
      <c r="G53" s="180">
        <v>1255568</v>
      </c>
      <c r="H53" s="180">
        <v>990755</v>
      </c>
      <c r="I53" s="180">
        <v>181940</v>
      </c>
      <c r="J53" s="180">
        <v>133465</v>
      </c>
      <c r="K53" s="180">
        <v>591306</v>
      </c>
      <c r="L53" s="180">
        <v>2935861</v>
      </c>
      <c r="M53" s="180">
        <v>93088870</v>
      </c>
      <c r="N53" s="180">
        <v>2951971</v>
      </c>
      <c r="O53" s="180">
        <v>6572553</v>
      </c>
      <c r="P53" s="180">
        <v>186542</v>
      </c>
      <c r="Q53" s="180">
        <v>4978564</v>
      </c>
      <c r="R53" s="180">
        <v>157508</v>
      </c>
      <c r="S53" s="180">
        <v>611106</v>
      </c>
      <c r="T53" s="180">
        <v>1102095</v>
      </c>
      <c r="U53" s="180">
        <v>1667196</v>
      </c>
      <c r="V53" s="180">
        <v>4946774</v>
      </c>
      <c r="W53" s="180">
        <v>0</v>
      </c>
      <c r="X53" s="180">
        <v>0</v>
      </c>
      <c r="Y53" s="180">
        <v>183505</v>
      </c>
      <c r="Z53" s="180">
        <v>32573976</v>
      </c>
      <c r="AA53" s="180">
        <v>8037479</v>
      </c>
      <c r="AB53" s="180">
        <v>1157157</v>
      </c>
      <c r="AC53" s="180">
        <v>29664422</v>
      </c>
      <c r="AD53" s="180">
        <v>768111</v>
      </c>
      <c r="AE53" s="180">
        <v>0</v>
      </c>
      <c r="AF53" s="180">
        <v>42781221</v>
      </c>
      <c r="AG53" s="180">
        <v>988539</v>
      </c>
      <c r="AH53" s="180">
        <v>297913</v>
      </c>
      <c r="AI53" s="180">
        <v>2894147</v>
      </c>
      <c r="AJ53" s="180">
        <v>1151914</v>
      </c>
      <c r="AK53" s="180">
        <v>86335</v>
      </c>
      <c r="AL53" s="180">
        <v>0</v>
      </c>
      <c r="AM53" s="180">
        <v>517069</v>
      </c>
      <c r="AN53" s="180">
        <v>12219643</v>
      </c>
      <c r="AO53" s="180">
        <v>72009</v>
      </c>
      <c r="AP53" s="180">
        <v>4700193</v>
      </c>
      <c r="AQ53" s="180">
        <v>2164961</v>
      </c>
      <c r="AR53" s="180">
        <v>247544</v>
      </c>
      <c r="AS53" s="180">
        <v>0</v>
      </c>
      <c r="AT53" s="180">
        <v>866682</v>
      </c>
      <c r="AU53" s="180">
        <v>92406730</v>
      </c>
      <c r="AV53" s="180">
        <v>26674407</v>
      </c>
      <c r="AW53" s="180">
        <v>1302405</v>
      </c>
      <c r="AX53" s="180">
        <v>287166</v>
      </c>
      <c r="AY53" s="180">
        <v>435627</v>
      </c>
      <c r="AZ53" s="180">
        <v>231055</v>
      </c>
      <c r="BA53" s="180">
        <v>0</v>
      </c>
      <c r="BB53" s="180">
        <v>4111236</v>
      </c>
      <c r="BC53" s="180">
        <v>1268558</v>
      </c>
      <c r="BD53" s="180">
        <v>242248</v>
      </c>
      <c r="BE53" s="180">
        <v>136181</v>
      </c>
      <c r="BF53" s="180">
        <v>7824773</v>
      </c>
      <c r="BG53" s="180">
        <v>93025</v>
      </c>
      <c r="BH53" s="180">
        <v>14664514</v>
      </c>
      <c r="BI53" s="180">
        <v>1160617</v>
      </c>
      <c r="BJ53" s="180">
        <v>567819</v>
      </c>
      <c r="BK53" s="180">
        <v>545614</v>
      </c>
      <c r="BL53" s="180">
        <v>12511079</v>
      </c>
      <c r="BM53" s="180">
        <v>9636447</v>
      </c>
      <c r="BN53" s="180">
        <v>1307253</v>
      </c>
      <c r="BO53" s="180">
        <v>37412642</v>
      </c>
      <c r="BP53" s="180">
        <v>34091310</v>
      </c>
      <c r="BQ53" s="180">
        <v>315277</v>
      </c>
      <c r="BR53" s="180">
        <v>4403836</v>
      </c>
      <c r="BS53" s="180">
        <v>3173226</v>
      </c>
      <c r="BT53" s="180">
        <v>0</v>
      </c>
      <c r="BU53" s="180">
        <v>332337</v>
      </c>
      <c r="BV53" s="180">
        <v>828553</v>
      </c>
      <c r="BW53" s="180">
        <v>4012372</v>
      </c>
      <c r="BX53" s="180">
        <v>2816960</v>
      </c>
      <c r="BY53" s="180">
        <v>24508646</v>
      </c>
      <c r="BZ53" s="180">
        <v>402414</v>
      </c>
      <c r="CA53" s="180">
        <v>7762606</v>
      </c>
      <c r="CB53" s="180">
        <v>762134</v>
      </c>
      <c r="CC53" s="180">
        <v>2208972</v>
      </c>
      <c r="CD53" s="180">
        <v>58467724</v>
      </c>
    </row>
    <row r="54" spans="1:82" x14ac:dyDescent="0.3">
      <c r="A54" s="180">
        <v>540</v>
      </c>
      <c r="C54" s="180"/>
      <c r="D54" s="180">
        <v>0</v>
      </c>
      <c r="E54" s="180">
        <v>0</v>
      </c>
      <c r="F54" s="180">
        <v>0</v>
      </c>
      <c r="G54" s="180">
        <v>0</v>
      </c>
      <c r="H54" s="180">
        <v>19550</v>
      </c>
      <c r="I54" s="180">
        <v>17700</v>
      </c>
      <c r="J54" s="180">
        <v>0</v>
      </c>
      <c r="K54" s="180">
        <v>0</v>
      </c>
      <c r="L54" s="180">
        <v>386202</v>
      </c>
      <c r="M54" s="180">
        <v>12687857</v>
      </c>
      <c r="N54" s="180">
        <v>0</v>
      </c>
      <c r="O54" s="180">
        <v>50011</v>
      </c>
      <c r="P54" s="180">
        <v>0</v>
      </c>
      <c r="Q54" s="180">
        <v>2656827</v>
      </c>
      <c r="R54" s="180">
        <v>0</v>
      </c>
      <c r="S54" s="180">
        <v>0</v>
      </c>
      <c r="T54" s="180">
        <v>0</v>
      </c>
      <c r="U54" s="180">
        <v>0</v>
      </c>
      <c r="V54" s="180">
        <v>434351</v>
      </c>
      <c r="W54" s="180">
        <v>0</v>
      </c>
      <c r="X54" s="180">
        <v>0</v>
      </c>
      <c r="Y54" s="180">
        <v>0</v>
      </c>
      <c r="Z54" s="180">
        <v>4360450</v>
      </c>
      <c r="AA54" s="180">
        <v>0</v>
      </c>
      <c r="AB54" s="180">
        <v>17557</v>
      </c>
      <c r="AC54" s="180">
        <v>2150675</v>
      </c>
      <c r="AD54" s="180">
        <v>0</v>
      </c>
      <c r="AE54" s="180">
        <v>0</v>
      </c>
      <c r="AF54" s="180">
        <v>0</v>
      </c>
      <c r="AG54" s="180">
        <v>0</v>
      </c>
      <c r="AH54" s="180">
        <v>8000</v>
      </c>
      <c r="AI54" s="180">
        <v>758500</v>
      </c>
      <c r="AJ54" s="180">
        <v>147265</v>
      </c>
      <c r="AK54" s="180">
        <v>0</v>
      </c>
      <c r="AL54" s="180">
        <v>0</v>
      </c>
      <c r="AM54" s="180">
        <v>0</v>
      </c>
      <c r="AN54" s="180">
        <v>1470000</v>
      </c>
      <c r="AO54" s="180">
        <v>5010</v>
      </c>
      <c r="AP54" s="180">
        <v>0</v>
      </c>
      <c r="AQ54" s="180">
        <v>0</v>
      </c>
      <c r="AR54" s="180">
        <v>0</v>
      </c>
      <c r="AS54" s="180">
        <v>0</v>
      </c>
      <c r="AT54" s="180">
        <v>0</v>
      </c>
      <c r="AU54" s="180">
        <v>6080874</v>
      </c>
      <c r="AV54" s="180">
        <v>750000</v>
      </c>
      <c r="AW54" s="180">
        <v>0</v>
      </c>
      <c r="AX54" s="180">
        <v>39750</v>
      </c>
      <c r="AY54" s="180">
        <v>0</v>
      </c>
      <c r="AZ54" s="180">
        <v>0</v>
      </c>
      <c r="BA54" s="180">
        <v>0</v>
      </c>
      <c r="BB54" s="180">
        <v>493160</v>
      </c>
      <c r="BC54" s="180">
        <v>0</v>
      </c>
      <c r="BD54" s="180">
        <v>12307</v>
      </c>
      <c r="BE54" s="180">
        <v>22041</v>
      </c>
      <c r="BF54" s="180">
        <v>0</v>
      </c>
      <c r="BG54" s="180">
        <v>0</v>
      </c>
      <c r="BH54" s="180">
        <v>1119054</v>
      </c>
      <c r="BI54" s="180">
        <v>32160</v>
      </c>
      <c r="BJ54" s="180">
        <v>0</v>
      </c>
      <c r="BK54" s="180">
        <v>0</v>
      </c>
      <c r="BL54" s="180">
        <v>2250000</v>
      </c>
      <c r="BM54" s="180">
        <v>1261744</v>
      </c>
      <c r="BN54" s="180">
        <v>0</v>
      </c>
      <c r="BO54" s="180">
        <v>1572085</v>
      </c>
      <c r="BP54" s="180">
        <v>1550000</v>
      </c>
      <c r="BQ54" s="180">
        <v>82400</v>
      </c>
      <c r="BR54" s="180">
        <v>0</v>
      </c>
      <c r="BS54" s="180">
        <v>388576</v>
      </c>
      <c r="BT54" s="180">
        <v>0</v>
      </c>
      <c r="BU54" s="180">
        <v>0</v>
      </c>
      <c r="BV54" s="180">
        <v>60747</v>
      </c>
      <c r="BW54" s="180">
        <v>500000</v>
      </c>
      <c r="BX54" s="180">
        <v>0</v>
      </c>
      <c r="BY54" s="180">
        <v>0</v>
      </c>
      <c r="BZ54" s="180">
        <v>0</v>
      </c>
      <c r="CA54" s="180">
        <v>598600</v>
      </c>
      <c r="CB54" s="180">
        <v>0</v>
      </c>
      <c r="CC54" s="180">
        <v>92860</v>
      </c>
      <c r="CD54" s="180">
        <v>4073271</v>
      </c>
    </row>
    <row r="55" spans="1:82" s="969" customFormat="1" x14ac:dyDescent="0.3">
      <c r="A55" s="969">
        <v>1052</v>
      </c>
      <c r="C55" s="969" t="s">
        <v>2970</v>
      </c>
    </row>
    <row r="56" spans="1:82" s="968" customFormat="1" x14ac:dyDescent="0.3">
      <c r="B56" s="968" t="s">
        <v>2969</v>
      </c>
    </row>
    <row r="57" spans="1:82" x14ac:dyDescent="0.3">
      <c r="A57" s="180">
        <v>984</v>
      </c>
      <c r="C57" s="180"/>
      <c r="D57" s="180">
        <v>263539</v>
      </c>
      <c r="E57" s="180">
        <v>0</v>
      </c>
      <c r="F57" s="180">
        <v>95615</v>
      </c>
      <c r="G57" s="180">
        <v>345569</v>
      </c>
      <c r="H57" s="180">
        <v>296479</v>
      </c>
      <c r="I57" s="180">
        <v>37665</v>
      </c>
      <c r="J57" s="180">
        <v>23908</v>
      </c>
      <c r="K57" s="180">
        <v>22133</v>
      </c>
      <c r="L57" s="180">
        <v>1851940</v>
      </c>
      <c r="M57" s="180">
        <v>72227582</v>
      </c>
      <c r="N57" s="180">
        <v>1334864</v>
      </c>
      <c r="O57" s="180">
        <v>4803527</v>
      </c>
      <c r="P57" s="180">
        <v>11523</v>
      </c>
      <c r="Q57" s="180">
        <v>5127269</v>
      </c>
      <c r="R57" s="180">
        <v>44487</v>
      </c>
      <c r="S57" s="180">
        <v>163039</v>
      </c>
      <c r="T57" s="180">
        <v>1070044</v>
      </c>
      <c r="U57" s="180">
        <v>720720</v>
      </c>
      <c r="V57" s="180">
        <v>2362804</v>
      </c>
      <c r="W57" s="180">
        <v>0</v>
      </c>
      <c r="X57" s="180">
        <v>0</v>
      </c>
      <c r="Y57" s="180">
        <v>366789</v>
      </c>
      <c r="Z57" s="180">
        <v>19694439</v>
      </c>
      <c r="AA57" s="180">
        <v>0</v>
      </c>
      <c r="AB57" s="180">
        <v>223083</v>
      </c>
      <c r="AC57" s="180">
        <v>0</v>
      </c>
      <c r="AD57" s="180">
        <v>0</v>
      </c>
      <c r="AE57" s="180">
        <v>0</v>
      </c>
      <c r="AF57" s="180">
        <v>36917400</v>
      </c>
      <c r="AG57" s="180">
        <v>64170</v>
      </c>
      <c r="AH57" s="180">
        <v>120887</v>
      </c>
      <c r="AI57" s="180">
        <v>3567210</v>
      </c>
      <c r="AJ57" s="180">
        <v>330239</v>
      </c>
      <c r="AK57" s="180">
        <v>37049</v>
      </c>
      <c r="AL57" s="180">
        <v>0</v>
      </c>
      <c r="AM57" s="180">
        <v>65947</v>
      </c>
      <c r="AN57" s="180">
        <v>5999261</v>
      </c>
      <c r="AO57" s="180">
        <v>0</v>
      </c>
      <c r="AP57" s="180">
        <v>2057853</v>
      </c>
      <c r="AQ57" s="180">
        <v>1075720</v>
      </c>
      <c r="AR57" s="180">
        <v>34213</v>
      </c>
      <c r="AS57" s="180">
        <v>0</v>
      </c>
      <c r="AT57" s="180">
        <v>76423</v>
      </c>
      <c r="AU57" s="180">
        <v>165669207</v>
      </c>
      <c r="AV57" s="180">
        <v>38707498</v>
      </c>
      <c r="AW57" s="180">
        <v>806906</v>
      </c>
      <c r="AX57" s="180">
        <v>116073</v>
      </c>
      <c r="AY57" s="180">
        <v>167544</v>
      </c>
      <c r="AZ57" s="180">
        <v>0</v>
      </c>
      <c r="BA57" s="180">
        <v>0</v>
      </c>
      <c r="BB57" s="180">
        <v>2351812</v>
      </c>
      <c r="BC57" s="180">
        <v>34820</v>
      </c>
      <c r="BD57" s="180">
        <v>29692</v>
      </c>
      <c r="BE57" s="180">
        <v>22041</v>
      </c>
      <c r="BF57" s="180">
        <v>9974703</v>
      </c>
      <c r="BG57" s="180">
        <v>5890</v>
      </c>
      <c r="BH57" s="180">
        <v>5244811</v>
      </c>
      <c r="BI57" s="180">
        <v>968091</v>
      </c>
      <c r="BJ57" s="180">
        <v>112817</v>
      </c>
      <c r="BK57" s="180">
        <v>0</v>
      </c>
      <c r="BL57" s="180">
        <v>6698190</v>
      </c>
      <c r="BM57" s="180">
        <v>10751559</v>
      </c>
      <c r="BN57" s="180">
        <v>729963</v>
      </c>
      <c r="BO57" s="180">
        <v>31629716</v>
      </c>
      <c r="BP57" s="180">
        <v>63200843</v>
      </c>
      <c r="BQ57" s="180">
        <v>146995</v>
      </c>
      <c r="BR57" s="180">
        <v>2934410</v>
      </c>
      <c r="BS57" s="180">
        <v>268373</v>
      </c>
      <c r="BT57" s="180">
        <v>0</v>
      </c>
      <c r="BU57" s="180">
        <v>67414</v>
      </c>
      <c r="BV57" s="180">
        <v>49117</v>
      </c>
      <c r="BW57" s="180">
        <v>2785122</v>
      </c>
      <c r="BX57" s="180">
        <v>1671854</v>
      </c>
      <c r="BY57" s="180">
        <v>19088513</v>
      </c>
      <c r="BZ57" s="180">
        <v>69359</v>
      </c>
      <c r="CA57" s="180">
        <v>5739472</v>
      </c>
      <c r="CB57" s="180">
        <v>356656</v>
      </c>
      <c r="CC57" s="180">
        <v>1339287</v>
      </c>
      <c r="CD57" s="180">
        <v>23670601</v>
      </c>
    </row>
    <row r="58" spans="1:82" x14ac:dyDescent="0.3">
      <c r="A58" s="180">
        <v>985</v>
      </c>
      <c r="C58" s="180"/>
      <c r="D58" s="180">
        <v>257780</v>
      </c>
      <c r="E58" s="180">
        <v>0</v>
      </c>
      <c r="F58" s="180">
        <v>89200</v>
      </c>
      <c r="G58" s="180">
        <v>331500</v>
      </c>
      <c r="H58" s="180">
        <v>0</v>
      </c>
      <c r="I58" s="180">
        <v>34095</v>
      </c>
      <c r="J58" s="180">
        <v>19832</v>
      </c>
      <c r="K58" s="180">
        <v>22000</v>
      </c>
      <c r="L58" s="180">
        <v>1805406</v>
      </c>
      <c r="M58" s="180">
        <v>70910997</v>
      </c>
      <c r="N58" s="180">
        <v>1305000</v>
      </c>
      <c r="O58" s="180">
        <v>4695019</v>
      </c>
      <c r="P58" s="180">
        <v>7500</v>
      </c>
      <c r="Q58" s="180">
        <v>5064685</v>
      </c>
      <c r="R58" s="180">
        <v>40000</v>
      </c>
      <c r="S58" s="180">
        <v>134500</v>
      </c>
      <c r="T58" s="180">
        <v>1070044</v>
      </c>
      <c r="U58" s="180">
        <v>635000</v>
      </c>
      <c r="V58" s="180">
        <v>2063027</v>
      </c>
      <c r="W58" s="180">
        <v>0</v>
      </c>
      <c r="X58" s="180">
        <v>0</v>
      </c>
      <c r="Y58" s="180">
        <v>356400</v>
      </c>
      <c r="Z58" s="180">
        <v>19248441</v>
      </c>
      <c r="AA58" s="180">
        <v>0</v>
      </c>
      <c r="AB58" s="180">
        <v>187780</v>
      </c>
      <c r="AC58" s="180">
        <v>0</v>
      </c>
      <c r="AD58" s="180">
        <v>0</v>
      </c>
      <c r="AE58" s="180">
        <v>0</v>
      </c>
      <c r="AF58" s="180">
        <v>35999680</v>
      </c>
      <c r="AG58" s="180">
        <v>53400</v>
      </c>
      <c r="AH58" s="180">
        <v>111300</v>
      </c>
      <c r="AI58" s="180">
        <v>3572000</v>
      </c>
      <c r="AJ58" s="180">
        <v>319405</v>
      </c>
      <c r="AK58" s="180">
        <v>23800</v>
      </c>
      <c r="AL58" s="180">
        <v>0</v>
      </c>
      <c r="AM58" s="180">
        <v>71033</v>
      </c>
      <c r="AN58" s="180">
        <v>5713600</v>
      </c>
      <c r="AO58" s="180">
        <v>0</v>
      </c>
      <c r="AP58" s="180">
        <v>1905800</v>
      </c>
      <c r="AQ58" s="180">
        <v>1038604</v>
      </c>
      <c r="AR58" s="180">
        <v>31000</v>
      </c>
      <c r="AS58" s="180">
        <v>0</v>
      </c>
      <c r="AT58" s="180">
        <v>73735</v>
      </c>
      <c r="AU58" s="180">
        <v>164285900</v>
      </c>
      <c r="AV58" s="180">
        <v>38179992</v>
      </c>
      <c r="AW58" s="180">
        <v>714500</v>
      </c>
      <c r="AX58" s="180">
        <v>113875</v>
      </c>
      <c r="AY58" s="180">
        <v>137000</v>
      </c>
      <c r="AZ58" s="180">
        <v>0</v>
      </c>
      <c r="BA58" s="180">
        <v>0</v>
      </c>
      <c r="BB58" s="180">
        <v>2177500</v>
      </c>
      <c r="BC58" s="180">
        <v>38900</v>
      </c>
      <c r="BD58" s="180">
        <v>24460</v>
      </c>
      <c r="BE58" s="180">
        <v>21300</v>
      </c>
      <c r="BF58" s="180">
        <v>9412000</v>
      </c>
      <c r="BG58" s="180">
        <v>5000</v>
      </c>
      <c r="BH58" s="180">
        <v>5205000</v>
      </c>
      <c r="BI58" s="180">
        <v>957025</v>
      </c>
      <c r="BJ58" s="180">
        <v>114653</v>
      </c>
      <c r="BK58" s="180">
        <v>0</v>
      </c>
      <c r="BL58" s="180">
        <v>6783402</v>
      </c>
      <c r="BM58" s="180">
        <v>10377500</v>
      </c>
      <c r="BN58" s="180">
        <v>634542</v>
      </c>
      <c r="BO58" s="180">
        <v>30640000</v>
      </c>
      <c r="BP58" s="180">
        <v>61476375</v>
      </c>
      <c r="BQ58" s="180">
        <v>0</v>
      </c>
      <c r="BR58" s="180">
        <v>2819000</v>
      </c>
      <c r="BS58" s="180">
        <v>235713</v>
      </c>
      <c r="BT58" s="180">
        <v>0</v>
      </c>
      <c r="BU58" s="180">
        <v>67400</v>
      </c>
      <c r="BV58" s="180">
        <v>51500</v>
      </c>
      <c r="BW58" s="180">
        <v>2742033</v>
      </c>
      <c r="BX58" s="180">
        <v>1591784</v>
      </c>
      <c r="BY58" s="180">
        <v>18216163</v>
      </c>
      <c r="BZ58" s="180">
        <v>67835</v>
      </c>
      <c r="CA58" s="180">
        <v>5690500</v>
      </c>
      <c r="CB58" s="180">
        <v>241065</v>
      </c>
      <c r="CC58" s="180">
        <v>1247000</v>
      </c>
      <c r="CD58" s="180">
        <v>22832300</v>
      </c>
    </row>
    <row r="59" spans="1:82" x14ac:dyDescent="0.3">
      <c r="A59" s="180">
        <v>369</v>
      </c>
      <c r="C59" s="180"/>
      <c r="D59" s="180">
        <v>1797049</v>
      </c>
      <c r="E59" s="180">
        <v>12187128</v>
      </c>
      <c r="F59" s="180">
        <v>189368</v>
      </c>
      <c r="G59" s="180">
        <v>435477</v>
      </c>
      <c r="H59" s="180">
        <v>387977</v>
      </c>
      <c r="I59" s="180">
        <v>131200</v>
      </c>
      <c r="J59" s="180">
        <v>30654</v>
      </c>
      <c r="K59" s="180">
        <v>63057</v>
      </c>
      <c r="L59" s="180">
        <v>1935125</v>
      </c>
      <c r="M59" s="180">
        <v>94066823</v>
      </c>
      <c r="N59" s="180">
        <v>796843</v>
      </c>
      <c r="O59" s="180">
        <v>3652104</v>
      </c>
      <c r="P59" s="180">
        <v>10787</v>
      </c>
      <c r="Q59" s="180">
        <v>2757445</v>
      </c>
      <c r="R59" s="180">
        <v>40312</v>
      </c>
      <c r="S59" s="180">
        <v>148959</v>
      </c>
      <c r="T59" s="180">
        <v>746052</v>
      </c>
      <c r="U59" s="180">
        <v>525511</v>
      </c>
      <c r="V59" s="180">
        <v>2070308</v>
      </c>
      <c r="W59" s="180">
        <v>0</v>
      </c>
      <c r="X59" s="180">
        <v>0</v>
      </c>
      <c r="Y59" s="180">
        <v>397068</v>
      </c>
      <c r="Z59" s="180">
        <v>9361383</v>
      </c>
      <c r="AA59" s="180">
        <v>114463</v>
      </c>
      <c r="AB59" s="180">
        <v>278114</v>
      </c>
      <c r="AC59" s="180">
        <v>4103224</v>
      </c>
      <c r="AD59" s="180">
        <v>326726</v>
      </c>
      <c r="AE59" s="180">
        <v>0</v>
      </c>
      <c r="AF59" s="180">
        <v>6769471</v>
      </c>
      <c r="AG59" s="180">
        <v>148917</v>
      </c>
      <c r="AH59" s="180">
        <v>108398</v>
      </c>
      <c r="AI59" s="180">
        <v>2766257</v>
      </c>
      <c r="AJ59" s="180">
        <v>640067</v>
      </c>
      <c r="AK59" s="180">
        <v>44612</v>
      </c>
      <c r="AL59" s="180">
        <v>0</v>
      </c>
      <c r="AM59" s="180">
        <v>35684</v>
      </c>
      <c r="AN59" s="180">
        <v>6707613</v>
      </c>
      <c r="AO59" s="180">
        <v>42623</v>
      </c>
      <c r="AP59" s="180">
        <v>931241</v>
      </c>
      <c r="AQ59" s="180">
        <v>1371323</v>
      </c>
      <c r="AR59" s="180">
        <v>37327</v>
      </c>
      <c r="AS59" s="180">
        <v>0</v>
      </c>
      <c r="AT59" s="180">
        <v>256446</v>
      </c>
      <c r="AU59" s="180">
        <v>36596393</v>
      </c>
      <c r="AV59" s="180">
        <v>9803441</v>
      </c>
      <c r="AW59" s="180">
        <v>346919</v>
      </c>
      <c r="AX59" s="180">
        <v>175031</v>
      </c>
      <c r="AY59" s="180">
        <v>70866</v>
      </c>
      <c r="AZ59" s="180">
        <v>30263</v>
      </c>
      <c r="BA59" s="180">
        <v>0</v>
      </c>
      <c r="BB59" s="180">
        <v>2210553</v>
      </c>
      <c r="BC59" s="180">
        <v>45812</v>
      </c>
      <c r="BD59" s="180">
        <v>84792</v>
      </c>
      <c r="BE59" s="180">
        <v>20357</v>
      </c>
      <c r="BF59" s="180">
        <v>6014535</v>
      </c>
      <c r="BG59" s="180">
        <v>12779</v>
      </c>
      <c r="BH59" s="180">
        <v>6012277</v>
      </c>
      <c r="BI59" s="180">
        <v>1297722</v>
      </c>
      <c r="BJ59" s="180">
        <v>106253</v>
      </c>
      <c r="BK59" s="180">
        <v>58900</v>
      </c>
      <c r="BL59" s="180">
        <v>5546410</v>
      </c>
      <c r="BM59" s="180">
        <v>6683115</v>
      </c>
      <c r="BN59" s="180">
        <v>1112972</v>
      </c>
      <c r="BO59" s="180">
        <v>2919083</v>
      </c>
      <c r="BP59" s="180">
        <v>39417198</v>
      </c>
      <c r="BQ59" s="180">
        <v>146132</v>
      </c>
      <c r="BR59" s="180">
        <v>1157909</v>
      </c>
      <c r="BS59" s="180">
        <v>255066</v>
      </c>
      <c r="BT59" s="180">
        <v>0</v>
      </c>
      <c r="BU59" s="180">
        <v>73323</v>
      </c>
      <c r="BV59" s="180">
        <v>135516</v>
      </c>
      <c r="BW59" s="180">
        <v>416520</v>
      </c>
      <c r="BX59" s="180">
        <v>1209252</v>
      </c>
      <c r="BY59" s="180">
        <v>15280898</v>
      </c>
      <c r="BZ59" s="180">
        <v>212477</v>
      </c>
      <c r="CA59" s="180">
        <v>6059093</v>
      </c>
      <c r="CB59" s="180">
        <v>314895</v>
      </c>
      <c r="CC59" s="180">
        <v>573875</v>
      </c>
      <c r="CD59" s="180">
        <v>8819130</v>
      </c>
    </row>
    <row r="60" spans="1:82" x14ac:dyDescent="0.3">
      <c r="A60" s="180">
        <v>16</v>
      </c>
      <c r="C60" s="180"/>
      <c r="D60" s="180">
        <v>2230047</v>
      </c>
      <c r="E60" s="180">
        <v>2395806</v>
      </c>
      <c r="F60" s="180">
        <v>324103</v>
      </c>
      <c r="G60" s="180">
        <v>924930</v>
      </c>
      <c r="H60" s="180">
        <v>762688</v>
      </c>
      <c r="I60" s="180">
        <v>239545</v>
      </c>
      <c r="J60" s="180">
        <v>55497</v>
      </c>
      <c r="K60" s="180">
        <v>96828</v>
      </c>
      <c r="L60" s="180">
        <v>4845568</v>
      </c>
      <c r="M60" s="180">
        <v>176436353</v>
      </c>
      <c r="N60" s="180">
        <v>2144161</v>
      </c>
      <c r="O60" s="180">
        <v>8612218</v>
      </c>
      <c r="P60" s="180">
        <v>144294</v>
      </c>
      <c r="Q60" s="180">
        <v>11895864</v>
      </c>
      <c r="R60" s="180">
        <v>85079</v>
      </c>
      <c r="S60" s="180">
        <v>350757</v>
      </c>
      <c r="T60" s="180">
        <v>2253924</v>
      </c>
      <c r="U60" s="180">
        <v>1296348</v>
      </c>
      <c r="V60" s="180">
        <v>5461620</v>
      </c>
      <c r="W60" s="180">
        <v>0</v>
      </c>
      <c r="X60" s="180">
        <v>0</v>
      </c>
      <c r="Y60" s="180">
        <v>945129</v>
      </c>
      <c r="Z60" s="180">
        <v>38898124</v>
      </c>
      <c r="AA60" s="180">
        <v>1285912</v>
      </c>
      <c r="AB60" s="180">
        <v>664222</v>
      </c>
      <c r="AC60" s="180">
        <v>40012836</v>
      </c>
      <c r="AD60" s="180">
        <v>1106762</v>
      </c>
      <c r="AE60" s="180">
        <v>0</v>
      </c>
      <c r="AF60" s="180">
        <v>75170339</v>
      </c>
      <c r="AG60" s="180">
        <v>214605</v>
      </c>
      <c r="AH60" s="180">
        <v>291510</v>
      </c>
      <c r="AI60" s="180">
        <v>7014818</v>
      </c>
      <c r="AJ60" s="180">
        <v>1030029</v>
      </c>
      <c r="AK60" s="180">
        <v>90904</v>
      </c>
      <c r="AL60" s="180">
        <v>0</v>
      </c>
      <c r="AM60" s="180">
        <v>206352</v>
      </c>
      <c r="AN60" s="180">
        <v>14586368</v>
      </c>
      <c r="AO60" s="180">
        <v>65675</v>
      </c>
      <c r="AP60" s="180">
        <v>4782673</v>
      </c>
      <c r="AQ60" s="180">
        <v>2678365</v>
      </c>
      <c r="AR60" s="180">
        <v>73172</v>
      </c>
      <c r="AS60" s="180">
        <v>0</v>
      </c>
      <c r="AT60" s="180">
        <v>334456</v>
      </c>
      <c r="AU60" s="180">
        <v>313873266</v>
      </c>
      <c r="AV60" s="180">
        <v>82472384</v>
      </c>
      <c r="AW60" s="180">
        <v>2011698</v>
      </c>
      <c r="AX60" s="180">
        <v>427751</v>
      </c>
      <c r="AY60" s="180">
        <v>371812</v>
      </c>
      <c r="AZ60" s="180">
        <v>208056</v>
      </c>
      <c r="BA60" s="180">
        <v>0</v>
      </c>
      <c r="BB60" s="180">
        <v>5720318</v>
      </c>
      <c r="BC60" s="180">
        <v>301783</v>
      </c>
      <c r="BD60" s="180">
        <v>169124</v>
      </c>
      <c r="BE60" s="180">
        <v>62923</v>
      </c>
      <c r="BF60" s="180">
        <v>17687028</v>
      </c>
      <c r="BG60" s="180">
        <v>21552</v>
      </c>
      <c r="BH60" s="180">
        <v>12982559</v>
      </c>
      <c r="BI60" s="180">
        <v>2422635</v>
      </c>
      <c r="BJ60" s="180">
        <v>236380</v>
      </c>
      <c r="BK60" s="180">
        <v>77504</v>
      </c>
      <c r="BL60" s="180">
        <v>16583193</v>
      </c>
      <c r="BM60" s="180">
        <v>18330100</v>
      </c>
      <c r="BN60" s="180">
        <v>2098480</v>
      </c>
      <c r="BO60" s="180">
        <v>55029547</v>
      </c>
      <c r="BP60" s="180">
        <v>114477238</v>
      </c>
      <c r="BQ60" s="180">
        <v>351320</v>
      </c>
      <c r="BR60" s="180">
        <v>6372651</v>
      </c>
      <c r="BS60" s="180">
        <v>1208593</v>
      </c>
      <c r="BT60" s="180">
        <v>0</v>
      </c>
      <c r="BU60" s="180">
        <v>203343</v>
      </c>
      <c r="BV60" s="180">
        <v>195139</v>
      </c>
      <c r="BW60" s="180">
        <v>3872422</v>
      </c>
      <c r="BX60" s="180">
        <v>3604225</v>
      </c>
      <c r="BY60" s="180">
        <v>43804916</v>
      </c>
      <c r="BZ60" s="180">
        <v>506758</v>
      </c>
      <c r="CA60" s="180">
        <v>14324707</v>
      </c>
      <c r="CB60" s="180">
        <v>690861</v>
      </c>
      <c r="CC60" s="180">
        <v>3362749</v>
      </c>
      <c r="CD60" s="180">
        <v>48609757</v>
      </c>
    </row>
    <row r="61" spans="1:82" x14ac:dyDescent="0.3">
      <c r="A61" s="180">
        <v>370</v>
      </c>
      <c r="C61" s="180"/>
      <c r="D61" s="180">
        <v>0</v>
      </c>
      <c r="E61" s="180">
        <v>0</v>
      </c>
      <c r="F61" s="180">
        <v>61840</v>
      </c>
      <c r="G61" s="180">
        <v>0</v>
      </c>
      <c r="H61" s="180">
        <v>80665</v>
      </c>
      <c r="I61" s="180">
        <v>0</v>
      </c>
      <c r="J61" s="180">
        <v>0</v>
      </c>
      <c r="K61" s="180">
        <v>0</v>
      </c>
      <c r="L61" s="180">
        <v>507292</v>
      </c>
      <c r="M61" s="180">
        <v>12426395</v>
      </c>
      <c r="N61" s="180">
        <v>0</v>
      </c>
      <c r="O61" s="180">
        <v>745923</v>
      </c>
      <c r="P61" s="180">
        <v>0</v>
      </c>
      <c r="Q61" s="180">
        <v>288093</v>
      </c>
      <c r="R61" s="180">
        <v>0</v>
      </c>
      <c r="S61" s="180">
        <v>14778</v>
      </c>
      <c r="T61" s="180">
        <v>116277</v>
      </c>
      <c r="U61" s="180">
        <v>20936</v>
      </c>
      <c r="V61" s="180">
        <v>143742</v>
      </c>
      <c r="W61" s="180">
        <v>0</v>
      </c>
      <c r="X61" s="180">
        <v>0</v>
      </c>
      <c r="Y61" s="180">
        <v>4334</v>
      </c>
      <c r="Z61" s="180">
        <v>0</v>
      </c>
      <c r="AA61" s="180">
        <v>0</v>
      </c>
      <c r="AB61" s="180">
        <v>12710</v>
      </c>
      <c r="AC61" s="180">
        <v>3994431</v>
      </c>
      <c r="AD61" s="180">
        <v>91556</v>
      </c>
      <c r="AE61" s="180">
        <v>0</v>
      </c>
      <c r="AF61" s="180">
        <v>4460693</v>
      </c>
      <c r="AG61" s="180">
        <v>0</v>
      </c>
      <c r="AH61" s="180">
        <v>0</v>
      </c>
      <c r="AI61" s="180">
        <v>162284</v>
      </c>
      <c r="AJ61" s="180">
        <v>0</v>
      </c>
      <c r="AK61" s="180">
        <v>0</v>
      </c>
      <c r="AL61" s="180">
        <v>0</v>
      </c>
      <c r="AM61" s="180">
        <v>0</v>
      </c>
      <c r="AN61" s="180">
        <v>0</v>
      </c>
      <c r="AO61" s="180">
        <v>0</v>
      </c>
      <c r="AP61" s="180">
        <v>85231</v>
      </c>
      <c r="AQ61" s="180">
        <v>114434</v>
      </c>
      <c r="AR61" s="180">
        <v>0</v>
      </c>
      <c r="AS61" s="180">
        <v>0</v>
      </c>
      <c r="AT61" s="180">
        <v>0</v>
      </c>
      <c r="AU61" s="180">
        <v>0</v>
      </c>
      <c r="AV61" s="180">
        <v>0</v>
      </c>
      <c r="AW61" s="180">
        <v>138105</v>
      </c>
      <c r="AX61" s="180">
        <v>0</v>
      </c>
      <c r="AY61" s="180">
        <v>0</v>
      </c>
      <c r="AZ61" s="180">
        <v>4150</v>
      </c>
      <c r="BA61" s="180">
        <v>0</v>
      </c>
      <c r="BB61" s="180">
        <v>0</v>
      </c>
      <c r="BC61" s="180">
        <v>0</v>
      </c>
      <c r="BD61" s="180">
        <v>1794</v>
      </c>
      <c r="BE61" s="180">
        <v>0</v>
      </c>
      <c r="BF61" s="180">
        <v>2888983</v>
      </c>
      <c r="BG61" s="180">
        <v>0</v>
      </c>
      <c r="BH61" s="180">
        <v>341674</v>
      </c>
      <c r="BI61" s="180">
        <v>54078</v>
      </c>
      <c r="BJ61" s="180">
        <v>0</v>
      </c>
      <c r="BK61" s="180">
        <v>0</v>
      </c>
      <c r="BL61" s="180">
        <v>464707</v>
      </c>
      <c r="BM61" s="180">
        <v>1319851</v>
      </c>
      <c r="BN61" s="180">
        <v>65873</v>
      </c>
      <c r="BO61" s="180">
        <v>3465279</v>
      </c>
      <c r="BP61" s="180">
        <v>1217440</v>
      </c>
      <c r="BQ61" s="180">
        <v>69611</v>
      </c>
      <c r="BR61" s="180">
        <v>62489</v>
      </c>
      <c r="BS61" s="180">
        <v>0</v>
      </c>
      <c r="BT61" s="180">
        <v>0</v>
      </c>
      <c r="BU61" s="180">
        <v>3148</v>
      </c>
      <c r="BV61" s="180">
        <v>0</v>
      </c>
      <c r="BW61" s="180">
        <v>253033</v>
      </c>
      <c r="BX61" s="180">
        <v>0</v>
      </c>
      <c r="BY61" s="180">
        <v>0</v>
      </c>
      <c r="BZ61" s="180">
        <v>11414</v>
      </c>
      <c r="CA61" s="180">
        <v>845273</v>
      </c>
      <c r="CB61" s="180">
        <v>31117</v>
      </c>
      <c r="CC61" s="180">
        <v>68496</v>
      </c>
      <c r="CD61" s="180">
        <v>5009227</v>
      </c>
    </row>
    <row r="62" spans="1:82" x14ac:dyDescent="0.3">
      <c r="A62" s="180">
        <v>532</v>
      </c>
      <c r="C62" s="180"/>
      <c r="D62" s="180">
        <v>2423173</v>
      </c>
      <c r="E62" s="180">
        <v>2434651</v>
      </c>
      <c r="F62" s="180">
        <v>314037</v>
      </c>
      <c r="G62" s="180">
        <v>800879</v>
      </c>
      <c r="H62" s="180">
        <v>607443</v>
      </c>
      <c r="I62" s="180">
        <v>169936</v>
      </c>
      <c r="J62" s="180">
        <v>54123</v>
      </c>
      <c r="K62" s="180">
        <v>131950</v>
      </c>
      <c r="L62" s="180">
        <v>5900528</v>
      </c>
      <c r="M62" s="180">
        <v>153172998</v>
      </c>
      <c r="N62" s="180">
        <v>1886800</v>
      </c>
      <c r="O62" s="180">
        <v>6943710</v>
      </c>
      <c r="P62" s="180">
        <v>124253</v>
      </c>
      <c r="Q62" s="180">
        <v>15577028</v>
      </c>
      <c r="R62" s="180">
        <v>66440</v>
      </c>
      <c r="S62" s="180">
        <v>247552</v>
      </c>
      <c r="T62" s="180">
        <v>1953820</v>
      </c>
      <c r="U62" s="180">
        <v>902064</v>
      </c>
      <c r="V62" s="180">
        <v>4811384</v>
      </c>
      <c r="W62" s="180">
        <v>0</v>
      </c>
      <c r="X62" s="180">
        <v>0</v>
      </c>
      <c r="Y62" s="180">
        <v>1091205</v>
      </c>
      <c r="Z62" s="180">
        <v>28197328</v>
      </c>
      <c r="AA62" s="180">
        <v>602345</v>
      </c>
      <c r="AB62" s="180">
        <v>428601</v>
      </c>
      <c r="AC62" s="180">
        <v>40324599</v>
      </c>
      <c r="AD62" s="180">
        <v>841952</v>
      </c>
      <c r="AE62" s="180">
        <v>0</v>
      </c>
      <c r="AF62" s="180">
        <v>63027740</v>
      </c>
      <c r="AG62" s="180">
        <v>150795</v>
      </c>
      <c r="AH62" s="180">
        <v>279156</v>
      </c>
      <c r="AI62" s="180">
        <v>7077396</v>
      </c>
      <c r="AJ62" s="180">
        <v>828522</v>
      </c>
      <c r="AK62" s="180">
        <v>75637</v>
      </c>
      <c r="AL62" s="180">
        <v>0</v>
      </c>
      <c r="AM62" s="180">
        <v>366166</v>
      </c>
      <c r="AN62" s="180">
        <v>13818197</v>
      </c>
      <c r="AO62" s="180">
        <v>38866</v>
      </c>
      <c r="AP62" s="180">
        <v>3643971</v>
      </c>
      <c r="AQ62" s="180">
        <v>2496805</v>
      </c>
      <c r="AR62" s="180">
        <v>50360</v>
      </c>
      <c r="AS62" s="180">
        <v>0</v>
      </c>
      <c r="AT62" s="180">
        <v>169744</v>
      </c>
      <c r="AU62" s="180">
        <v>260599141</v>
      </c>
      <c r="AV62" s="180">
        <v>71062295</v>
      </c>
      <c r="AW62" s="180">
        <v>1766962</v>
      </c>
      <c r="AX62" s="180">
        <v>345263</v>
      </c>
      <c r="AY62" s="180">
        <v>260727</v>
      </c>
      <c r="AZ62" s="180">
        <v>172994</v>
      </c>
      <c r="BA62" s="180">
        <v>0</v>
      </c>
      <c r="BB62" s="180">
        <v>4696827</v>
      </c>
      <c r="BC62" s="180">
        <v>217717</v>
      </c>
      <c r="BD62" s="180">
        <v>195800</v>
      </c>
      <c r="BE62" s="180">
        <v>61748</v>
      </c>
      <c r="BF62" s="180">
        <v>15743590</v>
      </c>
      <c r="BG62" s="180">
        <v>16144</v>
      </c>
      <c r="BH62" s="180">
        <v>11677164</v>
      </c>
      <c r="BI62" s="180">
        <v>3232143</v>
      </c>
      <c r="BJ62" s="180">
        <v>180695</v>
      </c>
      <c r="BK62" s="180">
        <v>49686</v>
      </c>
      <c r="BL62" s="180">
        <v>16852624</v>
      </c>
      <c r="BM62" s="180">
        <v>16716321</v>
      </c>
      <c r="BN62" s="180">
        <v>1888358</v>
      </c>
      <c r="BO62" s="180">
        <v>51447735</v>
      </c>
      <c r="BP62" s="180">
        <v>105212741</v>
      </c>
      <c r="BQ62" s="180">
        <v>283722</v>
      </c>
      <c r="BR62" s="180">
        <v>5692572</v>
      </c>
      <c r="BS62" s="180">
        <v>925902</v>
      </c>
      <c r="BT62" s="180">
        <v>0</v>
      </c>
      <c r="BU62" s="180">
        <v>165917</v>
      </c>
      <c r="BV62" s="180">
        <v>247450</v>
      </c>
      <c r="BW62" s="180">
        <v>3101462</v>
      </c>
      <c r="BX62" s="180">
        <v>3039607</v>
      </c>
      <c r="BY62" s="180">
        <v>34865153</v>
      </c>
      <c r="BZ62" s="180">
        <v>650565</v>
      </c>
      <c r="CA62" s="180">
        <v>14281986</v>
      </c>
      <c r="CB62" s="180">
        <v>481079</v>
      </c>
      <c r="CC62" s="180">
        <v>3000048</v>
      </c>
      <c r="CD62" s="180">
        <v>50241324</v>
      </c>
    </row>
    <row r="63" spans="1:82" s="969" customFormat="1" x14ac:dyDescent="0.3">
      <c r="A63" s="969">
        <v>1050</v>
      </c>
      <c r="C63" s="969" t="s">
        <v>2970</v>
      </c>
    </row>
    <row r="64" spans="1:82" x14ac:dyDescent="0.3">
      <c r="A64" s="180">
        <v>17</v>
      </c>
      <c r="C64" s="180"/>
      <c r="D64" s="180">
        <v>0</v>
      </c>
      <c r="E64" s="180">
        <v>0</v>
      </c>
      <c r="F64" s="180">
        <v>0</v>
      </c>
      <c r="G64" s="180">
        <v>0</v>
      </c>
      <c r="H64" s="180">
        <v>0</v>
      </c>
      <c r="I64" s="180">
        <v>0</v>
      </c>
      <c r="J64" s="180">
        <v>0</v>
      </c>
      <c r="K64" s="180">
        <v>0</v>
      </c>
      <c r="L64" s="180">
        <v>660895</v>
      </c>
      <c r="M64" s="180">
        <v>735000</v>
      </c>
      <c r="N64" s="180">
        <v>34986</v>
      </c>
      <c r="O64" s="180">
        <v>30054</v>
      </c>
      <c r="P64" s="180">
        <v>0</v>
      </c>
      <c r="Q64" s="180">
        <v>3216490</v>
      </c>
      <c r="R64" s="180">
        <v>0</v>
      </c>
      <c r="S64" s="180">
        <v>0</v>
      </c>
      <c r="T64" s="180">
        <v>0</v>
      </c>
      <c r="U64" s="180">
        <v>0</v>
      </c>
      <c r="V64" s="180">
        <v>0</v>
      </c>
      <c r="W64" s="180">
        <v>0</v>
      </c>
      <c r="X64" s="180">
        <v>0</v>
      </c>
      <c r="Y64" s="180">
        <v>27228</v>
      </c>
      <c r="Z64" s="180">
        <v>1628150</v>
      </c>
      <c r="AA64" s="180">
        <v>0</v>
      </c>
      <c r="AB64" s="180">
        <v>0</v>
      </c>
      <c r="AC64" s="180">
        <v>0</v>
      </c>
      <c r="AD64" s="180">
        <v>0</v>
      </c>
      <c r="AE64" s="180">
        <v>0</v>
      </c>
      <c r="AF64" s="180">
        <v>2040000</v>
      </c>
      <c r="AG64" s="180">
        <v>0</v>
      </c>
      <c r="AH64" s="180">
        <v>0</v>
      </c>
      <c r="AI64" s="180">
        <v>63682</v>
      </c>
      <c r="AJ64" s="180">
        <v>0</v>
      </c>
      <c r="AK64" s="180">
        <v>0</v>
      </c>
      <c r="AL64" s="180">
        <v>0</v>
      </c>
      <c r="AM64" s="180">
        <v>0</v>
      </c>
      <c r="AN64" s="180">
        <v>0</v>
      </c>
      <c r="AO64" s="180">
        <v>0</v>
      </c>
      <c r="AP64" s="180">
        <v>0</v>
      </c>
      <c r="AQ64" s="180">
        <v>0</v>
      </c>
      <c r="AR64" s="180">
        <v>0</v>
      </c>
      <c r="AS64" s="180">
        <v>0</v>
      </c>
      <c r="AT64" s="180">
        <v>0</v>
      </c>
      <c r="AU64" s="180">
        <v>6110744</v>
      </c>
      <c r="AV64" s="180">
        <v>6565310</v>
      </c>
      <c r="AW64" s="180">
        <v>0</v>
      </c>
      <c r="AX64" s="180">
        <v>3000</v>
      </c>
      <c r="AY64" s="180">
        <v>0</v>
      </c>
      <c r="AZ64" s="180">
        <v>0</v>
      </c>
      <c r="BA64" s="180">
        <v>0</v>
      </c>
      <c r="BB64" s="180">
        <v>0</v>
      </c>
      <c r="BC64" s="180">
        <v>0</v>
      </c>
      <c r="BD64" s="180">
        <v>0</v>
      </c>
      <c r="BE64" s="180">
        <v>0</v>
      </c>
      <c r="BF64" s="180">
        <v>1061687</v>
      </c>
      <c r="BG64" s="180">
        <v>0</v>
      </c>
      <c r="BH64" s="180">
        <v>325257</v>
      </c>
      <c r="BI64" s="180">
        <v>0</v>
      </c>
      <c r="BJ64" s="180">
        <v>0</v>
      </c>
      <c r="BK64" s="180">
        <v>0</v>
      </c>
      <c r="BL64" s="180">
        <v>0</v>
      </c>
      <c r="BM64" s="180">
        <v>0</v>
      </c>
      <c r="BN64" s="180">
        <v>84000</v>
      </c>
      <c r="BO64" s="180">
        <v>4213693</v>
      </c>
      <c r="BP64" s="180">
        <v>2100922</v>
      </c>
      <c r="BQ64" s="180">
        <v>12500</v>
      </c>
      <c r="BR64" s="180">
        <v>0</v>
      </c>
      <c r="BS64" s="180">
        <v>0</v>
      </c>
      <c r="BT64" s="180">
        <v>0</v>
      </c>
      <c r="BU64" s="180">
        <v>7000</v>
      </c>
      <c r="BV64" s="180">
        <v>41021</v>
      </c>
      <c r="BW64" s="180">
        <v>0</v>
      </c>
      <c r="BX64" s="180">
        <v>0</v>
      </c>
      <c r="BY64" s="180">
        <v>469763</v>
      </c>
      <c r="BZ64" s="180">
        <v>22530</v>
      </c>
      <c r="CA64" s="180">
        <v>0</v>
      </c>
      <c r="CB64" s="180">
        <v>0</v>
      </c>
      <c r="CC64" s="180">
        <v>0</v>
      </c>
      <c r="CD64" s="180">
        <v>8994</v>
      </c>
    </row>
    <row r="65" spans="1:82" x14ac:dyDescent="0.3">
      <c r="A65" s="180">
        <v>20</v>
      </c>
      <c r="C65" s="180"/>
      <c r="D65" s="180">
        <v>0</v>
      </c>
      <c r="E65" s="180">
        <v>60000</v>
      </c>
      <c r="F65" s="180">
        <v>0</v>
      </c>
      <c r="G65" s="180">
        <v>0</v>
      </c>
      <c r="H65" s="180">
        <v>0</v>
      </c>
      <c r="I65" s="180">
        <v>0</v>
      </c>
      <c r="J65" s="180">
        <v>0</v>
      </c>
      <c r="K65" s="180">
        <v>0</v>
      </c>
      <c r="L65" s="180">
        <v>0</v>
      </c>
      <c r="M65" s="180">
        <v>18033090</v>
      </c>
      <c r="N65" s="180">
        <v>74000</v>
      </c>
      <c r="O65" s="180">
        <v>127879</v>
      </c>
      <c r="P65" s="180">
        <v>0</v>
      </c>
      <c r="Q65" s="180">
        <v>0</v>
      </c>
      <c r="R65" s="180">
        <v>0</v>
      </c>
      <c r="S65" s="180">
        <v>0</v>
      </c>
      <c r="T65" s="180">
        <v>0</v>
      </c>
      <c r="U65" s="180">
        <v>0</v>
      </c>
      <c r="V65" s="180">
        <v>0</v>
      </c>
      <c r="W65" s="180">
        <v>0</v>
      </c>
      <c r="X65" s="180">
        <v>0</v>
      </c>
      <c r="Y65" s="180">
        <v>0</v>
      </c>
      <c r="Z65" s="180">
        <v>7005720</v>
      </c>
      <c r="AA65" s="180">
        <v>24068</v>
      </c>
      <c r="AB65" s="180">
        <v>0</v>
      </c>
      <c r="AC65" s="180">
        <v>200000</v>
      </c>
      <c r="AD65" s="180">
        <v>0</v>
      </c>
      <c r="AE65" s="180">
        <v>0</v>
      </c>
      <c r="AF65" s="180">
        <v>7063936</v>
      </c>
      <c r="AG65" s="180">
        <v>0</v>
      </c>
      <c r="AH65" s="180">
        <v>0</v>
      </c>
      <c r="AI65" s="180">
        <v>0</v>
      </c>
      <c r="AJ65" s="180">
        <v>2500</v>
      </c>
      <c r="AK65" s="180">
        <v>0</v>
      </c>
      <c r="AL65" s="180">
        <v>0</v>
      </c>
      <c r="AM65" s="180">
        <v>1115</v>
      </c>
      <c r="AN65" s="180">
        <v>49078</v>
      </c>
      <c r="AO65" s="180">
        <v>0</v>
      </c>
      <c r="AP65" s="180">
        <v>64063</v>
      </c>
      <c r="AQ65" s="180">
        <v>86029</v>
      </c>
      <c r="AR65" s="180">
        <v>0</v>
      </c>
      <c r="AS65" s="180">
        <v>0</v>
      </c>
      <c r="AT65" s="180">
        <v>0</v>
      </c>
      <c r="AU65" s="180">
        <v>39025002</v>
      </c>
      <c r="AV65" s="180">
        <v>17065754</v>
      </c>
      <c r="AW65" s="180">
        <v>0</v>
      </c>
      <c r="AX65" s="180">
        <v>0</v>
      </c>
      <c r="AY65" s="180">
        <v>77926</v>
      </c>
      <c r="AZ65" s="180">
        <v>0</v>
      </c>
      <c r="BA65" s="180">
        <v>0</v>
      </c>
      <c r="BB65" s="180">
        <v>0</v>
      </c>
      <c r="BC65" s="180">
        <v>0</v>
      </c>
      <c r="BD65" s="180">
        <v>0</v>
      </c>
      <c r="BE65" s="180">
        <v>0</v>
      </c>
      <c r="BF65" s="180">
        <v>3308110</v>
      </c>
      <c r="BG65" s="180">
        <v>0</v>
      </c>
      <c r="BH65" s="180">
        <v>194832</v>
      </c>
      <c r="BI65" s="180">
        <v>0</v>
      </c>
      <c r="BJ65" s="180">
        <v>0</v>
      </c>
      <c r="BK65" s="180">
        <v>0</v>
      </c>
      <c r="BL65" s="180">
        <v>152519</v>
      </c>
      <c r="BM65" s="180">
        <v>798166</v>
      </c>
      <c r="BN65" s="180">
        <v>51000</v>
      </c>
      <c r="BO65" s="180">
        <v>9589316</v>
      </c>
      <c r="BP65" s="180">
        <v>6558503</v>
      </c>
      <c r="BQ65" s="180">
        <v>0</v>
      </c>
      <c r="BR65" s="180">
        <v>476510</v>
      </c>
      <c r="BS65" s="180">
        <v>0</v>
      </c>
      <c r="BT65" s="180">
        <v>0</v>
      </c>
      <c r="BU65" s="180">
        <v>0</v>
      </c>
      <c r="BV65" s="180">
        <v>61255</v>
      </c>
      <c r="BW65" s="180">
        <v>0</v>
      </c>
      <c r="BX65" s="180">
        <v>0</v>
      </c>
      <c r="BY65" s="180">
        <v>3215980</v>
      </c>
      <c r="BZ65" s="180">
        <v>0</v>
      </c>
      <c r="CA65" s="180">
        <v>0</v>
      </c>
      <c r="CB65" s="180">
        <v>0</v>
      </c>
      <c r="CC65" s="180">
        <v>0</v>
      </c>
      <c r="CD65" s="180">
        <v>0</v>
      </c>
    </row>
    <row r="66" spans="1:82" x14ac:dyDescent="0.3">
      <c r="A66" s="180">
        <v>533</v>
      </c>
      <c r="C66" s="180"/>
      <c r="D66" s="180">
        <v>0</v>
      </c>
      <c r="E66" s="180">
        <v>176972</v>
      </c>
      <c r="F66" s="180">
        <v>0</v>
      </c>
      <c r="G66" s="180">
        <v>0</v>
      </c>
      <c r="H66" s="180">
        <v>0</v>
      </c>
      <c r="I66" s="180">
        <v>0</v>
      </c>
      <c r="J66" s="180">
        <v>0</v>
      </c>
      <c r="K66" s="180">
        <v>0</v>
      </c>
      <c r="L66" s="180">
        <v>15382</v>
      </c>
      <c r="M66" s="180">
        <v>3850578</v>
      </c>
      <c r="N66" s="180">
        <v>0</v>
      </c>
      <c r="O66" s="180">
        <v>0</v>
      </c>
      <c r="P66" s="180">
        <v>0</v>
      </c>
      <c r="Q66" s="180">
        <v>0</v>
      </c>
      <c r="R66" s="180">
        <v>0</v>
      </c>
      <c r="S66" s="180">
        <v>0</v>
      </c>
      <c r="T66" s="180">
        <v>0</v>
      </c>
      <c r="U66" s="180">
        <v>0</v>
      </c>
      <c r="V66" s="180">
        <v>0</v>
      </c>
      <c r="W66" s="180">
        <v>0</v>
      </c>
      <c r="X66" s="180">
        <v>0</v>
      </c>
      <c r="Y66" s="180">
        <v>29900</v>
      </c>
      <c r="Z66" s="180">
        <v>0</v>
      </c>
      <c r="AA66" s="180">
        <v>0</v>
      </c>
      <c r="AB66" s="180">
        <v>0</v>
      </c>
      <c r="AC66" s="180">
        <v>927692</v>
      </c>
      <c r="AD66" s="180">
        <v>0</v>
      </c>
      <c r="AE66" s="180">
        <v>0</v>
      </c>
      <c r="AF66" s="180">
        <v>0</v>
      </c>
      <c r="AG66" s="180">
        <v>0</v>
      </c>
      <c r="AH66" s="180">
        <v>0</v>
      </c>
      <c r="AI66" s="180">
        <v>0</v>
      </c>
      <c r="AJ66" s="180">
        <v>0</v>
      </c>
      <c r="AK66" s="180">
        <v>0</v>
      </c>
      <c r="AL66" s="180">
        <v>0</v>
      </c>
      <c r="AM66" s="180">
        <v>0</v>
      </c>
      <c r="AN66" s="180">
        <v>48578</v>
      </c>
      <c r="AO66" s="180">
        <v>0</v>
      </c>
      <c r="AP66" s="180">
        <v>0</v>
      </c>
      <c r="AQ66" s="180">
        <v>0</v>
      </c>
      <c r="AR66" s="180">
        <v>0</v>
      </c>
      <c r="AS66" s="180">
        <v>0</v>
      </c>
      <c r="AT66" s="180">
        <v>0</v>
      </c>
      <c r="AU66" s="180">
        <v>0</v>
      </c>
      <c r="AV66" s="180">
        <v>0</v>
      </c>
      <c r="AW66" s="180">
        <v>111316</v>
      </c>
      <c r="AX66" s="180">
        <v>0</v>
      </c>
      <c r="AY66" s="180">
        <v>0</v>
      </c>
      <c r="AZ66" s="180">
        <v>0</v>
      </c>
      <c r="BA66" s="180">
        <v>0</v>
      </c>
      <c r="BB66" s="180">
        <v>0</v>
      </c>
      <c r="BC66" s="180">
        <v>0</v>
      </c>
      <c r="BD66" s="180">
        <v>8750</v>
      </c>
      <c r="BE66" s="180">
        <v>0</v>
      </c>
      <c r="BF66" s="180">
        <v>0</v>
      </c>
      <c r="BG66" s="180">
        <v>0</v>
      </c>
      <c r="BH66" s="180">
        <v>0</v>
      </c>
      <c r="BI66" s="180">
        <v>644963</v>
      </c>
      <c r="BJ66" s="180">
        <v>0</v>
      </c>
      <c r="BK66" s="180">
        <v>0</v>
      </c>
      <c r="BL66" s="180">
        <v>1352588</v>
      </c>
      <c r="BM66" s="180">
        <v>206335</v>
      </c>
      <c r="BN66" s="180">
        <v>0</v>
      </c>
      <c r="BO66" s="180">
        <v>2105331</v>
      </c>
      <c r="BP66" s="180">
        <v>1278868</v>
      </c>
      <c r="BQ66" s="180">
        <v>0</v>
      </c>
      <c r="BR66" s="180">
        <v>0</v>
      </c>
      <c r="BS66" s="180">
        <v>0</v>
      </c>
      <c r="BT66" s="180">
        <v>0</v>
      </c>
      <c r="BU66" s="180">
        <v>0</v>
      </c>
      <c r="BV66" s="180">
        <v>0</v>
      </c>
      <c r="BW66" s="180">
        <v>0</v>
      </c>
      <c r="BX66" s="180">
        <v>0</v>
      </c>
      <c r="BY66" s="180">
        <v>1750000</v>
      </c>
      <c r="BZ66" s="180">
        <v>0</v>
      </c>
      <c r="CA66" s="180">
        <v>0</v>
      </c>
      <c r="CB66" s="180">
        <v>0</v>
      </c>
      <c r="CC66" s="180">
        <v>36965</v>
      </c>
      <c r="CD66" s="180">
        <v>0</v>
      </c>
    </row>
    <row r="67" spans="1:82" x14ac:dyDescent="0.3">
      <c r="A67" s="180">
        <v>508</v>
      </c>
      <c r="C67" s="180"/>
      <c r="D67" s="180">
        <v>0</v>
      </c>
      <c r="E67" s="180">
        <v>0</v>
      </c>
      <c r="F67" s="180">
        <v>0</v>
      </c>
      <c r="G67" s="180">
        <v>0</v>
      </c>
      <c r="H67" s="180">
        <v>0</v>
      </c>
      <c r="I67" s="180">
        <v>0</v>
      </c>
      <c r="J67" s="180">
        <v>0</v>
      </c>
      <c r="K67" s="180">
        <v>0</v>
      </c>
      <c r="L67" s="180">
        <v>0</v>
      </c>
      <c r="M67" s="180">
        <v>0</v>
      </c>
      <c r="N67" s="180">
        <v>0</v>
      </c>
      <c r="O67" s="180">
        <v>0</v>
      </c>
      <c r="P67" s="180">
        <v>0</v>
      </c>
      <c r="Q67" s="180">
        <v>0</v>
      </c>
      <c r="R67" s="180">
        <v>0</v>
      </c>
      <c r="S67" s="180">
        <v>0</v>
      </c>
      <c r="T67" s="180">
        <v>0</v>
      </c>
      <c r="U67" s="180">
        <v>0</v>
      </c>
      <c r="V67" s="180">
        <v>0</v>
      </c>
      <c r="W67" s="180">
        <v>0</v>
      </c>
      <c r="X67" s="180">
        <v>0</v>
      </c>
      <c r="Y67" s="180">
        <v>0</v>
      </c>
      <c r="Z67" s="180">
        <v>0</v>
      </c>
      <c r="AA67" s="180">
        <v>0</v>
      </c>
      <c r="AB67" s="180">
        <v>0</v>
      </c>
      <c r="AC67" s="180">
        <v>0</v>
      </c>
      <c r="AD67" s="180">
        <v>0</v>
      </c>
      <c r="AE67" s="180">
        <v>0</v>
      </c>
      <c r="AF67" s="180">
        <v>67000</v>
      </c>
      <c r="AG67" s="180">
        <v>0</v>
      </c>
      <c r="AH67" s="180">
        <v>0</v>
      </c>
      <c r="AI67" s="180">
        <v>0</v>
      </c>
      <c r="AJ67" s="180">
        <v>0</v>
      </c>
      <c r="AK67" s="180">
        <v>0</v>
      </c>
      <c r="AL67" s="180">
        <v>0</v>
      </c>
      <c r="AM67" s="180">
        <v>0</v>
      </c>
      <c r="AN67" s="180">
        <v>0</v>
      </c>
      <c r="AO67" s="180">
        <v>0</v>
      </c>
      <c r="AP67" s="180">
        <v>0</v>
      </c>
      <c r="AQ67" s="180">
        <v>0</v>
      </c>
      <c r="AR67" s="180">
        <v>0</v>
      </c>
      <c r="AS67" s="180">
        <v>0</v>
      </c>
      <c r="AT67" s="180">
        <v>0</v>
      </c>
      <c r="AU67" s="180">
        <v>0</v>
      </c>
      <c r="AV67" s="180">
        <v>0</v>
      </c>
      <c r="AW67" s="180">
        <v>0</v>
      </c>
      <c r="AX67" s="180">
        <v>0</v>
      </c>
      <c r="AY67" s="180">
        <v>0</v>
      </c>
      <c r="AZ67" s="180">
        <v>0</v>
      </c>
      <c r="BA67" s="180">
        <v>0</v>
      </c>
      <c r="BB67" s="180">
        <v>0</v>
      </c>
      <c r="BC67" s="180">
        <v>0</v>
      </c>
      <c r="BD67" s="180">
        <v>0</v>
      </c>
      <c r="BE67" s="180">
        <v>0</v>
      </c>
      <c r="BF67" s="180">
        <v>1206000</v>
      </c>
      <c r="BG67" s="180">
        <v>0</v>
      </c>
      <c r="BH67" s="180">
        <v>0</v>
      </c>
      <c r="BI67" s="180">
        <v>0</v>
      </c>
      <c r="BJ67" s="180">
        <v>0</v>
      </c>
      <c r="BK67" s="180">
        <v>0</v>
      </c>
      <c r="BL67" s="180">
        <v>0</v>
      </c>
      <c r="BM67" s="180">
        <v>0</v>
      </c>
      <c r="BN67" s="180">
        <v>0</v>
      </c>
      <c r="BO67" s="180">
        <v>0</v>
      </c>
      <c r="BP67" s="180">
        <v>0</v>
      </c>
      <c r="BQ67" s="180">
        <v>0</v>
      </c>
      <c r="BR67" s="180">
        <v>0</v>
      </c>
      <c r="BS67" s="180">
        <v>0</v>
      </c>
      <c r="BT67" s="180">
        <v>0</v>
      </c>
      <c r="BU67" s="180">
        <v>0</v>
      </c>
      <c r="BV67" s="180">
        <v>0</v>
      </c>
      <c r="BW67" s="180">
        <v>0</v>
      </c>
      <c r="BX67" s="180">
        <v>0</v>
      </c>
      <c r="BY67" s="180">
        <v>0</v>
      </c>
      <c r="BZ67" s="180">
        <v>0</v>
      </c>
      <c r="CA67" s="180">
        <v>0</v>
      </c>
      <c r="CB67" s="180">
        <v>0</v>
      </c>
      <c r="CC67" s="180">
        <v>0</v>
      </c>
      <c r="CD67" s="180">
        <v>0</v>
      </c>
    </row>
    <row r="68" spans="1:82" x14ac:dyDescent="0.3">
      <c r="A68" s="180">
        <v>509</v>
      </c>
      <c r="C68" s="180"/>
      <c r="D68" s="180">
        <v>0</v>
      </c>
      <c r="E68" s="180">
        <v>0</v>
      </c>
      <c r="F68" s="180">
        <v>0</v>
      </c>
      <c r="G68" s="180">
        <v>0</v>
      </c>
      <c r="H68" s="180">
        <v>0</v>
      </c>
      <c r="I68" s="180">
        <v>0</v>
      </c>
      <c r="J68" s="180">
        <v>0</v>
      </c>
      <c r="K68" s="180">
        <v>0</v>
      </c>
      <c r="L68" s="180">
        <v>0</v>
      </c>
      <c r="M68" s="180">
        <v>0</v>
      </c>
      <c r="N68" s="180">
        <v>0</v>
      </c>
      <c r="O68" s="180">
        <v>0</v>
      </c>
      <c r="P68" s="180">
        <v>0</v>
      </c>
      <c r="Q68" s="180">
        <v>0</v>
      </c>
      <c r="R68" s="180">
        <v>0</v>
      </c>
      <c r="S68" s="180">
        <v>0</v>
      </c>
      <c r="T68" s="180">
        <v>0</v>
      </c>
      <c r="U68" s="180">
        <v>0</v>
      </c>
      <c r="V68" s="180">
        <v>0</v>
      </c>
      <c r="W68" s="180">
        <v>0</v>
      </c>
      <c r="X68" s="180">
        <v>0</v>
      </c>
      <c r="Y68" s="180">
        <v>0</v>
      </c>
      <c r="Z68" s="180">
        <v>0</v>
      </c>
      <c r="AA68" s="180">
        <v>0</v>
      </c>
      <c r="AB68" s="180">
        <v>0</v>
      </c>
      <c r="AC68" s="180">
        <v>0</v>
      </c>
      <c r="AD68" s="180">
        <v>0</v>
      </c>
      <c r="AE68" s="180">
        <v>0</v>
      </c>
      <c r="AF68" s="180">
        <v>0</v>
      </c>
      <c r="AG68" s="180">
        <v>0</v>
      </c>
      <c r="AH68" s="180">
        <v>0</v>
      </c>
      <c r="AI68" s="180">
        <v>0</v>
      </c>
      <c r="AJ68" s="180">
        <v>0</v>
      </c>
      <c r="AK68" s="180">
        <v>0</v>
      </c>
      <c r="AL68" s="180">
        <v>0</v>
      </c>
      <c r="AM68" s="180">
        <v>0</v>
      </c>
      <c r="AN68" s="180">
        <v>0</v>
      </c>
      <c r="AO68" s="180">
        <v>0</v>
      </c>
      <c r="AP68" s="180">
        <v>0</v>
      </c>
      <c r="AQ68" s="180">
        <v>0</v>
      </c>
      <c r="AR68" s="180">
        <v>0</v>
      </c>
      <c r="AS68" s="180">
        <v>0</v>
      </c>
      <c r="AT68" s="180">
        <v>0</v>
      </c>
      <c r="AU68" s="180">
        <v>0</v>
      </c>
      <c r="AV68" s="180">
        <v>0</v>
      </c>
      <c r="AW68" s="180">
        <v>0</v>
      </c>
      <c r="AX68" s="180">
        <v>0</v>
      </c>
      <c r="AY68" s="180">
        <v>0</v>
      </c>
      <c r="AZ68" s="180">
        <v>0</v>
      </c>
      <c r="BA68" s="180">
        <v>0</v>
      </c>
      <c r="BB68" s="180">
        <v>0</v>
      </c>
      <c r="BC68" s="180">
        <v>0</v>
      </c>
      <c r="BD68" s="180">
        <v>0</v>
      </c>
      <c r="BE68" s="180">
        <v>0</v>
      </c>
      <c r="BF68" s="180">
        <v>0</v>
      </c>
      <c r="BG68" s="180">
        <v>0</v>
      </c>
      <c r="BH68" s="180">
        <v>0</v>
      </c>
      <c r="BI68" s="180">
        <v>0</v>
      </c>
      <c r="BJ68" s="180">
        <v>0</v>
      </c>
      <c r="BK68" s="180">
        <v>0</v>
      </c>
      <c r="BL68" s="180">
        <v>0</v>
      </c>
      <c r="BM68" s="180">
        <v>0</v>
      </c>
      <c r="BN68" s="180">
        <v>0</v>
      </c>
      <c r="BO68" s="180">
        <v>0</v>
      </c>
      <c r="BP68" s="180">
        <v>0</v>
      </c>
      <c r="BQ68" s="180">
        <v>0</v>
      </c>
      <c r="BR68" s="180">
        <v>0</v>
      </c>
      <c r="BS68" s="180">
        <v>0</v>
      </c>
      <c r="BT68" s="180">
        <v>0</v>
      </c>
      <c r="BU68" s="180">
        <v>0</v>
      </c>
      <c r="BV68" s="180">
        <v>0</v>
      </c>
      <c r="BW68" s="180">
        <v>0</v>
      </c>
      <c r="BX68" s="180">
        <v>0</v>
      </c>
      <c r="BY68" s="180">
        <v>0</v>
      </c>
      <c r="BZ68" s="180">
        <v>0</v>
      </c>
      <c r="CA68" s="180">
        <v>0</v>
      </c>
      <c r="CB68" s="180">
        <v>0</v>
      </c>
      <c r="CC68" s="180">
        <v>0</v>
      </c>
      <c r="CD68" s="180">
        <v>0</v>
      </c>
    </row>
    <row r="69" spans="1:82" x14ac:dyDescent="0.3">
      <c r="A69" s="180">
        <v>22</v>
      </c>
      <c r="C69" s="180"/>
      <c r="D69" s="180">
        <v>0</v>
      </c>
      <c r="E69" s="180">
        <v>0</v>
      </c>
      <c r="F69" s="180">
        <v>100</v>
      </c>
      <c r="G69" s="180">
        <v>0</v>
      </c>
      <c r="H69" s="180">
        <v>0</v>
      </c>
      <c r="I69" s="180">
        <v>900</v>
      </c>
      <c r="J69" s="180">
        <v>0</v>
      </c>
      <c r="K69" s="180">
        <v>0</v>
      </c>
      <c r="L69" s="180">
        <v>0</v>
      </c>
      <c r="M69" s="180">
        <v>696088</v>
      </c>
      <c r="N69" s="180">
        <v>0</v>
      </c>
      <c r="O69" s="180">
        <v>14761</v>
      </c>
      <c r="P69" s="180">
        <v>0</v>
      </c>
      <c r="Q69" s="180">
        <v>38323</v>
      </c>
      <c r="R69" s="180">
        <v>0</v>
      </c>
      <c r="S69" s="180">
        <v>0</v>
      </c>
      <c r="T69" s="180">
        <v>24492</v>
      </c>
      <c r="U69" s="180">
        <v>0</v>
      </c>
      <c r="V69" s="180">
        <v>780</v>
      </c>
      <c r="W69" s="180">
        <v>0</v>
      </c>
      <c r="X69" s="180">
        <v>0</v>
      </c>
      <c r="Y69" s="180">
        <v>0</v>
      </c>
      <c r="Z69" s="180">
        <v>0</v>
      </c>
      <c r="AA69" s="180">
        <v>0</v>
      </c>
      <c r="AB69" s="180">
        <v>0</v>
      </c>
      <c r="AC69" s="180">
        <v>66255</v>
      </c>
      <c r="AD69" s="180">
        <v>0</v>
      </c>
      <c r="AE69" s="180">
        <v>0</v>
      </c>
      <c r="AF69" s="180">
        <v>0</v>
      </c>
      <c r="AG69" s="180">
        <v>0</v>
      </c>
      <c r="AH69" s="180">
        <v>0</v>
      </c>
      <c r="AI69" s="180">
        <v>25606</v>
      </c>
      <c r="AJ69" s="180">
        <v>0</v>
      </c>
      <c r="AK69" s="180">
        <v>0</v>
      </c>
      <c r="AL69" s="180">
        <v>0</v>
      </c>
      <c r="AM69" s="180">
        <v>0</v>
      </c>
      <c r="AN69" s="180">
        <v>0</v>
      </c>
      <c r="AO69" s="180">
        <v>0</v>
      </c>
      <c r="AP69" s="180">
        <v>0</v>
      </c>
      <c r="AQ69" s="180">
        <v>0</v>
      </c>
      <c r="AR69" s="180">
        <v>0</v>
      </c>
      <c r="AS69" s="180">
        <v>0</v>
      </c>
      <c r="AT69" s="180">
        <v>0</v>
      </c>
      <c r="AU69" s="180">
        <v>0</v>
      </c>
      <c r="AV69" s="180">
        <v>0</v>
      </c>
      <c r="AW69" s="180">
        <v>18001</v>
      </c>
      <c r="AX69" s="180">
        <v>0</v>
      </c>
      <c r="AY69" s="180">
        <v>160</v>
      </c>
      <c r="AZ69" s="180">
        <v>0</v>
      </c>
      <c r="BA69" s="180">
        <v>0</v>
      </c>
      <c r="BB69" s="180">
        <v>0</v>
      </c>
      <c r="BC69" s="180">
        <v>10677</v>
      </c>
      <c r="BD69" s="180">
        <v>0</v>
      </c>
      <c r="BE69" s="180">
        <v>0</v>
      </c>
      <c r="BF69" s="180">
        <v>0</v>
      </c>
      <c r="BG69" s="180">
        <v>0</v>
      </c>
      <c r="BH69" s="180">
        <v>0</v>
      </c>
      <c r="BI69" s="180">
        <v>2024</v>
      </c>
      <c r="BJ69" s="180">
        <v>0</v>
      </c>
      <c r="BK69" s="180">
        <v>0</v>
      </c>
      <c r="BL69" s="180">
        <v>0</v>
      </c>
      <c r="BM69" s="180">
        <v>61930</v>
      </c>
      <c r="BN69" s="180">
        <v>0</v>
      </c>
      <c r="BO69" s="180">
        <v>0</v>
      </c>
      <c r="BP69" s="180">
        <v>0</v>
      </c>
      <c r="BQ69" s="180">
        <v>0</v>
      </c>
      <c r="BR69" s="180">
        <v>0</v>
      </c>
      <c r="BS69" s="180">
        <v>0</v>
      </c>
      <c r="BT69" s="180">
        <v>0</v>
      </c>
      <c r="BU69" s="180">
        <v>0</v>
      </c>
      <c r="BV69" s="180">
        <v>0</v>
      </c>
      <c r="BW69" s="180">
        <v>11715</v>
      </c>
      <c r="BX69" s="180">
        <v>0</v>
      </c>
      <c r="BY69" s="180">
        <v>0</v>
      </c>
      <c r="BZ69" s="180">
        <v>292249</v>
      </c>
      <c r="CA69" s="180">
        <v>391419</v>
      </c>
      <c r="CB69" s="180">
        <v>1000</v>
      </c>
      <c r="CC69" s="180">
        <v>0</v>
      </c>
      <c r="CD69" s="180">
        <v>0</v>
      </c>
    </row>
    <row r="70" spans="1:82" x14ac:dyDescent="0.3">
      <c r="A70" s="180">
        <v>23</v>
      </c>
      <c r="C70" s="180"/>
      <c r="D70" s="180">
        <v>-193126</v>
      </c>
      <c r="E70" s="180">
        <v>78127</v>
      </c>
      <c r="F70" s="180">
        <v>10166</v>
      </c>
      <c r="G70" s="180">
        <v>124051</v>
      </c>
      <c r="H70" s="180">
        <v>155245</v>
      </c>
      <c r="I70" s="180">
        <v>70509</v>
      </c>
      <c r="J70" s="180">
        <v>1374</v>
      </c>
      <c r="K70" s="180">
        <v>-35122</v>
      </c>
      <c r="L70" s="180">
        <v>-378683</v>
      </c>
      <c r="M70" s="180">
        <v>10511931</v>
      </c>
      <c r="N70" s="180">
        <v>218347</v>
      </c>
      <c r="O70" s="180">
        <v>1585444</v>
      </c>
      <c r="P70" s="180">
        <v>20041</v>
      </c>
      <c r="Q70" s="180">
        <v>-426351</v>
      </c>
      <c r="R70" s="180">
        <v>18639</v>
      </c>
      <c r="S70" s="180">
        <v>103205</v>
      </c>
      <c r="T70" s="180">
        <v>324596</v>
      </c>
      <c r="U70" s="180">
        <v>394284</v>
      </c>
      <c r="V70" s="180">
        <v>651016</v>
      </c>
      <c r="W70" s="180">
        <v>0</v>
      </c>
      <c r="X70" s="180">
        <v>0</v>
      </c>
      <c r="Y70" s="180">
        <v>-88948</v>
      </c>
      <c r="Z70" s="180">
        <v>5323226</v>
      </c>
      <c r="AA70" s="180">
        <v>659499</v>
      </c>
      <c r="AB70" s="180">
        <v>235621</v>
      </c>
      <c r="AC70" s="180">
        <v>482184</v>
      </c>
      <c r="AD70" s="180">
        <v>264810</v>
      </c>
      <c r="AE70" s="180">
        <v>0</v>
      </c>
      <c r="AF70" s="180">
        <v>7185663</v>
      </c>
      <c r="AG70" s="180">
        <v>63810</v>
      </c>
      <c r="AH70" s="180">
        <v>12354</v>
      </c>
      <c r="AI70" s="180">
        <v>26710</v>
      </c>
      <c r="AJ70" s="180">
        <v>199007</v>
      </c>
      <c r="AK70" s="180">
        <v>15267</v>
      </c>
      <c r="AL70" s="180">
        <v>0</v>
      </c>
      <c r="AM70" s="180">
        <v>-160929</v>
      </c>
      <c r="AN70" s="180">
        <v>767671</v>
      </c>
      <c r="AO70" s="180">
        <v>26809</v>
      </c>
      <c r="AP70" s="180">
        <v>1074639</v>
      </c>
      <c r="AQ70" s="180">
        <v>95531</v>
      </c>
      <c r="AR70" s="180">
        <v>22812</v>
      </c>
      <c r="AS70" s="180">
        <v>0</v>
      </c>
      <c r="AT70" s="180">
        <v>164712</v>
      </c>
      <c r="AU70" s="180">
        <v>20359867</v>
      </c>
      <c r="AV70" s="180">
        <v>909645</v>
      </c>
      <c r="AW70" s="180">
        <v>374053</v>
      </c>
      <c r="AX70" s="180">
        <v>85488</v>
      </c>
      <c r="AY70" s="180">
        <v>33319</v>
      </c>
      <c r="AZ70" s="180">
        <v>35062</v>
      </c>
      <c r="BA70" s="180">
        <v>0</v>
      </c>
      <c r="BB70" s="180">
        <v>1023491</v>
      </c>
      <c r="BC70" s="180">
        <v>94743</v>
      </c>
      <c r="BD70" s="180">
        <v>-17926</v>
      </c>
      <c r="BE70" s="180">
        <v>1175</v>
      </c>
      <c r="BF70" s="180">
        <v>903015</v>
      </c>
      <c r="BG70" s="180">
        <v>5408</v>
      </c>
      <c r="BH70" s="180">
        <v>1435820</v>
      </c>
      <c r="BI70" s="180">
        <v>-162521</v>
      </c>
      <c r="BJ70" s="180">
        <v>55685</v>
      </c>
      <c r="BK70" s="180">
        <v>27818</v>
      </c>
      <c r="BL70" s="180">
        <v>930638</v>
      </c>
      <c r="BM70" s="180">
        <v>1083878</v>
      </c>
      <c r="BN70" s="180">
        <v>243122</v>
      </c>
      <c r="BO70" s="180">
        <v>311520</v>
      </c>
      <c r="BP70" s="180">
        <v>6085784</v>
      </c>
      <c r="BQ70" s="180">
        <v>80098</v>
      </c>
      <c r="BR70" s="180">
        <v>203569</v>
      </c>
      <c r="BS70" s="180">
        <v>282691</v>
      </c>
      <c r="BT70" s="180">
        <v>0</v>
      </c>
      <c r="BU70" s="180">
        <v>44426</v>
      </c>
      <c r="BV70" s="180">
        <v>-72545</v>
      </c>
      <c r="BW70" s="180">
        <v>782675</v>
      </c>
      <c r="BX70" s="180">
        <v>564618</v>
      </c>
      <c r="BY70" s="180">
        <v>7943546</v>
      </c>
      <c r="BZ70" s="180">
        <v>170972</v>
      </c>
      <c r="CA70" s="180">
        <v>434140</v>
      </c>
      <c r="CB70" s="180">
        <v>210782</v>
      </c>
      <c r="CC70" s="180">
        <v>399666</v>
      </c>
      <c r="CD70" s="180">
        <v>-1622573</v>
      </c>
    </row>
    <row r="71" spans="1:82" s="643" customFormat="1" x14ac:dyDescent="0.3">
      <c r="A71" s="643">
        <v>590</v>
      </c>
      <c r="C71" s="643" t="s">
        <v>2971</v>
      </c>
    </row>
    <row r="72" spans="1:82" x14ac:dyDescent="0.3">
      <c r="A72" s="180">
        <v>507</v>
      </c>
      <c r="C72" s="180"/>
      <c r="D72" s="180">
        <v>0</v>
      </c>
      <c r="E72" s="180">
        <v>0</v>
      </c>
      <c r="F72" s="180">
        <v>0</v>
      </c>
      <c r="G72" s="180">
        <v>0</v>
      </c>
      <c r="H72" s="180">
        <v>0</v>
      </c>
      <c r="I72" s="180">
        <v>0</v>
      </c>
      <c r="J72" s="180">
        <v>0</v>
      </c>
      <c r="K72" s="180">
        <v>0</v>
      </c>
      <c r="L72" s="180">
        <v>0</v>
      </c>
      <c r="M72" s="180">
        <v>0</v>
      </c>
      <c r="N72" s="180">
        <v>0</v>
      </c>
      <c r="O72" s="180">
        <v>0</v>
      </c>
      <c r="P72" s="180">
        <v>0</v>
      </c>
      <c r="Q72" s="180">
        <v>0</v>
      </c>
      <c r="R72" s="180">
        <v>0</v>
      </c>
      <c r="S72" s="180">
        <v>-67566</v>
      </c>
      <c r="T72" s="180">
        <v>777499</v>
      </c>
      <c r="U72" s="180">
        <v>0</v>
      </c>
      <c r="V72" s="180">
        <v>0</v>
      </c>
      <c r="W72" s="180">
        <v>0</v>
      </c>
      <c r="X72" s="180">
        <v>0</v>
      </c>
      <c r="Y72" s="180">
        <v>0</v>
      </c>
      <c r="Z72" s="180">
        <v>0</v>
      </c>
      <c r="AA72" s="180">
        <v>0</v>
      </c>
      <c r="AB72" s="180">
        <v>0</v>
      </c>
      <c r="AC72" s="180">
        <v>0</v>
      </c>
      <c r="AD72" s="180">
        <v>0</v>
      </c>
      <c r="AE72" s="180">
        <v>0</v>
      </c>
      <c r="AF72" s="180">
        <v>14818</v>
      </c>
      <c r="AG72" s="180">
        <v>0</v>
      </c>
      <c r="AH72" s="180">
        <v>0</v>
      </c>
      <c r="AI72" s="180">
        <v>0</v>
      </c>
      <c r="AJ72" s="180">
        <v>0</v>
      </c>
      <c r="AK72" s="180">
        <v>-80240</v>
      </c>
      <c r="AL72" s="180">
        <v>0</v>
      </c>
      <c r="AM72" s="180">
        <v>0</v>
      </c>
      <c r="AN72" s="180">
        <v>0</v>
      </c>
      <c r="AO72" s="180">
        <v>0</v>
      </c>
      <c r="AP72" s="180">
        <v>0</v>
      </c>
      <c r="AQ72" s="180">
        <v>2</v>
      </c>
      <c r="AR72" s="180">
        <v>0</v>
      </c>
      <c r="AS72" s="180">
        <v>0</v>
      </c>
      <c r="AT72" s="180">
        <v>0</v>
      </c>
      <c r="AU72" s="180">
        <v>0</v>
      </c>
      <c r="AV72" s="180">
        <v>0</v>
      </c>
      <c r="AW72" s="180">
        <v>0</v>
      </c>
      <c r="AX72" s="180">
        <v>-878</v>
      </c>
      <c r="AY72" s="180">
        <v>0</v>
      </c>
      <c r="AZ72" s="180">
        <v>0</v>
      </c>
      <c r="BA72" s="180">
        <v>0</v>
      </c>
      <c r="BB72" s="180">
        <v>0</v>
      </c>
      <c r="BC72" s="180">
        <v>1</v>
      </c>
      <c r="BD72" s="180">
        <v>0</v>
      </c>
      <c r="BE72" s="180">
        <v>0</v>
      </c>
      <c r="BF72" s="180">
        <v>0</v>
      </c>
      <c r="BG72" s="180">
        <v>0</v>
      </c>
      <c r="BH72" s="180">
        <v>0</v>
      </c>
      <c r="BI72" s="180">
        <v>0</v>
      </c>
      <c r="BJ72" s="180">
        <v>0</v>
      </c>
      <c r="BK72" s="180">
        <v>0</v>
      </c>
      <c r="BL72" s="180">
        <v>0</v>
      </c>
      <c r="BM72" s="180">
        <v>0</v>
      </c>
      <c r="BN72" s="180">
        <v>-57556</v>
      </c>
      <c r="BO72" s="180">
        <v>0</v>
      </c>
      <c r="BP72" s="180">
        <v>0</v>
      </c>
      <c r="BQ72" s="180">
        <v>1</v>
      </c>
      <c r="BR72" s="180">
        <v>0</v>
      </c>
      <c r="BS72" s="180">
        <v>0</v>
      </c>
      <c r="BT72" s="180">
        <v>0</v>
      </c>
      <c r="BU72" s="180">
        <v>-60041</v>
      </c>
      <c r="BV72" s="180">
        <v>0</v>
      </c>
      <c r="BW72" s="180">
        <v>0</v>
      </c>
      <c r="BX72" s="180">
        <v>0</v>
      </c>
      <c r="BY72" s="180">
        <v>-5171391</v>
      </c>
      <c r="BZ72" s="180">
        <v>0</v>
      </c>
      <c r="CA72" s="180">
        <v>0</v>
      </c>
      <c r="CB72" s="180">
        <v>0</v>
      </c>
      <c r="CC72" s="180">
        <v>-3</v>
      </c>
      <c r="CD72" s="180">
        <v>0</v>
      </c>
    </row>
    <row r="73" spans="1:82" x14ac:dyDescent="0.3">
      <c r="A73" s="180">
        <v>647</v>
      </c>
      <c r="C73" s="180"/>
      <c r="D73" s="180">
        <v>0</v>
      </c>
      <c r="E73" s="180">
        <v>0</v>
      </c>
      <c r="F73" s="180">
        <v>0</v>
      </c>
      <c r="G73" s="180">
        <v>0</v>
      </c>
      <c r="H73" s="180">
        <v>0</v>
      </c>
      <c r="I73" s="180">
        <v>0</v>
      </c>
      <c r="J73" s="180">
        <v>0</v>
      </c>
      <c r="K73" s="180">
        <v>0</v>
      </c>
      <c r="L73" s="180">
        <v>0</v>
      </c>
      <c r="M73" s="180">
        <v>0</v>
      </c>
      <c r="N73" s="180">
        <v>0</v>
      </c>
      <c r="O73" s="180">
        <v>0</v>
      </c>
      <c r="P73" s="180">
        <v>0</v>
      </c>
      <c r="Q73" s="180">
        <v>0</v>
      </c>
      <c r="R73" s="180">
        <v>0</v>
      </c>
      <c r="S73" s="180">
        <v>0</v>
      </c>
      <c r="T73" s="180">
        <v>0</v>
      </c>
      <c r="U73" s="180">
        <v>0</v>
      </c>
      <c r="V73" s="180">
        <v>0</v>
      </c>
      <c r="W73" s="180">
        <v>0</v>
      </c>
      <c r="X73" s="180">
        <v>0</v>
      </c>
      <c r="Y73" s="180">
        <v>0</v>
      </c>
      <c r="Z73" s="180">
        <v>1543057</v>
      </c>
      <c r="AA73" s="180">
        <v>0</v>
      </c>
      <c r="AB73" s="180">
        <v>0</v>
      </c>
      <c r="AC73" s="180">
        <v>0</v>
      </c>
      <c r="AD73" s="180">
        <v>0</v>
      </c>
      <c r="AE73" s="180">
        <v>0</v>
      </c>
      <c r="AF73" s="180">
        <v>0</v>
      </c>
      <c r="AG73" s="180">
        <v>0</v>
      </c>
      <c r="AH73" s="180">
        <v>0</v>
      </c>
      <c r="AI73" s="180">
        <v>0</v>
      </c>
      <c r="AJ73" s="180">
        <v>0</v>
      </c>
      <c r="AK73" s="180">
        <v>0</v>
      </c>
      <c r="AL73" s="180">
        <v>0</v>
      </c>
      <c r="AM73" s="180">
        <v>0</v>
      </c>
      <c r="AN73" s="180">
        <v>0</v>
      </c>
      <c r="AO73" s="180">
        <v>0</v>
      </c>
      <c r="AP73" s="180">
        <v>0</v>
      </c>
      <c r="AQ73" s="180">
        <v>0</v>
      </c>
      <c r="AR73" s="180">
        <v>0</v>
      </c>
      <c r="AS73" s="180">
        <v>0</v>
      </c>
      <c r="AT73" s="180">
        <v>0</v>
      </c>
      <c r="AU73" s="180">
        <v>14249691</v>
      </c>
      <c r="AV73" s="180">
        <v>757674</v>
      </c>
      <c r="AW73" s="180">
        <v>0</v>
      </c>
      <c r="AX73" s="180">
        <v>0</v>
      </c>
      <c r="AY73" s="180">
        <v>0</v>
      </c>
      <c r="AZ73" s="180">
        <v>0</v>
      </c>
      <c r="BA73" s="180">
        <v>0</v>
      </c>
      <c r="BB73" s="180">
        <v>0</v>
      </c>
      <c r="BC73" s="180">
        <v>0</v>
      </c>
      <c r="BD73" s="180">
        <v>0</v>
      </c>
      <c r="BE73" s="180">
        <v>0</v>
      </c>
      <c r="BF73" s="180">
        <v>0</v>
      </c>
      <c r="BG73" s="180">
        <v>0</v>
      </c>
      <c r="BH73" s="180">
        <v>0</v>
      </c>
      <c r="BI73" s="180">
        <v>1235431</v>
      </c>
      <c r="BJ73" s="180">
        <v>0</v>
      </c>
      <c r="BK73" s="180">
        <v>0</v>
      </c>
      <c r="BL73" s="180">
        <v>0</v>
      </c>
      <c r="BM73" s="180">
        <v>0</v>
      </c>
      <c r="BN73" s="180">
        <v>0</v>
      </c>
      <c r="BO73" s="180">
        <v>0</v>
      </c>
      <c r="BP73" s="180">
        <v>11776368</v>
      </c>
      <c r="BQ73" s="180">
        <v>0</v>
      </c>
      <c r="BR73" s="180">
        <v>0</v>
      </c>
      <c r="BS73" s="180">
        <v>0</v>
      </c>
      <c r="BT73" s="180">
        <v>0</v>
      </c>
      <c r="BU73" s="180">
        <v>0</v>
      </c>
      <c r="BV73" s="180">
        <v>0</v>
      </c>
      <c r="BW73" s="180">
        <v>0</v>
      </c>
      <c r="BX73" s="180">
        <v>0</v>
      </c>
      <c r="BY73" s="180">
        <v>8164316</v>
      </c>
      <c r="BZ73" s="180">
        <v>0</v>
      </c>
      <c r="CA73" s="180">
        <v>0</v>
      </c>
      <c r="CB73" s="180">
        <v>0</v>
      </c>
      <c r="CC73" s="180">
        <v>0</v>
      </c>
      <c r="CD73" s="180">
        <v>0</v>
      </c>
    </row>
    <row r="74" spans="1:82" s="968" customFormat="1" x14ac:dyDescent="0.3">
      <c r="B74" s="968" t="s">
        <v>2969</v>
      </c>
    </row>
    <row r="75" spans="1:82" x14ac:dyDescent="0.3">
      <c r="A75" s="180">
        <v>171</v>
      </c>
      <c r="C75" s="180"/>
      <c r="D75" s="180">
        <v>0</v>
      </c>
      <c r="E75" s="180">
        <v>57231</v>
      </c>
      <c r="F75" s="180">
        <v>61840</v>
      </c>
      <c r="G75" s="180">
        <v>0</v>
      </c>
      <c r="H75" s="180">
        <v>80665</v>
      </c>
      <c r="I75" s="180">
        <v>0</v>
      </c>
      <c r="J75" s="180">
        <v>0</v>
      </c>
      <c r="K75" s="180">
        <v>0</v>
      </c>
      <c r="L75" s="180">
        <v>507292</v>
      </c>
      <c r="M75" s="180">
        <v>12426395</v>
      </c>
      <c r="N75" s="180">
        <v>0</v>
      </c>
      <c r="O75" s="180">
        <v>745923</v>
      </c>
      <c r="P75" s="180">
        <v>0</v>
      </c>
      <c r="Q75" s="180">
        <v>288093</v>
      </c>
      <c r="R75" s="180">
        <v>0</v>
      </c>
      <c r="S75" s="180">
        <v>14778</v>
      </c>
      <c r="T75" s="180">
        <v>116277</v>
      </c>
      <c r="U75" s="180">
        <v>20936</v>
      </c>
      <c r="V75" s="180">
        <v>143742</v>
      </c>
      <c r="W75" s="180">
        <v>0</v>
      </c>
      <c r="X75" s="180">
        <v>0</v>
      </c>
      <c r="Y75" s="180">
        <v>22934</v>
      </c>
      <c r="Z75" s="180">
        <v>3937034</v>
      </c>
      <c r="AA75" s="180">
        <v>0</v>
      </c>
      <c r="AB75" s="180">
        <v>12710</v>
      </c>
      <c r="AC75" s="180">
        <v>3995300</v>
      </c>
      <c r="AD75" s="180">
        <v>0</v>
      </c>
      <c r="AE75" s="180">
        <v>0</v>
      </c>
      <c r="AF75" s="180">
        <v>4460693</v>
      </c>
      <c r="AG75" s="180">
        <v>0</v>
      </c>
      <c r="AH75" s="180">
        <v>0</v>
      </c>
      <c r="AI75" s="180">
        <v>162284</v>
      </c>
      <c r="AJ75" s="180">
        <v>0</v>
      </c>
      <c r="AK75" s="180">
        <v>0</v>
      </c>
      <c r="AL75" s="180">
        <v>0</v>
      </c>
      <c r="AM75" s="180">
        <v>0</v>
      </c>
      <c r="AN75" s="180">
        <v>0</v>
      </c>
      <c r="AO75" s="180">
        <v>0</v>
      </c>
      <c r="AP75" s="180">
        <v>85231</v>
      </c>
      <c r="AQ75" s="180">
        <v>114434</v>
      </c>
      <c r="AR75" s="180">
        <v>0</v>
      </c>
      <c r="AS75" s="180">
        <v>0</v>
      </c>
      <c r="AT75" s="180">
        <v>0</v>
      </c>
      <c r="AU75" s="180">
        <v>40858939</v>
      </c>
      <c r="AV75" s="180">
        <v>5414960</v>
      </c>
      <c r="AW75" s="180">
        <v>138105</v>
      </c>
      <c r="AX75" s="180">
        <v>0</v>
      </c>
      <c r="AY75" s="180">
        <v>0</v>
      </c>
      <c r="AZ75" s="180">
        <v>0</v>
      </c>
      <c r="BA75" s="180">
        <v>0</v>
      </c>
      <c r="BB75" s="180">
        <v>0</v>
      </c>
      <c r="BC75" s="180">
        <v>0</v>
      </c>
      <c r="BD75" s="180">
        <v>1794</v>
      </c>
      <c r="BE75" s="180">
        <v>0</v>
      </c>
      <c r="BF75" s="180">
        <v>2888983</v>
      </c>
      <c r="BG75" s="180">
        <v>0</v>
      </c>
      <c r="BH75" s="180">
        <v>341674</v>
      </c>
      <c r="BI75" s="180">
        <v>54078</v>
      </c>
      <c r="BJ75" s="180">
        <v>0</v>
      </c>
      <c r="BK75" s="180">
        <v>0</v>
      </c>
      <c r="BL75" s="180">
        <v>464707</v>
      </c>
      <c r="BM75" s="180">
        <v>1372070</v>
      </c>
      <c r="BN75" s="180">
        <v>65873</v>
      </c>
      <c r="BO75" s="180">
        <v>3465279</v>
      </c>
      <c r="BP75" s="180">
        <v>11139931</v>
      </c>
      <c r="BQ75" s="180">
        <v>69611</v>
      </c>
      <c r="BR75" s="180">
        <v>62489</v>
      </c>
      <c r="BS75" s="180">
        <v>0</v>
      </c>
      <c r="BT75" s="180">
        <v>0</v>
      </c>
      <c r="BU75" s="180">
        <v>3148</v>
      </c>
      <c r="BV75" s="180">
        <v>0</v>
      </c>
      <c r="BW75" s="180">
        <v>1623872</v>
      </c>
      <c r="BX75" s="180">
        <v>0</v>
      </c>
      <c r="BY75" s="180">
        <v>4431842</v>
      </c>
      <c r="BZ75" s="180">
        <v>11414</v>
      </c>
      <c r="CA75" s="180">
        <v>987958</v>
      </c>
      <c r="CB75" s="180">
        <v>31117</v>
      </c>
      <c r="CC75" s="180">
        <v>68496</v>
      </c>
      <c r="CD75" s="180">
        <v>5506915</v>
      </c>
    </row>
    <row r="76" spans="1:82" s="968" customFormat="1" x14ac:dyDescent="0.3">
      <c r="B76" s="968" t="s">
        <v>2969</v>
      </c>
    </row>
    <row r="77" spans="1:82" s="968" customFormat="1" x14ac:dyDescent="0.3">
      <c r="B77" s="968" t="s">
        <v>2969</v>
      </c>
    </row>
    <row r="78" spans="1:82" s="968" customFormat="1" x14ac:dyDescent="0.3">
      <c r="B78" s="968" t="s">
        <v>2969</v>
      </c>
    </row>
    <row r="79" spans="1:82" x14ac:dyDescent="0.3">
      <c r="A79" s="180">
        <v>596</v>
      </c>
      <c r="C79" s="180"/>
      <c r="D79" s="180">
        <v>52</v>
      </c>
      <c r="E79" s="180">
        <v>52</v>
      </c>
      <c r="F79" s="180">
        <v>0</v>
      </c>
      <c r="G79" s="180">
        <v>52</v>
      </c>
      <c r="H79" s="180">
        <v>52</v>
      </c>
      <c r="I79" s="180">
        <v>52</v>
      </c>
      <c r="J79" s="180">
        <v>52</v>
      </c>
      <c r="K79" s="180">
        <v>52</v>
      </c>
      <c r="L79" s="180">
        <v>52</v>
      </c>
      <c r="M79" s="180">
        <v>52</v>
      </c>
      <c r="N79" s="180">
        <v>0</v>
      </c>
      <c r="O79" s="180">
        <v>52</v>
      </c>
      <c r="P79" s="180">
        <v>52</v>
      </c>
      <c r="Q79" s="180">
        <v>52</v>
      </c>
      <c r="R79" s="180">
        <v>52</v>
      </c>
      <c r="S79" s="180">
        <v>52</v>
      </c>
      <c r="T79" s="180">
        <v>52</v>
      </c>
      <c r="U79" s="180">
        <v>52</v>
      </c>
      <c r="V79" s="180">
        <v>52</v>
      </c>
      <c r="W79" s="180">
        <v>0</v>
      </c>
      <c r="X79" s="180">
        <v>0</v>
      </c>
      <c r="Y79" s="180">
        <v>52</v>
      </c>
      <c r="Z79" s="180">
        <v>52</v>
      </c>
      <c r="AA79" s="180">
        <v>52</v>
      </c>
      <c r="AB79" s="180">
        <v>52</v>
      </c>
      <c r="AC79" s="180">
        <v>52</v>
      </c>
      <c r="AD79" s="180">
        <v>0</v>
      </c>
      <c r="AE79" s="180">
        <v>0</v>
      </c>
      <c r="AF79" s="180">
        <v>52</v>
      </c>
      <c r="AG79" s="180">
        <v>52</v>
      </c>
      <c r="AH79" s="180">
        <v>52</v>
      </c>
      <c r="AI79" s="180">
        <v>52</v>
      </c>
      <c r="AJ79" s="180">
        <v>52</v>
      </c>
      <c r="AK79" s="180">
        <v>52</v>
      </c>
      <c r="AL79" s="180">
        <v>0</v>
      </c>
      <c r="AM79" s="180">
        <v>52</v>
      </c>
      <c r="AN79" s="180">
        <v>52</v>
      </c>
      <c r="AO79" s="180">
        <v>52</v>
      </c>
      <c r="AP79" s="180">
        <v>52</v>
      </c>
      <c r="AQ79" s="180">
        <v>52</v>
      </c>
      <c r="AR79" s="180">
        <v>52</v>
      </c>
      <c r="AS79" s="180">
        <v>0</v>
      </c>
      <c r="AT79" s="180">
        <v>52</v>
      </c>
      <c r="AU79" s="180">
        <v>52</v>
      </c>
      <c r="AV79" s="180">
        <v>52</v>
      </c>
      <c r="AW79" s="180">
        <v>52</v>
      </c>
      <c r="AX79" s="180">
        <v>52</v>
      </c>
      <c r="AY79" s="180">
        <v>52</v>
      </c>
      <c r="AZ79" s="180">
        <v>52</v>
      </c>
      <c r="BA79" s="180">
        <v>0</v>
      </c>
      <c r="BB79" s="180">
        <v>52</v>
      </c>
      <c r="BC79" s="180">
        <v>52</v>
      </c>
      <c r="BD79" s="180">
        <v>52</v>
      </c>
      <c r="BE79" s="180">
        <v>52</v>
      </c>
      <c r="BF79" s="180">
        <v>52</v>
      </c>
      <c r="BG79" s="180">
        <v>0</v>
      </c>
      <c r="BH79" s="180">
        <v>52</v>
      </c>
      <c r="BI79" s="180">
        <v>52</v>
      </c>
      <c r="BJ79" s="180">
        <v>52</v>
      </c>
      <c r="BK79" s="180">
        <v>0</v>
      </c>
      <c r="BL79" s="180">
        <v>52</v>
      </c>
      <c r="BM79" s="180">
        <v>52</v>
      </c>
      <c r="BN79" s="180">
        <v>52</v>
      </c>
      <c r="BO79" s="180">
        <v>52</v>
      </c>
      <c r="BP79" s="180">
        <v>52</v>
      </c>
      <c r="BQ79" s="180">
        <v>52</v>
      </c>
      <c r="BR79" s="180">
        <v>52</v>
      </c>
      <c r="BS79" s="180">
        <v>51</v>
      </c>
      <c r="BT79" s="180">
        <v>0</v>
      </c>
      <c r="BU79" s="180">
        <v>52</v>
      </c>
      <c r="BV79" s="180">
        <v>50</v>
      </c>
      <c r="BW79" s="180">
        <v>52</v>
      </c>
      <c r="BX79" s="180">
        <v>0</v>
      </c>
      <c r="BY79" s="180">
        <v>52</v>
      </c>
      <c r="BZ79" s="180">
        <v>52</v>
      </c>
      <c r="CA79" s="180">
        <v>52</v>
      </c>
      <c r="CB79" s="180">
        <v>52</v>
      </c>
      <c r="CC79" s="180">
        <v>0</v>
      </c>
      <c r="CD79" s="180">
        <v>52</v>
      </c>
    </row>
    <row r="80" spans="1:82" x14ac:dyDescent="0.3">
      <c r="A80" s="180">
        <v>80</v>
      </c>
      <c r="C80" s="180"/>
      <c r="D80" s="180">
        <v>168474</v>
      </c>
      <c r="E80" s="180">
        <v>187952</v>
      </c>
      <c r="F80" s="180">
        <v>0</v>
      </c>
      <c r="G80" s="180">
        <v>952586</v>
      </c>
      <c r="H80" s="180">
        <v>536948</v>
      </c>
      <c r="I80" s="180">
        <v>128675</v>
      </c>
      <c r="J80" s="180">
        <v>0</v>
      </c>
      <c r="K80" s="180">
        <v>180954</v>
      </c>
      <c r="L80" s="180">
        <v>2860486</v>
      </c>
      <c r="M80" s="180">
        <v>0</v>
      </c>
      <c r="N80" s="180">
        <v>0</v>
      </c>
      <c r="O80" s="180">
        <v>0</v>
      </c>
      <c r="P80" s="180">
        <v>1553</v>
      </c>
      <c r="Q80" s="180">
        <v>6485298</v>
      </c>
      <c r="R80" s="180">
        <v>0</v>
      </c>
      <c r="S80" s="180">
        <v>327933</v>
      </c>
      <c r="T80" s="180">
        <v>911607</v>
      </c>
      <c r="U80" s="180">
        <v>1034874</v>
      </c>
      <c r="V80" s="180">
        <v>6617338</v>
      </c>
      <c r="W80" s="180">
        <v>0</v>
      </c>
      <c r="X80" s="180">
        <v>0</v>
      </c>
      <c r="Y80" s="180">
        <v>207908</v>
      </c>
      <c r="Z80" s="180">
        <v>33261319</v>
      </c>
      <c r="AA80" s="180">
        <v>11505</v>
      </c>
      <c r="AB80" s="180">
        <v>598233</v>
      </c>
      <c r="AC80" s="180">
        <v>0</v>
      </c>
      <c r="AD80" s="180">
        <v>0</v>
      </c>
      <c r="AE80" s="180">
        <v>0</v>
      </c>
      <c r="AF80" s="180">
        <v>26336760</v>
      </c>
      <c r="AG80" s="180">
        <v>0</v>
      </c>
      <c r="AH80" s="180">
        <v>106931</v>
      </c>
      <c r="AI80" s="180">
        <v>2157726</v>
      </c>
      <c r="AJ80" s="180">
        <v>88101</v>
      </c>
      <c r="AK80" s="180">
        <v>52036</v>
      </c>
      <c r="AL80" s="180">
        <v>0</v>
      </c>
      <c r="AM80" s="180">
        <v>301860</v>
      </c>
      <c r="AN80" s="180">
        <v>10195240</v>
      </c>
      <c r="AO80" s="180">
        <v>0</v>
      </c>
      <c r="AP80" s="180">
        <v>2318366</v>
      </c>
      <c r="AQ80" s="180">
        <v>0</v>
      </c>
      <c r="AR80" s="180">
        <v>0</v>
      </c>
      <c r="AS80" s="180">
        <v>0</v>
      </c>
      <c r="AT80" s="180">
        <v>114809</v>
      </c>
      <c r="AU80" s="180">
        <v>40866115</v>
      </c>
      <c r="AV80" s="180">
        <v>23485751</v>
      </c>
      <c r="AW80" s="180">
        <v>643502</v>
      </c>
      <c r="AX80" s="180">
        <v>78858</v>
      </c>
      <c r="AY80" s="180">
        <v>123140</v>
      </c>
      <c r="AZ80" s="180">
        <v>0</v>
      </c>
      <c r="BA80" s="180">
        <v>0</v>
      </c>
      <c r="BB80" s="180">
        <v>4250417</v>
      </c>
      <c r="BC80" s="180">
        <v>439590</v>
      </c>
      <c r="BD80" s="180">
        <v>0</v>
      </c>
      <c r="BE80" s="180">
        <v>146558</v>
      </c>
      <c r="BF80" s="180">
        <v>8110598</v>
      </c>
      <c r="BG80" s="180">
        <v>0</v>
      </c>
      <c r="BH80" s="180">
        <v>9476377</v>
      </c>
      <c r="BI80" s="180">
        <v>528110</v>
      </c>
      <c r="BJ80" s="180">
        <v>0</v>
      </c>
      <c r="BK80" s="180">
        <v>0</v>
      </c>
      <c r="BL80" s="180">
        <v>34099273</v>
      </c>
      <c r="BM80" s="180">
        <v>7575168</v>
      </c>
      <c r="BN80" s="180">
        <v>392325</v>
      </c>
      <c r="BO80" s="180">
        <v>34193984</v>
      </c>
      <c r="BP80" s="180">
        <v>39823222</v>
      </c>
      <c r="BQ80" s="180">
        <v>242372</v>
      </c>
      <c r="BR80" s="180">
        <v>1998909</v>
      </c>
      <c r="BS80" s="180">
        <v>0</v>
      </c>
      <c r="BT80" s="180">
        <v>0</v>
      </c>
      <c r="BU80" s="180">
        <v>282616</v>
      </c>
      <c r="BV80" s="180">
        <v>8026</v>
      </c>
      <c r="BW80" s="180">
        <v>133262</v>
      </c>
      <c r="BX80" s="180">
        <v>0</v>
      </c>
      <c r="BY80" s="180">
        <v>38993467</v>
      </c>
      <c r="BZ80" s="180">
        <v>475254</v>
      </c>
      <c r="CA80" s="180">
        <v>0</v>
      </c>
      <c r="CB80" s="180">
        <v>248663</v>
      </c>
      <c r="CC80" s="180">
        <v>0</v>
      </c>
      <c r="CD80" s="180">
        <v>0</v>
      </c>
    </row>
    <row r="81" spans="1:82" s="635" customFormat="1" x14ac:dyDescent="0.3">
      <c r="A81" s="635">
        <v>81</v>
      </c>
      <c r="B81" s="180"/>
      <c r="C81" s="180"/>
      <c r="D81" s="180">
        <v>31970</v>
      </c>
      <c r="E81" s="180">
        <v>191533</v>
      </c>
      <c r="F81" s="180">
        <v>0</v>
      </c>
      <c r="G81" s="180">
        <v>66597</v>
      </c>
      <c r="H81" s="180">
        <v>40082</v>
      </c>
      <c r="I81" s="180">
        <v>12744</v>
      </c>
      <c r="J81" s="180">
        <v>0</v>
      </c>
      <c r="K81" s="180">
        <v>42487</v>
      </c>
      <c r="L81" s="180">
        <v>788864</v>
      </c>
      <c r="M81" s="180">
        <v>0</v>
      </c>
      <c r="N81" s="180">
        <v>0</v>
      </c>
      <c r="O81" s="180">
        <v>0</v>
      </c>
      <c r="P81" s="180">
        <v>15181</v>
      </c>
      <c r="Q81" s="180">
        <v>751170</v>
      </c>
      <c r="R81" s="180">
        <v>0</v>
      </c>
      <c r="S81" s="180">
        <v>19904</v>
      </c>
      <c r="T81" s="180">
        <v>118207</v>
      </c>
      <c r="U81" s="180">
        <v>23089</v>
      </c>
      <c r="V81" s="180">
        <v>628440</v>
      </c>
      <c r="W81" s="180">
        <v>0</v>
      </c>
      <c r="X81" s="180">
        <v>0</v>
      </c>
      <c r="Y81" s="180">
        <v>113440</v>
      </c>
      <c r="Z81" s="180">
        <v>1532317</v>
      </c>
      <c r="AA81" s="180">
        <v>14127</v>
      </c>
      <c r="AB81" s="180">
        <v>30254</v>
      </c>
      <c r="AC81" s="180">
        <v>0</v>
      </c>
      <c r="AD81" s="180">
        <v>0</v>
      </c>
      <c r="AE81" s="180">
        <v>0</v>
      </c>
      <c r="AF81" s="180">
        <v>4958742</v>
      </c>
      <c r="AG81" s="180">
        <v>0</v>
      </c>
      <c r="AH81" s="180">
        <v>21890</v>
      </c>
      <c r="AI81" s="180">
        <v>317306</v>
      </c>
      <c r="AJ81" s="180">
        <v>6708</v>
      </c>
      <c r="AK81" s="180">
        <v>3695</v>
      </c>
      <c r="AL81" s="180">
        <v>0</v>
      </c>
      <c r="AM81" s="180">
        <v>0</v>
      </c>
      <c r="AN81" s="180">
        <v>1119405</v>
      </c>
      <c r="AO81" s="180">
        <v>0</v>
      </c>
      <c r="AP81" s="180">
        <v>332035</v>
      </c>
      <c r="AQ81" s="180">
        <v>0</v>
      </c>
      <c r="AR81" s="180">
        <v>0</v>
      </c>
      <c r="AS81" s="180">
        <v>0</v>
      </c>
      <c r="AT81" s="180">
        <v>52438</v>
      </c>
      <c r="AU81" s="180">
        <v>17192993</v>
      </c>
      <c r="AV81" s="180">
        <v>4916399</v>
      </c>
      <c r="AW81" s="180">
        <v>95753</v>
      </c>
      <c r="AX81" s="180">
        <v>30263</v>
      </c>
      <c r="AY81" s="180">
        <v>34837</v>
      </c>
      <c r="AZ81" s="180">
        <v>44362</v>
      </c>
      <c r="BA81" s="180">
        <v>0</v>
      </c>
      <c r="BB81" s="180">
        <v>280970</v>
      </c>
      <c r="BC81" s="180">
        <v>19836</v>
      </c>
      <c r="BD81" s="180">
        <v>0</v>
      </c>
      <c r="BE81" s="180">
        <v>14259</v>
      </c>
      <c r="BF81" s="180">
        <v>1304802</v>
      </c>
      <c r="BG81" s="180">
        <v>0</v>
      </c>
      <c r="BH81" s="180">
        <v>603907</v>
      </c>
      <c r="BI81" s="180">
        <v>305346</v>
      </c>
      <c r="BJ81" s="180">
        <v>0</v>
      </c>
      <c r="BK81" s="180">
        <v>0</v>
      </c>
      <c r="BL81" s="180">
        <v>1457293</v>
      </c>
      <c r="BM81" s="180">
        <v>2743832</v>
      </c>
      <c r="BN81" s="180">
        <v>371421</v>
      </c>
      <c r="BO81" s="180">
        <v>3349953</v>
      </c>
      <c r="BP81" s="180">
        <v>5911586</v>
      </c>
      <c r="BQ81" s="180">
        <v>20566</v>
      </c>
      <c r="BR81" s="180">
        <v>402447</v>
      </c>
      <c r="BS81" s="180">
        <v>0</v>
      </c>
      <c r="BT81" s="180">
        <v>0</v>
      </c>
      <c r="BU81" s="180">
        <v>18099</v>
      </c>
      <c r="BV81" s="180">
        <v>32011</v>
      </c>
      <c r="BW81" s="180">
        <v>213716</v>
      </c>
      <c r="BX81" s="180">
        <v>0</v>
      </c>
      <c r="BY81" s="180">
        <v>2823617</v>
      </c>
      <c r="BZ81" s="180">
        <v>32956</v>
      </c>
      <c r="CA81" s="635">
        <v>0</v>
      </c>
      <c r="CB81" s="635">
        <v>40595</v>
      </c>
      <c r="CC81" s="635">
        <v>0</v>
      </c>
      <c r="CD81" s="635">
        <v>0</v>
      </c>
    </row>
    <row r="82" spans="1:82" x14ac:dyDescent="0.3">
      <c r="A82" s="180">
        <v>579</v>
      </c>
      <c r="C82" s="180"/>
      <c r="D82" s="180">
        <v>0</v>
      </c>
      <c r="E82" s="180">
        <v>0</v>
      </c>
      <c r="F82" s="180">
        <v>0</v>
      </c>
      <c r="G82" s="180">
        <v>0</v>
      </c>
      <c r="H82" s="180">
        <v>0</v>
      </c>
      <c r="I82" s="180">
        <v>0</v>
      </c>
      <c r="J82" s="180">
        <v>0</v>
      </c>
      <c r="K82" s="180">
        <v>0</v>
      </c>
      <c r="L82" s="180">
        <v>0</v>
      </c>
      <c r="M82" s="180">
        <v>0</v>
      </c>
      <c r="N82" s="180">
        <v>0</v>
      </c>
      <c r="O82" s="180">
        <v>0</v>
      </c>
      <c r="P82" s="180">
        <v>0</v>
      </c>
      <c r="Q82" s="180">
        <v>0</v>
      </c>
      <c r="R82" s="180">
        <v>0</v>
      </c>
      <c r="S82" s="180">
        <v>0</v>
      </c>
      <c r="T82" s="180">
        <v>0</v>
      </c>
      <c r="U82" s="180">
        <v>0</v>
      </c>
      <c r="V82" s="180">
        <v>0</v>
      </c>
      <c r="W82" s="180">
        <v>0</v>
      </c>
      <c r="X82" s="180">
        <v>0</v>
      </c>
      <c r="Y82" s="180">
        <v>0</v>
      </c>
      <c r="Z82" s="180">
        <v>0</v>
      </c>
      <c r="AA82" s="180">
        <v>0</v>
      </c>
      <c r="AB82" s="180">
        <v>0</v>
      </c>
      <c r="AC82" s="180">
        <v>0</v>
      </c>
      <c r="AD82" s="180">
        <v>0</v>
      </c>
      <c r="AE82" s="180">
        <v>0</v>
      </c>
      <c r="AF82" s="180">
        <v>0</v>
      </c>
      <c r="AG82" s="180">
        <v>0</v>
      </c>
      <c r="AH82" s="180">
        <v>0</v>
      </c>
      <c r="AI82" s="180">
        <v>0</v>
      </c>
      <c r="AJ82" s="180">
        <v>0</v>
      </c>
      <c r="AK82" s="180">
        <v>0</v>
      </c>
      <c r="AL82" s="180">
        <v>0</v>
      </c>
      <c r="AM82" s="180">
        <v>0</v>
      </c>
      <c r="AN82" s="180">
        <v>0</v>
      </c>
      <c r="AO82" s="180">
        <v>0</v>
      </c>
      <c r="AP82" s="180">
        <v>0</v>
      </c>
      <c r="AQ82" s="180">
        <v>0</v>
      </c>
      <c r="AR82" s="180">
        <v>0</v>
      </c>
      <c r="AS82" s="180">
        <v>0</v>
      </c>
      <c r="AT82" s="180">
        <v>0</v>
      </c>
      <c r="AU82" s="180">
        <v>0</v>
      </c>
      <c r="AV82" s="180">
        <v>0</v>
      </c>
      <c r="AW82" s="180">
        <v>0</v>
      </c>
      <c r="AX82" s="180">
        <v>0</v>
      </c>
      <c r="AY82" s="180">
        <v>0</v>
      </c>
      <c r="AZ82" s="180">
        <v>0</v>
      </c>
      <c r="BA82" s="180">
        <v>0</v>
      </c>
      <c r="BB82" s="180">
        <v>0</v>
      </c>
      <c r="BC82" s="180">
        <v>0</v>
      </c>
      <c r="BD82" s="180">
        <v>0</v>
      </c>
      <c r="BE82" s="180">
        <v>0</v>
      </c>
      <c r="BF82" s="180">
        <v>0</v>
      </c>
      <c r="BG82" s="180">
        <v>0</v>
      </c>
      <c r="BH82" s="180">
        <v>0</v>
      </c>
      <c r="BI82" s="180">
        <v>0</v>
      </c>
      <c r="BJ82" s="180">
        <v>0</v>
      </c>
      <c r="BK82" s="180">
        <v>0</v>
      </c>
      <c r="BL82" s="180">
        <v>0</v>
      </c>
      <c r="BM82" s="180">
        <v>0</v>
      </c>
      <c r="BN82" s="180">
        <v>0</v>
      </c>
      <c r="BO82" s="180">
        <v>0</v>
      </c>
      <c r="BP82" s="180">
        <v>0</v>
      </c>
      <c r="BQ82" s="180">
        <v>0</v>
      </c>
      <c r="BR82" s="180">
        <v>0</v>
      </c>
      <c r="BS82" s="180">
        <v>0</v>
      </c>
      <c r="BT82" s="180">
        <v>0</v>
      </c>
      <c r="BU82" s="180">
        <v>0</v>
      </c>
      <c r="BV82" s="180">
        <v>0</v>
      </c>
      <c r="BW82" s="180">
        <v>0</v>
      </c>
      <c r="BX82" s="180">
        <v>0</v>
      </c>
      <c r="BY82" s="180">
        <v>0</v>
      </c>
      <c r="BZ82" s="180">
        <v>49931</v>
      </c>
      <c r="CA82" s="180">
        <v>0</v>
      </c>
      <c r="CB82" s="180">
        <v>0</v>
      </c>
      <c r="CC82" s="180">
        <v>0</v>
      </c>
      <c r="CD82" s="180">
        <v>0</v>
      </c>
    </row>
    <row r="83" spans="1:82" s="639" customFormat="1" x14ac:dyDescent="0.3">
      <c r="A83" s="639">
        <v>510</v>
      </c>
      <c r="B83" s="180"/>
      <c r="C83" s="180"/>
      <c r="D83" s="180">
        <v>0</v>
      </c>
      <c r="E83" s="180">
        <v>61441</v>
      </c>
      <c r="F83" s="180">
        <v>0</v>
      </c>
      <c r="G83" s="180">
        <v>0</v>
      </c>
      <c r="H83" s="180">
        <v>0</v>
      </c>
      <c r="I83" s="180">
        <v>0</v>
      </c>
      <c r="J83" s="180">
        <v>0</v>
      </c>
      <c r="K83" s="180">
        <v>0</v>
      </c>
      <c r="L83" s="180">
        <v>54819</v>
      </c>
      <c r="M83" s="180">
        <v>0</v>
      </c>
      <c r="N83" s="180">
        <v>0</v>
      </c>
      <c r="O83" s="180">
        <v>0</v>
      </c>
      <c r="P83" s="180">
        <v>0</v>
      </c>
      <c r="Q83" s="180">
        <v>20298</v>
      </c>
      <c r="R83" s="180">
        <v>0</v>
      </c>
      <c r="S83" s="180">
        <v>5377</v>
      </c>
      <c r="T83" s="180">
        <v>193809</v>
      </c>
      <c r="U83" s="180">
        <v>0</v>
      </c>
      <c r="V83" s="180">
        <v>112965</v>
      </c>
      <c r="W83" s="180">
        <v>0</v>
      </c>
      <c r="X83" s="180">
        <v>0</v>
      </c>
      <c r="Y83" s="180">
        <v>412</v>
      </c>
      <c r="Z83" s="180">
        <v>0</v>
      </c>
      <c r="AA83" s="180">
        <v>0</v>
      </c>
      <c r="AB83" s="180">
        <v>4500</v>
      </c>
      <c r="AC83" s="180">
        <v>0</v>
      </c>
      <c r="AD83" s="180">
        <v>0</v>
      </c>
      <c r="AE83" s="180">
        <v>0</v>
      </c>
      <c r="AF83" s="180">
        <v>163149</v>
      </c>
      <c r="AG83" s="180">
        <v>0</v>
      </c>
      <c r="AH83" s="180">
        <v>0</v>
      </c>
      <c r="AI83" s="180">
        <v>3518</v>
      </c>
      <c r="AJ83" s="180">
        <v>0</v>
      </c>
      <c r="AK83" s="180">
        <v>0</v>
      </c>
      <c r="AL83" s="180">
        <v>0</v>
      </c>
      <c r="AM83" s="180">
        <v>0</v>
      </c>
      <c r="AN83" s="180">
        <v>0</v>
      </c>
      <c r="AO83" s="180">
        <v>0</v>
      </c>
      <c r="AP83" s="180">
        <v>203243</v>
      </c>
      <c r="AQ83" s="180">
        <v>0</v>
      </c>
      <c r="AR83" s="180">
        <v>0</v>
      </c>
      <c r="AS83" s="180">
        <v>0</v>
      </c>
      <c r="AT83" s="180">
        <v>0</v>
      </c>
      <c r="AU83" s="180">
        <v>4747097</v>
      </c>
      <c r="AV83" s="180">
        <v>3678391</v>
      </c>
      <c r="AW83" s="180">
        <v>0</v>
      </c>
      <c r="AX83" s="180">
        <v>0</v>
      </c>
      <c r="AY83" s="180">
        <v>0</v>
      </c>
      <c r="AZ83" s="180">
        <v>0</v>
      </c>
      <c r="BA83" s="180">
        <v>0</v>
      </c>
      <c r="BB83" s="180">
        <v>48913</v>
      </c>
      <c r="BC83" s="180">
        <v>0</v>
      </c>
      <c r="BD83" s="180">
        <v>0</v>
      </c>
      <c r="BE83" s="180">
        <v>0</v>
      </c>
      <c r="BF83" s="180">
        <v>0</v>
      </c>
      <c r="BG83" s="180">
        <v>0</v>
      </c>
      <c r="BH83" s="180">
        <v>32983</v>
      </c>
      <c r="BI83" s="180">
        <v>0</v>
      </c>
      <c r="BJ83" s="180">
        <v>0</v>
      </c>
      <c r="BK83" s="180">
        <v>0</v>
      </c>
      <c r="BL83" s="180">
        <v>105379</v>
      </c>
      <c r="BM83" s="180">
        <v>1205511</v>
      </c>
      <c r="BN83" s="180">
        <v>0</v>
      </c>
      <c r="BO83" s="180">
        <v>469343</v>
      </c>
      <c r="BP83" s="180">
        <v>0</v>
      </c>
      <c r="BQ83" s="180">
        <v>0</v>
      </c>
      <c r="BR83" s="180">
        <v>167551</v>
      </c>
      <c r="BS83" s="180">
        <v>0</v>
      </c>
      <c r="BT83" s="180">
        <v>0</v>
      </c>
      <c r="BU83" s="180">
        <v>0</v>
      </c>
      <c r="BV83" s="180">
        <v>0</v>
      </c>
      <c r="BW83" s="180">
        <v>162706</v>
      </c>
      <c r="BX83" s="180">
        <v>0</v>
      </c>
      <c r="BY83" s="180">
        <v>23300</v>
      </c>
      <c r="BZ83" s="180">
        <v>0</v>
      </c>
      <c r="CA83" s="639">
        <v>0</v>
      </c>
      <c r="CB83" s="639">
        <v>0</v>
      </c>
      <c r="CC83" s="639">
        <v>0</v>
      </c>
      <c r="CD83" s="639">
        <v>0</v>
      </c>
    </row>
    <row r="84" spans="1:82" x14ac:dyDescent="0.3">
      <c r="A84" s="180">
        <v>654</v>
      </c>
      <c r="C84" s="180"/>
      <c r="D84" s="180">
        <v>295659</v>
      </c>
      <c r="E84" s="180">
        <v>480426</v>
      </c>
      <c r="F84" s="180">
        <v>0</v>
      </c>
      <c r="G84" s="180">
        <v>1110199</v>
      </c>
      <c r="H84" s="180">
        <v>681638</v>
      </c>
      <c r="I84" s="180">
        <v>161046</v>
      </c>
      <c r="J84" s="180">
        <v>0</v>
      </c>
      <c r="K84" s="180">
        <v>442180</v>
      </c>
      <c r="L84" s="180">
        <v>4732110</v>
      </c>
      <c r="M84" s="180">
        <v>0</v>
      </c>
      <c r="N84" s="180">
        <v>0</v>
      </c>
      <c r="O84" s="180">
        <v>0</v>
      </c>
      <c r="P84" s="180">
        <v>17884</v>
      </c>
      <c r="Q84" s="180">
        <v>7373113</v>
      </c>
      <c r="R84" s="180">
        <v>0</v>
      </c>
      <c r="S84" s="180">
        <v>374002</v>
      </c>
      <c r="T84" s="180">
        <v>1281293</v>
      </c>
      <c r="U84" s="180">
        <v>1060160</v>
      </c>
      <c r="V84" s="180">
        <v>7438329</v>
      </c>
      <c r="W84" s="180">
        <v>0</v>
      </c>
      <c r="X84" s="180">
        <v>0</v>
      </c>
      <c r="Y84" s="180">
        <v>363105</v>
      </c>
      <c r="Z84" s="180">
        <v>39681163</v>
      </c>
      <c r="AA84" s="180">
        <v>28398</v>
      </c>
      <c r="AB84" s="180">
        <v>676311</v>
      </c>
      <c r="AC84" s="180">
        <v>0</v>
      </c>
      <c r="AD84" s="180">
        <v>0</v>
      </c>
      <c r="AE84" s="180">
        <v>0</v>
      </c>
      <c r="AF84" s="180">
        <v>34409014</v>
      </c>
      <c r="AG84" s="180">
        <v>2119</v>
      </c>
      <c r="AH84" s="180">
        <v>146022</v>
      </c>
      <c r="AI84" s="180">
        <v>2542573</v>
      </c>
      <c r="AJ84" s="180">
        <v>94809</v>
      </c>
      <c r="AK84" s="180">
        <v>62631</v>
      </c>
      <c r="AL84" s="180">
        <v>0</v>
      </c>
      <c r="AM84" s="180">
        <v>302613</v>
      </c>
      <c r="AN84" s="180">
        <v>14560578</v>
      </c>
      <c r="AO84" s="180">
        <v>0</v>
      </c>
      <c r="AP84" s="180">
        <v>2985745</v>
      </c>
      <c r="AQ84" s="180">
        <v>0</v>
      </c>
      <c r="AR84" s="180">
        <v>0</v>
      </c>
      <c r="AS84" s="180">
        <v>0</v>
      </c>
      <c r="AT84" s="180">
        <v>467244</v>
      </c>
      <c r="AU84" s="180">
        <v>63695831</v>
      </c>
      <c r="AV84" s="180">
        <v>32854368</v>
      </c>
      <c r="AW84" s="180">
        <v>940257</v>
      </c>
      <c r="AX84" s="180">
        <v>170593</v>
      </c>
      <c r="AY84" s="180">
        <v>188867</v>
      </c>
      <c r="AZ84" s="180">
        <v>44362</v>
      </c>
      <c r="BA84" s="180">
        <v>0</v>
      </c>
      <c r="BB84" s="180">
        <v>4606456</v>
      </c>
      <c r="BC84" s="180">
        <v>480089</v>
      </c>
      <c r="BD84" s="180">
        <v>0</v>
      </c>
      <c r="BE84" s="180">
        <v>150913</v>
      </c>
      <c r="BF84" s="180">
        <v>12489951</v>
      </c>
      <c r="BG84" s="180">
        <v>0</v>
      </c>
      <c r="BH84" s="180">
        <v>10515642</v>
      </c>
      <c r="BI84" s="180">
        <v>931568</v>
      </c>
      <c r="BJ84" s="180">
        <v>0</v>
      </c>
      <c r="BK84" s="180">
        <v>0</v>
      </c>
      <c r="BL84" s="180">
        <v>35835040</v>
      </c>
      <c r="BM84" s="180">
        <v>16459529</v>
      </c>
      <c r="BN84" s="180">
        <v>772499</v>
      </c>
      <c r="BO84" s="180">
        <v>39019511</v>
      </c>
      <c r="BP84" s="180">
        <v>45767095</v>
      </c>
      <c r="BQ84" s="180">
        <v>282755</v>
      </c>
      <c r="BR84" s="180">
        <v>2573876</v>
      </c>
      <c r="BS84" s="180">
        <v>0</v>
      </c>
      <c r="BT84" s="180">
        <v>0</v>
      </c>
      <c r="BU84" s="180">
        <v>317370</v>
      </c>
      <c r="BV84" s="180">
        <v>40037</v>
      </c>
      <c r="BW84" s="180">
        <v>1896059</v>
      </c>
      <c r="BX84" s="180">
        <v>0</v>
      </c>
      <c r="BY84" s="180">
        <v>41928418</v>
      </c>
      <c r="BZ84" s="180">
        <v>560333</v>
      </c>
      <c r="CA84" s="180">
        <v>0</v>
      </c>
      <c r="CB84" s="180">
        <v>444401</v>
      </c>
      <c r="CC84" s="180">
        <v>0</v>
      </c>
      <c r="CD84" s="180">
        <v>0</v>
      </c>
    </row>
    <row r="85" spans="1:82" x14ac:dyDescent="0.3">
      <c r="A85" s="180">
        <v>655</v>
      </c>
      <c r="C85" s="180"/>
      <c r="D85" s="180">
        <v>53648</v>
      </c>
      <c r="E85" s="180">
        <v>0</v>
      </c>
      <c r="F85" s="180">
        <v>0</v>
      </c>
      <c r="G85" s="180">
        <v>41293</v>
      </c>
      <c r="H85" s="180">
        <v>103610</v>
      </c>
      <c r="I85" s="180">
        <v>19627</v>
      </c>
      <c r="J85" s="180">
        <v>0</v>
      </c>
      <c r="K85" s="180">
        <v>218739</v>
      </c>
      <c r="L85" s="180">
        <v>980721</v>
      </c>
      <c r="M85" s="180">
        <v>0</v>
      </c>
      <c r="N85" s="180">
        <v>0</v>
      </c>
      <c r="O85" s="180">
        <v>0</v>
      </c>
      <c r="P85" s="180">
        <v>1150</v>
      </c>
      <c r="Q85" s="180">
        <v>116347</v>
      </c>
      <c r="R85" s="180">
        <v>0</v>
      </c>
      <c r="S85" s="180">
        <v>20788</v>
      </c>
      <c r="T85" s="180">
        <v>0</v>
      </c>
      <c r="U85" s="180">
        <v>0</v>
      </c>
      <c r="V85" s="180">
        <v>42240</v>
      </c>
      <c r="W85" s="180">
        <v>0</v>
      </c>
      <c r="X85" s="180">
        <v>0</v>
      </c>
      <c r="Y85" s="180">
        <v>24397</v>
      </c>
      <c r="Z85" s="180">
        <v>4887527</v>
      </c>
      <c r="AA85" s="180">
        <v>0</v>
      </c>
      <c r="AB85" s="180">
        <v>43324</v>
      </c>
      <c r="AC85" s="180">
        <v>0</v>
      </c>
      <c r="AD85" s="180">
        <v>0</v>
      </c>
      <c r="AE85" s="180">
        <v>0</v>
      </c>
      <c r="AF85" s="180">
        <v>2950363</v>
      </c>
      <c r="AG85" s="180">
        <v>1733</v>
      </c>
      <c r="AH85" s="180">
        <v>17201</v>
      </c>
      <c r="AI85" s="180">
        <v>64023</v>
      </c>
      <c r="AJ85" s="180">
        <v>0</v>
      </c>
      <c r="AK85" s="180">
        <v>10595</v>
      </c>
      <c r="AL85" s="180">
        <v>0</v>
      </c>
      <c r="AM85" s="180">
        <v>0</v>
      </c>
      <c r="AN85" s="180">
        <v>1391261</v>
      </c>
      <c r="AO85" s="180">
        <v>0</v>
      </c>
      <c r="AP85" s="180">
        <v>117386</v>
      </c>
      <c r="AQ85" s="180">
        <v>0</v>
      </c>
      <c r="AR85" s="180">
        <v>0</v>
      </c>
      <c r="AS85" s="180">
        <v>0</v>
      </c>
      <c r="AT85" s="180">
        <v>352435</v>
      </c>
      <c r="AU85" s="180">
        <v>0</v>
      </c>
      <c r="AV85" s="180">
        <v>2391419</v>
      </c>
      <c r="AW85" s="180">
        <v>201002</v>
      </c>
      <c r="AX85" s="180">
        <v>61472</v>
      </c>
      <c r="AY85" s="180">
        <v>34837</v>
      </c>
      <c r="AZ85" s="180">
        <v>0</v>
      </c>
      <c r="BA85" s="180">
        <v>0</v>
      </c>
      <c r="BB85" s="180">
        <v>0</v>
      </c>
      <c r="BC85" s="180">
        <v>19836</v>
      </c>
      <c r="BD85" s="180">
        <v>0</v>
      </c>
      <c r="BE85" s="180">
        <v>0</v>
      </c>
      <c r="BF85" s="180">
        <v>2993989</v>
      </c>
      <c r="BG85" s="180">
        <v>0</v>
      </c>
      <c r="BH85" s="180">
        <v>402375</v>
      </c>
      <c r="BI85" s="180">
        <v>98112</v>
      </c>
      <c r="BJ85" s="180">
        <v>0</v>
      </c>
      <c r="BK85" s="180">
        <v>0</v>
      </c>
      <c r="BL85" s="180">
        <v>173095</v>
      </c>
      <c r="BM85" s="180">
        <v>4934999</v>
      </c>
      <c r="BN85" s="180">
        <v>0</v>
      </c>
      <c r="BO85" s="180">
        <v>686730</v>
      </c>
      <c r="BP85" s="180">
        <v>0</v>
      </c>
      <c r="BQ85" s="180">
        <v>19450</v>
      </c>
      <c r="BR85" s="180">
        <v>4969</v>
      </c>
      <c r="BS85" s="180">
        <v>0</v>
      </c>
      <c r="BT85" s="180">
        <v>0</v>
      </c>
      <c r="BU85" s="180">
        <v>16655</v>
      </c>
      <c r="BV85" s="180">
        <v>0</v>
      </c>
      <c r="BW85" s="180">
        <v>1259462</v>
      </c>
      <c r="BX85" s="180">
        <v>0</v>
      </c>
      <c r="BY85" s="180">
        <v>0</v>
      </c>
      <c r="BZ85" s="180">
        <v>675</v>
      </c>
      <c r="CA85" s="180">
        <v>0</v>
      </c>
      <c r="CB85" s="180">
        <v>10390</v>
      </c>
      <c r="CC85" s="180">
        <v>0</v>
      </c>
      <c r="CD85" s="180">
        <v>0</v>
      </c>
    </row>
    <row r="86" spans="1:82" x14ac:dyDescent="0.3">
      <c r="A86" s="180">
        <v>381</v>
      </c>
      <c r="C86" s="180"/>
      <c r="D86" s="180">
        <v>10313115</v>
      </c>
      <c r="E86" s="180">
        <v>10028621</v>
      </c>
      <c r="F86" s="180">
        <v>0</v>
      </c>
      <c r="G86" s="180">
        <v>9695803</v>
      </c>
      <c r="H86" s="180">
        <v>5416291</v>
      </c>
      <c r="I86" s="180">
        <v>479821</v>
      </c>
      <c r="J86" s="180">
        <v>0</v>
      </c>
      <c r="K86" s="180">
        <v>4862464</v>
      </c>
      <c r="L86" s="180">
        <v>44752148</v>
      </c>
      <c r="M86" s="180">
        <v>0</v>
      </c>
      <c r="N86" s="180">
        <v>0</v>
      </c>
      <c r="O86" s="180">
        <v>0</v>
      </c>
      <c r="P86" s="180">
        <v>3205791</v>
      </c>
      <c r="Q86" s="180">
        <v>46336890</v>
      </c>
      <c r="R86" s="180">
        <v>0</v>
      </c>
      <c r="S86" s="180">
        <v>4073538</v>
      </c>
      <c r="T86" s="180">
        <v>3837259</v>
      </c>
      <c r="U86" s="180">
        <v>1943049</v>
      </c>
      <c r="V86" s="180">
        <v>32331043</v>
      </c>
      <c r="W86" s="180">
        <v>0</v>
      </c>
      <c r="X86" s="180">
        <v>0</v>
      </c>
      <c r="Y86" s="180">
        <v>10548318</v>
      </c>
      <c r="Z86" s="180">
        <v>154763570</v>
      </c>
      <c r="AA86" s="180">
        <v>1574664</v>
      </c>
      <c r="AB86" s="180">
        <v>4177077</v>
      </c>
      <c r="AC86" s="180">
        <v>0</v>
      </c>
      <c r="AD86" s="180">
        <v>0</v>
      </c>
      <c r="AE86" s="180">
        <v>0</v>
      </c>
      <c r="AF86" s="180">
        <v>290486295</v>
      </c>
      <c r="AG86" s="180">
        <v>2119</v>
      </c>
      <c r="AH86" s="180">
        <v>946264</v>
      </c>
      <c r="AI86" s="180">
        <v>7691832</v>
      </c>
      <c r="AJ86" s="180">
        <v>1476037</v>
      </c>
      <c r="AK86" s="180">
        <v>287020</v>
      </c>
      <c r="AL86" s="180">
        <v>0</v>
      </c>
      <c r="AM86" s="180">
        <v>7211613</v>
      </c>
      <c r="AN86" s="180">
        <v>63036179</v>
      </c>
      <c r="AO86" s="180">
        <v>0</v>
      </c>
      <c r="AP86" s="180">
        <v>16200477</v>
      </c>
      <c r="AQ86" s="180">
        <v>0</v>
      </c>
      <c r="AR86" s="180">
        <v>0</v>
      </c>
      <c r="AS86" s="180">
        <v>0</v>
      </c>
      <c r="AT86" s="180">
        <v>4234132</v>
      </c>
      <c r="AU86" s="180">
        <v>995894713</v>
      </c>
      <c r="AV86" s="180">
        <v>335947513</v>
      </c>
      <c r="AW86" s="180">
        <v>4410936</v>
      </c>
      <c r="AX86" s="180">
        <v>2676020</v>
      </c>
      <c r="AY86" s="180">
        <v>1876903</v>
      </c>
      <c r="AZ86" s="180">
        <v>3208628</v>
      </c>
      <c r="BA86" s="180">
        <v>0</v>
      </c>
      <c r="BB86" s="180">
        <v>9571848</v>
      </c>
      <c r="BC86" s="180">
        <v>3421718</v>
      </c>
      <c r="BD86" s="180">
        <v>0</v>
      </c>
      <c r="BE86" s="180">
        <v>729870</v>
      </c>
      <c r="BF86" s="180">
        <v>49973662</v>
      </c>
      <c r="BG86" s="180">
        <v>0</v>
      </c>
      <c r="BH86" s="180">
        <v>35236648</v>
      </c>
      <c r="BI86" s="180">
        <v>5223992</v>
      </c>
      <c r="BJ86" s="180">
        <v>0</v>
      </c>
      <c r="BK86" s="180">
        <v>0</v>
      </c>
      <c r="BL86" s="180">
        <v>127533133</v>
      </c>
      <c r="BM86" s="180">
        <v>112114142</v>
      </c>
      <c r="BN86" s="180">
        <v>12661204</v>
      </c>
      <c r="BO86" s="180">
        <v>168168710</v>
      </c>
      <c r="BP86" s="180">
        <v>395383806</v>
      </c>
      <c r="BQ86" s="180">
        <v>5711833</v>
      </c>
      <c r="BR86" s="180">
        <v>29063302</v>
      </c>
      <c r="BS86" s="180">
        <v>0</v>
      </c>
      <c r="BT86" s="180">
        <v>0</v>
      </c>
      <c r="BU86" s="180">
        <v>2614744</v>
      </c>
      <c r="BV86" s="180">
        <v>3182050</v>
      </c>
      <c r="BW86" s="180">
        <v>21488850</v>
      </c>
      <c r="BX86" s="180">
        <v>0</v>
      </c>
      <c r="BY86" s="180">
        <v>171007157</v>
      </c>
      <c r="BZ86" s="180">
        <v>1591950</v>
      </c>
      <c r="CA86" s="180">
        <v>0</v>
      </c>
      <c r="CB86" s="180">
        <v>1816084</v>
      </c>
      <c r="CC86" s="180">
        <v>0</v>
      </c>
      <c r="CD86" s="180">
        <v>0</v>
      </c>
    </row>
    <row r="87" spans="1:82" x14ac:dyDescent="0.3">
      <c r="A87" s="180">
        <v>578</v>
      </c>
      <c r="C87" s="180"/>
      <c r="D87" s="180">
        <v>0</v>
      </c>
      <c r="E87" s="180">
        <v>0</v>
      </c>
      <c r="F87" s="180">
        <v>0</v>
      </c>
      <c r="G87" s="180">
        <v>0</v>
      </c>
      <c r="H87" s="180">
        <v>0</v>
      </c>
      <c r="I87" s="180">
        <v>0</v>
      </c>
      <c r="J87" s="180">
        <v>0</v>
      </c>
      <c r="K87" s="180">
        <v>0</v>
      </c>
      <c r="L87" s="180">
        <v>0</v>
      </c>
      <c r="M87" s="180">
        <v>0</v>
      </c>
      <c r="N87" s="180">
        <v>0</v>
      </c>
      <c r="O87" s="180">
        <v>0</v>
      </c>
      <c r="P87" s="180">
        <v>0</v>
      </c>
      <c r="Q87" s="180">
        <v>0</v>
      </c>
      <c r="R87" s="180">
        <v>0</v>
      </c>
      <c r="S87" s="180">
        <v>0</v>
      </c>
      <c r="T87" s="180">
        <v>0</v>
      </c>
      <c r="U87" s="180">
        <v>0</v>
      </c>
      <c r="V87" s="180">
        <v>0</v>
      </c>
      <c r="W87" s="180">
        <v>0</v>
      </c>
      <c r="X87" s="180">
        <v>0</v>
      </c>
      <c r="Y87" s="180">
        <v>0</v>
      </c>
      <c r="Z87" s="180">
        <v>0</v>
      </c>
      <c r="AA87" s="180">
        <v>0</v>
      </c>
      <c r="AB87" s="180">
        <v>0</v>
      </c>
      <c r="AC87" s="180">
        <v>0</v>
      </c>
      <c r="AD87" s="180">
        <v>0</v>
      </c>
      <c r="AE87" s="180">
        <v>0</v>
      </c>
      <c r="AF87" s="180">
        <v>0</v>
      </c>
      <c r="AG87" s="180">
        <v>0</v>
      </c>
      <c r="AH87" s="180">
        <v>0</v>
      </c>
      <c r="AI87" s="180">
        <v>0</v>
      </c>
      <c r="AJ87" s="180">
        <v>0</v>
      </c>
      <c r="AK87" s="180">
        <v>0</v>
      </c>
      <c r="AL87" s="180">
        <v>0</v>
      </c>
      <c r="AM87" s="180">
        <v>0</v>
      </c>
      <c r="AN87" s="180">
        <v>0</v>
      </c>
      <c r="AO87" s="180">
        <v>0</v>
      </c>
      <c r="AP87" s="180">
        <v>0</v>
      </c>
      <c r="AQ87" s="180">
        <v>0</v>
      </c>
      <c r="AR87" s="180">
        <v>0</v>
      </c>
      <c r="AS87" s="180">
        <v>0</v>
      </c>
      <c r="AT87" s="180">
        <v>0</v>
      </c>
      <c r="AU87" s="180">
        <v>0</v>
      </c>
      <c r="AV87" s="180">
        <v>0</v>
      </c>
      <c r="AW87" s="180">
        <v>0</v>
      </c>
      <c r="AX87" s="180">
        <v>0</v>
      </c>
      <c r="AY87" s="180">
        <v>0</v>
      </c>
      <c r="AZ87" s="180">
        <v>0</v>
      </c>
      <c r="BA87" s="180">
        <v>0</v>
      </c>
      <c r="BB87" s="180">
        <v>0</v>
      </c>
      <c r="BC87" s="180">
        <v>0</v>
      </c>
      <c r="BD87" s="180">
        <v>0</v>
      </c>
      <c r="BE87" s="180">
        <v>4689</v>
      </c>
      <c r="BF87" s="180">
        <v>0</v>
      </c>
      <c r="BG87" s="180">
        <v>0</v>
      </c>
      <c r="BH87" s="180">
        <v>0</v>
      </c>
      <c r="BI87" s="180">
        <v>0</v>
      </c>
      <c r="BJ87" s="180">
        <v>0</v>
      </c>
      <c r="BK87" s="180">
        <v>0</v>
      </c>
      <c r="BL87" s="180">
        <v>0</v>
      </c>
      <c r="BM87" s="180">
        <v>0</v>
      </c>
      <c r="BN87" s="180">
        <v>0</v>
      </c>
      <c r="BO87" s="180">
        <v>0</v>
      </c>
      <c r="BP87" s="180">
        <v>0</v>
      </c>
      <c r="BQ87" s="180">
        <v>0</v>
      </c>
      <c r="BR87" s="180">
        <v>0</v>
      </c>
      <c r="BS87" s="180">
        <v>0</v>
      </c>
      <c r="BT87" s="180">
        <v>0</v>
      </c>
      <c r="BU87" s="180">
        <v>0</v>
      </c>
      <c r="BV87" s="180">
        <v>0</v>
      </c>
      <c r="BW87" s="180">
        <v>0</v>
      </c>
      <c r="BX87" s="180">
        <v>0</v>
      </c>
      <c r="BY87" s="180">
        <v>0</v>
      </c>
      <c r="BZ87" s="180">
        <v>0</v>
      </c>
      <c r="CA87" s="180">
        <v>0</v>
      </c>
      <c r="CB87" s="180">
        <v>40100</v>
      </c>
      <c r="CC87" s="180">
        <v>0</v>
      </c>
      <c r="CD87" s="180">
        <v>0</v>
      </c>
    </row>
    <row r="88" spans="1:82" x14ac:dyDescent="0.3">
      <c r="A88" s="180">
        <v>633</v>
      </c>
      <c r="C88" s="180"/>
      <c r="D88" s="180">
        <v>110117</v>
      </c>
      <c r="E88" s="180">
        <v>193020</v>
      </c>
      <c r="F88" s="180">
        <v>0</v>
      </c>
      <c r="G88" s="180">
        <v>38967</v>
      </c>
      <c r="H88" s="180">
        <v>163137</v>
      </c>
      <c r="I88" s="180">
        <v>32828</v>
      </c>
      <c r="J88" s="180">
        <v>0</v>
      </c>
      <c r="K88" s="180">
        <v>40524</v>
      </c>
      <c r="L88" s="180">
        <v>1512755</v>
      </c>
      <c r="M88" s="180">
        <v>0</v>
      </c>
      <c r="N88" s="180">
        <v>0</v>
      </c>
      <c r="O88" s="180">
        <v>0</v>
      </c>
      <c r="P88" s="180">
        <v>9910</v>
      </c>
      <c r="Q88" s="180">
        <v>338497</v>
      </c>
      <c r="R88" s="180">
        <v>0</v>
      </c>
      <c r="S88" s="180">
        <v>55616</v>
      </c>
      <c r="T88" s="180">
        <v>108162</v>
      </c>
      <c r="U88" s="180">
        <v>35286</v>
      </c>
      <c r="V88" s="180">
        <v>1181150</v>
      </c>
      <c r="W88" s="180">
        <v>0</v>
      </c>
      <c r="X88" s="180">
        <v>0</v>
      </c>
      <c r="Y88" s="180">
        <v>177856</v>
      </c>
      <c r="Z88" s="180">
        <v>3911834</v>
      </c>
      <c r="AA88" s="180">
        <v>0</v>
      </c>
      <c r="AB88" s="180">
        <v>18790</v>
      </c>
      <c r="AC88" s="180">
        <v>0</v>
      </c>
      <c r="AD88" s="180">
        <v>0</v>
      </c>
      <c r="AE88" s="180">
        <v>0</v>
      </c>
      <c r="AF88" s="180">
        <v>7372667</v>
      </c>
      <c r="AG88" s="180">
        <v>1959</v>
      </c>
      <c r="AH88" s="180">
        <v>23081</v>
      </c>
      <c r="AI88" s="180">
        <v>862695</v>
      </c>
      <c r="AJ88" s="180">
        <v>0</v>
      </c>
      <c r="AK88" s="180">
        <v>14918</v>
      </c>
      <c r="AL88" s="180">
        <v>0</v>
      </c>
      <c r="AM88" s="180">
        <v>50000</v>
      </c>
      <c r="AN88" s="180">
        <v>1187635</v>
      </c>
      <c r="AO88" s="180">
        <v>0</v>
      </c>
      <c r="AP88" s="180">
        <v>420190</v>
      </c>
      <c r="AQ88" s="180">
        <v>0</v>
      </c>
      <c r="AR88" s="180">
        <v>0</v>
      </c>
      <c r="AS88" s="180">
        <v>0</v>
      </c>
      <c r="AT88" s="180">
        <v>324993</v>
      </c>
      <c r="AU88" s="180">
        <v>65989045</v>
      </c>
      <c r="AV88" s="180">
        <v>11511047</v>
      </c>
      <c r="AW88" s="180">
        <v>209266</v>
      </c>
      <c r="AX88" s="180">
        <v>80565</v>
      </c>
      <c r="AY88" s="180">
        <v>67101</v>
      </c>
      <c r="AZ88" s="180">
        <v>140593</v>
      </c>
      <c r="BA88" s="180">
        <v>0</v>
      </c>
      <c r="BB88" s="180">
        <v>293134</v>
      </c>
      <c r="BC88" s="180">
        <v>17035</v>
      </c>
      <c r="BD88" s="180">
        <v>0</v>
      </c>
      <c r="BE88" s="180">
        <v>37765</v>
      </c>
      <c r="BF88" s="180">
        <v>2852800</v>
      </c>
      <c r="BG88" s="180">
        <v>0</v>
      </c>
      <c r="BH88" s="180">
        <v>1158820</v>
      </c>
      <c r="BI88" s="180">
        <v>150933</v>
      </c>
      <c r="BJ88" s="180">
        <v>0</v>
      </c>
      <c r="BK88" s="180">
        <v>0</v>
      </c>
      <c r="BL88" s="180">
        <v>1973726</v>
      </c>
      <c r="BM88" s="180">
        <v>7484713</v>
      </c>
      <c r="BN88" s="180">
        <v>527041</v>
      </c>
      <c r="BO88" s="180">
        <v>6021478</v>
      </c>
      <c r="BP88" s="180">
        <v>14129552</v>
      </c>
      <c r="BQ88" s="180">
        <v>30418</v>
      </c>
      <c r="BR88" s="180">
        <v>250544</v>
      </c>
      <c r="BS88" s="180">
        <v>0</v>
      </c>
      <c r="BT88" s="180">
        <v>0</v>
      </c>
      <c r="BU88" s="180">
        <v>23202</v>
      </c>
      <c r="BV88" s="180">
        <v>33108</v>
      </c>
      <c r="BW88" s="180">
        <v>163790</v>
      </c>
      <c r="BX88" s="180">
        <v>0</v>
      </c>
      <c r="BY88" s="180">
        <v>5841722</v>
      </c>
      <c r="BZ88" s="180">
        <v>76312</v>
      </c>
      <c r="CA88" s="180">
        <v>0</v>
      </c>
      <c r="CB88" s="180">
        <v>235669</v>
      </c>
      <c r="CC88" s="180">
        <v>0</v>
      </c>
      <c r="CD88" s="180">
        <v>0</v>
      </c>
    </row>
    <row r="89" spans="1:82" x14ac:dyDescent="0.3">
      <c r="A89" s="180">
        <v>634</v>
      </c>
      <c r="C89" s="180"/>
      <c r="D89" s="180">
        <v>0</v>
      </c>
      <c r="E89" s="180">
        <v>0</v>
      </c>
      <c r="F89" s="180">
        <v>0</v>
      </c>
      <c r="G89" s="180">
        <v>0</v>
      </c>
      <c r="H89" s="180">
        <v>0</v>
      </c>
      <c r="I89" s="180">
        <v>0</v>
      </c>
      <c r="J89" s="180">
        <v>0</v>
      </c>
      <c r="K89" s="180">
        <v>0</v>
      </c>
      <c r="L89" s="180">
        <v>0</v>
      </c>
      <c r="M89" s="180">
        <v>0</v>
      </c>
      <c r="N89" s="180">
        <v>0</v>
      </c>
      <c r="O89" s="180">
        <v>0</v>
      </c>
      <c r="P89" s="180">
        <v>0</v>
      </c>
      <c r="Q89" s="180">
        <v>0</v>
      </c>
      <c r="R89" s="180">
        <v>0</v>
      </c>
      <c r="S89" s="180">
        <v>0</v>
      </c>
      <c r="T89" s="180">
        <v>46475</v>
      </c>
      <c r="U89" s="180">
        <v>0</v>
      </c>
      <c r="V89" s="180">
        <v>0</v>
      </c>
      <c r="W89" s="180">
        <v>0</v>
      </c>
      <c r="X89" s="180">
        <v>0</v>
      </c>
      <c r="Y89" s="180">
        <v>0</v>
      </c>
      <c r="Z89" s="180">
        <v>0</v>
      </c>
      <c r="AA89" s="180">
        <v>0</v>
      </c>
      <c r="AB89" s="180">
        <v>0</v>
      </c>
      <c r="AC89" s="180">
        <v>0</v>
      </c>
      <c r="AD89" s="180">
        <v>0</v>
      </c>
      <c r="AE89" s="180">
        <v>0</v>
      </c>
      <c r="AF89" s="180">
        <v>0</v>
      </c>
      <c r="AG89" s="180">
        <v>0</v>
      </c>
      <c r="AH89" s="180">
        <v>0</v>
      </c>
      <c r="AI89" s="180">
        <v>0</v>
      </c>
      <c r="AJ89" s="180">
        <v>0</v>
      </c>
      <c r="AK89" s="180">
        <v>0</v>
      </c>
      <c r="AL89" s="180">
        <v>0</v>
      </c>
      <c r="AM89" s="180">
        <v>0</v>
      </c>
      <c r="AN89" s="180">
        <v>0</v>
      </c>
      <c r="AO89" s="180">
        <v>0</v>
      </c>
      <c r="AP89" s="180">
        <v>0</v>
      </c>
      <c r="AQ89" s="180">
        <v>0</v>
      </c>
      <c r="AR89" s="180">
        <v>0</v>
      </c>
      <c r="AS89" s="180">
        <v>0</v>
      </c>
      <c r="AT89" s="180">
        <v>0</v>
      </c>
      <c r="AU89" s="180">
        <v>36656545</v>
      </c>
      <c r="AV89" s="180">
        <v>0</v>
      </c>
      <c r="AW89" s="180">
        <v>0</v>
      </c>
      <c r="AX89" s="180">
        <v>0</v>
      </c>
      <c r="AY89" s="180">
        <v>0</v>
      </c>
      <c r="AZ89" s="180">
        <v>0</v>
      </c>
      <c r="BA89" s="180">
        <v>0</v>
      </c>
      <c r="BB89" s="180">
        <v>0</v>
      </c>
      <c r="BC89" s="180">
        <v>0</v>
      </c>
      <c r="BD89" s="180">
        <v>0</v>
      </c>
      <c r="BE89" s="180">
        <v>18792</v>
      </c>
      <c r="BF89" s="180">
        <v>0</v>
      </c>
      <c r="BG89" s="180">
        <v>0</v>
      </c>
      <c r="BH89" s="180">
        <v>0</v>
      </c>
      <c r="BI89" s="180">
        <v>0</v>
      </c>
      <c r="BJ89" s="180">
        <v>0</v>
      </c>
      <c r="BK89" s="180">
        <v>0</v>
      </c>
      <c r="BL89" s="180">
        <v>0</v>
      </c>
      <c r="BM89" s="180">
        <v>0</v>
      </c>
      <c r="BN89" s="180">
        <v>0</v>
      </c>
      <c r="BO89" s="180">
        <v>0</v>
      </c>
      <c r="BP89" s="180">
        <v>0</v>
      </c>
      <c r="BQ89" s="180">
        <v>0</v>
      </c>
      <c r="BR89" s="180">
        <v>0</v>
      </c>
      <c r="BS89" s="180">
        <v>0</v>
      </c>
      <c r="BT89" s="180">
        <v>0</v>
      </c>
      <c r="BU89" s="180">
        <v>0</v>
      </c>
      <c r="BV89" s="180">
        <v>0</v>
      </c>
      <c r="BW89" s="180">
        <v>0</v>
      </c>
      <c r="BX89" s="180">
        <v>0</v>
      </c>
      <c r="BY89" s="180">
        <v>0</v>
      </c>
      <c r="BZ89" s="180">
        <v>0</v>
      </c>
      <c r="CA89" s="180">
        <v>0</v>
      </c>
      <c r="CB89" s="180">
        <v>0</v>
      </c>
      <c r="CC89" s="180">
        <v>0</v>
      </c>
      <c r="CD89" s="180">
        <v>0</v>
      </c>
    </row>
    <row r="90" spans="1:82" x14ac:dyDescent="0.3">
      <c r="A90" s="180">
        <v>635</v>
      </c>
      <c r="C90" s="180"/>
      <c r="D90" s="180">
        <v>0</v>
      </c>
      <c r="E90" s="180">
        <v>0</v>
      </c>
      <c r="F90" s="180">
        <v>0</v>
      </c>
      <c r="G90" s="180">
        <v>3185</v>
      </c>
      <c r="H90" s="180">
        <v>0</v>
      </c>
      <c r="I90" s="180">
        <v>0</v>
      </c>
      <c r="J90" s="180">
        <v>0</v>
      </c>
      <c r="K90" s="180">
        <v>0</v>
      </c>
      <c r="L90" s="180">
        <v>6000</v>
      </c>
      <c r="M90" s="180">
        <v>0</v>
      </c>
      <c r="N90" s="180">
        <v>0</v>
      </c>
      <c r="O90" s="180">
        <v>0</v>
      </c>
      <c r="P90" s="180">
        <v>0</v>
      </c>
      <c r="Q90" s="180">
        <v>60000</v>
      </c>
      <c r="R90" s="180">
        <v>0</v>
      </c>
      <c r="S90" s="180">
        <v>573</v>
      </c>
      <c r="T90" s="180">
        <v>7880</v>
      </c>
      <c r="U90" s="180">
        <v>1802</v>
      </c>
      <c r="V90" s="180">
        <v>25699</v>
      </c>
      <c r="W90" s="180">
        <v>0</v>
      </c>
      <c r="X90" s="180">
        <v>0</v>
      </c>
      <c r="Y90" s="180">
        <v>0</v>
      </c>
      <c r="Z90" s="180">
        <v>30000</v>
      </c>
      <c r="AA90" s="180">
        <v>0</v>
      </c>
      <c r="AB90" s="180">
        <v>476</v>
      </c>
      <c r="AC90" s="180">
        <v>0</v>
      </c>
      <c r="AD90" s="180">
        <v>0</v>
      </c>
      <c r="AE90" s="180">
        <v>0</v>
      </c>
      <c r="AF90" s="180">
        <v>398841</v>
      </c>
      <c r="AG90" s="180">
        <v>0</v>
      </c>
      <c r="AH90" s="180">
        <v>0</v>
      </c>
      <c r="AI90" s="180">
        <v>5406</v>
      </c>
      <c r="AJ90" s="180">
        <v>0</v>
      </c>
      <c r="AK90" s="180">
        <v>0</v>
      </c>
      <c r="AL90" s="180">
        <v>0</v>
      </c>
      <c r="AM90" s="180">
        <v>0</v>
      </c>
      <c r="AN90" s="180">
        <v>32324</v>
      </c>
      <c r="AO90" s="180">
        <v>0</v>
      </c>
      <c r="AP90" s="180">
        <v>36831</v>
      </c>
      <c r="AQ90" s="180">
        <v>0</v>
      </c>
      <c r="AR90" s="180">
        <v>0</v>
      </c>
      <c r="AS90" s="180">
        <v>0</v>
      </c>
      <c r="AT90" s="180">
        <v>2500</v>
      </c>
      <c r="AU90" s="180">
        <v>1003570</v>
      </c>
      <c r="AV90" s="180">
        <v>612967</v>
      </c>
      <c r="AW90" s="180">
        <v>4000</v>
      </c>
      <c r="AX90" s="180">
        <v>0</v>
      </c>
      <c r="AY90" s="180">
        <v>0</v>
      </c>
      <c r="AZ90" s="180">
        <v>0</v>
      </c>
      <c r="BA90" s="180">
        <v>0</v>
      </c>
      <c r="BB90" s="180">
        <v>43055</v>
      </c>
      <c r="BC90" s="180">
        <v>0</v>
      </c>
      <c r="BD90" s="180">
        <v>0</v>
      </c>
      <c r="BE90" s="180">
        <v>0</v>
      </c>
      <c r="BF90" s="180">
        <v>97119</v>
      </c>
      <c r="BG90" s="180">
        <v>0</v>
      </c>
      <c r="BH90" s="180">
        <v>5421</v>
      </c>
      <c r="BI90" s="180">
        <v>13992</v>
      </c>
      <c r="BJ90" s="180">
        <v>0</v>
      </c>
      <c r="BK90" s="180">
        <v>0</v>
      </c>
      <c r="BL90" s="180">
        <v>38595</v>
      </c>
      <c r="BM90" s="180">
        <v>198969</v>
      </c>
      <c r="BN90" s="180">
        <v>2256</v>
      </c>
      <c r="BO90" s="180">
        <v>135656</v>
      </c>
      <c r="BP90" s="180">
        <v>405861</v>
      </c>
      <c r="BQ90" s="180">
        <v>0</v>
      </c>
      <c r="BR90" s="180">
        <v>54889</v>
      </c>
      <c r="BS90" s="180">
        <v>0</v>
      </c>
      <c r="BT90" s="180">
        <v>0</v>
      </c>
      <c r="BU90" s="180">
        <v>1387</v>
      </c>
      <c r="BV90" s="180">
        <v>0</v>
      </c>
      <c r="BW90" s="180">
        <v>6117</v>
      </c>
      <c r="BX90" s="180">
        <v>0</v>
      </c>
      <c r="BY90" s="180">
        <v>24109</v>
      </c>
      <c r="BZ90" s="180">
        <v>0</v>
      </c>
      <c r="CA90" s="180">
        <v>0</v>
      </c>
      <c r="CB90" s="180">
        <v>0</v>
      </c>
      <c r="CC90" s="180">
        <v>0</v>
      </c>
      <c r="CD90" s="180">
        <v>0</v>
      </c>
    </row>
    <row r="91" spans="1:82" x14ac:dyDescent="0.3">
      <c r="A91" s="180">
        <v>636</v>
      </c>
      <c r="C91" s="180"/>
      <c r="D91" s="180">
        <v>0</v>
      </c>
      <c r="E91" s="180">
        <v>0</v>
      </c>
      <c r="F91" s="180">
        <v>0</v>
      </c>
      <c r="G91" s="180">
        <v>0</v>
      </c>
      <c r="H91" s="180">
        <v>0</v>
      </c>
      <c r="I91" s="180">
        <v>0</v>
      </c>
      <c r="J91" s="180">
        <v>0</v>
      </c>
      <c r="K91" s="180">
        <v>0</v>
      </c>
      <c r="L91" s="180">
        <v>0</v>
      </c>
      <c r="M91" s="180">
        <v>0</v>
      </c>
      <c r="N91" s="180">
        <v>0</v>
      </c>
      <c r="O91" s="180">
        <v>0</v>
      </c>
      <c r="P91" s="180">
        <v>0</v>
      </c>
      <c r="Q91" s="180">
        <v>0</v>
      </c>
      <c r="R91" s="180">
        <v>0</v>
      </c>
      <c r="S91" s="180">
        <v>0</v>
      </c>
      <c r="T91" s="180">
        <v>0</v>
      </c>
      <c r="U91" s="180">
        <v>0</v>
      </c>
      <c r="V91" s="180">
        <v>0</v>
      </c>
      <c r="W91" s="180">
        <v>0</v>
      </c>
      <c r="X91" s="180">
        <v>0</v>
      </c>
      <c r="Y91" s="180">
        <v>0</v>
      </c>
      <c r="Z91" s="180">
        <v>0</v>
      </c>
      <c r="AA91" s="180">
        <v>0</v>
      </c>
      <c r="AB91" s="180">
        <v>0</v>
      </c>
      <c r="AC91" s="180">
        <v>0</v>
      </c>
      <c r="AD91" s="180">
        <v>0</v>
      </c>
      <c r="AE91" s="180">
        <v>0</v>
      </c>
      <c r="AF91" s="180">
        <v>0</v>
      </c>
      <c r="AG91" s="180">
        <v>0</v>
      </c>
      <c r="AH91" s="180">
        <v>2248</v>
      </c>
      <c r="AI91" s="180">
        <v>0</v>
      </c>
      <c r="AJ91" s="180">
        <v>0</v>
      </c>
      <c r="AK91" s="180">
        <v>0</v>
      </c>
      <c r="AL91" s="180">
        <v>0</v>
      </c>
      <c r="AM91" s="180">
        <v>0</v>
      </c>
      <c r="AN91" s="180">
        <v>0</v>
      </c>
      <c r="AO91" s="180">
        <v>0</v>
      </c>
      <c r="AP91" s="180">
        <v>0</v>
      </c>
      <c r="AQ91" s="180">
        <v>0</v>
      </c>
      <c r="AR91" s="180">
        <v>0</v>
      </c>
      <c r="AS91" s="180">
        <v>0</v>
      </c>
      <c r="AT91" s="180">
        <v>0</v>
      </c>
      <c r="AU91" s="180">
        <v>0</v>
      </c>
      <c r="AV91" s="180">
        <v>0</v>
      </c>
      <c r="AW91" s="180">
        <v>0</v>
      </c>
      <c r="AX91" s="180">
        <v>0</v>
      </c>
      <c r="AY91" s="180">
        <v>0</v>
      </c>
      <c r="AZ91" s="180">
        <v>0</v>
      </c>
      <c r="BA91" s="180">
        <v>0</v>
      </c>
      <c r="BB91" s="180">
        <v>0</v>
      </c>
      <c r="BC91" s="180">
        <v>0</v>
      </c>
      <c r="BD91" s="180">
        <v>0</v>
      </c>
      <c r="BE91" s="180">
        <v>0</v>
      </c>
      <c r="BF91" s="180">
        <v>0</v>
      </c>
      <c r="BG91" s="180">
        <v>0</v>
      </c>
      <c r="BH91" s="180">
        <v>0</v>
      </c>
      <c r="BI91" s="180">
        <v>0</v>
      </c>
      <c r="BJ91" s="180">
        <v>0</v>
      </c>
      <c r="BK91" s="180">
        <v>0</v>
      </c>
      <c r="BL91" s="180">
        <v>0</v>
      </c>
      <c r="BM91" s="180">
        <v>0</v>
      </c>
      <c r="BN91" s="180">
        <v>0</v>
      </c>
      <c r="BO91" s="180">
        <v>0</v>
      </c>
      <c r="BP91" s="180">
        <v>0</v>
      </c>
      <c r="BQ91" s="180">
        <v>0</v>
      </c>
      <c r="BR91" s="180">
        <v>0</v>
      </c>
      <c r="BS91" s="180">
        <v>0</v>
      </c>
      <c r="BT91" s="180">
        <v>0</v>
      </c>
      <c r="BU91" s="180">
        <v>0</v>
      </c>
      <c r="BV91" s="180">
        <v>0</v>
      </c>
      <c r="BW91" s="180">
        <v>0</v>
      </c>
      <c r="BX91" s="180">
        <v>0</v>
      </c>
      <c r="BY91" s="180">
        <v>0</v>
      </c>
      <c r="BZ91" s="180">
        <v>0</v>
      </c>
      <c r="CA91" s="180">
        <v>0</v>
      </c>
      <c r="CB91" s="180">
        <v>0</v>
      </c>
      <c r="CC91" s="180">
        <v>0</v>
      </c>
      <c r="CD91" s="180">
        <v>0</v>
      </c>
    </row>
    <row r="92" spans="1:82" x14ac:dyDescent="0.3">
      <c r="A92" s="180">
        <v>637</v>
      </c>
      <c r="C92" s="180"/>
      <c r="D92" s="180">
        <v>0</v>
      </c>
      <c r="E92" s="180">
        <v>0</v>
      </c>
      <c r="F92" s="180">
        <v>0</v>
      </c>
      <c r="G92" s="180">
        <v>0</v>
      </c>
      <c r="H92" s="180">
        <v>0</v>
      </c>
      <c r="I92" s="180">
        <v>0</v>
      </c>
      <c r="J92" s="180">
        <v>0</v>
      </c>
      <c r="K92" s="180">
        <v>0</v>
      </c>
      <c r="L92" s="180">
        <v>471884</v>
      </c>
      <c r="M92" s="180">
        <v>0</v>
      </c>
      <c r="N92" s="180">
        <v>0</v>
      </c>
      <c r="O92" s="180">
        <v>0</v>
      </c>
      <c r="P92" s="180">
        <v>1150</v>
      </c>
      <c r="Q92" s="180">
        <v>116347</v>
      </c>
      <c r="R92" s="180">
        <v>0</v>
      </c>
      <c r="S92" s="180">
        <v>20788</v>
      </c>
      <c r="T92" s="180">
        <v>53807</v>
      </c>
      <c r="U92" s="180">
        <v>0</v>
      </c>
      <c r="V92" s="180">
        <v>42240</v>
      </c>
      <c r="W92" s="180">
        <v>0</v>
      </c>
      <c r="X92" s="180">
        <v>0</v>
      </c>
      <c r="Y92" s="180">
        <v>16430</v>
      </c>
      <c r="Z92" s="180">
        <v>93680</v>
      </c>
      <c r="AA92" s="180">
        <v>0</v>
      </c>
      <c r="AB92" s="180">
        <v>0</v>
      </c>
      <c r="AC92" s="180">
        <v>0</v>
      </c>
      <c r="AD92" s="180">
        <v>0</v>
      </c>
      <c r="AE92" s="180">
        <v>0</v>
      </c>
      <c r="AF92" s="180">
        <v>494410</v>
      </c>
      <c r="AG92" s="180">
        <v>0</v>
      </c>
      <c r="AH92" s="180">
        <v>17201</v>
      </c>
      <c r="AI92" s="180">
        <v>64023</v>
      </c>
      <c r="AJ92" s="180">
        <v>0</v>
      </c>
      <c r="AK92" s="180">
        <v>6900</v>
      </c>
      <c r="AL92" s="180">
        <v>0</v>
      </c>
      <c r="AM92" s="180">
        <v>0</v>
      </c>
      <c r="AN92" s="180">
        <v>0</v>
      </c>
      <c r="AO92" s="180">
        <v>0</v>
      </c>
      <c r="AP92" s="180">
        <v>117386</v>
      </c>
      <c r="AQ92" s="180">
        <v>0</v>
      </c>
      <c r="AR92" s="180">
        <v>0</v>
      </c>
      <c r="AS92" s="180">
        <v>0</v>
      </c>
      <c r="AT92" s="180">
        <v>22674</v>
      </c>
      <c r="AU92" s="180">
        <v>0</v>
      </c>
      <c r="AV92" s="180">
        <v>0</v>
      </c>
      <c r="AW92" s="180">
        <v>0</v>
      </c>
      <c r="AX92" s="180">
        <v>33202</v>
      </c>
      <c r="AY92" s="180">
        <v>0</v>
      </c>
      <c r="AZ92" s="180">
        <v>0</v>
      </c>
      <c r="BA92" s="180">
        <v>0</v>
      </c>
      <c r="BB92" s="180">
        <v>0</v>
      </c>
      <c r="BC92" s="180">
        <v>6605</v>
      </c>
      <c r="BD92" s="180">
        <v>0</v>
      </c>
      <c r="BE92" s="180">
        <v>0</v>
      </c>
      <c r="BF92" s="180">
        <v>303899</v>
      </c>
      <c r="BG92" s="180">
        <v>0</v>
      </c>
      <c r="BH92" s="180">
        <v>0</v>
      </c>
      <c r="BI92" s="180">
        <v>0</v>
      </c>
      <c r="BJ92" s="180">
        <v>0</v>
      </c>
      <c r="BK92" s="180">
        <v>0</v>
      </c>
      <c r="BL92" s="180">
        <v>0</v>
      </c>
      <c r="BM92" s="180">
        <v>2958095</v>
      </c>
      <c r="BN92" s="180">
        <v>0</v>
      </c>
      <c r="BO92" s="180">
        <v>686730</v>
      </c>
      <c r="BP92" s="180">
        <v>446100</v>
      </c>
      <c r="BQ92" s="180">
        <v>19450</v>
      </c>
      <c r="BR92" s="180">
        <v>4969</v>
      </c>
      <c r="BS92" s="180">
        <v>0</v>
      </c>
      <c r="BT92" s="180">
        <v>0</v>
      </c>
      <c r="BU92" s="180">
        <v>0</v>
      </c>
      <c r="BV92" s="180">
        <v>0</v>
      </c>
      <c r="BW92" s="180">
        <v>0</v>
      </c>
      <c r="BX92" s="180">
        <v>0</v>
      </c>
      <c r="BY92" s="180">
        <v>0</v>
      </c>
      <c r="BZ92" s="180">
        <v>675</v>
      </c>
      <c r="CA92" s="180">
        <v>0</v>
      </c>
      <c r="CB92" s="180">
        <v>10390</v>
      </c>
      <c r="CC92" s="180">
        <v>0</v>
      </c>
      <c r="CD92" s="180">
        <v>0</v>
      </c>
    </row>
    <row r="93" spans="1:82" x14ac:dyDescent="0.3">
      <c r="A93" s="180">
        <v>638</v>
      </c>
      <c r="C93" s="180"/>
      <c r="D93" s="180">
        <v>0</v>
      </c>
      <c r="E93" s="180">
        <v>0</v>
      </c>
      <c r="F93" s="180">
        <v>0</v>
      </c>
      <c r="G93" s="180">
        <v>0</v>
      </c>
      <c r="H93" s="180">
        <v>0</v>
      </c>
      <c r="I93" s="180">
        <v>0</v>
      </c>
      <c r="J93" s="180">
        <v>0</v>
      </c>
      <c r="K93" s="180">
        <v>0</v>
      </c>
      <c r="L93" s="180">
        <v>0</v>
      </c>
      <c r="M93" s="180">
        <v>0</v>
      </c>
      <c r="N93" s="180">
        <v>0</v>
      </c>
      <c r="O93" s="180">
        <v>0</v>
      </c>
      <c r="P93" s="180">
        <v>0</v>
      </c>
      <c r="Q93" s="180">
        <v>0</v>
      </c>
      <c r="R93" s="180">
        <v>0</v>
      </c>
      <c r="S93" s="180">
        <v>0</v>
      </c>
      <c r="T93" s="180">
        <v>0</v>
      </c>
      <c r="U93" s="180">
        <v>0</v>
      </c>
      <c r="V93" s="180">
        <v>0</v>
      </c>
      <c r="W93" s="180">
        <v>0</v>
      </c>
      <c r="X93" s="180">
        <v>0</v>
      </c>
      <c r="Y93" s="180">
        <v>0</v>
      </c>
      <c r="Z93" s="180">
        <v>0</v>
      </c>
      <c r="AA93" s="180">
        <v>0</v>
      </c>
      <c r="AB93" s="180">
        <v>0</v>
      </c>
      <c r="AC93" s="180">
        <v>0</v>
      </c>
      <c r="AD93" s="180">
        <v>0</v>
      </c>
      <c r="AE93" s="180">
        <v>0</v>
      </c>
      <c r="AF93" s="180">
        <v>0</v>
      </c>
      <c r="AG93" s="180">
        <v>0</v>
      </c>
      <c r="AH93" s="180">
        <v>0</v>
      </c>
      <c r="AI93" s="180">
        <v>0</v>
      </c>
      <c r="AJ93" s="180">
        <v>0</v>
      </c>
      <c r="AK93" s="180">
        <v>0</v>
      </c>
      <c r="AL93" s="180">
        <v>0</v>
      </c>
      <c r="AM93" s="180">
        <v>0</v>
      </c>
      <c r="AN93" s="180">
        <v>0</v>
      </c>
      <c r="AO93" s="180">
        <v>0</v>
      </c>
      <c r="AP93" s="180">
        <v>0</v>
      </c>
      <c r="AQ93" s="180">
        <v>0</v>
      </c>
      <c r="AR93" s="180">
        <v>0</v>
      </c>
      <c r="AS93" s="180">
        <v>0</v>
      </c>
      <c r="AT93" s="180">
        <v>0</v>
      </c>
      <c r="AU93" s="180">
        <v>0</v>
      </c>
      <c r="AV93" s="180">
        <v>0</v>
      </c>
      <c r="AW93" s="180">
        <v>0</v>
      </c>
      <c r="AX93" s="180">
        <v>0</v>
      </c>
      <c r="AY93" s="180">
        <v>0</v>
      </c>
      <c r="AZ93" s="180">
        <v>0</v>
      </c>
      <c r="BA93" s="180">
        <v>0</v>
      </c>
      <c r="BB93" s="180">
        <v>0</v>
      </c>
      <c r="BC93" s="180">
        <v>0</v>
      </c>
      <c r="BD93" s="180">
        <v>0</v>
      </c>
      <c r="BE93" s="180">
        <v>0</v>
      </c>
      <c r="BF93" s="180">
        <v>0</v>
      </c>
      <c r="BG93" s="180">
        <v>0</v>
      </c>
      <c r="BH93" s="180">
        <v>0</v>
      </c>
      <c r="BI93" s="180">
        <v>0</v>
      </c>
      <c r="BJ93" s="180">
        <v>0</v>
      </c>
      <c r="BK93" s="180">
        <v>0</v>
      </c>
      <c r="BL93" s="180">
        <v>0</v>
      </c>
      <c r="BM93" s="180">
        <v>0</v>
      </c>
      <c r="BN93" s="180">
        <v>0</v>
      </c>
      <c r="BO93" s="180">
        <v>0</v>
      </c>
      <c r="BP93" s="180">
        <v>0</v>
      </c>
      <c r="BQ93" s="180">
        <v>0</v>
      </c>
      <c r="BR93" s="180">
        <v>0</v>
      </c>
      <c r="BS93" s="180">
        <v>0</v>
      </c>
      <c r="BT93" s="180">
        <v>0</v>
      </c>
      <c r="BU93" s="180">
        <v>0</v>
      </c>
      <c r="BV93" s="180">
        <v>0</v>
      </c>
      <c r="BW93" s="180">
        <v>0</v>
      </c>
      <c r="BX93" s="180">
        <v>0</v>
      </c>
      <c r="BY93" s="180">
        <v>0</v>
      </c>
      <c r="BZ93" s="180">
        <v>0</v>
      </c>
      <c r="CA93" s="180">
        <v>0</v>
      </c>
      <c r="CB93" s="180">
        <v>0</v>
      </c>
      <c r="CC93" s="180">
        <v>0</v>
      </c>
      <c r="CD93" s="180">
        <v>0</v>
      </c>
    </row>
    <row r="94" spans="1:82" x14ac:dyDescent="0.3">
      <c r="A94" s="180">
        <v>383</v>
      </c>
      <c r="C94" s="180"/>
      <c r="D94" s="180">
        <v>0</v>
      </c>
      <c r="E94" s="180">
        <v>0</v>
      </c>
      <c r="F94" s="180">
        <v>0</v>
      </c>
      <c r="G94" s="180">
        <v>0</v>
      </c>
      <c r="H94" s="180">
        <v>0</v>
      </c>
      <c r="I94" s="180">
        <v>0</v>
      </c>
      <c r="J94" s="180">
        <v>0</v>
      </c>
      <c r="K94" s="180">
        <v>0</v>
      </c>
      <c r="L94" s="180">
        <v>0</v>
      </c>
      <c r="M94" s="180">
        <v>0</v>
      </c>
      <c r="N94" s="180">
        <v>0</v>
      </c>
      <c r="O94" s="180">
        <v>0</v>
      </c>
      <c r="P94" s="180">
        <v>0</v>
      </c>
      <c r="Q94" s="180">
        <v>0</v>
      </c>
      <c r="R94" s="180">
        <v>0</v>
      </c>
      <c r="S94" s="180">
        <v>0</v>
      </c>
      <c r="T94" s="180">
        <v>0</v>
      </c>
      <c r="U94" s="180">
        <v>0</v>
      </c>
      <c r="V94" s="180">
        <v>0</v>
      </c>
      <c r="W94" s="180">
        <v>0</v>
      </c>
      <c r="X94" s="180">
        <v>0</v>
      </c>
      <c r="Y94" s="180">
        <v>0</v>
      </c>
      <c r="Z94" s="180">
        <v>0</v>
      </c>
      <c r="AA94" s="180">
        <v>0</v>
      </c>
      <c r="AB94" s="180">
        <v>0</v>
      </c>
      <c r="AC94" s="180">
        <v>0</v>
      </c>
      <c r="AD94" s="180">
        <v>0</v>
      </c>
      <c r="AE94" s="180">
        <v>0</v>
      </c>
      <c r="AF94" s="180">
        <v>86248</v>
      </c>
      <c r="AG94" s="180">
        <v>0</v>
      </c>
      <c r="AH94" s="180">
        <v>0</v>
      </c>
      <c r="AI94" s="180">
        <v>0</v>
      </c>
      <c r="AJ94" s="180">
        <v>0</v>
      </c>
      <c r="AK94" s="180">
        <v>0</v>
      </c>
      <c r="AL94" s="180">
        <v>0</v>
      </c>
      <c r="AM94" s="180">
        <v>0</v>
      </c>
      <c r="AN94" s="180">
        <v>0</v>
      </c>
      <c r="AO94" s="180">
        <v>0</v>
      </c>
      <c r="AP94" s="180">
        <v>0</v>
      </c>
      <c r="AQ94" s="180">
        <v>0</v>
      </c>
      <c r="AR94" s="180">
        <v>0</v>
      </c>
      <c r="AS94" s="180">
        <v>0</v>
      </c>
      <c r="AT94" s="180">
        <v>0</v>
      </c>
      <c r="AU94" s="180">
        <v>0</v>
      </c>
      <c r="AV94" s="180">
        <v>28680</v>
      </c>
      <c r="AW94" s="180">
        <v>0</v>
      </c>
      <c r="AX94" s="180">
        <v>0</v>
      </c>
      <c r="AY94" s="180">
        <v>0</v>
      </c>
      <c r="AZ94" s="180">
        <v>0</v>
      </c>
      <c r="BA94" s="180">
        <v>0</v>
      </c>
      <c r="BB94" s="180">
        <v>0</v>
      </c>
      <c r="BC94" s="180">
        <v>0</v>
      </c>
      <c r="BD94" s="180">
        <v>0</v>
      </c>
      <c r="BE94" s="180">
        <v>0</v>
      </c>
      <c r="BF94" s="180">
        <v>0</v>
      </c>
      <c r="BG94" s="180">
        <v>0</v>
      </c>
      <c r="BH94" s="180">
        <v>0</v>
      </c>
      <c r="BI94" s="180">
        <v>0</v>
      </c>
      <c r="BJ94" s="180">
        <v>0</v>
      </c>
      <c r="BK94" s="180">
        <v>0</v>
      </c>
      <c r="BL94" s="180">
        <v>0</v>
      </c>
      <c r="BM94" s="180">
        <v>0</v>
      </c>
      <c r="BN94" s="180">
        <v>0</v>
      </c>
      <c r="BO94" s="180">
        <v>110027</v>
      </c>
      <c r="BP94" s="180">
        <v>0</v>
      </c>
      <c r="BQ94" s="180">
        <v>0</v>
      </c>
      <c r="BR94" s="180">
        <v>0</v>
      </c>
      <c r="BS94" s="180">
        <v>0</v>
      </c>
      <c r="BT94" s="180">
        <v>0</v>
      </c>
      <c r="BU94" s="180">
        <v>0</v>
      </c>
      <c r="BV94" s="180">
        <v>0</v>
      </c>
      <c r="BW94" s="180">
        <v>0</v>
      </c>
      <c r="BX94" s="180">
        <v>0</v>
      </c>
      <c r="BY94" s="180">
        <v>0</v>
      </c>
      <c r="BZ94" s="180">
        <v>0</v>
      </c>
      <c r="CA94" s="180">
        <v>0</v>
      </c>
      <c r="CB94" s="180">
        <v>0</v>
      </c>
      <c r="CC94" s="180">
        <v>0</v>
      </c>
      <c r="CD94" s="180">
        <v>0</v>
      </c>
    </row>
    <row r="95" spans="1:82" x14ac:dyDescent="0.3">
      <c r="A95" s="180">
        <v>349</v>
      </c>
      <c r="C95" s="180"/>
      <c r="D95" s="180">
        <v>118455</v>
      </c>
      <c r="E95" s="180">
        <v>3507212</v>
      </c>
      <c r="F95" s="180">
        <v>0</v>
      </c>
      <c r="G95" s="180">
        <v>846996</v>
      </c>
      <c r="H95" s="180">
        <v>1397166</v>
      </c>
      <c r="I95" s="180">
        <v>35631</v>
      </c>
      <c r="J95" s="180">
        <v>0</v>
      </c>
      <c r="K95" s="180">
        <v>1965858</v>
      </c>
      <c r="L95" s="180">
        <v>12173097</v>
      </c>
      <c r="M95" s="180">
        <v>0</v>
      </c>
      <c r="N95" s="180">
        <v>0</v>
      </c>
      <c r="O95" s="180">
        <v>0</v>
      </c>
      <c r="P95" s="180">
        <v>9910</v>
      </c>
      <c r="Q95" s="180">
        <v>4864841</v>
      </c>
      <c r="R95" s="180">
        <v>0</v>
      </c>
      <c r="S95" s="180">
        <v>294679</v>
      </c>
      <c r="T95" s="180">
        <v>769936</v>
      </c>
      <c r="U95" s="180">
        <v>100362</v>
      </c>
      <c r="V95" s="180">
        <v>8826671</v>
      </c>
      <c r="W95" s="180">
        <v>0</v>
      </c>
      <c r="X95" s="180">
        <v>0</v>
      </c>
      <c r="Y95" s="180">
        <v>1194054</v>
      </c>
      <c r="Z95" s="180">
        <v>41449027</v>
      </c>
      <c r="AA95" s="180">
        <v>0</v>
      </c>
      <c r="AB95" s="180">
        <v>234683</v>
      </c>
      <c r="AC95" s="180">
        <v>0</v>
      </c>
      <c r="AD95" s="180">
        <v>0</v>
      </c>
      <c r="AE95" s="180">
        <v>0</v>
      </c>
      <c r="AF95" s="180">
        <v>73455616</v>
      </c>
      <c r="AG95" s="180">
        <v>1959</v>
      </c>
      <c r="AH95" s="180">
        <v>25529</v>
      </c>
      <c r="AI95" s="180">
        <v>4289222</v>
      </c>
      <c r="AJ95" s="180">
        <v>0</v>
      </c>
      <c r="AK95" s="180">
        <v>14918</v>
      </c>
      <c r="AL95" s="180">
        <v>0</v>
      </c>
      <c r="AM95" s="180">
        <v>2651031</v>
      </c>
      <c r="AN95" s="180">
        <v>11385219</v>
      </c>
      <c r="AO95" s="180">
        <v>0</v>
      </c>
      <c r="AP95" s="180">
        <v>2936258</v>
      </c>
      <c r="AQ95" s="180">
        <v>0</v>
      </c>
      <c r="AR95" s="180">
        <v>0</v>
      </c>
      <c r="AS95" s="180">
        <v>0</v>
      </c>
      <c r="AT95" s="180">
        <v>330838</v>
      </c>
      <c r="AU95" s="180">
        <v>369437921</v>
      </c>
      <c r="AV95" s="180">
        <v>132181057</v>
      </c>
      <c r="AW95" s="180">
        <v>1008462</v>
      </c>
      <c r="AX95" s="180">
        <v>477466</v>
      </c>
      <c r="AY95" s="180">
        <v>171607</v>
      </c>
      <c r="AZ95" s="180">
        <v>140593</v>
      </c>
      <c r="BA95" s="180">
        <v>0</v>
      </c>
      <c r="BB95" s="180">
        <v>3828064</v>
      </c>
      <c r="BC95" s="180">
        <v>220035</v>
      </c>
      <c r="BD95" s="180">
        <v>0</v>
      </c>
      <c r="BE95" s="180">
        <v>298181</v>
      </c>
      <c r="BF95" s="180">
        <v>17511095</v>
      </c>
      <c r="BG95" s="180">
        <v>0</v>
      </c>
      <c r="BH95" s="180">
        <v>15043181</v>
      </c>
      <c r="BI95" s="180">
        <v>1560605</v>
      </c>
      <c r="BJ95" s="180">
        <v>0</v>
      </c>
      <c r="BK95" s="180">
        <v>0</v>
      </c>
      <c r="BL95" s="180">
        <v>25013164</v>
      </c>
      <c r="BM95" s="180">
        <v>33691634</v>
      </c>
      <c r="BN95" s="180">
        <v>6939153</v>
      </c>
      <c r="BO95" s="180">
        <v>31775810</v>
      </c>
      <c r="BP95" s="180">
        <v>172977918</v>
      </c>
      <c r="BQ95" s="180">
        <v>30418</v>
      </c>
      <c r="BR95" s="180">
        <v>1425903</v>
      </c>
      <c r="BS95" s="180">
        <v>0</v>
      </c>
      <c r="BT95" s="180">
        <v>0</v>
      </c>
      <c r="BU95" s="180">
        <v>44580</v>
      </c>
      <c r="BV95" s="180">
        <v>33108</v>
      </c>
      <c r="BW95" s="180">
        <v>737259</v>
      </c>
      <c r="BX95" s="180">
        <v>0</v>
      </c>
      <c r="BY95" s="180">
        <v>40629252</v>
      </c>
      <c r="BZ95" s="180">
        <v>515841</v>
      </c>
      <c r="CA95" s="180">
        <v>0</v>
      </c>
      <c r="CB95" s="180">
        <v>316169</v>
      </c>
      <c r="CC95" s="180">
        <v>0</v>
      </c>
      <c r="CD95" s="180">
        <v>0</v>
      </c>
    </row>
    <row r="96" spans="1:82" x14ac:dyDescent="0.3">
      <c r="A96" s="180">
        <v>375</v>
      </c>
      <c r="C96" s="180"/>
      <c r="D96" s="180">
        <v>177203</v>
      </c>
      <c r="E96" s="180">
        <v>-375557</v>
      </c>
      <c r="F96" s="180">
        <v>0</v>
      </c>
      <c r="G96" s="180">
        <v>645232</v>
      </c>
      <c r="H96" s="180">
        <v>660920</v>
      </c>
      <c r="I96" s="180">
        <v>131981</v>
      </c>
      <c r="J96" s="180">
        <v>0</v>
      </c>
      <c r="K96" s="180">
        <v>57554</v>
      </c>
      <c r="L96" s="180">
        <v>3253634</v>
      </c>
      <c r="M96" s="180">
        <v>0</v>
      </c>
      <c r="N96" s="180">
        <v>0</v>
      </c>
      <c r="O96" s="180">
        <v>0</v>
      </c>
      <c r="P96" s="180">
        <v>7974</v>
      </c>
      <c r="Q96" s="180">
        <v>3612510</v>
      </c>
      <c r="R96" s="180">
        <v>0</v>
      </c>
      <c r="S96" s="180">
        <v>332448</v>
      </c>
      <c r="T96" s="180">
        <v>1116895</v>
      </c>
      <c r="U96" s="180">
        <v>751165</v>
      </c>
      <c r="V96" s="180">
        <v>6308124</v>
      </c>
      <c r="W96" s="180">
        <v>0</v>
      </c>
      <c r="X96" s="180">
        <v>0</v>
      </c>
      <c r="Y96" s="180">
        <v>20266</v>
      </c>
      <c r="Z96" s="180">
        <v>23232760</v>
      </c>
      <c r="AA96" s="180">
        <v>28398</v>
      </c>
      <c r="AB96" s="180">
        <v>623314</v>
      </c>
      <c r="AC96" s="180">
        <v>0</v>
      </c>
      <c r="AD96" s="180">
        <v>0</v>
      </c>
      <c r="AE96" s="180">
        <v>0</v>
      </c>
      <c r="AF96" s="180">
        <v>19300448</v>
      </c>
      <c r="AG96" s="180">
        <v>160</v>
      </c>
      <c r="AH96" s="180">
        <v>124519</v>
      </c>
      <c r="AI96" s="180">
        <v>1778974</v>
      </c>
      <c r="AJ96" s="180">
        <v>94809</v>
      </c>
      <c r="AK96" s="180">
        <v>47713</v>
      </c>
      <c r="AL96" s="180">
        <v>0</v>
      </c>
      <c r="AM96" s="180">
        <v>3764231</v>
      </c>
      <c r="AN96" s="180">
        <v>11247079</v>
      </c>
      <c r="AO96" s="180">
        <v>0</v>
      </c>
      <c r="AP96" s="180">
        <v>2590262</v>
      </c>
      <c r="AQ96" s="180">
        <v>0</v>
      </c>
      <c r="AR96" s="180">
        <v>0</v>
      </c>
      <c r="AS96" s="180">
        <v>0</v>
      </c>
      <c r="AT96" s="180">
        <v>136406</v>
      </c>
      <c r="AU96" s="180">
        <v>33048550</v>
      </c>
      <c r="AV96" s="180">
        <v>20003777</v>
      </c>
      <c r="AW96" s="180">
        <v>632089</v>
      </c>
      <c r="AX96" s="180">
        <v>72474</v>
      </c>
      <c r="AY96" s="180">
        <v>68516</v>
      </c>
      <c r="AZ96" s="180">
        <v>-96231</v>
      </c>
      <c r="BA96" s="180">
        <v>0</v>
      </c>
      <c r="BB96" s="180">
        <v>1533798</v>
      </c>
      <c r="BC96" s="180">
        <v>453822</v>
      </c>
      <c r="BD96" s="180">
        <v>0</v>
      </c>
      <c r="BE96" s="180">
        <v>118789</v>
      </c>
      <c r="BF96" s="180">
        <v>8260304</v>
      </c>
      <c r="BG96" s="180">
        <v>0</v>
      </c>
      <c r="BH96" s="180">
        <v>9279505</v>
      </c>
      <c r="BI96" s="180">
        <v>489701</v>
      </c>
      <c r="BJ96" s="180">
        <v>0</v>
      </c>
      <c r="BK96" s="180">
        <v>0</v>
      </c>
      <c r="BL96" s="180">
        <v>31052052</v>
      </c>
      <c r="BM96" s="180">
        <v>12261564</v>
      </c>
      <c r="BN96" s="180">
        <v>840663</v>
      </c>
      <c r="BO96" s="180">
        <v>30927251</v>
      </c>
      <c r="BP96" s="180">
        <v>40189584</v>
      </c>
      <c r="BQ96" s="180">
        <v>252337</v>
      </c>
      <c r="BR96" s="180">
        <v>2298744</v>
      </c>
      <c r="BS96" s="180">
        <v>0</v>
      </c>
      <c r="BT96" s="180">
        <v>0</v>
      </c>
      <c r="BU96" s="180">
        <v>295151</v>
      </c>
      <c r="BV96" s="180">
        <v>6929</v>
      </c>
      <c r="BW96" s="180">
        <v>1824617</v>
      </c>
      <c r="BX96" s="180">
        <v>0</v>
      </c>
      <c r="BY96" s="180">
        <v>41446752</v>
      </c>
      <c r="BZ96" s="180">
        <v>523100</v>
      </c>
      <c r="CA96" s="180">
        <v>0</v>
      </c>
      <c r="CB96" s="180">
        <v>213731</v>
      </c>
      <c r="CC96" s="180">
        <v>0</v>
      </c>
      <c r="CD96" s="180">
        <v>0</v>
      </c>
    </row>
    <row r="97" spans="1:82" x14ac:dyDescent="0.3">
      <c r="A97" s="180">
        <v>83</v>
      </c>
      <c r="C97" s="180"/>
      <c r="D97" s="180">
        <v>10194660</v>
      </c>
      <c r="E97" s="180">
        <v>6521409</v>
      </c>
      <c r="F97" s="180">
        <v>0</v>
      </c>
      <c r="G97" s="180">
        <v>8848807</v>
      </c>
      <c r="H97" s="180">
        <v>4019125</v>
      </c>
      <c r="I97" s="180">
        <v>444190</v>
      </c>
      <c r="J97" s="180">
        <v>0</v>
      </c>
      <c r="K97" s="180">
        <v>2896606</v>
      </c>
      <c r="L97" s="180">
        <v>32579051</v>
      </c>
      <c r="M97" s="180">
        <v>0</v>
      </c>
      <c r="N97" s="180">
        <v>0</v>
      </c>
      <c r="O97" s="180">
        <v>0</v>
      </c>
      <c r="P97" s="180">
        <v>3195881</v>
      </c>
      <c r="Q97" s="180">
        <v>41472049</v>
      </c>
      <c r="R97" s="180">
        <v>0</v>
      </c>
      <c r="S97" s="180">
        <v>3778859</v>
      </c>
      <c r="T97" s="180">
        <v>3067323</v>
      </c>
      <c r="U97" s="180">
        <v>1842687</v>
      </c>
      <c r="V97" s="180">
        <v>23504372</v>
      </c>
      <c r="W97" s="180">
        <v>0</v>
      </c>
      <c r="X97" s="180">
        <v>0</v>
      </c>
      <c r="Y97" s="180">
        <v>9354264</v>
      </c>
      <c r="Z97" s="180">
        <v>113314543</v>
      </c>
      <c r="AA97" s="180">
        <v>1574664</v>
      </c>
      <c r="AB97" s="180">
        <v>3942394</v>
      </c>
      <c r="AC97" s="180">
        <v>0</v>
      </c>
      <c r="AD97" s="180">
        <v>0</v>
      </c>
      <c r="AE97" s="180">
        <v>0</v>
      </c>
      <c r="AF97" s="180">
        <v>217030679</v>
      </c>
      <c r="AG97" s="180">
        <v>160</v>
      </c>
      <c r="AH97" s="180">
        <v>920735</v>
      </c>
      <c r="AI97" s="180">
        <v>3402610</v>
      </c>
      <c r="AJ97" s="180">
        <v>1476037</v>
      </c>
      <c r="AK97" s="180">
        <v>272102</v>
      </c>
      <c r="AL97" s="180">
        <v>0</v>
      </c>
      <c r="AM97" s="180">
        <v>4560582</v>
      </c>
      <c r="AN97" s="180">
        <v>51650960</v>
      </c>
      <c r="AO97" s="180">
        <v>0</v>
      </c>
      <c r="AP97" s="180">
        <v>13264219</v>
      </c>
      <c r="AQ97" s="180">
        <v>0</v>
      </c>
      <c r="AR97" s="180">
        <v>0</v>
      </c>
      <c r="AS97" s="180">
        <v>0</v>
      </c>
      <c r="AT97" s="180">
        <v>3903294</v>
      </c>
      <c r="AU97" s="180">
        <v>626456792</v>
      </c>
      <c r="AV97" s="180">
        <v>203766456</v>
      </c>
      <c r="AW97" s="180">
        <v>3402474</v>
      </c>
      <c r="AX97" s="180">
        <v>2198554</v>
      </c>
      <c r="AY97" s="180">
        <v>1705296</v>
      </c>
      <c r="AZ97" s="180">
        <v>3068035</v>
      </c>
      <c r="BA97" s="180">
        <v>0</v>
      </c>
      <c r="BB97" s="180">
        <v>5743784</v>
      </c>
      <c r="BC97" s="180">
        <v>3201683</v>
      </c>
      <c r="BD97" s="180">
        <v>0</v>
      </c>
      <c r="BE97" s="180">
        <v>431689</v>
      </c>
      <c r="BF97" s="180">
        <v>32462567</v>
      </c>
      <c r="BG97" s="180">
        <v>0</v>
      </c>
      <c r="BH97" s="180">
        <v>20193467</v>
      </c>
      <c r="BI97" s="180">
        <v>3663387</v>
      </c>
      <c r="BJ97" s="180">
        <v>0</v>
      </c>
      <c r="BK97" s="180">
        <v>0</v>
      </c>
      <c r="BL97" s="180">
        <v>102519969</v>
      </c>
      <c r="BM97" s="180">
        <v>78422508</v>
      </c>
      <c r="BN97" s="180">
        <v>5722051</v>
      </c>
      <c r="BO97" s="180">
        <v>136392900</v>
      </c>
      <c r="BP97" s="180">
        <v>222405888</v>
      </c>
      <c r="BQ97" s="180">
        <v>5681415</v>
      </c>
      <c r="BR97" s="180">
        <v>27637399</v>
      </c>
      <c r="BS97" s="180">
        <v>0</v>
      </c>
      <c r="BT97" s="180">
        <v>0</v>
      </c>
      <c r="BU97" s="180">
        <v>2570164</v>
      </c>
      <c r="BV97" s="180">
        <v>3148942</v>
      </c>
      <c r="BW97" s="180">
        <v>20751591</v>
      </c>
      <c r="BX97" s="180">
        <v>0</v>
      </c>
      <c r="BY97" s="180">
        <v>130377905</v>
      </c>
      <c r="BZ97" s="180">
        <v>1076109</v>
      </c>
      <c r="CA97" s="180">
        <v>0</v>
      </c>
      <c r="CB97" s="180">
        <v>1499915</v>
      </c>
      <c r="CC97" s="180">
        <v>0</v>
      </c>
      <c r="CD97" s="180">
        <v>0</v>
      </c>
    </row>
    <row r="98" spans="1:82" s="968" customFormat="1" x14ac:dyDescent="0.3">
      <c r="B98" s="968" t="s">
        <v>2969</v>
      </c>
    </row>
    <row r="99" spans="1:82" x14ac:dyDescent="0.3">
      <c r="A99" s="180">
        <v>90</v>
      </c>
      <c r="C99" s="180"/>
      <c r="D99" s="180">
        <v>0</v>
      </c>
      <c r="E99" s="180">
        <v>0</v>
      </c>
      <c r="F99" s="180">
        <v>0</v>
      </c>
      <c r="G99" s="180">
        <v>0</v>
      </c>
      <c r="H99" s="180">
        <v>0</v>
      </c>
      <c r="I99" s="180">
        <v>0</v>
      </c>
      <c r="J99" s="180">
        <v>0</v>
      </c>
      <c r="K99" s="180">
        <v>0</v>
      </c>
      <c r="L99" s="180">
        <v>208340</v>
      </c>
      <c r="M99" s="180">
        <v>0</v>
      </c>
      <c r="N99" s="180">
        <v>0</v>
      </c>
      <c r="O99" s="180">
        <v>0</v>
      </c>
      <c r="P99" s="180">
        <v>0</v>
      </c>
      <c r="Q99" s="180">
        <v>5320031</v>
      </c>
      <c r="R99" s="180">
        <v>0</v>
      </c>
      <c r="S99" s="180">
        <v>1027564</v>
      </c>
      <c r="T99" s="180">
        <v>0</v>
      </c>
      <c r="U99" s="180">
        <v>0</v>
      </c>
      <c r="V99" s="180">
        <v>0</v>
      </c>
      <c r="W99" s="180">
        <v>0</v>
      </c>
      <c r="X99" s="180">
        <v>0</v>
      </c>
      <c r="Y99" s="180">
        <v>172711</v>
      </c>
      <c r="Z99" s="180">
        <v>0</v>
      </c>
      <c r="AA99" s="180">
        <v>0</v>
      </c>
      <c r="AB99" s="180">
        <v>0</v>
      </c>
      <c r="AC99" s="180">
        <v>0</v>
      </c>
      <c r="AD99" s="180">
        <v>0</v>
      </c>
      <c r="AE99" s="180">
        <v>0</v>
      </c>
      <c r="AF99" s="180">
        <v>48114072</v>
      </c>
      <c r="AG99" s="180">
        <v>0</v>
      </c>
      <c r="AH99" s="180">
        <v>0</v>
      </c>
      <c r="AI99" s="180">
        <v>0</v>
      </c>
      <c r="AJ99" s="180">
        <v>0</v>
      </c>
      <c r="AK99" s="180">
        <v>0</v>
      </c>
      <c r="AL99" s="180">
        <v>0</v>
      </c>
      <c r="AM99" s="180">
        <v>0</v>
      </c>
      <c r="AN99" s="180">
        <v>0</v>
      </c>
      <c r="AO99" s="180">
        <v>0</v>
      </c>
      <c r="AP99" s="180">
        <v>5781718</v>
      </c>
      <c r="AQ99" s="180">
        <v>0</v>
      </c>
      <c r="AR99" s="180">
        <v>0</v>
      </c>
      <c r="AS99" s="180">
        <v>0</v>
      </c>
      <c r="AT99" s="180">
        <v>0</v>
      </c>
      <c r="AU99" s="180">
        <v>0</v>
      </c>
      <c r="AV99" s="180">
        <v>50641660</v>
      </c>
      <c r="AW99" s="180">
        <v>0</v>
      </c>
      <c r="AX99" s="180">
        <v>0</v>
      </c>
      <c r="AY99" s="180">
        <v>0</v>
      </c>
      <c r="AZ99" s="180">
        <v>0</v>
      </c>
      <c r="BA99" s="180">
        <v>0</v>
      </c>
      <c r="BB99" s="180">
        <v>0</v>
      </c>
      <c r="BC99" s="180">
        <v>0</v>
      </c>
      <c r="BD99" s="180">
        <v>0</v>
      </c>
      <c r="BE99" s="180">
        <v>0</v>
      </c>
      <c r="BF99" s="180">
        <v>0</v>
      </c>
      <c r="BG99" s="180">
        <v>0</v>
      </c>
      <c r="BH99" s="180">
        <v>0</v>
      </c>
      <c r="BI99" s="180">
        <v>0</v>
      </c>
      <c r="BJ99" s="180">
        <v>0</v>
      </c>
      <c r="BK99" s="180">
        <v>0</v>
      </c>
      <c r="BL99" s="180">
        <v>0</v>
      </c>
      <c r="BM99" s="180">
        <v>0</v>
      </c>
      <c r="BN99" s="180">
        <v>910821</v>
      </c>
      <c r="BO99" s="180">
        <v>0</v>
      </c>
      <c r="BP99" s="180">
        <v>58629076</v>
      </c>
      <c r="BQ99" s="180">
        <v>0</v>
      </c>
      <c r="BR99" s="180">
        <v>6340850</v>
      </c>
      <c r="BS99" s="180">
        <v>0</v>
      </c>
      <c r="BT99" s="180">
        <v>0</v>
      </c>
      <c r="BU99" s="180">
        <v>368572</v>
      </c>
      <c r="BV99" s="180">
        <v>0</v>
      </c>
      <c r="BW99" s="180">
        <v>0</v>
      </c>
      <c r="BX99" s="180">
        <v>0</v>
      </c>
      <c r="BY99" s="180">
        <v>0</v>
      </c>
      <c r="BZ99" s="180">
        <v>274196</v>
      </c>
      <c r="CA99" s="180">
        <v>0</v>
      </c>
      <c r="CB99" s="180">
        <v>0</v>
      </c>
      <c r="CC99" s="180">
        <v>0</v>
      </c>
      <c r="CD99" s="180">
        <v>7477500</v>
      </c>
    </row>
    <row r="100" spans="1:82" x14ac:dyDescent="0.3">
      <c r="A100" s="180">
        <v>91</v>
      </c>
      <c r="C100" s="180"/>
      <c r="D100" s="180">
        <v>0</v>
      </c>
      <c r="E100" s="180">
        <v>0</v>
      </c>
      <c r="F100" s="180">
        <v>0</v>
      </c>
      <c r="G100" s="180">
        <v>0</v>
      </c>
      <c r="H100" s="180">
        <v>0</v>
      </c>
      <c r="I100" s="180">
        <v>0</v>
      </c>
      <c r="J100" s="180">
        <v>0</v>
      </c>
      <c r="K100" s="180">
        <v>0</v>
      </c>
      <c r="L100" s="180">
        <v>860757</v>
      </c>
      <c r="M100" s="180">
        <v>0</v>
      </c>
      <c r="N100" s="180">
        <v>0</v>
      </c>
      <c r="O100" s="180">
        <v>0</v>
      </c>
      <c r="P100" s="180">
        <v>0</v>
      </c>
      <c r="Q100" s="180">
        <v>1606334</v>
      </c>
      <c r="R100" s="180">
        <v>0</v>
      </c>
      <c r="S100" s="180">
        <v>42990</v>
      </c>
      <c r="T100" s="180">
        <v>0</v>
      </c>
      <c r="U100" s="180">
        <v>0</v>
      </c>
      <c r="V100" s="180">
        <v>0</v>
      </c>
      <c r="W100" s="180">
        <v>0</v>
      </c>
      <c r="X100" s="180">
        <v>0</v>
      </c>
      <c r="Y100" s="180">
        <v>129334</v>
      </c>
      <c r="Z100" s="180">
        <v>0</v>
      </c>
      <c r="AA100" s="180">
        <v>0</v>
      </c>
      <c r="AB100" s="180">
        <v>0</v>
      </c>
      <c r="AC100" s="180">
        <v>0</v>
      </c>
      <c r="AD100" s="180">
        <v>0</v>
      </c>
      <c r="AE100" s="180">
        <v>0</v>
      </c>
      <c r="AF100" s="180">
        <v>8596226</v>
      </c>
      <c r="AG100" s="180">
        <v>0</v>
      </c>
      <c r="AH100" s="180">
        <v>0</v>
      </c>
      <c r="AI100" s="180">
        <v>0</v>
      </c>
      <c r="AJ100" s="180">
        <v>0</v>
      </c>
      <c r="AK100" s="180">
        <v>0</v>
      </c>
      <c r="AL100" s="180">
        <v>0</v>
      </c>
      <c r="AM100" s="180">
        <v>0</v>
      </c>
      <c r="AN100" s="180">
        <v>0</v>
      </c>
      <c r="AO100" s="180">
        <v>0</v>
      </c>
      <c r="AP100" s="180">
        <v>854762</v>
      </c>
      <c r="AQ100" s="180">
        <v>0</v>
      </c>
      <c r="AR100" s="180">
        <v>0</v>
      </c>
      <c r="AS100" s="180">
        <v>0</v>
      </c>
      <c r="AT100" s="180">
        <v>0</v>
      </c>
      <c r="AU100" s="180">
        <v>0</v>
      </c>
      <c r="AV100" s="180">
        <v>17523224</v>
      </c>
      <c r="AW100" s="180">
        <v>0</v>
      </c>
      <c r="AX100" s="180">
        <v>0</v>
      </c>
      <c r="AY100" s="180">
        <v>0</v>
      </c>
      <c r="AZ100" s="180">
        <v>0</v>
      </c>
      <c r="BA100" s="180">
        <v>0</v>
      </c>
      <c r="BB100" s="180">
        <v>0</v>
      </c>
      <c r="BC100" s="180">
        <v>0</v>
      </c>
      <c r="BD100" s="180">
        <v>0</v>
      </c>
      <c r="BE100" s="180">
        <v>0</v>
      </c>
      <c r="BF100" s="180">
        <v>0</v>
      </c>
      <c r="BG100" s="180">
        <v>0</v>
      </c>
      <c r="BH100" s="180">
        <v>0</v>
      </c>
      <c r="BI100" s="180">
        <v>0</v>
      </c>
      <c r="BJ100" s="180">
        <v>0</v>
      </c>
      <c r="BK100" s="180">
        <v>0</v>
      </c>
      <c r="BL100" s="180">
        <v>0</v>
      </c>
      <c r="BM100" s="180">
        <v>0</v>
      </c>
      <c r="BN100" s="180">
        <v>622259</v>
      </c>
      <c r="BO100" s="180">
        <v>0</v>
      </c>
      <c r="BP100" s="180">
        <v>13529047</v>
      </c>
      <c r="BQ100" s="180">
        <v>0</v>
      </c>
      <c r="BR100" s="180">
        <v>736017</v>
      </c>
      <c r="BS100" s="180">
        <v>0</v>
      </c>
      <c r="BT100" s="180">
        <v>0</v>
      </c>
      <c r="BU100" s="180">
        <v>53442</v>
      </c>
      <c r="BV100" s="180">
        <v>0</v>
      </c>
      <c r="BW100" s="180">
        <v>0</v>
      </c>
      <c r="BX100" s="180">
        <v>0</v>
      </c>
      <c r="BY100" s="180">
        <v>0</v>
      </c>
      <c r="BZ100" s="180">
        <v>82865</v>
      </c>
      <c r="CA100" s="180">
        <v>0</v>
      </c>
      <c r="CB100" s="180">
        <v>0</v>
      </c>
      <c r="CC100" s="180">
        <v>0</v>
      </c>
      <c r="CD100" s="180">
        <v>2449273</v>
      </c>
    </row>
    <row r="101" spans="1:82" x14ac:dyDescent="0.3">
      <c r="A101" s="180">
        <v>581</v>
      </c>
      <c r="C101" s="180"/>
      <c r="D101" s="180">
        <v>0</v>
      </c>
      <c r="E101" s="180">
        <v>0</v>
      </c>
      <c r="F101" s="180">
        <v>0</v>
      </c>
      <c r="G101" s="180">
        <v>0</v>
      </c>
      <c r="H101" s="180">
        <v>0</v>
      </c>
      <c r="I101" s="180">
        <v>0</v>
      </c>
      <c r="J101" s="180">
        <v>0</v>
      </c>
      <c r="K101" s="180">
        <v>0</v>
      </c>
      <c r="L101" s="180">
        <v>0</v>
      </c>
      <c r="M101" s="180">
        <v>0</v>
      </c>
      <c r="N101" s="180">
        <v>0</v>
      </c>
      <c r="O101" s="180">
        <v>0</v>
      </c>
      <c r="P101" s="180">
        <v>0</v>
      </c>
      <c r="Q101" s="180">
        <v>0</v>
      </c>
      <c r="R101" s="180">
        <v>0</v>
      </c>
      <c r="S101" s="180">
        <v>0</v>
      </c>
      <c r="T101" s="180">
        <v>0</v>
      </c>
      <c r="U101" s="180">
        <v>0</v>
      </c>
      <c r="V101" s="180">
        <v>0</v>
      </c>
      <c r="W101" s="180">
        <v>0</v>
      </c>
      <c r="X101" s="180">
        <v>0</v>
      </c>
      <c r="Y101" s="180">
        <v>0</v>
      </c>
      <c r="Z101" s="180">
        <v>0</v>
      </c>
      <c r="AA101" s="180">
        <v>0</v>
      </c>
      <c r="AB101" s="180">
        <v>0</v>
      </c>
      <c r="AC101" s="180">
        <v>0</v>
      </c>
      <c r="AD101" s="180">
        <v>0</v>
      </c>
      <c r="AE101" s="180">
        <v>0</v>
      </c>
      <c r="AF101" s="180">
        <v>0</v>
      </c>
      <c r="AG101" s="180">
        <v>0</v>
      </c>
      <c r="AH101" s="180">
        <v>0</v>
      </c>
      <c r="AI101" s="180">
        <v>0</v>
      </c>
      <c r="AJ101" s="180">
        <v>0</v>
      </c>
      <c r="AK101" s="180">
        <v>0</v>
      </c>
      <c r="AL101" s="180">
        <v>0</v>
      </c>
      <c r="AM101" s="180">
        <v>0</v>
      </c>
      <c r="AN101" s="180">
        <v>0</v>
      </c>
      <c r="AO101" s="180">
        <v>0</v>
      </c>
      <c r="AP101" s="180">
        <v>0</v>
      </c>
      <c r="AQ101" s="180">
        <v>0</v>
      </c>
      <c r="AR101" s="180">
        <v>0</v>
      </c>
      <c r="AS101" s="180">
        <v>0</v>
      </c>
      <c r="AT101" s="180">
        <v>0</v>
      </c>
      <c r="AU101" s="180">
        <v>0</v>
      </c>
      <c r="AV101" s="180">
        <v>0</v>
      </c>
      <c r="AW101" s="180">
        <v>0</v>
      </c>
      <c r="AX101" s="180">
        <v>0</v>
      </c>
      <c r="AY101" s="180">
        <v>0</v>
      </c>
      <c r="AZ101" s="180">
        <v>0</v>
      </c>
      <c r="BA101" s="180">
        <v>0</v>
      </c>
      <c r="BB101" s="180">
        <v>0</v>
      </c>
      <c r="BC101" s="180">
        <v>0</v>
      </c>
      <c r="BD101" s="180">
        <v>0</v>
      </c>
      <c r="BE101" s="180">
        <v>0</v>
      </c>
      <c r="BF101" s="180">
        <v>0</v>
      </c>
      <c r="BG101" s="180">
        <v>0</v>
      </c>
      <c r="BH101" s="180">
        <v>0</v>
      </c>
      <c r="BI101" s="180">
        <v>0</v>
      </c>
      <c r="BJ101" s="180">
        <v>0</v>
      </c>
      <c r="BK101" s="180">
        <v>0</v>
      </c>
      <c r="BL101" s="180">
        <v>0</v>
      </c>
      <c r="BM101" s="180">
        <v>0</v>
      </c>
      <c r="BN101" s="180">
        <v>0</v>
      </c>
      <c r="BO101" s="180">
        <v>0</v>
      </c>
      <c r="BP101" s="180">
        <v>0</v>
      </c>
      <c r="BQ101" s="180">
        <v>0</v>
      </c>
      <c r="BR101" s="180">
        <v>0</v>
      </c>
      <c r="BS101" s="180">
        <v>0</v>
      </c>
      <c r="BT101" s="180">
        <v>0</v>
      </c>
      <c r="BU101" s="180">
        <v>0</v>
      </c>
      <c r="BV101" s="180">
        <v>0</v>
      </c>
      <c r="BW101" s="180">
        <v>0</v>
      </c>
      <c r="BX101" s="180">
        <v>0</v>
      </c>
      <c r="BY101" s="180">
        <v>0</v>
      </c>
      <c r="BZ101" s="180">
        <v>134196</v>
      </c>
      <c r="CA101" s="180">
        <v>0</v>
      </c>
      <c r="CB101" s="180">
        <v>0</v>
      </c>
      <c r="CC101" s="180">
        <v>0</v>
      </c>
      <c r="CD101" s="180">
        <v>0</v>
      </c>
    </row>
    <row r="102" spans="1:82" x14ac:dyDescent="0.3">
      <c r="A102" s="180">
        <v>511</v>
      </c>
      <c r="C102" s="180"/>
      <c r="D102" s="180">
        <v>0</v>
      </c>
      <c r="E102" s="180">
        <v>0</v>
      </c>
      <c r="F102" s="180">
        <v>0</v>
      </c>
      <c r="G102" s="180">
        <v>0</v>
      </c>
      <c r="H102" s="180">
        <v>0</v>
      </c>
      <c r="I102" s="180">
        <v>0</v>
      </c>
      <c r="J102" s="180">
        <v>0</v>
      </c>
      <c r="K102" s="180">
        <v>0</v>
      </c>
      <c r="L102" s="180">
        <v>189215</v>
      </c>
      <c r="M102" s="180">
        <v>0</v>
      </c>
      <c r="N102" s="180">
        <v>0</v>
      </c>
      <c r="O102" s="180">
        <v>0</v>
      </c>
      <c r="P102" s="180">
        <v>0</v>
      </c>
      <c r="Q102" s="180">
        <v>7742</v>
      </c>
      <c r="R102" s="180">
        <v>0</v>
      </c>
      <c r="S102" s="180">
        <v>20101</v>
      </c>
      <c r="T102" s="180">
        <v>0</v>
      </c>
      <c r="U102" s="180">
        <v>0</v>
      </c>
      <c r="V102" s="180">
        <v>0</v>
      </c>
      <c r="W102" s="180">
        <v>0</v>
      </c>
      <c r="X102" s="180">
        <v>0</v>
      </c>
      <c r="Y102" s="180">
        <v>0</v>
      </c>
      <c r="Z102" s="180">
        <v>0</v>
      </c>
      <c r="AA102" s="180">
        <v>0</v>
      </c>
      <c r="AB102" s="180">
        <v>0</v>
      </c>
      <c r="AC102" s="180">
        <v>0</v>
      </c>
      <c r="AD102" s="180">
        <v>0</v>
      </c>
      <c r="AE102" s="180">
        <v>0</v>
      </c>
      <c r="AF102" s="180">
        <v>1395003</v>
      </c>
      <c r="AG102" s="180">
        <v>0</v>
      </c>
      <c r="AH102" s="180">
        <v>0</v>
      </c>
      <c r="AI102" s="180">
        <v>0</v>
      </c>
      <c r="AJ102" s="180">
        <v>0</v>
      </c>
      <c r="AK102" s="180">
        <v>0</v>
      </c>
      <c r="AL102" s="180">
        <v>0</v>
      </c>
      <c r="AM102" s="180">
        <v>0</v>
      </c>
      <c r="AN102" s="180">
        <v>0</v>
      </c>
      <c r="AO102" s="180">
        <v>0</v>
      </c>
      <c r="AP102" s="180">
        <v>572842</v>
      </c>
      <c r="AQ102" s="180">
        <v>0</v>
      </c>
      <c r="AR102" s="180">
        <v>0</v>
      </c>
      <c r="AS102" s="180">
        <v>0</v>
      </c>
      <c r="AT102" s="180">
        <v>0</v>
      </c>
      <c r="AU102" s="180">
        <v>0</v>
      </c>
      <c r="AV102" s="180">
        <v>11105250</v>
      </c>
      <c r="AW102" s="180">
        <v>0</v>
      </c>
      <c r="AX102" s="180">
        <v>0</v>
      </c>
      <c r="AY102" s="180">
        <v>0</v>
      </c>
      <c r="AZ102" s="180">
        <v>0</v>
      </c>
      <c r="BA102" s="180">
        <v>0</v>
      </c>
      <c r="BB102" s="180">
        <v>0</v>
      </c>
      <c r="BC102" s="180">
        <v>0</v>
      </c>
      <c r="BD102" s="180">
        <v>0</v>
      </c>
      <c r="BE102" s="180">
        <v>0</v>
      </c>
      <c r="BF102" s="180">
        <v>0</v>
      </c>
      <c r="BG102" s="180">
        <v>0</v>
      </c>
      <c r="BH102" s="180">
        <v>0</v>
      </c>
      <c r="BI102" s="180">
        <v>0</v>
      </c>
      <c r="BJ102" s="180">
        <v>0</v>
      </c>
      <c r="BK102" s="180">
        <v>0</v>
      </c>
      <c r="BL102" s="180">
        <v>0</v>
      </c>
      <c r="BM102" s="180">
        <v>0</v>
      </c>
      <c r="BN102" s="180">
        <v>0</v>
      </c>
      <c r="BO102" s="180">
        <v>0</v>
      </c>
      <c r="BP102" s="180">
        <v>8621969</v>
      </c>
      <c r="BQ102" s="180">
        <v>0</v>
      </c>
      <c r="BR102" s="180">
        <v>399259</v>
      </c>
      <c r="BS102" s="180">
        <v>0</v>
      </c>
      <c r="BT102" s="180">
        <v>0</v>
      </c>
      <c r="BU102" s="180">
        <v>0</v>
      </c>
      <c r="BV102" s="180">
        <v>0</v>
      </c>
      <c r="BW102" s="180">
        <v>0</v>
      </c>
      <c r="BX102" s="180">
        <v>0</v>
      </c>
      <c r="BY102" s="180">
        <v>0</v>
      </c>
      <c r="BZ102" s="180">
        <v>0</v>
      </c>
      <c r="CA102" s="180">
        <v>0</v>
      </c>
      <c r="CB102" s="180">
        <v>0</v>
      </c>
      <c r="CC102" s="180">
        <v>0</v>
      </c>
      <c r="CD102" s="180">
        <v>180075</v>
      </c>
    </row>
    <row r="103" spans="1:82" x14ac:dyDescent="0.3">
      <c r="A103" s="180">
        <v>657</v>
      </c>
      <c r="C103" s="180"/>
      <c r="D103" s="180">
        <v>0</v>
      </c>
      <c r="E103" s="180">
        <v>0</v>
      </c>
      <c r="F103" s="180">
        <v>0</v>
      </c>
      <c r="G103" s="180">
        <v>0</v>
      </c>
      <c r="H103" s="180">
        <v>0</v>
      </c>
      <c r="I103" s="180">
        <v>0</v>
      </c>
      <c r="J103" s="180">
        <v>0</v>
      </c>
      <c r="K103" s="180">
        <v>0</v>
      </c>
      <c r="L103" s="180">
        <v>1747809</v>
      </c>
      <c r="M103" s="180">
        <v>0</v>
      </c>
      <c r="N103" s="180">
        <v>0</v>
      </c>
      <c r="O103" s="180">
        <v>0</v>
      </c>
      <c r="P103" s="180">
        <v>0</v>
      </c>
      <c r="Q103" s="180">
        <v>7207434</v>
      </c>
      <c r="R103" s="180">
        <v>0</v>
      </c>
      <c r="S103" s="180">
        <v>1126683</v>
      </c>
      <c r="T103" s="180">
        <v>0</v>
      </c>
      <c r="U103" s="180">
        <v>0</v>
      </c>
      <c r="V103" s="180">
        <v>0</v>
      </c>
      <c r="W103" s="180">
        <v>0</v>
      </c>
      <c r="X103" s="180">
        <v>0</v>
      </c>
      <c r="Y103" s="180">
        <v>612106</v>
      </c>
      <c r="Z103" s="180">
        <v>0</v>
      </c>
      <c r="AA103" s="180">
        <v>0</v>
      </c>
      <c r="AB103" s="180">
        <v>0</v>
      </c>
      <c r="AC103" s="180">
        <v>0</v>
      </c>
      <c r="AD103" s="180">
        <v>0</v>
      </c>
      <c r="AE103" s="180">
        <v>0</v>
      </c>
      <c r="AF103" s="180">
        <v>59447822</v>
      </c>
      <c r="AG103" s="180">
        <v>0</v>
      </c>
      <c r="AH103" s="180">
        <v>0</v>
      </c>
      <c r="AI103" s="180">
        <v>0</v>
      </c>
      <c r="AJ103" s="180">
        <v>0</v>
      </c>
      <c r="AK103" s="180">
        <v>0</v>
      </c>
      <c r="AL103" s="180">
        <v>0</v>
      </c>
      <c r="AM103" s="180">
        <v>0</v>
      </c>
      <c r="AN103" s="180">
        <v>0</v>
      </c>
      <c r="AO103" s="180">
        <v>0</v>
      </c>
      <c r="AP103" s="180">
        <v>7764377</v>
      </c>
      <c r="AQ103" s="180">
        <v>0</v>
      </c>
      <c r="AR103" s="180">
        <v>0</v>
      </c>
      <c r="AS103" s="180">
        <v>0</v>
      </c>
      <c r="AT103" s="180">
        <v>0</v>
      </c>
      <c r="AU103" s="180">
        <v>0</v>
      </c>
      <c r="AV103" s="180">
        <v>80770486</v>
      </c>
      <c r="AW103" s="180">
        <v>0</v>
      </c>
      <c r="AX103" s="180">
        <v>0</v>
      </c>
      <c r="AY103" s="180">
        <v>0</v>
      </c>
      <c r="AZ103" s="180">
        <v>0</v>
      </c>
      <c r="BA103" s="180">
        <v>0</v>
      </c>
      <c r="BB103" s="180">
        <v>0</v>
      </c>
      <c r="BC103" s="180">
        <v>0</v>
      </c>
      <c r="BD103" s="180">
        <v>0</v>
      </c>
      <c r="BE103" s="180">
        <v>0</v>
      </c>
      <c r="BF103" s="180">
        <v>0</v>
      </c>
      <c r="BG103" s="180">
        <v>0</v>
      </c>
      <c r="BH103" s="180">
        <v>0</v>
      </c>
      <c r="BI103" s="180">
        <v>0</v>
      </c>
      <c r="BJ103" s="180">
        <v>0</v>
      </c>
      <c r="BK103" s="180">
        <v>0</v>
      </c>
      <c r="BL103" s="180">
        <v>0</v>
      </c>
      <c r="BM103" s="180">
        <v>0</v>
      </c>
      <c r="BN103" s="180">
        <v>1813804</v>
      </c>
      <c r="BO103" s="180">
        <v>0</v>
      </c>
      <c r="BP103" s="180">
        <v>80844607</v>
      </c>
      <c r="BQ103" s="180">
        <v>0</v>
      </c>
      <c r="BR103" s="180">
        <v>7527116</v>
      </c>
      <c r="BS103" s="180">
        <v>0</v>
      </c>
      <c r="BT103" s="180">
        <v>0</v>
      </c>
      <c r="BU103" s="180">
        <v>474889</v>
      </c>
      <c r="BV103" s="180">
        <v>0</v>
      </c>
      <c r="BW103" s="180">
        <v>0</v>
      </c>
      <c r="BX103" s="180">
        <v>0</v>
      </c>
      <c r="BY103" s="180">
        <v>0</v>
      </c>
      <c r="BZ103" s="180">
        <v>537876</v>
      </c>
      <c r="CA103" s="180">
        <v>0</v>
      </c>
      <c r="CB103" s="180">
        <v>0</v>
      </c>
      <c r="CC103" s="180">
        <v>0</v>
      </c>
      <c r="CD103" s="180">
        <v>10522129</v>
      </c>
    </row>
    <row r="104" spans="1:82" x14ac:dyDescent="0.3">
      <c r="A104" s="180">
        <v>658</v>
      </c>
      <c r="C104" s="180"/>
      <c r="D104" s="180">
        <v>0</v>
      </c>
      <c r="E104" s="180">
        <v>0</v>
      </c>
      <c r="F104" s="180">
        <v>0</v>
      </c>
      <c r="G104" s="180">
        <v>0</v>
      </c>
      <c r="H104" s="180">
        <v>0</v>
      </c>
      <c r="I104" s="180">
        <v>0</v>
      </c>
      <c r="J104" s="180">
        <v>0</v>
      </c>
      <c r="K104" s="180">
        <v>0</v>
      </c>
      <c r="L104" s="180">
        <v>199482</v>
      </c>
      <c r="M104" s="180">
        <v>0</v>
      </c>
      <c r="N104" s="180">
        <v>0</v>
      </c>
      <c r="O104" s="180">
        <v>0</v>
      </c>
      <c r="P104" s="180">
        <v>0</v>
      </c>
      <c r="Q104" s="180">
        <v>273327</v>
      </c>
      <c r="R104" s="180">
        <v>0</v>
      </c>
      <c r="S104" s="180">
        <v>36028</v>
      </c>
      <c r="T104" s="180">
        <v>0</v>
      </c>
      <c r="U104" s="180">
        <v>0</v>
      </c>
      <c r="V104" s="180">
        <v>0</v>
      </c>
      <c r="W104" s="180">
        <v>0</v>
      </c>
      <c r="X104" s="180">
        <v>0</v>
      </c>
      <c r="Y104" s="180">
        <v>75980</v>
      </c>
      <c r="Z104" s="180">
        <v>0</v>
      </c>
      <c r="AA104" s="180">
        <v>0</v>
      </c>
      <c r="AB104" s="180">
        <v>0</v>
      </c>
      <c r="AC104" s="180">
        <v>0</v>
      </c>
      <c r="AD104" s="180">
        <v>0</v>
      </c>
      <c r="AE104" s="180">
        <v>0</v>
      </c>
      <c r="AF104" s="180">
        <v>1342521</v>
      </c>
      <c r="AG104" s="180">
        <v>0</v>
      </c>
      <c r="AH104" s="180">
        <v>0</v>
      </c>
      <c r="AI104" s="180">
        <v>0</v>
      </c>
      <c r="AJ104" s="180">
        <v>0</v>
      </c>
      <c r="AK104" s="180">
        <v>0</v>
      </c>
      <c r="AL104" s="180">
        <v>0</v>
      </c>
      <c r="AM104" s="180">
        <v>0</v>
      </c>
      <c r="AN104" s="180">
        <v>0</v>
      </c>
      <c r="AO104" s="180">
        <v>0</v>
      </c>
      <c r="AP104" s="180">
        <v>328826</v>
      </c>
      <c r="AQ104" s="180">
        <v>0</v>
      </c>
      <c r="AR104" s="180">
        <v>0</v>
      </c>
      <c r="AS104" s="180">
        <v>0</v>
      </c>
      <c r="AT104" s="180">
        <v>0</v>
      </c>
      <c r="AU104" s="180">
        <v>0</v>
      </c>
      <c r="AV104" s="180">
        <v>3576347</v>
      </c>
      <c r="AW104" s="180">
        <v>0</v>
      </c>
      <c r="AX104" s="180">
        <v>0</v>
      </c>
      <c r="AY104" s="180">
        <v>0</v>
      </c>
      <c r="AZ104" s="180">
        <v>0</v>
      </c>
      <c r="BA104" s="180">
        <v>0</v>
      </c>
      <c r="BB104" s="180">
        <v>0</v>
      </c>
      <c r="BC104" s="180">
        <v>0</v>
      </c>
      <c r="BD104" s="180">
        <v>0</v>
      </c>
      <c r="BE104" s="180">
        <v>0</v>
      </c>
      <c r="BF104" s="180">
        <v>0</v>
      </c>
      <c r="BG104" s="180">
        <v>0</v>
      </c>
      <c r="BH104" s="180">
        <v>0</v>
      </c>
      <c r="BI104" s="180">
        <v>0</v>
      </c>
      <c r="BJ104" s="180">
        <v>0</v>
      </c>
      <c r="BK104" s="180">
        <v>0</v>
      </c>
      <c r="BL104" s="180">
        <v>0</v>
      </c>
      <c r="BM104" s="180">
        <v>0</v>
      </c>
      <c r="BN104" s="180">
        <v>129456</v>
      </c>
      <c r="BO104" s="180">
        <v>0</v>
      </c>
      <c r="BP104" s="180">
        <v>0</v>
      </c>
      <c r="BQ104" s="180">
        <v>0</v>
      </c>
      <c r="BR104" s="180">
        <v>50990</v>
      </c>
      <c r="BS104" s="180">
        <v>0</v>
      </c>
      <c r="BT104" s="180">
        <v>0</v>
      </c>
      <c r="BU104" s="180">
        <v>52875</v>
      </c>
      <c r="BV104" s="180">
        <v>0</v>
      </c>
      <c r="BW104" s="180">
        <v>0</v>
      </c>
      <c r="BX104" s="180">
        <v>0</v>
      </c>
      <c r="BY104" s="180">
        <v>0</v>
      </c>
      <c r="BZ104" s="180">
        <v>43565</v>
      </c>
      <c r="CA104" s="180">
        <v>0</v>
      </c>
      <c r="CB104" s="180">
        <v>0</v>
      </c>
      <c r="CC104" s="180">
        <v>0</v>
      </c>
      <c r="CD104" s="180">
        <v>335743</v>
      </c>
    </row>
    <row r="105" spans="1:82" x14ac:dyDescent="0.3">
      <c r="A105" s="180">
        <v>382</v>
      </c>
      <c r="C105" s="180"/>
      <c r="D105" s="180">
        <v>0</v>
      </c>
      <c r="E105" s="180">
        <v>0</v>
      </c>
      <c r="F105" s="180">
        <v>0</v>
      </c>
      <c r="G105" s="180">
        <v>0</v>
      </c>
      <c r="H105" s="180">
        <v>0</v>
      </c>
      <c r="I105" s="180">
        <v>0</v>
      </c>
      <c r="J105" s="180">
        <v>0</v>
      </c>
      <c r="K105" s="180">
        <v>0</v>
      </c>
      <c r="L105" s="180">
        <v>5737677</v>
      </c>
      <c r="M105" s="180">
        <v>0</v>
      </c>
      <c r="N105" s="180">
        <v>0</v>
      </c>
      <c r="O105" s="180">
        <v>0</v>
      </c>
      <c r="P105" s="180">
        <v>0</v>
      </c>
      <c r="Q105" s="180">
        <v>11187736</v>
      </c>
      <c r="R105" s="180">
        <v>0</v>
      </c>
      <c r="S105" s="180">
        <v>1277993</v>
      </c>
      <c r="T105" s="180">
        <v>0</v>
      </c>
      <c r="U105" s="180">
        <v>0</v>
      </c>
      <c r="V105" s="180">
        <v>0</v>
      </c>
      <c r="W105" s="180">
        <v>0</v>
      </c>
      <c r="X105" s="180">
        <v>0</v>
      </c>
      <c r="Y105" s="180">
        <v>919692</v>
      </c>
      <c r="Z105" s="180">
        <v>0</v>
      </c>
      <c r="AA105" s="180">
        <v>0</v>
      </c>
      <c r="AB105" s="180">
        <v>0</v>
      </c>
      <c r="AC105" s="180">
        <v>0</v>
      </c>
      <c r="AD105" s="180">
        <v>0</v>
      </c>
      <c r="AE105" s="180">
        <v>0</v>
      </c>
      <c r="AF105" s="180">
        <v>115669589</v>
      </c>
      <c r="AG105" s="180">
        <v>0</v>
      </c>
      <c r="AH105" s="180">
        <v>0</v>
      </c>
      <c r="AI105" s="180">
        <v>0</v>
      </c>
      <c r="AJ105" s="180">
        <v>0</v>
      </c>
      <c r="AK105" s="180">
        <v>0</v>
      </c>
      <c r="AL105" s="180">
        <v>0</v>
      </c>
      <c r="AM105" s="180">
        <v>0</v>
      </c>
      <c r="AN105" s="180">
        <v>0</v>
      </c>
      <c r="AO105" s="180">
        <v>0</v>
      </c>
      <c r="AP105" s="180">
        <v>11214991</v>
      </c>
      <c r="AQ105" s="180">
        <v>0</v>
      </c>
      <c r="AR105" s="180">
        <v>0</v>
      </c>
      <c r="AS105" s="180">
        <v>0</v>
      </c>
      <c r="AT105" s="180">
        <v>0</v>
      </c>
      <c r="AU105" s="180">
        <v>0</v>
      </c>
      <c r="AV105" s="180">
        <v>271431309</v>
      </c>
      <c r="AW105" s="180">
        <v>0</v>
      </c>
      <c r="AX105" s="180">
        <v>0</v>
      </c>
      <c r="AY105" s="180">
        <v>0</v>
      </c>
      <c r="AZ105" s="180">
        <v>0</v>
      </c>
      <c r="BA105" s="180">
        <v>0</v>
      </c>
      <c r="BB105" s="180">
        <v>0</v>
      </c>
      <c r="BC105" s="180">
        <v>0</v>
      </c>
      <c r="BD105" s="180">
        <v>0</v>
      </c>
      <c r="BE105" s="180">
        <v>0</v>
      </c>
      <c r="BF105" s="180">
        <v>0</v>
      </c>
      <c r="BG105" s="180">
        <v>0</v>
      </c>
      <c r="BH105" s="180">
        <v>0</v>
      </c>
      <c r="BI105" s="180">
        <v>0</v>
      </c>
      <c r="BJ105" s="180">
        <v>0</v>
      </c>
      <c r="BK105" s="180">
        <v>0</v>
      </c>
      <c r="BL105" s="180">
        <v>0</v>
      </c>
      <c r="BM105" s="180">
        <v>0</v>
      </c>
      <c r="BN105" s="180">
        <v>2411443</v>
      </c>
      <c r="BO105" s="180">
        <v>0</v>
      </c>
      <c r="BP105" s="180">
        <v>196147270</v>
      </c>
      <c r="BQ105" s="180">
        <v>0</v>
      </c>
      <c r="BR105" s="180">
        <v>8903479</v>
      </c>
      <c r="BS105" s="180">
        <v>0</v>
      </c>
      <c r="BT105" s="180">
        <v>0</v>
      </c>
      <c r="BU105" s="180">
        <v>546628</v>
      </c>
      <c r="BV105" s="180">
        <v>0</v>
      </c>
      <c r="BW105" s="180">
        <v>0</v>
      </c>
      <c r="BX105" s="180">
        <v>0</v>
      </c>
      <c r="BY105" s="180">
        <v>0</v>
      </c>
      <c r="BZ105" s="180">
        <v>1017693</v>
      </c>
      <c r="CA105" s="180">
        <v>0</v>
      </c>
      <c r="CB105" s="180">
        <v>0</v>
      </c>
      <c r="CC105" s="180">
        <v>0</v>
      </c>
      <c r="CD105" s="180">
        <v>33653402</v>
      </c>
    </row>
    <row r="106" spans="1:82" x14ac:dyDescent="0.3">
      <c r="A106" s="180">
        <v>360</v>
      </c>
      <c r="C106" s="180"/>
      <c r="D106" s="180">
        <v>0</v>
      </c>
      <c r="E106" s="180">
        <v>0</v>
      </c>
      <c r="F106" s="180">
        <v>0</v>
      </c>
      <c r="G106" s="180">
        <v>0</v>
      </c>
      <c r="H106" s="180">
        <v>0</v>
      </c>
      <c r="I106" s="180">
        <v>0</v>
      </c>
      <c r="J106" s="180">
        <v>0</v>
      </c>
      <c r="K106" s="180">
        <v>0</v>
      </c>
      <c r="L106" s="180">
        <v>1346668</v>
      </c>
      <c r="M106" s="180">
        <v>0</v>
      </c>
      <c r="N106" s="180">
        <v>0</v>
      </c>
      <c r="O106" s="180">
        <v>0</v>
      </c>
      <c r="P106" s="180">
        <v>0</v>
      </c>
      <c r="Q106" s="180">
        <v>2030473</v>
      </c>
      <c r="R106" s="180">
        <v>0</v>
      </c>
      <c r="S106" s="180">
        <v>138042</v>
      </c>
      <c r="T106" s="180">
        <v>0</v>
      </c>
      <c r="U106" s="180">
        <v>0</v>
      </c>
      <c r="V106" s="180">
        <v>0</v>
      </c>
      <c r="W106" s="180">
        <v>0</v>
      </c>
      <c r="X106" s="180">
        <v>0</v>
      </c>
      <c r="Y106" s="180">
        <v>630324</v>
      </c>
      <c r="Z106" s="180">
        <v>0</v>
      </c>
      <c r="AA106" s="180">
        <v>0</v>
      </c>
      <c r="AB106" s="180">
        <v>0</v>
      </c>
      <c r="AC106" s="180">
        <v>0</v>
      </c>
      <c r="AD106" s="180">
        <v>0</v>
      </c>
      <c r="AE106" s="180">
        <v>0</v>
      </c>
      <c r="AF106" s="180">
        <v>14939263</v>
      </c>
      <c r="AG106" s="180">
        <v>0</v>
      </c>
      <c r="AH106" s="180">
        <v>0</v>
      </c>
      <c r="AI106" s="180">
        <v>0</v>
      </c>
      <c r="AJ106" s="180">
        <v>0</v>
      </c>
      <c r="AK106" s="180">
        <v>0</v>
      </c>
      <c r="AL106" s="180">
        <v>0</v>
      </c>
      <c r="AM106" s="180">
        <v>0</v>
      </c>
      <c r="AN106" s="180">
        <v>0</v>
      </c>
      <c r="AO106" s="180">
        <v>0</v>
      </c>
      <c r="AP106" s="180">
        <v>1217581</v>
      </c>
      <c r="AQ106" s="180">
        <v>0</v>
      </c>
      <c r="AR106" s="180">
        <v>0</v>
      </c>
      <c r="AS106" s="180">
        <v>0</v>
      </c>
      <c r="AT106" s="180">
        <v>0</v>
      </c>
      <c r="AU106" s="180">
        <v>0</v>
      </c>
      <c r="AV106" s="180">
        <v>112400172</v>
      </c>
      <c r="AW106" s="180">
        <v>0</v>
      </c>
      <c r="AX106" s="180">
        <v>0</v>
      </c>
      <c r="AY106" s="180">
        <v>0</v>
      </c>
      <c r="AZ106" s="180">
        <v>0</v>
      </c>
      <c r="BA106" s="180">
        <v>0</v>
      </c>
      <c r="BB106" s="180">
        <v>0</v>
      </c>
      <c r="BC106" s="180">
        <v>0</v>
      </c>
      <c r="BD106" s="180">
        <v>0</v>
      </c>
      <c r="BE106" s="180">
        <v>0</v>
      </c>
      <c r="BF106" s="180">
        <v>0</v>
      </c>
      <c r="BG106" s="180">
        <v>0</v>
      </c>
      <c r="BH106" s="180">
        <v>0</v>
      </c>
      <c r="BI106" s="180">
        <v>0</v>
      </c>
      <c r="BJ106" s="180">
        <v>0</v>
      </c>
      <c r="BK106" s="180">
        <v>0</v>
      </c>
      <c r="BL106" s="180">
        <v>0</v>
      </c>
      <c r="BM106" s="180">
        <v>0</v>
      </c>
      <c r="BN106" s="180">
        <v>863144</v>
      </c>
      <c r="BO106" s="180">
        <v>0</v>
      </c>
      <c r="BP106" s="180">
        <v>18323010</v>
      </c>
      <c r="BQ106" s="180">
        <v>0</v>
      </c>
      <c r="BR106" s="180">
        <v>1816973</v>
      </c>
      <c r="BS106" s="180">
        <v>0</v>
      </c>
      <c r="BT106" s="180">
        <v>0</v>
      </c>
      <c r="BU106" s="180">
        <v>119987</v>
      </c>
      <c r="BV106" s="180">
        <v>0</v>
      </c>
      <c r="BW106" s="180">
        <v>0</v>
      </c>
      <c r="BX106" s="180">
        <v>0</v>
      </c>
      <c r="BY106" s="180">
        <v>0</v>
      </c>
      <c r="BZ106" s="180">
        <v>163505</v>
      </c>
      <c r="CA106" s="180">
        <v>0</v>
      </c>
      <c r="CB106" s="180">
        <v>0</v>
      </c>
      <c r="CC106" s="180">
        <v>0</v>
      </c>
      <c r="CD106" s="180">
        <v>2839388</v>
      </c>
    </row>
    <row r="107" spans="1:82" x14ac:dyDescent="0.3">
      <c r="A107" s="180">
        <v>580</v>
      </c>
      <c r="C107" s="180"/>
      <c r="D107" s="180">
        <v>0</v>
      </c>
      <c r="E107" s="180">
        <v>0</v>
      </c>
      <c r="F107" s="180">
        <v>0</v>
      </c>
      <c r="G107" s="180">
        <v>0</v>
      </c>
      <c r="H107" s="180">
        <v>0</v>
      </c>
      <c r="I107" s="180">
        <v>0</v>
      </c>
      <c r="J107" s="180">
        <v>0</v>
      </c>
      <c r="K107" s="180">
        <v>0</v>
      </c>
      <c r="L107" s="180">
        <v>0</v>
      </c>
      <c r="M107" s="180">
        <v>0</v>
      </c>
      <c r="N107" s="180">
        <v>0</v>
      </c>
      <c r="O107" s="180">
        <v>0</v>
      </c>
      <c r="P107" s="180">
        <v>0</v>
      </c>
      <c r="Q107" s="180">
        <v>0</v>
      </c>
      <c r="R107" s="180">
        <v>0</v>
      </c>
      <c r="S107" s="180">
        <v>0</v>
      </c>
      <c r="T107" s="180">
        <v>0</v>
      </c>
      <c r="U107" s="180">
        <v>0</v>
      </c>
      <c r="V107" s="180">
        <v>0</v>
      </c>
      <c r="W107" s="180">
        <v>0</v>
      </c>
      <c r="X107" s="180">
        <v>0</v>
      </c>
      <c r="Y107" s="180">
        <v>0</v>
      </c>
      <c r="Z107" s="180">
        <v>0</v>
      </c>
      <c r="AA107" s="180">
        <v>0</v>
      </c>
      <c r="AB107" s="180">
        <v>0</v>
      </c>
      <c r="AC107" s="180">
        <v>0</v>
      </c>
      <c r="AD107" s="180">
        <v>0</v>
      </c>
      <c r="AE107" s="180">
        <v>0</v>
      </c>
      <c r="AF107" s="180">
        <v>0</v>
      </c>
      <c r="AG107" s="180">
        <v>0</v>
      </c>
      <c r="AH107" s="180">
        <v>0</v>
      </c>
      <c r="AI107" s="180">
        <v>0</v>
      </c>
      <c r="AJ107" s="180">
        <v>0</v>
      </c>
      <c r="AK107" s="180">
        <v>0</v>
      </c>
      <c r="AL107" s="180">
        <v>0</v>
      </c>
      <c r="AM107" s="180">
        <v>0</v>
      </c>
      <c r="AN107" s="180">
        <v>0</v>
      </c>
      <c r="AO107" s="180">
        <v>0</v>
      </c>
      <c r="AP107" s="180">
        <v>0</v>
      </c>
      <c r="AQ107" s="180">
        <v>0</v>
      </c>
      <c r="AR107" s="180">
        <v>0</v>
      </c>
      <c r="AS107" s="180">
        <v>0</v>
      </c>
      <c r="AT107" s="180">
        <v>0</v>
      </c>
      <c r="AU107" s="180">
        <v>0</v>
      </c>
      <c r="AV107" s="180">
        <v>0</v>
      </c>
      <c r="AW107" s="180">
        <v>0</v>
      </c>
      <c r="AX107" s="180">
        <v>0</v>
      </c>
      <c r="AY107" s="180">
        <v>0</v>
      </c>
      <c r="AZ107" s="180">
        <v>0</v>
      </c>
      <c r="BA107" s="180">
        <v>0</v>
      </c>
      <c r="BB107" s="180">
        <v>0</v>
      </c>
      <c r="BC107" s="180">
        <v>0</v>
      </c>
      <c r="BD107" s="180">
        <v>0</v>
      </c>
      <c r="BE107" s="180">
        <v>0</v>
      </c>
      <c r="BF107" s="180">
        <v>0</v>
      </c>
      <c r="BG107" s="180">
        <v>0</v>
      </c>
      <c r="BH107" s="180">
        <v>0</v>
      </c>
      <c r="BI107" s="180">
        <v>0</v>
      </c>
      <c r="BJ107" s="180">
        <v>0</v>
      </c>
      <c r="BK107" s="180">
        <v>0</v>
      </c>
      <c r="BL107" s="180">
        <v>0</v>
      </c>
      <c r="BM107" s="180">
        <v>0</v>
      </c>
      <c r="BN107" s="180">
        <v>0</v>
      </c>
      <c r="BO107" s="180">
        <v>0</v>
      </c>
      <c r="BP107" s="180">
        <v>0</v>
      </c>
      <c r="BQ107" s="180">
        <v>0</v>
      </c>
      <c r="BR107" s="180">
        <v>0</v>
      </c>
      <c r="BS107" s="180">
        <v>0</v>
      </c>
      <c r="BT107" s="180">
        <v>0</v>
      </c>
      <c r="BU107" s="180">
        <v>0</v>
      </c>
      <c r="BV107" s="180">
        <v>0</v>
      </c>
      <c r="BW107" s="180">
        <v>0</v>
      </c>
      <c r="BX107" s="180">
        <v>0</v>
      </c>
      <c r="BY107" s="180">
        <v>0</v>
      </c>
      <c r="BZ107" s="180">
        <v>0</v>
      </c>
      <c r="CA107" s="180">
        <v>0</v>
      </c>
      <c r="CB107" s="180">
        <v>0</v>
      </c>
      <c r="CC107" s="180">
        <v>0</v>
      </c>
      <c r="CD107" s="180">
        <v>0</v>
      </c>
    </row>
    <row r="108" spans="1:82" x14ac:dyDescent="0.3">
      <c r="A108" s="180">
        <v>639</v>
      </c>
      <c r="C108" s="180"/>
      <c r="D108" s="180">
        <v>0</v>
      </c>
      <c r="E108" s="180">
        <v>0</v>
      </c>
      <c r="F108" s="180">
        <v>0</v>
      </c>
      <c r="G108" s="180">
        <v>0</v>
      </c>
      <c r="H108" s="180">
        <v>0</v>
      </c>
      <c r="I108" s="180">
        <v>0</v>
      </c>
      <c r="J108" s="180">
        <v>0</v>
      </c>
      <c r="K108" s="180">
        <v>0</v>
      </c>
      <c r="L108" s="180">
        <v>882830</v>
      </c>
      <c r="M108" s="180">
        <v>0</v>
      </c>
      <c r="N108" s="180">
        <v>0</v>
      </c>
      <c r="O108" s="180">
        <v>0</v>
      </c>
      <c r="P108" s="180">
        <v>0</v>
      </c>
      <c r="Q108" s="180">
        <v>407553</v>
      </c>
      <c r="R108" s="180">
        <v>0</v>
      </c>
      <c r="S108" s="180">
        <v>138042</v>
      </c>
      <c r="T108" s="180">
        <v>0</v>
      </c>
      <c r="U108" s="180">
        <v>0</v>
      </c>
      <c r="V108" s="180">
        <v>0</v>
      </c>
      <c r="W108" s="180">
        <v>0</v>
      </c>
      <c r="X108" s="180">
        <v>0</v>
      </c>
      <c r="Y108" s="180">
        <v>172177</v>
      </c>
      <c r="Z108" s="180">
        <v>0</v>
      </c>
      <c r="AA108" s="180">
        <v>0</v>
      </c>
      <c r="AB108" s="180">
        <v>0</v>
      </c>
      <c r="AC108" s="180">
        <v>0</v>
      </c>
      <c r="AD108" s="180">
        <v>0</v>
      </c>
      <c r="AE108" s="180">
        <v>0</v>
      </c>
      <c r="AF108" s="180">
        <v>8616099</v>
      </c>
      <c r="AG108" s="180">
        <v>0</v>
      </c>
      <c r="AH108" s="180">
        <v>0</v>
      </c>
      <c r="AI108" s="180">
        <v>0</v>
      </c>
      <c r="AJ108" s="180">
        <v>0</v>
      </c>
      <c r="AK108" s="180">
        <v>0</v>
      </c>
      <c r="AL108" s="180">
        <v>0</v>
      </c>
      <c r="AM108" s="180">
        <v>0</v>
      </c>
      <c r="AN108" s="180">
        <v>0</v>
      </c>
      <c r="AO108" s="180">
        <v>0</v>
      </c>
      <c r="AP108" s="180">
        <v>844216</v>
      </c>
      <c r="AQ108" s="180">
        <v>0</v>
      </c>
      <c r="AR108" s="180">
        <v>0</v>
      </c>
      <c r="AS108" s="180">
        <v>0</v>
      </c>
      <c r="AT108" s="180">
        <v>0</v>
      </c>
      <c r="AU108" s="180">
        <v>0</v>
      </c>
      <c r="AV108" s="180">
        <v>22154045</v>
      </c>
      <c r="AW108" s="180">
        <v>0</v>
      </c>
      <c r="AX108" s="180">
        <v>0</v>
      </c>
      <c r="AY108" s="180">
        <v>0</v>
      </c>
      <c r="AZ108" s="180">
        <v>0</v>
      </c>
      <c r="BA108" s="180">
        <v>0</v>
      </c>
      <c r="BB108" s="180">
        <v>0</v>
      </c>
      <c r="BC108" s="180">
        <v>0</v>
      </c>
      <c r="BD108" s="180">
        <v>0</v>
      </c>
      <c r="BE108" s="180">
        <v>0</v>
      </c>
      <c r="BF108" s="180">
        <v>0</v>
      </c>
      <c r="BG108" s="180">
        <v>0</v>
      </c>
      <c r="BH108" s="180">
        <v>0</v>
      </c>
      <c r="BI108" s="180">
        <v>0</v>
      </c>
      <c r="BJ108" s="180">
        <v>0</v>
      </c>
      <c r="BK108" s="180">
        <v>0</v>
      </c>
      <c r="BL108" s="180">
        <v>0</v>
      </c>
      <c r="BM108" s="180">
        <v>0</v>
      </c>
      <c r="BN108" s="180">
        <v>556178</v>
      </c>
      <c r="BO108" s="180">
        <v>0</v>
      </c>
      <c r="BP108" s="180">
        <v>12492209</v>
      </c>
      <c r="BQ108" s="180">
        <v>0</v>
      </c>
      <c r="BR108" s="180">
        <v>377472</v>
      </c>
      <c r="BS108" s="180">
        <v>0</v>
      </c>
      <c r="BT108" s="180">
        <v>0</v>
      </c>
      <c r="BU108" s="180">
        <v>98607</v>
      </c>
      <c r="BV108" s="180">
        <v>0</v>
      </c>
      <c r="BW108" s="180">
        <v>0</v>
      </c>
      <c r="BX108" s="180">
        <v>0</v>
      </c>
      <c r="BY108" s="180">
        <v>0</v>
      </c>
      <c r="BZ108" s="180">
        <v>101020</v>
      </c>
      <c r="CA108" s="180">
        <v>0</v>
      </c>
      <c r="CB108" s="180">
        <v>0</v>
      </c>
      <c r="CC108" s="180">
        <v>0</v>
      </c>
      <c r="CD108" s="180">
        <v>2839388</v>
      </c>
    </row>
    <row r="109" spans="1:82" x14ac:dyDescent="0.3">
      <c r="A109" s="180">
        <v>640</v>
      </c>
      <c r="C109" s="180"/>
      <c r="D109" s="180">
        <v>0</v>
      </c>
      <c r="E109" s="180">
        <v>0</v>
      </c>
      <c r="F109" s="180">
        <v>0</v>
      </c>
      <c r="G109" s="180">
        <v>0</v>
      </c>
      <c r="H109" s="180">
        <v>0</v>
      </c>
      <c r="I109" s="180">
        <v>0</v>
      </c>
      <c r="J109" s="180">
        <v>0</v>
      </c>
      <c r="K109" s="180">
        <v>0</v>
      </c>
      <c r="L109" s="180">
        <v>0</v>
      </c>
      <c r="M109" s="180">
        <v>0</v>
      </c>
      <c r="N109" s="180">
        <v>0</v>
      </c>
      <c r="O109" s="180">
        <v>0</v>
      </c>
      <c r="P109" s="180">
        <v>0</v>
      </c>
      <c r="Q109" s="180">
        <v>0</v>
      </c>
      <c r="R109" s="180">
        <v>0</v>
      </c>
      <c r="S109" s="180">
        <v>0</v>
      </c>
      <c r="T109" s="180">
        <v>0</v>
      </c>
      <c r="U109" s="180">
        <v>0</v>
      </c>
      <c r="V109" s="180">
        <v>0</v>
      </c>
      <c r="W109" s="180">
        <v>0</v>
      </c>
      <c r="X109" s="180">
        <v>0</v>
      </c>
      <c r="Y109" s="180">
        <v>0</v>
      </c>
      <c r="Z109" s="180">
        <v>0</v>
      </c>
      <c r="AA109" s="180">
        <v>0</v>
      </c>
      <c r="AB109" s="180">
        <v>0</v>
      </c>
      <c r="AC109" s="180">
        <v>0</v>
      </c>
      <c r="AD109" s="180">
        <v>0</v>
      </c>
      <c r="AE109" s="180">
        <v>0</v>
      </c>
      <c r="AF109" s="180">
        <v>0</v>
      </c>
      <c r="AG109" s="180">
        <v>0</v>
      </c>
      <c r="AH109" s="180">
        <v>0</v>
      </c>
      <c r="AI109" s="180">
        <v>0</v>
      </c>
      <c r="AJ109" s="180">
        <v>0</v>
      </c>
      <c r="AK109" s="180">
        <v>0</v>
      </c>
      <c r="AL109" s="180">
        <v>0</v>
      </c>
      <c r="AM109" s="180">
        <v>0</v>
      </c>
      <c r="AN109" s="180">
        <v>0</v>
      </c>
      <c r="AO109" s="180">
        <v>0</v>
      </c>
      <c r="AP109" s="180">
        <v>0</v>
      </c>
      <c r="AQ109" s="180">
        <v>0</v>
      </c>
      <c r="AR109" s="180">
        <v>0</v>
      </c>
      <c r="AS109" s="180">
        <v>0</v>
      </c>
      <c r="AT109" s="180">
        <v>0</v>
      </c>
      <c r="AU109" s="180">
        <v>0</v>
      </c>
      <c r="AV109" s="180">
        <v>0</v>
      </c>
      <c r="AW109" s="180">
        <v>0</v>
      </c>
      <c r="AX109" s="180">
        <v>0</v>
      </c>
      <c r="AY109" s="180">
        <v>0</v>
      </c>
      <c r="AZ109" s="180">
        <v>0</v>
      </c>
      <c r="BA109" s="180">
        <v>0</v>
      </c>
      <c r="BB109" s="180">
        <v>0</v>
      </c>
      <c r="BC109" s="180">
        <v>0</v>
      </c>
      <c r="BD109" s="180">
        <v>0</v>
      </c>
      <c r="BE109" s="180">
        <v>0</v>
      </c>
      <c r="BF109" s="180">
        <v>0</v>
      </c>
      <c r="BG109" s="180">
        <v>0</v>
      </c>
      <c r="BH109" s="180">
        <v>0</v>
      </c>
      <c r="BI109" s="180">
        <v>0</v>
      </c>
      <c r="BJ109" s="180">
        <v>0</v>
      </c>
      <c r="BK109" s="180">
        <v>0</v>
      </c>
      <c r="BL109" s="180">
        <v>0</v>
      </c>
      <c r="BM109" s="180">
        <v>0</v>
      </c>
      <c r="BN109" s="180">
        <v>0</v>
      </c>
      <c r="BO109" s="180">
        <v>0</v>
      </c>
      <c r="BP109" s="180">
        <v>0</v>
      </c>
      <c r="BQ109" s="180">
        <v>0</v>
      </c>
      <c r="BR109" s="180">
        <v>0</v>
      </c>
      <c r="BS109" s="180">
        <v>0</v>
      </c>
      <c r="BT109" s="180">
        <v>0</v>
      </c>
      <c r="BU109" s="180">
        <v>0</v>
      </c>
      <c r="BV109" s="180">
        <v>0</v>
      </c>
      <c r="BW109" s="180">
        <v>0</v>
      </c>
      <c r="BX109" s="180">
        <v>0</v>
      </c>
      <c r="BY109" s="180">
        <v>0</v>
      </c>
      <c r="BZ109" s="180">
        <v>0</v>
      </c>
      <c r="CA109" s="180">
        <v>0</v>
      </c>
      <c r="CB109" s="180">
        <v>0</v>
      </c>
      <c r="CC109" s="180">
        <v>0</v>
      </c>
      <c r="CD109" s="180">
        <v>0</v>
      </c>
    </row>
    <row r="110" spans="1:82" x14ac:dyDescent="0.3">
      <c r="A110" s="180">
        <v>641</v>
      </c>
      <c r="C110" s="180"/>
      <c r="D110" s="180">
        <v>0</v>
      </c>
      <c r="E110" s="180">
        <v>0</v>
      </c>
      <c r="F110" s="180">
        <v>0</v>
      </c>
      <c r="G110" s="180">
        <v>0</v>
      </c>
      <c r="H110" s="180">
        <v>0</v>
      </c>
      <c r="I110" s="180">
        <v>0</v>
      </c>
      <c r="J110" s="180">
        <v>0</v>
      </c>
      <c r="K110" s="180">
        <v>0</v>
      </c>
      <c r="L110" s="180">
        <v>16000</v>
      </c>
      <c r="M110" s="180">
        <v>0</v>
      </c>
      <c r="N110" s="180">
        <v>0</v>
      </c>
      <c r="O110" s="180">
        <v>0</v>
      </c>
      <c r="P110" s="180">
        <v>0</v>
      </c>
      <c r="Q110" s="180">
        <v>20000</v>
      </c>
      <c r="R110" s="180">
        <v>0</v>
      </c>
      <c r="S110" s="180">
        <v>4011</v>
      </c>
      <c r="T110" s="180">
        <v>0</v>
      </c>
      <c r="U110" s="180">
        <v>0</v>
      </c>
      <c r="V110" s="180">
        <v>0</v>
      </c>
      <c r="W110" s="180">
        <v>0</v>
      </c>
      <c r="X110" s="180">
        <v>0</v>
      </c>
      <c r="Y110" s="180">
        <v>0</v>
      </c>
      <c r="Z110" s="180">
        <v>0</v>
      </c>
      <c r="AA110" s="180">
        <v>0</v>
      </c>
      <c r="AB110" s="180">
        <v>0</v>
      </c>
      <c r="AC110" s="180">
        <v>0</v>
      </c>
      <c r="AD110" s="180">
        <v>0</v>
      </c>
      <c r="AE110" s="180">
        <v>0</v>
      </c>
      <c r="AF110" s="180">
        <v>195424</v>
      </c>
      <c r="AG110" s="180">
        <v>0</v>
      </c>
      <c r="AH110" s="180">
        <v>0</v>
      </c>
      <c r="AI110" s="180">
        <v>0</v>
      </c>
      <c r="AJ110" s="180">
        <v>0</v>
      </c>
      <c r="AK110" s="180">
        <v>0</v>
      </c>
      <c r="AL110" s="180">
        <v>0</v>
      </c>
      <c r="AM110" s="180">
        <v>0</v>
      </c>
      <c r="AN110" s="180">
        <v>0</v>
      </c>
      <c r="AO110" s="180">
        <v>0</v>
      </c>
      <c r="AP110" s="180">
        <v>27775</v>
      </c>
      <c r="AQ110" s="180">
        <v>0</v>
      </c>
      <c r="AR110" s="180">
        <v>0</v>
      </c>
      <c r="AS110" s="180">
        <v>0</v>
      </c>
      <c r="AT110" s="180">
        <v>0</v>
      </c>
      <c r="AU110" s="180">
        <v>0</v>
      </c>
      <c r="AV110" s="180">
        <v>661979</v>
      </c>
      <c r="AW110" s="180">
        <v>0</v>
      </c>
      <c r="AX110" s="180">
        <v>0</v>
      </c>
      <c r="AY110" s="180">
        <v>0</v>
      </c>
      <c r="AZ110" s="180">
        <v>0</v>
      </c>
      <c r="BA110" s="180">
        <v>0</v>
      </c>
      <c r="BB110" s="180">
        <v>0</v>
      </c>
      <c r="BC110" s="180">
        <v>0</v>
      </c>
      <c r="BD110" s="180">
        <v>0</v>
      </c>
      <c r="BE110" s="180">
        <v>0</v>
      </c>
      <c r="BF110" s="180">
        <v>0</v>
      </c>
      <c r="BG110" s="180">
        <v>0</v>
      </c>
      <c r="BH110" s="180">
        <v>0</v>
      </c>
      <c r="BI110" s="180">
        <v>0</v>
      </c>
      <c r="BJ110" s="180">
        <v>0</v>
      </c>
      <c r="BK110" s="180">
        <v>0</v>
      </c>
      <c r="BL110" s="180">
        <v>0</v>
      </c>
      <c r="BM110" s="180">
        <v>0</v>
      </c>
      <c r="BN110" s="180">
        <v>5273</v>
      </c>
      <c r="BO110" s="180">
        <v>0</v>
      </c>
      <c r="BP110" s="180">
        <v>367488</v>
      </c>
      <c r="BQ110" s="180">
        <v>0</v>
      </c>
      <c r="BR110" s="180">
        <v>70667</v>
      </c>
      <c r="BS110" s="180">
        <v>0</v>
      </c>
      <c r="BT110" s="180">
        <v>0</v>
      </c>
      <c r="BU110" s="180">
        <v>5998</v>
      </c>
      <c r="BV110" s="180">
        <v>0</v>
      </c>
      <c r="BW110" s="180">
        <v>0</v>
      </c>
      <c r="BX110" s="180">
        <v>0</v>
      </c>
      <c r="BY110" s="180">
        <v>0</v>
      </c>
      <c r="BZ110" s="180">
        <v>0</v>
      </c>
      <c r="CA110" s="180">
        <v>0</v>
      </c>
      <c r="CB110" s="180">
        <v>0</v>
      </c>
      <c r="CC110" s="180">
        <v>0</v>
      </c>
      <c r="CD110" s="180">
        <v>0</v>
      </c>
    </row>
    <row r="111" spans="1:82" x14ac:dyDescent="0.3">
      <c r="A111" s="180">
        <v>642</v>
      </c>
      <c r="C111" s="180"/>
      <c r="D111" s="180">
        <v>0</v>
      </c>
      <c r="E111" s="180">
        <v>0</v>
      </c>
      <c r="F111" s="180">
        <v>0</v>
      </c>
      <c r="G111" s="180">
        <v>0</v>
      </c>
      <c r="H111" s="180">
        <v>0</v>
      </c>
      <c r="I111" s="180">
        <v>0</v>
      </c>
      <c r="J111" s="180">
        <v>0</v>
      </c>
      <c r="K111" s="180">
        <v>0</v>
      </c>
      <c r="L111" s="180">
        <v>0</v>
      </c>
      <c r="M111" s="180">
        <v>0</v>
      </c>
      <c r="N111" s="180">
        <v>0</v>
      </c>
      <c r="O111" s="180">
        <v>0</v>
      </c>
      <c r="P111" s="180">
        <v>0</v>
      </c>
      <c r="Q111" s="180">
        <v>0</v>
      </c>
      <c r="R111" s="180">
        <v>0</v>
      </c>
      <c r="S111" s="180">
        <v>0</v>
      </c>
      <c r="T111" s="180">
        <v>0</v>
      </c>
      <c r="U111" s="180">
        <v>0</v>
      </c>
      <c r="V111" s="180">
        <v>0</v>
      </c>
      <c r="W111" s="180">
        <v>0</v>
      </c>
      <c r="X111" s="180">
        <v>0</v>
      </c>
      <c r="Y111" s="180">
        <v>0</v>
      </c>
      <c r="Z111" s="180">
        <v>0</v>
      </c>
      <c r="AA111" s="180">
        <v>0</v>
      </c>
      <c r="AB111" s="180">
        <v>0</v>
      </c>
      <c r="AC111" s="180">
        <v>0</v>
      </c>
      <c r="AD111" s="180">
        <v>0</v>
      </c>
      <c r="AE111" s="180">
        <v>0</v>
      </c>
      <c r="AF111" s="180">
        <v>0</v>
      </c>
      <c r="AG111" s="180">
        <v>0</v>
      </c>
      <c r="AH111" s="180">
        <v>0</v>
      </c>
      <c r="AI111" s="180">
        <v>0</v>
      </c>
      <c r="AJ111" s="180">
        <v>0</v>
      </c>
      <c r="AK111" s="180">
        <v>0</v>
      </c>
      <c r="AL111" s="180">
        <v>0</v>
      </c>
      <c r="AM111" s="180">
        <v>0</v>
      </c>
      <c r="AN111" s="180">
        <v>0</v>
      </c>
      <c r="AO111" s="180">
        <v>0</v>
      </c>
      <c r="AP111" s="180">
        <v>0</v>
      </c>
      <c r="AQ111" s="180">
        <v>0</v>
      </c>
      <c r="AR111" s="180">
        <v>0</v>
      </c>
      <c r="AS111" s="180">
        <v>0</v>
      </c>
      <c r="AT111" s="180">
        <v>0</v>
      </c>
      <c r="AU111" s="180">
        <v>0</v>
      </c>
      <c r="AV111" s="180">
        <v>0</v>
      </c>
      <c r="AW111" s="180">
        <v>0</v>
      </c>
      <c r="AX111" s="180">
        <v>0</v>
      </c>
      <c r="AY111" s="180">
        <v>0</v>
      </c>
      <c r="AZ111" s="180">
        <v>0</v>
      </c>
      <c r="BA111" s="180">
        <v>0</v>
      </c>
      <c r="BB111" s="180">
        <v>0</v>
      </c>
      <c r="BC111" s="180">
        <v>0</v>
      </c>
      <c r="BD111" s="180">
        <v>0</v>
      </c>
      <c r="BE111" s="180">
        <v>0</v>
      </c>
      <c r="BF111" s="180">
        <v>0</v>
      </c>
      <c r="BG111" s="180">
        <v>0</v>
      </c>
      <c r="BH111" s="180">
        <v>0</v>
      </c>
      <c r="BI111" s="180">
        <v>0</v>
      </c>
      <c r="BJ111" s="180">
        <v>0</v>
      </c>
      <c r="BK111" s="180">
        <v>0</v>
      </c>
      <c r="BL111" s="180">
        <v>0</v>
      </c>
      <c r="BM111" s="180">
        <v>0</v>
      </c>
      <c r="BN111" s="180">
        <v>0</v>
      </c>
      <c r="BO111" s="180">
        <v>0</v>
      </c>
      <c r="BP111" s="180">
        <v>0</v>
      </c>
      <c r="BQ111" s="180">
        <v>0</v>
      </c>
      <c r="BR111" s="180">
        <v>0</v>
      </c>
      <c r="BS111" s="180">
        <v>0</v>
      </c>
      <c r="BT111" s="180">
        <v>0</v>
      </c>
      <c r="BU111" s="180">
        <v>0</v>
      </c>
      <c r="BV111" s="180">
        <v>0</v>
      </c>
      <c r="BW111" s="180">
        <v>0</v>
      </c>
      <c r="BX111" s="180">
        <v>0</v>
      </c>
      <c r="BY111" s="180">
        <v>0</v>
      </c>
      <c r="BZ111" s="180">
        <v>0</v>
      </c>
      <c r="CA111" s="180">
        <v>0</v>
      </c>
      <c r="CB111" s="180">
        <v>0</v>
      </c>
      <c r="CC111" s="180">
        <v>0</v>
      </c>
      <c r="CD111" s="180">
        <v>0</v>
      </c>
    </row>
    <row r="112" spans="1:82" x14ac:dyDescent="0.3">
      <c r="A112" s="180">
        <v>643</v>
      </c>
      <c r="C112" s="180"/>
      <c r="D112" s="180">
        <v>0</v>
      </c>
      <c r="E112" s="180">
        <v>0</v>
      </c>
      <c r="F112" s="180">
        <v>0</v>
      </c>
      <c r="G112" s="180">
        <v>0</v>
      </c>
      <c r="H112" s="180">
        <v>0</v>
      </c>
      <c r="I112" s="180">
        <v>0</v>
      </c>
      <c r="J112" s="180">
        <v>0</v>
      </c>
      <c r="K112" s="180">
        <v>0</v>
      </c>
      <c r="L112" s="180">
        <v>199482</v>
      </c>
      <c r="M112" s="180">
        <v>0</v>
      </c>
      <c r="N112" s="180">
        <v>0</v>
      </c>
      <c r="O112" s="180">
        <v>0</v>
      </c>
      <c r="P112" s="180">
        <v>0</v>
      </c>
      <c r="Q112" s="180">
        <v>273327</v>
      </c>
      <c r="R112" s="180">
        <v>0</v>
      </c>
      <c r="S112" s="180">
        <v>36028</v>
      </c>
      <c r="T112" s="180">
        <v>0</v>
      </c>
      <c r="U112" s="180">
        <v>0</v>
      </c>
      <c r="V112" s="180">
        <v>0</v>
      </c>
      <c r="W112" s="180">
        <v>0</v>
      </c>
      <c r="X112" s="180">
        <v>0</v>
      </c>
      <c r="Y112" s="180">
        <v>75980</v>
      </c>
      <c r="Z112" s="180">
        <v>0</v>
      </c>
      <c r="AA112" s="180">
        <v>0</v>
      </c>
      <c r="AB112" s="180">
        <v>0</v>
      </c>
      <c r="AC112" s="180">
        <v>0</v>
      </c>
      <c r="AD112" s="180">
        <v>0</v>
      </c>
      <c r="AE112" s="180">
        <v>0</v>
      </c>
      <c r="AF112" s="180">
        <v>1342521</v>
      </c>
      <c r="AG112" s="180">
        <v>0</v>
      </c>
      <c r="AH112" s="180">
        <v>0</v>
      </c>
      <c r="AI112" s="180">
        <v>0</v>
      </c>
      <c r="AJ112" s="180">
        <v>0</v>
      </c>
      <c r="AK112" s="180">
        <v>0</v>
      </c>
      <c r="AL112" s="180">
        <v>0</v>
      </c>
      <c r="AM112" s="180">
        <v>0</v>
      </c>
      <c r="AN112" s="180">
        <v>0</v>
      </c>
      <c r="AO112" s="180">
        <v>0</v>
      </c>
      <c r="AP112" s="180">
        <v>328826</v>
      </c>
      <c r="AQ112" s="180">
        <v>0</v>
      </c>
      <c r="AR112" s="180">
        <v>0</v>
      </c>
      <c r="AS112" s="180">
        <v>0</v>
      </c>
      <c r="AT112" s="180">
        <v>0</v>
      </c>
      <c r="AU112" s="180">
        <v>0</v>
      </c>
      <c r="AV112" s="180">
        <v>0</v>
      </c>
      <c r="AW112" s="180">
        <v>0</v>
      </c>
      <c r="AX112" s="180">
        <v>0</v>
      </c>
      <c r="AY112" s="180">
        <v>0</v>
      </c>
      <c r="AZ112" s="180">
        <v>0</v>
      </c>
      <c r="BA112" s="180">
        <v>0</v>
      </c>
      <c r="BB112" s="180">
        <v>0</v>
      </c>
      <c r="BC112" s="180">
        <v>0</v>
      </c>
      <c r="BD112" s="180">
        <v>0</v>
      </c>
      <c r="BE112" s="180">
        <v>0</v>
      </c>
      <c r="BF112" s="180">
        <v>0</v>
      </c>
      <c r="BG112" s="180">
        <v>0</v>
      </c>
      <c r="BH112" s="180">
        <v>0</v>
      </c>
      <c r="BI112" s="180">
        <v>0</v>
      </c>
      <c r="BJ112" s="180">
        <v>0</v>
      </c>
      <c r="BK112" s="180">
        <v>0</v>
      </c>
      <c r="BL112" s="180">
        <v>0</v>
      </c>
      <c r="BM112" s="180">
        <v>0</v>
      </c>
      <c r="BN112" s="180">
        <v>129456</v>
      </c>
      <c r="BO112" s="180">
        <v>0</v>
      </c>
      <c r="BP112" s="180">
        <v>1308664</v>
      </c>
      <c r="BQ112" s="180">
        <v>0</v>
      </c>
      <c r="BR112" s="180">
        <v>50990</v>
      </c>
      <c r="BS112" s="180">
        <v>0</v>
      </c>
      <c r="BT112" s="180">
        <v>0</v>
      </c>
      <c r="BU112" s="180">
        <v>0</v>
      </c>
      <c r="BV112" s="180">
        <v>0</v>
      </c>
      <c r="BW112" s="180">
        <v>0</v>
      </c>
      <c r="BX112" s="180">
        <v>0</v>
      </c>
      <c r="BY112" s="180">
        <v>0</v>
      </c>
      <c r="BZ112" s="180">
        <v>43565</v>
      </c>
      <c r="CA112" s="180">
        <v>0</v>
      </c>
      <c r="CB112" s="180">
        <v>0</v>
      </c>
      <c r="CC112" s="180">
        <v>0</v>
      </c>
      <c r="CD112" s="180">
        <v>335743</v>
      </c>
    </row>
    <row r="113" spans="1:82" x14ac:dyDescent="0.3">
      <c r="A113" s="180">
        <v>644</v>
      </c>
      <c r="C113" s="180"/>
      <c r="D113" s="180">
        <v>0</v>
      </c>
      <c r="E113" s="180">
        <v>0</v>
      </c>
      <c r="F113" s="180">
        <v>0</v>
      </c>
      <c r="G113" s="180">
        <v>0</v>
      </c>
      <c r="H113" s="180">
        <v>0</v>
      </c>
      <c r="I113" s="180">
        <v>0</v>
      </c>
      <c r="J113" s="180">
        <v>0</v>
      </c>
      <c r="K113" s="180">
        <v>0</v>
      </c>
      <c r="L113" s="180">
        <v>0</v>
      </c>
      <c r="M113" s="180">
        <v>0</v>
      </c>
      <c r="N113" s="180">
        <v>0</v>
      </c>
      <c r="O113" s="180">
        <v>0</v>
      </c>
      <c r="P113" s="180">
        <v>0</v>
      </c>
      <c r="Q113" s="180">
        <v>0</v>
      </c>
      <c r="R113" s="180">
        <v>0</v>
      </c>
      <c r="S113" s="180">
        <v>0</v>
      </c>
      <c r="T113" s="180">
        <v>0</v>
      </c>
      <c r="U113" s="180">
        <v>0</v>
      </c>
      <c r="V113" s="180">
        <v>0</v>
      </c>
      <c r="W113" s="180">
        <v>0</v>
      </c>
      <c r="X113" s="180">
        <v>0</v>
      </c>
      <c r="Y113" s="180">
        <v>0</v>
      </c>
      <c r="Z113" s="180">
        <v>0</v>
      </c>
      <c r="AA113" s="180">
        <v>0</v>
      </c>
      <c r="AB113" s="180">
        <v>0</v>
      </c>
      <c r="AC113" s="180">
        <v>0</v>
      </c>
      <c r="AD113" s="180">
        <v>0</v>
      </c>
      <c r="AE113" s="180">
        <v>0</v>
      </c>
      <c r="AF113" s="180">
        <v>0</v>
      </c>
      <c r="AG113" s="180">
        <v>0</v>
      </c>
      <c r="AH113" s="180">
        <v>0</v>
      </c>
      <c r="AI113" s="180">
        <v>0</v>
      </c>
      <c r="AJ113" s="180">
        <v>0</v>
      </c>
      <c r="AK113" s="180">
        <v>0</v>
      </c>
      <c r="AL113" s="180">
        <v>0</v>
      </c>
      <c r="AM113" s="180">
        <v>0</v>
      </c>
      <c r="AN113" s="180">
        <v>0</v>
      </c>
      <c r="AO113" s="180">
        <v>0</v>
      </c>
      <c r="AP113" s="180">
        <v>0</v>
      </c>
      <c r="AQ113" s="180">
        <v>0</v>
      </c>
      <c r="AR113" s="180">
        <v>0</v>
      </c>
      <c r="AS113" s="180">
        <v>0</v>
      </c>
      <c r="AT113" s="180">
        <v>0</v>
      </c>
      <c r="AU113" s="180">
        <v>0</v>
      </c>
      <c r="AV113" s="180">
        <v>0</v>
      </c>
      <c r="AW113" s="180">
        <v>0</v>
      </c>
      <c r="AX113" s="180">
        <v>0</v>
      </c>
      <c r="AY113" s="180">
        <v>0</v>
      </c>
      <c r="AZ113" s="180">
        <v>0</v>
      </c>
      <c r="BA113" s="180">
        <v>0</v>
      </c>
      <c r="BB113" s="180">
        <v>0</v>
      </c>
      <c r="BC113" s="180">
        <v>0</v>
      </c>
      <c r="BD113" s="180">
        <v>0</v>
      </c>
      <c r="BE113" s="180">
        <v>0</v>
      </c>
      <c r="BF113" s="180">
        <v>0</v>
      </c>
      <c r="BG113" s="180">
        <v>0</v>
      </c>
      <c r="BH113" s="180">
        <v>0</v>
      </c>
      <c r="BI113" s="180">
        <v>0</v>
      </c>
      <c r="BJ113" s="180">
        <v>0</v>
      </c>
      <c r="BK113" s="180">
        <v>0</v>
      </c>
      <c r="BL113" s="180">
        <v>0</v>
      </c>
      <c r="BM113" s="180">
        <v>0</v>
      </c>
      <c r="BN113" s="180">
        <v>0</v>
      </c>
      <c r="BO113" s="180">
        <v>0</v>
      </c>
      <c r="BP113" s="180">
        <v>0</v>
      </c>
      <c r="BQ113" s="180">
        <v>0</v>
      </c>
      <c r="BR113" s="180">
        <v>0</v>
      </c>
      <c r="BS113" s="180">
        <v>0</v>
      </c>
      <c r="BT113" s="180">
        <v>0</v>
      </c>
      <c r="BU113" s="180">
        <v>0</v>
      </c>
      <c r="BV113" s="180">
        <v>0</v>
      </c>
      <c r="BW113" s="180">
        <v>0</v>
      </c>
      <c r="BX113" s="180">
        <v>0</v>
      </c>
      <c r="BY113" s="180">
        <v>0</v>
      </c>
      <c r="BZ113" s="180">
        <v>0</v>
      </c>
      <c r="CA113" s="180">
        <v>0</v>
      </c>
      <c r="CB113" s="180">
        <v>0</v>
      </c>
      <c r="CC113" s="180">
        <v>0</v>
      </c>
      <c r="CD113" s="180">
        <v>0</v>
      </c>
    </row>
    <row r="114" spans="1:82" x14ac:dyDescent="0.3">
      <c r="A114" s="180">
        <v>384</v>
      </c>
      <c r="C114" s="180"/>
      <c r="D114" s="180">
        <v>0</v>
      </c>
      <c r="E114" s="180">
        <v>0</v>
      </c>
      <c r="F114" s="180">
        <v>0</v>
      </c>
      <c r="G114" s="180">
        <v>0</v>
      </c>
      <c r="H114" s="180">
        <v>0</v>
      </c>
      <c r="I114" s="180">
        <v>0</v>
      </c>
      <c r="J114" s="180">
        <v>0</v>
      </c>
      <c r="K114" s="180">
        <v>0</v>
      </c>
      <c r="L114" s="180">
        <v>0</v>
      </c>
      <c r="M114" s="180">
        <v>0</v>
      </c>
      <c r="N114" s="180">
        <v>0</v>
      </c>
      <c r="O114" s="180">
        <v>0</v>
      </c>
      <c r="P114" s="180">
        <v>0</v>
      </c>
      <c r="Q114" s="180">
        <v>0</v>
      </c>
      <c r="R114" s="180">
        <v>0</v>
      </c>
      <c r="S114" s="180">
        <v>0</v>
      </c>
      <c r="T114" s="180">
        <v>0</v>
      </c>
      <c r="U114" s="180">
        <v>0</v>
      </c>
      <c r="V114" s="180">
        <v>0</v>
      </c>
      <c r="W114" s="180">
        <v>0</v>
      </c>
      <c r="X114" s="180">
        <v>0</v>
      </c>
      <c r="Y114" s="180">
        <v>0</v>
      </c>
      <c r="Z114" s="180">
        <v>0</v>
      </c>
      <c r="AA114" s="180">
        <v>0</v>
      </c>
      <c r="AB114" s="180">
        <v>0</v>
      </c>
      <c r="AC114" s="180">
        <v>0</v>
      </c>
      <c r="AD114" s="180">
        <v>0</v>
      </c>
      <c r="AE114" s="180">
        <v>0</v>
      </c>
      <c r="AF114" s="180">
        <v>274762</v>
      </c>
      <c r="AG114" s="180">
        <v>0</v>
      </c>
      <c r="AH114" s="180">
        <v>0</v>
      </c>
      <c r="AI114" s="180">
        <v>0</v>
      </c>
      <c r="AJ114" s="180">
        <v>0</v>
      </c>
      <c r="AK114" s="180">
        <v>0</v>
      </c>
      <c r="AL114" s="180">
        <v>0</v>
      </c>
      <c r="AM114" s="180">
        <v>0</v>
      </c>
      <c r="AN114" s="180">
        <v>0</v>
      </c>
      <c r="AO114" s="180">
        <v>0</v>
      </c>
      <c r="AP114" s="180">
        <v>0</v>
      </c>
      <c r="AQ114" s="180">
        <v>0</v>
      </c>
      <c r="AR114" s="180">
        <v>0</v>
      </c>
      <c r="AS114" s="180">
        <v>0</v>
      </c>
      <c r="AT114" s="180">
        <v>0</v>
      </c>
      <c r="AU114" s="180">
        <v>0</v>
      </c>
      <c r="AV114" s="180">
        <v>0</v>
      </c>
      <c r="AW114" s="180">
        <v>0</v>
      </c>
      <c r="AX114" s="180">
        <v>0</v>
      </c>
      <c r="AY114" s="180">
        <v>0</v>
      </c>
      <c r="AZ114" s="180">
        <v>0</v>
      </c>
      <c r="BA114" s="180">
        <v>0</v>
      </c>
      <c r="BB114" s="180">
        <v>0</v>
      </c>
      <c r="BC114" s="180">
        <v>0</v>
      </c>
      <c r="BD114" s="180">
        <v>0</v>
      </c>
      <c r="BE114" s="180">
        <v>0</v>
      </c>
      <c r="BF114" s="180">
        <v>0</v>
      </c>
      <c r="BG114" s="180">
        <v>0</v>
      </c>
      <c r="BH114" s="180">
        <v>0</v>
      </c>
      <c r="BI114" s="180">
        <v>0</v>
      </c>
      <c r="BJ114" s="180">
        <v>0</v>
      </c>
      <c r="BK114" s="180">
        <v>0</v>
      </c>
      <c r="BL114" s="180">
        <v>0</v>
      </c>
      <c r="BM114" s="180">
        <v>0</v>
      </c>
      <c r="BN114" s="180">
        <v>0</v>
      </c>
      <c r="BO114" s="180">
        <v>0</v>
      </c>
      <c r="BP114" s="180">
        <v>0</v>
      </c>
      <c r="BQ114" s="180">
        <v>0</v>
      </c>
      <c r="BR114" s="180">
        <v>0</v>
      </c>
      <c r="BS114" s="180">
        <v>0</v>
      </c>
      <c r="BT114" s="180">
        <v>0</v>
      </c>
      <c r="BU114" s="180">
        <v>0</v>
      </c>
      <c r="BV114" s="180">
        <v>0</v>
      </c>
      <c r="BW114" s="180">
        <v>0</v>
      </c>
      <c r="BX114" s="180">
        <v>0</v>
      </c>
      <c r="BY114" s="180">
        <v>0</v>
      </c>
      <c r="BZ114" s="180">
        <v>0</v>
      </c>
      <c r="CA114" s="180">
        <v>0</v>
      </c>
      <c r="CB114" s="180">
        <v>0</v>
      </c>
      <c r="CC114" s="180">
        <v>0</v>
      </c>
      <c r="CD114" s="180">
        <v>0</v>
      </c>
    </row>
    <row r="115" spans="1:82" x14ac:dyDescent="0.3">
      <c r="A115" s="180">
        <v>361</v>
      </c>
      <c r="C115" s="180"/>
      <c r="D115" s="180">
        <v>0</v>
      </c>
      <c r="E115" s="180">
        <v>0</v>
      </c>
      <c r="F115" s="180">
        <v>0</v>
      </c>
      <c r="G115" s="180">
        <v>0</v>
      </c>
      <c r="H115" s="180">
        <v>0</v>
      </c>
      <c r="I115" s="180">
        <v>0</v>
      </c>
      <c r="J115" s="180">
        <v>0</v>
      </c>
      <c r="K115" s="180">
        <v>0</v>
      </c>
      <c r="L115" s="180">
        <v>811723</v>
      </c>
      <c r="M115" s="180">
        <v>0</v>
      </c>
      <c r="N115" s="180">
        <v>0</v>
      </c>
      <c r="O115" s="180">
        <v>0</v>
      </c>
      <c r="P115" s="180">
        <v>0</v>
      </c>
      <c r="Q115" s="180">
        <v>5474769</v>
      </c>
      <c r="R115" s="180">
        <v>0</v>
      </c>
      <c r="S115" s="180">
        <v>988641</v>
      </c>
      <c r="T115" s="180">
        <v>0</v>
      </c>
      <c r="U115" s="180">
        <v>0</v>
      </c>
      <c r="V115" s="180">
        <v>0</v>
      </c>
      <c r="W115" s="180">
        <v>0</v>
      </c>
      <c r="X115" s="180">
        <v>0</v>
      </c>
      <c r="Y115" s="180">
        <v>118699</v>
      </c>
      <c r="Z115" s="180">
        <v>0</v>
      </c>
      <c r="AA115" s="180">
        <v>0</v>
      </c>
      <c r="AB115" s="180">
        <v>0</v>
      </c>
      <c r="AC115" s="180">
        <v>0</v>
      </c>
      <c r="AD115" s="180">
        <v>0</v>
      </c>
      <c r="AE115" s="180">
        <v>0</v>
      </c>
      <c r="AF115" s="180">
        <v>46567040</v>
      </c>
      <c r="AG115" s="180">
        <v>0</v>
      </c>
      <c r="AH115" s="180">
        <v>0</v>
      </c>
      <c r="AI115" s="180">
        <v>0</v>
      </c>
      <c r="AJ115" s="180">
        <v>0</v>
      </c>
      <c r="AK115" s="180">
        <v>0</v>
      </c>
      <c r="AL115" s="180">
        <v>0</v>
      </c>
      <c r="AM115" s="180">
        <v>0</v>
      </c>
      <c r="AN115" s="180">
        <v>0</v>
      </c>
      <c r="AO115" s="180">
        <v>0</v>
      </c>
      <c r="AP115" s="180">
        <v>6739490</v>
      </c>
      <c r="AQ115" s="180">
        <v>0</v>
      </c>
      <c r="AR115" s="180">
        <v>0</v>
      </c>
      <c r="AS115" s="180">
        <v>0</v>
      </c>
      <c r="AT115" s="180">
        <v>0</v>
      </c>
      <c r="AU115" s="180">
        <v>0</v>
      </c>
      <c r="AV115" s="180">
        <v>69062733</v>
      </c>
      <c r="AW115" s="180">
        <v>0</v>
      </c>
      <c r="AX115" s="180">
        <v>0</v>
      </c>
      <c r="AY115" s="180">
        <v>0</v>
      </c>
      <c r="AZ115" s="180">
        <v>0</v>
      </c>
      <c r="BA115" s="180">
        <v>0</v>
      </c>
      <c r="BB115" s="180">
        <v>0</v>
      </c>
      <c r="BC115" s="180">
        <v>0</v>
      </c>
      <c r="BD115" s="180">
        <v>0</v>
      </c>
      <c r="BE115" s="180">
        <v>0</v>
      </c>
      <c r="BF115" s="180">
        <v>0</v>
      </c>
      <c r="BG115" s="180">
        <v>0</v>
      </c>
      <c r="BH115" s="180">
        <v>0</v>
      </c>
      <c r="BI115" s="180">
        <v>0</v>
      </c>
      <c r="BJ115" s="180">
        <v>0</v>
      </c>
      <c r="BK115" s="180">
        <v>0</v>
      </c>
      <c r="BL115" s="180">
        <v>0</v>
      </c>
      <c r="BM115" s="180">
        <v>0</v>
      </c>
      <c r="BN115" s="180">
        <v>1219483</v>
      </c>
      <c r="BO115" s="180">
        <v>0</v>
      </c>
      <c r="BP115" s="180">
        <v>68455747</v>
      </c>
      <c r="BQ115" s="180">
        <v>0</v>
      </c>
      <c r="BR115" s="180">
        <v>5861075</v>
      </c>
      <c r="BS115" s="180">
        <v>0</v>
      </c>
      <c r="BT115" s="180">
        <v>0</v>
      </c>
      <c r="BU115" s="180">
        <v>367263</v>
      </c>
      <c r="BV115" s="180">
        <v>0</v>
      </c>
      <c r="BW115" s="180">
        <v>0</v>
      </c>
      <c r="BX115" s="180">
        <v>0</v>
      </c>
      <c r="BY115" s="180">
        <v>0</v>
      </c>
      <c r="BZ115" s="180">
        <v>425880</v>
      </c>
      <c r="CA115" s="180">
        <v>0</v>
      </c>
      <c r="CB115" s="180">
        <v>0</v>
      </c>
      <c r="CC115" s="180">
        <v>0</v>
      </c>
      <c r="CD115" s="180">
        <v>7682741</v>
      </c>
    </row>
    <row r="116" spans="1:82" x14ac:dyDescent="0.3">
      <c r="A116" s="180">
        <v>362</v>
      </c>
      <c r="C116" s="180"/>
      <c r="D116" s="180">
        <v>0</v>
      </c>
      <c r="E116" s="180">
        <v>0</v>
      </c>
      <c r="F116" s="180">
        <v>0</v>
      </c>
      <c r="G116" s="180">
        <v>0</v>
      </c>
      <c r="H116" s="180">
        <v>0</v>
      </c>
      <c r="I116" s="180">
        <v>0</v>
      </c>
      <c r="J116" s="180">
        <v>0</v>
      </c>
      <c r="K116" s="180">
        <v>0</v>
      </c>
      <c r="L116" s="180">
        <v>4391009</v>
      </c>
      <c r="M116" s="180">
        <v>0</v>
      </c>
      <c r="N116" s="180">
        <v>0</v>
      </c>
      <c r="O116" s="180">
        <v>0</v>
      </c>
      <c r="P116" s="180">
        <v>0</v>
      </c>
      <c r="Q116" s="180">
        <v>9157263</v>
      </c>
      <c r="R116" s="180">
        <v>0</v>
      </c>
      <c r="S116" s="180">
        <v>1139951</v>
      </c>
      <c r="T116" s="180">
        <v>0</v>
      </c>
      <c r="U116" s="180">
        <v>0</v>
      </c>
      <c r="V116" s="180">
        <v>0</v>
      </c>
      <c r="W116" s="180">
        <v>0</v>
      </c>
      <c r="X116" s="180">
        <v>0</v>
      </c>
      <c r="Y116" s="180">
        <v>289368</v>
      </c>
      <c r="Z116" s="180">
        <v>0</v>
      </c>
      <c r="AA116" s="180">
        <v>0</v>
      </c>
      <c r="AB116" s="180">
        <v>0</v>
      </c>
      <c r="AC116" s="180">
        <v>0</v>
      </c>
      <c r="AD116" s="180">
        <v>0</v>
      </c>
      <c r="AE116" s="180">
        <v>0</v>
      </c>
      <c r="AF116" s="180">
        <v>100730326</v>
      </c>
      <c r="AG116" s="180">
        <v>0</v>
      </c>
      <c r="AH116" s="180">
        <v>0</v>
      </c>
      <c r="AI116" s="180">
        <v>0</v>
      </c>
      <c r="AJ116" s="180">
        <v>0</v>
      </c>
      <c r="AK116" s="180">
        <v>0</v>
      </c>
      <c r="AL116" s="180">
        <v>0</v>
      </c>
      <c r="AM116" s="180">
        <v>0</v>
      </c>
      <c r="AN116" s="180">
        <v>0</v>
      </c>
      <c r="AO116" s="180">
        <v>0</v>
      </c>
      <c r="AP116" s="180">
        <v>9997410</v>
      </c>
      <c r="AQ116" s="180">
        <v>0</v>
      </c>
      <c r="AR116" s="180">
        <v>0</v>
      </c>
      <c r="AS116" s="180">
        <v>0</v>
      </c>
      <c r="AT116" s="180">
        <v>0</v>
      </c>
      <c r="AU116" s="180">
        <v>0</v>
      </c>
      <c r="AV116" s="180">
        <v>159031137</v>
      </c>
      <c r="AW116" s="180">
        <v>0</v>
      </c>
      <c r="AX116" s="180">
        <v>0</v>
      </c>
      <c r="AY116" s="180">
        <v>0</v>
      </c>
      <c r="AZ116" s="180">
        <v>0</v>
      </c>
      <c r="BA116" s="180">
        <v>0</v>
      </c>
      <c r="BB116" s="180">
        <v>0</v>
      </c>
      <c r="BC116" s="180">
        <v>0</v>
      </c>
      <c r="BD116" s="180">
        <v>0</v>
      </c>
      <c r="BE116" s="180">
        <v>0</v>
      </c>
      <c r="BF116" s="180">
        <v>0</v>
      </c>
      <c r="BG116" s="180">
        <v>0</v>
      </c>
      <c r="BH116" s="180">
        <v>0</v>
      </c>
      <c r="BI116" s="180">
        <v>0</v>
      </c>
      <c r="BJ116" s="180">
        <v>0</v>
      </c>
      <c r="BK116" s="180">
        <v>0</v>
      </c>
      <c r="BL116" s="180">
        <v>0</v>
      </c>
      <c r="BM116" s="180">
        <v>0</v>
      </c>
      <c r="BN116" s="180">
        <v>1548299</v>
      </c>
      <c r="BO116" s="180">
        <v>0</v>
      </c>
      <c r="BP116" s="180">
        <v>177824260</v>
      </c>
      <c r="BQ116" s="180">
        <v>0</v>
      </c>
      <c r="BR116" s="180">
        <v>7086506</v>
      </c>
      <c r="BS116" s="180">
        <v>0</v>
      </c>
      <c r="BT116" s="180">
        <v>0</v>
      </c>
      <c r="BU116" s="180">
        <v>426641</v>
      </c>
      <c r="BV116" s="180">
        <v>0</v>
      </c>
      <c r="BW116" s="180">
        <v>0</v>
      </c>
      <c r="BX116" s="180">
        <v>0</v>
      </c>
      <c r="BY116" s="180">
        <v>0</v>
      </c>
      <c r="BZ116" s="180">
        <v>854188</v>
      </c>
      <c r="CA116" s="180">
        <v>0</v>
      </c>
      <c r="CB116" s="180">
        <v>0</v>
      </c>
      <c r="CC116" s="180">
        <v>0</v>
      </c>
      <c r="CD116" s="180">
        <v>30814014</v>
      </c>
    </row>
    <row r="117" spans="1:82" s="968" customFormat="1" x14ac:dyDescent="0.3">
      <c r="B117" s="968" t="s">
        <v>2969</v>
      </c>
    </row>
    <row r="118" spans="1:82" s="968" customFormat="1" x14ac:dyDescent="0.3">
      <c r="B118" s="968" t="s">
        <v>2969</v>
      </c>
    </row>
    <row r="119" spans="1:82" x14ac:dyDescent="0.3">
      <c r="A119" s="180">
        <v>88</v>
      </c>
      <c r="C119" s="180"/>
      <c r="D119" s="180">
        <v>286949</v>
      </c>
      <c r="E119" s="180">
        <v>1386450</v>
      </c>
      <c r="F119" s="180">
        <v>0</v>
      </c>
      <c r="G119" s="180">
        <v>576593</v>
      </c>
      <c r="H119" s="180">
        <v>364168</v>
      </c>
      <c r="I119" s="180">
        <v>146688</v>
      </c>
      <c r="J119" s="180">
        <v>0</v>
      </c>
      <c r="K119" s="180">
        <v>120969</v>
      </c>
      <c r="L119" s="180">
        <v>4255533</v>
      </c>
      <c r="M119" s="180">
        <v>0</v>
      </c>
      <c r="N119" s="180">
        <v>0</v>
      </c>
      <c r="O119" s="180">
        <v>0</v>
      </c>
      <c r="P119" s="180">
        <v>64061</v>
      </c>
      <c r="Q119" s="180">
        <v>5509363</v>
      </c>
      <c r="R119" s="180">
        <v>0</v>
      </c>
      <c r="S119" s="180">
        <v>273935</v>
      </c>
      <c r="T119" s="180">
        <v>1342277</v>
      </c>
      <c r="U119" s="180">
        <v>261223</v>
      </c>
      <c r="V119" s="180">
        <v>4060089</v>
      </c>
      <c r="W119" s="180">
        <v>0</v>
      </c>
      <c r="X119" s="180">
        <v>0</v>
      </c>
      <c r="Y119" s="180">
        <v>1278145</v>
      </c>
      <c r="Z119" s="180">
        <v>13412486</v>
      </c>
      <c r="AA119" s="180">
        <v>68718</v>
      </c>
      <c r="AB119" s="180">
        <v>285526</v>
      </c>
      <c r="AC119" s="180">
        <v>0</v>
      </c>
      <c r="AD119" s="180">
        <v>0</v>
      </c>
      <c r="AE119" s="180">
        <v>0</v>
      </c>
      <c r="AF119" s="180">
        <v>40170830</v>
      </c>
      <c r="AG119" s="180">
        <v>0</v>
      </c>
      <c r="AH119" s="180">
        <v>116452</v>
      </c>
      <c r="AI119" s="180">
        <v>3499897</v>
      </c>
      <c r="AJ119" s="180">
        <v>12999</v>
      </c>
      <c r="AK119" s="180">
        <v>91825</v>
      </c>
      <c r="AL119" s="180">
        <v>0</v>
      </c>
      <c r="AM119" s="180">
        <v>92936</v>
      </c>
      <c r="AN119" s="180">
        <v>7003080</v>
      </c>
      <c r="AO119" s="180">
        <v>0</v>
      </c>
      <c r="AP119" s="180">
        <v>2305016</v>
      </c>
      <c r="AQ119" s="180">
        <v>0</v>
      </c>
      <c r="AR119" s="180">
        <v>0</v>
      </c>
      <c r="AS119" s="180">
        <v>0</v>
      </c>
      <c r="AT119" s="180">
        <v>306599</v>
      </c>
      <c r="AU119" s="180">
        <v>122354716</v>
      </c>
      <c r="AV119" s="180">
        <v>47634770</v>
      </c>
      <c r="AW119" s="180">
        <v>992349</v>
      </c>
      <c r="AX119" s="180">
        <v>310338</v>
      </c>
      <c r="AY119" s="180">
        <v>362796</v>
      </c>
      <c r="AZ119" s="180">
        <v>175431</v>
      </c>
      <c r="BA119" s="180">
        <v>0</v>
      </c>
      <c r="BB119" s="180">
        <v>2831654</v>
      </c>
      <c r="BC119" s="180">
        <v>115069</v>
      </c>
      <c r="BD119" s="180">
        <v>0</v>
      </c>
      <c r="BE119" s="180">
        <v>143000</v>
      </c>
      <c r="BF119" s="180">
        <v>8205181</v>
      </c>
      <c r="BG119" s="180">
        <v>0</v>
      </c>
      <c r="BH119" s="180">
        <v>6317012</v>
      </c>
      <c r="BI119" s="180">
        <v>1858014</v>
      </c>
      <c r="BJ119" s="180">
        <v>0</v>
      </c>
      <c r="BK119" s="180">
        <v>0</v>
      </c>
      <c r="BL119" s="180">
        <v>17541364</v>
      </c>
      <c r="BM119" s="180">
        <v>16812333</v>
      </c>
      <c r="BN119" s="180">
        <v>1631637</v>
      </c>
      <c r="BO119" s="180">
        <v>28777645</v>
      </c>
      <c r="BP119" s="180">
        <v>57203622</v>
      </c>
      <c r="BQ119" s="180">
        <v>222260</v>
      </c>
      <c r="BR119" s="180">
        <v>2426948</v>
      </c>
      <c r="BS119" s="180">
        <v>0</v>
      </c>
      <c r="BT119" s="180">
        <v>0</v>
      </c>
      <c r="BU119" s="180">
        <v>180410</v>
      </c>
      <c r="BV119" s="180">
        <v>5592</v>
      </c>
      <c r="BW119" s="180">
        <v>1893652</v>
      </c>
      <c r="BX119" s="180">
        <v>0</v>
      </c>
      <c r="BY119" s="180">
        <v>17960235</v>
      </c>
      <c r="BZ119" s="180">
        <v>221587</v>
      </c>
      <c r="CA119" s="180">
        <v>0</v>
      </c>
      <c r="CB119" s="180">
        <v>282656</v>
      </c>
      <c r="CC119" s="180">
        <v>0</v>
      </c>
      <c r="CD119" s="180">
        <v>0</v>
      </c>
    </row>
    <row r="120" spans="1:82" x14ac:dyDescent="0.3">
      <c r="A120" s="180">
        <v>84</v>
      </c>
      <c r="C120" s="180"/>
      <c r="D120" s="180">
        <v>299910</v>
      </c>
      <c r="E120" s="180">
        <v>1386450</v>
      </c>
      <c r="F120" s="180">
        <v>0</v>
      </c>
      <c r="G120" s="180">
        <v>604843</v>
      </c>
      <c r="H120" s="180">
        <v>429449</v>
      </c>
      <c r="I120" s="180">
        <v>162445</v>
      </c>
      <c r="J120" s="180">
        <v>0</v>
      </c>
      <c r="K120" s="180">
        <v>185942</v>
      </c>
      <c r="L120" s="180">
        <v>4435091</v>
      </c>
      <c r="M120" s="180">
        <v>0</v>
      </c>
      <c r="N120" s="180">
        <v>0</v>
      </c>
      <c r="O120" s="180">
        <v>0</v>
      </c>
      <c r="P120" s="180">
        <v>64061</v>
      </c>
      <c r="Q120" s="180">
        <v>6109006</v>
      </c>
      <c r="R120" s="180">
        <v>0</v>
      </c>
      <c r="S120" s="180">
        <v>301229</v>
      </c>
      <c r="T120" s="180">
        <v>1354333</v>
      </c>
      <c r="U120" s="180">
        <v>322523</v>
      </c>
      <c r="V120" s="180">
        <v>4409835</v>
      </c>
      <c r="W120" s="180">
        <v>0</v>
      </c>
      <c r="X120" s="180">
        <v>0</v>
      </c>
      <c r="Y120" s="180">
        <v>1278145</v>
      </c>
      <c r="Z120" s="180">
        <v>14219560</v>
      </c>
      <c r="AA120" s="180">
        <v>68718</v>
      </c>
      <c r="AB120" s="180">
        <v>301816</v>
      </c>
      <c r="AC120" s="180">
        <v>0</v>
      </c>
      <c r="AD120" s="180">
        <v>0</v>
      </c>
      <c r="AE120" s="180">
        <v>0</v>
      </c>
      <c r="AF120" s="180">
        <v>41566906</v>
      </c>
      <c r="AG120" s="180">
        <v>0</v>
      </c>
      <c r="AH120" s="180">
        <v>128596</v>
      </c>
      <c r="AI120" s="180">
        <v>4245895</v>
      </c>
      <c r="AJ120" s="180">
        <v>12999</v>
      </c>
      <c r="AK120" s="180">
        <v>91825</v>
      </c>
      <c r="AL120" s="180">
        <v>0</v>
      </c>
      <c r="AM120" s="180">
        <v>95689</v>
      </c>
      <c r="AN120" s="180">
        <v>8050593</v>
      </c>
      <c r="AO120" s="180">
        <v>0</v>
      </c>
      <c r="AP120" s="180">
        <v>2364898</v>
      </c>
      <c r="AQ120" s="180">
        <v>0</v>
      </c>
      <c r="AR120" s="180">
        <v>0</v>
      </c>
      <c r="AS120" s="180">
        <v>0</v>
      </c>
      <c r="AT120" s="180">
        <v>324261</v>
      </c>
      <c r="AU120" s="180">
        <v>123892614</v>
      </c>
      <c r="AV120" s="180">
        <v>47916175</v>
      </c>
      <c r="AW120" s="180">
        <v>1034001</v>
      </c>
      <c r="AX120" s="180">
        <v>310338</v>
      </c>
      <c r="AY120" s="180">
        <v>395665</v>
      </c>
      <c r="AZ120" s="180">
        <v>175431</v>
      </c>
      <c r="BA120" s="180">
        <v>0</v>
      </c>
      <c r="BB120" s="180">
        <v>2987309</v>
      </c>
      <c r="BC120" s="180">
        <v>116566</v>
      </c>
      <c r="BD120" s="180">
        <v>0</v>
      </c>
      <c r="BE120" s="180">
        <v>143000</v>
      </c>
      <c r="BF120" s="180">
        <v>10409630</v>
      </c>
      <c r="BG120" s="180">
        <v>0</v>
      </c>
      <c r="BH120" s="180">
        <v>6891162</v>
      </c>
      <c r="BI120" s="180">
        <v>1915372</v>
      </c>
      <c r="BJ120" s="180">
        <v>0</v>
      </c>
      <c r="BK120" s="180">
        <v>0</v>
      </c>
      <c r="BL120" s="180">
        <v>18004925</v>
      </c>
      <c r="BM120" s="180">
        <v>17742080</v>
      </c>
      <c r="BN120" s="180">
        <v>1719074</v>
      </c>
      <c r="BO120" s="180">
        <v>29643174</v>
      </c>
      <c r="BP120" s="180">
        <v>58026628</v>
      </c>
      <c r="BQ120" s="180">
        <v>222260</v>
      </c>
      <c r="BR120" s="180">
        <v>2440085</v>
      </c>
      <c r="BS120" s="180">
        <v>0</v>
      </c>
      <c r="BT120" s="180">
        <v>0</v>
      </c>
      <c r="BU120" s="180">
        <v>180410</v>
      </c>
      <c r="BV120" s="180">
        <v>5592</v>
      </c>
      <c r="BW120" s="180">
        <v>2108844</v>
      </c>
      <c r="BX120" s="180">
        <v>0</v>
      </c>
      <c r="BY120" s="180">
        <v>19292758</v>
      </c>
      <c r="BZ120" s="180">
        <v>222136</v>
      </c>
      <c r="CA120" s="180">
        <v>0</v>
      </c>
      <c r="CB120" s="180">
        <v>285656</v>
      </c>
      <c r="CC120" s="180">
        <v>0</v>
      </c>
      <c r="CD120" s="180">
        <v>0</v>
      </c>
    </row>
    <row r="121" spans="1:82" x14ac:dyDescent="0.3">
      <c r="A121" s="180">
        <v>49</v>
      </c>
      <c r="C121" s="180"/>
      <c r="D121" s="180">
        <v>187281</v>
      </c>
      <c r="E121" s="180">
        <v>311235</v>
      </c>
      <c r="F121" s="180">
        <v>0</v>
      </c>
      <c r="G121" s="180">
        <v>355726</v>
      </c>
      <c r="H121" s="180">
        <v>197664</v>
      </c>
      <c r="I121" s="180">
        <v>16381</v>
      </c>
      <c r="J121" s="180">
        <v>0</v>
      </c>
      <c r="K121" s="180">
        <v>151355</v>
      </c>
      <c r="L121" s="180">
        <v>1167936</v>
      </c>
      <c r="M121" s="180">
        <v>0</v>
      </c>
      <c r="N121" s="180">
        <v>0</v>
      </c>
      <c r="O121" s="180">
        <v>0</v>
      </c>
      <c r="P121" s="180">
        <v>118754</v>
      </c>
      <c r="Q121" s="180">
        <v>1390108</v>
      </c>
      <c r="R121" s="180">
        <v>0</v>
      </c>
      <c r="S121" s="180">
        <v>132491</v>
      </c>
      <c r="T121" s="180">
        <v>111363</v>
      </c>
      <c r="U121" s="180">
        <v>58962</v>
      </c>
      <c r="V121" s="180">
        <v>697499</v>
      </c>
      <c r="W121" s="180">
        <v>0</v>
      </c>
      <c r="X121" s="180">
        <v>0</v>
      </c>
      <c r="Y121" s="180">
        <v>286947</v>
      </c>
      <c r="Z121" s="180">
        <v>4641719</v>
      </c>
      <c r="AA121" s="180">
        <v>69505</v>
      </c>
      <c r="AB121" s="180">
        <v>89076</v>
      </c>
      <c r="AC121" s="180">
        <v>0</v>
      </c>
      <c r="AD121" s="180">
        <v>0</v>
      </c>
      <c r="AE121" s="180">
        <v>0</v>
      </c>
      <c r="AF121" s="180">
        <v>8309907</v>
      </c>
      <c r="AG121" s="180">
        <v>0</v>
      </c>
      <c r="AH121" s="180">
        <v>45727</v>
      </c>
      <c r="AI121" s="180">
        <v>95836</v>
      </c>
      <c r="AJ121" s="180">
        <v>71782</v>
      </c>
      <c r="AK121" s="180">
        <v>5375</v>
      </c>
      <c r="AL121" s="180">
        <v>0</v>
      </c>
      <c r="AM121" s="180">
        <v>190993</v>
      </c>
      <c r="AN121" s="180">
        <v>1032422</v>
      </c>
      <c r="AO121" s="180">
        <v>0</v>
      </c>
      <c r="AP121" s="180">
        <v>691523</v>
      </c>
      <c r="AQ121" s="180">
        <v>0</v>
      </c>
      <c r="AR121" s="180">
        <v>0</v>
      </c>
      <c r="AS121" s="180">
        <v>0</v>
      </c>
      <c r="AT121" s="180">
        <v>102454</v>
      </c>
      <c r="AU121" s="180">
        <v>32218889</v>
      </c>
      <c r="AV121" s="180">
        <v>11486167</v>
      </c>
      <c r="AW121" s="180">
        <v>164020</v>
      </c>
      <c r="AX121" s="180">
        <v>160771</v>
      </c>
      <c r="AY121" s="180">
        <v>83240</v>
      </c>
      <c r="AZ121" s="180">
        <v>101461</v>
      </c>
      <c r="BA121" s="180">
        <v>0</v>
      </c>
      <c r="BB121" s="180">
        <v>624814</v>
      </c>
      <c r="BC121" s="180">
        <v>141442</v>
      </c>
      <c r="BD121" s="180">
        <v>0</v>
      </c>
      <c r="BE121" s="180">
        <v>39172</v>
      </c>
      <c r="BF121" s="180">
        <v>1665329</v>
      </c>
      <c r="BG121" s="180">
        <v>0</v>
      </c>
      <c r="BH121" s="180">
        <v>1259667</v>
      </c>
      <c r="BI121" s="180">
        <v>201392</v>
      </c>
      <c r="BJ121" s="180">
        <v>0</v>
      </c>
      <c r="BK121" s="180">
        <v>0</v>
      </c>
      <c r="BL121" s="180">
        <v>2280071</v>
      </c>
      <c r="BM121" s="180">
        <v>3651468</v>
      </c>
      <c r="BN121" s="180">
        <v>773322</v>
      </c>
      <c r="BO121" s="180">
        <v>5461352</v>
      </c>
      <c r="BP121" s="180">
        <v>13108287</v>
      </c>
      <c r="BQ121" s="180">
        <v>90959</v>
      </c>
      <c r="BR121" s="180">
        <v>921481</v>
      </c>
      <c r="BS121" s="180">
        <v>0</v>
      </c>
      <c r="BT121" s="180">
        <v>0</v>
      </c>
      <c r="BU121" s="180">
        <v>136559</v>
      </c>
      <c r="BV121" s="180">
        <v>28838</v>
      </c>
      <c r="BW121" s="180">
        <v>564067</v>
      </c>
      <c r="BX121" s="180">
        <v>0</v>
      </c>
      <c r="BY121" s="180">
        <v>4281733</v>
      </c>
      <c r="BZ121" s="180">
        <v>35473</v>
      </c>
      <c r="CA121" s="180">
        <v>0</v>
      </c>
      <c r="CB121" s="180">
        <v>34598</v>
      </c>
      <c r="CC121" s="180">
        <v>0</v>
      </c>
      <c r="CD121" s="180">
        <v>0</v>
      </c>
    </row>
    <row r="122" spans="1:82" x14ac:dyDescent="0.3">
      <c r="A122" s="180">
        <v>85</v>
      </c>
      <c r="C122" s="180"/>
      <c r="D122" s="180">
        <v>542490</v>
      </c>
      <c r="E122" s="180">
        <v>1642842</v>
      </c>
      <c r="F122" s="180">
        <v>0</v>
      </c>
      <c r="G122" s="180">
        <v>890980</v>
      </c>
      <c r="H122" s="180">
        <v>443613</v>
      </c>
      <c r="I122" s="180">
        <v>176942</v>
      </c>
      <c r="J122" s="180">
        <v>0</v>
      </c>
      <c r="K122" s="180">
        <v>249947</v>
      </c>
      <c r="L122" s="180">
        <v>4502020</v>
      </c>
      <c r="M122" s="180">
        <v>0</v>
      </c>
      <c r="N122" s="180">
        <v>0</v>
      </c>
      <c r="O122" s="180">
        <v>0</v>
      </c>
      <c r="P122" s="180">
        <v>171033</v>
      </c>
      <c r="Q122" s="180">
        <v>5573230</v>
      </c>
      <c r="R122" s="180">
        <v>0</v>
      </c>
      <c r="S122" s="180">
        <v>341413</v>
      </c>
      <c r="T122" s="180">
        <v>1250891</v>
      </c>
      <c r="U122" s="180">
        <v>206349</v>
      </c>
      <c r="V122" s="180">
        <v>3176947</v>
      </c>
      <c r="W122" s="180">
        <v>0</v>
      </c>
      <c r="X122" s="180">
        <v>0</v>
      </c>
      <c r="Y122" s="180">
        <v>1439596</v>
      </c>
      <c r="Z122" s="180">
        <v>14282636</v>
      </c>
      <c r="AA122" s="180">
        <v>149762</v>
      </c>
      <c r="AB122" s="180">
        <v>263982</v>
      </c>
      <c r="AC122" s="180">
        <v>0</v>
      </c>
      <c r="AD122" s="180">
        <v>0</v>
      </c>
      <c r="AE122" s="180">
        <v>0</v>
      </c>
      <c r="AF122" s="180">
        <v>38547164</v>
      </c>
      <c r="AG122" s="180">
        <v>267</v>
      </c>
      <c r="AH122" s="180">
        <v>236503</v>
      </c>
      <c r="AI122" s="180">
        <v>3934521</v>
      </c>
      <c r="AJ122" s="180">
        <v>87339</v>
      </c>
      <c r="AK122" s="180">
        <v>72148</v>
      </c>
      <c r="AL122" s="180">
        <v>0</v>
      </c>
      <c r="AM122" s="180">
        <v>284820</v>
      </c>
      <c r="AN122" s="180">
        <v>7058224</v>
      </c>
      <c r="AO122" s="180">
        <v>0</v>
      </c>
      <c r="AP122" s="180">
        <v>2611308</v>
      </c>
      <c r="AQ122" s="180">
        <v>0</v>
      </c>
      <c r="AR122" s="180">
        <v>0</v>
      </c>
      <c r="AS122" s="180">
        <v>0</v>
      </c>
      <c r="AT122" s="180">
        <v>430257</v>
      </c>
      <c r="AU122" s="180">
        <v>101847968</v>
      </c>
      <c r="AV122" s="180">
        <v>45993200</v>
      </c>
      <c r="AW122" s="180">
        <v>1088243</v>
      </c>
      <c r="AX122" s="180">
        <v>483855</v>
      </c>
      <c r="AY122" s="180">
        <v>531752</v>
      </c>
      <c r="AZ122" s="180">
        <v>342769</v>
      </c>
      <c r="BA122" s="180">
        <v>0</v>
      </c>
      <c r="BB122" s="180">
        <v>3434020</v>
      </c>
      <c r="BC122" s="180">
        <v>305977</v>
      </c>
      <c r="BD122" s="180">
        <v>0</v>
      </c>
      <c r="BE122" s="180">
        <v>137172</v>
      </c>
      <c r="BF122" s="180">
        <v>8690286</v>
      </c>
      <c r="BG122" s="180">
        <v>0</v>
      </c>
      <c r="BH122" s="180">
        <v>6210782</v>
      </c>
      <c r="BI122" s="180">
        <v>2205301</v>
      </c>
      <c r="BJ122" s="180">
        <v>0</v>
      </c>
      <c r="BK122" s="180">
        <v>0</v>
      </c>
      <c r="BL122" s="180">
        <v>14389495</v>
      </c>
      <c r="BM122" s="180">
        <v>18044865</v>
      </c>
      <c r="BN122" s="180">
        <v>1630644</v>
      </c>
      <c r="BO122" s="180">
        <v>25634649</v>
      </c>
      <c r="BP122" s="180">
        <v>43943265</v>
      </c>
      <c r="BQ122" s="180">
        <v>250841</v>
      </c>
      <c r="BR122" s="180">
        <v>2992254</v>
      </c>
      <c r="BS122" s="180">
        <v>0</v>
      </c>
      <c r="BT122" s="180">
        <v>0</v>
      </c>
      <c r="BU122" s="180">
        <v>301337</v>
      </c>
      <c r="BV122" s="180">
        <v>50329</v>
      </c>
      <c r="BW122" s="180">
        <v>2170179</v>
      </c>
      <c r="BX122" s="180">
        <v>0</v>
      </c>
      <c r="BY122" s="180">
        <v>15108417</v>
      </c>
      <c r="BZ122" s="180">
        <v>196842</v>
      </c>
      <c r="CA122" s="180">
        <v>0</v>
      </c>
      <c r="CB122" s="180">
        <v>236177</v>
      </c>
      <c r="CC122" s="180">
        <v>0</v>
      </c>
      <c r="CD122" s="180">
        <v>0</v>
      </c>
    </row>
    <row r="123" spans="1:82" x14ac:dyDescent="0.3">
      <c r="A123" s="180">
        <v>89</v>
      </c>
      <c r="C123" s="180"/>
      <c r="D123" s="180">
        <v>0</v>
      </c>
      <c r="E123" s="180">
        <v>106740</v>
      </c>
      <c r="F123" s="180">
        <v>0</v>
      </c>
      <c r="G123" s="180">
        <v>0</v>
      </c>
      <c r="H123" s="180">
        <v>60593</v>
      </c>
      <c r="I123" s="180">
        <v>0</v>
      </c>
      <c r="J123" s="180">
        <v>0</v>
      </c>
      <c r="K123" s="180">
        <v>31973</v>
      </c>
      <c r="L123" s="180">
        <v>343443</v>
      </c>
      <c r="M123" s="180">
        <v>0</v>
      </c>
      <c r="N123" s="180">
        <v>0</v>
      </c>
      <c r="O123" s="180">
        <v>0</v>
      </c>
      <c r="P123" s="180">
        <v>0</v>
      </c>
      <c r="Q123" s="180">
        <v>0</v>
      </c>
      <c r="R123" s="180">
        <v>0</v>
      </c>
      <c r="S123" s="180">
        <v>0</v>
      </c>
      <c r="T123" s="180">
        <v>26759</v>
      </c>
      <c r="U123" s="180">
        <v>2406</v>
      </c>
      <c r="V123" s="180">
        <v>159141</v>
      </c>
      <c r="W123" s="180">
        <v>0</v>
      </c>
      <c r="X123" s="180">
        <v>0</v>
      </c>
      <c r="Y123" s="180">
        <v>29919</v>
      </c>
      <c r="Z123" s="180">
        <v>1261423</v>
      </c>
      <c r="AA123" s="180">
        <v>0</v>
      </c>
      <c r="AB123" s="180">
        <v>0</v>
      </c>
      <c r="AC123" s="180">
        <v>0</v>
      </c>
      <c r="AD123" s="180">
        <v>0</v>
      </c>
      <c r="AE123" s="180">
        <v>0</v>
      </c>
      <c r="AF123" s="180">
        <v>759457</v>
      </c>
      <c r="AG123" s="180">
        <v>0</v>
      </c>
      <c r="AH123" s="180">
        <v>0</v>
      </c>
      <c r="AI123" s="180">
        <v>92867</v>
      </c>
      <c r="AJ123" s="180">
        <v>0</v>
      </c>
      <c r="AK123" s="180">
        <v>0</v>
      </c>
      <c r="AL123" s="180">
        <v>0</v>
      </c>
      <c r="AM123" s="180">
        <v>71034</v>
      </c>
      <c r="AN123" s="180">
        <v>87301</v>
      </c>
      <c r="AO123" s="180">
        <v>0</v>
      </c>
      <c r="AP123" s="180">
        <v>56209</v>
      </c>
      <c r="AQ123" s="180">
        <v>0</v>
      </c>
      <c r="AR123" s="180">
        <v>0</v>
      </c>
      <c r="AS123" s="180">
        <v>0</v>
      </c>
      <c r="AT123" s="180">
        <v>0</v>
      </c>
      <c r="AU123" s="180">
        <v>5999364</v>
      </c>
      <c r="AV123" s="180">
        <v>3497327</v>
      </c>
      <c r="AW123" s="180">
        <v>18648</v>
      </c>
      <c r="AX123" s="180">
        <v>15214</v>
      </c>
      <c r="AY123" s="180">
        <v>721</v>
      </c>
      <c r="AZ123" s="180">
        <v>0</v>
      </c>
      <c r="BA123" s="180">
        <v>0</v>
      </c>
      <c r="BB123" s="180">
        <v>0</v>
      </c>
      <c r="BC123" s="180">
        <v>9227</v>
      </c>
      <c r="BD123" s="180">
        <v>0</v>
      </c>
      <c r="BE123" s="180">
        <v>14415</v>
      </c>
      <c r="BF123" s="180">
        <v>338518</v>
      </c>
      <c r="BG123" s="180">
        <v>0</v>
      </c>
      <c r="BH123" s="180">
        <v>439551</v>
      </c>
      <c r="BI123" s="180">
        <v>19164</v>
      </c>
      <c r="BJ123" s="180">
        <v>0</v>
      </c>
      <c r="BK123" s="180">
        <v>0</v>
      </c>
      <c r="BL123" s="180">
        <v>111238</v>
      </c>
      <c r="BM123" s="180">
        <v>404766</v>
      </c>
      <c r="BN123" s="180">
        <v>245750</v>
      </c>
      <c r="BO123" s="180">
        <v>541081</v>
      </c>
      <c r="BP123" s="180">
        <v>6610004</v>
      </c>
      <c r="BQ123" s="180">
        <v>0</v>
      </c>
      <c r="BR123" s="180">
        <v>0</v>
      </c>
      <c r="BS123" s="180">
        <v>0</v>
      </c>
      <c r="BT123" s="180">
        <v>0</v>
      </c>
      <c r="BU123" s="180">
        <v>0</v>
      </c>
      <c r="BV123" s="180">
        <v>0</v>
      </c>
      <c r="BW123" s="180">
        <v>10718</v>
      </c>
      <c r="BX123" s="180">
        <v>0</v>
      </c>
      <c r="BY123" s="180">
        <v>674558</v>
      </c>
      <c r="BZ123" s="180">
        <v>16350</v>
      </c>
      <c r="CA123" s="180">
        <v>0</v>
      </c>
      <c r="CB123" s="180">
        <v>3648</v>
      </c>
      <c r="CC123" s="180">
        <v>0</v>
      </c>
      <c r="CD123" s="180">
        <v>0</v>
      </c>
    </row>
    <row r="124" spans="1:82" x14ac:dyDescent="0.3">
      <c r="A124" s="180">
        <v>350</v>
      </c>
      <c r="C124" s="180"/>
      <c r="D124" s="180">
        <v>12573</v>
      </c>
      <c r="E124" s="180">
        <v>0</v>
      </c>
      <c r="F124" s="180">
        <v>0</v>
      </c>
      <c r="G124" s="180">
        <v>14275</v>
      </c>
      <c r="H124" s="180">
        <v>872</v>
      </c>
      <c r="I124" s="180">
        <v>952</v>
      </c>
      <c r="J124" s="180">
        <v>0</v>
      </c>
      <c r="K124" s="180">
        <v>42466</v>
      </c>
      <c r="L124" s="180">
        <v>12474</v>
      </c>
      <c r="M124" s="180">
        <v>0</v>
      </c>
      <c r="N124" s="180">
        <v>0</v>
      </c>
      <c r="O124" s="180">
        <v>0</v>
      </c>
      <c r="P124" s="180">
        <v>0</v>
      </c>
      <c r="Q124" s="180">
        <v>4632</v>
      </c>
      <c r="R124" s="180">
        <v>0</v>
      </c>
      <c r="S124" s="180">
        <v>0</v>
      </c>
      <c r="T124" s="180">
        <v>15944</v>
      </c>
      <c r="U124" s="180">
        <v>5265</v>
      </c>
      <c r="V124" s="180">
        <v>122161</v>
      </c>
      <c r="W124" s="180">
        <v>0</v>
      </c>
      <c r="X124" s="180">
        <v>0</v>
      </c>
      <c r="Y124" s="180">
        <v>3709</v>
      </c>
      <c r="Z124" s="180">
        <v>8025342</v>
      </c>
      <c r="AA124" s="180">
        <v>0</v>
      </c>
      <c r="AB124" s="180">
        <v>0</v>
      </c>
      <c r="AC124" s="180">
        <v>0</v>
      </c>
      <c r="AD124" s="180">
        <v>0</v>
      </c>
      <c r="AE124" s="180">
        <v>0</v>
      </c>
      <c r="AF124" s="180">
        <v>19601</v>
      </c>
      <c r="AG124" s="180">
        <v>0</v>
      </c>
      <c r="AH124" s="180">
        <v>14</v>
      </c>
      <c r="AI124" s="180">
        <v>6</v>
      </c>
      <c r="AJ124" s="180">
        <v>0</v>
      </c>
      <c r="AK124" s="180">
        <v>0</v>
      </c>
      <c r="AL124" s="180">
        <v>0</v>
      </c>
      <c r="AM124" s="180">
        <v>253149</v>
      </c>
      <c r="AN124" s="180">
        <v>46082</v>
      </c>
      <c r="AO124" s="180">
        <v>0</v>
      </c>
      <c r="AP124" s="180">
        <v>21474</v>
      </c>
      <c r="AQ124" s="180">
        <v>0</v>
      </c>
      <c r="AR124" s="180">
        <v>0</v>
      </c>
      <c r="AS124" s="180">
        <v>0</v>
      </c>
      <c r="AT124" s="180">
        <v>433</v>
      </c>
      <c r="AU124" s="180">
        <v>470367</v>
      </c>
      <c r="AV124" s="180">
        <v>1121807</v>
      </c>
      <c r="AW124" s="180">
        <v>124736</v>
      </c>
      <c r="AX124" s="180">
        <v>5100</v>
      </c>
      <c r="AY124" s="180">
        <v>10298</v>
      </c>
      <c r="AZ124" s="180">
        <v>420</v>
      </c>
      <c r="BA124" s="180">
        <v>0</v>
      </c>
      <c r="BB124" s="180">
        <v>26942</v>
      </c>
      <c r="BC124" s="180">
        <v>1755</v>
      </c>
      <c r="BD124" s="180">
        <v>0</v>
      </c>
      <c r="BE124" s="180">
        <v>96</v>
      </c>
      <c r="BF124" s="180">
        <v>36953</v>
      </c>
      <c r="BG124" s="180">
        <v>0</v>
      </c>
      <c r="BH124" s="180">
        <v>16242</v>
      </c>
      <c r="BI124" s="180">
        <v>752</v>
      </c>
      <c r="BJ124" s="180">
        <v>0</v>
      </c>
      <c r="BK124" s="180">
        <v>0</v>
      </c>
      <c r="BL124" s="180">
        <v>121040</v>
      </c>
      <c r="BM124" s="180">
        <v>54413</v>
      </c>
      <c r="BN124" s="180">
        <v>62</v>
      </c>
      <c r="BO124" s="180">
        <v>204180</v>
      </c>
      <c r="BP124" s="180">
        <v>975571</v>
      </c>
      <c r="BQ124" s="180">
        <v>62386</v>
      </c>
      <c r="BR124" s="180">
        <v>142</v>
      </c>
      <c r="BS124" s="180">
        <v>0</v>
      </c>
      <c r="BT124" s="180">
        <v>0</v>
      </c>
      <c r="BU124" s="180">
        <v>0</v>
      </c>
      <c r="BV124" s="180">
        <v>0</v>
      </c>
      <c r="BW124" s="180">
        <v>1228401</v>
      </c>
      <c r="BX124" s="180">
        <v>0</v>
      </c>
      <c r="BY124" s="180">
        <v>489962</v>
      </c>
      <c r="BZ124" s="180">
        <v>470</v>
      </c>
      <c r="CA124" s="180">
        <v>0</v>
      </c>
      <c r="CB124" s="180">
        <v>507760</v>
      </c>
      <c r="CC124" s="180">
        <v>0</v>
      </c>
      <c r="CD124" s="180">
        <v>0</v>
      </c>
    </row>
    <row r="125" spans="1:82" x14ac:dyDescent="0.3">
      <c r="A125" s="180">
        <v>351</v>
      </c>
      <c r="C125" s="180"/>
      <c r="D125" s="180">
        <v>0</v>
      </c>
      <c r="E125" s="180">
        <v>106740</v>
      </c>
      <c r="F125" s="180">
        <v>0</v>
      </c>
      <c r="G125" s="180">
        <v>0</v>
      </c>
      <c r="H125" s="180">
        <v>61465</v>
      </c>
      <c r="I125" s="180">
        <v>0</v>
      </c>
      <c r="J125" s="180">
        <v>0</v>
      </c>
      <c r="K125" s="180">
        <v>73995</v>
      </c>
      <c r="L125" s="180">
        <v>355979</v>
      </c>
      <c r="M125" s="180">
        <v>0</v>
      </c>
      <c r="N125" s="180">
        <v>0</v>
      </c>
      <c r="O125" s="180">
        <v>0</v>
      </c>
      <c r="P125" s="180">
        <v>0</v>
      </c>
      <c r="Q125" s="180">
        <v>0</v>
      </c>
      <c r="R125" s="180">
        <v>0</v>
      </c>
      <c r="S125" s="180">
        <v>0</v>
      </c>
      <c r="T125" s="180">
        <v>26759</v>
      </c>
      <c r="U125" s="180">
        <v>2406</v>
      </c>
      <c r="V125" s="180">
        <v>159141</v>
      </c>
      <c r="W125" s="180">
        <v>0</v>
      </c>
      <c r="X125" s="180">
        <v>0</v>
      </c>
      <c r="Y125" s="180">
        <v>29919</v>
      </c>
      <c r="Z125" s="180">
        <v>2067921</v>
      </c>
      <c r="AA125" s="180">
        <v>0</v>
      </c>
      <c r="AB125" s="180">
        <v>0</v>
      </c>
      <c r="AC125" s="180">
        <v>0</v>
      </c>
      <c r="AD125" s="180">
        <v>0</v>
      </c>
      <c r="AE125" s="180">
        <v>0</v>
      </c>
      <c r="AF125" s="180">
        <v>1101775</v>
      </c>
      <c r="AG125" s="180">
        <v>0</v>
      </c>
      <c r="AH125" s="180">
        <v>0</v>
      </c>
      <c r="AI125" s="180">
        <v>92867</v>
      </c>
      <c r="AJ125" s="180">
        <v>0</v>
      </c>
      <c r="AK125" s="180">
        <v>0</v>
      </c>
      <c r="AL125" s="180">
        <v>0</v>
      </c>
      <c r="AM125" s="180">
        <v>71034</v>
      </c>
      <c r="AN125" s="180">
        <v>88536</v>
      </c>
      <c r="AO125" s="180">
        <v>0</v>
      </c>
      <c r="AP125" s="180">
        <v>56209</v>
      </c>
      <c r="AQ125" s="180">
        <v>0</v>
      </c>
      <c r="AR125" s="180">
        <v>0</v>
      </c>
      <c r="AS125" s="180">
        <v>0</v>
      </c>
      <c r="AT125" s="180">
        <v>0</v>
      </c>
      <c r="AU125" s="180">
        <v>6809835</v>
      </c>
      <c r="AV125" s="180">
        <v>3497327</v>
      </c>
      <c r="AW125" s="180">
        <v>18648</v>
      </c>
      <c r="AX125" s="180">
        <v>15214</v>
      </c>
      <c r="AY125" s="180">
        <v>1699</v>
      </c>
      <c r="AZ125" s="180">
        <v>0</v>
      </c>
      <c r="BA125" s="180">
        <v>0</v>
      </c>
      <c r="BB125" s="180">
        <v>0</v>
      </c>
      <c r="BC125" s="180">
        <v>9227</v>
      </c>
      <c r="BD125" s="180">
        <v>0</v>
      </c>
      <c r="BE125" s="180">
        <v>14415</v>
      </c>
      <c r="BF125" s="180">
        <v>338518</v>
      </c>
      <c r="BG125" s="180">
        <v>0</v>
      </c>
      <c r="BH125" s="180">
        <v>439551</v>
      </c>
      <c r="BI125" s="180">
        <v>19164</v>
      </c>
      <c r="BJ125" s="180">
        <v>0</v>
      </c>
      <c r="BK125" s="180">
        <v>0</v>
      </c>
      <c r="BL125" s="180">
        <v>111987</v>
      </c>
      <c r="BM125" s="180">
        <v>404766</v>
      </c>
      <c r="BN125" s="180">
        <v>245750</v>
      </c>
      <c r="BO125" s="180">
        <v>543725</v>
      </c>
      <c r="BP125" s="180">
        <v>6610004</v>
      </c>
      <c r="BQ125" s="180">
        <v>0</v>
      </c>
      <c r="BR125" s="180">
        <v>0</v>
      </c>
      <c r="BS125" s="180">
        <v>0</v>
      </c>
      <c r="BT125" s="180">
        <v>0</v>
      </c>
      <c r="BU125" s="180">
        <v>0</v>
      </c>
      <c r="BV125" s="180">
        <v>0</v>
      </c>
      <c r="BW125" s="180">
        <v>1137756</v>
      </c>
      <c r="BX125" s="180">
        <v>0</v>
      </c>
      <c r="BY125" s="180">
        <v>680499</v>
      </c>
      <c r="BZ125" s="180">
        <v>16350</v>
      </c>
      <c r="CA125" s="180">
        <v>0</v>
      </c>
      <c r="CB125" s="180">
        <v>3648</v>
      </c>
      <c r="CC125" s="180">
        <v>0</v>
      </c>
      <c r="CD125" s="180">
        <v>0</v>
      </c>
    </row>
    <row r="126" spans="1:82" x14ac:dyDescent="0.3">
      <c r="A126" s="180">
        <v>191</v>
      </c>
      <c r="C126" s="180"/>
      <c r="D126" s="180">
        <v>2370640</v>
      </c>
      <c r="E126" s="180">
        <v>130500</v>
      </c>
      <c r="F126" s="180">
        <v>0</v>
      </c>
      <c r="G126" s="180">
        <v>1089682</v>
      </c>
      <c r="H126" s="180">
        <v>0</v>
      </c>
      <c r="I126" s="180">
        <v>0</v>
      </c>
      <c r="J126" s="180">
        <v>0</v>
      </c>
      <c r="K126" s="180">
        <v>0</v>
      </c>
      <c r="L126" s="180">
        <v>820127</v>
      </c>
      <c r="M126" s="180">
        <v>0</v>
      </c>
      <c r="N126" s="180">
        <v>0</v>
      </c>
      <c r="O126" s="180">
        <v>0</v>
      </c>
      <c r="P126" s="180">
        <v>0</v>
      </c>
      <c r="Q126" s="180">
        <v>319521</v>
      </c>
      <c r="R126" s="180">
        <v>0</v>
      </c>
      <c r="S126" s="180">
        <v>429982</v>
      </c>
      <c r="T126" s="180">
        <v>0</v>
      </c>
      <c r="U126" s="180">
        <v>0</v>
      </c>
      <c r="V126" s="180">
        <v>0</v>
      </c>
      <c r="W126" s="180">
        <v>0</v>
      </c>
      <c r="X126" s="180">
        <v>0</v>
      </c>
      <c r="Y126" s="180">
        <v>207388</v>
      </c>
      <c r="Z126" s="180">
        <v>10254523</v>
      </c>
      <c r="AA126" s="180">
        <v>0</v>
      </c>
      <c r="AB126" s="180">
        <v>916797</v>
      </c>
      <c r="AC126" s="180">
        <v>0</v>
      </c>
      <c r="AD126" s="180">
        <v>0</v>
      </c>
      <c r="AE126" s="180">
        <v>0</v>
      </c>
      <c r="AF126" s="180">
        <v>6345627</v>
      </c>
      <c r="AG126" s="180">
        <v>0</v>
      </c>
      <c r="AH126" s="180">
        <v>0</v>
      </c>
      <c r="AI126" s="180">
        <v>0</v>
      </c>
      <c r="AJ126" s="180">
        <v>0</v>
      </c>
      <c r="AK126" s="180">
        <v>0</v>
      </c>
      <c r="AL126" s="180">
        <v>0</v>
      </c>
      <c r="AM126" s="180">
        <v>0</v>
      </c>
      <c r="AN126" s="180">
        <v>1592653</v>
      </c>
      <c r="AO126" s="180">
        <v>0</v>
      </c>
      <c r="AP126" s="180">
        <v>0</v>
      </c>
      <c r="AQ126" s="180">
        <v>0</v>
      </c>
      <c r="AR126" s="180">
        <v>0</v>
      </c>
      <c r="AS126" s="180">
        <v>0</v>
      </c>
      <c r="AT126" s="180">
        <v>344293</v>
      </c>
      <c r="AU126" s="180">
        <v>1778007</v>
      </c>
      <c r="AV126" s="180">
        <v>2032380</v>
      </c>
      <c r="AW126" s="180">
        <v>0</v>
      </c>
      <c r="AX126" s="180">
        <v>0</v>
      </c>
      <c r="AY126" s="180">
        <v>0</v>
      </c>
      <c r="AZ126" s="180">
        <v>0</v>
      </c>
      <c r="BA126" s="180">
        <v>0</v>
      </c>
      <c r="BB126" s="180">
        <v>0</v>
      </c>
      <c r="BC126" s="180">
        <v>0</v>
      </c>
      <c r="BD126" s="180">
        <v>0</v>
      </c>
      <c r="BE126" s="180">
        <v>0</v>
      </c>
      <c r="BF126" s="180">
        <v>0</v>
      </c>
      <c r="BG126" s="180">
        <v>0</v>
      </c>
      <c r="BH126" s="180">
        <v>0</v>
      </c>
      <c r="BI126" s="180">
        <v>0</v>
      </c>
      <c r="BJ126" s="180">
        <v>0</v>
      </c>
      <c r="BK126" s="180">
        <v>0</v>
      </c>
      <c r="BL126" s="180">
        <v>0</v>
      </c>
      <c r="BM126" s="180">
        <v>1989676</v>
      </c>
      <c r="BN126" s="180">
        <v>0</v>
      </c>
      <c r="BO126" s="180">
        <v>430239</v>
      </c>
      <c r="BP126" s="180">
        <v>1084795</v>
      </c>
      <c r="BQ126" s="180">
        <v>0</v>
      </c>
      <c r="BR126" s="180">
        <v>8774</v>
      </c>
      <c r="BS126" s="180">
        <v>0</v>
      </c>
      <c r="BT126" s="180">
        <v>0</v>
      </c>
      <c r="BU126" s="180">
        <v>10000</v>
      </c>
      <c r="BV126" s="180">
        <v>408189</v>
      </c>
      <c r="BW126" s="180">
        <v>0</v>
      </c>
      <c r="BX126" s="180">
        <v>0</v>
      </c>
      <c r="BY126" s="180">
        <v>4261725</v>
      </c>
      <c r="BZ126" s="180">
        <v>37000</v>
      </c>
      <c r="CA126" s="180">
        <v>0</v>
      </c>
      <c r="CB126" s="180">
        <v>0</v>
      </c>
      <c r="CC126" s="180">
        <v>0</v>
      </c>
      <c r="CD126" s="180">
        <v>0</v>
      </c>
    </row>
    <row r="127" spans="1:82" s="969" customFormat="1" x14ac:dyDescent="0.3">
      <c r="A127" s="969">
        <v>1053</v>
      </c>
      <c r="C127" s="969" t="s">
        <v>2970</v>
      </c>
    </row>
    <row r="128" spans="1:82" x14ac:dyDescent="0.3">
      <c r="A128" s="180">
        <v>352</v>
      </c>
      <c r="C128" s="180"/>
      <c r="D128" s="180">
        <v>0</v>
      </c>
      <c r="E128" s="180">
        <v>60000</v>
      </c>
      <c r="F128" s="180">
        <v>0</v>
      </c>
      <c r="G128" s="180">
        <v>0</v>
      </c>
      <c r="H128" s="180">
        <v>0</v>
      </c>
      <c r="I128" s="180">
        <v>0</v>
      </c>
      <c r="J128" s="180">
        <v>0</v>
      </c>
      <c r="K128" s="180">
        <v>0</v>
      </c>
      <c r="L128" s="180">
        <v>0</v>
      </c>
      <c r="M128" s="180">
        <v>0</v>
      </c>
      <c r="N128" s="180">
        <v>0</v>
      </c>
      <c r="O128" s="180">
        <v>0</v>
      </c>
      <c r="P128" s="180">
        <v>0</v>
      </c>
      <c r="Q128" s="180">
        <v>0</v>
      </c>
      <c r="R128" s="180">
        <v>0</v>
      </c>
      <c r="S128" s="180">
        <v>0</v>
      </c>
      <c r="T128" s="180">
        <v>0</v>
      </c>
      <c r="U128" s="180">
        <v>0</v>
      </c>
      <c r="V128" s="180">
        <v>0</v>
      </c>
      <c r="W128" s="180">
        <v>0</v>
      </c>
      <c r="X128" s="180">
        <v>0</v>
      </c>
      <c r="Y128" s="180">
        <v>0</v>
      </c>
      <c r="Z128" s="180">
        <v>0</v>
      </c>
      <c r="AA128" s="180">
        <v>24068</v>
      </c>
      <c r="AB128" s="180">
        <v>0</v>
      </c>
      <c r="AC128" s="180">
        <v>0</v>
      </c>
      <c r="AD128" s="180">
        <v>0</v>
      </c>
      <c r="AE128" s="180">
        <v>0</v>
      </c>
      <c r="AF128" s="180">
        <v>0</v>
      </c>
      <c r="AG128" s="180">
        <v>0</v>
      </c>
      <c r="AH128" s="180">
        <v>0</v>
      </c>
      <c r="AI128" s="180">
        <v>0</v>
      </c>
      <c r="AJ128" s="180">
        <v>2500</v>
      </c>
      <c r="AK128" s="180">
        <v>0</v>
      </c>
      <c r="AL128" s="180">
        <v>0</v>
      </c>
      <c r="AM128" s="180">
        <v>1115</v>
      </c>
      <c r="AN128" s="180">
        <v>0</v>
      </c>
      <c r="AO128" s="180">
        <v>0</v>
      </c>
      <c r="AP128" s="180">
        <v>0</v>
      </c>
      <c r="AQ128" s="180">
        <v>0</v>
      </c>
      <c r="AR128" s="180">
        <v>0</v>
      </c>
      <c r="AS128" s="180">
        <v>0</v>
      </c>
      <c r="AT128" s="180">
        <v>0</v>
      </c>
      <c r="AU128" s="180">
        <v>0</v>
      </c>
      <c r="AV128" s="180">
        <v>0</v>
      </c>
      <c r="AW128" s="180">
        <v>0</v>
      </c>
      <c r="AX128" s="180">
        <v>0</v>
      </c>
      <c r="AY128" s="180">
        <v>77926</v>
      </c>
      <c r="AZ128" s="180">
        <v>0</v>
      </c>
      <c r="BA128" s="180">
        <v>0</v>
      </c>
      <c r="BB128" s="180">
        <v>0</v>
      </c>
      <c r="BC128" s="180">
        <v>0</v>
      </c>
      <c r="BD128" s="180">
        <v>0</v>
      </c>
      <c r="BE128" s="180">
        <v>0</v>
      </c>
      <c r="BF128" s="180">
        <v>0</v>
      </c>
      <c r="BG128" s="180">
        <v>0</v>
      </c>
      <c r="BH128" s="180">
        <v>0</v>
      </c>
      <c r="BI128" s="180">
        <v>0</v>
      </c>
      <c r="BJ128" s="180">
        <v>0</v>
      </c>
      <c r="BK128" s="180">
        <v>0</v>
      </c>
      <c r="BL128" s="180">
        <v>38200</v>
      </c>
      <c r="BM128" s="180">
        <v>63362</v>
      </c>
      <c r="BN128" s="180">
        <v>0</v>
      </c>
      <c r="BO128" s="180">
        <v>305855</v>
      </c>
      <c r="BP128" s="180">
        <v>0</v>
      </c>
      <c r="BQ128" s="180">
        <v>0</v>
      </c>
      <c r="BR128" s="180">
        <v>139770</v>
      </c>
      <c r="BS128" s="180">
        <v>0</v>
      </c>
      <c r="BT128" s="180">
        <v>0</v>
      </c>
      <c r="BU128" s="180">
        <v>0</v>
      </c>
      <c r="BV128" s="180">
        <v>61255</v>
      </c>
      <c r="BW128" s="180">
        <v>0</v>
      </c>
      <c r="BX128" s="180">
        <v>0</v>
      </c>
      <c r="BY128" s="180">
        <v>9218771</v>
      </c>
      <c r="BZ128" s="180">
        <v>0</v>
      </c>
      <c r="CA128" s="180">
        <v>0</v>
      </c>
      <c r="CB128" s="180">
        <v>0</v>
      </c>
      <c r="CC128" s="180">
        <v>0</v>
      </c>
      <c r="CD128" s="180">
        <v>0</v>
      </c>
    </row>
    <row r="129" spans="1:82" x14ac:dyDescent="0.3">
      <c r="A129" s="180">
        <v>986</v>
      </c>
      <c r="C129" s="180"/>
      <c r="D129" s="180">
        <v>0</v>
      </c>
      <c r="E129" s="180">
        <v>0</v>
      </c>
      <c r="F129" s="180">
        <v>0</v>
      </c>
      <c r="G129" s="180">
        <v>0</v>
      </c>
      <c r="H129" s="180">
        <v>0</v>
      </c>
      <c r="I129" s="180">
        <v>0</v>
      </c>
      <c r="J129" s="180">
        <v>0</v>
      </c>
      <c r="K129" s="180">
        <v>0</v>
      </c>
      <c r="L129" s="180">
        <v>0</v>
      </c>
      <c r="M129" s="180">
        <v>0</v>
      </c>
      <c r="N129" s="180">
        <v>0</v>
      </c>
      <c r="O129" s="180">
        <v>0</v>
      </c>
      <c r="P129" s="180">
        <v>0</v>
      </c>
      <c r="Q129" s="180">
        <v>0</v>
      </c>
      <c r="R129" s="180">
        <v>0</v>
      </c>
      <c r="S129" s="180">
        <v>0</v>
      </c>
      <c r="T129" s="180">
        <v>0</v>
      </c>
      <c r="U129" s="180">
        <v>0</v>
      </c>
      <c r="V129" s="180">
        <v>0</v>
      </c>
      <c r="W129" s="180">
        <v>0</v>
      </c>
      <c r="X129" s="180">
        <v>0</v>
      </c>
      <c r="Y129" s="180">
        <v>0</v>
      </c>
      <c r="Z129" s="180">
        <v>0</v>
      </c>
      <c r="AA129" s="180">
        <v>0</v>
      </c>
      <c r="AB129" s="180">
        <v>0</v>
      </c>
      <c r="AC129" s="180">
        <v>0</v>
      </c>
      <c r="AD129" s="180">
        <v>0</v>
      </c>
      <c r="AE129" s="180">
        <v>0</v>
      </c>
      <c r="AF129" s="180">
        <v>0</v>
      </c>
      <c r="AG129" s="180">
        <v>0</v>
      </c>
      <c r="AH129" s="180">
        <v>0</v>
      </c>
      <c r="AI129" s="180">
        <v>0</v>
      </c>
      <c r="AJ129" s="180">
        <v>2500</v>
      </c>
      <c r="AK129" s="180">
        <v>0</v>
      </c>
      <c r="AL129" s="180">
        <v>0</v>
      </c>
      <c r="AM129" s="180">
        <v>0</v>
      </c>
      <c r="AN129" s="180">
        <v>0</v>
      </c>
      <c r="AO129" s="180">
        <v>0</v>
      </c>
      <c r="AP129" s="180">
        <v>0</v>
      </c>
      <c r="AQ129" s="180">
        <v>0</v>
      </c>
      <c r="AR129" s="180">
        <v>0</v>
      </c>
      <c r="AS129" s="180">
        <v>0</v>
      </c>
      <c r="AT129" s="180">
        <v>0</v>
      </c>
      <c r="AU129" s="180">
        <v>0</v>
      </c>
      <c r="AV129" s="180">
        <v>0</v>
      </c>
      <c r="AW129" s="180">
        <v>0</v>
      </c>
      <c r="AX129" s="180">
        <v>0</v>
      </c>
      <c r="AY129" s="180">
        <v>0</v>
      </c>
      <c r="AZ129" s="180">
        <v>0</v>
      </c>
      <c r="BA129" s="180">
        <v>0</v>
      </c>
      <c r="BB129" s="180">
        <v>0</v>
      </c>
      <c r="BC129" s="180">
        <v>0</v>
      </c>
      <c r="BD129" s="180">
        <v>0</v>
      </c>
      <c r="BE129" s="180">
        <v>0</v>
      </c>
      <c r="BF129" s="180">
        <v>0</v>
      </c>
      <c r="BG129" s="180">
        <v>0</v>
      </c>
      <c r="BH129" s="180">
        <v>0</v>
      </c>
      <c r="BI129" s="180">
        <v>0</v>
      </c>
      <c r="BJ129" s="180">
        <v>0</v>
      </c>
      <c r="BK129" s="180">
        <v>0</v>
      </c>
      <c r="BL129" s="180">
        <v>0</v>
      </c>
      <c r="BM129" s="180">
        <v>0</v>
      </c>
      <c r="BN129" s="180">
        <v>0</v>
      </c>
      <c r="BO129" s="180">
        <v>0</v>
      </c>
      <c r="BP129" s="180">
        <v>0</v>
      </c>
      <c r="BQ129" s="180">
        <v>0</v>
      </c>
      <c r="BR129" s="180">
        <v>0</v>
      </c>
      <c r="BS129" s="180">
        <v>0</v>
      </c>
      <c r="BT129" s="180">
        <v>0</v>
      </c>
      <c r="BU129" s="180">
        <v>0</v>
      </c>
      <c r="BV129" s="180">
        <v>0</v>
      </c>
      <c r="BW129" s="180">
        <v>0</v>
      </c>
      <c r="BX129" s="180">
        <v>0</v>
      </c>
      <c r="BY129" s="180">
        <v>0</v>
      </c>
      <c r="BZ129" s="180">
        <v>0</v>
      </c>
      <c r="CA129" s="180">
        <v>0</v>
      </c>
      <c r="CB129" s="180">
        <v>0</v>
      </c>
      <c r="CC129" s="180">
        <v>0</v>
      </c>
      <c r="CD129" s="180">
        <v>0</v>
      </c>
    </row>
    <row r="130" spans="1:82" x14ac:dyDescent="0.3">
      <c r="A130" s="180">
        <v>353</v>
      </c>
      <c r="C130" s="180"/>
      <c r="D130" s="180">
        <v>0</v>
      </c>
      <c r="E130" s="180">
        <v>0</v>
      </c>
      <c r="F130" s="180">
        <v>0</v>
      </c>
      <c r="G130" s="180">
        <v>0</v>
      </c>
      <c r="H130" s="180">
        <v>0</v>
      </c>
      <c r="I130" s="180">
        <v>0</v>
      </c>
      <c r="J130" s="180">
        <v>0</v>
      </c>
      <c r="K130" s="180">
        <v>0</v>
      </c>
      <c r="L130" s="180">
        <v>191640</v>
      </c>
      <c r="M130" s="180">
        <v>0</v>
      </c>
      <c r="N130" s="180">
        <v>0</v>
      </c>
      <c r="O130" s="180">
        <v>0</v>
      </c>
      <c r="P130" s="180">
        <v>0</v>
      </c>
      <c r="Q130" s="180">
        <v>0</v>
      </c>
      <c r="R130" s="180">
        <v>0</v>
      </c>
      <c r="S130" s="180">
        <v>0</v>
      </c>
      <c r="T130" s="180">
        <v>0</v>
      </c>
      <c r="U130" s="180">
        <v>0</v>
      </c>
      <c r="V130" s="180">
        <v>0</v>
      </c>
      <c r="W130" s="180">
        <v>0</v>
      </c>
      <c r="X130" s="180">
        <v>0</v>
      </c>
      <c r="Y130" s="180">
        <v>0</v>
      </c>
      <c r="Z130" s="180">
        <v>262480</v>
      </c>
      <c r="AA130" s="180">
        <v>0</v>
      </c>
      <c r="AB130" s="180">
        <v>0</v>
      </c>
      <c r="AC130" s="180">
        <v>0</v>
      </c>
      <c r="AD130" s="180">
        <v>0</v>
      </c>
      <c r="AE130" s="180">
        <v>0</v>
      </c>
      <c r="AF130" s="180">
        <v>0</v>
      </c>
      <c r="AG130" s="180">
        <v>0</v>
      </c>
      <c r="AH130" s="180">
        <v>0</v>
      </c>
      <c r="AI130" s="180">
        <v>60982</v>
      </c>
      <c r="AJ130" s="180">
        <v>0</v>
      </c>
      <c r="AK130" s="180">
        <v>0</v>
      </c>
      <c r="AL130" s="180">
        <v>0</v>
      </c>
      <c r="AM130" s="180">
        <v>0</v>
      </c>
      <c r="AN130" s="180">
        <v>0</v>
      </c>
      <c r="AO130" s="180">
        <v>0</v>
      </c>
      <c r="AP130" s="180">
        <v>0</v>
      </c>
      <c r="AQ130" s="180">
        <v>0</v>
      </c>
      <c r="AR130" s="180">
        <v>0</v>
      </c>
      <c r="AS130" s="180">
        <v>0</v>
      </c>
      <c r="AT130" s="180">
        <v>0</v>
      </c>
      <c r="AU130" s="180">
        <v>0</v>
      </c>
      <c r="AV130" s="180">
        <v>0</v>
      </c>
      <c r="AW130" s="180">
        <v>0</v>
      </c>
      <c r="AX130" s="180">
        <v>0</v>
      </c>
      <c r="AY130" s="180">
        <v>0</v>
      </c>
      <c r="AZ130" s="180">
        <v>0</v>
      </c>
      <c r="BA130" s="180">
        <v>0</v>
      </c>
      <c r="BB130" s="180">
        <v>0</v>
      </c>
      <c r="BC130" s="180">
        <v>2040</v>
      </c>
      <c r="BD130" s="180">
        <v>0</v>
      </c>
      <c r="BE130" s="180">
        <v>0</v>
      </c>
      <c r="BF130" s="180">
        <v>0</v>
      </c>
      <c r="BG130" s="180">
        <v>0</v>
      </c>
      <c r="BH130" s="180">
        <v>0</v>
      </c>
      <c r="BI130" s="180">
        <v>0</v>
      </c>
      <c r="BJ130" s="180">
        <v>0</v>
      </c>
      <c r="BK130" s="180">
        <v>0</v>
      </c>
      <c r="BL130" s="180">
        <v>38200</v>
      </c>
      <c r="BM130" s="180">
        <v>63362</v>
      </c>
      <c r="BN130" s="180">
        <v>0</v>
      </c>
      <c r="BO130" s="180">
        <v>4874451</v>
      </c>
      <c r="BP130" s="180">
        <v>50000</v>
      </c>
      <c r="BQ130" s="180">
        <v>12500</v>
      </c>
      <c r="BR130" s="180">
        <v>0</v>
      </c>
      <c r="BS130" s="180">
        <v>0</v>
      </c>
      <c r="BT130" s="180">
        <v>0</v>
      </c>
      <c r="BU130" s="180">
        <v>0</v>
      </c>
      <c r="BV130" s="180">
        <v>0</v>
      </c>
      <c r="BW130" s="180">
        <v>0</v>
      </c>
      <c r="BX130" s="180">
        <v>0</v>
      </c>
      <c r="BY130" s="180">
        <v>7387448</v>
      </c>
      <c r="BZ130" s="180">
        <v>0</v>
      </c>
      <c r="CA130" s="180">
        <v>0</v>
      </c>
      <c r="CB130" s="180">
        <v>0</v>
      </c>
      <c r="CC130" s="180">
        <v>0</v>
      </c>
      <c r="CD130" s="180">
        <v>0</v>
      </c>
    </row>
    <row r="131" spans="1:82" x14ac:dyDescent="0.3">
      <c r="A131" s="180">
        <v>50</v>
      </c>
      <c r="C131" s="180"/>
      <c r="D131" s="180">
        <v>2140633</v>
      </c>
      <c r="E131" s="180">
        <v>-172632</v>
      </c>
      <c r="F131" s="180">
        <v>0</v>
      </c>
      <c r="G131" s="180">
        <v>817820</v>
      </c>
      <c r="H131" s="180">
        <v>-74757</v>
      </c>
      <c r="I131" s="180">
        <v>-13545</v>
      </c>
      <c r="J131" s="180">
        <v>0</v>
      </c>
      <c r="K131" s="180">
        <v>-95534</v>
      </c>
      <c r="L131" s="180">
        <v>218053</v>
      </c>
      <c r="M131" s="180">
        <v>0</v>
      </c>
      <c r="N131" s="180">
        <v>0</v>
      </c>
      <c r="O131" s="180">
        <v>0</v>
      </c>
      <c r="P131" s="180">
        <v>-106972</v>
      </c>
      <c r="Q131" s="180">
        <v>859929</v>
      </c>
      <c r="R131" s="180">
        <v>0</v>
      </c>
      <c r="S131" s="180">
        <v>389798</v>
      </c>
      <c r="T131" s="180">
        <v>92627</v>
      </c>
      <c r="U131" s="180">
        <v>119033</v>
      </c>
      <c r="V131" s="180">
        <v>1195908</v>
      </c>
      <c r="W131" s="180">
        <v>0</v>
      </c>
      <c r="X131" s="180">
        <v>0</v>
      </c>
      <c r="Y131" s="180">
        <v>19727</v>
      </c>
      <c r="Z131" s="180">
        <v>15886388</v>
      </c>
      <c r="AA131" s="180">
        <v>-56976</v>
      </c>
      <c r="AB131" s="180">
        <v>954631</v>
      </c>
      <c r="AC131" s="180">
        <v>0</v>
      </c>
      <c r="AD131" s="180">
        <v>0</v>
      </c>
      <c r="AE131" s="180">
        <v>0</v>
      </c>
      <c r="AF131" s="180">
        <v>8283195</v>
      </c>
      <c r="AG131" s="180">
        <v>-267</v>
      </c>
      <c r="AH131" s="180">
        <v>-107893</v>
      </c>
      <c r="AI131" s="180">
        <v>157531</v>
      </c>
      <c r="AJ131" s="180">
        <v>-71840</v>
      </c>
      <c r="AK131" s="180">
        <v>19677</v>
      </c>
      <c r="AL131" s="180">
        <v>0</v>
      </c>
      <c r="AM131" s="180">
        <v>-5901</v>
      </c>
      <c r="AN131" s="180">
        <v>2542568</v>
      </c>
      <c r="AO131" s="180">
        <v>0</v>
      </c>
      <c r="AP131" s="180">
        <v>-281145</v>
      </c>
      <c r="AQ131" s="180">
        <v>0</v>
      </c>
      <c r="AR131" s="180">
        <v>0</v>
      </c>
      <c r="AS131" s="180">
        <v>0</v>
      </c>
      <c r="AT131" s="180">
        <v>238730</v>
      </c>
      <c r="AU131" s="180">
        <v>17483185</v>
      </c>
      <c r="AV131" s="180">
        <v>1579835</v>
      </c>
      <c r="AW131" s="180">
        <v>51846</v>
      </c>
      <c r="AX131" s="180">
        <v>-183631</v>
      </c>
      <c r="AY131" s="180">
        <v>-49562</v>
      </c>
      <c r="AZ131" s="180">
        <v>-166918</v>
      </c>
      <c r="BA131" s="180">
        <v>0</v>
      </c>
      <c r="BB131" s="180">
        <v>-419769</v>
      </c>
      <c r="BC131" s="180">
        <v>-198923</v>
      </c>
      <c r="BD131" s="180">
        <v>0</v>
      </c>
      <c r="BE131" s="180">
        <v>-8491</v>
      </c>
      <c r="BF131" s="180">
        <v>1417779</v>
      </c>
      <c r="BG131" s="180">
        <v>0</v>
      </c>
      <c r="BH131" s="180">
        <v>257071</v>
      </c>
      <c r="BI131" s="180">
        <v>-308341</v>
      </c>
      <c r="BJ131" s="180">
        <v>0</v>
      </c>
      <c r="BK131" s="180">
        <v>0</v>
      </c>
      <c r="BL131" s="180">
        <v>3624483</v>
      </c>
      <c r="BM131" s="180">
        <v>1336538</v>
      </c>
      <c r="BN131" s="180">
        <v>-157258</v>
      </c>
      <c r="BO131" s="180">
        <v>-469377</v>
      </c>
      <c r="BP131" s="180">
        <v>9483725</v>
      </c>
      <c r="BQ131" s="180">
        <v>21305</v>
      </c>
      <c r="BR131" s="180">
        <v>-403483</v>
      </c>
      <c r="BS131" s="180">
        <v>0</v>
      </c>
      <c r="BT131" s="180">
        <v>0</v>
      </c>
      <c r="BU131" s="180">
        <v>-110927</v>
      </c>
      <c r="BV131" s="180">
        <v>424707</v>
      </c>
      <c r="BW131" s="180">
        <v>29310</v>
      </c>
      <c r="BX131" s="180">
        <v>0</v>
      </c>
      <c r="BY131" s="180">
        <v>10086852</v>
      </c>
      <c r="BZ131" s="180">
        <v>46414</v>
      </c>
      <c r="CA131" s="180">
        <v>0</v>
      </c>
      <c r="CB131" s="180">
        <v>553591</v>
      </c>
      <c r="CC131" s="180">
        <v>0</v>
      </c>
      <c r="CD131" s="180">
        <v>0</v>
      </c>
    </row>
    <row r="132" spans="1:82" x14ac:dyDescent="0.3">
      <c r="A132" s="180">
        <v>377</v>
      </c>
      <c r="C132" s="180"/>
      <c r="D132" s="180">
        <v>0</v>
      </c>
      <c r="E132" s="180">
        <v>0</v>
      </c>
      <c r="F132" s="180">
        <v>0</v>
      </c>
      <c r="G132" s="180">
        <v>0</v>
      </c>
      <c r="H132" s="180">
        <v>0</v>
      </c>
      <c r="I132" s="180">
        <v>-1</v>
      </c>
      <c r="J132" s="180">
        <v>0</v>
      </c>
      <c r="K132" s="180">
        <v>0</v>
      </c>
      <c r="L132" s="180">
        <v>0</v>
      </c>
      <c r="M132" s="180">
        <v>0</v>
      </c>
      <c r="N132" s="180">
        <v>0</v>
      </c>
      <c r="O132" s="180">
        <v>0</v>
      </c>
      <c r="P132" s="180">
        <v>0</v>
      </c>
      <c r="Q132" s="180">
        <v>0</v>
      </c>
      <c r="R132" s="180">
        <v>0</v>
      </c>
      <c r="S132" s="180">
        <v>0</v>
      </c>
      <c r="T132" s="180">
        <v>2974696</v>
      </c>
      <c r="U132" s="180">
        <v>0</v>
      </c>
      <c r="V132" s="180">
        <v>0</v>
      </c>
      <c r="W132" s="180">
        <v>0</v>
      </c>
      <c r="X132" s="180">
        <v>0</v>
      </c>
      <c r="Y132" s="180">
        <v>0</v>
      </c>
      <c r="Z132" s="180">
        <v>0</v>
      </c>
      <c r="AA132" s="180">
        <v>0</v>
      </c>
      <c r="AB132" s="180">
        <v>0</v>
      </c>
      <c r="AC132" s="180">
        <v>0</v>
      </c>
      <c r="AD132" s="180">
        <v>0</v>
      </c>
      <c r="AE132" s="180">
        <v>0</v>
      </c>
      <c r="AF132" s="180">
        <v>0</v>
      </c>
      <c r="AG132" s="180">
        <v>0</v>
      </c>
      <c r="AH132" s="180">
        <v>0</v>
      </c>
      <c r="AI132" s="180">
        <v>0</v>
      </c>
      <c r="AJ132" s="180">
        <v>0</v>
      </c>
      <c r="AK132" s="180">
        <v>80240</v>
      </c>
      <c r="AL132" s="180">
        <v>0</v>
      </c>
      <c r="AM132" s="180">
        <v>0</v>
      </c>
      <c r="AN132" s="180">
        <v>0</v>
      </c>
      <c r="AO132" s="180">
        <v>0</v>
      </c>
      <c r="AP132" s="180">
        <v>0</v>
      </c>
      <c r="AQ132" s="180">
        <v>0</v>
      </c>
      <c r="AR132" s="180">
        <v>0</v>
      </c>
      <c r="AS132" s="180">
        <v>0</v>
      </c>
      <c r="AT132" s="180">
        <v>0</v>
      </c>
      <c r="AU132" s="180">
        <v>0</v>
      </c>
      <c r="AV132" s="180">
        <v>0</v>
      </c>
      <c r="AW132" s="180">
        <v>0</v>
      </c>
      <c r="AX132" s="180">
        <v>16956</v>
      </c>
      <c r="AY132" s="180">
        <v>0</v>
      </c>
      <c r="AZ132" s="180">
        <v>0</v>
      </c>
      <c r="BA132" s="180">
        <v>0</v>
      </c>
      <c r="BB132" s="180">
        <v>0</v>
      </c>
      <c r="BC132" s="180">
        <v>0</v>
      </c>
      <c r="BD132" s="180">
        <v>0</v>
      </c>
      <c r="BE132" s="180">
        <v>0</v>
      </c>
      <c r="BF132" s="180">
        <v>0</v>
      </c>
      <c r="BG132" s="180">
        <v>0</v>
      </c>
      <c r="BH132" s="180">
        <v>0</v>
      </c>
      <c r="BI132" s="180">
        <v>0</v>
      </c>
      <c r="BJ132" s="180">
        <v>0</v>
      </c>
      <c r="BK132" s="180">
        <v>0</v>
      </c>
      <c r="BL132" s="180">
        <v>0</v>
      </c>
      <c r="BM132" s="180">
        <v>-371448</v>
      </c>
      <c r="BN132" s="180">
        <v>0</v>
      </c>
      <c r="BO132" s="180">
        <v>0</v>
      </c>
      <c r="BP132" s="180">
        <v>0</v>
      </c>
      <c r="BQ132" s="180">
        <v>1</v>
      </c>
      <c r="BR132" s="180">
        <v>0</v>
      </c>
      <c r="BS132" s="180">
        <v>0</v>
      </c>
      <c r="BT132" s="180">
        <v>0</v>
      </c>
      <c r="BU132" s="180">
        <v>10737</v>
      </c>
      <c r="BV132" s="180">
        <v>0</v>
      </c>
      <c r="BW132" s="180">
        <v>0</v>
      </c>
      <c r="BX132" s="180">
        <v>0</v>
      </c>
      <c r="BY132" s="180">
        <v>-273244</v>
      </c>
      <c r="BZ132" s="180">
        <v>0</v>
      </c>
      <c r="CA132" s="180">
        <v>0</v>
      </c>
      <c r="CB132" s="180">
        <v>0</v>
      </c>
      <c r="CC132" s="180">
        <v>0</v>
      </c>
      <c r="CD132" s="180">
        <v>0</v>
      </c>
    </row>
    <row r="133" spans="1:82" x14ac:dyDescent="0.3">
      <c r="A133" s="180">
        <v>537</v>
      </c>
      <c r="C133" s="180"/>
      <c r="D133" s="180">
        <v>2</v>
      </c>
      <c r="E133" s="180">
        <v>2</v>
      </c>
      <c r="F133" s="180">
        <v>0</v>
      </c>
      <c r="G133" s="180">
        <v>2</v>
      </c>
      <c r="H133" s="180">
        <v>2</v>
      </c>
      <c r="I133" s="180">
        <v>2</v>
      </c>
      <c r="J133" s="180">
        <v>0</v>
      </c>
      <c r="K133" s="180">
        <v>2</v>
      </c>
      <c r="L133" s="180">
        <v>1</v>
      </c>
      <c r="M133" s="180">
        <v>0</v>
      </c>
      <c r="N133" s="180">
        <v>0</v>
      </c>
      <c r="O133" s="180">
        <v>0</v>
      </c>
      <c r="P133" s="180">
        <v>2</v>
      </c>
      <c r="Q133" s="180">
        <v>2</v>
      </c>
      <c r="R133" s="180">
        <v>0</v>
      </c>
      <c r="S133" s="180">
        <v>1</v>
      </c>
      <c r="T133" s="180">
        <v>2</v>
      </c>
      <c r="U133" s="180">
        <v>2</v>
      </c>
      <c r="V133" s="180">
        <v>1</v>
      </c>
      <c r="W133" s="180">
        <v>0</v>
      </c>
      <c r="X133" s="180">
        <v>0</v>
      </c>
      <c r="Y133" s="180">
        <v>0</v>
      </c>
      <c r="Z133" s="180">
        <v>2</v>
      </c>
      <c r="AA133" s="180">
        <v>2</v>
      </c>
      <c r="AB133" s="180">
        <v>2</v>
      </c>
      <c r="AC133" s="180">
        <v>2</v>
      </c>
      <c r="AD133" s="180">
        <v>0</v>
      </c>
      <c r="AE133" s="180">
        <v>0</v>
      </c>
      <c r="AF133" s="180">
        <v>1</v>
      </c>
      <c r="AG133" s="180">
        <v>2</v>
      </c>
      <c r="AH133" s="180">
        <v>2</v>
      </c>
      <c r="AI133" s="180">
        <v>2</v>
      </c>
      <c r="AJ133" s="180">
        <v>1</v>
      </c>
      <c r="AK133" s="180">
        <v>2</v>
      </c>
      <c r="AL133" s="180">
        <v>0</v>
      </c>
      <c r="AM133" s="180">
        <v>0</v>
      </c>
      <c r="AN133" s="180">
        <v>1</v>
      </c>
      <c r="AO133" s="180">
        <v>2</v>
      </c>
      <c r="AP133" s="180">
        <v>1</v>
      </c>
      <c r="AQ133" s="180">
        <v>2</v>
      </c>
      <c r="AR133" s="180">
        <v>0</v>
      </c>
      <c r="AS133" s="180">
        <v>0</v>
      </c>
      <c r="AT133" s="180">
        <v>2</v>
      </c>
      <c r="AU133" s="180">
        <v>2</v>
      </c>
      <c r="AV133" s="180">
        <v>2</v>
      </c>
      <c r="AW133" s="180">
        <v>2</v>
      </c>
      <c r="AX133" s="180">
        <v>1</v>
      </c>
      <c r="AY133" s="180">
        <v>2</v>
      </c>
      <c r="AZ133" s="180">
        <v>1</v>
      </c>
      <c r="BA133" s="180">
        <v>0</v>
      </c>
      <c r="BB133" s="180">
        <v>2</v>
      </c>
      <c r="BC133" s="180">
        <v>2</v>
      </c>
      <c r="BD133" s="180">
        <v>0</v>
      </c>
      <c r="BE133" s="180">
        <v>2</v>
      </c>
      <c r="BF133" s="180">
        <v>2</v>
      </c>
      <c r="BG133" s="180">
        <v>0</v>
      </c>
      <c r="BH133" s="180">
        <v>1</v>
      </c>
      <c r="BI133" s="180">
        <v>1</v>
      </c>
      <c r="BJ133" s="180">
        <v>0</v>
      </c>
      <c r="BK133" s="180">
        <v>0</v>
      </c>
      <c r="BL133" s="180">
        <v>2</v>
      </c>
      <c r="BM133" s="180">
        <v>1</v>
      </c>
      <c r="BN133" s="180">
        <v>1</v>
      </c>
      <c r="BO133" s="180">
        <v>1</v>
      </c>
      <c r="BP133" s="180">
        <v>1</v>
      </c>
      <c r="BQ133" s="180">
        <v>2</v>
      </c>
      <c r="BR133" s="180">
        <v>2</v>
      </c>
      <c r="BS133" s="180">
        <v>0</v>
      </c>
      <c r="BT133" s="180">
        <v>0</v>
      </c>
      <c r="BU133" s="180">
        <v>1</v>
      </c>
      <c r="BV133" s="180">
        <v>2</v>
      </c>
      <c r="BW133" s="180">
        <v>2</v>
      </c>
      <c r="BX133" s="180">
        <v>0</v>
      </c>
      <c r="BY133" s="180">
        <v>2</v>
      </c>
      <c r="BZ133" s="180">
        <v>1</v>
      </c>
      <c r="CA133" s="180">
        <v>0</v>
      </c>
      <c r="CB133" s="180">
        <v>1</v>
      </c>
      <c r="CC133" s="180">
        <v>0</v>
      </c>
      <c r="CD133" s="180">
        <v>2</v>
      </c>
    </row>
    <row r="134" spans="1:82" x14ac:dyDescent="0.3">
      <c r="A134" s="180">
        <v>538</v>
      </c>
      <c r="C134" s="180"/>
      <c r="D134" s="180">
        <v>1</v>
      </c>
      <c r="E134" s="180">
        <v>1</v>
      </c>
      <c r="F134" s="180">
        <v>0</v>
      </c>
      <c r="G134" s="180">
        <v>1</v>
      </c>
      <c r="H134" s="180">
        <v>2</v>
      </c>
      <c r="I134" s="180">
        <v>1</v>
      </c>
      <c r="J134" s="180">
        <v>0</v>
      </c>
      <c r="K134" s="180">
        <v>2</v>
      </c>
      <c r="L134" s="180">
        <v>2</v>
      </c>
      <c r="M134" s="180">
        <v>0</v>
      </c>
      <c r="N134" s="180">
        <v>0</v>
      </c>
      <c r="O134" s="180">
        <v>0</v>
      </c>
      <c r="P134" s="180">
        <v>2</v>
      </c>
      <c r="Q134" s="180">
        <v>2</v>
      </c>
      <c r="R134" s="180">
        <v>0</v>
      </c>
      <c r="S134" s="180">
        <v>1</v>
      </c>
      <c r="T134" s="180">
        <v>2</v>
      </c>
      <c r="U134" s="180">
        <v>2</v>
      </c>
      <c r="V134" s="180">
        <v>1</v>
      </c>
      <c r="W134" s="180">
        <v>0</v>
      </c>
      <c r="X134" s="180">
        <v>0</v>
      </c>
      <c r="Y134" s="180">
        <v>0</v>
      </c>
      <c r="Z134" s="180">
        <v>2</v>
      </c>
      <c r="AA134" s="180">
        <v>2</v>
      </c>
      <c r="AB134" s="180">
        <v>2</v>
      </c>
      <c r="AC134" s="180">
        <v>2</v>
      </c>
      <c r="AD134" s="180">
        <v>0</v>
      </c>
      <c r="AE134" s="180">
        <v>0</v>
      </c>
      <c r="AF134" s="180">
        <v>1</v>
      </c>
      <c r="AG134" s="180">
        <v>2</v>
      </c>
      <c r="AH134" s="180">
        <v>2</v>
      </c>
      <c r="AI134" s="180">
        <v>2</v>
      </c>
      <c r="AJ134" s="180">
        <v>1</v>
      </c>
      <c r="AK134" s="180">
        <v>2</v>
      </c>
      <c r="AL134" s="180">
        <v>0</v>
      </c>
      <c r="AM134" s="180">
        <v>0</v>
      </c>
      <c r="AN134" s="180">
        <v>1</v>
      </c>
      <c r="AO134" s="180">
        <v>2</v>
      </c>
      <c r="AP134" s="180">
        <v>1</v>
      </c>
      <c r="AQ134" s="180">
        <v>2</v>
      </c>
      <c r="AR134" s="180">
        <v>0</v>
      </c>
      <c r="AS134" s="180">
        <v>0</v>
      </c>
      <c r="AT134" s="180">
        <v>2</v>
      </c>
      <c r="AU134" s="180">
        <v>1</v>
      </c>
      <c r="AV134" s="180">
        <v>2</v>
      </c>
      <c r="AW134" s="180">
        <v>2</v>
      </c>
      <c r="AX134" s="180">
        <v>1</v>
      </c>
      <c r="AY134" s="180">
        <v>2</v>
      </c>
      <c r="AZ134" s="180">
        <v>1</v>
      </c>
      <c r="BA134" s="180">
        <v>0</v>
      </c>
      <c r="BB134" s="180">
        <v>2</v>
      </c>
      <c r="BC134" s="180">
        <v>2</v>
      </c>
      <c r="BD134" s="180">
        <v>0</v>
      </c>
      <c r="BE134" s="180">
        <v>0</v>
      </c>
      <c r="BF134" s="180">
        <v>1</v>
      </c>
      <c r="BG134" s="180">
        <v>0</v>
      </c>
      <c r="BH134" s="180">
        <v>1</v>
      </c>
      <c r="BI134" s="180">
        <v>1</v>
      </c>
      <c r="BJ134" s="180">
        <v>0</v>
      </c>
      <c r="BK134" s="180">
        <v>0</v>
      </c>
      <c r="BL134" s="180">
        <v>2</v>
      </c>
      <c r="BM134" s="180">
        <v>1</v>
      </c>
      <c r="BN134" s="180">
        <v>1</v>
      </c>
      <c r="BO134" s="180">
        <v>1</v>
      </c>
      <c r="BP134" s="180">
        <v>1</v>
      </c>
      <c r="BQ134" s="180">
        <v>2</v>
      </c>
      <c r="BR134" s="180">
        <v>2</v>
      </c>
      <c r="BS134" s="180">
        <v>0</v>
      </c>
      <c r="BT134" s="180">
        <v>0</v>
      </c>
      <c r="BU134" s="180">
        <v>1</v>
      </c>
      <c r="BV134" s="180">
        <v>2</v>
      </c>
      <c r="BW134" s="180">
        <v>2</v>
      </c>
      <c r="BX134" s="180">
        <v>0</v>
      </c>
      <c r="BY134" s="180">
        <v>2</v>
      </c>
      <c r="BZ134" s="180">
        <v>2</v>
      </c>
      <c r="CA134" s="180">
        <v>0</v>
      </c>
      <c r="CB134" s="180">
        <v>1</v>
      </c>
      <c r="CC134" s="180">
        <v>0</v>
      </c>
      <c r="CD134" s="180">
        <v>2</v>
      </c>
    </row>
    <row r="135" spans="1:82" s="968" customFormat="1" x14ac:dyDescent="0.3">
      <c r="B135" s="968" t="s">
        <v>2969</v>
      </c>
    </row>
    <row r="136" spans="1:82" x14ac:dyDescent="0.3">
      <c r="A136" s="180">
        <v>97</v>
      </c>
      <c r="C136" s="180"/>
      <c r="D136" s="180">
        <v>0</v>
      </c>
      <c r="E136" s="180">
        <v>0</v>
      </c>
      <c r="F136" s="180">
        <v>0</v>
      </c>
      <c r="G136" s="180">
        <v>0</v>
      </c>
      <c r="H136" s="180">
        <v>0</v>
      </c>
      <c r="I136" s="180">
        <v>0</v>
      </c>
      <c r="J136" s="180">
        <v>0</v>
      </c>
      <c r="K136" s="180">
        <v>0</v>
      </c>
      <c r="L136" s="180">
        <v>6220482</v>
      </c>
      <c r="M136" s="180">
        <v>0</v>
      </c>
      <c r="N136" s="180">
        <v>0</v>
      </c>
      <c r="O136" s="180">
        <v>0</v>
      </c>
      <c r="P136" s="180">
        <v>0</v>
      </c>
      <c r="Q136" s="180">
        <v>10574023</v>
      </c>
      <c r="R136" s="180">
        <v>0</v>
      </c>
      <c r="S136" s="180">
        <v>625671</v>
      </c>
      <c r="T136" s="180">
        <v>0</v>
      </c>
      <c r="U136" s="180">
        <v>0</v>
      </c>
      <c r="V136" s="180">
        <v>0</v>
      </c>
      <c r="W136" s="180">
        <v>0</v>
      </c>
      <c r="X136" s="180">
        <v>0</v>
      </c>
      <c r="Y136" s="180">
        <v>1486111</v>
      </c>
      <c r="Z136" s="180">
        <v>0</v>
      </c>
      <c r="AA136" s="180">
        <v>0</v>
      </c>
      <c r="AB136" s="180">
        <v>0</v>
      </c>
      <c r="AC136" s="180">
        <v>0</v>
      </c>
      <c r="AD136" s="180">
        <v>0</v>
      </c>
      <c r="AE136" s="180">
        <v>0</v>
      </c>
      <c r="AF136" s="180">
        <v>73786468</v>
      </c>
      <c r="AG136" s="180">
        <v>0</v>
      </c>
      <c r="AH136" s="180">
        <v>0</v>
      </c>
      <c r="AI136" s="180">
        <v>0</v>
      </c>
      <c r="AJ136" s="180">
        <v>0</v>
      </c>
      <c r="AK136" s="180">
        <v>0</v>
      </c>
      <c r="AL136" s="180">
        <v>0</v>
      </c>
      <c r="AM136" s="180">
        <v>0</v>
      </c>
      <c r="AN136" s="180">
        <v>0</v>
      </c>
      <c r="AO136" s="180">
        <v>0</v>
      </c>
      <c r="AP136" s="180">
        <v>6779632</v>
      </c>
      <c r="AQ136" s="180">
        <v>0</v>
      </c>
      <c r="AR136" s="180">
        <v>0</v>
      </c>
      <c r="AS136" s="180">
        <v>0</v>
      </c>
      <c r="AT136" s="180">
        <v>0</v>
      </c>
      <c r="AU136" s="180">
        <v>0</v>
      </c>
      <c r="AV136" s="180">
        <v>173379180</v>
      </c>
      <c r="AW136" s="180">
        <v>0</v>
      </c>
      <c r="AX136" s="180">
        <v>0</v>
      </c>
      <c r="AY136" s="180">
        <v>0</v>
      </c>
      <c r="AZ136" s="180">
        <v>0</v>
      </c>
      <c r="BA136" s="180">
        <v>0</v>
      </c>
      <c r="BB136" s="180">
        <v>0</v>
      </c>
      <c r="BC136" s="180">
        <v>0</v>
      </c>
      <c r="BD136" s="180">
        <v>0</v>
      </c>
      <c r="BE136" s="180">
        <v>0</v>
      </c>
      <c r="BF136" s="180">
        <v>0</v>
      </c>
      <c r="BG136" s="180">
        <v>0</v>
      </c>
      <c r="BH136" s="180">
        <v>0</v>
      </c>
      <c r="BI136" s="180">
        <v>0</v>
      </c>
      <c r="BJ136" s="180">
        <v>0</v>
      </c>
      <c r="BK136" s="180">
        <v>0</v>
      </c>
      <c r="BL136" s="180">
        <v>0</v>
      </c>
      <c r="BM136" s="180">
        <v>0</v>
      </c>
      <c r="BN136" s="180">
        <v>3356133</v>
      </c>
      <c r="BO136" s="180">
        <v>0</v>
      </c>
      <c r="BP136" s="180">
        <v>125870028</v>
      </c>
      <c r="BQ136" s="180">
        <v>0</v>
      </c>
      <c r="BR136" s="180">
        <v>6010178</v>
      </c>
      <c r="BS136" s="180">
        <v>0</v>
      </c>
      <c r="BT136" s="180">
        <v>0</v>
      </c>
      <c r="BU136" s="180">
        <v>468272</v>
      </c>
      <c r="BV136" s="180">
        <v>0</v>
      </c>
      <c r="BW136" s="180">
        <v>0</v>
      </c>
      <c r="BX136" s="180">
        <v>0</v>
      </c>
      <c r="BY136" s="180">
        <v>0</v>
      </c>
      <c r="BZ136" s="180">
        <v>814721</v>
      </c>
      <c r="CA136" s="180">
        <v>0</v>
      </c>
      <c r="CB136" s="180">
        <v>0</v>
      </c>
      <c r="CC136" s="180">
        <v>0</v>
      </c>
      <c r="CD136" s="180">
        <v>21574737</v>
      </c>
    </row>
    <row r="137" spans="1:82" x14ac:dyDescent="0.3">
      <c r="A137" s="180">
        <v>93</v>
      </c>
      <c r="C137" s="180"/>
      <c r="D137" s="180">
        <v>0</v>
      </c>
      <c r="E137" s="180">
        <v>0</v>
      </c>
      <c r="F137" s="180">
        <v>0</v>
      </c>
      <c r="G137" s="180">
        <v>0</v>
      </c>
      <c r="H137" s="180">
        <v>0</v>
      </c>
      <c r="I137" s="180">
        <v>0</v>
      </c>
      <c r="J137" s="180">
        <v>0</v>
      </c>
      <c r="K137" s="180">
        <v>0</v>
      </c>
      <c r="L137" s="180">
        <v>6311975</v>
      </c>
      <c r="M137" s="180">
        <v>0</v>
      </c>
      <c r="N137" s="180">
        <v>0</v>
      </c>
      <c r="O137" s="180">
        <v>0</v>
      </c>
      <c r="P137" s="180">
        <v>0</v>
      </c>
      <c r="Q137" s="180">
        <v>10729541</v>
      </c>
      <c r="R137" s="180">
        <v>0</v>
      </c>
      <c r="S137" s="180">
        <v>669933</v>
      </c>
      <c r="T137" s="180">
        <v>0</v>
      </c>
      <c r="U137" s="180">
        <v>0</v>
      </c>
      <c r="V137" s="180">
        <v>0</v>
      </c>
      <c r="W137" s="180">
        <v>0</v>
      </c>
      <c r="X137" s="180">
        <v>0</v>
      </c>
      <c r="Y137" s="180">
        <v>1486111</v>
      </c>
      <c r="Z137" s="180">
        <v>0</v>
      </c>
      <c r="AA137" s="180">
        <v>0</v>
      </c>
      <c r="AB137" s="180">
        <v>0</v>
      </c>
      <c r="AC137" s="180">
        <v>0</v>
      </c>
      <c r="AD137" s="180">
        <v>0</v>
      </c>
      <c r="AE137" s="180">
        <v>0</v>
      </c>
      <c r="AF137" s="180">
        <v>76390375</v>
      </c>
      <c r="AG137" s="180">
        <v>0</v>
      </c>
      <c r="AH137" s="180">
        <v>0</v>
      </c>
      <c r="AI137" s="180">
        <v>0</v>
      </c>
      <c r="AJ137" s="180">
        <v>0</v>
      </c>
      <c r="AK137" s="180">
        <v>0</v>
      </c>
      <c r="AL137" s="180">
        <v>0</v>
      </c>
      <c r="AM137" s="180">
        <v>0</v>
      </c>
      <c r="AN137" s="180">
        <v>0</v>
      </c>
      <c r="AO137" s="180">
        <v>0</v>
      </c>
      <c r="AP137" s="180">
        <v>6943597</v>
      </c>
      <c r="AQ137" s="180">
        <v>0</v>
      </c>
      <c r="AR137" s="180">
        <v>0</v>
      </c>
      <c r="AS137" s="180">
        <v>0</v>
      </c>
      <c r="AT137" s="180">
        <v>0</v>
      </c>
      <c r="AU137" s="180">
        <v>0</v>
      </c>
      <c r="AV137" s="180">
        <v>175832975</v>
      </c>
      <c r="AW137" s="180">
        <v>0</v>
      </c>
      <c r="AX137" s="180">
        <v>0</v>
      </c>
      <c r="AY137" s="180">
        <v>0</v>
      </c>
      <c r="AZ137" s="180">
        <v>0</v>
      </c>
      <c r="BA137" s="180">
        <v>0</v>
      </c>
      <c r="BB137" s="180">
        <v>0</v>
      </c>
      <c r="BC137" s="180">
        <v>0</v>
      </c>
      <c r="BD137" s="180">
        <v>0</v>
      </c>
      <c r="BE137" s="180">
        <v>0</v>
      </c>
      <c r="BF137" s="180">
        <v>0</v>
      </c>
      <c r="BG137" s="180">
        <v>0</v>
      </c>
      <c r="BH137" s="180">
        <v>0</v>
      </c>
      <c r="BI137" s="180">
        <v>0</v>
      </c>
      <c r="BJ137" s="180">
        <v>0</v>
      </c>
      <c r="BK137" s="180">
        <v>0</v>
      </c>
      <c r="BL137" s="180">
        <v>0</v>
      </c>
      <c r="BM137" s="180">
        <v>0</v>
      </c>
      <c r="BN137" s="180">
        <v>3359299</v>
      </c>
      <c r="BO137" s="180">
        <v>0</v>
      </c>
      <c r="BP137" s="180">
        <v>125920389</v>
      </c>
      <c r="BQ137" s="180">
        <v>0</v>
      </c>
      <c r="BR137" s="180">
        <v>8235995</v>
      </c>
      <c r="BS137" s="180">
        <v>0</v>
      </c>
      <c r="BT137" s="180">
        <v>0</v>
      </c>
      <c r="BU137" s="180">
        <v>473272</v>
      </c>
      <c r="BV137" s="180">
        <v>0</v>
      </c>
      <c r="BW137" s="180">
        <v>0</v>
      </c>
      <c r="BX137" s="180">
        <v>0</v>
      </c>
      <c r="BY137" s="180">
        <v>0</v>
      </c>
      <c r="BZ137" s="180">
        <v>830055</v>
      </c>
      <c r="CA137" s="180">
        <v>0</v>
      </c>
      <c r="CB137" s="180">
        <v>0</v>
      </c>
      <c r="CC137" s="180">
        <v>0</v>
      </c>
      <c r="CD137" s="180">
        <v>22599200</v>
      </c>
    </row>
    <row r="138" spans="1:82" x14ac:dyDescent="0.3">
      <c r="A138" s="180">
        <v>99</v>
      </c>
      <c r="C138" s="180"/>
      <c r="D138" s="180">
        <v>0</v>
      </c>
      <c r="E138" s="180">
        <v>0</v>
      </c>
      <c r="F138" s="180">
        <v>0</v>
      </c>
      <c r="G138" s="180">
        <v>0</v>
      </c>
      <c r="H138" s="180">
        <v>0</v>
      </c>
      <c r="I138" s="180">
        <v>0</v>
      </c>
      <c r="J138" s="180">
        <v>0</v>
      </c>
      <c r="K138" s="180">
        <v>0</v>
      </c>
      <c r="L138" s="180">
        <v>4203989</v>
      </c>
      <c r="M138" s="180">
        <v>0</v>
      </c>
      <c r="N138" s="180">
        <v>0</v>
      </c>
      <c r="O138" s="180">
        <v>0</v>
      </c>
      <c r="P138" s="180">
        <v>0</v>
      </c>
      <c r="Q138" s="180">
        <v>4656732</v>
      </c>
      <c r="R138" s="180">
        <v>0</v>
      </c>
      <c r="S138" s="180">
        <v>338785</v>
      </c>
      <c r="T138" s="180">
        <v>0</v>
      </c>
      <c r="U138" s="180">
        <v>0</v>
      </c>
      <c r="V138" s="180">
        <v>0</v>
      </c>
      <c r="W138" s="180">
        <v>0</v>
      </c>
      <c r="X138" s="180">
        <v>0</v>
      </c>
      <c r="Y138" s="180">
        <v>999541</v>
      </c>
      <c r="Z138" s="180">
        <v>0</v>
      </c>
      <c r="AA138" s="180">
        <v>0</v>
      </c>
      <c r="AB138" s="180">
        <v>0</v>
      </c>
      <c r="AC138" s="180">
        <v>0</v>
      </c>
      <c r="AD138" s="180">
        <v>0</v>
      </c>
      <c r="AE138" s="180">
        <v>0</v>
      </c>
      <c r="AF138" s="180">
        <v>53707998</v>
      </c>
      <c r="AG138" s="180">
        <v>0</v>
      </c>
      <c r="AH138" s="180">
        <v>0</v>
      </c>
      <c r="AI138" s="180">
        <v>0</v>
      </c>
      <c r="AJ138" s="180">
        <v>0</v>
      </c>
      <c r="AK138" s="180">
        <v>0</v>
      </c>
      <c r="AL138" s="180">
        <v>0</v>
      </c>
      <c r="AM138" s="180">
        <v>0</v>
      </c>
      <c r="AN138" s="180">
        <v>0</v>
      </c>
      <c r="AO138" s="180">
        <v>0</v>
      </c>
      <c r="AP138" s="180">
        <v>4506479</v>
      </c>
      <c r="AQ138" s="180">
        <v>0</v>
      </c>
      <c r="AR138" s="180">
        <v>0</v>
      </c>
      <c r="AS138" s="180">
        <v>0</v>
      </c>
      <c r="AT138" s="180">
        <v>0</v>
      </c>
      <c r="AU138" s="180">
        <v>0</v>
      </c>
      <c r="AV138" s="180">
        <v>123958173</v>
      </c>
      <c r="AW138" s="180">
        <v>0</v>
      </c>
      <c r="AX138" s="180">
        <v>0</v>
      </c>
      <c r="AY138" s="180">
        <v>0</v>
      </c>
      <c r="AZ138" s="180">
        <v>0</v>
      </c>
      <c r="BA138" s="180">
        <v>0</v>
      </c>
      <c r="BB138" s="180">
        <v>0</v>
      </c>
      <c r="BC138" s="180">
        <v>0</v>
      </c>
      <c r="BD138" s="180">
        <v>0</v>
      </c>
      <c r="BE138" s="180">
        <v>0</v>
      </c>
      <c r="BF138" s="180">
        <v>0</v>
      </c>
      <c r="BG138" s="180">
        <v>0</v>
      </c>
      <c r="BH138" s="180">
        <v>0</v>
      </c>
      <c r="BI138" s="180">
        <v>0</v>
      </c>
      <c r="BJ138" s="180">
        <v>0</v>
      </c>
      <c r="BK138" s="180">
        <v>0</v>
      </c>
      <c r="BL138" s="180">
        <v>0</v>
      </c>
      <c r="BM138" s="180">
        <v>0</v>
      </c>
      <c r="BN138" s="180">
        <v>2282228</v>
      </c>
      <c r="BO138" s="180">
        <v>0</v>
      </c>
      <c r="BP138" s="180">
        <v>91039149</v>
      </c>
      <c r="BQ138" s="180">
        <v>0</v>
      </c>
      <c r="BR138" s="180">
        <v>2740125</v>
      </c>
      <c r="BS138" s="180">
        <v>0</v>
      </c>
      <c r="BT138" s="180">
        <v>0</v>
      </c>
      <c r="BU138" s="180">
        <v>298766</v>
      </c>
      <c r="BV138" s="180">
        <v>0</v>
      </c>
      <c r="BW138" s="180">
        <v>0</v>
      </c>
      <c r="BX138" s="180">
        <v>0</v>
      </c>
      <c r="BY138" s="180">
        <v>0</v>
      </c>
      <c r="BZ138" s="180">
        <v>582072</v>
      </c>
      <c r="CA138" s="180">
        <v>0</v>
      </c>
      <c r="CB138" s="180">
        <v>0</v>
      </c>
      <c r="CC138" s="180">
        <v>0</v>
      </c>
      <c r="CD138" s="180">
        <v>18123086</v>
      </c>
    </row>
    <row r="139" spans="1:82" x14ac:dyDescent="0.3">
      <c r="A139" s="180">
        <v>52</v>
      </c>
      <c r="C139" s="180"/>
      <c r="D139" s="180">
        <v>0</v>
      </c>
      <c r="E139" s="180">
        <v>0</v>
      </c>
      <c r="F139" s="180">
        <v>0</v>
      </c>
      <c r="G139" s="180">
        <v>0</v>
      </c>
      <c r="H139" s="180">
        <v>0</v>
      </c>
      <c r="I139" s="180">
        <v>0</v>
      </c>
      <c r="J139" s="180">
        <v>0</v>
      </c>
      <c r="K139" s="180">
        <v>0</v>
      </c>
      <c r="L139" s="180">
        <v>208636</v>
      </c>
      <c r="M139" s="180">
        <v>0</v>
      </c>
      <c r="N139" s="180">
        <v>0</v>
      </c>
      <c r="O139" s="180">
        <v>0</v>
      </c>
      <c r="P139" s="180">
        <v>0</v>
      </c>
      <c r="Q139" s="180">
        <v>315599</v>
      </c>
      <c r="R139" s="180">
        <v>0</v>
      </c>
      <c r="S139" s="180">
        <v>14683</v>
      </c>
      <c r="T139" s="180">
        <v>0</v>
      </c>
      <c r="U139" s="180">
        <v>0</v>
      </c>
      <c r="V139" s="180">
        <v>0</v>
      </c>
      <c r="W139" s="180">
        <v>0</v>
      </c>
      <c r="X139" s="180">
        <v>0</v>
      </c>
      <c r="Y139" s="180">
        <v>4181</v>
      </c>
      <c r="Z139" s="180">
        <v>0</v>
      </c>
      <c r="AA139" s="180">
        <v>0</v>
      </c>
      <c r="AB139" s="180">
        <v>0</v>
      </c>
      <c r="AC139" s="180">
        <v>0</v>
      </c>
      <c r="AD139" s="180">
        <v>0</v>
      </c>
      <c r="AE139" s="180">
        <v>0</v>
      </c>
      <c r="AF139" s="180">
        <v>2123993</v>
      </c>
      <c r="AG139" s="180">
        <v>0</v>
      </c>
      <c r="AH139" s="180">
        <v>0</v>
      </c>
      <c r="AI139" s="180">
        <v>0</v>
      </c>
      <c r="AJ139" s="180">
        <v>0</v>
      </c>
      <c r="AK139" s="180">
        <v>0</v>
      </c>
      <c r="AL139" s="180">
        <v>0</v>
      </c>
      <c r="AM139" s="180">
        <v>0</v>
      </c>
      <c r="AN139" s="180">
        <v>0</v>
      </c>
      <c r="AO139" s="180">
        <v>0</v>
      </c>
      <c r="AP139" s="180">
        <v>285751</v>
      </c>
      <c r="AQ139" s="180">
        <v>0</v>
      </c>
      <c r="AR139" s="180">
        <v>0</v>
      </c>
      <c r="AS139" s="180">
        <v>0</v>
      </c>
      <c r="AT139" s="180">
        <v>0</v>
      </c>
      <c r="AU139" s="180">
        <v>0</v>
      </c>
      <c r="AV139" s="180">
        <v>11998783</v>
      </c>
      <c r="AW139" s="180">
        <v>0</v>
      </c>
      <c r="AX139" s="180">
        <v>0</v>
      </c>
      <c r="AY139" s="180">
        <v>0</v>
      </c>
      <c r="AZ139" s="180">
        <v>0</v>
      </c>
      <c r="BA139" s="180">
        <v>0</v>
      </c>
      <c r="BB139" s="180">
        <v>0</v>
      </c>
      <c r="BC139" s="180">
        <v>0</v>
      </c>
      <c r="BD139" s="180">
        <v>0</v>
      </c>
      <c r="BE139" s="180">
        <v>0</v>
      </c>
      <c r="BF139" s="180">
        <v>0</v>
      </c>
      <c r="BG139" s="180">
        <v>0</v>
      </c>
      <c r="BH139" s="180">
        <v>0</v>
      </c>
      <c r="BI139" s="180">
        <v>0</v>
      </c>
      <c r="BJ139" s="180">
        <v>0</v>
      </c>
      <c r="BK139" s="180">
        <v>0</v>
      </c>
      <c r="BL139" s="180">
        <v>0</v>
      </c>
      <c r="BM139" s="180">
        <v>0</v>
      </c>
      <c r="BN139" s="180">
        <v>87219</v>
      </c>
      <c r="BO139" s="180">
        <v>0</v>
      </c>
      <c r="BP139" s="180">
        <v>3209214</v>
      </c>
      <c r="BQ139" s="180">
        <v>0</v>
      </c>
      <c r="BR139" s="180">
        <v>135823</v>
      </c>
      <c r="BS139" s="180">
        <v>0</v>
      </c>
      <c r="BT139" s="180">
        <v>0</v>
      </c>
      <c r="BU139" s="180">
        <v>11617</v>
      </c>
      <c r="BV139" s="180">
        <v>0</v>
      </c>
      <c r="BW139" s="180">
        <v>0</v>
      </c>
      <c r="BX139" s="180">
        <v>0</v>
      </c>
      <c r="BY139" s="180">
        <v>0</v>
      </c>
      <c r="BZ139" s="180">
        <v>31207</v>
      </c>
      <c r="CA139" s="180">
        <v>0</v>
      </c>
      <c r="CB139" s="180">
        <v>0</v>
      </c>
      <c r="CC139" s="180">
        <v>0</v>
      </c>
      <c r="CD139" s="180">
        <v>1271119</v>
      </c>
    </row>
    <row r="140" spans="1:82" x14ac:dyDescent="0.3">
      <c r="A140" s="180">
        <v>94</v>
      </c>
      <c r="C140" s="180"/>
      <c r="D140" s="180">
        <v>0</v>
      </c>
      <c r="E140" s="180">
        <v>0</v>
      </c>
      <c r="F140" s="180">
        <v>0</v>
      </c>
      <c r="G140" s="180">
        <v>0</v>
      </c>
      <c r="H140" s="180">
        <v>0</v>
      </c>
      <c r="I140" s="180">
        <v>0</v>
      </c>
      <c r="J140" s="180">
        <v>0</v>
      </c>
      <c r="K140" s="180">
        <v>0</v>
      </c>
      <c r="L140" s="180">
        <v>6019298</v>
      </c>
      <c r="M140" s="180">
        <v>0</v>
      </c>
      <c r="N140" s="180">
        <v>0</v>
      </c>
      <c r="O140" s="180">
        <v>0</v>
      </c>
      <c r="P140" s="180">
        <v>0</v>
      </c>
      <c r="Q140" s="180">
        <v>7336277</v>
      </c>
      <c r="R140" s="180">
        <v>0</v>
      </c>
      <c r="S140" s="180">
        <v>618707</v>
      </c>
      <c r="T140" s="180">
        <v>0</v>
      </c>
      <c r="U140" s="180">
        <v>0</v>
      </c>
      <c r="V140" s="180">
        <v>0</v>
      </c>
      <c r="W140" s="180">
        <v>0</v>
      </c>
      <c r="X140" s="180">
        <v>0</v>
      </c>
      <c r="Y140" s="180">
        <v>1546886</v>
      </c>
      <c r="Z140" s="180">
        <v>0</v>
      </c>
      <c r="AA140" s="180">
        <v>0</v>
      </c>
      <c r="AB140" s="180">
        <v>0</v>
      </c>
      <c r="AC140" s="180">
        <v>0</v>
      </c>
      <c r="AD140" s="180">
        <v>0</v>
      </c>
      <c r="AE140" s="180">
        <v>0</v>
      </c>
      <c r="AF140" s="180">
        <v>68450192</v>
      </c>
      <c r="AG140" s="180">
        <v>0</v>
      </c>
      <c r="AH140" s="180">
        <v>0</v>
      </c>
      <c r="AI140" s="180">
        <v>0</v>
      </c>
      <c r="AJ140" s="180">
        <v>0</v>
      </c>
      <c r="AK140" s="180">
        <v>0</v>
      </c>
      <c r="AL140" s="180">
        <v>0</v>
      </c>
      <c r="AM140" s="180">
        <v>0</v>
      </c>
      <c r="AN140" s="180">
        <v>0</v>
      </c>
      <c r="AO140" s="180">
        <v>0</v>
      </c>
      <c r="AP140" s="180">
        <v>6800455</v>
      </c>
      <c r="AQ140" s="180">
        <v>0</v>
      </c>
      <c r="AR140" s="180">
        <v>0</v>
      </c>
      <c r="AS140" s="180">
        <v>0</v>
      </c>
      <c r="AT140" s="180">
        <v>0</v>
      </c>
      <c r="AU140" s="180">
        <v>0</v>
      </c>
      <c r="AV140" s="180">
        <v>167002898</v>
      </c>
      <c r="AW140" s="180">
        <v>0</v>
      </c>
      <c r="AX140" s="180">
        <v>0</v>
      </c>
      <c r="AY140" s="180">
        <v>0</v>
      </c>
      <c r="AZ140" s="180">
        <v>0</v>
      </c>
      <c r="BA140" s="180">
        <v>0</v>
      </c>
      <c r="BB140" s="180">
        <v>0</v>
      </c>
      <c r="BC140" s="180">
        <v>0</v>
      </c>
      <c r="BD140" s="180">
        <v>0</v>
      </c>
      <c r="BE140" s="180">
        <v>0</v>
      </c>
      <c r="BF140" s="180">
        <v>0</v>
      </c>
      <c r="BG140" s="180">
        <v>0</v>
      </c>
      <c r="BH140" s="180">
        <v>0</v>
      </c>
      <c r="BI140" s="180">
        <v>0</v>
      </c>
      <c r="BJ140" s="180">
        <v>0</v>
      </c>
      <c r="BK140" s="180">
        <v>0</v>
      </c>
      <c r="BL140" s="180">
        <v>0</v>
      </c>
      <c r="BM140" s="180">
        <v>0</v>
      </c>
      <c r="BN140" s="180">
        <v>3147081</v>
      </c>
      <c r="BO140" s="180">
        <v>0</v>
      </c>
      <c r="BP140" s="180">
        <v>120260605</v>
      </c>
      <c r="BQ140" s="180">
        <v>0</v>
      </c>
      <c r="BR140" s="180">
        <v>4650201</v>
      </c>
      <c r="BS140" s="180">
        <v>0</v>
      </c>
      <c r="BT140" s="180">
        <v>0</v>
      </c>
      <c r="BU140" s="180">
        <v>442534</v>
      </c>
      <c r="BV140" s="180">
        <v>0</v>
      </c>
      <c r="BW140" s="180">
        <v>0</v>
      </c>
      <c r="BX140" s="180">
        <v>0</v>
      </c>
      <c r="BY140" s="180">
        <v>0</v>
      </c>
      <c r="BZ140" s="180">
        <v>822735</v>
      </c>
      <c r="CA140" s="180">
        <v>0</v>
      </c>
      <c r="CB140" s="180">
        <v>0</v>
      </c>
      <c r="CC140" s="180">
        <v>0</v>
      </c>
      <c r="CD140" s="180">
        <v>22733653</v>
      </c>
    </row>
    <row r="141" spans="1:82" x14ac:dyDescent="0.3">
      <c r="A141" s="180">
        <v>98</v>
      </c>
      <c r="C141" s="180"/>
      <c r="D141" s="180">
        <v>0</v>
      </c>
      <c r="E141" s="180">
        <v>0</v>
      </c>
      <c r="F141" s="180">
        <v>0</v>
      </c>
      <c r="G141" s="180">
        <v>0</v>
      </c>
      <c r="H141" s="180">
        <v>0</v>
      </c>
      <c r="I141" s="180">
        <v>0</v>
      </c>
      <c r="J141" s="180">
        <v>0</v>
      </c>
      <c r="K141" s="180">
        <v>0</v>
      </c>
      <c r="L141" s="180">
        <v>11416</v>
      </c>
      <c r="M141" s="180">
        <v>0</v>
      </c>
      <c r="N141" s="180">
        <v>0</v>
      </c>
      <c r="O141" s="180">
        <v>0</v>
      </c>
      <c r="P141" s="180">
        <v>0</v>
      </c>
      <c r="Q141" s="180">
        <v>0</v>
      </c>
      <c r="R141" s="180">
        <v>0</v>
      </c>
      <c r="S141" s="180">
        <v>0</v>
      </c>
      <c r="T141" s="180">
        <v>0</v>
      </c>
      <c r="U141" s="180">
        <v>0</v>
      </c>
      <c r="V141" s="180">
        <v>0</v>
      </c>
      <c r="W141" s="180">
        <v>0</v>
      </c>
      <c r="X141" s="180">
        <v>0</v>
      </c>
      <c r="Y141" s="180">
        <v>0</v>
      </c>
      <c r="Z141" s="180">
        <v>0</v>
      </c>
      <c r="AA141" s="180">
        <v>0</v>
      </c>
      <c r="AB141" s="180">
        <v>0</v>
      </c>
      <c r="AC141" s="180">
        <v>0</v>
      </c>
      <c r="AD141" s="180">
        <v>0</v>
      </c>
      <c r="AE141" s="180">
        <v>0</v>
      </c>
      <c r="AF141" s="180">
        <v>14918</v>
      </c>
      <c r="AG141" s="180">
        <v>0</v>
      </c>
      <c r="AH141" s="180">
        <v>0</v>
      </c>
      <c r="AI141" s="180">
        <v>0</v>
      </c>
      <c r="AJ141" s="180">
        <v>0</v>
      </c>
      <c r="AK141" s="180">
        <v>0</v>
      </c>
      <c r="AL141" s="180">
        <v>0</v>
      </c>
      <c r="AM141" s="180">
        <v>0</v>
      </c>
      <c r="AN141" s="180">
        <v>0</v>
      </c>
      <c r="AO141" s="180">
        <v>0</v>
      </c>
      <c r="AP141" s="180">
        <v>0</v>
      </c>
      <c r="AQ141" s="180">
        <v>0</v>
      </c>
      <c r="AR141" s="180">
        <v>0</v>
      </c>
      <c r="AS141" s="180">
        <v>0</v>
      </c>
      <c r="AT141" s="180">
        <v>0</v>
      </c>
      <c r="AU141" s="180">
        <v>0</v>
      </c>
      <c r="AV141" s="180">
        <v>2201021</v>
      </c>
      <c r="AW141" s="180">
        <v>0</v>
      </c>
      <c r="AX141" s="180">
        <v>0</v>
      </c>
      <c r="AY141" s="180">
        <v>0</v>
      </c>
      <c r="AZ141" s="180">
        <v>0</v>
      </c>
      <c r="BA141" s="180">
        <v>0</v>
      </c>
      <c r="BB141" s="180">
        <v>0</v>
      </c>
      <c r="BC141" s="180">
        <v>0</v>
      </c>
      <c r="BD141" s="180">
        <v>0</v>
      </c>
      <c r="BE141" s="180">
        <v>0</v>
      </c>
      <c r="BF141" s="180">
        <v>0</v>
      </c>
      <c r="BG141" s="180">
        <v>0</v>
      </c>
      <c r="BH141" s="180">
        <v>0</v>
      </c>
      <c r="BI141" s="180">
        <v>0</v>
      </c>
      <c r="BJ141" s="180">
        <v>0</v>
      </c>
      <c r="BK141" s="180">
        <v>0</v>
      </c>
      <c r="BL141" s="180">
        <v>0</v>
      </c>
      <c r="BM141" s="180">
        <v>0</v>
      </c>
      <c r="BN141" s="180">
        <v>14781</v>
      </c>
      <c r="BO141" s="180">
        <v>0</v>
      </c>
      <c r="BP141" s="180">
        <v>0</v>
      </c>
      <c r="BQ141" s="180">
        <v>0</v>
      </c>
      <c r="BR141" s="180">
        <v>0</v>
      </c>
      <c r="BS141" s="180">
        <v>0</v>
      </c>
      <c r="BT141" s="180">
        <v>0</v>
      </c>
      <c r="BU141" s="180">
        <v>0</v>
      </c>
      <c r="BV141" s="180">
        <v>0</v>
      </c>
      <c r="BW141" s="180">
        <v>0</v>
      </c>
      <c r="BX141" s="180">
        <v>0</v>
      </c>
      <c r="BY141" s="180">
        <v>0</v>
      </c>
      <c r="BZ141" s="180">
        <v>183</v>
      </c>
      <c r="CA141" s="180">
        <v>0</v>
      </c>
      <c r="CB141" s="180">
        <v>0</v>
      </c>
      <c r="CC141" s="180">
        <v>0</v>
      </c>
      <c r="CD141" s="180">
        <v>0</v>
      </c>
    </row>
    <row r="142" spans="1:82" x14ac:dyDescent="0.3">
      <c r="A142" s="180">
        <v>363</v>
      </c>
      <c r="C142" s="180"/>
      <c r="D142" s="180">
        <v>0</v>
      </c>
      <c r="E142" s="180">
        <v>0</v>
      </c>
      <c r="F142" s="180">
        <v>0</v>
      </c>
      <c r="G142" s="180">
        <v>0</v>
      </c>
      <c r="H142" s="180">
        <v>0</v>
      </c>
      <c r="I142" s="180">
        <v>0</v>
      </c>
      <c r="J142" s="180">
        <v>0</v>
      </c>
      <c r="K142" s="180">
        <v>0</v>
      </c>
      <c r="L142" s="180">
        <v>55117</v>
      </c>
      <c r="M142" s="180">
        <v>0</v>
      </c>
      <c r="N142" s="180">
        <v>0</v>
      </c>
      <c r="O142" s="180">
        <v>0</v>
      </c>
      <c r="P142" s="180">
        <v>0</v>
      </c>
      <c r="Q142" s="180">
        <v>13997</v>
      </c>
      <c r="R142" s="180">
        <v>0</v>
      </c>
      <c r="S142" s="180">
        <v>0</v>
      </c>
      <c r="T142" s="180">
        <v>0</v>
      </c>
      <c r="U142" s="180">
        <v>0</v>
      </c>
      <c r="V142" s="180">
        <v>0</v>
      </c>
      <c r="W142" s="180">
        <v>0</v>
      </c>
      <c r="X142" s="180">
        <v>0</v>
      </c>
      <c r="Y142" s="180">
        <v>10075</v>
      </c>
      <c r="Z142" s="180">
        <v>0</v>
      </c>
      <c r="AA142" s="180">
        <v>0</v>
      </c>
      <c r="AB142" s="180">
        <v>0</v>
      </c>
      <c r="AC142" s="180">
        <v>0</v>
      </c>
      <c r="AD142" s="180">
        <v>0</v>
      </c>
      <c r="AE142" s="180">
        <v>0</v>
      </c>
      <c r="AF142" s="180">
        <v>13569047</v>
      </c>
      <c r="AG142" s="180">
        <v>0</v>
      </c>
      <c r="AH142" s="180">
        <v>0</v>
      </c>
      <c r="AI142" s="180">
        <v>0</v>
      </c>
      <c r="AJ142" s="180">
        <v>0</v>
      </c>
      <c r="AK142" s="180">
        <v>0</v>
      </c>
      <c r="AL142" s="180">
        <v>0</v>
      </c>
      <c r="AM142" s="180">
        <v>0</v>
      </c>
      <c r="AN142" s="180">
        <v>0</v>
      </c>
      <c r="AO142" s="180">
        <v>0</v>
      </c>
      <c r="AP142" s="180">
        <v>1336159</v>
      </c>
      <c r="AQ142" s="180">
        <v>0</v>
      </c>
      <c r="AR142" s="180">
        <v>0</v>
      </c>
      <c r="AS142" s="180">
        <v>0</v>
      </c>
      <c r="AT142" s="180">
        <v>0</v>
      </c>
      <c r="AU142" s="180">
        <v>0</v>
      </c>
      <c r="AV142" s="180">
        <v>2586639</v>
      </c>
      <c r="AW142" s="180">
        <v>0</v>
      </c>
      <c r="AX142" s="180">
        <v>0</v>
      </c>
      <c r="AY142" s="180">
        <v>0</v>
      </c>
      <c r="AZ142" s="180">
        <v>0</v>
      </c>
      <c r="BA142" s="180">
        <v>0</v>
      </c>
      <c r="BB142" s="180">
        <v>0</v>
      </c>
      <c r="BC142" s="180">
        <v>0</v>
      </c>
      <c r="BD142" s="180">
        <v>0</v>
      </c>
      <c r="BE142" s="180">
        <v>0</v>
      </c>
      <c r="BF142" s="180">
        <v>0</v>
      </c>
      <c r="BG142" s="180">
        <v>0</v>
      </c>
      <c r="BH142" s="180">
        <v>0</v>
      </c>
      <c r="BI142" s="180">
        <v>0</v>
      </c>
      <c r="BJ142" s="180">
        <v>0</v>
      </c>
      <c r="BK142" s="180">
        <v>0</v>
      </c>
      <c r="BL142" s="180">
        <v>0</v>
      </c>
      <c r="BM142" s="180">
        <v>0</v>
      </c>
      <c r="BN142" s="180">
        <v>0</v>
      </c>
      <c r="BO142" s="180">
        <v>0</v>
      </c>
      <c r="BP142" s="180">
        <v>23974788</v>
      </c>
      <c r="BQ142" s="180">
        <v>0</v>
      </c>
      <c r="BR142" s="180">
        <v>764</v>
      </c>
      <c r="BS142" s="180">
        <v>0</v>
      </c>
      <c r="BT142" s="180">
        <v>0</v>
      </c>
      <c r="BU142" s="180">
        <v>0</v>
      </c>
      <c r="BV142" s="180">
        <v>0</v>
      </c>
      <c r="BW142" s="180">
        <v>0</v>
      </c>
      <c r="BX142" s="180">
        <v>0</v>
      </c>
      <c r="BY142" s="180">
        <v>0</v>
      </c>
      <c r="BZ142" s="180">
        <v>2704</v>
      </c>
      <c r="CA142" s="180">
        <v>0</v>
      </c>
      <c r="CB142" s="180">
        <v>0</v>
      </c>
      <c r="CC142" s="180">
        <v>0</v>
      </c>
      <c r="CD142" s="180">
        <v>3700881</v>
      </c>
    </row>
    <row r="143" spans="1:82" x14ac:dyDescent="0.3">
      <c r="A143" s="180">
        <v>364</v>
      </c>
      <c r="C143" s="180"/>
      <c r="D143" s="180">
        <v>0</v>
      </c>
      <c r="E143" s="180">
        <v>0</v>
      </c>
      <c r="F143" s="180">
        <v>0</v>
      </c>
      <c r="G143" s="180">
        <v>0</v>
      </c>
      <c r="H143" s="180">
        <v>0</v>
      </c>
      <c r="I143" s="180">
        <v>0</v>
      </c>
      <c r="J143" s="180">
        <v>0</v>
      </c>
      <c r="K143" s="180">
        <v>0</v>
      </c>
      <c r="L143" s="180">
        <v>11416</v>
      </c>
      <c r="M143" s="180">
        <v>0</v>
      </c>
      <c r="N143" s="180">
        <v>0</v>
      </c>
      <c r="O143" s="180">
        <v>0</v>
      </c>
      <c r="P143" s="180">
        <v>0</v>
      </c>
      <c r="Q143" s="180">
        <v>0</v>
      </c>
      <c r="R143" s="180">
        <v>0</v>
      </c>
      <c r="S143" s="180">
        <v>0</v>
      </c>
      <c r="T143" s="180">
        <v>0</v>
      </c>
      <c r="U143" s="180">
        <v>0</v>
      </c>
      <c r="V143" s="180">
        <v>0</v>
      </c>
      <c r="W143" s="180">
        <v>0</v>
      </c>
      <c r="X143" s="180">
        <v>0</v>
      </c>
      <c r="Y143" s="180">
        <v>0</v>
      </c>
      <c r="Z143" s="180">
        <v>0</v>
      </c>
      <c r="AA143" s="180">
        <v>0</v>
      </c>
      <c r="AB143" s="180">
        <v>0</v>
      </c>
      <c r="AC143" s="180">
        <v>0</v>
      </c>
      <c r="AD143" s="180">
        <v>0</v>
      </c>
      <c r="AE143" s="180">
        <v>0</v>
      </c>
      <c r="AF143" s="180">
        <v>428358</v>
      </c>
      <c r="AG143" s="180">
        <v>0</v>
      </c>
      <c r="AH143" s="180">
        <v>0</v>
      </c>
      <c r="AI143" s="180">
        <v>0</v>
      </c>
      <c r="AJ143" s="180">
        <v>0</v>
      </c>
      <c r="AK143" s="180">
        <v>0</v>
      </c>
      <c r="AL143" s="180">
        <v>0</v>
      </c>
      <c r="AM143" s="180">
        <v>0</v>
      </c>
      <c r="AN143" s="180">
        <v>0</v>
      </c>
      <c r="AO143" s="180">
        <v>0</v>
      </c>
      <c r="AP143" s="180">
        <v>0</v>
      </c>
      <c r="AQ143" s="180">
        <v>0</v>
      </c>
      <c r="AR143" s="180">
        <v>0</v>
      </c>
      <c r="AS143" s="180">
        <v>0</v>
      </c>
      <c r="AT143" s="180">
        <v>0</v>
      </c>
      <c r="AU143" s="180">
        <v>0</v>
      </c>
      <c r="AV143" s="180">
        <v>2201021</v>
      </c>
      <c r="AW143" s="180">
        <v>0</v>
      </c>
      <c r="AX143" s="180">
        <v>0</v>
      </c>
      <c r="AY143" s="180">
        <v>0</v>
      </c>
      <c r="AZ143" s="180">
        <v>0</v>
      </c>
      <c r="BA143" s="180">
        <v>0</v>
      </c>
      <c r="BB143" s="180">
        <v>0</v>
      </c>
      <c r="BC143" s="180">
        <v>0</v>
      </c>
      <c r="BD143" s="180">
        <v>0</v>
      </c>
      <c r="BE143" s="180">
        <v>0</v>
      </c>
      <c r="BF143" s="180">
        <v>0</v>
      </c>
      <c r="BG143" s="180">
        <v>0</v>
      </c>
      <c r="BH143" s="180">
        <v>0</v>
      </c>
      <c r="BI143" s="180">
        <v>0</v>
      </c>
      <c r="BJ143" s="180">
        <v>0</v>
      </c>
      <c r="BK143" s="180">
        <v>0</v>
      </c>
      <c r="BL143" s="180">
        <v>0</v>
      </c>
      <c r="BM143" s="180">
        <v>0</v>
      </c>
      <c r="BN143" s="180">
        <v>14781</v>
      </c>
      <c r="BO143" s="180">
        <v>0</v>
      </c>
      <c r="BP143" s="180">
        <v>0</v>
      </c>
      <c r="BQ143" s="180">
        <v>0</v>
      </c>
      <c r="BR143" s="180">
        <v>0</v>
      </c>
      <c r="BS143" s="180">
        <v>0</v>
      </c>
      <c r="BT143" s="180">
        <v>0</v>
      </c>
      <c r="BU143" s="180">
        <v>0</v>
      </c>
      <c r="BV143" s="180">
        <v>0</v>
      </c>
      <c r="BW143" s="180">
        <v>0</v>
      </c>
      <c r="BX143" s="180">
        <v>0</v>
      </c>
      <c r="BY143" s="180">
        <v>0</v>
      </c>
      <c r="BZ143" s="180">
        <v>183</v>
      </c>
      <c r="CA143" s="180">
        <v>0</v>
      </c>
      <c r="CB143" s="180">
        <v>0</v>
      </c>
      <c r="CC143" s="180">
        <v>0</v>
      </c>
      <c r="CD143" s="180">
        <v>0</v>
      </c>
    </row>
    <row r="144" spans="1:82" x14ac:dyDescent="0.3">
      <c r="A144" s="180">
        <v>192</v>
      </c>
      <c r="C144" s="180"/>
      <c r="D144" s="180">
        <v>0</v>
      </c>
      <c r="E144" s="180">
        <v>0</v>
      </c>
      <c r="F144" s="180">
        <v>0</v>
      </c>
      <c r="G144" s="180">
        <v>0</v>
      </c>
      <c r="H144" s="180">
        <v>0</v>
      </c>
      <c r="I144" s="180">
        <v>0</v>
      </c>
      <c r="J144" s="180">
        <v>0</v>
      </c>
      <c r="K144" s="180">
        <v>0</v>
      </c>
      <c r="L144" s="180">
        <v>0</v>
      </c>
      <c r="M144" s="180">
        <v>0</v>
      </c>
      <c r="N144" s="180">
        <v>0</v>
      </c>
      <c r="O144" s="180">
        <v>0</v>
      </c>
      <c r="P144" s="180">
        <v>0</v>
      </c>
      <c r="Q144" s="180">
        <v>0</v>
      </c>
      <c r="R144" s="180">
        <v>0</v>
      </c>
      <c r="S144" s="180">
        <v>0</v>
      </c>
      <c r="T144" s="180">
        <v>0</v>
      </c>
      <c r="U144" s="180">
        <v>0</v>
      </c>
      <c r="V144" s="180">
        <v>0</v>
      </c>
      <c r="W144" s="180">
        <v>0</v>
      </c>
      <c r="X144" s="180">
        <v>0</v>
      </c>
      <c r="Y144" s="180">
        <v>14918</v>
      </c>
      <c r="Z144" s="180">
        <v>0</v>
      </c>
      <c r="AA144" s="180">
        <v>0</v>
      </c>
      <c r="AB144" s="180">
        <v>0</v>
      </c>
      <c r="AC144" s="180">
        <v>0</v>
      </c>
      <c r="AD144" s="180">
        <v>0</v>
      </c>
      <c r="AE144" s="180">
        <v>0</v>
      </c>
      <c r="AF144" s="180">
        <v>60851</v>
      </c>
      <c r="AG144" s="180">
        <v>0</v>
      </c>
      <c r="AH144" s="180">
        <v>0</v>
      </c>
      <c r="AI144" s="180">
        <v>0</v>
      </c>
      <c r="AJ144" s="180">
        <v>0</v>
      </c>
      <c r="AK144" s="180">
        <v>0</v>
      </c>
      <c r="AL144" s="180">
        <v>0</v>
      </c>
      <c r="AM144" s="180">
        <v>0</v>
      </c>
      <c r="AN144" s="180">
        <v>0</v>
      </c>
      <c r="AO144" s="180">
        <v>0</v>
      </c>
      <c r="AP144" s="180">
        <v>0</v>
      </c>
      <c r="AQ144" s="180">
        <v>0</v>
      </c>
      <c r="AR144" s="180">
        <v>0</v>
      </c>
      <c r="AS144" s="180">
        <v>0</v>
      </c>
      <c r="AT144" s="180">
        <v>0</v>
      </c>
      <c r="AU144" s="180">
        <v>0</v>
      </c>
      <c r="AV144" s="180">
        <v>93750</v>
      </c>
      <c r="AW144" s="180">
        <v>0</v>
      </c>
      <c r="AX144" s="180">
        <v>0</v>
      </c>
      <c r="AY144" s="180">
        <v>0</v>
      </c>
      <c r="AZ144" s="180">
        <v>0</v>
      </c>
      <c r="BA144" s="180">
        <v>0</v>
      </c>
      <c r="BB144" s="180">
        <v>0</v>
      </c>
      <c r="BC144" s="180">
        <v>0</v>
      </c>
      <c r="BD144" s="180">
        <v>0</v>
      </c>
      <c r="BE144" s="180">
        <v>0</v>
      </c>
      <c r="BF144" s="180">
        <v>0</v>
      </c>
      <c r="BG144" s="180">
        <v>0</v>
      </c>
      <c r="BH144" s="180">
        <v>0</v>
      </c>
      <c r="BI144" s="180">
        <v>0</v>
      </c>
      <c r="BJ144" s="180">
        <v>0</v>
      </c>
      <c r="BK144" s="180">
        <v>0</v>
      </c>
      <c r="BL144" s="180">
        <v>0</v>
      </c>
      <c r="BM144" s="180">
        <v>0</v>
      </c>
      <c r="BN144" s="180">
        <v>0</v>
      </c>
      <c r="BO144" s="180">
        <v>0</v>
      </c>
      <c r="BP144" s="180">
        <v>0</v>
      </c>
      <c r="BQ144" s="180">
        <v>0</v>
      </c>
      <c r="BR144" s="180">
        <v>0</v>
      </c>
      <c r="BS144" s="180">
        <v>0</v>
      </c>
      <c r="BT144" s="180">
        <v>0</v>
      </c>
      <c r="BU144" s="180">
        <v>0</v>
      </c>
      <c r="BV144" s="180">
        <v>0</v>
      </c>
      <c r="BW144" s="180">
        <v>0</v>
      </c>
      <c r="BX144" s="180">
        <v>0</v>
      </c>
      <c r="BY144" s="180">
        <v>0</v>
      </c>
      <c r="BZ144" s="180">
        <v>18000</v>
      </c>
      <c r="CA144" s="180">
        <v>0</v>
      </c>
      <c r="CB144" s="180">
        <v>0</v>
      </c>
      <c r="CC144" s="180">
        <v>0</v>
      </c>
      <c r="CD144" s="180">
        <v>0</v>
      </c>
    </row>
    <row r="145" spans="1:82" s="969" customFormat="1" x14ac:dyDescent="0.3">
      <c r="A145" s="969">
        <v>1054</v>
      </c>
      <c r="C145" s="969" t="s">
        <v>2970</v>
      </c>
    </row>
    <row r="146" spans="1:82" x14ac:dyDescent="0.3">
      <c r="A146" s="180">
        <v>365</v>
      </c>
      <c r="C146" s="180"/>
      <c r="D146" s="180">
        <v>0</v>
      </c>
      <c r="E146" s="180">
        <v>0</v>
      </c>
      <c r="F146" s="180">
        <v>0</v>
      </c>
      <c r="G146" s="180">
        <v>0</v>
      </c>
      <c r="H146" s="180">
        <v>0</v>
      </c>
      <c r="I146" s="180">
        <v>0</v>
      </c>
      <c r="J146" s="180">
        <v>0</v>
      </c>
      <c r="K146" s="180">
        <v>0</v>
      </c>
      <c r="L146" s="180">
        <v>0</v>
      </c>
      <c r="M146" s="180">
        <v>0</v>
      </c>
      <c r="N146" s="180">
        <v>0</v>
      </c>
      <c r="O146" s="180">
        <v>0</v>
      </c>
      <c r="P146" s="180">
        <v>0</v>
      </c>
      <c r="Q146" s="180">
        <v>0</v>
      </c>
      <c r="R146" s="180">
        <v>0</v>
      </c>
      <c r="S146" s="180">
        <v>0</v>
      </c>
      <c r="T146" s="180">
        <v>0</v>
      </c>
      <c r="U146" s="180">
        <v>0</v>
      </c>
      <c r="V146" s="180">
        <v>0</v>
      </c>
      <c r="W146" s="180">
        <v>0</v>
      </c>
      <c r="X146" s="180">
        <v>0</v>
      </c>
      <c r="Y146" s="180">
        <v>0</v>
      </c>
      <c r="Z146" s="180">
        <v>0</v>
      </c>
      <c r="AA146" s="180">
        <v>0</v>
      </c>
      <c r="AB146" s="180">
        <v>0</v>
      </c>
      <c r="AC146" s="180">
        <v>0</v>
      </c>
      <c r="AD146" s="180">
        <v>0</v>
      </c>
      <c r="AE146" s="180">
        <v>0</v>
      </c>
      <c r="AF146" s="180">
        <v>0</v>
      </c>
      <c r="AG146" s="180">
        <v>0</v>
      </c>
      <c r="AH146" s="180">
        <v>0</v>
      </c>
      <c r="AI146" s="180">
        <v>0</v>
      </c>
      <c r="AJ146" s="180">
        <v>0</v>
      </c>
      <c r="AK146" s="180">
        <v>0</v>
      </c>
      <c r="AL146" s="180">
        <v>0</v>
      </c>
      <c r="AM146" s="180">
        <v>0</v>
      </c>
      <c r="AN146" s="180">
        <v>0</v>
      </c>
      <c r="AO146" s="180">
        <v>0</v>
      </c>
      <c r="AP146" s="180">
        <v>0</v>
      </c>
      <c r="AQ146" s="180">
        <v>0</v>
      </c>
      <c r="AR146" s="180">
        <v>0</v>
      </c>
      <c r="AS146" s="180">
        <v>0</v>
      </c>
      <c r="AT146" s="180">
        <v>0</v>
      </c>
      <c r="AU146" s="180">
        <v>0</v>
      </c>
      <c r="AV146" s="180">
        <v>0</v>
      </c>
      <c r="AW146" s="180">
        <v>0</v>
      </c>
      <c r="AX146" s="180">
        <v>0</v>
      </c>
      <c r="AY146" s="180">
        <v>0</v>
      </c>
      <c r="AZ146" s="180">
        <v>0</v>
      </c>
      <c r="BA146" s="180">
        <v>0</v>
      </c>
      <c r="BB146" s="180">
        <v>0</v>
      </c>
      <c r="BC146" s="180">
        <v>0</v>
      </c>
      <c r="BD146" s="180">
        <v>0</v>
      </c>
      <c r="BE146" s="180">
        <v>0</v>
      </c>
      <c r="BF146" s="180">
        <v>0</v>
      </c>
      <c r="BG146" s="180">
        <v>0</v>
      </c>
      <c r="BH146" s="180">
        <v>0</v>
      </c>
      <c r="BI146" s="180">
        <v>0</v>
      </c>
      <c r="BJ146" s="180">
        <v>0</v>
      </c>
      <c r="BK146" s="180">
        <v>0</v>
      </c>
      <c r="BL146" s="180">
        <v>0</v>
      </c>
      <c r="BM146" s="180">
        <v>0</v>
      </c>
      <c r="BN146" s="180">
        <v>0</v>
      </c>
      <c r="BO146" s="180">
        <v>0</v>
      </c>
      <c r="BP146" s="180">
        <v>0</v>
      </c>
      <c r="BQ146" s="180">
        <v>0</v>
      </c>
      <c r="BR146" s="180">
        <v>0</v>
      </c>
      <c r="BS146" s="180">
        <v>0</v>
      </c>
      <c r="BT146" s="180">
        <v>0</v>
      </c>
      <c r="BU146" s="180">
        <v>0</v>
      </c>
      <c r="BV146" s="180">
        <v>0</v>
      </c>
      <c r="BW146" s="180">
        <v>0</v>
      </c>
      <c r="BX146" s="180">
        <v>0</v>
      </c>
      <c r="BY146" s="180">
        <v>0</v>
      </c>
      <c r="BZ146" s="180">
        <v>0</v>
      </c>
      <c r="CA146" s="180">
        <v>0</v>
      </c>
      <c r="CB146" s="180">
        <v>0</v>
      </c>
      <c r="CC146" s="180">
        <v>0</v>
      </c>
      <c r="CD146" s="180">
        <v>0</v>
      </c>
    </row>
    <row r="147" spans="1:82" x14ac:dyDescent="0.3">
      <c r="A147" s="180">
        <v>366</v>
      </c>
      <c r="C147" s="180"/>
      <c r="D147" s="180">
        <v>0</v>
      </c>
      <c r="E147" s="180">
        <v>0</v>
      </c>
      <c r="F147" s="180">
        <v>0</v>
      </c>
      <c r="G147" s="180">
        <v>0</v>
      </c>
      <c r="H147" s="180">
        <v>0</v>
      </c>
      <c r="I147" s="180">
        <v>0</v>
      </c>
      <c r="J147" s="180">
        <v>0</v>
      </c>
      <c r="K147" s="180">
        <v>0</v>
      </c>
      <c r="L147" s="180">
        <v>404603</v>
      </c>
      <c r="M147" s="180">
        <v>0</v>
      </c>
      <c r="N147" s="180">
        <v>0</v>
      </c>
      <c r="O147" s="180">
        <v>0</v>
      </c>
      <c r="P147" s="180">
        <v>0</v>
      </c>
      <c r="Q147" s="180">
        <v>3216490</v>
      </c>
      <c r="R147" s="180">
        <v>0</v>
      </c>
      <c r="S147" s="180">
        <v>0</v>
      </c>
      <c r="T147" s="180">
        <v>0</v>
      </c>
      <c r="U147" s="180">
        <v>0</v>
      </c>
      <c r="V147" s="180">
        <v>0</v>
      </c>
      <c r="W147" s="180">
        <v>0</v>
      </c>
      <c r="X147" s="180">
        <v>0</v>
      </c>
      <c r="Y147" s="180">
        <v>45000</v>
      </c>
      <c r="Z147" s="180">
        <v>0</v>
      </c>
      <c r="AA147" s="180">
        <v>0</v>
      </c>
      <c r="AB147" s="180">
        <v>0</v>
      </c>
      <c r="AC147" s="180">
        <v>0</v>
      </c>
      <c r="AD147" s="180">
        <v>0</v>
      </c>
      <c r="AE147" s="180">
        <v>0</v>
      </c>
      <c r="AF147" s="180">
        <v>3038340</v>
      </c>
      <c r="AG147" s="180">
        <v>0</v>
      </c>
      <c r="AH147" s="180">
        <v>0</v>
      </c>
      <c r="AI147" s="180">
        <v>0</v>
      </c>
      <c r="AJ147" s="180">
        <v>0</v>
      </c>
      <c r="AK147" s="180">
        <v>0</v>
      </c>
      <c r="AL147" s="180">
        <v>0</v>
      </c>
      <c r="AM147" s="180">
        <v>0</v>
      </c>
      <c r="AN147" s="180">
        <v>0</v>
      </c>
      <c r="AO147" s="180">
        <v>0</v>
      </c>
      <c r="AP147" s="180">
        <v>0</v>
      </c>
      <c r="AQ147" s="180">
        <v>0</v>
      </c>
      <c r="AR147" s="180">
        <v>0</v>
      </c>
      <c r="AS147" s="180">
        <v>0</v>
      </c>
      <c r="AT147" s="180">
        <v>0</v>
      </c>
      <c r="AU147" s="180">
        <v>0</v>
      </c>
      <c r="AV147" s="180">
        <v>4834992</v>
      </c>
      <c r="AW147" s="180">
        <v>0</v>
      </c>
      <c r="AX147" s="180">
        <v>0</v>
      </c>
      <c r="AY147" s="180">
        <v>0</v>
      </c>
      <c r="AZ147" s="180">
        <v>0</v>
      </c>
      <c r="BA147" s="180">
        <v>0</v>
      </c>
      <c r="BB147" s="180">
        <v>0</v>
      </c>
      <c r="BC147" s="180">
        <v>0</v>
      </c>
      <c r="BD147" s="180">
        <v>0</v>
      </c>
      <c r="BE147" s="180">
        <v>0</v>
      </c>
      <c r="BF147" s="180">
        <v>0</v>
      </c>
      <c r="BG147" s="180">
        <v>0</v>
      </c>
      <c r="BH147" s="180">
        <v>0</v>
      </c>
      <c r="BI147" s="180">
        <v>0</v>
      </c>
      <c r="BJ147" s="180">
        <v>0</v>
      </c>
      <c r="BK147" s="180">
        <v>0</v>
      </c>
      <c r="BL147" s="180">
        <v>0</v>
      </c>
      <c r="BM147" s="180">
        <v>0</v>
      </c>
      <c r="BN147" s="180">
        <v>84000</v>
      </c>
      <c r="BO147" s="180">
        <v>0</v>
      </c>
      <c r="BP147" s="180">
        <v>2050922</v>
      </c>
      <c r="BQ147" s="180">
        <v>0</v>
      </c>
      <c r="BR147" s="180">
        <v>354222</v>
      </c>
      <c r="BS147" s="180">
        <v>0</v>
      </c>
      <c r="BT147" s="180">
        <v>0</v>
      </c>
      <c r="BU147" s="180">
        <v>7000</v>
      </c>
      <c r="BV147" s="180">
        <v>0</v>
      </c>
      <c r="BW147" s="180">
        <v>0</v>
      </c>
      <c r="BX147" s="180">
        <v>0</v>
      </c>
      <c r="BY147" s="180">
        <v>0</v>
      </c>
      <c r="BZ147" s="180">
        <v>22530</v>
      </c>
      <c r="CA147" s="180">
        <v>0</v>
      </c>
      <c r="CB147" s="180">
        <v>0</v>
      </c>
      <c r="CC147" s="180">
        <v>0</v>
      </c>
      <c r="CD147" s="180">
        <v>0</v>
      </c>
    </row>
    <row r="148" spans="1:82" x14ac:dyDescent="0.3">
      <c r="A148" s="180">
        <v>53</v>
      </c>
      <c r="C148" s="180"/>
      <c r="D148" s="180">
        <v>0</v>
      </c>
      <c r="E148" s="180">
        <v>0</v>
      </c>
      <c r="F148" s="180">
        <v>0</v>
      </c>
      <c r="G148" s="180">
        <v>0</v>
      </c>
      <c r="H148" s="180">
        <v>0</v>
      </c>
      <c r="I148" s="180">
        <v>0</v>
      </c>
      <c r="J148" s="180">
        <v>0</v>
      </c>
      <c r="K148" s="180">
        <v>0</v>
      </c>
      <c r="L148" s="180">
        <v>-68225</v>
      </c>
      <c r="M148" s="180">
        <v>0</v>
      </c>
      <c r="N148" s="180">
        <v>0</v>
      </c>
      <c r="O148" s="180">
        <v>0</v>
      </c>
      <c r="P148" s="180">
        <v>0</v>
      </c>
      <c r="Q148" s="180">
        <v>190771</v>
      </c>
      <c r="R148" s="180">
        <v>0</v>
      </c>
      <c r="S148" s="180">
        <v>51226</v>
      </c>
      <c r="T148" s="180">
        <v>0</v>
      </c>
      <c r="U148" s="180">
        <v>0</v>
      </c>
      <c r="V148" s="180">
        <v>0</v>
      </c>
      <c r="W148" s="180">
        <v>0</v>
      </c>
      <c r="X148" s="180">
        <v>0</v>
      </c>
      <c r="Y148" s="180">
        <v>-80782</v>
      </c>
      <c r="Z148" s="180">
        <v>0</v>
      </c>
      <c r="AA148" s="180">
        <v>0</v>
      </c>
      <c r="AB148" s="180">
        <v>0</v>
      </c>
      <c r="AC148" s="180">
        <v>0</v>
      </c>
      <c r="AD148" s="180">
        <v>0</v>
      </c>
      <c r="AE148" s="180">
        <v>0</v>
      </c>
      <c r="AF148" s="180">
        <v>18103383</v>
      </c>
      <c r="AG148" s="180">
        <v>0</v>
      </c>
      <c r="AH148" s="180">
        <v>0</v>
      </c>
      <c r="AI148" s="180">
        <v>0</v>
      </c>
      <c r="AJ148" s="180">
        <v>0</v>
      </c>
      <c r="AK148" s="180">
        <v>0</v>
      </c>
      <c r="AL148" s="180">
        <v>0</v>
      </c>
      <c r="AM148" s="180">
        <v>0</v>
      </c>
      <c r="AN148" s="180">
        <v>0</v>
      </c>
      <c r="AO148" s="180">
        <v>0</v>
      </c>
      <c r="AP148" s="180">
        <v>1479301</v>
      </c>
      <c r="AQ148" s="180">
        <v>0</v>
      </c>
      <c r="AR148" s="180">
        <v>0</v>
      </c>
      <c r="AS148" s="180">
        <v>0</v>
      </c>
      <c r="AT148" s="180">
        <v>0</v>
      </c>
      <c r="AU148" s="180">
        <v>0</v>
      </c>
      <c r="AV148" s="180">
        <v>4474453</v>
      </c>
      <c r="AW148" s="180">
        <v>0</v>
      </c>
      <c r="AX148" s="180">
        <v>0</v>
      </c>
      <c r="AY148" s="180">
        <v>0</v>
      </c>
      <c r="AZ148" s="180">
        <v>0</v>
      </c>
      <c r="BA148" s="180">
        <v>0</v>
      </c>
      <c r="BB148" s="180">
        <v>0</v>
      </c>
      <c r="BC148" s="180">
        <v>0</v>
      </c>
      <c r="BD148" s="180">
        <v>0</v>
      </c>
      <c r="BE148" s="180">
        <v>0</v>
      </c>
      <c r="BF148" s="180">
        <v>0</v>
      </c>
      <c r="BG148" s="180">
        <v>0</v>
      </c>
      <c r="BH148" s="180">
        <v>0</v>
      </c>
      <c r="BI148" s="180">
        <v>0</v>
      </c>
      <c r="BJ148" s="180">
        <v>0</v>
      </c>
      <c r="BK148" s="180">
        <v>0</v>
      </c>
      <c r="BL148" s="180">
        <v>0</v>
      </c>
      <c r="BM148" s="180">
        <v>0</v>
      </c>
      <c r="BN148" s="180">
        <v>113437</v>
      </c>
      <c r="BO148" s="180">
        <v>0</v>
      </c>
      <c r="BP148" s="180">
        <v>27583650</v>
      </c>
      <c r="BQ148" s="180">
        <v>0</v>
      </c>
      <c r="BR148" s="180">
        <v>3232336</v>
      </c>
      <c r="BS148" s="180">
        <v>0</v>
      </c>
      <c r="BT148" s="180">
        <v>0</v>
      </c>
      <c r="BU148" s="180">
        <v>23738</v>
      </c>
      <c r="BV148" s="180">
        <v>0</v>
      </c>
      <c r="BW148" s="180">
        <v>0</v>
      </c>
      <c r="BX148" s="180">
        <v>0</v>
      </c>
      <c r="BY148" s="180">
        <v>0</v>
      </c>
      <c r="BZ148" s="180">
        <v>5311</v>
      </c>
      <c r="CA148" s="180">
        <v>0</v>
      </c>
      <c r="CB148" s="180">
        <v>0</v>
      </c>
      <c r="CC148" s="180">
        <v>0</v>
      </c>
      <c r="CD148" s="180">
        <v>3566428</v>
      </c>
    </row>
    <row r="149" spans="1:82" x14ac:dyDescent="0.3">
      <c r="A149" s="180">
        <v>378</v>
      </c>
      <c r="C149" s="180"/>
      <c r="D149" s="180">
        <v>0</v>
      </c>
      <c r="E149" s="180">
        <v>0</v>
      </c>
      <c r="F149" s="180">
        <v>0</v>
      </c>
      <c r="G149" s="180">
        <v>0</v>
      </c>
      <c r="H149" s="180">
        <v>0</v>
      </c>
      <c r="I149" s="180">
        <v>0</v>
      </c>
      <c r="J149" s="180">
        <v>0</v>
      </c>
      <c r="K149" s="180">
        <v>0</v>
      </c>
      <c r="L149" s="180">
        <v>0</v>
      </c>
      <c r="M149" s="180">
        <v>0</v>
      </c>
      <c r="N149" s="180">
        <v>0</v>
      </c>
      <c r="O149" s="180">
        <v>0</v>
      </c>
      <c r="P149" s="180">
        <v>0</v>
      </c>
      <c r="Q149" s="180">
        <v>0</v>
      </c>
      <c r="R149" s="180">
        <v>0</v>
      </c>
      <c r="S149" s="180">
        <v>0</v>
      </c>
      <c r="T149" s="180">
        <v>0</v>
      </c>
      <c r="U149" s="180">
        <v>0</v>
      </c>
      <c r="V149" s="180">
        <v>0</v>
      </c>
      <c r="W149" s="180">
        <v>0</v>
      </c>
      <c r="X149" s="180">
        <v>0</v>
      </c>
      <c r="Y149" s="180">
        <v>0</v>
      </c>
      <c r="Z149" s="180">
        <v>0</v>
      </c>
      <c r="AA149" s="180">
        <v>0</v>
      </c>
      <c r="AB149" s="180">
        <v>0</v>
      </c>
      <c r="AC149" s="180">
        <v>0</v>
      </c>
      <c r="AD149" s="180">
        <v>0</v>
      </c>
      <c r="AE149" s="180">
        <v>0</v>
      </c>
      <c r="AF149" s="180">
        <v>0</v>
      </c>
      <c r="AG149" s="180">
        <v>0</v>
      </c>
      <c r="AH149" s="180">
        <v>0</v>
      </c>
      <c r="AI149" s="180">
        <v>0</v>
      </c>
      <c r="AJ149" s="180">
        <v>0</v>
      </c>
      <c r="AK149" s="180">
        <v>0</v>
      </c>
      <c r="AL149" s="180">
        <v>0</v>
      </c>
      <c r="AM149" s="180">
        <v>0</v>
      </c>
      <c r="AN149" s="180">
        <v>0</v>
      </c>
      <c r="AO149" s="180">
        <v>0</v>
      </c>
      <c r="AP149" s="180">
        <v>0</v>
      </c>
      <c r="AQ149" s="180">
        <v>0</v>
      </c>
      <c r="AR149" s="180">
        <v>0</v>
      </c>
      <c r="AS149" s="180">
        <v>0</v>
      </c>
      <c r="AT149" s="180">
        <v>0</v>
      </c>
      <c r="AU149" s="180">
        <v>0</v>
      </c>
      <c r="AV149" s="180">
        <v>0</v>
      </c>
      <c r="AW149" s="180">
        <v>0</v>
      </c>
      <c r="AX149" s="180">
        <v>0</v>
      </c>
      <c r="AY149" s="180">
        <v>0</v>
      </c>
      <c r="AZ149" s="180">
        <v>0</v>
      </c>
      <c r="BA149" s="180">
        <v>0</v>
      </c>
      <c r="BB149" s="180">
        <v>0</v>
      </c>
      <c r="BC149" s="180">
        <v>0</v>
      </c>
      <c r="BD149" s="180">
        <v>0</v>
      </c>
      <c r="BE149" s="180">
        <v>0</v>
      </c>
      <c r="BF149" s="180">
        <v>0</v>
      </c>
      <c r="BG149" s="180">
        <v>0</v>
      </c>
      <c r="BH149" s="180">
        <v>0</v>
      </c>
      <c r="BI149" s="180">
        <v>0</v>
      </c>
      <c r="BJ149" s="180">
        <v>0</v>
      </c>
      <c r="BK149" s="180">
        <v>0</v>
      </c>
      <c r="BL149" s="180">
        <v>0</v>
      </c>
      <c r="BM149" s="180">
        <v>0</v>
      </c>
      <c r="BN149" s="180">
        <v>0</v>
      </c>
      <c r="BO149" s="180">
        <v>0</v>
      </c>
      <c r="BP149" s="180">
        <v>0</v>
      </c>
      <c r="BQ149" s="180">
        <v>0</v>
      </c>
      <c r="BR149" s="180">
        <v>0</v>
      </c>
      <c r="BS149" s="180">
        <v>0</v>
      </c>
      <c r="BT149" s="180">
        <v>0</v>
      </c>
      <c r="BU149" s="180">
        <v>0</v>
      </c>
      <c r="BV149" s="180">
        <v>0</v>
      </c>
      <c r="BW149" s="180">
        <v>0</v>
      </c>
      <c r="BX149" s="180">
        <v>0</v>
      </c>
      <c r="BY149" s="180">
        <v>0</v>
      </c>
      <c r="BZ149" s="180">
        <v>0</v>
      </c>
      <c r="CA149" s="180">
        <v>0</v>
      </c>
      <c r="CB149" s="180">
        <v>0</v>
      </c>
      <c r="CC149" s="180">
        <v>0</v>
      </c>
      <c r="CD149" s="180">
        <v>0</v>
      </c>
    </row>
    <row r="150" spans="1:82" s="968" customFormat="1" x14ac:dyDescent="0.3">
      <c r="B150" s="968" t="s">
        <v>2969</v>
      </c>
    </row>
    <row r="151" spans="1:82" s="968" customFormat="1" x14ac:dyDescent="0.3">
      <c r="B151" s="968" t="s">
        <v>2969</v>
      </c>
    </row>
    <row r="152" spans="1:82" s="968" customFormat="1" x14ac:dyDescent="0.3">
      <c r="B152" s="968" t="s">
        <v>2969</v>
      </c>
    </row>
    <row r="153" spans="1:82" s="968" customFormat="1" x14ac:dyDescent="0.3">
      <c r="B153" s="968" t="s">
        <v>2969</v>
      </c>
    </row>
    <row r="154" spans="1:82" x14ac:dyDescent="0.3">
      <c r="A154" s="180">
        <v>51</v>
      </c>
      <c r="C154" s="180"/>
      <c r="D154" s="180">
        <v>-68087</v>
      </c>
      <c r="E154" s="180">
        <v>95244</v>
      </c>
      <c r="F154" s="180">
        <v>0</v>
      </c>
      <c r="G154" s="180">
        <v>95665</v>
      </c>
      <c r="H154" s="180">
        <v>192904</v>
      </c>
      <c r="I154" s="180">
        <v>3052</v>
      </c>
      <c r="J154" s="180">
        <v>0</v>
      </c>
      <c r="K154" s="180">
        <v>67487</v>
      </c>
      <c r="L154" s="180">
        <v>1444767</v>
      </c>
      <c r="M154" s="180">
        <v>0</v>
      </c>
      <c r="N154" s="180">
        <v>0</v>
      </c>
      <c r="O154" s="180">
        <v>0</v>
      </c>
      <c r="P154" s="180">
        <v>22489</v>
      </c>
      <c r="Q154" s="180">
        <v>1791565</v>
      </c>
      <c r="R154" s="180">
        <v>0</v>
      </c>
      <c r="S154" s="180">
        <v>92145</v>
      </c>
      <c r="T154" s="180">
        <v>306987</v>
      </c>
      <c r="U154" s="180">
        <v>165382</v>
      </c>
      <c r="V154" s="180">
        <v>1856783</v>
      </c>
      <c r="W154" s="180">
        <v>0</v>
      </c>
      <c r="X154" s="180">
        <v>0</v>
      </c>
      <c r="Y154" s="180">
        <v>17296</v>
      </c>
      <c r="Z154" s="180">
        <v>4982424</v>
      </c>
      <c r="AA154" s="180">
        <v>-13600</v>
      </c>
      <c r="AB154" s="180">
        <v>125581</v>
      </c>
      <c r="AC154" s="180">
        <v>0</v>
      </c>
      <c r="AD154" s="180">
        <v>0</v>
      </c>
      <c r="AE154" s="180">
        <v>0</v>
      </c>
      <c r="AF154" s="180">
        <v>13072959</v>
      </c>
      <c r="AG154" s="180">
        <v>-267</v>
      </c>
      <c r="AH154" s="180">
        <v>-61842</v>
      </c>
      <c r="AI154" s="180">
        <v>715070</v>
      </c>
      <c r="AJ154" s="180">
        <v>-3911</v>
      </c>
      <c r="AK154" s="180">
        <v>24653</v>
      </c>
      <c r="AL154" s="180">
        <v>0</v>
      </c>
      <c r="AM154" s="180">
        <v>6878</v>
      </c>
      <c r="AN154" s="180">
        <v>2024032</v>
      </c>
      <c r="AO154" s="180">
        <v>0</v>
      </c>
      <c r="AP154" s="180">
        <v>213486</v>
      </c>
      <c r="AQ154" s="180">
        <v>0</v>
      </c>
      <c r="AR154" s="180">
        <v>0</v>
      </c>
      <c r="AS154" s="180">
        <v>0</v>
      </c>
      <c r="AT154" s="180">
        <v>277377</v>
      </c>
      <c r="AU154" s="180">
        <v>55695177</v>
      </c>
      <c r="AV154" s="180">
        <v>15935984</v>
      </c>
      <c r="AW154" s="180">
        <v>169144</v>
      </c>
      <c r="AX154" s="180">
        <v>-6993</v>
      </c>
      <c r="AY154" s="180">
        <v>17768</v>
      </c>
      <c r="AZ154" s="180">
        <v>-61782</v>
      </c>
      <c r="BA154" s="180">
        <v>0</v>
      </c>
      <c r="BB154" s="180">
        <v>462807</v>
      </c>
      <c r="BC154" s="180">
        <v>-45819</v>
      </c>
      <c r="BD154" s="180">
        <v>0</v>
      </c>
      <c r="BE154" s="180">
        <v>49395</v>
      </c>
      <c r="BF154" s="180">
        <v>3155897</v>
      </c>
      <c r="BG154" s="180">
        <v>0</v>
      </c>
      <c r="BH154" s="180">
        <v>2915995</v>
      </c>
      <c r="BI154" s="180">
        <v>-57778</v>
      </c>
      <c r="BJ154" s="180">
        <v>0</v>
      </c>
      <c r="BK154" s="180">
        <v>0</v>
      </c>
      <c r="BL154" s="180">
        <v>0</v>
      </c>
      <c r="BM154" s="180">
        <v>4063472</v>
      </c>
      <c r="BN154" s="180">
        <v>708558</v>
      </c>
      <c r="BO154" s="180">
        <v>9565289</v>
      </c>
      <c r="BP154" s="180">
        <v>27175134</v>
      </c>
      <c r="BQ154" s="180">
        <v>65640</v>
      </c>
      <c r="BR154" s="180">
        <v>342991</v>
      </c>
      <c r="BS154" s="180">
        <v>0</v>
      </c>
      <c r="BT154" s="180">
        <v>0</v>
      </c>
      <c r="BU154" s="180">
        <v>18422</v>
      </c>
      <c r="BV154" s="180">
        <v>-18576</v>
      </c>
      <c r="BW154" s="180">
        <v>406786</v>
      </c>
      <c r="BX154" s="180">
        <v>0</v>
      </c>
      <c r="BY154" s="180">
        <v>4157814</v>
      </c>
      <c r="BZ154" s="180">
        <v>43044</v>
      </c>
      <c r="CA154" s="180">
        <v>0</v>
      </c>
      <c r="CB154" s="180">
        <v>250714</v>
      </c>
      <c r="CC154" s="180">
        <v>0</v>
      </c>
      <c r="CD154" s="180">
        <v>0</v>
      </c>
    </row>
    <row r="155" spans="1:82" x14ac:dyDescent="0.3">
      <c r="A155" s="180">
        <v>332</v>
      </c>
      <c r="C155" s="180"/>
      <c r="D155" s="180">
        <v>2370640</v>
      </c>
      <c r="E155" s="180">
        <v>185303</v>
      </c>
      <c r="F155" s="180">
        <v>0</v>
      </c>
      <c r="G155" s="180">
        <v>1089682</v>
      </c>
      <c r="H155" s="180">
        <v>38100</v>
      </c>
      <c r="I155" s="180">
        <v>0</v>
      </c>
      <c r="J155" s="180">
        <v>0</v>
      </c>
      <c r="K155" s="180">
        <v>0</v>
      </c>
      <c r="L155" s="180">
        <v>1362134</v>
      </c>
      <c r="M155" s="180">
        <v>0</v>
      </c>
      <c r="N155" s="180">
        <v>0</v>
      </c>
      <c r="O155" s="180">
        <v>0</v>
      </c>
      <c r="P155" s="180">
        <v>2995</v>
      </c>
      <c r="Q155" s="180">
        <v>1816155</v>
      </c>
      <c r="R155" s="180">
        <v>0</v>
      </c>
      <c r="S155" s="180">
        <v>429982</v>
      </c>
      <c r="T155" s="180">
        <v>74360</v>
      </c>
      <c r="U155" s="180">
        <v>34458</v>
      </c>
      <c r="V155" s="180">
        <v>242375</v>
      </c>
      <c r="W155" s="180">
        <v>0</v>
      </c>
      <c r="X155" s="180">
        <v>0</v>
      </c>
      <c r="Y155" s="180">
        <v>204786</v>
      </c>
      <c r="Z155" s="180">
        <v>2216064</v>
      </c>
      <c r="AA155" s="180">
        <v>0</v>
      </c>
      <c r="AB155" s="180">
        <v>1204398</v>
      </c>
      <c r="AC155" s="180">
        <v>0</v>
      </c>
      <c r="AD155" s="180">
        <v>0</v>
      </c>
      <c r="AE155" s="180">
        <v>0</v>
      </c>
      <c r="AF155" s="180">
        <v>7894044</v>
      </c>
      <c r="AG155" s="180">
        <v>0</v>
      </c>
      <c r="AH155" s="180">
        <v>0</v>
      </c>
      <c r="AI155" s="180">
        <v>1731572</v>
      </c>
      <c r="AJ155" s="180">
        <v>0</v>
      </c>
      <c r="AK155" s="180">
        <v>48748</v>
      </c>
      <c r="AL155" s="180">
        <v>0</v>
      </c>
      <c r="AM155" s="180">
        <v>121822</v>
      </c>
      <c r="AN155" s="180">
        <v>4406736</v>
      </c>
      <c r="AO155" s="180">
        <v>0</v>
      </c>
      <c r="AP155" s="180">
        <v>334053</v>
      </c>
      <c r="AQ155" s="180">
        <v>0</v>
      </c>
      <c r="AR155" s="180">
        <v>0</v>
      </c>
      <c r="AS155" s="180">
        <v>0</v>
      </c>
      <c r="AT155" s="180">
        <v>344293</v>
      </c>
      <c r="AU155" s="180">
        <v>58027209</v>
      </c>
      <c r="AV155" s="180">
        <v>27632077</v>
      </c>
      <c r="AW155" s="180">
        <v>132276</v>
      </c>
      <c r="AX155" s="180">
        <v>5000</v>
      </c>
      <c r="AY155" s="180">
        <v>144003</v>
      </c>
      <c r="AZ155" s="180">
        <v>12549</v>
      </c>
      <c r="BA155" s="180">
        <v>0</v>
      </c>
      <c r="BB155" s="180">
        <v>81497</v>
      </c>
      <c r="BC155" s="180">
        <v>2040</v>
      </c>
      <c r="BD155" s="180">
        <v>0</v>
      </c>
      <c r="BE155" s="180">
        <v>33123</v>
      </c>
      <c r="BF155" s="180">
        <v>3521366</v>
      </c>
      <c r="BG155" s="180">
        <v>0</v>
      </c>
      <c r="BH155" s="180">
        <v>1861002</v>
      </c>
      <c r="BI155" s="180">
        <v>0</v>
      </c>
      <c r="BJ155" s="180">
        <v>0</v>
      </c>
      <c r="BK155" s="180">
        <v>0</v>
      </c>
      <c r="BL155" s="180">
        <v>0</v>
      </c>
      <c r="BM155" s="180">
        <v>9561515</v>
      </c>
      <c r="BN155" s="180">
        <v>140805</v>
      </c>
      <c r="BO155" s="180">
        <v>9706095</v>
      </c>
      <c r="BP155" s="180">
        <v>11775735</v>
      </c>
      <c r="BQ155" s="180">
        <v>62386</v>
      </c>
      <c r="BR155" s="180">
        <v>375266</v>
      </c>
      <c r="BS155" s="180">
        <v>0</v>
      </c>
      <c r="BT155" s="180">
        <v>0</v>
      </c>
      <c r="BU155" s="180">
        <v>10000</v>
      </c>
      <c r="BV155" s="180">
        <v>456438</v>
      </c>
      <c r="BW155" s="180">
        <v>1863005</v>
      </c>
      <c r="BX155" s="180">
        <v>0</v>
      </c>
      <c r="BY155" s="180">
        <v>4325356</v>
      </c>
      <c r="BZ155" s="180">
        <v>107671</v>
      </c>
      <c r="CA155" s="180">
        <v>0</v>
      </c>
      <c r="CB155" s="180">
        <v>518412</v>
      </c>
      <c r="CC155" s="180">
        <v>0</v>
      </c>
      <c r="CD155" s="180">
        <v>0</v>
      </c>
    </row>
    <row r="156" spans="1:82" x14ac:dyDescent="0.3">
      <c r="A156" s="180">
        <v>331</v>
      </c>
      <c r="C156" s="180"/>
      <c r="D156" s="180">
        <v>30998</v>
      </c>
      <c r="E156" s="180">
        <v>75000</v>
      </c>
      <c r="F156" s="180">
        <v>0</v>
      </c>
      <c r="G156" s="180">
        <v>25085</v>
      </c>
      <c r="H156" s="180">
        <v>93465</v>
      </c>
      <c r="I156" s="180">
        <v>0</v>
      </c>
      <c r="J156" s="180">
        <v>0</v>
      </c>
      <c r="K156" s="180">
        <v>33000</v>
      </c>
      <c r="L156" s="180">
        <v>428340</v>
      </c>
      <c r="M156" s="180">
        <v>0</v>
      </c>
      <c r="N156" s="180">
        <v>0</v>
      </c>
      <c r="O156" s="180">
        <v>0</v>
      </c>
      <c r="P156" s="180">
        <v>0</v>
      </c>
      <c r="Q156" s="180">
        <v>32819</v>
      </c>
      <c r="R156" s="180">
        <v>0</v>
      </c>
      <c r="S156" s="180">
        <v>14062</v>
      </c>
      <c r="T156" s="180">
        <v>64220</v>
      </c>
      <c r="U156" s="180">
        <v>24103</v>
      </c>
      <c r="V156" s="180">
        <v>845342</v>
      </c>
      <c r="W156" s="180">
        <v>0</v>
      </c>
      <c r="X156" s="180">
        <v>0</v>
      </c>
      <c r="Y156" s="180">
        <v>45273</v>
      </c>
      <c r="Z156" s="180">
        <v>2392941</v>
      </c>
      <c r="AA156" s="180">
        <v>0</v>
      </c>
      <c r="AB156" s="180">
        <v>12718</v>
      </c>
      <c r="AC156" s="180">
        <v>0</v>
      </c>
      <c r="AD156" s="180">
        <v>0</v>
      </c>
      <c r="AE156" s="180">
        <v>0</v>
      </c>
      <c r="AF156" s="180">
        <v>4105241</v>
      </c>
      <c r="AG156" s="180">
        <v>0</v>
      </c>
      <c r="AH156" s="180">
        <v>0</v>
      </c>
      <c r="AI156" s="180">
        <v>116823</v>
      </c>
      <c r="AJ156" s="180">
        <v>0</v>
      </c>
      <c r="AK156" s="180">
        <v>0</v>
      </c>
      <c r="AL156" s="180">
        <v>0</v>
      </c>
      <c r="AM156" s="180">
        <v>54965</v>
      </c>
      <c r="AN156" s="180">
        <v>547800</v>
      </c>
      <c r="AO156" s="180">
        <v>0</v>
      </c>
      <c r="AP156" s="180">
        <v>150944</v>
      </c>
      <c r="AQ156" s="180">
        <v>0</v>
      </c>
      <c r="AR156" s="180">
        <v>0</v>
      </c>
      <c r="AS156" s="180">
        <v>0</v>
      </c>
      <c r="AT156" s="180">
        <v>0</v>
      </c>
      <c r="AU156" s="180">
        <v>16330000</v>
      </c>
      <c r="AV156" s="180">
        <v>5137511</v>
      </c>
      <c r="AW156" s="180">
        <v>30887</v>
      </c>
      <c r="AX156" s="180">
        <v>13418</v>
      </c>
      <c r="AY156" s="180">
        <v>1767</v>
      </c>
      <c r="AZ156" s="180">
        <v>0</v>
      </c>
      <c r="BA156" s="180">
        <v>0</v>
      </c>
      <c r="BB156" s="180">
        <v>0</v>
      </c>
      <c r="BC156" s="180">
        <v>4004</v>
      </c>
      <c r="BD156" s="180">
        <v>0</v>
      </c>
      <c r="BE156" s="180">
        <v>18792</v>
      </c>
      <c r="BF156" s="180">
        <v>1518231</v>
      </c>
      <c r="BG156" s="180">
        <v>0</v>
      </c>
      <c r="BH156" s="180">
        <v>550788</v>
      </c>
      <c r="BI156" s="180">
        <v>22263</v>
      </c>
      <c r="BJ156" s="180">
        <v>0</v>
      </c>
      <c r="BK156" s="180">
        <v>0</v>
      </c>
      <c r="BL156" s="180">
        <v>0</v>
      </c>
      <c r="BM156" s="180">
        <v>2366023</v>
      </c>
      <c r="BN156" s="180">
        <v>396114</v>
      </c>
      <c r="BO156" s="180">
        <v>2604004</v>
      </c>
      <c r="BP156" s="180">
        <v>9594657</v>
      </c>
      <c r="BQ156" s="180">
        <v>0</v>
      </c>
      <c r="BR156" s="180">
        <v>93350</v>
      </c>
      <c r="BS156" s="180">
        <v>0</v>
      </c>
      <c r="BT156" s="180">
        <v>0</v>
      </c>
      <c r="BU156" s="180">
        <v>0</v>
      </c>
      <c r="BV156" s="180">
        <v>0</v>
      </c>
      <c r="BW156" s="180">
        <v>117817</v>
      </c>
      <c r="BX156" s="180">
        <v>0</v>
      </c>
      <c r="BY156" s="180">
        <v>3239208</v>
      </c>
      <c r="BZ156" s="180">
        <v>10239</v>
      </c>
      <c r="CA156" s="180">
        <v>0</v>
      </c>
      <c r="CB156" s="180">
        <v>11287</v>
      </c>
      <c r="CC156" s="180">
        <v>0</v>
      </c>
      <c r="CD156" s="180">
        <v>0</v>
      </c>
    </row>
    <row r="157" spans="1:82" s="968" customFormat="1" x14ac:dyDescent="0.3">
      <c r="B157" s="968" t="s">
        <v>2969</v>
      </c>
    </row>
    <row r="158" spans="1:82" x14ac:dyDescent="0.3">
      <c r="A158" s="180">
        <v>55</v>
      </c>
      <c r="C158" s="180"/>
      <c r="D158" s="180">
        <v>0</v>
      </c>
      <c r="E158" s="180">
        <v>0</v>
      </c>
      <c r="F158" s="180">
        <v>0</v>
      </c>
      <c r="G158" s="180">
        <v>0</v>
      </c>
      <c r="H158" s="180">
        <v>0</v>
      </c>
      <c r="I158" s="180">
        <v>0</v>
      </c>
      <c r="J158" s="180">
        <v>0</v>
      </c>
      <c r="K158" s="180">
        <v>0</v>
      </c>
      <c r="L158" s="180">
        <v>375716</v>
      </c>
      <c r="M158" s="180">
        <v>0</v>
      </c>
      <c r="N158" s="180">
        <v>0</v>
      </c>
      <c r="O158" s="180">
        <v>0</v>
      </c>
      <c r="P158" s="180">
        <v>0</v>
      </c>
      <c r="Q158" s="180">
        <v>3573475</v>
      </c>
      <c r="R158" s="180">
        <v>0</v>
      </c>
      <c r="S158" s="180">
        <v>40396</v>
      </c>
      <c r="T158" s="180">
        <v>0</v>
      </c>
      <c r="U158" s="180">
        <v>0</v>
      </c>
      <c r="V158" s="180">
        <v>0</v>
      </c>
      <c r="W158" s="180">
        <v>0</v>
      </c>
      <c r="X158" s="180">
        <v>0</v>
      </c>
      <c r="Y158" s="180">
        <v>34722</v>
      </c>
      <c r="Z158" s="180">
        <v>0</v>
      </c>
      <c r="AA158" s="180">
        <v>0</v>
      </c>
      <c r="AB158" s="180">
        <v>0</v>
      </c>
      <c r="AC158" s="180">
        <v>0</v>
      </c>
      <c r="AD158" s="180">
        <v>0</v>
      </c>
      <c r="AE158" s="180">
        <v>0</v>
      </c>
      <c r="AF158" s="180">
        <v>11476904</v>
      </c>
      <c r="AG158" s="180">
        <v>0</v>
      </c>
      <c r="AH158" s="180">
        <v>0</v>
      </c>
      <c r="AI158" s="180">
        <v>0</v>
      </c>
      <c r="AJ158" s="180">
        <v>0</v>
      </c>
      <c r="AK158" s="180">
        <v>0</v>
      </c>
      <c r="AL158" s="180">
        <v>0</v>
      </c>
      <c r="AM158" s="180">
        <v>0</v>
      </c>
      <c r="AN158" s="180">
        <v>0</v>
      </c>
      <c r="AO158" s="180">
        <v>0</v>
      </c>
      <c r="AP158" s="180">
        <v>268483</v>
      </c>
      <c r="AQ158" s="180">
        <v>0</v>
      </c>
      <c r="AR158" s="180">
        <v>0</v>
      </c>
      <c r="AS158" s="180">
        <v>0</v>
      </c>
      <c r="AT158" s="180">
        <v>0</v>
      </c>
      <c r="AU158" s="180">
        <v>0</v>
      </c>
      <c r="AV158" s="180">
        <v>23909881</v>
      </c>
      <c r="AW158" s="180">
        <v>0</v>
      </c>
      <c r="AX158" s="180">
        <v>0</v>
      </c>
      <c r="AY158" s="180">
        <v>0</v>
      </c>
      <c r="AZ158" s="180">
        <v>0</v>
      </c>
      <c r="BA158" s="180">
        <v>0</v>
      </c>
      <c r="BB158" s="180">
        <v>0</v>
      </c>
      <c r="BC158" s="180">
        <v>0</v>
      </c>
      <c r="BD158" s="180">
        <v>0</v>
      </c>
      <c r="BE158" s="180">
        <v>0</v>
      </c>
      <c r="BF158" s="180">
        <v>0</v>
      </c>
      <c r="BG158" s="180">
        <v>0</v>
      </c>
      <c r="BH158" s="180">
        <v>0</v>
      </c>
      <c r="BI158" s="180">
        <v>0</v>
      </c>
      <c r="BJ158" s="180">
        <v>0</v>
      </c>
      <c r="BK158" s="180">
        <v>0</v>
      </c>
      <c r="BL158" s="180">
        <v>0</v>
      </c>
      <c r="BM158" s="180">
        <v>0</v>
      </c>
      <c r="BN158" s="180">
        <v>272672</v>
      </c>
      <c r="BO158" s="180">
        <v>0</v>
      </c>
      <c r="BP158" s="180">
        <v>8015799</v>
      </c>
      <c r="BQ158" s="180">
        <v>0</v>
      </c>
      <c r="BR158" s="180">
        <v>3654559</v>
      </c>
      <c r="BS158" s="180">
        <v>0</v>
      </c>
      <c r="BT158" s="180">
        <v>0</v>
      </c>
      <c r="BU158" s="180">
        <v>33116</v>
      </c>
      <c r="BV158" s="180">
        <v>0</v>
      </c>
      <c r="BW158" s="180">
        <v>0</v>
      </c>
      <c r="BX158" s="180">
        <v>0</v>
      </c>
      <c r="BY158" s="180">
        <v>0</v>
      </c>
      <c r="BZ158" s="180">
        <v>56349</v>
      </c>
      <c r="CA158" s="180">
        <v>0</v>
      </c>
      <c r="CB158" s="180">
        <v>0</v>
      </c>
      <c r="CC158" s="180">
        <v>0</v>
      </c>
      <c r="CD158" s="180">
        <v>1565889</v>
      </c>
    </row>
    <row r="159" spans="1:82" x14ac:dyDescent="0.3">
      <c r="A159" s="180">
        <v>101</v>
      </c>
      <c r="C159" s="180"/>
      <c r="D159" s="180">
        <v>0</v>
      </c>
      <c r="E159" s="180">
        <v>0</v>
      </c>
      <c r="F159" s="180">
        <v>0</v>
      </c>
      <c r="G159" s="180">
        <v>0</v>
      </c>
      <c r="H159" s="180">
        <v>0</v>
      </c>
      <c r="I159" s="180">
        <v>0</v>
      </c>
      <c r="J159" s="180">
        <v>0</v>
      </c>
      <c r="K159" s="180">
        <v>0</v>
      </c>
      <c r="L159" s="180">
        <v>8667</v>
      </c>
      <c r="M159" s="180">
        <v>0</v>
      </c>
      <c r="N159" s="180">
        <v>0</v>
      </c>
      <c r="O159" s="180">
        <v>0</v>
      </c>
      <c r="P159" s="180">
        <v>0</v>
      </c>
      <c r="Q159" s="180">
        <v>309015</v>
      </c>
      <c r="R159" s="180">
        <v>0</v>
      </c>
      <c r="S159" s="180">
        <v>0</v>
      </c>
      <c r="T159" s="180">
        <v>0</v>
      </c>
      <c r="U159" s="180">
        <v>0</v>
      </c>
      <c r="V159" s="180">
        <v>0</v>
      </c>
      <c r="W159" s="180">
        <v>0</v>
      </c>
      <c r="X159" s="180">
        <v>0</v>
      </c>
      <c r="Y159" s="180">
        <v>14918</v>
      </c>
      <c r="Z159" s="180">
        <v>0</v>
      </c>
      <c r="AA159" s="180">
        <v>0</v>
      </c>
      <c r="AB159" s="180">
        <v>0</v>
      </c>
      <c r="AC159" s="180">
        <v>0</v>
      </c>
      <c r="AD159" s="180">
        <v>0</v>
      </c>
      <c r="AE159" s="180">
        <v>0</v>
      </c>
      <c r="AF159" s="180">
        <v>8136406</v>
      </c>
      <c r="AG159" s="180">
        <v>0</v>
      </c>
      <c r="AH159" s="180">
        <v>0</v>
      </c>
      <c r="AI159" s="180">
        <v>0</v>
      </c>
      <c r="AJ159" s="180">
        <v>0</v>
      </c>
      <c r="AK159" s="180">
        <v>0</v>
      </c>
      <c r="AL159" s="180">
        <v>0</v>
      </c>
      <c r="AM159" s="180">
        <v>0</v>
      </c>
      <c r="AN159" s="180">
        <v>0</v>
      </c>
      <c r="AO159" s="180">
        <v>0</v>
      </c>
      <c r="AP159" s="180">
        <v>54500</v>
      </c>
      <c r="AQ159" s="180">
        <v>0</v>
      </c>
      <c r="AR159" s="180">
        <v>0</v>
      </c>
      <c r="AS159" s="180">
        <v>0</v>
      </c>
      <c r="AT159" s="180">
        <v>0</v>
      </c>
      <c r="AU159" s="180">
        <v>0</v>
      </c>
      <c r="AV159" s="180">
        <v>22986060</v>
      </c>
      <c r="AW159" s="180">
        <v>0</v>
      </c>
      <c r="AX159" s="180">
        <v>0</v>
      </c>
      <c r="AY159" s="180">
        <v>0</v>
      </c>
      <c r="AZ159" s="180">
        <v>0</v>
      </c>
      <c r="BA159" s="180">
        <v>0</v>
      </c>
      <c r="BB159" s="180">
        <v>0</v>
      </c>
      <c r="BC159" s="180">
        <v>0</v>
      </c>
      <c r="BD159" s="180">
        <v>0</v>
      </c>
      <c r="BE159" s="180">
        <v>0</v>
      </c>
      <c r="BF159" s="180">
        <v>0</v>
      </c>
      <c r="BG159" s="180">
        <v>0</v>
      </c>
      <c r="BH159" s="180">
        <v>0</v>
      </c>
      <c r="BI159" s="180">
        <v>0</v>
      </c>
      <c r="BJ159" s="180">
        <v>0</v>
      </c>
      <c r="BK159" s="180">
        <v>0</v>
      </c>
      <c r="BL159" s="180">
        <v>0</v>
      </c>
      <c r="BM159" s="180">
        <v>0</v>
      </c>
      <c r="BN159" s="180">
        <v>110503</v>
      </c>
      <c r="BO159" s="180">
        <v>0</v>
      </c>
      <c r="BP159" s="180">
        <v>2563167</v>
      </c>
      <c r="BQ159" s="180">
        <v>0</v>
      </c>
      <c r="BR159" s="180">
        <v>134664</v>
      </c>
      <c r="BS159" s="180">
        <v>0</v>
      </c>
      <c r="BT159" s="180">
        <v>0</v>
      </c>
      <c r="BU159" s="180">
        <v>0</v>
      </c>
      <c r="BV159" s="180">
        <v>0</v>
      </c>
      <c r="BW159" s="180">
        <v>0</v>
      </c>
      <c r="BX159" s="180">
        <v>0</v>
      </c>
      <c r="BY159" s="180">
        <v>0</v>
      </c>
      <c r="BZ159" s="180">
        <v>129824</v>
      </c>
      <c r="CA159" s="180">
        <v>0</v>
      </c>
      <c r="CB159" s="180">
        <v>0</v>
      </c>
      <c r="CC159" s="180">
        <v>0</v>
      </c>
      <c r="CD159" s="180">
        <v>1799465</v>
      </c>
    </row>
    <row r="160" spans="1:82" x14ac:dyDescent="0.3">
      <c r="A160" s="180">
        <v>100</v>
      </c>
      <c r="C160" s="180"/>
      <c r="D160" s="180">
        <v>0</v>
      </c>
      <c r="E160" s="180">
        <v>0</v>
      </c>
      <c r="F160" s="180">
        <v>0</v>
      </c>
      <c r="G160" s="180">
        <v>0</v>
      </c>
      <c r="H160" s="180">
        <v>0</v>
      </c>
      <c r="I160" s="180">
        <v>0</v>
      </c>
      <c r="J160" s="180">
        <v>0</v>
      </c>
      <c r="K160" s="180">
        <v>0</v>
      </c>
      <c r="L160" s="180">
        <v>246678</v>
      </c>
      <c r="M160" s="180">
        <v>0</v>
      </c>
      <c r="N160" s="180">
        <v>0</v>
      </c>
      <c r="O160" s="180">
        <v>0</v>
      </c>
      <c r="P160" s="180">
        <v>0</v>
      </c>
      <c r="Q160" s="180">
        <v>0</v>
      </c>
      <c r="R160" s="180">
        <v>0</v>
      </c>
      <c r="S160" s="180">
        <v>0</v>
      </c>
      <c r="T160" s="180">
        <v>0</v>
      </c>
      <c r="U160" s="180">
        <v>0</v>
      </c>
      <c r="V160" s="180">
        <v>0</v>
      </c>
      <c r="W160" s="180">
        <v>0</v>
      </c>
      <c r="X160" s="180">
        <v>0</v>
      </c>
      <c r="Y160" s="180">
        <v>0</v>
      </c>
      <c r="Z160" s="180">
        <v>0</v>
      </c>
      <c r="AA160" s="180">
        <v>0</v>
      </c>
      <c r="AB160" s="180">
        <v>0</v>
      </c>
      <c r="AC160" s="180">
        <v>0</v>
      </c>
      <c r="AD160" s="180">
        <v>0</v>
      </c>
      <c r="AE160" s="180">
        <v>0</v>
      </c>
      <c r="AF160" s="180">
        <v>48763</v>
      </c>
      <c r="AG160" s="180">
        <v>0</v>
      </c>
      <c r="AH160" s="180">
        <v>0</v>
      </c>
      <c r="AI160" s="180">
        <v>0</v>
      </c>
      <c r="AJ160" s="180">
        <v>0</v>
      </c>
      <c r="AK160" s="180">
        <v>0</v>
      </c>
      <c r="AL160" s="180">
        <v>0</v>
      </c>
      <c r="AM160" s="180">
        <v>0</v>
      </c>
      <c r="AN160" s="180">
        <v>0</v>
      </c>
      <c r="AO160" s="180">
        <v>0</v>
      </c>
      <c r="AP160" s="180">
        <v>0</v>
      </c>
      <c r="AQ160" s="180">
        <v>0</v>
      </c>
      <c r="AR160" s="180">
        <v>0</v>
      </c>
      <c r="AS160" s="180">
        <v>0</v>
      </c>
      <c r="AT160" s="180">
        <v>0</v>
      </c>
      <c r="AU160" s="180">
        <v>0</v>
      </c>
      <c r="AV160" s="180">
        <v>2047265</v>
      </c>
      <c r="AW160" s="180">
        <v>0</v>
      </c>
      <c r="AX160" s="180">
        <v>0</v>
      </c>
      <c r="AY160" s="180">
        <v>0</v>
      </c>
      <c r="AZ160" s="180">
        <v>0</v>
      </c>
      <c r="BA160" s="180">
        <v>0</v>
      </c>
      <c r="BB160" s="180">
        <v>0</v>
      </c>
      <c r="BC160" s="180">
        <v>0</v>
      </c>
      <c r="BD160" s="180">
        <v>0</v>
      </c>
      <c r="BE160" s="180">
        <v>0</v>
      </c>
      <c r="BF160" s="180">
        <v>0</v>
      </c>
      <c r="BG160" s="180">
        <v>0</v>
      </c>
      <c r="BH160" s="180">
        <v>0</v>
      </c>
      <c r="BI160" s="180">
        <v>0</v>
      </c>
      <c r="BJ160" s="180">
        <v>0</v>
      </c>
      <c r="BK160" s="180">
        <v>0</v>
      </c>
      <c r="BL160" s="180">
        <v>0</v>
      </c>
      <c r="BM160" s="180">
        <v>0</v>
      </c>
      <c r="BN160" s="180">
        <v>10534</v>
      </c>
      <c r="BO160" s="180">
        <v>0</v>
      </c>
      <c r="BP160" s="180">
        <v>0</v>
      </c>
      <c r="BQ160" s="180">
        <v>0</v>
      </c>
      <c r="BR160" s="180">
        <v>83357</v>
      </c>
      <c r="BS160" s="180">
        <v>0</v>
      </c>
      <c r="BT160" s="180">
        <v>0</v>
      </c>
      <c r="BU160" s="180">
        <v>0</v>
      </c>
      <c r="BV160" s="180">
        <v>0</v>
      </c>
      <c r="BW160" s="180">
        <v>0</v>
      </c>
      <c r="BX160" s="180">
        <v>0</v>
      </c>
      <c r="BY160" s="180">
        <v>0</v>
      </c>
      <c r="BZ160" s="180">
        <v>4650</v>
      </c>
      <c r="CA160" s="180">
        <v>0</v>
      </c>
      <c r="CB160" s="180">
        <v>0</v>
      </c>
      <c r="CC160" s="180">
        <v>0</v>
      </c>
      <c r="CD160" s="180">
        <v>0</v>
      </c>
    </row>
    <row r="161" spans="1:82" s="968" customFormat="1" x14ac:dyDescent="0.3">
      <c r="B161" s="968" t="s">
        <v>2969</v>
      </c>
    </row>
    <row r="162" spans="1:82" s="643" customFormat="1" x14ac:dyDescent="0.3">
      <c r="A162" s="643">
        <v>1060</v>
      </c>
      <c r="C162" s="643" t="s">
        <v>2970</v>
      </c>
      <c r="D162" s="968"/>
      <c r="E162" s="968"/>
      <c r="F162" s="968"/>
      <c r="G162" s="968"/>
      <c r="H162" s="968"/>
      <c r="I162" s="968"/>
      <c r="J162" s="968"/>
      <c r="K162" s="968"/>
      <c r="L162" s="968"/>
      <c r="M162" s="968"/>
      <c r="N162" s="968"/>
      <c r="O162" s="968"/>
      <c r="P162" s="968"/>
      <c r="Q162" s="968"/>
      <c r="R162" s="968"/>
      <c r="S162" s="968"/>
      <c r="T162" s="968"/>
      <c r="U162" s="968"/>
      <c r="V162" s="968"/>
      <c r="W162" s="968"/>
      <c r="X162" s="968"/>
      <c r="Y162" s="968"/>
      <c r="Z162" s="968"/>
      <c r="AA162" s="968"/>
      <c r="AB162" s="968"/>
      <c r="AC162" s="968"/>
      <c r="AD162" s="968"/>
      <c r="AE162" s="968"/>
      <c r="AF162" s="968"/>
      <c r="AG162" s="968"/>
      <c r="AH162" s="968"/>
      <c r="AI162" s="968"/>
      <c r="AJ162" s="968"/>
      <c r="AK162" s="968"/>
      <c r="AL162" s="968"/>
      <c r="AM162" s="968"/>
      <c r="AN162" s="968"/>
      <c r="AO162" s="968"/>
      <c r="AP162" s="968"/>
      <c r="AQ162" s="968"/>
      <c r="AR162" s="968"/>
      <c r="AS162" s="968"/>
      <c r="AT162" s="968"/>
      <c r="AU162" s="968"/>
      <c r="AV162" s="968"/>
      <c r="AW162" s="968"/>
      <c r="AX162" s="968"/>
      <c r="AY162" s="968"/>
      <c r="AZ162" s="968"/>
      <c r="BA162" s="968"/>
      <c r="BB162" s="968"/>
      <c r="BC162" s="968"/>
      <c r="BD162" s="968"/>
      <c r="BE162" s="968"/>
      <c r="BF162" s="968"/>
      <c r="BG162" s="968"/>
      <c r="BH162" s="968"/>
      <c r="BI162" s="968"/>
      <c r="BJ162" s="968"/>
      <c r="BK162" s="968"/>
      <c r="BL162" s="968"/>
      <c r="BM162" s="968"/>
      <c r="BN162" s="968"/>
      <c r="BO162" s="968"/>
      <c r="BP162" s="968"/>
      <c r="BQ162" s="968"/>
      <c r="BR162" s="968"/>
      <c r="BS162" s="968"/>
      <c r="BT162" s="968"/>
      <c r="BU162" s="968"/>
      <c r="BV162" s="968"/>
      <c r="BW162" s="968"/>
      <c r="BX162" s="968"/>
      <c r="BY162" s="968"/>
      <c r="BZ162" s="968"/>
      <c r="CA162" s="968"/>
      <c r="CB162" s="968"/>
      <c r="CC162" s="968"/>
      <c r="CD162" s="968"/>
    </row>
    <row r="163" spans="1:82" s="643" customFormat="1" x14ac:dyDescent="0.3">
      <c r="A163" s="643">
        <v>1061</v>
      </c>
      <c r="C163" s="643" t="s">
        <v>2970</v>
      </c>
      <c r="D163" s="968"/>
      <c r="E163" s="968"/>
      <c r="F163" s="968"/>
      <c r="G163" s="968"/>
      <c r="H163" s="968"/>
      <c r="I163" s="968"/>
      <c r="J163" s="968"/>
      <c r="K163" s="968"/>
      <c r="L163" s="968"/>
      <c r="M163" s="968"/>
      <c r="N163" s="968"/>
      <c r="O163" s="968"/>
      <c r="P163" s="968"/>
      <c r="Q163" s="968"/>
      <c r="R163" s="968"/>
      <c r="S163" s="968"/>
      <c r="T163" s="968"/>
      <c r="U163" s="968"/>
      <c r="V163" s="968"/>
      <c r="W163" s="968"/>
      <c r="X163" s="968"/>
      <c r="Y163" s="968"/>
      <c r="Z163" s="968"/>
      <c r="AA163" s="968"/>
      <c r="AB163" s="968"/>
      <c r="AC163" s="968"/>
      <c r="AD163" s="968"/>
      <c r="AE163" s="968"/>
      <c r="AF163" s="968"/>
      <c r="AG163" s="968"/>
      <c r="AH163" s="968"/>
      <c r="AI163" s="968"/>
      <c r="AJ163" s="968"/>
      <c r="AK163" s="968"/>
      <c r="AL163" s="968"/>
      <c r="AM163" s="968"/>
      <c r="AN163" s="968"/>
      <c r="AO163" s="968"/>
      <c r="AP163" s="968"/>
      <c r="AQ163" s="968"/>
      <c r="AR163" s="968"/>
      <c r="AS163" s="968"/>
      <c r="AT163" s="968"/>
      <c r="AU163" s="968"/>
      <c r="AV163" s="968"/>
      <c r="AW163" s="968"/>
      <c r="AX163" s="968"/>
      <c r="AY163" s="968"/>
      <c r="AZ163" s="968"/>
      <c r="BA163" s="968"/>
      <c r="BB163" s="968"/>
      <c r="BC163" s="968"/>
      <c r="BD163" s="968"/>
      <c r="BE163" s="968"/>
      <c r="BF163" s="968"/>
      <c r="BG163" s="968"/>
      <c r="BH163" s="968"/>
      <c r="BI163" s="968"/>
      <c r="BJ163" s="968"/>
      <c r="BK163" s="968"/>
      <c r="BL163" s="968"/>
      <c r="BM163" s="968"/>
      <c r="BN163" s="968"/>
      <c r="BO163" s="968"/>
      <c r="BP163" s="968"/>
      <c r="BQ163" s="968"/>
      <c r="BR163" s="968"/>
      <c r="BS163" s="968"/>
      <c r="BT163" s="968"/>
      <c r="BU163" s="968"/>
      <c r="BV163" s="968"/>
      <c r="BW163" s="968"/>
      <c r="BX163" s="968"/>
      <c r="BY163" s="968"/>
      <c r="BZ163" s="968"/>
      <c r="CA163" s="968"/>
      <c r="CB163" s="968"/>
      <c r="CC163" s="968"/>
      <c r="CD163" s="968"/>
    </row>
    <row r="164" spans="1:82" s="643" customFormat="1" x14ac:dyDescent="0.3">
      <c r="A164" s="643">
        <v>1062</v>
      </c>
      <c r="C164" s="643" t="s">
        <v>2970</v>
      </c>
      <c r="D164" s="968"/>
      <c r="E164" s="968"/>
      <c r="F164" s="968"/>
      <c r="G164" s="968"/>
      <c r="H164" s="968"/>
      <c r="I164" s="968"/>
      <c r="J164" s="968"/>
      <c r="K164" s="968"/>
      <c r="L164" s="968"/>
      <c r="M164" s="968"/>
      <c r="N164" s="968"/>
      <c r="O164" s="968"/>
      <c r="P164" s="968"/>
      <c r="Q164" s="968"/>
      <c r="R164" s="968"/>
      <c r="S164" s="968"/>
      <c r="T164" s="968"/>
      <c r="U164" s="968"/>
      <c r="V164" s="968"/>
      <c r="W164" s="968"/>
      <c r="X164" s="968"/>
      <c r="Y164" s="968"/>
      <c r="Z164" s="968"/>
      <c r="AA164" s="968"/>
      <c r="AB164" s="968"/>
      <c r="AC164" s="968"/>
      <c r="AD164" s="968"/>
      <c r="AE164" s="968"/>
      <c r="AF164" s="968"/>
      <c r="AG164" s="968"/>
      <c r="AH164" s="968"/>
      <c r="AI164" s="968"/>
      <c r="AJ164" s="968"/>
      <c r="AK164" s="968"/>
      <c r="AL164" s="968"/>
      <c r="AM164" s="968"/>
      <c r="AN164" s="968"/>
      <c r="AO164" s="968"/>
      <c r="AP164" s="968"/>
      <c r="AQ164" s="968"/>
      <c r="AR164" s="968"/>
      <c r="AS164" s="968"/>
      <c r="AT164" s="968"/>
      <c r="AU164" s="968"/>
      <c r="AV164" s="968"/>
      <c r="AW164" s="968"/>
      <c r="AX164" s="968"/>
      <c r="AY164" s="968"/>
      <c r="AZ164" s="968"/>
      <c r="BA164" s="968"/>
      <c r="BB164" s="968"/>
      <c r="BC164" s="968"/>
      <c r="BD164" s="968"/>
      <c r="BE164" s="968"/>
      <c r="BF164" s="968"/>
      <c r="BG164" s="968"/>
      <c r="BH164" s="968"/>
      <c r="BI164" s="968"/>
      <c r="BJ164" s="968"/>
      <c r="BK164" s="968"/>
      <c r="BL164" s="968"/>
      <c r="BM164" s="968"/>
      <c r="BN164" s="968"/>
      <c r="BO164" s="968"/>
      <c r="BP164" s="968"/>
      <c r="BQ164" s="968"/>
      <c r="BR164" s="968"/>
      <c r="BS164" s="968"/>
      <c r="BT164" s="968"/>
      <c r="BU164" s="968"/>
      <c r="BV164" s="968"/>
      <c r="BW164" s="968"/>
      <c r="BX164" s="968"/>
      <c r="BY164" s="968"/>
      <c r="BZ164" s="968"/>
      <c r="CA164" s="968"/>
      <c r="CB164" s="968"/>
      <c r="CC164" s="968"/>
      <c r="CD164" s="968"/>
    </row>
    <row r="165" spans="1:82" s="643" customFormat="1" x14ac:dyDescent="0.3">
      <c r="A165" s="643">
        <v>1063</v>
      </c>
      <c r="C165" s="643" t="s">
        <v>2970</v>
      </c>
      <c r="D165" s="968"/>
      <c r="E165" s="968"/>
      <c r="F165" s="968"/>
      <c r="G165" s="968"/>
      <c r="H165" s="968"/>
      <c r="I165" s="968"/>
      <c r="J165" s="968"/>
      <c r="K165" s="968"/>
      <c r="L165" s="968"/>
      <c r="M165" s="968"/>
      <c r="N165" s="968"/>
      <c r="O165" s="968"/>
      <c r="P165" s="968"/>
      <c r="Q165" s="968"/>
      <c r="R165" s="968"/>
      <c r="S165" s="968"/>
      <c r="T165" s="968"/>
      <c r="U165" s="968"/>
      <c r="V165" s="968"/>
      <c r="W165" s="968"/>
      <c r="X165" s="968"/>
      <c r="Y165" s="968"/>
      <c r="Z165" s="968"/>
      <c r="AA165" s="968"/>
      <c r="AB165" s="968"/>
      <c r="AC165" s="968"/>
      <c r="AD165" s="968"/>
      <c r="AE165" s="968"/>
      <c r="AF165" s="968"/>
      <c r="AG165" s="968"/>
      <c r="AH165" s="968"/>
      <c r="AI165" s="968"/>
      <c r="AJ165" s="968"/>
      <c r="AK165" s="968"/>
      <c r="AL165" s="968"/>
      <c r="AM165" s="968"/>
      <c r="AN165" s="968"/>
      <c r="AO165" s="968"/>
      <c r="AP165" s="968"/>
      <c r="AQ165" s="968"/>
      <c r="AR165" s="968"/>
      <c r="AS165" s="968"/>
      <c r="AT165" s="968"/>
      <c r="AU165" s="968"/>
      <c r="AV165" s="968"/>
      <c r="AW165" s="968"/>
      <c r="AX165" s="968"/>
      <c r="AY165" s="968"/>
      <c r="AZ165" s="968"/>
      <c r="BA165" s="968"/>
      <c r="BB165" s="968"/>
      <c r="BC165" s="968"/>
      <c r="BD165" s="968"/>
      <c r="BE165" s="968"/>
      <c r="BF165" s="968"/>
      <c r="BG165" s="968"/>
      <c r="BH165" s="968"/>
      <c r="BI165" s="968"/>
      <c r="BJ165" s="968"/>
      <c r="BK165" s="968"/>
      <c r="BL165" s="968"/>
      <c r="BM165" s="968"/>
      <c r="BN165" s="968"/>
      <c r="BO165" s="968"/>
      <c r="BP165" s="968"/>
      <c r="BQ165" s="968"/>
      <c r="BR165" s="968"/>
      <c r="BS165" s="968"/>
      <c r="BT165" s="968"/>
      <c r="BU165" s="968"/>
      <c r="BV165" s="968"/>
      <c r="BW165" s="968"/>
      <c r="BX165" s="968"/>
      <c r="BY165" s="968"/>
      <c r="BZ165" s="968"/>
      <c r="CA165" s="968"/>
      <c r="CB165" s="968"/>
      <c r="CC165" s="968"/>
      <c r="CD165" s="968"/>
    </row>
    <row r="166" spans="1:82" s="968" customFormat="1" x14ac:dyDescent="0.3">
      <c r="B166" s="968" t="s">
        <v>2969</v>
      </c>
    </row>
    <row r="167" spans="1:82" x14ac:dyDescent="0.3">
      <c r="A167" s="180">
        <v>512</v>
      </c>
      <c r="C167" s="180"/>
      <c r="D167" s="180">
        <v>0</v>
      </c>
      <c r="E167" s="180">
        <v>0</v>
      </c>
      <c r="F167" s="180">
        <v>0</v>
      </c>
      <c r="G167" s="180">
        <v>0</v>
      </c>
      <c r="H167" s="180">
        <v>0</v>
      </c>
      <c r="I167" s="180">
        <v>0</v>
      </c>
      <c r="J167" s="180">
        <v>0</v>
      </c>
      <c r="K167" s="180">
        <v>0</v>
      </c>
      <c r="L167" s="180">
        <v>25636</v>
      </c>
      <c r="M167" s="180">
        <v>1548875</v>
      </c>
      <c r="N167" s="180">
        <v>0</v>
      </c>
      <c r="O167" s="180">
        <v>0</v>
      </c>
      <c r="P167" s="180">
        <v>0</v>
      </c>
      <c r="Q167" s="180">
        <v>0</v>
      </c>
      <c r="R167" s="180">
        <v>0</v>
      </c>
      <c r="S167" s="180">
        <v>0</v>
      </c>
      <c r="T167" s="180">
        <v>0</v>
      </c>
      <c r="U167" s="180">
        <v>0</v>
      </c>
      <c r="V167" s="180">
        <v>0</v>
      </c>
      <c r="W167" s="180">
        <v>0</v>
      </c>
      <c r="X167" s="180">
        <v>0</v>
      </c>
      <c r="Y167" s="180">
        <v>0</v>
      </c>
      <c r="Z167" s="180">
        <v>0</v>
      </c>
      <c r="AA167" s="180">
        <v>0</v>
      </c>
      <c r="AB167" s="180">
        <v>0</v>
      </c>
      <c r="AC167" s="180">
        <v>0</v>
      </c>
      <c r="AD167" s="180">
        <v>0</v>
      </c>
      <c r="AE167" s="180">
        <v>0</v>
      </c>
      <c r="AF167" s="180">
        <v>38532</v>
      </c>
      <c r="AG167" s="180">
        <v>0</v>
      </c>
      <c r="AH167" s="180">
        <v>0</v>
      </c>
      <c r="AI167" s="180">
        <v>0</v>
      </c>
      <c r="AJ167" s="180">
        <v>0</v>
      </c>
      <c r="AK167" s="180">
        <v>0</v>
      </c>
      <c r="AL167" s="180">
        <v>0</v>
      </c>
      <c r="AM167" s="180">
        <v>0</v>
      </c>
      <c r="AN167" s="180">
        <v>0</v>
      </c>
      <c r="AO167" s="180">
        <v>0</v>
      </c>
      <c r="AP167" s="180">
        <v>0</v>
      </c>
      <c r="AQ167" s="180">
        <v>0</v>
      </c>
      <c r="AR167" s="180">
        <v>0</v>
      </c>
      <c r="AS167" s="180">
        <v>0</v>
      </c>
      <c r="AT167" s="180">
        <v>0</v>
      </c>
      <c r="AU167" s="180">
        <v>43801874</v>
      </c>
      <c r="AV167" s="180">
        <v>14930841</v>
      </c>
      <c r="AW167" s="180">
        <v>0</v>
      </c>
      <c r="AX167" s="180">
        <v>0</v>
      </c>
      <c r="AY167" s="180">
        <v>0</v>
      </c>
      <c r="AZ167" s="180">
        <v>0</v>
      </c>
      <c r="BA167" s="180">
        <v>0</v>
      </c>
      <c r="BB167" s="180">
        <v>0</v>
      </c>
      <c r="BC167" s="180">
        <v>0</v>
      </c>
      <c r="BD167" s="180">
        <v>0</v>
      </c>
      <c r="BE167" s="180">
        <v>0</v>
      </c>
      <c r="BF167" s="180">
        <v>0</v>
      </c>
      <c r="BG167" s="180">
        <v>0</v>
      </c>
      <c r="BH167" s="180">
        <v>0</v>
      </c>
      <c r="BI167" s="180">
        <v>0</v>
      </c>
      <c r="BJ167" s="180">
        <v>0</v>
      </c>
      <c r="BK167" s="180">
        <v>0</v>
      </c>
      <c r="BL167" s="180">
        <v>0</v>
      </c>
      <c r="BM167" s="180">
        <v>183103</v>
      </c>
      <c r="BN167" s="180">
        <v>0</v>
      </c>
      <c r="BO167" s="180">
        <v>0</v>
      </c>
      <c r="BP167" s="180">
        <v>0</v>
      </c>
      <c r="BQ167" s="180">
        <v>0</v>
      </c>
      <c r="BR167" s="180">
        <v>1455781</v>
      </c>
      <c r="BS167" s="180">
        <v>0</v>
      </c>
      <c r="BT167" s="180">
        <v>0</v>
      </c>
      <c r="BU167" s="180">
        <v>0</v>
      </c>
      <c r="BV167" s="180">
        <v>0</v>
      </c>
      <c r="BW167" s="180">
        <v>0</v>
      </c>
      <c r="BX167" s="180">
        <v>0</v>
      </c>
      <c r="BY167" s="180">
        <v>649916</v>
      </c>
      <c r="BZ167" s="180">
        <v>0</v>
      </c>
      <c r="CA167" s="180">
        <v>0</v>
      </c>
      <c r="CB167" s="180">
        <v>0</v>
      </c>
      <c r="CC167" s="180">
        <v>0</v>
      </c>
      <c r="CD167" s="180">
        <v>0</v>
      </c>
    </row>
    <row r="168" spans="1:82" s="968" customFormat="1" x14ac:dyDescent="0.3">
      <c r="B168" s="968" t="s">
        <v>2969</v>
      </c>
    </row>
    <row r="169" spans="1:82" s="630" customFormat="1" x14ac:dyDescent="0.3">
      <c r="A169" s="630">
        <v>656</v>
      </c>
      <c r="B169" s="180"/>
      <c r="C169" s="180"/>
      <c r="D169" s="180">
        <v>0</v>
      </c>
      <c r="E169" s="180">
        <v>2</v>
      </c>
      <c r="F169" s="180">
        <v>0</v>
      </c>
      <c r="G169" s="180">
        <v>0</v>
      </c>
      <c r="H169" s="180">
        <v>0</v>
      </c>
      <c r="I169" s="180">
        <v>2</v>
      </c>
      <c r="J169" s="180">
        <v>2</v>
      </c>
      <c r="K169" s="180">
        <v>0</v>
      </c>
      <c r="L169" s="180">
        <v>2</v>
      </c>
      <c r="M169" s="180">
        <v>2</v>
      </c>
      <c r="N169" s="180">
        <v>0</v>
      </c>
      <c r="O169" s="180">
        <v>0</v>
      </c>
      <c r="P169" s="180">
        <v>2</v>
      </c>
      <c r="Q169" s="180">
        <v>2</v>
      </c>
      <c r="R169" s="180">
        <v>0</v>
      </c>
      <c r="S169" s="180">
        <v>2</v>
      </c>
      <c r="T169" s="180">
        <v>0</v>
      </c>
      <c r="U169" s="180">
        <v>0</v>
      </c>
      <c r="V169" s="180">
        <v>2</v>
      </c>
      <c r="W169" s="180">
        <v>0</v>
      </c>
      <c r="X169" s="180">
        <v>0</v>
      </c>
      <c r="Y169" s="180">
        <v>0</v>
      </c>
      <c r="Z169" s="180">
        <v>0</v>
      </c>
      <c r="AA169" s="180">
        <v>0</v>
      </c>
      <c r="AB169" s="180">
        <v>0</v>
      </c>
      <c r="AC169" s="180">
        <v>0</v>
      </c>
      <c r="AD169" s="180">
        <v>0</v>
      </c>
      <c r="AE169" s="180">
        <v>0</v>
      </c>
      <c r="AF169" s="180">
        <v>2</v>
      </c>
      <c r="AG169" s="180">
        <v>0</v>
      </c>
      <c r="AH169" s="180">
        <v>2</v>
      </c>
      <c r="AI169" s="180">
        <v>0</v>
      </c>
      <c r="AJ169" s="180">
        <v>2</v>
      </c>
      <c r="AK169" s="180">
        <v>0</v>
      </c>
      <c r="AL169" s="180">
        <v>0</v>
      </c>
      <c r="AM169" s="180">
        <v>2</v>
      </c>
      <c r="AN169" s="180">
        <v>2</v>
      </c>
      <c r="AO169" s="180">
        <v>2</v>
      </c>
      <c r="AP169" s="180">
        <v>2</v>
      </c>
      <c r="AQ169" s="180">
        <v>0</v>
      </c>
      <c r="AR169" s="180">
        <v>2</v>
      </c>
      <c r="AS169" s="180">
        <v>0</v>
      </c>
      <c r="AT169" s="180">
        <v>0</v>
      </c>
      <c r="AU169" s="180">
        <v>1</v>
      </c>
      <c r="AV169" s="180">
        <v>0</v>
      </c>
      <c r="AW169" s="180">
        <v>0</v>
      </c>
      <c r="AX169" s="180">
        <v>0</v>
      </c>
      <c r="AY169" s="180">
        <v>2</v>
      </c>
      <c r="AZ169" s="180">
        <v>2</v>
      </c>
      <c r="BA169" s="180">
        <v>0</v>
      </c>
      <c r="BB169" s="180">
        <v>0</v>
      </c>
      <c r="BC169" s="180">
        <v>2</v>
      </c>
      <c r="BD169" s="180">
        <v>2</v>
      </c>
      <c r="BE169" s="180">
        <v>0</v>
      </c>
      <c r="BF169" s="180">
        <v>2</v>
      </c>
      <c r="BG169" s="180">
        <v>0</v>
      </c>
      <c r="BH169" s="180">
        <v>2</v>
      </c>
      <c r="BI169" s="180">
        <v>0</v>
      </c>
      <c r="BJ169" s="180">
        <v>0</v>
      </c>
      <c r="BK169" s="180">
        <v>0</v>
      </c>
      <c r="BL169" s="180">
        <v>0</v>
      </c>
      <c r="BM169" s="180">
        <v>2</v>
      </c>
      <c r="BN169" s="180">
        <v>2</v>
      </c>
      <c r="BO169" s="180">
        <v>2</v>
      </c>
      <c r="BP169" s="180">
        <v>2</v>
      </c>
      <c r="BQ169" s="180">
        <v>2</v>
      </c>
      <c r="BR169" s="180">
        <v>2</v>
      </c>
      <c r="BS169" s="180">
        <v>0</v>
      </c>
      <c r="BT169" s="180">
        <v>0</v>
      </c>
      <c r="BU169" s="180">
        <v>2</v>
      </c>
      <c r="BV169" s="180">
        <v>2</v>
      </c>
      <c r="BW169" s="180">
        <v>2</v>
      </c>
      <c r="BX169" s="180">
        <v>0</v>
      </c>
      <c r="BY169" s="180">
        <v>2</v>
      </c>
      <c r="BZ169" s="180">
        <v>0</v>
      </c>
      <c r="CA169" s="630">
        <v>2</v>
      </c>
      <c r="CB169" s="630">
        <v>2</v>
      </c>
      <c r="CC169" s="630">
        <v>0</v>
      </c>
      <c r="CD169" s="630">
        <v>1</v>
      </c>
    </row>
    <row r="170" spans="1:82" s="968" customFormat="1" x14ac:dyDescent="0.3">
      <c r="B170" s="968" t="s">
        <v>2969</v>
      </c>
    </row>
    <row r="171" spans="1:82" s="630" customFormat="1" x14ac:dyDescent="0.3">
      <c r="A171" s="630">
        <v>535</v>
      </c>
      <c r="B171" s="180"/>
      <c r="C171" s="180"/>
      <c r="D171" s="180">
        <v>0</v>
      </c>
      <c r="E171" s="180">
        <v>1</v>
      </c>
      <c r="F171" s="180">
        <v>0</v>
      </c>
      <c r="G171" s="180">
        <v>0</v>
      </c>
      <c r="H171" s="180">
        <v>0</v>
      </c>
      <c r="I171" s="180">
        <v>0</v>
      </c>
      <c r="J171" s="180">
        <v>0</v>
      </c>
      <c r="K171" s="180">
        <v>0</v>
      </c>
      <c r="L171" s="180">
        <v>0</v>
      </c>
      <c r="M171" s="180">
        <v>14421751</v>
      </c>
      <c r="N171" s="180">
        <v>0</v>
      </c>
      <c r="O171" s="180">
        <v>0</v>
      </c>
      <c r="P171" s="180">
        <v>0</v>
      </c>
      <c r="Q171" s="180">
        <v>0</v>
      </c>
      <c r="R171" s="180">
        <v>0</v>
      </c>
      <c r="S171" s="180">
        <v>0</v>
      </c>
      <c r="T171" s="180">
        <v>0</v>
      </c>
      <c r="U171" s="180">
        <v>0</v>
      </c>
      <c r="V171" s="180">
        <v>0</v>
      </c>
      <c r="W171" s="180">
        <v>0</v>
      </c>
      <c r="X171" s="180">
        <v>0</v>
      </c>
      <c r="Y171" s="180">
        <v>0</v>
      </c>
      <c r="Z171" s="180">
        <v>4643386</v>
      </c>
      <c r="AA171" s="180">
        <v>0</v>
      </c>
      <c r="AB171" s="180">
        <v>0</v>
      </c>
      <c r="AC171" s="180">
        <v>5877775</v>
      </c>
      <c r="AD171" s="180">
        <v>0</v>
      </c>
      <c r="AE171" s="180">
        <v>0</v>
      </c>
      <c r="AF171" s="180">
        <v>7348631</v>
      </c>
      <c r="AG171" s="180">
        <v>0</v>
      </c>
      <c r="AH171" s="180">
        <v>0</v>
      </c>
      <c r="AI171" s="180">
        <v>0</v>
      </c>
      <c r="AJ171" s="180">
        <v>0</v>
      </c>
      <c r="AK171" s="180">
        <v>0</v>
      </c>
      <c r="AL171" s="180">
        <v>0</v>
      </c>
      <c r="AM171" s="180">
        <v>0</v>
      </c>
      <c r="AN171" s="180">
        <v>0</v>
      </c>
      <c r="AO171" s="180">
        <v>0</v>
      </c>
      <c r="AP171" s="180">
        <v>0</v>
      </c>
      <c r="AQ171" s="180">
        <v>0</v>
      </c>
      <c r="AR171" s="180">
        <v>0</v>
      </c>
      <c r="AS171" s="180">
        <v>0</v>
      </c>
      <c r="AT171" s="180">
        <v>0</v>
      </c>
      <c r="AU171" s="180">
        <v>85639401</v>
      </c>
      <c r="AV171" s="180">
        <v>9184092</v>
      </c>
      <c r="AW171" s="180">
        <v>75179</v>
      </c>
      <c r="AX171" s="180">
        <v>0</v>
      </c>
      <c r="AY171" s="180">
        <v>0</v>
      </c>
      <c r="AZ171" s="180">
        <v>0</v>
      </c>
      <c r="BA171" s="180">
        <v>0</v>
      </c>
      <c r="BB171" s="180">
        <v>0</v>
      </c>
      <c r="BC171" s="180">
        <v>0</v>
      </c>
      <c r="BD171" s="180">
        <v>0</v>
      </c>
      <c r="BE171" s="180">
        <v>0</v>
      </c>
      <c r="BF171" s="180">
        <v>3655863</v>
      </c>
      <c r="BG171" s="180">
        <v>0</v>
      </c>
      <c r="BH171" s="180">
        <v>0</v>
      </c>
      <c r="BI171" s="180">
        <v>0</v>
      </c>
      <c r="BJ171" s="180">
        <v>0</v>
      </c>
      <c r="BK171" s="180">
        <v>0</v>
      </c>
      <c r="BL171" s="180">
        <v>0</v>
      </c>
      <c r="BM171" s="180">
        <v>3378567</v>
      </c>
      <c r="BN171" s="180">
        <v>0</v>
      </c>
      <c r="BO171" s="180">
        <v>196651</v>
      </c>
      <c r="BP171" s="180">
        <v>1145202</v>
      </c>
      <c r="BQ171" s="180">
        <v>0</v>
      </c>
      <c r="BR171" s="180">
        <v>6814158</v>
      </c>
      <c r="BS171" s="180">
        <v>0</v>
      </c>
      <c r="BT171" s="180">
        <v>0</v>
      </c>
      <c r="BU171" s="180">
        <v>0</v>
      </c>
      <c r="BV171" s="180">
        <v>0</v>
      </c>
      <c r="BW171" s="180">
        <v>0</v>
      </c>
      <c r="BX171" s="180">
        <v>0</v>
      </c>
      <c r="BY171" s="180">
        <v>48734916</v>
      </c>
      <c r="BZ171" s="180">
        <v>0</v>
      </c>
      <c r="CA171" s="630">
        <v>10406948</v>
      </c>
      <c r="CB171" s="630">
        <v>0</v>
      </c>
      <c r="CC171" s="630">
        <v>0</v>
      </c>
      <c r="CD171" s="630">
        <v>16501123</v>
      </c>
    </row>
    <row r="172" spans="1:82" s="968" customFormat="1" x14ac:dyDescent="0.3">
      <c r="B172" s="968" t="s">
        <v>2969</v>
      </c>
    </row>
    <row r="173" spans="1:82" s="968" customFormat="1" x14ac:dyDescent="0.3">
      <c r="B173" s="968" t="s">
        <v>2969</v>
      </c>
    </row>
    <row r="174" spans="1:82" s="968" customFormat="1" x14ac:dyDescent="0.3">
      <c r="B174" s="968" t="s">
        <v>2969</v>
      </c>
    </row>
    <row r="175" spans="1:82" x14ac:dyDescent="0.3">
      <c r="A175" s="180">
        <v>334</v>
      </c>
      <c r="C175" s="180"/>
      <c r="D175" s="180">
        <v>2445413</v>
      </c>
      <c r="E175" s="180">
        <v>4359786</v>
      </c>
      <c r="F175" s="180">
        <v>1514666</v>
      </c>
      <c r="G175" s="180">
        <v>1145284</v>
      </c>
      <c r="H175" s="180">
        <v>1364104</v>
      </c>
      <c r="I175" s="180">
        <v>693074</v>
      </c>
      <c r="J175" s="180">
        <v>152223</v>
      </c>
      <c r="K175" s="180">
        <v>105289</v>
      </c>
      <c r="L175" s="180">
        <v>16040949</v>
      </c>
      <c r="M175" s="180">
        <v>783198593</v>
      </c>
      <c r="N175" s="180">
        <v>3956162</v>
      </c>
      <c r="O175" s="180">
        <v>18111758</v>
      </c>
      <c r="P175" s="180">
        <v>76699</v>
      </c>
      <c r="Q175" s="180">
        <v>27874852</v>
      </c>
      <c r="R175" s="180">
        <v>269105</v>
      </c>
      <c r="S175" s="180">
        <v>867050</v>
      </c>
      <c r="T175" s="180">
        <v>3017136</v>
      </c>
      <c r="U175" s="180">
        <v>1336285</v>
      </c>
      <c r="V175" s="180">
        <v>10359463</v>
      </c>
      <c r="W175" s="180">
        <v>0</v>
      </c>
      <c r="X175" s="180">
        <v>0</v>
      </c>
      <c r="Y175" s="180">
        <v>2868877</v>
      </c>
      <c r="Z175" s="180">
        <v>149876250</v>
      </c>
      <c r="AA175" s="180">
        <v>1726355</v>
      </c>
      <c r="AB175" s="180">
        <v>739529</v>
      </c>
      <c r="AC175" s="180">
        <v>150676310</v>
      </c>
      <c r="AD175" s="180">
        <v>2014986</v>
      </c>
      <c r="AE175" s="180">
        <v>0</v>
      </c>
      <c r="AF175" s="180">
        <v>482172037</v>
      </c>
      <c r="AG175" s="180">
        <v>585762</v>
      </c>
      <c r="AH175" s="180">
        <v>381297</v>
      </c>
      <c r="AI175" s="180">
        <v>11754909</v>
      </c>
      <c r="AJ175" s="180">
        <v>1738716</v>
      </c>
      <c r="AK175" s="180">
        <v>672242</v>
      </c>
      <c r="AL175" s="180">
        <v>0</v>
      </c>
      <c r="AM175" s="180">
        <v>882914</v>
      </c>
      <c r="AN175" s="180">
        <v>30985575</v>
      </c>
      <c r="AO175" s="180">
        <v>0</v>
      </c>
      <c r="AP175" s="180">
        <v>8152329</v>
      </c>
      <c r="AQ175" s="180">
        <v>4756508</v>
      </c>
      <c r="AR175" s="180">
        <v>300791</v>
      </c>
      <c r="AS175" s="180">
        <v>0</v>
      </c>
      <c r="AT175" s="180">
        <v>510519</v>
      </c>
      <c r="AU175" s="180">
        <v>881615670</v>
      </c>
      <c r="AV175" s="180">
        <v>237325575</v>
      </c>
      <c r="AW175" s="180">
        <v>8692206</v>
      </c>
      <c r="AX175" s="180">
        <v>719736</v>
      </c>
      <c r="AY175" s="180">
        <v>522392</v>
      </c>
      <c r="AZ175" s="180">
        <v>178469</v>
      </c>
      <c r="BA175" s="180">
        <v>0</v>
      </c>
      <c r="BB175" s="180">
        <v>22586675</v>
      </c>
      <c r="BC175" s="180">
        <v>741391</v>
      </c>
      <c r="BD175" s="180">
        <v>447779</v>
      </c>
      <c r="BE175" s="180">
        <v>54824</v>
      </c>
      <c r="BF175" s="180">
        <v>33223191</v>
      </c>
      <c r="BG175" s="180">
        <v>63857</v>
      </c>
      <c r="BH175" s="180">
        <v>22954566</v>
      </c>
      <c r="BI175" s="180">
        <v>5805077</v>
      </c>
      <c r="BJ175" s="180">
        <v>1284013</v>
      </c>
      <c r="BK175" s="180">
        <v>274596</v>
      </c>
      <c r="BL175" s="180">
        <v>44531591</v>
      </c>
      <c r="BM175" s="180">
        <v>49888264</v>
      </c>
      <c r="BN175" s="180">
        <v>4351150</v>
      </c>
      <c r="BO175" s="180">
        <v>140329869</v>
      </c>
      <c r="BP175" s="180">
        <v>784265911</v>
      </c>
      <c r="BQ175" s="180">
        <v>1554935</v>
      </c>
      <c r="BR175" s="180">
        <v>24952459</v>
      </c>
      <c r="BS175" s="180">
        <v>4182962</v>
      </c>
      <c r="BT175" s="180">
        <v>0</v>
      </c>
      <c r="BU175" s="180">
        <v>2113840</v>
      </c>
      <c r="BV175" s="180">
        <v>1445251</v>
      </c>
      <c r="BW175" s="180">
        <v>6850461</v>
      </c>
      <c r="BX175" s="180">
        <v>2623935</v>
      </c>
      <c r="BY175" s="180">
        <v>203887130</v>
      </c>
      <c r="BZ175" s="180">
        <v>1291897</v>
      </c>
      <c r="CA175" s="180">
        <v>38234801</v>
      </c>
      <c r="CB175" s="180">
        <v>1224331</v>
      </c>
      <c r="CC175" s="180">
        <v>7016914</v>
      </c>
      <c r="CD175" s="180">
        <v>142757033</v>
      </c>
    </row>
    <row r="176" spans="1:82" x14ac:dyDescent="0.3">
      <c r="A176" s="180">
        <v>373</v>
      </c>
      <c r="C176" s="180"/>
      <c r="D176" s="180">
        <v>682022</v>
      </c>
      <c r="E176" s="180">
        <v>3459236</v>
      </c>
      <c r="F176" s="180">
        <v>408074</v>
      </c>
      <c r="G176" s="180">
        <v>626446</v>
      </c>
      <c r="H176" s="180">
        <v>1026764</v>
      </c>
      <c r="I176" s="180">
        <v>386061</v>
      </c>
      <c r="J176" s="180">
        <v>81284</v>
      </c>
      <c r="K176" s="180">
        <v>78020</v>
      </c>
      <c r="L176" s="180">
        <v>5955323</v>
      </c>
      <c r="M176" s="180">
        <v>437515931</v>
      </c>
      <c r="N176" s="180">
        <v>1468171</v>
      </c>
      <c r="O176" s="180">
        <v>4032890</v>
      </c>
      <c r="P176" s="180">
        <v>68361</v>
      </c>
      <c r="Q176" s="180">
        <v>13914794</v>
      </c>
      <c r="R176" s="180">
        <v>83857</v>
      </c>
      <c r="S176" s="180">
        <v>449102</v>
      </c>
      <c r="T176" s="180">
        <v>2036457</v>
      </c>
      <c r="U176" s="180">
        <v>457830</v>
      </c>
      <c r="V176" s="180">
        <v>6995837</v>
      </c>
      <c r="W176" s="180">
        <v>0</v>
      </c>
      <c r="X176" s="180">
        <v>0</v>
      </c>
      <c r="Y176" s="180">
        <v>1616055</v>
      </c>
      <c r="Z176" s="180">
        <v>37676165</v>
      </c>
      <c r="AA176" s="180">
        <v>457650</v>
      </c>
      <c r="AB176" s="180">
        <v>646369</v>
      </c>
      <c r="AC176" s="180">
        <v>88603792</v>
      </c>
      <c r="AD176" s="180">
        <v>961882</v>
      </c>
      <c r="AE176" s="180">
        <v>0</v>
      </c>
      <c r="AF176" s="180">
        <v>324247464</v>
      </c>
      <c r="AG176" s="180">
        <v>438493</v>
      </c>
      <c r="AH176" s="180">
        <v>293959</v>
      </c>
      <c r="AI176" s="180">
        <v>6657093</v>
      </c>
      <c r="AJ176" s="180">
        <v>1357122</v>
      </c>
      <c r="AK176" s="180">
        <v>117968</v>
      </c>
      <c r="AL176" s="180">
        <v>0</v>
      </c>
      <c r="AM176" s="180">
        <v>479561</v>
      </c>
      <c r="AN176" s="180">
        <v>14893074</v>
      </c>
      <c r="AO176" s="180">
        <v>0</v>
      </c>
      <c r="AP176" s="180">
        <v>3837284</v>
      </c>
      <c r="AQ176" s="180">
        <v>2854989</v>
      </c>
      <c r="AR176" s="180">
        <v>105388</v>
      </c>
      <c r="AS176" s="180">
        <v>0</v>
      </c>
      <c r="AT176" s="180">
        <v>418807</v>
      </c>
      <c r="AU176" s="180">
        <v>456779906</v>
      </c>
      <c r="AV176" s="180">
        <v>105628095</v>
      </c>
      <c r="AW176" s="180">
        <v>7207261</v>
      </c>
      <c r="AX176" s="180">
        <v>383716</v>
      </c>
      <c r="AY176" s="180">
        <v>403988</v>
      </c>
      <c r="AZ176" s="180">
        <v>127944</v>
      </c>
      <c r="BA176" s="180">
        <v>0</v>
      </c>
      <c r="BB176" s="180">
        <v>15583081</v>
      </c>
      <c r="BC176" s="180">
        <v>330938</v>
      </c>
      <c r="BD176" s="180">
        <v>316896</v>
      </c>
      <c r="BE176" s="180">
        <v>46356</v>
      </c>
      <c r="BF176" s="180">
        <v>8679857</v>
      </c>
      <c r="BG176" s="180">
        <v>57042</v>
      </c>
      <c r="BH176" s="180">
        <v>11471261</v>
      </c>
      <c r="BI176" s="180">
        <v>3668995</v>
      </c>
      <c r="BJ176" s="180">
        <v>815975</v>
      </c>
      <c r="BK176" s="180">
        <v>207032</v>
      </c>
      <c r="BL176" s="180">
        <v>28036227</v>
      </c>
      <c r="BM176" s="180">
        <v>26034804</v>
      </c>
      <c r="BN176" s="180">
        <v>3272965</v>
      </c>
      <c r="BO176" s="180">
        <v>107621907</v>
      </c>
      <c r="BP176" s="180">
        <v>573977843</v>
      </c>
      <c r="BQ176" s="180">
        <v>665330</v>
      </c>
      <c r="BR176" s="180">
        <v>11608594</v>
      </c>
      <c r="BS176" s="180">
        <v>1614833</v>
      </c>
      <c r="BT176" s="180">
        <v>0</v>
      </c>
      <c r="BU176" s="180">
        <v>945355</v>
      </c>
      <c r="BV176" s="180">
        <v>748386</v>
      </c>
      <c r="BW176" s="180">
        <v>2036780</v>
      </c>
      <c r="BX176" s="180">
        <v>1350761</v>
      </c>
      <c r="BY176" s="180">
        <v>49915219</v>
      </c>
      <c r="BZ176" s="180">
        <v>612315</v>
      </c>
      <c r="CA176" s="180">
        <v>15918181</v>
      </c>
      <c r="CB176" s="180">
        <v>856653</v>
      </c>
      <c r="CC176" s="180">
        <v>3587026</v>
      </c>
      <c r="CD176" s="180">
        <v>63233930</v>
      </c>
    </row>
    <row r="177" spans="1:82" x14ac:dyDescent="0.3">
      <c r="A177" s="180">
        <v>987</v>
      </c>
      <c r="C177" s="180"/>
      <c r="D177" s="180">
        <v>0</v>
      </c>
      <c r="E177" s="180">
        <v>0</v>
      </c>
      <c r="F177" s="180">
        <v>0</v>
      </c>
      <c r="G177" s="180">
        <v>0</v>
      </c>
      <c r="H177" s="180">
        <v>0</v>
      </c>
      <c r="I177" s="180">
        <v>0</v>
      </c>
      <c r="J177" s="180">
        <v>0</v>
      </c>
      <c r="K177" s="180">
        <v>0</v>
      </c>
      <c r="L177" s="180">
        <v>0</v>
      </c>
      <c r="M177" s="180">
        <v>0</v>
      </c>
      <c r="N177" s="180">
        <v>0</v>
      </c>
      <c r="O177" s="180">
        <v>0</v>
      </c>
      <c r="P177" s="180">
        <v>0</v>
      </c>
      <c r="Q177" s="180">
        <v>0</v>
      </c>
      <c r="R177" s="180">
        <v>0</v>
      </c>
      <c r="S177" s="180">
        <v>0</v>
      </c>
      <c r="T177" s="180">
        <v>0</v>
      </c>
      <c r="U177" s="180">
        <v>0</v>
      </c>
      <c r="V177" s="180">
        <v>0</v>
      </c>
      <c r="W177" s="180">
        <v>0</v>
      </c>
      <c r="X177" s="180">
        <v>0</v>
      </c>
      <c r="Y177" s="180">
        <v>0</v>
      </c>
      <c r="Z177" s="180">
        <v>0</v>
      </c>
      <c r="AA177" s="180">
        <v>0</v>
      </c>
      <c r="AB177" s="180">
        <v>0</v>
      </c>
      <c r="AC177" s="180">
        <v>0</v>
      </c>
      <c r="AD177" s="180">
        <v>0</v>
      </c>
      <c r="AE177" s="180">
        <v>0</v>
      </c>
      <c r="AF177" s="180">
        <v>0</v>
      </c>
      <c r="AG177" s="180">
        <v>0</v>
      </c>
      <c r="AH177" s="180">
        <v>0</v>
      </c>
      <c r="AI177" s="180">
        <v>0</v>
      </c>
      <c r="AJ177" s="180">
        <v>0</v>
      </c>
      <c r="AK177" s="180">
        <v>0</v>
      </c>
      <c r="AL177" s="180">
        <v>0</v>
      </c>
      <c r="AM177" s="180">
        <v>0</v>
      </c>
      <c r="AN177" s="180">
        <v>0</v>
      </c>
      <c r="AO177" s="180">
        <v>0</v>
      </c>
      <c r="AP177" s="180">
        <v>0</v>
      </c>
      <c r="AQ177" s="180">
        <v>0</v>
      </c>
      <c r="AR177" s="180">
        <v>0</v>
      </c>
      <c r="AS177" s="180">
        <v>0</v>
      </c>
      <c r="AT177" s="180">
        <v>0</v>
      </c>
      <c r="AU177" s="180">
        <v>0</v>
      </c>
      <c r="AV177" s="180">
        <v>0</v>
      </c>
      <c r="AW177" s="180">
        <v>0</v>
      </c>
      <c r="AX177" s="180">
        <v>0</v>
      </c>
      <c r="AY177" s="180">
        <v>0</v>
      </c>
      <c r="AZ177" s="180">
        <v>0</v>
      </c>
      <c r="BA177" s="180">
        <v>0</v>
      </c>
      <c r="BB177" s="180">
        <v>0</v>
      </c>
      <c r="BC177" s="180">
        <v>0</v>
      </c>
      <c r="BD177" s="180">
        <v>0</v>
      </c>
      <c r="BE177" s="180">
        <v>0</v>
      </c>
      <c r="BF177" s="180">
        <v>0</v>
      </c>
      <c r="BG177" s="180">
        <v>0</v>
      </c>
      <c r="BH177" s="180">
        <v>0</v>
      </c>
      <c r="BI177" s="180">
        <v>0</v>
      </c>
      <c r="BJ177" s="180">
        <v>0</v>
      </c>
      <c r="BK177" s="180">
        <v>0</v>
      </c>
      <c r="BL177" s="180">
        <v>0</v>
      </c>
      <c r="BM177" s="180">
        <v>0</v>
      </c>
      <c r="BN177" s="180">
        <v>0</v>
      </c>
      <c r="BO177" s="180">
        <v>0</v>
      </c>
      <c r="BP177" s="180">
        <v>0</v>
      </c>
      <c r="BQ177" s="180">
        <v>0</v>
      </c>
      <c r="BR177" s="180">
        <v>0</v>
      </c>
      <c r="BS177" s="180">
        <v>0</v>
      </c>
      <c r="BT177" s="180">
        <v>0</v>
      </c>
      <c r="BU177" s="180">
        <v>0</v>
      </c>
      <c r="BV177" s="180">
        <v>0</v>
      </c>
      <c r="BW177" s="180">
        <v>0</v>
      </c>
      <c r="BX177" s="180">
        <v>0</v>
      </c>
      <c r="BY177" s="180">
        <v>0</v>
      </c>
      <c r="BZ177" s="180">
        <v>0</v>
      </c>
      <c r="CA177" s="180">
        <v>0</v>
      </c>
      <c r="CB177" s="180">
        <v>0</v>
      </c>
      <c r="CC177" s="180">
        <v>0</v>
      </c>
      <c r="CD177" s="180">
        <v>0</v>
      </c>
    </row>
    <row r="178" spans="1:82" x14ac:dyDescent="0.3">
      <c r="A178" s="180">
        <v>988</v>
      </c>
      <c r="C178" s="180"/>
      <c r="D178" s="180">
        <v>2</v>
      </c>
      <c r="E178" s="180">
        <v>2</v>
      </c>
      <c r="F178" s="180">
        <v>2</v>
      </c>
      <c r="G178" s="180">
        <v>0</v>
      </c>
      <c r="H178" s="180">
        <v>2</v>
      </c>
      <c r="I178" s="180">
        <v>2</v>
      </c>
      <c r="J178" s="180">
        <v>2</v>
      </c>
      <c r="K178" s="180">
        <v>2</v>
      </c>
      <c r="L178" s="180">
        <v>2</v>
      </c>
      <c r="M178" s="180">
        <v>2</v>
      </c>
      <c r="N178" s="180">
        <v>2</v>
      </c>
      <c r="O178" s="180">
        <v>2</v>
      </c>
      <c r="P178" s="180">
        <v>2</v>
      </c>
      <c r="Q178" s="180">
        <v>0</v>
      </c>
      <c r="R178" s="180">
        <v>0</v>
      </c>
      <c r="S178" s="180">
        <v>2</v>
      </c>
      <c r="T178" s="180">
        <v>2</v>
      </c>
      <c r="U178" s="180">
        <v>2</v>
      </c>
      <c r="V178" s="180">
        <v>2</v>
      </c>
      <c r="W178" s="180">
        <v>0</v>
      </c>
      <c r="X178" s="180">
        <v>0</v>
      </c>
      <c r="Y178" s="180">
        <v>0</v>
      </c>
      <c r="Z178" s="180">
        <v>2</v>
      </c>
      <c r="AA178" s="180">
        <v>2</v>
      </c>
      <c r="AB178" s="180">
        <v>2</v>
      </c>
      <c r="AC178" s="180">
        <v>0</v>
      </c>
      <c r="AD178" s="180">
        <v>0</v>
      </c>
      <c r="AE178" s="180">
        <v>0</v>
      </c>
      <c r="AF178" s="180">
        <v>2</v>
      </c>
      <c r="AG178" s="180">
        <v>2</v>
      </c>
      <c r="AH178" s="180">
        <v>2</v>
      </c>
      <c r="AI178" s="180">
        <v>0</v>
      </c>
      <c r="AJ178" s="180">
        <v>2</v>
      </c>
      <c r="AK178" s="180">
        <v>2</v>
      </c>
      <c r="AL178" s="180">
        <v>0</v>
      </c>
      <c r="AM178" s="180">
        <v>2</v>
      </c>
      <c r="AN178" s="180">
        <v>2</v>
      </c>
      <c r="AO178" s="180">
        <v>2</v>
      </c>
      <c r="AP178" s="180">
        <v>2</v>
      </c>
      <c r="AQ178" s="180">
        <v>2</v>
      </c>
      <c r="AR178" s="180">
        <v>2</v>
      </c>
      <c r="AS178" s="180">
        <v>0</v>
      </c>
      <c r="AT178" s="180">
        <v>2</v>
      </c>
      <c r="AU178" s="180">
        <v>1</v>
      </c>
      <c r="AV178" s="180">
        <v>2</v>
      </c>
      <c r="AW178" s="180">
        <v>2</v>
      </c>
      <c r="AX178" s="180">
        <v>2</v>
      </c>
      <c r="AY178" s="180">
        <v>2</v>
      </c>
      <c r="AZ178" s="180">
        <v>2</v>
      </c>
      <c r="BA178" s="180">
        <v>0</v>
      </c>
      <c r="BB178" s="180">
        <v>2</v>
      </c>
      <c r="BC178" s="180">
        <v>2</v>
      </c>
      <c r="BD178" s="180">
        <v>2</v>
      </c>
      <c r="BE178" s="180">
        <v>0</v>
      </c>
      <c r="BF178" s="180">
        <v>2</v>
      </c>
      <c r="BG178" s="180">
        <v>2</v>
      </c>
      <c r="BH178" s="180">
        <v>2</v>
      </c>
      <c r="BI178" s="180">
        <v>2</v>
      </c>
      <c r="BJ178" s="180">
        <v>2</v>
      </c>
      <c r="BK178" s="180">
        <v>2</v>
      </c>
      <c r="BL178" s="180">
        <v>2</v>
      </c>
      <c r="BM178" s="180">
        <v>2</v>
      </c>
      <c r="BN178" s="180">
        <v>2</v>
      </c>
      <c r="BO178" s="180">
        <v>2</v>
      </c>
      <c r="BP178" s="180">
        <v>2</v>
      </c>
      <c r="BQ178" s="180">
        <v>2</v>
      </c>
      <c r="BR178" s="180">
        <v>2</v>
      </c>
      <c r="BS178" s="180">
        <v>2</v>
      </c>
      <c r="BT178" s="180">
        <v>0</v>
      </c>
      <c r="BU178" s="180">
        <v>2</v>
      </c>
      <c r="BV178" s="180">
        <v>2</v>
      </c>
      <c r="BW178" s="180">
        <v>2</v>
      </c>
      <c r="BX178" s="180">
        <v>2</v>
      </c>
      <c r="BY178" s="180">
        <v>2</v>
      </c>
      <c r="BZ178" s="180">
        <v>2</v>
      </c>
      <c r="CA178" s="180">
        <v>2</v>
      </c>
      <c r="CB178" s="180">
        <v>2</v>
      </c>
      <c r="CC178" s="180">
        <v>2</v>
      </c>
      <c r="CD178" s="180">
        <v>2</v>
      </c>
    </row>
    <row r="179" spans="1:82" x14ac:dyDescent="0.3">
      <c r="A179" s="180">
        <v>989</v>
      </c>
      <c r="C179" s="180"/>
      <c r="D179" s="180">
        <v>3</v>
      </c>
      <c r="E179" s="180">
        <v>3</v>
      </c>
      <c r="F179" s="180">
        <v>0</v>
      </c>
      <c r="G179" s="180">
        <v>0</v>
      </c>
      <c r="H179" s="180">
        <v>3</v>
      </c>
      <c r="I179" s="180">
        <v>3</v>
      </c>
      <c r="J179" s="180">
        <v>0</v>
      </c>
      <c r="K179" s="180">
        <v>0</v>
      </c>
      <c r="L179" s="180">
        <v>3</v>
      </c>
      <c r="M179" s="180">
        <v>3</v>
      </c>
      <c r="N179" s="180">
        <v>3</v>
      </c>
      <c r="O179" s="180">
        <v>0</v>
      </c>
      <c r="P179" s="180">
        <v>3</v>
      </c>
      <c r="Q179" s="180">
        <v>0</v>
      </c>
      <c r="R179" s="180">
        <v>0</v>
      </c>
      <c r="S179" s="180">
        <v>3</v>
      </c>
      <c r="T179" s="180">
        <v>3</v>
      </c>
      <c r="U179" s="180">
        <v>3</v>
      </c>
      <c r="V179" s="180">
        <v>3</v>
      </c>
      <c r="W179" s="180">
        <v>0</v>
      </c>
      <c r="X179" s="180">
        <v>0</v>
      </c>
      <c r="Y179" s="180">
        <v>0</v>
      </c>
      <c r="Z179" s="180">
        <v>3</v>
      </c>
      <c r="AA179" s="180">
        <v>0</v>
      </c>
      <c r="AB179" s="180">
        <v>3</v>
      </c>
      <c r="AC179" s="180">
        <v>0</v>
      </c>
      <c r="AD179" s="180">
        <v>0</v>
      </c>
      <c r="AE179" s="180">
        <v>0</v>
      </c>
      <c r="AF179" s="180">
        <v>3</v>
      </c>
      <c r="AG179" s="180">
        <v>3</v>
      </c>
      <c r="AH179" s="180">
        <v>0</v>
      </c>
      <c r="AI179" s="180">
        <v>0</v>
      </c>
      <c r="AJ179" s="180">
        <v>3</v>
      </c>
      <c r="AK179" s="180">
        <v>3</v>
      </c>
      <c r="AL179" s="180">
        <v>0</v>
      </c>
      <c r="AM179" s="180">
        <v>3</v>
      </c>
      <c r="AN179" s="180">
        <v>3</v>
      </c>
      <c r="AO179" s="180">
        <v>3</v>
      </c>
      <c r="AP179" s="180">
        <v>3</v>
      </c>
      <c r="AQ179" s="180">
        <v>3</v>
      </c>
      <c r="AR179" s="180">
        <v>3</v>
      </c>
      <c r="AS179" s="180">
        <v>0</v>
      </c>
      <c r="AT179" s="180">
        <v>3</v>
      </c>
      <c r="AU179" s="180">
        <v>1</v>
      </c>
      <c r="AV179" s="180">
        <v>3</v>
      </c>
      <c r="AW179" s="180">
        <v>0</v>
      </c>
      <c r="AX179" s="180">
        <v>3</v>
      </c>
      <c r="AY179" s="180">
        <v>3</v>
      </c>
      <c r="AZ179" s="180">
        <v>0</v>
      </c>
      <c r="BA179" s="180">
        <v>0</v>
      </c>
      <c r="BB179" s="180">
        <v>0</v>
      </c>
      <c r="BC179" s="180">
        <v>3</v>
      </c>
      <c r="BD179" s="180">
        <v>3</v>
      </c>
      <c r="BE179" s="180">
        <v>0</v>
      </c>
      <c r="BF179" s="180">
        <v>0</v>
      </c>
      <c r="BG179" s="180">
        <v>0</v>
      </c>
      <c r="BH179" s="180">
        <v>3</v>
      </c>
      <c r="BI179" s="180">
        <v>0</v>
      </c>
      <c r="BJ179" s="180">
        <v>3</v>
      </c>
      <c r="BK179" s="180">
        <v>3</v>
      </c>
      <c r="BL179" s="180">
        <v>3</v>
      </c>
      <c r="BM179" s="180">
        <v>3</v>
      </c>
      <c r="BN179" s="180">
        <v>0</v>
      </c>
      <c r="BO179" s="180">
        <v>0</v>
      </c>
      <c r="BP179" s="180">
        <v>3</v>
      </c>
      <c r="BQ179" s="180">
        <v>3</v>
      </c>
      <c r="BR179" s="180">
        <v>3</v>
      </c>
      <c r="BS179" s="180">
        <v>3</v>
      </c>
      <c r="BT179" s="180">
        <v>0</v>
      </c>
      <c r="BU179" s="180">
        <v>3</v>
      </c>
      <c r="BV179" s="180">
        <v>0</v>
      </c>
      <c r="BW179" s="180">
        <v>3</v>
      </c>
      <c r="BX179" s="180">
        <v>0</v>
      </c>
      <c r="BY179" s="180">
        <v>3</v>
      </c>
      <c r="BZ179" s="180">
        <v>3</v>
      </c>
      <c r="CA179" s="180">
        <v>3</v>
      </c>
      <c r="CB179" s="180">
        <v>3</v>
      </c>
      <c r="CC179" s="180">
        <v>0</v>
      </c>
      <c r="CD179" s="180">
        <v>3</v>
      </c>
    </row>
    <row r="180" spans="1:82" s="968" customFormat="1" x14ac:dyDescent="0.3">
      <c r="B180" s="968" t="s">
        <v>2969</v>
      </c>
    </row>
    <row r="181" spans="1:82" s="968" customFormat="1" x14ac:dyDescent="0.3">
      <c r="B181" s="968" t="s">
        <v>2969</v>
      </c>
    </row>
    <row r="182" spans="1:82" s="968" customFormat="1" x14ac:dyDescent="0.3">
      <c r="B182" s="968" t="s">
        <v>2969</v>
      </c>
    </row>
    <row r="183" spans="1:82" x14ac:dyDescent="0.3">
      <c r="A183" s="180">
        <v>327</v>
      </c>
      <c r="C183" s="180"/>
      <c r="D183" s="180">
        <v>10626</v>
      </c>
      <c r="E183" s="180">
        <v>7091</v>
      </c>
      <c r="F183" s="180">
        <v>0</v>
      </c>
      <c r="G183" s="180">
        <v>338738</v>
      </c>
      <c r="H183" s="180">
        <v>737</v>
      </c>
      <c r="I183" s="180">
        <v>0</v>
      </c>
      <c r="J183" s="180">
        <v>0</v>
      </c>
      <c r="K183" s="180">
        <v>5700</v>
      </c>
      <c r="L183" s="180">
        <v>251747</v>
      </c>
      <c r="M183" s="180">
        <v>0</v>
      </c>
      <c r="N183" s="180">
        <v>0</v>
      </c>
      <c r="O183" s="180">
        <v>0</v>
      </c>
      <c r="P183" s="180">
        <v>0</v>
      </c>
      <c r="Q183" s="180">
        <v>177882</v>
      </c>
      <c r="R183" s="180">
        <v>0</v>
      </c>
      <c r="S183" s="180">
        <v>0</v>
      </c>
      <c r="T183" s="180">
        <v>48416</v>
      </c>
      <c r="U183" s="180">
        <v>85035</v>
      </c>
      <c r="V183" s="180">
        <v>1052081</v>
      </c>
      <c r="W183" s="180">
        <v>0</v>
      </c>
      <c r="X183" s="180">
        <v>0</v>
      </c>
      <c r="Y183" s="180">
        <v>215800</v>
      </c>
      <c r="Z183" s="180">
        <v>421341</v>
      </c>
      <c r="AA183" s="180">
        <v>0</v>
      </c>
      <c r="AB183" s="180">
        <v>51113</v>
      </c>
      <c r="AC183" s="180">
        <v>0</v>
      </c>
      <c r="AD183" s="180">
        <v>0</v>
      </c>
      <c r="AE183" s="180">
        <v>0</v>
      </c>
      <c r="AF183" s="180">
        <v>12409353</v>
      </c>
      <c r="AG183" s="180">
        <v>0</v>
      </c>
      <c r="AH183" s="180">
        <v>12410</v>
      </c>
      <c r="AI183" s="180">
        <v>18591</v>
      </c>
      <c r="AJ183" s="180">
        <v>0</v>
      </c>
      <c r="AK183" s="180">
        <v>0</v>
      </c>
      <c r="AL183" s="180">
        <v>0</v>
      </c>
      <c r="AM183" s="180">
        <v>0</v>
      </c>
      <c r="AN183" s="180">
        <v>1281547</v>
      </c>
      <c r="AO183" s="180">
        <v>0</v>
      </c>
      <c r="AP183" s="180">
        <v>165740</v>
      </c>
      <c r="AQ183" s="180">
        <v>0</v>
      </c>
      <c r="AR183" s="180">
        <v>0</v>
      </c>
      <c r="AS183" s="180">
        <v>0</v>
      </c>
      <c r="AT183" s="180">
        <v>36050</v>
      </c>
      <c r="AU183" s="180">
        <v>46645942</v>
      </c>
      <c r="AV183" s="180">
        <v>3836910</v>
      </c>
      <c r="AW183" s="180">
        <v>0</v>
      </c>
      <c r="AX183" s="180">
        <v>11826</v>
      </c>
      <c r="AY183" s="180">
        <v>415323</v>
      </c>
      <c r="AZ183" s="180">
        <v>11712</v>
      </c>
      <c r="BA183" s="180">
        <v>0</v>
      </c>
      <c r="BB183" s="180">
        <v>243585</v>
      </c>
      <c r="BC183" s="180">
        <v>130000</v>
      </c>
      <c r="BD183" s="180">
        <v>0</v>
      </c>
      <c r="BE183" s="180">
        <v>3281</v>
      </c>
      <c r="BF183" s="180">
        <v>858549</v>
      </c>
      <c r="BG183" s="180">
        <v>0</v>
      </c>
      <c r="BH183" s="180">
        <v>306658</v>
      </c>
      <c r="BI183" s="180">
        <v>1040</v>
      </c>
      <c r="BJ183" s="180">
        <v>0</v>
      </c>
      <c r="BK183" s="180">
        <v>0</v>
      </c>
      <c r="BL183" s="180">
        <v>5352310</v>
      </c>
      <c r="BM183" s="180">
        <v>3228958</v>
      </c>
      <c r="BN183" s="180">
        <v>379893</v>
      </c>
      <c r="BO183" s="180">
        <v>1867877</v>
      </c>
      <c r="BP183" s="180">
        <v>8200044</v>
      </c>
      <c r="BQ183" s="180">
        <v>50</v>
      </c>
      <c r="BR183" s="180">
        <v>399040</v>
      </c>
      <c r="BS183" s="180">
        <v>0</v>
      </c>
      <c r="BT183" s="180">
        <v>0</v>
      </c>
      <c r="BU183" s="180">
        <v>40050</v>
      </c>
      <c r="BV183" s="180">
        <v>34169</v>
      </c>
      <c r="BW183" s="180">
        <v>475231</v>
      </c>
      <c r="BX183" s="180">
        <v>0</v>
      </c>
      <c r="BY183" s="180">
        <v>153725</v>
      </c>
      <c r="BZ183" s="180">
        <v>1963473</v>
      </c>
      <c r="CA183" s="180">
        <v>0</v>
      </c>
      <c r="CB183" s="180">
        <v>4000</v>
      </c>
      <c r="CC183" s="180">
        <v>0</v>
      </c>
      <c r="CD183" s="180">
        <v>0</v>
      </c>
    </row>
    <row r="184" spans="1:82" x14ac:dyDescent="0.3">
      <c r="A184" s="180">
        <v>328</v>
      </c>
      <c r="C184" s="180"/>
      <c r="D184" s="180">
        <v>2370639</v>
      </c>
      <c r="E184" s="180">
        <v>208750</v>
      </c>
      <c r="F184" s="180">
        <v>0</v>
      </c>
      <c r="G184" s="180">
        <v>1782332</v>
      </c>
      <c r="H184" s="180">
        <v>0</v>
      </c>
      <c r="I184" s="180">
        <v>0</v>
      </c>
      <c r="J184" s="180">
        <v>0</v>
      </c>
      <c r="K184" s="180">
        <v>0</v>
      </c>
      <c r="L184" s="180">
        <v>1304172</v>
      </c>
      <c r="M184" s="180">
        <v>0</v>
      </c>
      <c r="N184" s="180">
        <v>0</v>
      </c>
      <c r="O184" s="180">
        <v>0</v>
      </c>
      <c r="P184" s="180">
        <v>0</v>
      </c>
      <c r="Q184" s="180">
        <v>1316213</v>
      </c>
      <c r="R184" s="180">
        <v>0</v>
      </c>
      <c r="S184" s="180">
        <v>0</v>
      </c>
      <c r="T184" s="180">
        <v>159678</v>
      </c>
      <c r="U184" s="180">
        <v>0</v>
      </c>
      <c r="V184" s="180">
        <v>113497</v>
      </c>
      <c r="W184" s="180">
        <v>0</v>
      </c>
      <c r="X184" s="180">
        <v>0</v>
      </c>
      <c r="Y184" s="180">
        <v>1093909</v>
      </c>
      <c r="Z184" s="180">
        <v>3416008</v>
      </c>
      <c r="AA184" s="180">
        <v>0</v>
      </c>
      <c r="AB184" s="180">
        <v>46825</v>
      </c>
      <c r="AC184" s="180">
        <v>0</v>
      </c>
      <c r="AD184" s="180">
        <v>0</v>
      </c>
      <c r="AE184" s="180">
        <v>0</v>
      </c>
      <c r="AF184" s="180">
        <v>7756535</v>
      </c>
      <c r="AG184" s="180">
        <v>0</v>
      </c>
      <c r="AH184" s="180">
        <v>0</v>
      </c>
      <c r="AI184" s="180">
        <v>3720952</v>
      </c>
      <c r="AJ184" s="180">
        <v>0</v>
      </c>
      <c r="AK184" s="180">
        <v>106135</v>
      </c>
      <c r="AL184" s="180">
        <v>0</v>
      </c>
      <c r="AM184" s="180">
        <v>202388</v>
      </c>
      <c r="AN184" s="180">
        <v>4525710</v>
      </c>
      <c r="AO184" s="180">
        <v>0</v>
      </c>
      <c r="AP184" s="180">
        <v>345069</v>
      </c>
      <c r="AQ184" s="180">
        <v>0</v>
      </c>
      <c r="AR184" s="180">
        <v>0</v>
      </c>
      <c r="AS184" s="180">
        <v>0</v>
      </c>
      <c r="AT184" s="180">
        <v>1065133</v>
      </c>
      <c r="AU184" s="180">
        <v>130615193</v>
      </c>
      <c r="AV184" s="180">
        <v>28828715</v>
      </c>
      <c r="AW184" s="180">
        <v>148216</v>
      </c>
      <c r="AX184" s="180">
        <v>0</v>
      </c>
      <c r="AY184" s="180">
        <v>0</v>
      </c>
      <c r="AZ184" s="180">
        <v>0</v>
      </c>
      <c r="BA184" s="180">
        <v>0</v>
      </c>
      <c r="BB184" s="180">
        <v>0</v>
      </c>
      <c r="BC184" s="180">
        <v>0</v>
      </c>
      <c r="BD184" s="180">
        <v>0</v>
      </c>
      <c r="BE184" s="180">
        <v>0</v>
      </c>
      <c r="BF184" s="180">
        <v>3536860</v>
      </c>
      <c r="BG184" s="180">
        <v>0</v>
      </c>
      <c r="BH184" s="180">
        <v>0</v>
      </c>
      <c r="BI184" s="180">
        <v>103232</v>
      </c>
      <c r="BJ184" s="180">
        <v>0</v>
      </c>
      <c r="BK184" s="180">
        <v>0</v>
      </c>
      <c r="BL184" s="180">
        <v>6399093</v>
      </c>
      <c r="BM184" s="180">
        <v>16988218</v>
      </c>
      <c r="BN184" s="180">
        <v>0</v>
      </c>
      <c r="BO184" s="180">
        <v>14055042</v>
      </c>
      <c r="BP184" s="180">
        <v>60722781</v>
      </c>
      <c r="BQ184" s="180">
        <v>1829583</v>
      </c>
      <c r="BR184" s="180">
        <v>0</v>
      </c>
      <c r="BS184" s="180">
        <v>0</v>
      </c>
      <c r="BT184" s="180">
        <v>0</v>
      </c>
      <c r="BU184" s="180">
        <v>10000</v>
      </c>
      <c r="BV184" s="180">
        <v>829680</v>
      </c>
      <c r="BW184" s="180">
        <v>0</v>
      </c>
      <c r="BX184" s="180">
        <v>0</v>
      </c>
      <c r="BY184" s="180">
        <v>4942341</v>
      </c>
      <c r="BZ184" s="180">
        <v>0</v>
      </c>
      <c r="CA184" s="180">
        <v>0</v>
      </c>
      <c r="CB184" s="180">
        <v>590878</v>
      </c>
      <c r="CC184" s="180">
        <v>0</v>
      </c>
      <c r="CD184" s="180">
        <v>0</v>
      </c>
    </row>
    <row r="185" spans="1:82" s="968" customFormat="1" x14ac:dyDescent="0.3">
      <c r="B185" s="968" t="s">
        <v>2969</v>
      </c>
    </row>
    <row r="186" spans="1:82" s="968" customFormat="1" x14ac:dyDescent="0.3">
      <c r="B186" s="968" t="s">
        <v>2969</v>
      </c>
    </row>
    <row r="187" spans="1:82" s="968" customFormat="1" x14ac:dyDescent="0.3">
      <c r="B187" s="968" t="s">
        <v>2969</v>
      </c>
    </row>
    <row r="188" spans="1:82" x14ac:dyDescent="0.3">
      <c r="A188" s="180">
        <v>515</v>
      </c>
      <c r="C188" s="180"/>
      <c r="D188" s="180">
        <v>204424</v>
      </c>
      <c r="E188" s="180">
        <v>12755</v>
      </c>
      <c r="F188" s="180">
        <v>0</v>
      </c>
      <c r="G188" s="180">
        <v>542319</v>
      </c>
      <c r="H188" s="180">
        <v>0</v>
      </c>
      <c r="I188" s="180">
        <v>0</v>
      </c>
      <c r="J188" s="180">
        <v>0</v>
      </c>
      <c r="K188" s="180">
        <v>0</v>
      </c>
      <c r="L188" s="180">
        <v>0</v>
      </c>
      <c r="M188" s="180">
        <v>0</v>
      </c>
      <c r="N188" s="180">
        <v>0</v>
      </c>
      <c r="O188" s="180">
        <v>0</v>
      </c>
      <c r="P188" s="180">
        <v>0</v>
      </c>
      <c r="Q188" s="180">
        <v>0</v>
      </c>
      <c r="R188" s="180">
        <v>0</v>
      </c>
      <c r="S188" s="180">
        <v>0</v>
      </c>
      <c r="T188" s="180">
        <v>189661</v>
      </c>
      <c r="U188" s="180">
        <v>0</v>
      </c>
      <c r="V188" s="180">
        <v>1336485</v>
      </c>
      <c r="W188" s="180">
        <v>0</v>
      </c>
      <c r="X188" s="180">
        <v>0</v>
      </c>
      <c r="Y188" s="180">
        <v>0</v>
      </c>
      <c r="Z188" s="180">
        <v>155000</v>
      </c>
      <c r="AA188" s="180">
        <v>0</v>
      </c>
      <c r="AB188" s="180">
        <v>0</v>
      </c>
      <c r="AC188" s="180">
        <v>0</v>
      </c>
      <c r="AD188" s="180">
        <v>0</v>
      </c>
      <c r="AE188" s="180">
        <v>0</v>
      </c>
      <c r="AF188" s="180">
        <v>69659203</v>
      </c>
      <c r="AG188" s="180">
        <v>0</v>
      </c>
      <c r="AH188" s="180">
        <v>0</v>
      </c>
      <c r="AI188" s="180">
        <v>129875</v>
      </c>
      <c r="AJ188" s="180">
        <v>0</v>
      </c>
      <c r="AK188" s="180">
        <v>0</v>
      </c>
      <c r="AL188" s="180">
        <v>0</v>
      </c>
      <c r="AM188" s="180">
        <v>0</v>
      </c>
      <c r="AN188" s="180">
        <v>17696444</v>
      </c>
      <c r="AO188" s="180">
        <v>0</v>
      </c>
      <c r="AP188" s="180">
        <v>0</v>
      </c>
      <c r="AQ188" s="180">
        <v>0</v>
      </c>
      <c r="AR188" s="180">
        <v>0</v>
      </c>
      <c r="AS188" s="180">
        <v>0</v>
      </c>
      <c r="AT188" s="180">
        <v>371872</v>
      </c>
      <c r="AU188" s="180">
        <v>268221298</v>
      </c>
      <c r="AV188" s="180">
        <v>21989045</v>
      </c>
      <c r="AW188" s="180">
        <v>0</v>
      </c>
      <c r="AX188" s="180">
        <v>4696455</v>
      </c>
      <c r="AY188" s="180">
        <v>977796</v>
      </c>
      <c r="AZ188" s="180">
        <v>0</v>
      </c>
      <c r="BA188" s="180">
        <v>0</v>
      </c>
      <c r="BB188" s="180">
        <v>89132</v>
      </c>
      <c r="BC188" s="180">
        <v>0</v>
      </c>
      <c r="BD188" s="180">
        <v>0</v>
      </c>
      <c r="BE188" s="180">
        <v>0</v>
      </c>
      <c r="BF188" s="180">
        <v>7540422</v>
      </c>
      <c r="BG188" s="180">
        <v>0</v>
      </c>
      <c r="BH188" s="180">
        <v>0</v>
      </c>
      <c r="BI188" s="180">
        <v>0</v>
      </c>
      <c r="BJ188" s="180">
        <v>0</v>
      </c>
      <c r="BK188" s="180">
        <v>0</v>
      </c>
      <c r="BL188" s="180">
        <v>32865339</v>
      </c>
      <c r="BM188" s="180">
        <v>1589658</v>
      </c>
      <c r="BN188" s="180">
        <v>1700</v>
      </c>
      <c r="BO188" s="180">
        <v>47374313</v>
      </c>
      <c r="BP188" s="180">
        <v>74541190</v>
      </c>
      <c r="BQ188" s="180">
        <v>1057</v>
      </c>
      <c r="BR188" s="180">
        <v>0</v>
      </c>
      <c r="BS188" s="180">
        <v>0</v>
      </c>
      <c r="BT188" s="180">
        <v>0</v>
      </c>
      <c r="BU188" s="180">
        <v>0</v>
      </c>
      <c r="BV188" s="180">
        <v>0</v>
      </c>
      <c r="BW188" s="180">
        <v>0</v>
      </c>
      <c r="BX188" s="180">
        <v>0</v>
      </c>
      <c r="BY188" s="180">
        <v>204461</v>
      </c>
      <c r="BZ188" s="180">
        <v>0</v>
      </c>
      <c r="CA188" s="180">
        <v>0</v>
      </c>
      <c r="CB188" s="180">
        <v>118409</v>
      </c>
      <c r="CC188" s="180">
        <v>0</v>
      </c>
      <c r="CD188" s="180">
        <v>0</v>
      </c>
    </row>
    <row r="189" spans="1:82" x14ac:dyDescent="0.3">
      <c r="A189" s="180">
        <v>516</v>
      </c>
      <c r="C189" s="180"/>
      <c r="D189" s="180">
        <v>10047425</v>
      </c>
      <c r="E189" s="180">
        <v>15725530</v>
      </c>
      <c r="F189" s="180">
        <v>0</v>
      </c>
      <c r="G189" s="180">
        <v>12487757</v>
      </c>
      <c r="H189" s="180">
        <v>8117166</v>
      </c>
      <c r="I189" s="180">
        <v>1077125</v>
      </c>
      <c r="J189" s="180">
        <v>0</v>
      </c>
      <c r="K189" s="180">
        <v>6170091</v>
      </c>
      <c r="L189" s="180">
        <v>55182421</v>
      </c>
      <c r="M189" s="180">
        <v>0</v>
      </c>
      <c r="N189" s="180">
        <v>0</v>
      </c>
      <c r="O189" s="180">
        <v>0</v>
      </c>
      <c r="P189" s="180">
        <v>3493512</v>
      </c>
      <c r="Q189" s="180">
        <v>61515022</v>
      </c>
      <c r="R189" s="180">
        <v>0</v>
      </c>
      <c r="S189" s="180">
        <v>6795141</v>
      </c>
      <c r="T189" s="180">
        <v>4618169</v>
      </c>
      <c r="U189" s="180">
        <v>1882509</v>
      </c>
      <c r="V189" s="180">
        <v>33710068</v>
      </c>
      <c r="W189" s="180">
        <v>0</v>
      </c>
      <c r="X189" s="180">
        <v>0</v>
      </c>
      <c r="Y189" s="180">
        <v>14448082</v>
      </c>
      <c r="Z189" s="180">
        <v>49908762</v>
      </c>
      <c r="AA189" s="180">
        <v>2780186</v>
      </c>
      <c r="AB189" s="180">
        <v>4495371</v>
      </c>
      <c r="AC189" s="180">
        <v>0</v>
      </c>
      <c r="AD189" s="180">
        <v>0</v>
      </c>
      <c r="AE189" s="180">
        <v>0</v>
      </c>
      <c r="AF189" s="180">
        <v>217120077</v>
      </c>
      <c r="AG189" s="180">
        <v>0</v>
      </c>
      <c r="AH189" s="180">
        <v>2337098</v>
      </c>
      <c r="AI189" s="180">
        <v>3071875</v>
      </c>
      <c r="AJ189" s="180">
        <v>2871297</v>
      </c>
      <c r="AK189" s="180">
        <v>268756</v>
      </c>
      <c r="AL189" s="180">
        <v>0</v>
      </c>
      <c r="AM189" s="180">
        <v>0</v>
      </c>
      <c r="AN189" s="180">
        <v>23463499</v>
      </c>
      <c r="AO189" s="180">
        <v>0</v>
      </c>
      <c r="AP189" s="180">
        <v>25922235</v>
      </c>
      <c r="AQ189" s="180">
        <v>0</v>
      </c>
      <c r="AR189" s="180">
        <v>0</v>
      </c>
      <c r="AS189" s="180">
        <v>0</v>
      </c>
      <c r="AT189" s="180">
        <v>4058459</v>
      </c>
      <c r="AU189" s="180">
        <v>68173889</v>
      </c>
      <c r="AV189" s="180">
        <v>384804018</v>
      </c>
      <c r="AW189" s="180">
        <v>6759698</v>
      </c>
      <c r="AX189" s="180">
        <v>0</v>
      </c>
      <c r="AY189" s="180">
        <v>2158042</v>
      </c>
      <c r="AZ189" s="180">
        <v>4489141</v>
      </c>
      <c r="BA189" s="180">
        <v>0</v>
      </c>
      <c r="BB189" s="180">
        <v>18390571</v>
      </c>
      <c r="BC189" s="180">
        <v>4216086</v>
      </c>
      <c r="BD189" s="180">
        <v>0</v>
      </c>
      <c r="BE189" s="180">
        <v>1540777</v>
      </c>
      <c r="BF189" s="180">
        <v>37904775</v>
      </c>
      <c r="BG189" s="180">
        <v>0</v>
      </c>
      <c r="BH189" s="180">
        <v>46282881</v>
      </c>
      <c r="BI189" s="180">
        <v>9286867</v>
      </c>
      <c r="BJ189" s="180">
        <v>0</v>
      </c>
      <c r="BK189" s="180">
        <v>0</v>
      </c>
      <c r="BL189" s="180">
        <v>85359835</v>
      </c>
      <c r="BM189" s="180">
        <v>115262381</v>
      </c>
      <c r="BN189" s="180">
        <v>23139476</v>
      </c>
      <c r="BO189" s="180">
        <v>37813328</v>
      </c>
      <c r="BP189" s="180">
        <v>0</v>
      </c>
      <c r="BQ189" s="180">
        <v>4659784</v>
      </c>
      <c r="BR189" s="180">
        <v>38089763</v>
      </c>
      <c r="BS189" s="180">
        <v>0</v>
      </c>
      <c r="BT189" s="180">
        <v>0</v>
      </c>
      <c r="BU189" s="180">
        <v>4775036</v>
      </c>
      <c r="BV189" s="180">
        <v>0</v>
      </c>
      <c r="BW189" s="180">
        <v>26120667</v>
      </c>
      <c r="BX189" s="180">
        <v>0</v>
      </c>
      <c r="BY189" s="180">
        <v>0</v>
      </c>
      <c r="BZ189" s="180">
        <v>1822592</v>
      </c>
      <c r="CA189" s="180">
        <v>0</v>
      </c>
      <c r="CB189" s="180">
        <v>2049524</v>
      </c>
      <c r="CC189" s="180">
        <v>0</v>
      </c>
      <c r="CD189" s="180">
        <v>0</v>
      </c>
    </row>
    <row r="190" spans="1:82" s="643" customFormat="1" x14ac:dyDescent="0.3">
      <c r="A190" s="643">
        <v>517</v>
      </c>
      <c r="B190" s="180"/>
      <c r="C190" s="180"/>
      <c r="D190" s="180">
        <v>0</v>
      </c>
      <c r="E190" s="180">
        <v>0</v>
      </c>
      <c r="F190" s="180">
        <v>0</v>
      </c>
      <c r="G190" s="180">
        <v>0</v>
      </c>
      <c r="H190" s="180">
        <v>0</v>
      </c>
      <c r="I190" s="180">
        <v>0</v>
      </c>
      <c r="J190" s="180">
        <v>0</v>
      </c>
      <c r="K190" s="180">
        <v>0</v>
      </c>
      <c r="L190" s="180">
        <v>0</v>
      </c>
      <c r="M190" s="180">
        <v>0</v>
      </c>
      <c r="N190" s="180">
        <v>0</v>
      </c>
      <c r="O190" s="180">
        <v>0</v>
      </c>
      <c r="P190" s="180">
        <v>0</v>
      </c>
      <c r="Q190" s="180">
        <v>0</v>
      </c>
      <c r="R190" s="180">
        <v>0</v>
      </c>
      <c r="S190" s="180">
        <v>0</v>
      </c>
      <c r="T190" s="180">
        <v>0</v>
      </c>
      <c r="U190" s="180">
        <v>0</v>
      </c>
      <c r="V190" s="180">
        <v>0</v>
      </c>
      <c r="W190" s="180">
        <v>0</v>
      </c>
      <c r="X190" s="180">
        <v>0</v>
      </c>
      <c r="Y190" s="180">
        <v>0</v>
      </c>
      <c r="Z190" s="180">
        <v>106327856</v>
      </c>
      <c r="AA190" s="180">
        <v>0</v>
      </c>
      <c r="AB190" s="180">
        <v>0</v>
      </c>
      <c r="AC190" s="180">
        <v>0</v>
      </c>
      <c r="AD190" s="180">
        <v>0</v>
      </c>
      <c r="AE190" s="180">
        <v>0</v>
      </c>
      <c r="AF190" s="180">
        <v>0</v>
      </c>
      <c r="AG190" s="180">
        <v>0</v>
      </c>
      <c r="AH190" s="180">
        <v>0</v>
      </c>
      <c r="AI190" s="180">
        <v>0</v>
      </c>
      <c r="AJ190" s="180">
        <v>0</v>
      </c>
      <c r="AK190" s="180">
        <v>0</v>
      </c>
      <c r="AL190" s="180">
        <v>0</v>
      </c>
      <c r="AM190" s="180">
        <v>7639707</v>
      </c>
      <c r="AN190" s="180">
        <v>17002817</v>
      </c>
      <c r="AO190" s="180">
        <v>0</v>
      </c>
      <c r="AP190" s="180">
        <v>0</v>
      </c>
      <c r="AQ190" s="180">
        <v>0</v>
      </c>
      <c r="AR190" s="180">
        <v>0</v>
      </c>
      <c r="AS190" s="180">
        <v>0</v>
      </c>
      <c r="AT190" s="180">
        <v>0</v>
      </c>
      <c r="AU190" s="180">
        <v>682890178</v>
      </c>
      <c r="AV190" s="180">
        <v>0</v>
      </c>
      <c r="AW190" s="180">
        <v>0</v>
      </c>
      <c r="AX190" s="180">
        <v>0</v>
      </c>
      <c r="AY190" s="180">
        <v>0</v>
      </c>
      <c r="AZ190" s="180">
        <v>0</v>
      </c>
      <c r="BA190" s="180">
        <v>0</v>
      </c>
      <c r="BB190" s="180">
        <v>0</v>
      </c>
      <c r="BC190" s="180">
        <v>0</v>
      </c>
      <c r="BD190" s="180">
        <v>0</v>
      </c>
      <c r="BE190" s="180">
        <v>0</v>
      </c>
      <c r="BF190" s="180">
        <v>0</v>
      </c>
      <c r="BG190" s="180">
        <v>0</v>
      </c>
      <c r="BH190" s="180">
        <v>0</v>
      </c>
      <c r="BI190" s="180">
        <v>0</v>
      </c>
      <c r="BJ190" s="180">
        <v>0</v>
      </c>
      <c r="BK190" s="180">
        <v>0</v>
      </c>
      <c r="BL190" s="180">
        <v>0</v>
      </c>
      <c r="BM190" s="180">
        <v>0</v>
      </c>
      <c r="BN190" s="180">
        <v>0</v>
      </c>
      <c r="BO190" s="180">
        <v>108115812</v>
      </c>
      <c r="BP190" s="180">
        <v>433148670</v>
      </c>
      <c r="BQ190" s="180">
        <v>0</v>
      </c>
      <c r="BR190" s="180">
        <v>0</v>
      </c>
      <c r="BS190" s="180">
        <v>0</v>
      </c>
      <c r="BT190" s="180">
        <v>0</v>
      </c>
      <c r="BU190" s="180">
        <v>0</v>
      </c>
      <c r="BV190" s="180">
        <v>2307002</v>
      </c>
      <c r="BW190" s="180">
        <v>184026</v>
      </c>
      <c r="BX190" s="180">
        <v>0</v>
      </c>
      <c r="BY190" s="180">
        <v>156717086</v>
      </c>
      <c r="BZ190" s="180">
        <v>0</v>
      </c>
      <c r="CA190" s="643">
        <v>0</v>
      </c>
      <c r="CB190" s="643">
        <v>0</v>
      </c>
      <c r="CC190" s="643">
        <v>0</v>
      </c>
      <c r="CD190" s="643">
        <v>0</v>
      </c>
    </row>
    <row r="191" spans="1:82" x14ac:dyDescent="0.3">
      <c r="A191" s="180">
        <v>518</v>
      </c>
      <c r="C191" s="180"/>
      <c r="D191" s="180">
        <v>188865</v>
      </c>
      <c r="E191" s="180">
        <v>844203</v>
      </c>
      <c r="F191" s="180">
        <v>0</v>
      </c>
      <c r="G191" s="180">
        <v>572916</v>
      </c>
      <c r="H191" s="180">
        <v>43672</v>
      </c>
      <c r="I191" s="180">
        <v>0</v>
      </c>
      <c r="J191" s="180">
        <v>0</v>
      </c>
      <c r="K191" s="180">
        <v>0</v>
      </c>
      <c r="L191" s="180">
        <v>2389972</v>
      </c>
      <c r="M191" s="180">
        <v>0</v>
      </c>
      <c r="N191" s="180">
        <v>0</v>
      </c>
      <c r="O191" s="180">
        <v>0</v>
      </c>
      <c r="P191" s="180">
        <v>15388</v>
      </c>
      <c r="Q191" s="180">
        <v>6965491</v>
      </c>
      <c r="R191" s="180">
        <v>0</v>
      </c>
      <c r="S191" s="180">
        <v>110299</v>
      </c>
      <c r="T191" s="180">
        <v>506805</v>
      </c>
      <c r="U191" s="180">
        <v>189184</v>
      </c>
      <c r="V191" s="180">
        <v>1731857</v>
      </c>
      <c r="W191" s="180">
        <v>0</v>
      </c>
      <c r="X191" s="180">
        <v>0</v>
      </c>
      <c r="Y191" s="180">
        <v>321392</v>
      </c>
      <c r="Z191" s="180">
        <v>2780840</v>
      </c>
      <c r="AA191" s="180">
        <v>0</v>
      </c>
      <c r="AB191" s="180">
        <v>430038</v>
      </c>
      <c r="AC191" s="180">
        <v>0</v>
      </c>
      <c r="AD191" s="180">
        <v>0</v>
      </c>
      <c r="AE191" s="180">
        <v>0</v>
      </c>
      <c r="AF191" s="180">
        <v>87080732</v>
      </c>
      <c r="AG191" s="180">
        <v>0</v>
      </c>
      <c r="AH191" s="180">
        <v>81308</v>
      </c>
      <c r="AI191" s="180">
        <v>555125</v>
      </c>
      <c r="AJ191" s="180">
        <v>0</v>
      </c>
      <c r="AK191" s="180">
        <v>3358</v>
      </c>
      <c r="AL191" s="180">
        <v>0</v>
      </c>
      <c r="AM191" s="180">
        <v>0</v>
      </c>
      <c r="AN191" s="180">
        <v>3416233</v>
      </c>
      <c r="AO191" s="180">
        <v>0</v>
      </c>
      <c r="AP191" s="180">
        <v>2333918</v>
      </c>
      <c r="AQ191" s="180">
        <v>0</v>
      </c>
      <c r="AR191" s="180">
        <v>0</v>
      </c>
      <c r="AS191" s="180">
        <v>0</v>
      </c>
      <c r="AT191" s="180">
        <v>15297</v>
      </c>
      <c r="AU191" s="180">
        <v>155924985</v>
      </c>
      <c r="AV191" s="180">
        <v>26416120</v>
      </c>
      <c r="AW191" s="180">
        <v>380455</v>
      </c>
      <c r="AX191" s="180">
        <v>205175</v>
      </c>
      <c r="AY191" s="180">
        <v>284199</v>
      </c>
      <c r="AZ191" s="180">
        <v>199604</v>
      </c>
      <c r="BA191" s="180">
        <v>0</v>
      </c>
      <c r="BB191" s="180">
        <v>1957145</v>
      </c>
      <c r="BC191" s="180">
        <v>6338</v>
      </c>
      <c r="BD191" s="180">
        <v>0</v>
      </c>
      <c r="BE191" s="180">
        <v>71284</v>
      </c>
      <c r="BF191" s="180">
        <v>3411805</v>
      </c>
      <c r="BG191" s="180">
        <v>0</v>
      </c>
      <c r="BH191" s="180">
        <v>3481796</v>
      </c>
      <c r="BI191" s="180">
        <v>290213</v>
      </c>
      <c r="BJ191" s="180">
        <v>0</v>
      </c>
      <c r="BK191" s="180">
        <v>0</v>
      </c>
      <c r="BL191" s="180">
        <v>5795448</v>
      </c>
      <c r="BM191" s="180">
        <v>20258958</v>
      </c>
      <c r="BN191" s="180">
        <v>657333</v>
      </c>
      <c r="BO191" s="180">
        <v>14435471</v>
      </c>
      <c r="BP191" s="180">
        <v>13126411</v>
      </c>
      <c r="BQ191" s="180">
        <v>58883</v>
      </c>
      <c r="BR191" s="180">
        <v>1547708</v>
      </c>
      <c r="BS191" s="180">
        <v>0</v>
      </c>
      <c r="BT191" s="180">
        <v>0</v>
      </c>
      <c r="BU191" s="180">
        <v>143491</v>
      </c>
      <c r="BV191" s="180">
        <v>0</v>
      </c>
      <c r="BW191" s="180">
        <v>1027110</v>
      </c>
      <c r="BX191" s="180">
        <v>0</v>
      </c>
      <c r="BY191" s="180">
        <v>11254640</v>
      </c>
      <c r="BZ191" s="180">
        <v>140881</v>
      </c>
      <c r="CA191" s="180">
        <v>0</v>
      </c>
      <c r="CB191" s="180">
        <v>29283</v>
      </c>
      <c r="CC191" s="180">
        <v>0</v>
      </c>
      <c r="CD191" s="180">
        <v>0</v>
      </c>
    </row>
    <row r="192" spans="1:82" s="968" customFormat="1" x14ac:dyDescent="0.3">
      <c r="B192" s="968" t="s">
        <v>2969</v>
      </c>
    </row>
    <row r="193" spans="1:82" s="968" customFormat="1" x14ac:dyDescent="0.3">
      <c r="B193" s="968" t="s">
        <v>2969</v>
      </c>
    </row>
    <row r="194" spans="1:82" x14ac:dyDescent="0.3">
      <c r="A194" s="180">
        <v>519</v>
      </c>
      <c r="C194" s="180"/>
      <c r="D194" s="180">
        <v>4088</v>
      </c>
      <c r="E194" s="180">
        <v>0</v>
      </c>
      <c r="F194" s="180">
        <v>0</v>
      </c>
      <c r="G194" s="180">
        <v>11227</v>
      </c>
      <c r="H194" s="180">
        <v>0</v>
      </c>
      <c r="I194" s="180">
        <v>0</v>
      </c>
      <c r="J194" s="180">
        <v>0</v>
      </c>
      <c r="K194" s="180">
        <v>0</v>
      </c>
      <c r="L194" s="180">
        <v>0</v>
      </c>
      <c r="M194" s="180">
        <v>0</v>
      </c>
      <c r="N194" s="180">
        <v>0</v>
      </c>
      <c r="O194" s="180">
        <v>0</v>
      </c>
      <c r="P194" s="180">
        <v>0</v>
      </c>
      <c r="Q194" s="180">
        <v>0</v>
      </c>
      <c r="R194" s="180">
        <v>0</v>
      </c>
      <c r="S194" s="180">
        <v>0</v>
      </c>
      <c r="T194" s="180">
        <v>4742</v>
      </c>
      <c r="U194" s="180">
        <v>0</v>
      </c>
      <c r="V194" s="180">
        <v>31726</v>
      </c>
      <c r="W194" s="180">
        <v>0</v>
      </c>
      <c r="X194" s="180">
        <v>0</v>
      </c>
      <c r="Y194" s="180">
        <v>0</v>
      </c>
      <c r="Z194" s="180">
        <v>654</v>
      </c>
      <c r="AA194" s="180">
        <v>0</v>
      </c>
      <c r="AB194" s="180">
        <v>0</v>
      </c>
      <c r="AC194" s="180">
        <v>0</v>
      </c>
      <c r="AD194" s="180">
        <v>0</v>
      </c>
      <c r="AE194" s="180">
        <v>0</v>
      </c>
      <c r="AF194" s="180">
        <v>1317809</v>
      </c>
      <c r="AG194" s="180">
        <v>0</v>
      </c>
      <c r="AH194" s="180">
        <v>0</v>
      </c>
      <c r="AI194" s="180">
        <v>2550</v>
      </c>
      <c r="AJ194" s="180">
        <v>0</v>
      </c>
      <c r="AK194" s="180">
        <v>0</v>
      </c>
      <c r="AL194" s="180">
        <v>0</v>
      </c>
      <c r="AM194" s="180">
        <v>0</v>
      </c>
      <c r="AN194" s="180">
        <v>235201</v>
      </c>
      <c r="AO194" s="180">
        <v>0</v>
      </c>
      <c r="AP194" s="180">
        <v>0</v>
      </c>
      <c r="AQ194" s="180">
        <v>0</v>
      </c>
      <c r="AR194" s="180">
        <v>0</v>
      </c>
      <c r="AS194" s="180">
        <v>0</v>
      </c>
      <c r="AT194" s="180">
        <v>0</v>
      </c>
      <c r="AU194" s="180">
        <v>8439401</v>
      </c>
      <c r="AV194" s="180">
        <v>708405</v>
      </c>
      <c r="AW194" s="180">
        <v>0</v>
      </c>
      <c r="AX194" s="180">
        <v>156435</v>
      </c>
      <c r="AY194" s="180">
        <v>19556</v>
      </c>
      <c r="AZ194" s="180">
        <v>0</v>
      </c>
      <c r="BA194" s="180">
        <v>0</v>
      </c>
      <c r="BB194" s="180">
        <v>2765</v>
      </c>
      <c r="BC194" s="180">
        <v>0</v>
      </c>
      <c r="BD194" s="180">
        <v>0</v>
      </c>
      <c r="BE194" s="180">
        <v>0</v>
      </c>
      <c r="BF194" s="180">
        <v>155845</v>
      </c>
      <c r="BG194" s="180">
        <v>0</v>
      </c>
      <c r="BH194" s="180">
        <v>0</v>
      </c>
      <c r="BI194" s="180">
        <v>0</v>
      </c>
      <c r="BJ194" s="180">
        <v>0</v>
      </c>
      <c r="BK194" s="180">
        <v>0</v>
      </c>
      <c r="BL194" s="180">
        <v>605771</v>
      </c>
      <c r="BM194" s="180">
        <v>53553</v>
      </c>
      <c r="BN194" s="180">
        <v>0</v>
      </c>
      <c r="BO194" s="180">
        <v>1366244</v>
      </c>
      <c r="BP194" s="180">
        <v>1523108</v>
      </c>
      <c r="BQ194" s="180">
        <v>0</v>
      </c>
      <c r="BR194" s="180">
        <v>0</v>
      </c>
      <c r="BS194" s="180">
        <v>0</v>
      </c>
      <c r="BT194" s="180">
        <v>0</v>
      </c>
      <c r="BU194" s="180">
        <v>0</v>
      </c>
      <c r="BV194" s="180">
        <v>0</v>
      </c>
      <c r="BW194" s="180">
        <v>0</v>
      </c>
      <c r="BX194" s="180">
        <v>0</v>
      </c>
      <c r="BY194" s="180">
        <v>5112</v>
      </c>
      <c r="BZ194" s="180">
        <v>0</v>
      </c>
      <c r="CA194" s="180">
        <v>0</v>
      </c>
      <c r="CB194" s="180">
        <v>95</v>
      </c>
      <c r="CC194" s="180">
        <v>0</v>
      </c>
      <c r="CD194" s="180">
        <v>0</v>
      </c>
    </row>
    <row r="195" spans="1:82" x14ac:dyDescent="0.3">
      <c r="A195" s="180">
        <v>520</v>
      </c>
      <c r="C195" s="180"/>
      <c r="D195" s="180">
        <v>183193</v>
      </c>
      <c r="E195" s="180">
        <v>292600</v>
      </c>
      <c r="F195" s="180">
        <v>0</v>
      </c>
      <c r="G195" s="180">
        <v>331080</v>
      </c>
      <c r="H195" s="180">
        <v>197014</v>
      </c>
      <c r="I195" s="180">
        <v>16381</v>
      </c>
      <c r="J195" s="180">
        <v>0</v>
      </c>
      <c r="K195" s="180">
        <v>151355</v>
      </c>
      <c r="L195" s="180">
        <v>1024387</v>
      </c>
      <c r="M195" s="180">
        <v>0</v>
      </c>
      <c r="N195" s="180">
        <v>0</v>
      </c>
      <c r="O195" s="180">
        <v>0</v>
      </c>
      <c r="P195" s="180">
        <v>116450</v>
      </c>
      <c r="Q195" s="180">
        <v>211685</v>
      </c>
      <c r="R195" s="180">
        <v>0</v>
      </c>
      <c r="S195" s="180">
        <v>132491</v>
      </c>
      <c r="T195" s="180">
        <v>74948</v>
      </c>
      <c r="U195" s="180">
        <v>46981</v>
      </c>
      <c r="V195" s="180">
        <v>597002</v>
      </c>
      <c r="W195" s="180">
        <v>0</v>
      </c>
      <c r="X195" s="180">
        <v>0</v>
      </c>
      <c r="Y195" s="180">
        <v>281009</v>
      </c>
      <c r="Z195" s="180">
        <v>1283317</v>
      </c>
      <c r="AA195" s="180">
        <v>69505</v>
      </c>
      <c r="AB195" s="180">
        <v>70020</v>
      </c>
      <c r="AC195" s="180">
        <v>0</v>
      </c>
      <c r="AD195" s="180">
        <v>0</v>
      </c>
      <c r="AE195" s="180">
        <v>0</v>
      </c>
      <c r="AF195" s="180">
        <v>3044887</v>
      </c>
      <c r="AG195" s="180">
        <v>0</v>
      </c>
      <c r="AH195" s="180">
        <v>43497</v>
      </c>
      <c r="AI195" s="180">
        <v>51387</v>
      </c>
      <c r="AJ195" s="180">
        <v>71782</v>
      </c>
      <c r="AK195" s="180">
        <v>5375</v>
      </c>
      <c r="AL195" s="180">
        <v>0</v>
      </c>
      <c r="AM195" s="180">
        <v>0</v>
      </c>
      <c r="AN195" s="180">
        <v>355431</v>
      </c>
      <c r="AO195" s="180">
        <v>0</v>
      </c>
      <c r="AP195" s="180">
        <v>554366</v>
      </c>
      <c r="AQ195" s="180">
        <v>0</v>
      </c>
      <c r="AR195" s="180">
        <v>0</v>
      </c>
      <c r="AS195" s="180">
        <v>0</v>
      </c>
      <c r="AT195" s="180">
        <v>102454</v>
      </c>
      <c r="AU195" s="180">
        <v>4014885</v>
      </c>
      <c r="AV195" s="180">
        <v>9429923</v>
      </c>
      <c r="AW195" s="180">
        <v>122229</v>
      </c>
      <c r="AX195" s="180">
        <v>0</v>
      </c>
      <c r="AY195" s="180">
        <v>44586</v>
      </c>
      <c r="AZ195" s="180">
        <v>90772</v>
      </c>
      <c r="BA195" s="180">
        <v>0</v>
      </c>
      <c r="BB195" s="180">
        <v>483986</v>
      </c>
      <c r="BC195" s="180">
        <v>140536</v>
      </c>
      <c r="BD195" s="180">
        <v>0</v>
      </c>
      <c r="BE195" s="180">
        <v>36977</v>
      </c>
      <c r="BF195" s="180">
        <v>1140728</v>
      </c>
      <c r="BG195" s="180">
        <v>0</v>
      </c>
      <c r="BH195" s="180">
        <v>1027856</v>
      </c>
      <c r="BI195" s="180">
        <v>188583</v>
      </c>
      <c r="BJ195" s="180">
        <v>0</v>
      </c>
      <c r="BK195" s="180">
        <v>0</v>
      </c>
      <c r="BL195" s="180">
        <v>1364173</v>
      </c>
      <c r="BM195" s="180">
        <v>2838491</v>
      </c>
      <c r="BN195" s="180">
        <v>748769</v>
      </c>
      <c r="BO195" s="180">
        <v>572756</v>
      </c>
      <c r="BP195" s="180">
        <v>0</v>
      </c>
      <c r="BQ195" s="180">
        <v>90959</v>
      </c>
      <c r="BR195" s="180">
        <v>838991</v>
      </c>
      <c r="BS195" s="180">
        <v>0</v>
      </c>
      <c r="BT195" s="180">
        <v>0</v>
      </c>
      <c r="BU195" s="180">
        <v>136277</v>
      </c>
      <c r="BV195" s="180">
        <v>0</v>
      </c>
      <c r="BW195" s="180">
        <v>489808</v>
      </c>
      <c r="BX195" s="180">
        <v>0</v>
      </c>
      <c r="BY195" s="180">
        <v>0</v>
      </c>
      <c r="BZ195" s="180">
        <v>897045</v>
      </c>
      <c r="CA195" s="180">
        <v>0</v>
      </c>
      <c r="CB195" s="180">
        <v>29846</v>
      </c>
      <c r="CC195" s="180">
        <v>0</v>
      </c>
      <c r="CD195" s="180">
        <v>0</v>
      </c>
    </row>
    <row r="196" spans="1:82" x14ac:dyDescent="0.3">
      <c r="A196" s="180">
        <v>521</v>
      </c>
      <c r="C196" s="180"/>
      <c r="D196" s="180">
        <v>0</v>
      </c>
      <c r="E196" s="180">
        <v>0</v>
      </c>
      <c r="F196" s="180">
        <v>0</v>
      </c>
      <c r="G196" s="180">
        <v>0</v>
      </c>
      <c r="H196" s="180">
        <v>0</v>
      </c>
      <c r="I196" s="180">
        <v>0</v>
      </c>
      <c r="J196" s="180">
        <v>0</v>
      </c>
      <c r="K196" s="180">
        <v>0</v>
      </c>
      <c r="L196" s="180">
        <v>0</v>
      </c>
      <c r="M196" s="180">
        <v>0</v>
      </c>
      <c r="N196" s="180">
        <v>0</v>
      </c>
      <c r="O196" s="180">
        <v>0</v>
      </c>
      <c r="P196" s="180">
        <v>0</v>
      </c>
      <c r="Q196" s="180">
        <v>0</v>
      </c>
      <c r="R196" s="180">
        <v>0</v>
      </c>
      <c r="S196" s="180">
        <v>0</v>
      </c>
      <c r="T196" s="180">
        <v>0</v>
      </c>
      <c r="U196" s="180">
        <v>0</v>
      </c>
      <c r="V196" s="180">
        <v>0</v>
      </c>
      <c r="W196" s="180">
        <v>0</v>
      </c>
      <c r="X196" s="180">
        <v>0</v>
      </c>
      <c r="Y196" s="180">
        <v>0</v>
      </c>
      <c r="Z196" s="180">
        <v>3128335</v>
      </c>
      <c r="AA196" s="180">
        <v>0</v>
      </c>
      <c r="AB196" s="180">
        <v>0</v>
      </c>
      <c r="AC196" s="180">
        <v>0</v>
      </c>
      <c r="AD196" s="180">
        <v>0</v>
      </c>
      <c r="AE196" s="180">
        <v>0</v>
      </c>
      <c r="AF196" s="180">
        <v>0</v>
      </c>
      <c r="AG196" s="180">
        <v>0</v>
      </c>
      <c r="AH196" s="180">
        <v>0</v>
      </c>
      <c r="AI196" s="180">
        <v>0</v>
      </c>
      <c r="AJ196" s="180">
        <v>0</v>
      </c>
      <c r="AK196" s="180">
        <v>0</v>
      </c>
      <c r="AL196" s="180">
        <v>0</v>
      </c>
      <c r="AM196" s="180">
        <v>190993</v>
      </c>
      <c r="AN196" s="180">
        <v>297516</v>
      </c>
      <c r="AO196" s="180">
        <v>0</v>
      </c>
      <c r="AP196" s="180">
        <v>0</v>
      </c>
      <c r="AQ196" s="180">
        <v>0</v>
      </c>
      <c r="AR196" s="180">
        <v>0</v>
      </c>
      <c r="AS196" s="180">
        <v>0</v>
      </c>
      <c r="AT196" s="180">
        <v>0</v>
      </c>
      <c r="AU196" s="180">
        <v>15785756</v>
      </c>
      <c r="AV196" s="180">
        <v>0</v>
      </c>
      <c r="AW196" s="180">
        <v>0</v>
      </c>
      <c r="AX196" s="180">
        <v>0</v>
      </c>
      <c r="AY196" s="180">
        <v>0</v>
      </c>
      <c r="AZ196" s="180">
        <v>0</v>
      </c>
      <c r="BA196" s="180">
        <v>0</v>
      </c>
      <c r="BB196" s="180">
        <v>0</v>
      </c>
      <c r="BC196" s="180">
        <v>0</v>
      </c>
      <c r="BD196" s="180">
        <v>0</v>
      </c>
      <c r="BE196" s="180">
        <v>0</v>
      </c>
      <c r="BF196" s="180">
        <v>0</v>
      </c>
      <c r="BG196" s="180">
        <v>0</v>
      </c>
      <c r="BH196" s="180">
        <v>0</v>
      </c>
      <c r="BI196" s="180">
        <v>0</v>
      </c>
      <c r="BJ196" s="180">
        <v>0</v>
      </c>
      <c r="BK196" s="180">
        <v>0</v>
      </c>
      <c r="BL196" s="180">
        <v>0</v>
      </c>
      <c r="BM196" s="180">
        <v>0</v>
      </c>
      <c r="BN196" s="180">
        <v>0</v>
      </c>
      <c r="BO196" s="180">
        <v>2189233</v>
      </c>
      <c r="BP196" s="180">
        <v>11076703</v>
      </c>
      <c r="BQ196" s="180">
        <v>0</v>
      </c>
      <c r="BR196" s="180">
        <v>0</v>
      </c>
      <c r="BS196" s="180">
        <v>0</v>
      </c>
      <c r="BT196" s="180">
        <v>0</v>
      </c>
      <c r="BU196" s="180">
        <v>0</v>
      </c>
      <c r="BV196" s="180">
        <v>28838</v>
      </c>
      <c r="BW196" s="180">
        <v>3681</v>
      </c>
      <c r="BX196" s="180">
        <v>0</v>
      </c>
      <c r="BY196" s="180">
        <v>3612950</v>
      </c>
      <c r="BZ196" s="180">
        <v>0</v>
      </c>
      <c r="CA196" s="180">
        <v>0</v>
      </c>
      <c r="CB196" s="180">
        <v>0</v>
      </c>
      <c r="CC196" s="180">
        <v>0</v>
      </c>
      <c r="CD196" s="180">
        <v>0</v>
      </c>
    </row>
    <row r="197" spans="1:82" x14ac:dyDescent="0.3">
      <c r="A197" s="180">
        <v>522</v>
      </c>
      <c r="C197" s="180"/>
      <c r="D197" s="180">
        <v>0</v>
      </c>
      <c r="E197" s="180">
        <v>18635</v>
      </c>
      <c r="F197" s="180">
        <v>0</v>
      </c>
      <c r="G197" s="180">
        <v>13420</v>
      </c>
      <c r="H197" s="180">
        <v>650</v>
      </c>
      <c r="I197" s="180">
        <v>0</v>
      </c>
      <c r="J197" s="180">
        <v>0</v>
      </c>
      <c r="K197" s="180">
        <v>0</v>
      </c>
      <c r="L197" s="180">
        <v>143549</v>
      </c>
      <c r="M197" s="180">
        <v>0</v>
      </c>
      <c r="N197" s="180">
        <v>0</v>
      </c>
      <c r="O197" s="180">
        <v>0</v>
      </c>
      <c r="P197" s="180">
        <v>2304</v>
      </c>
      <c r="Q197" s="180">
        <v>1178423</v>
      </c>
      <c r="R197" s="180">
        <v>0</v>
      </c>
      <c r="S197" s="180">
        <v>0</v>
      </c>
      <c r="T197" s="180">
        <v>31673</v>
      </c>
      <c r="U197" s="180">
        <v>11981</v>
      </c>
      <c r="V197" s="180">
        <v>68771</v>
      </c>
      <c r="W197" s="180">
        <v>0</v>
      </c>
      <c r="X197" s="180">
        <v>0</v>
      </c>
      <c r="Y197" s="180">
        <v>5938</v>
      </c>
      <c r="Z197" s="180">
        <v>229413</v>
      </c>
      <c r="AA197" s="180">
        <v>0</v>
      </c>
      <c r="AB197" s="180">
        <v>19056</v>
      </c>
      <c r="AC197" s="180">
        <v>0</v>
      </c>
      <c r="AD197" s="180">
        <v>0</v>
      </c>
      <c r="AE197" s="180">
        <v>0</v>
      </c>
      <c r="AF197" s="180">
        <v>3947211</v>
      </c>
      <c r="AG197" s="180">
        <v>0</v>
      </c>
      <c r="AH197" s="180">
        <v>2230</v>
      </c>
      <c r="AI197" s="180">
        <v>41899</v>
      </c>
      <c r="AJ197" s="180">
        <v>0</v>
      </c>
      <c r="AK197" s="180">
        <v>0</v>
      </c>
      <c r="AL197" s="180">
        <v>0</v>
      </c>
      <c r="AM197" s="180">
        <v>0</v>
      </c>
      <c r="AN197" s="180">
        <v>144274</v>
      </c>
      <c r="AO197" s="180">
        <v>0</v>
      </c>
      <c r="AP197" s="180">
        <v>137157</v>
      </c>
      <c r="AQ197" s="180">
        <v>0</v>
      </c>
      <c r="AR197" s="180">
        <v>0</v>
      </c>
      <c r="AS197" s="180">
        <v>0</v>
      </c>
      <c r="AT197" s="180">
        <v>0</v>
      </c>
      <c r="AU197" s="180">
        <v>3978847</v>
      </c>
      <c r="AV197" s="180">
        <v>1347839</v>
      </c>
      <c r="AW197" s="180">
        <v>41791</v>
      </c>
      <c r="AX197" s="180">
        <v>4336</v>
      </c>
      <c r="AY197" s="180">
        <v>19098</v>
      </c>
      <c r="AZ197" s="180">
        <v>0</v>
      </c>
      <c r="BA197" s="180">
        <v>0</v>
      </c>
      <c r="BB197" s="180">
        <v>138063</v>
      </c>
      <c r="BC197" s="180">
        <v>905</v>
      </c>
      <c r="BD197" s="180">
        <v>0</v>
      </c>
      <c r="BE197" s="180">
        <v>2735</v>
      </c>
      <c r="BF197" s="180">
        <v>368756</v>
      </c>
      <c r="BG197" s="180">
        <v>0</v>
      </c>
      <c r="BH197" s="180">
        <v>231811</v>
      </c>
      <c r="BI197" s="180">
        <v>12809</v>
      </c>
      <c r="BJ197" s="180">
        <v>0</v>
      </c>
      <c r="BK197" s="180">
        <v>0</v>
      </c>
      <c r="BL197" s="180">
        <v>310128</v>
      </c>
      <c r="BM197" s="180">
        <v>759424</v>
      </c>
      <c r="BN197" s="180">
        <v>24553</v>
      </c>
      <c r="BO197" s="180">
        <v>1333119</v>
      </c>
      <c r="BP197" s="180">
        <v>507125</v>
      </c>
      <c r="BQ197" s="180">
        <v>0</v>
      </c>
      <c r="BR197" s="180">
        <v>82490</v>
      </c>
      <c r="BS197" s="180">
        <v>0</v>
      </c>
      <c r="BT197" s="180">
        <v>0</v>
      </c>
      <c r="BU197" s="180">
        <v>282</v>
      </c>
      <c r="BV197" s="180">
        <v>0</v>
      </c>
      <c r="BW197" s="180">
        <v>70578</v>
      </c>
      <c r="BX197" s="180">
        <v>0</v>
      </c>
      <c r="BY197" s="180">
        <v>516922</v>
      </c>
      <c r="BZ197" s="180">
        <v>52792</v>
      </c>
      <c r="CA197" s="180">
        <v>0</v>
      </c>
      <c r="CB197" s="180">
        <v>4657</v>
      </c>
      <c r="CC197" s="180">
        <v>0</v>
      </c>
      <c r="CD197" s="180">
        <v>0</v>
      </c>
    </row>
    <row r="198" spans="1:82" s="968" customFormat="1" x14ac:dyDescent="0.3">
      <c r="B198" s="968" t="s">
        <v>2969</v>
      </c>
    </row>
    <row r="199" spans="1:82" s="968" customFormat="1" x14ac:dyDescent="0.3">
      <c r="B199" s="968" t="s">
        <v>2969</v>
      </c>
    </row>
    <row r="200" spans="1:82" s="646" customFormat="1" x14ac:dyDescent="0.3">
      <c r="A200" s="646">
        <v>523</v>
      </c>
      <c r="B200" s="180"/>
      <c r="C200" s="180"/>
      <c r="D200" s="180">
        <v>13968</v>
      </c>
      <c r="E200" s="180">
        <v>12758</v>
      </c>
      <c r="F200" s="180">
        <v>0</v>
      </c>
      <c r="G200" s="180">
        <v>412443</v>
      </c>
      <c r="H200" s="180">
        <v>0</v>
      </c>
      <c r="I200" s="180">
        <v>0</v>
      </c>
      <c r="J200" s="180">
        <v>0</v>
      </c>
      <c r="K200" s="180">
        <v>0</v>
      </c>
      <c r="L200" s="180">
        <v>0</v>
      </c>
      <c r="M200" s="180">
        <v>0</v>
      </c>
      <c r="N200" s="180">
        <v>0</v>
      </c>
      <c r="O200" s="180">
        <v>0</v>
      </c>
      <c r="P200" s="180">
        <v>0</v>
      </c>
      <c r="Q200" s="180">
        <v>0</v>
      </c>
      <c r="R200" s="180">
        <v>0</v>
      </c>
      <c r="S200" s="180">
        <v>0</v>
      </c>
      <c r="T200" s="180">
        <v>97422</v>
      </c>
      <c r="U200" s="180">
        <v>0</v>
      </c>
      <c r="V200" s="180">
        <v>179878</v>
      </c>
      <c r="W200" s="180">
        <v>0</v>
      </c>
      <c r="X200" s="180">
        <v>0</v>
      </c>
      <c r="Y200" s="180">
        <v>0</v>
      </c>
      <c r="Z200" s="180">
        <v>0</v>
      </c>
      <c r="AA200" s="180">
        <v>0</v>
      </c>
      <c r="AB200" s="180">
        <v>0</v>
      </c>
      <c r="AC200" s="180">
        <v>0</v>
      </c>
      <c r="AD200" s="180">
        <v>0</v>
      </c>
      <c r="AE200" s="180">
        <v>0</v>
      </c>
      <c r="AF200" s="180">
        <v>41493325</v>
      </c>
      <c r="AG200" s="180">
        <v>0</v>
      </c>
      <c r="AH200" s="180">
        <v>0</v>
      </c>
      <c r="AI200" s="180">
        <v>37055</v>
      </c>
      <c r="AJ200" s="180">
        <v>0</v>
      </c>
      <c r="AK200" s="180">
        <v>0</v>
      </c>
      <c r="AL200" s="180">
        <v>0</v>
      </c>
      <c r="AM200" s="180">
        <v>0</v>
      </c>
      <c r="AN200" s="180">
        <v>7953313</v>
      </c>
      <c r="AO200" s="180">
        <v>0</v>
      </c>
      <c r="AP200" s="180">
        <v>0</v>
      </c>
      <c r="AQ200" s="180">
        <v>0</v>
      </c>
      <c r="AR200" s="180">
        <v>0</v>
      </c>
      <c r="AS200" s="180">
        <v>0</v>
      </c>
      <c r="AT200" s="180">
        <v>371872</v>
      </c>
      <c r="AU200" s="180">
        <v>112792080</v>
      </c>
      <c r="AV200" s="180">
        <v>3198043</v>
      </c>
      <c r="AW200" s="180">
        <v>0</v>
      </c>
      <c r="AX200" s="180">
        <v>2257615</v>
      </c>
      <c r="AY200" s="180">
        <v>172743</v>
      </c>
      <c r="AZ200" s="180">
        <v>0</v>
      </c>
      <c r="BA200" s="180">
        <v>0</v>
      </c>
      <c r="BB200" s="180">
        <v>81297</v>
      </c>
      <c r="BC200" s="180">
        <v>0</v>
      </c>
      <c r="BD200" s="180">
        <v>0</v>
      </c>
      <c r="BE200" s="180">
        <v>0</v>
      </c>
      <c r="BF200" s="180">
        <v>702076</v>
      </c>
      <c r="BG200" s="180">
        <v>0</v>
      </c>
      <c r="BH200" s="180">
        <v>0</v>
      </c>
      <c r="BI200" s="180">
        <v>0</v>
      </c>
      <c r="BJ200" s="180">
        <v>0</v>
      </c>
      <c r="BK200" s="180">
        <v>0</v>
      </c>
      <c r="BL200" s="180">
        <v>20224888</v>
      </c>
      <c r="BM200" s="180">
        <v>882425</v>
      </c>
      <c r="BN200" s="180">
        <v>1700</v>
      </c>
      <c r="BO200" s="180">
        <v>25137667</v>
      </c>
      <c r="BP200" s="180">
        <v>49872629</v>
      </c>
      <c r="BQ200" s="180">
        <v>857</v>
      </c>
      <c r="BR200" s="180">
        <v>0</v>
      </c>
      <c r="BS200" s="180">
        <v>0</v>
      </c>
      <c r="BT200" s="180">
        <v>0</v>
      </c>
      <c r="BU200" s="180">
        <v>0</v>
      </c>
      <c r="BV200" s="180">
        <v>0</v>
      </c>
      <c r="BW200" s="180">
        <v>0</v>
      </c>
      <c r="BX200" s="180">
        <v>0</v>
      </c>
      <c r="BY200" s="180">
        <v>87748</v>
      </c>
      <c r="BZ200" s="180">
        <v>0</v>
      </c>
      <c r="CA200" s="646">
        <v>0</v>
      </c>
      <c r="CB200" s="646">
        <v>117970</v>
      </c>
      <c r="CC200" s="646">
        <v>0</v>
      </c>
      <c r="CD200" s="646">
        <v>0</v>
      </c>
    </row>
    <row r="201" spans="1:82" s="646" customFormat="1" x14ac:dyDescent="0.3">
      <c r="A201" s="646">
        <v>524</v>
      </c>
      <c r="B201" s="180"/>
      <c r="C201" s="180"/>
      <c r="D201" s="180">
        <v>2601690</v>
      </c>
      <c r="E201" s="180">
        <v>6740385</v>
      </c>
      <c r="F201" s="180">
        <v>0</v>
      </c>
      <c r="G201" s="180">
        <v>6251772</v>
      </c>
      <c r="H201" s="180">
        <v>3509863</v>
      </c>
      <c r="I201" s="180">
        <v>764916</v>
      </c>
      <c r="J201" s="180">
        <v>0</v>
      </c>
      <c r="K201" s="180">
        <v>1755507</v>
      </c>
      <c r="L201" s="180">
        <v>17627508</v>
      </c>
      <c r="M201" s="180">
        <v>0</v>
      </c>
      <c r="N201" s="180">
        <v>0</v>
      </c>
      <c r="O201" s="180">
        <v>0</v>
      </c>
      <c r="P201" s="180">
        <v>314378</v>
      </c>
      <c r="Q201" s="180">
        <v>25788861</v>
      </c>
      <c r="R201" s="180">
        <v>0</v>
      </c>
      <c r="S201" s="180">
        <v>3095605</v>
      </c>
      <c r="T201" s="180">
        <v>2468814</v>
      </c>
      <c r="U201" s="180">
        <v>1155919</v>
      </c>
      <c r="V201" s="180">
        <v>11817065</v>
      </c>
      <c r="W201" s="180">
        <v>0</v>
      </c>
      <c r="X201" s="180">
        <v>0</v>
      </c>
      <c r="Y201" s="180">
        <v>5669432</v>
      </c>
      <c r="Z201" s="180">
        <v>8316848</v>
      </c>
      <c r="AA201" s="180">
        <v>1233921</v>
      </c>
      <c r="AB201" s="180">
        <v>1218050</v>
      </c>
      <c r="AC201" s="180">
        <v>0</v>
      </c>
      <c r="AD201" s="180">
        <v>0</v>
      </c>
      <c r="AE201" s="180">
        <v>0</v>
      </c>
      <c r="AF201" s="180">
        <v>82844342</v>
      </c>
      <c r="AG201" s="180">
        <v>0</v>
      </c>
      <c r="AH201" s="180">
        <v>1557753</v>
      </c>
      <c r="AI201" s="180">
        <v>2086477</v>
      </c>
      <c r="AJ201" s="180">
        <v>1490069</v>
      </c>
      <c r="AK201" s="180">
        <v>150502</v>
      </c>
      <c r="AL201" s="180">
        <v>0</v>
      </c>
      <c r="AM201" s="180">
        <v>0</v>
      </c>
      <c r="AN201" s="180">
        <v>8771399</v>
      </c>
      <c r="AO201" s="180">
        <v>0</v>
      </c>
      <c r="AP201" s="180">
        <v>14552051</v>
      </c>
      <c r="AQ201" s="180">
        <v>0</v>
      </c>
      <c r="AR201" s="180">
        <v>0</v>
      </c>
      <c r="AS201" s="180">
        <v>0</v>
      </c>
      <c r="AT201" s="180">
        <v>1392754</v>
      </c>
      <c r="AU201" s="180">
        <v>38806920</v>
      </c>
      <c r="AV201" s="180">
        <v>173829357</v>
      </c>
      <c r="AW201" s="180">
        <v>3636906</v>
      </c>
      <c r="AX201" s="180">
        <v>0</v>
      </c>
      <c r="AY201" s="180">
        <v>1831537</v>
      </c>
      <c r="AZ201" s="180">
        <v>1389913</v>
      </c>
      <c r="BA201" s="180">
        <v>0</v>
      </c>
      <c r="BB201" s="180">
        <v>14737388</v>
      </c>
      <c r="BC201" s="180">
        <v>1405363</v>
      </c>
      <c r="BD201" s="180">
        <v>0</v>
      </c>
      <c r="BE201" s="180">
        <v>996017</v>
      </c>
      <c r="BF201" s="180">
        <v>13770401</v>
      </c>
      <c r="BG201" s="180">
        <v>0</v>
      </c>
      <c r="BH201" s="180">
        <v>23723141</v>
      </c>
      <c r="BI201" s="180">
        <v>5230214</v>
      </c>
      <c r="BJ201" s="180">
        <v>0</v>
      </c>
      <c r="BK201" s="180">
        <v>0</v>
      </c>
      <c r="BL201" s="180">
        <v>20591671</v>
      </c>
      <c r="BM201" s="180">
        <v>45816587</v>
      </c>
      <c r="BN201" s="180">
        <v>12035848</v>
      </c>
      <c r="BO201" s="180">
        <v>19296230</v>
      </c>
      <c r="BP201" s="180">
        <v>0</v>
      </c>
      <c r="BQ201" s="180">
        <v>1046462</v>
      </c>
      <c r="BR201" s="180">
        <v>12650124</v>
      </c>
      <c r="BS201" s="180">
        <v>0</v>
      </c>
      <c r="BT201" s="180">
        <v>0</v>
      </c>
      <c r="BU201" s="180">
        <v>2543073</v>
      </c>
      <c r="BV201" s="180">
        <v>0</v>
      </c>
      <c r="BW201" s="180">
        <v>7757292</v>
      </c>
      <c r="BX201" s="180">
        <v>0</v>
      </c>
      <c r="BY201" s="180">
        <v>0</v>
      </c>
      <c r="BZ201" s="180">
        <v>0</v>
      </c>
      <c r="CA201" s="646">
        <v>0</v>
      </c>
      <c r="CB201" s="646">
        <v>1277036</v>
      </c>
      <c r="CC201" s="646">
        <v>0</v>
      </c>
      <c r="CD201" s="646">
        <v>0</v>
      </c>
    </row>
    <row r="202" spans="1:82" x14ac:dyDescent="0.3">
      <c r="A202" s="180">
        <v>525</v>
      </c>
      <c r="C202" s="180"/>
      <c r="D202" s="180">
        <v>0</v>
      </c>
      <c r="E202" s="180">
        <v>0</v>
      </c>
      <c r="F202" s="180">
        <v>0</v>
      </c>
      <c r="G202" s="180">
        <v>0</v>
      </c>
      <c r="H202" s="180">
        <v>0</v>
      </c>
      <c r="I202" s="180">
        <v>0</v>
      </c>
      <c r="J202" s="180">
        <v>0</v>
      </c>
      <c r="K202" s="180">
        <v>0</v>
      </c>
      <c r="L202" s="180">
        <v>0</v>
      </c>
      <c r="M202" s="180">
        <v>0</v>
      </c>
      <c r="N202" s="180">
        <v>0</v>
      </c>
      <c r="O202" s="180">
        <v>0</v>
      </c>
      <c r="P202" s="180">
        <v>0</v>
      </c>
      <c r="Q202" s="180">
        <v>0</v>
      </c>
      <c r="R202" s="180">
        <v>0</v>
      </c>
      <c r="S202" s="180">
        <v>0</v>
      </c>
      <c r="T202" s="180">
        <v>0</v>
      </c>
      <c r="U202" s="180">
        <v>0</v>
      </c>
      <c r="V202" s="180">
        <v>0</v>
      </c>
      <c r="W202" s="180">
        <v>0</v>
      </c>
      <c r="X202" s="180">
        <v>0</v>
      </c>
      <c r="Y202" s="180">
        <v>0</v>
      </c>
      <c r="Z202" s="180">
        <v>38230064</v>
      </c>
      <c r="AA202" s="180">
        <v>0</v>
      </c>
      <c r="AB202" s="180">
        <v>0</v>
      </c>
      <c r="AC202" s="180">
        <v>0</v>
      </c>
      <c r="AD202" s="180">
        <v>0</v>
      </c>
      <c r="AE202" s="180">
        <v>0</v>
      </c>
      <c r="AF202" s="180">
        <v>0</v>
      </c>
      <c r="AG202" s="180">
        <v>0</v>
      </c>
      <c r="AH202" s="180">
        <v>0</v>
      </c>
      <c r="AI202" s="180">
        <v>0</v>
      </c>
      <c r="AJ202" s="180">
        <v>0</v>
      </c>
      <c r="AK202" s="180">
        <v>0</v>
      </c>
      <c r="AL202" s="180">
        <v>0</v>
      </c>
      <c r="AM202" s="180">
        <v>933095</v>
      </c>
      <c r="AN202" s="180">
        <v>5033326</v>
      </c>
      <c r="AO202" s="180">
        <v>0</v>
      </c>
      <c r="AP202" s="180">
        <v>0</v>
      </c>
      <c r="AQ202" s="180">
        <v>0</v>
      </c>
      <c r="AR202" s="180">
        <v>0</v>
      </c>
      <c r="AS202" s="180">
        <v>0</v>
      </c>
      <c r="AT202" s="180">
        <v>0</v>
      </c>
      <c r="AU202" s="180">
        <v>311805122</v>
      </c>
      <c r="AV202" s="180">
        <v>0</v>
      </c>
      <c r="AW202" s="180">
        <v>0</v>
      </c>
      <c r="AX202" s="180">
        <v>0</v>
      </c>
      <c r="AY202" s="180">
        <v>0</v>
      </c>
      <c r="AZ202" s="180">
        <v>0</v>
      </c>
      <c r="BA202" s="180">
        <v>0</v>
      </c>
      <c r="BB202" s="180">
        <v>0</v>
      </c>
      <c r="BC202" s="180">
        <v>0</v>
      </c>
      <c r="BD202" s="180">
        <v>0</v>
      </c>
      <c r="BE202" s="180">
        <v>0</v>
      </c>
      <c r="BF202" s="180">
        <v>0</v>
      </c>
      <c r="BG202" s="180">
        <v>0</v>
      </c>
      <c r="BH202" s="180">
        <v>0</v>
      </c>
      <c r="BI202" s="180">
        <v>0</v>
      </c>
      <c r="BJ202" s="180">
        <v>0</v>
      </c>
      <c r="BK202" s="180">
        <v>0</v>
      </c>
      <c r="BL202" s="180">
        <v>0</v>
      </c>
      <c r="BM202" s="180">
        <v>0</v>
      </c>
      <c r="BN202" s="180">
        <v>0</v>
      </c>
      <c r="BO202" s="180">
        <v>43452653</v>
      </c>
      <c r="BP202" s="180">
        <v>203500755</v>
      </c>
      <c r="BQ202" s="180">
        <v>0</v>
      </c>
      <c r="BR202" s="180">
        <v>0</v>
      </c>
      <c r="BS202" s="180">
        <v>0</v>
      </c>
      <c r="BT202" s="180">
        <v>0</v>
      </c>
      <c r="BU202" s="180">
        <v>0</v>
      </c>
      <c r="BV202" s="180">
        <v>28838</v>
      </c>
      <c r="BW202" s="180">
        <v>58602</v>
      </c>
      <c r="BX202" s="180">
        <v>0</v>
      </c>
      <c r="BY202" s="180">
        <v>43325829</v>
      </c>
      <c r="BZ202" s="180">
        <v>0</v>
      </c>
      <c r="CA202" s="180">
        <v>0</v>
      </c>
      <c r="CB202" s="180">
        <v>0</v>
      </c>
      <c r="CC202" s="180">
        <v>0</v>
      </c>
      <c r="CD202" s="180">
        <v>0</v>
      </c>
    </row>
    <row r="203" spans="1:82" x14ac:dyDescent="0.3">
      <c r="A203" s="180">
        <v>526</v>
      </c>
      <c r="C203" s="180"/>
      <c r="D203" s="180">
        <v>188865</v>
      </c>
      <c r="E203" s="180">
        <v>681220</v>
      </c>
      <c r="F203" s="180">
        <v>0</v>
      </c>
      <c r="G203" s="180">
        <v>555242</v>
      </c>
      <c r="H203" s="180">
        <v>38107</v>
      </c>
      <c r="I203" s="180">
        <v>0</v>
      </c>
      <c r="J203" s="180">
        <v>0</v>
      </c>
      <c r="K203" s="180">
        <v>0</v>
      </c>
      <c r="L203" s="180">
        <v>1671647</v>
      </c>
      <c r="M203" s="180">
        <v>0</v>
      </c>
      <c r="N203" s="180">
        <v>0</v>
      </c>
      <c r="O203" s="180">
        <v>0</v>
      </c>
      <c r="P203" s="180">
        <v>6615</v>
      </c>
      <c r="Q203" s="180">
        <v>6011566</v>
      </c>
      <c r="R203" s="180">
        <v>0</v>
      </c>
      <c r="S203" s="180">
        <v>110299</v>
      </c>
      <c r="T203" s="180">
        <v>453633</v>
      </c>
      <c r="U203" s="180">
        <v>129838</v>
      </c>
      <c r="V203" s="180">
        <v>1409822</v>
      </c>
      <c r="W203" s="180">
        <v>0</v>
      </c>
      <c r="X203" s="180">
        <v>0</v>
      </c>
      <c r="Y203" s="180">
        <v>309020</v>
      </c>
      <c r="Z203" s="180">
        <v>1922866</v>
      </c>
      <c r="AA203" s="180">
        <v>0</v>
      </c>
      <c r="AB203" s="180">
        <v>308151</v>
      </c>
      <c r="AC203" s="180">
        <v>0</v>
      </c>
      <c r="AD203" s="180">
        <v>0</v>
      </c>
      <c r="AE203" s="180">
        <v>0</v>
      </c>
      <c r="AF203" s="180">
        <v>17482832</v>
      </c>
      <c r="AG203" s="180">
        <v>0</v>
      </c>
      <c r="AH203" s="180">
        <v>76847</v>
      </c>
      <c r="AI203" s="180">
        <v>305720</v>
      </c>
      <c r="AJ203" s="180">
        <v>0</v>
      </c>
      <c r="AK203" s="180">
        <v>3358</v>
      </c>
      <c r="AL203" s="180">
        <v>0</v>
      </c>
      <c r="AM203" s="180">
        <v>0</v>
      </c>
      <c r="AN203" s="180">
        <v>1745156</v>
      </c>
      <c r="AO203" s="180">
        <v>0</v>
      </c>
      <c r="AP203" s="180">
        <v>1125850</v>
      </c>
      <c r="AQ203" s="180">
        <v>0</v>
      </c>
      <c r="AR203" s="180">
        <v>0</v>
      </c>
      <c r="AS203" s="180">
        <v>0</v>
      </c>
      <c r="AT203" s="180">
        <v>15297</v>
      </c>
      <c r="AU203" s="180">
        <v>44640677</v>
      </c>
      <c r="AV203" s="180">
        <v>18056700</v>
      </c>
      <c r="AW203" s="180">
        <v>214225</v>
      </c>
      <c r="AX203" s="180">
        <v>172821</v>
      </c>
      <c r="AY203" s="180">
        <v>177468</v>
      </c>
      <c r="AZ203" s="180">
        <v>146277</v>
      </c>
      <c r="BA203" s="180">
        <v>0</v>
      </c>
      <c r="BB203" s="180">
        <v>1651763</v>
      </c>
      <c r="BC203" s="180">
        <v>5432</v>
      </c>
      <c r="BD203" s="180">
        <v>0</v>
      </c>
      <c r="BE203" s="180">
        <v>40368</v>
      </c>
      <c r="BF203" s="180">
        <v>1740264</v>
      </c>
      <c r="BG203" s="180">
        <v>0</v>
      </c>
      <c r="BH203" s="180">
        <v>1923541</v>
      </c>
      <c r="BI203" s="180">
        <v>270534</v>
      </c>
      <c r="BJ203" s="180">
        <v>0</v>
      </c>
      <c r="BK203" s="180">
        <v>0</v>
      </c>
      <c r="BL203" s="180">
        <v>4588968</v>
      </c>
      <c r="BM203" s="180">
        <v>16941176</v>
      </c>
      <c r="BN203" s="180">
        <v>524635</v>
      </c>
      <c r="BO203" s="180">
        <v>8245105</v>
      </c>
      <c r="BP203" s="180">
        <v>8496517</v>
      </c>
      <c r="BQ203" s="180">
        <v>72910</v>
      </c>
      <c r="BR203" s="180">
        <v>1067785</v>
      </c>
      <c r="BS203" s="180">
        <v>0</v>
      </c>
      <c r="BT203" s="180">
        <v>0</v>
      </c>
      <c r="BU203" s="180">
        <v>143491</v>
      </c>
      <c r="BV203" s="180">
        <v>0</v>
      </c>
      <c r="BW203" s="180">
        <v>442172</v>
      </c>
      <c r="BX203" s="180">
        <v>0</v>
      </c>
      <c r="BY203" s="180">
        <v>7557278</v>
      </c>
      <c r="BZ203" s="180">
        <v>0</v>
      </c>
      <c r="CA203" s="180">
        <v>0</v>
      </c>
      <c r="CB203" s="180">
        <v>25404</v>
      </c>
      <c r="CC203" s="180">
        <v>0</v>
      </c>
      <c r="CD203" s="180">
        <v>0</v>
      </c>
    </row>
    <row r="204" spans="1:82" s="968" customFormat="1" x14ac:dyDescent="0.3">
      <c r="B204" s="968" t="s">
        <v>2969</v>
      </c>
    </row>
    <row r="205" spans="1:82" s="968" customFormat="1" x14ac:dyDescent="0.3">
      <c r="B205" s="968" t="s">
        <v>2969</v>
      </c>
    </row>
    <row r="206" spans="1:82" s="968" customFormat="1" x14ac:dyDescent="0.3">
      <c r="B206" s="968" t="s">
        <v>2969</v>
      </c>
    </row>
    <row r="207" spans="1:82" s="968" customFormat="1" x14ac:dyDescent="0.3">
      <c r="B207" s="968" t="s">
        <v>2969</v>
      </c>
    </row>
    <row r="208" spans="1:82" x14ac:dyDescent="0.3">
      <c r="A208" s="180">
        <v>527</v>
      </c>
      <c r="C208" s="180"/>
      <c r="D208" s="180">
        <v>0</v>
      </c>
      <c r="E208" s="180">
        <v>0</v>
      </c>
      <c r="F208" s="180">
        <v>0</v>
      </c>
      <c r="G208" s="180">
        <v>0</v>
      </c>
      <c r="H208" s="180">
        <v>0</v>
      </c>
      <c r="I208" s="180">
        <v>0</v>
      </c>
      <c r="J208" s="180">
        <v>0</v>
      </c>
      <c r="K208" s="180">
        <v>0</v>
      </c>
      <c r="L208" s="180">
        <v>58900</v>
      </c>
      <c r="M208" s="180">
        <v>0</v>
      </c>
      <c r="N208" s="180">
        <v>0</v>
      </c>
      <c r="O208" s="180">
        <v>0</v>
      </c>
      <c r="P208" s="180">
        <v>0</v>
      </c>
      <c r="Q208" s="180">
        <v>115715</v>
      </c>
      <c r="R208" s="180">
        <v>0</v>
      </c>
      <c r="S208" s="180">
        <v>0</v>
      </c>
      <c r="T208" s="180">
        <v>0</v>
      </c>
      <c r="U208" s="180">
        <v>0</v>
      </c>
      <c r="V208" s="180">
        <v>0</v>
      </c>
      <c r="W208" s="180">
        <v>0</v>
      </c>
      <c r="X208" s="180">
        <v>0</v>
      </c>
      <c r="Y208" s="180">
        <v>137268</v>
      </c>
      <c r="Z208" s="180">
        <v>0</v>
      </c>
      <c r="AA208" s="180">
        <v>0</v>
      </c>
      <c r="AB208" s="180">
        <v>0</v>
      </c>
      <c r="AC208" s="180">
        <v>0</v>
      </c>
      <c r="AD208" s="180">
        <v>0</v>
      </c>
      <c r="AE208" s="180">
        <v>0</v>
      </c>
      <c r="AF208" s="180">
        <v>5153137</v>
      </c>
      <c r="AG208" s="180">
        <v>0</v>
      </c>
      <c r="AH208" s="180">
        <v>0</v>
      </c>
      <c r="AI208" s="180">
        <v>0</v>
      </c>
      <c r="AJ208" s="180">
        <v>0</v>
      </c>
      <c r="AK208" s="180">
        <v>0</v>
      </c>
      <c r="AL208" s="180">
        <v>0</v>
      </c>
      <c r="AM208" s="180">
        <v>0</v>
      </c>
      <c r="AN208" s="180">
        <v>0</v>
      </c>
      <c r="AO208" s="180">
        <v>0</v>
      </c>
      <c r="AP208" s="180">
        <v>47400</v>
      </c>
      <c r="AQ208" s="180">
        <v>0</v>
      </c>
      <c r="AR208" s="180">
        <v>0</v>
      </c>
      <c r="AS208" s="180">
        <v>0</v>
      </c>
      <c r="AT208" s="180">
        <v>0</v>
      </c>
      <c r="AU208" s="180">
        <v>0</v>
      </c>
      <c r="AV208" s="180">
        <v>10238853</v>
      </c>
      <c r="AW208" s="180">
        <v>0</v>
      </c>
      <c r="AX208" s="180">
        <v>0</v>
      </c>
      <c r="AY208" s="180">
        <v>0</v>
      </c>
      <c r="AZ208" s="180">
        <v>0</v>
      </c>
      <c r="BA208" s="180">
        <v>0</v>
      </c>
      <c r="BB208" s="180">
        <v>0</v>
      </c>
      <c r="BC208" s="180">
        <v>0</v>
      </c>
      <c r="BD208" s="180">
        <v>0</v>
      </c>
      <c r="BE208" s="180">
        <v>0</v>
      </c>
      <c r="BF208" s="180">
        <v>0</v>
      </c>
      <c r="BG208" s="180">
        <v>0</v>
      </c>
      <c r="BH208" s="180">
        <v>0</v>
      </c>
      <c r="BI208" s="180">
        <v>0</v>
      </c>
      <c r="BJ208" s="180">
        <v>0</v>
      </c>
      <c r="BK208" s="180">
        <v>0</v>
      </c>
      <c r="BL208" s="180">
        <v>0</v>
      </c>
      <c r="BM208" s="180">
        <v>0</v>
      </c>
      <c r="BN208" s="180">
        <v>110503</v>
      </c>
      <c r="BO208" s="180">
        <v>0</v>
      </c>
      <c r="BP208" s="180">
        <v>7898077</v>
      </c>
      <c r="BQ208" s="180">
        <v>0</v>
      </c>
      <c r="BR208" s="180">
        <v>0</v>
      </c>
      <c r="BS208" s="180">
        <v>0</v>
      </c>
      <c r="BT208" s="180">
        <v>0</v>
      </c>
      <c r="BU208" s="180">
        <v>0</v>
      </c>
      <c r="BV208" s="180">
        <v>0</v>
      </c>
      <c r="BW208" s="180">
        <v>0</v>
      </c>
      <c r="BX208" s="180">
        <v>0</v>
      </c>
      <c r="BY208" s="180">
        <v>0</v>
      </c>
      <c r="BZ208" s="180">
        <v>0</v>
      </c>
      <c r="CA208" s="180">
        <v>0</v>
      </c>
      <c r="CB208" s="180">
        <v>0</v>
      </c>
      <c r="CC208" s="180">
        <v>0</v>
      </c>
      <c r="CD208" s="180">
        <v>413771</v>
      </c>
    </row>
    <row r="209" spans="1:82" s="630" customFormat="1" x14ac:dyDescent="0.3">
      <c r="A209" s="630">
        <v>356</v>
      </c>
      <c r="B209" s="180"/>
      <c r="C209" s="180"/>
      <c r="D209" s="180">
        <v>0</v>
      </c>
      <c r="E209" s="180">
        <v>0</v>
      </c>
      <c r="F209" s="180">
        <v>0</v>
      </c>
      <c r="G209" s="180">
        <v>0</v>
      </c>
      <c r="H209" s="180">
        <v>0</v>
      </c>
      <c r="I209" s="180">
        <v>0</v>
      </c>
      <c r="J209" s="180">
        <v>0</v>
      </c>
      <c r="K209" s="180">
        <v>0</v>
      </c>
      <c r="L209" s="180">
        <v>9225025</v>
      </c>
      <c r="M209" s="180">
        <v>0</v>
      </c>
      <c r="N209" s="180">
        <v>0</v>
      </c>
      <c r="O209" s="180">
        <v>0</v>
      </c>
      <c r="P209" s="180">
        <v>0</v>
      </c>
      <c r="Q209" s="180">
        <v>14299887</v>
      </c>
      <c r="R209" s="180">
        <v>0</v>
      </c>
      <c r="S209" s="180">
        <v>772875</v>
      </c>
      <c r="T209" s="180">
        <v>0</v>
      </c>
      <c r="U209" s="180">
        <v>0</v>
      </c>
      <c r="V209" s="180">
        <v>0</v>
      </c>
      <c r="W209" s="180">
        <v>0</v>
      </c>
      <c r="X209" s="180">
        <v>0</v>
      </c>
      <c r="Y209" s="180">
        <v>1031857</v>
      </c>
      <c r="Z209" s="180">
        <v>0</v>
      </c>
      <c r="AA209" s="180">
        <v>0</v>
      </c>
      <c r="AB209" s="180">
        <v>0</v>
      </c>
      <c r="AC209" s="180">
        <v>0</v>
      </c>
      <c r="AD209" s="180">
        <v>0</v>
      </c>
      <c r="AE209" s="180">
        <v>0</v>
      </c>
      <c r="AF209" s="180">
        <v>115696673</v>
      </c>
      <c r="AG209" s="180">
        <v>0</v>
      </c>
      <c r="AH209" s="180">
        <v>0</v>
      </c>
      <c r="AI209" s="180">
        <v>0</v>
      </c>
      <c r="AJ209" s="180">
        <v>0</v>
      </c>
      <c r="AK209" s="180">
        <v>0</v>
      </c>
      <c r="AL209" s="180">
        <v>0</v>
      </c>
      <c r="AM209" s="180">
        <v>0</v>
      </c>
      <c r="AN209" s="180">
        <v>0</v>
      </c>
      <c r="AO209" s="180">
        <v>0</v>
      </c>
      <c r="AP209" s="180">
        <v>7315233</v>
      </c>
      <c r="AQ209" s="180">
        <v>0</v>
      </c>
      <c r="AR209" s="180">
        <v>0</v>
      </c>
      <c r="AS209" s="180">
        <v>0</v>
      </c>
      <c r="AT209" s="180">
        <v>0</v>
      </c>
      <c r="AU209" s="180">
        <v>0</v>
      </c>
      <c r="AV209" s="180">
        <v>361552158</v>
      </c>
      <c r="AW209" s="180">
        <v>0</v>
      </c>
      <c r="AX209" s="180">
        <v>0</v>
      </c>
      <c r="AY209" s="180">
        <v>0</v>
      </c>
      <c r="AZ209" s="180">
        <v>0</v>
      </c>
      <c r="BA209" s="180">
        <v>0</v>
      </c>
      <c r="BB209" s="180">
        <v>0</v>
      </c>
      <c r="BC209" s="180">
        <v>0</v>
      </c>
      <c r="BD209" s="180">
        <v>0</v>
      </c>
      <c r="BE209" s="180">
        <v>0</v>
      </c>
      <c r="BF209" s="180">
        <v>0</v>
      </c>
      <c r="BG209" s="180">
        <v>0</v>
      </c>
      <c r="BH209" s="180">
        <v>0</v>
      </c>
      <c r="BI209" s="180">
        <v>0</v>
      </c>
      <c r="BJ209" s="180">
        <v>0</v>
      </c>
      <c r="BK209" s="180">
        <v>0</v>
      </c>
      <c r="BL209" s="180">
        <v>0</v>
      </c>
      <c r="BM209" s="180">
        <v>0</v>
      </c>
      <c r="BN209" s="180">
        <v>2958426</v>
      </c>
      <c r="BO209" s="180">
        <v>0</v>
      </c>
      <c r="BP209" s="180">
        <v>147492006</v>
      </c>
      <c r="BQ209" s="180">
        <v>0</v>
      </c>
      <c r="BR209" s="180">
        <v>3973995</v>
      </c>
      <c r="BS209" s="180">
        <v>0</v>
      </c>
      <c r="BT209" s="180">
        <v>0</v>
      </c>
      <c r="BU209" s="180">
        <v>466651</v>
      </c>
      <c r="BV209" s="180">
        <v>0</v>
      </c>
      <c r="BW209" s="180">
        <v>0</v>
      </c>
      <c r="BX209" s="180">
        <v>0</v>
      </c>
      <c r="BY209" s="180">
        <v>0</v>
      </c>
      <c r="BZ209" s="180">
        <v>1018071</v>
      </c>
      <c r="CA209" s="630">
        <v>0</v>
      </c>
      <c r="CB209" s="630">
        <v>0</v>
      </c>
      <c r="CC209" s="630">
        <v>0</v>
      </c>
      <c r="CD209" s="630">
        <v>38260788</v>
      </c>
    </row>
    <row r="210" spans="1:82" x14ac:dyDescent="0.3">
      <c r="A210" s="180">
        <v>357</v>
      </c>
      <c r="C210" s="180"/>
      <c r="D210" s="180">
        <v>0</v>
      </c>
      <c r="E210" s="180">
        <v>0</v>
      </c>
      <c r="F210" s="180">
        <v>0</v>
      </c>
      <c r="G210" s="180">
        <v>0</v>
      </c>
      <c r="H210" s="180">
        <v>0</v>
      </c>
      <c r="I210" s="180">
        <v>0</v>
      </c>
      <c r="J210" s="180">
        <v>0</v>
      </c>
      <c r="K210" s="180">
        <v>0</v>
      </c>
      <c r="L210" s="180">
        <v>5447824</v>
      </c>
      <c r="M210" s="180">
        <v>0</v>
      </c>
      <c r="N210" s="180">
        <v>0</v>
      </c>
      <c r="O210" s="180">
        <v>0</v>
      </c>
      <c r="P210" s="180">
        <v>0</v>
      </c>
      <c r="Q210" s="180">
        <v>10733108</v>
      </c>
      <c r="R210" s="180">
        <v>0</v>
      </c>
      <c r="S210" s="180">
        <v>621564</v>
      </c>
      <c r="T210" s="180">
        <v>0</v>
      </c>
      <c r="U210" s="180">
        <v>0</v>
      </c>
      <c r="V210" s="180">
        <v>0</v>
      </c>
      <c r="W210" s="180">
        <v>0</v>
      </c>
      <c r="X210" s="180">
        <v>0</v>
      </c>
      <c r="Y210" s="180">
        <v>998457</v>
      </c>
      <c r="Z210" s="180">
        <v>0</v>
      </c>
      <c r="AA210" s="180">
        <v>0</v>
      </c>
      <c r="AB210" s="180">
        <v>0</v>
      </c>
      <c r="AC210" s="180">
        <v>0</v>
      </c>
      <c r="AD210" s="180">
        <v>0</v>
      </c>
      <c r="AE210" s="180">
        <v>0</v>
      </c>
      <c r="AF210" s="180">
        <v>66354050</v>
      </c>
      <c r="AG210" s="180">
        <v>0</v>
      </c>
      <c r="AH210" s="180">
        <v>0</v>
      </c>
      <c r="AI210" s="180">
        <v>0</v>
      </c>
      <c r="AJ210" s="180">
        <v>0</v>
      </c>
      <c r="AK210" s="180">
        <v>0</v>
      </c>
      <c r="AL210" s="180">
        <v>0</v>
      </c>
      <c r="AM210" s="180">
        <v>0</v>
      </c>
      <c r="AN210" s="180">
        <v>0</v>
      </c>
      <c r="AO210" s="180">
        <v>0</v>
      </c>
      <c r="AP210" s="180">
        <v>4104713</v>
      </c>
      <c r="AQ210" s="180">
        <v>0</v>
      </c>
      <c r="AR210" s="180">
        <v>0</v>
      </c>
      <c r="AS210" s="180">
        <v>0</v>
      </c>
      <c r="AT210" s="180">
        <v>0</v>
      </c>
      <c r="AU210" s="180">
        <v>0</v>
      </c>
      <c r="AV210" s="180">
        <v>220224224</v>
      </c>
      <c r="AW210" s="180">
        <v>0</v>
      </c>
      <c r="AX210" s="180">
        <v>0</v>
      </c>
      <c r="AY210" s="180">
        <v>0</v>
      </c>
      <c r="AZ210" s="180">
        <v>0</v>
      </c>
      <c r="BA210" s="180">
        <v>0</v>
      </c>
      <c r="BB210" s="180">
        <v>0</v>
      </c>
      <c r="BC210" s="180">
        <v>0</v>
      </c>
      <c r="BD210" s="180">
        <v>0</v>
      </c>
      <c r="BE210" s="180">
        <v>0</v>
      </c>
      <c r="BF210" s="180">
        <v>0</v>
      </c>
      <c r="BG210" s="180">
        <v>0</v>
      </c>
      <c r="BH210" s="180">
        <v>0</v>
      </c>
      <c r="BI210" s="180">
        <v>0</v>
      </c>
      <c r="BJ210" s="180">
        <v>0</v>
      </c>
      <c r="BK210" s="180">
        <v>0</v>
      </c>
      <c r="BL210" s="180">
        <v>0</v>
      </c>
      <c r="BM210" s="180">
        <v>0</v>
      </c>
      <c r="BN210" s="180">
        <v>2554480</v>
      </c>
      <c r="BO210" s="180">
        <v>0</v>
      </c>
      <c r="BP210" s="180">
        <v>102255791</v>
      </c>
      <c r="BQ210" s="180">
        <v>0</v>
      </c>
      <c r="BR210" s="180">
        <v>2748564</v>
      </c>
      <c r="BS210" s="180">
        <v>0</v>
      </c>
      <c r="BT210" s="180">
        <v>0</v>
      </c>
      <c r="BU210" s="180">
        <v>407273</v>
      </c>
      <c r="BV210" s="180">
        <v>0</v>
      </c>
      <c r="BW210" s="180">
        <v>0</v>
      </c>
      <c r="BX210" s="180">
        <v>0</v>
      </c>
      <c r="BY210" s="180">
        <v>0</v>
      </c>
      <c r="BZ210" s="180">
        <v>557078</v>
      </c>
      <c r="CA210" s="180">
        <v>0</v>
      </c>
      <c r="CB210" s="180">
        <v>0</v>
      </c>
      <c r="CC210" s="180">
        <v>0</v>
      </c>
      <c r="CD210" s="180">
        <v>15543286</v>
      </c>
    </row>
    <row r="211" spans="1:82" s="968" customFormat="1" x14ac:dyDescent="0.3">
      <c r="B211" s="968" t="s">
        <v>2969</v>
      </c>
    </row>
    <row r="212" spans="1:82" x14ac:dyDescent="0.3">
      <c r="A212" s="180">
        <v>337</v>
      </c>
      <c r="C212" s="180"/>
      <c r="D212" s="180">
        <v>700000</v>
      </c>
      <c r="E212" s="180">
        <v>206845</v>
      </c>
      <c r="F212" s="180">
        <v>0</v>
      </c>
      <c r="G212" s="180">
        <v>0</v>
      </c>
      <c r="H212" s="180">
        <v>0</v>
      </c>
      <c r="I212" s="180">
        <v>0</v>
      </c>
      <c r="J212" s="180">
        <v>0</v>
      </c>
      <c r="K212" s="180">
        <v>0</v>
      </c>
      <c r="L212" s="180">
        <v>4678483</v>
      </c>
      <c r="M212" s="180">
        <v>97261057</v>
      </c>
      <c r="N212" s="180">
        <v>0</v>
      </c>
      <c r="O212" s="180">
        <v>7890407</v>
      </c>
      <c r="P212" s="180">
        <v>0</v>
      </c>
      <c r="Q212" s="180">
        <v>0</v>
      </c>
      <c r="R212" s="180">
        <v>0</v>
      </c>
      <c r="S212" s="180">
        <v>161345</v>
      </c>
      <c r="T212" s="180">
        <v>749441</v>
      </c>
      <c r="U212" s="180">
        <v>0</v>
      </c>
      <c r="V212" s="180">
        <v>615114</v>
      </c>
      <c r="W212" s="180">
        <v>0</v>
      </c>
      <c r="X212" s="180">
        <v>0</v>
      </c>
      <c r="Y212" s="180">
        <v>420881</v>
      </c>
      <c r="Z212" s="180">
        <v>37779775</v>
      </c>
      <c r="AA212" s="180">
        <v>0</v>
      </c>
      <c r="AB212" s="180">
        <v>22951</v>
      </c>
      <c r="AC212" s="180">
        <v>41065970</v>
      </c>
      <c r="AD212" s="180">
        <v>0</v>
      </c>
      <c r="AE212" s="180">
        <v>0</v>
      </c>
      <c r="AF212" s="180">
        <v>58379295</v>
      </c>
      <c r="AG212" s="180">
        <v>0</v>
      </c>
      <c r="AH212" s="180">
        <v>0</v>
      </c>
      <c r="AI212" s="180">
        <v>1749763</v>
      </c>
      <c r="AJ212" s="180">
        <v>0</v>
      </c>
      <c r="AK212" s="180">
        <v>0</v>
      </c>
      <c r="AL212" s="180">
        <v>0</v>
      </c>
      <c r="AM212" s="180">
        <v>0</v>
      </c>
      <c r="AN212" s="180">
        <v>0</v>
      </c>
      <c r="AO212" s="180">
        <v>0</v>
      </c>
      <c r="AP212" s="180">
        <v>0</v>
      </c>
      <c r="AQ212" s="180">
        <v>400000</v>
      </c>
      <c r="AR212" s="180">
        <v>0</v>
      </c>
      <c r="AS212" s="180">
        <v>0</v>
      </c>
      <c r="AT212" s="180">
        <v>0</v>
      </c>
      <c r="AU212" s="180">
        <v>384544193</v>
      </c>
      <c r="AV212" s="180">
        <v>32295029</v>
      </c>
      <c r="AW212" s="180">
        <v>1245301</v>
      </c>
      <c r="AX212" s="180">
        <v>0</v>
      </c>
      <c r="AY212" s="180">
        <v>0</v>
      </c>
      <c r="AZ212" s="180">
        <v>10375</v>
      </c>
      <c r="BA212" s="180">
        <v>0</v>
      </c>
      <c r="BB212" s="180">
        <v>0</v>
      </c>
      <c r="BC212" s="180">
        <v>0</v>
      </c>
      <c r="BD212" s="180">
        <v>7267</v>
      </c>
      <c r="BE212" s="180">
        <v>279208</v>
      </c>
      <c r="BF212" s="180">
        <v>18635057</v>
      </c>
      <c r="BG212" s="180">
        <v>0</v>
      </c>
      <c r="BH212" s="180">
        <v>5756920</v>
      </c>
      <c r="BI212" s="180">
        <v>768152</v>
      </c>
      <c r="BJ212" s="180">
        <v>0</v>
      </c>
      <c r="BK212" s="180">
        <v>0</v>
      </c>
      <c r="BL212" s="180">
        <v>3134710</v>
      </c>
      <c r="BM212" s="180">
        <v>20265056</v>
      </c>
      <c r="BN212" s="180">
        <v>607873</v>
      </c>
      <c r="BO212" s="180">
        <v>40015535</v>
      </c>
      <c r="BP212" s="180">
        <v>111467663</v>
      </c>
      <c r="BQ212" s="180">
        <v>12967</v>
      </c>
      <c r="BR212" s="180">
        <v>12486666</v>
      </c>
      <c r="BS212" s="180">
        <v>0</v>
      </c>
      <c r="BT212" s="180">
        <v>0</v>
      </c>
      <c r="BU212" s="180">
        <v>26547</v>
      </c>
      <c r="BV212" s="180">
        <v>0</v>
      </c>
      <c r="BW212" s="180">
        <v>8391954</v>
      </c>
      <c r="BX212" s="180">
        <v>0</v>
      </c>
      <c r="BY212" s="180">
        <v>87554756</v>
      </c>
      <c r="BZ212" s="180">
        <v>7724</v>
      </c>
      <c r="CA212" s="180">
        <v>18708858</v>
      </c>
      <c r="CB212" s="180">
        <v>145512</v>
      </c>
      <c r="CC212" s="180">
        <v>0</v>
      </c>
      <c r="CD212" s="180">
        <v>44678617</v>
      </c>
    </row>
    <row r="213" spans="1:82" x14ac:dyDescent="0.3">
      <c r="A213" s="180">
        <v>343</v>
      </c>
      <c r="C213" s="180"/>
      <c r="D213" s="180">
        <v>0</v>
      </c>
      <c r="E213" s="180">
        <v>53277</v>
      </c>
      <c r="F213" s="180">
        <v>0</v>
      </c>
      <c r="G213" s="180">
        <v>0</v>
      </c>
      <c r="H213" s="180">
        <v>79463</v>
      </c>
      <c r="I213" s="180">
        <v>0</v>
      </c>
      <c r="J213" s="180">
        <v>0</v>
      </c>
      <c r="K213" s="180">
        <v>0</v>
      </c>
      <c r="L213" s="180">
        <v>363060</v>
      </c>
      <c r="M213" s="180">
        <v>10654869</v>
      </c>
      <c r="N213" s="180">
        <v>0</v>
      </c>
      <c r="O213" s="180">
        <v>433565</v>
      </c>
      <c r="P213" s="180">
        <v>0</v>
      </c>
      <c r="Q213" s="180">
        <v>256269</v>
      </c>
      <c r="R213" s="180">
        <v>0</v>
      </c>
      <c r="S213" s="180">
        <v>8823</v>
      </c>
      <c r="T213" s="180">
        <v>0</v>
      </c>
      <c r="U213" s="180">
        <v>0</v>
      </c>
      <c r="V213" s="180">
        <v>131400</v>
      </c>
      <c r="W213" s="180">
        <v>0</v>
      </c>
      <c r="X213" s="180">
        <v>0</v>
      </c>
      <c r="Y213" s="180">
        <v>18119</v>
      </c>
      <c r="Z213" s="180">
        <v>2590321</v>
      </c>
      <c r="AA213" s="180">
        <v>0</v>
      </c>
      <c r="AB213" s="180">
        <v>11476</v>
      </c>
      <c r="AC213" s="180">
        <v>2724691</v>
      </c>
      <c r="AD213" s="180">
        <v>0</v>
      </c>
      <c r="AE213" s="180">
        <v>0</v>
      </c>
      <c r="AF213" s="180">
        <v>6397134</v>
      </c>
      <c r="AG213" s="180">
        <v>0</v>
      </c>
      <c r="AH213" s="180">
        <v>0</v>
      </c>
      <c r="AI213" s="180">
        <v>106863</v>
      </c>
      <c r="AJ213" s="180">
        <v>0</v>
      </c>
      <c r="AK213" s="180">
        <v>0</v>
      </c>
      <c r="AL213" s="180">
        <v>0</v>
      </c>
      <c r="AM213" s="180">
        <v>0</v>
      </c>
      <c r="AN213" s="180">
        <v>0</v>
      </c>
      <c r="AO213" s="180">
        <v>0</v>
      </c>
      <c r="AP213" s="180">
        <v>82291</v>
      </c>
      <c r="AQ213" s="180">
        <v>100000</v>
      </c>
      <c r="AR213" s="180">
        <v>0</v>
      </c>
      <c r="AS213" s="180">
        <v>0</v>
      </c>
      <c r="AT213" s="180">
        <v>0</v>
      </c>
      <c r="AU213" s="180">
        <v>31742445</v>
      </c>
      <c r="AV213" s="180">
        <v>4234451</v>
      </c>
      <c r="AW213" s="180">
        <v>94272</v>
      </c>
      <c r="AX213" s="180">
        <v>0</v>
      </c>
      <c r="AY213" s="180">
        <v>0</v>
      </c>
      <c r="AZ213" s="180">
        <v>2075</v>
      </c>
      <c r="BA213" s="180">
        <v>0</v>
      </c>
      <c r="BB213" s="180">
        <v>0</v>
      </c>
      <c r="BC213" s="180">
        <v>0</v>
      </c>
      <c r="BD213" s="180">
        <v>1483</v>
      </c>
      <c r="BE213" s="180">
        <v>18792</v>
      </c>
      <c r="BF213" s="180">
        <v>1153797</v>
      </c>
      <c r="BG213" s="180">
        <v>0</v>
      </c>
      <c r="BH213" s="180">
        <v>202363</v>
      </c>
      <c r="BI213" s="180">
        <v>49331</v>
      </c>
      <c r="BJ213" s="180">
        <v>0</v>
      </c>
      <c r="BK213" s="180">
        <v>0</v>
      </c>
      <c r="BL213" s="180">
        <v>404958</v>
      </c>
      <c r="BM213" s="180">
        <v>887105</v>
      </c>
      <c r="BN213" s="180">
        <v>43282</v>
      </c>
      <c r="BO213" s="180">
        <v>2335072</v>
      </c>
      <c r="BP213" s="180">
        <v>8912554</v>
      </c>
      <c r="BQ213" s="180">
        <v>73241</v>
      </c>
      <c r="BR213" s="180">
        <v>731667</v>
      </c>
      <c r="BS213" s="180">
        <v>0</v>
      </c>
      <c r="BT213" s="180">
        <v>0</v>
      </c>
      <c r="BU213" s="180">
        <v>1943</v>
      </c>
      <c r="BV213" s="180">
        <v>0</v>
      </c>
      <c r="BW213" s="180">
        <v>1400000</v>
      </c>
      <c r="BX213" s="180">
        <v>0</v>
      </c>
      <c r="BY213" s="180">
        <v>3429058</v>
      </c>
      <c r="BZ213" s="180">
        <v>10610</v>
      </c>
      <c r="CA213" s="180">
        <v>872103</v>
      </c>
      <c r="CB213" s="180">
        <v>24607</v>
      </c>
      <c r="CC213" s="180">
        <v>0</v>
      </c>
      <c r="CD213" s="180">
        <v>3694000</v>
      </c>
    </row>
    <row r="214" spans="1:82" s="643" customFormat="1" x14ac:dyDescent="0.3">
      <c r="A214" s="643">
        <v>82</v>
      </c>
      <c r="B214" s="180"/>
      <c r="C214" s="180"/>
      <c r="D214" s="180">
        <v>23320</v>
      </c>
      <c r="E214" s="180">
        <v>2467000</v>
      </c>
      <c r="F214" s="180">
        <v>0</v>
      </c>
      <c r="G214" s="180">
        <v>301030</v>
      </c>
      <c r="H214" s="180">
        <v>1262000</v>
      </c>
      <c r="I214" s="180">
        <v>0</v>
      </c>
      <c r="J214" s="180">
        <v>0</v>
      </c>
      <c r="K214" s="180">
        <v>1794000</v>
      </c>
      <c r="L214" s="180">
        <v>10503740</v>
      </c>
      <c r="M214" s="180">
        <v>0</v>
      </c>
      <c r="N214" s="180">
        <v>0</v>
      </c>
      <c r="O214" s="180">
        <v>0</v>
      </c>
      <c r="P214" s="180">
        <v>0</v>
      </c>
      <c r="Q214" s="180">
        <v>314642</v>
      </c>
      <c r="R214" s="180">
        <v>0</v>
      </c>
      <c r="S214" s="180">
        <v>253125</v>
      </c>
      <c r="T214" s="180">
        <v>552432</v>
      </c>
      <c r="U214" s="180">
        <v>0</v>
      </c>
      <c r="V214" s="180">
        <v>7340975</v>
      </c>
      <c r="W214" s="180">
        <v>0</v>
      </c>
      <c r="X214" s="180">
        <v>0</v>
      </c>
      <c r="Y214" s="180">
        <v>774699</v>
      </c>
      <c r="Z214" s="180">
        <v>38124761</v>
      </c>
      <c r="AA214" s="180">
        <v>0</v>
      </c>
      <c r="AB214" s="180">
        <v>178066</v>
      </c>
      <c r="AC214" s="180">
        <v>0</v>
      </c>
      <c r="AD214" s="180">
        <v>0</v>
      </c>
      <c r="AE214" s="180">
        <v>0</v>
      </c>
      <c r="AF214" s="180">
        <v>56931123</v>
      </c>
      <c r="AG214" s="180">
        <v>0</v>
      </c>
      <c r="AH214" s="180">
        <v>0</v>
      </c>
      <c r="AI214" s="180">
        <v>109282</v>
      </c>
      <c r="AJ214" s="180">
        <v>0</v>
      </c>
      <c r="AK214" s="180">
        <v>0</v>
      </c>
      <c r="AL214" s="180">
        <v>0</v>
      </c>
      <c r="AM214" s="180">
        <v>0</v>
      </c>
      <c r="AN214" s="180">
        <v>5551943</v>
      </c>
      <c r="AO214" s="180">
        <v>0</v>
      </c>
      <c r="AP214" s="180">
        <v>2415104</v>
      </c>
      <c r="AQ214" s="180">
        <v>0</v>
      </c>
      <c r="AR214" s="180">
        <v>0</v>
      </c>
      <c r="AS214" s="180">
        <v>0</v>
      </c>
      <c r="AT214" s="180">
        <v>0</v>
      </c>
      <c r="AU214" s="180">
        <v>323041619</v>
      </c>
      <c r="AV214" s="180">
        <v>88401982</v>
      </c>
      <c r="AW214" s="180">
        <v>666853</v>
      </c>
      <c r="AX214" s="180">
        <v>385210</v>
      </c>
      <c r="AY214" s="180">
        <v>16832</v>
      </c>
      <c r="AZ214" s="180">
        <v>0</v>
      </c>
      <c r="BA214" s="180">
        <v>0</v>
      </c>
      <c r="BB214" s="180">
        <v>0</v>
      </c>
      <c r="BC214" s="180">
        <v>207000</v>
      </c>
      <c r="BD214" s="180">
        <v>0</v>
      </c>
      <c r="BE214" s="180">
        <v>0</v>
      </c>
      <c r="BF214" s="180">
        <v>15527497</v>
      </c>
      <c r="BG214" s="180">
        <v>0</v>
      </c>
      <c r="BH214" s="180">
        <v>13510691</v>
      </c>
      <c r="BI214" s="180">
        <v>1040213</v>
      </c>
      <c r="BJ214" s="180">
        <v>0</v>
      </c>
      <c r="BK214" s="180">
        <v>0</v>
      </c>
      <c r="BL214" s="180">
        <v>18898581</v>
      </c>
      <c r="BM214" s="180">
        <v>24568945</v>
      </c>
      <c r="BN214" s="180">
        <v>6734831</v>
      </c>
      <c r="BO214" s="180">
        <v>22064539</v>
      </c>
      <c r="BP214" s="180">
        <v>152266438</v>
      </c>
      <c r="BQ214" s="180">
        <v>0</v>
      </c>
      <c r="BR214" s="180">
        <v>979947</v>
      </c>
      <c r="BS214" s="180">
        <v>0</v>
      </c>
      <c r="BT214" s="180">
        <v>0</v>
      </c>
      <c r="BU214" s="180">
        <v>0</v>
      </c>
      <c r="BV214" s="180">
        <v>0</v>
      </c>
      <c r="BW214" s="180">
        <v>621994</v>
      </c>
      <c r="BX214" s="180">
        <v>0</v>
      </c>
      <c r="BY214" s="180">
        <v>33370241</v>
      </c>
      <c r="BZ214" s="180">
        <v>466627</v>
      </c>
      <c r="CA214" s="643">
        <v>0</v>
      </c>
      <c r="CB214" s="643">
        <v>85500</v>
      </c>
      <c r="CC214" s="643">
        <v>0</v>
      </c>
      <c r="CD214" s="643">
        <v>0</v>
      </c>
    </row>
    <row r="215" spans="1:82" s="639" customFormat="1" x14ac:dyDescent="0.3">
      <c r="A215" s="639">
        <v>359</v>
      </c>
      <c r="B215" s="180"/>
      <c r="C215" s="180"/>
      <c r="D215" s="180">
        <v>0</v>
      </c>
      <c r="E215" s="180">
        <v>0</v>
      </c>
      <c r="F215" s="180">
        <v>0</v>
      </c>
      <c r="G215" s="180">
        <v>0</v>
      </c>
      <c r="H215" s="180">
        <v>0</v>
      </c>
      <c r="I215" s="180">
        <v>0</v>
      </c>
      <c r="J215" s="180">
        <v>0</v>
      </c>
      <c r="K215" s="180">
        <v>0</v>
      </c>
      <c r="L215" s="180">
        <v>256815</v>
      </c>
      <c r="M215" s="180">
        <v>0</v>
      </c>
      <c r="N215" s="180">
        <v>0</v>
      </c>
      <c r="O215" s="180">
        <v>0</v>
      </c>
      <c r="P215" s="180">
        <v>0</v>
      </c>
      <c r="Q215" s="180">
        <v>0</v>
      </c>
      <c r="R215" s="180">
        <v>0</v>
      </c>
      <c r="S215" s="180">
        <v>0</v>
      </c>
      <c r="T215" s="180">
        <v>0</v>
      </c>
      <c r="U215" s="180">
        <v>0</v>
      </c>
      <c r="V215" s="180">
        <v>0</v>
      </c>
      <c r="W215" s="180">
        <v>0</v>
      </c>
      <c r="X215" s="180">
        <v>0</v>
      </c>
      <c r="Y215" s="180">
        <v>0</v>
      </c>
      <c r="Z215" s="180">
        <v>0</v>
      </c>
      <c r="AA215" s="180">
        <v>0</v>
      </c>
      <c r="AB215" s="180">
        <v>0</v>
      </c>
      <c r="AC215" s="180">
        <v>0</v>
      </c>
      <c r="AD215" s="180">
        <v>0</v>
      </c>
      <c r="AE215" s="180">
        <v>0</v>
      </c>
      <c r="AF215" s="180">
        <v>332474</v>
      </c>
      <c r="AG215" s="180">
        <v>0</v>
      </c>
      <c r="AH215" s="180">
        <v>0</v>
      </c>
      <c r="AI215" s="180">
        <v>0</v>
      </c>
      <c r="AJ215" s="180">
        <v>0</v>
      </c>
      <c r="AK215" s="180">
        <v>0</v>
      </c>
      <c r="AL215" s="180">
        <v>0</v>
      </c>
      <c r="AM215" s="180">
        <v>0</v>
      </c>
      <c r="AN215" s="180">
        <v>0</v>
      </c>
      <c r="AO215" s="180">
        <v>0</v>
      </c>
      <c r="AP215" s="180">
        <v>0</v>
      </c>
      <c r="AQ215" s="180">
        <v>0</v>
      </c>
      <c r="AR215" s="180">
        <v>0</v>
      </c>
      <c r="AS215" s="180">
        <v>0</v>
      </c>
      <c r="AT215" s="180">
        <v>0</v>
      </c>
      <c r="AU215" s="180">
        <v>0</v>
      </c>
      <c r="AV215" s="180">
        <v>61873109</v>
      </c>
      <c r="AW215" s="180">
        <v>0</v>
      </c>
      <c r="AX215" s="180">
        <v>0</v>
      </c>
      <c r="AY215" s="180">
        <v>0</v>
      </c>
      <c r="AZ215" s="180">
        <v>0</v>
      </c>
      <c r="BA215" s="180">
        <v>0</v>
      </c>
      <c r="BB215" s="180">
        <v>0</v>
      </c>
      <c r="BC215" s="180">
        <v>0</v>
      </c>
      <c r="BD215" s="180">
        <v>0</v>
      </c>
      <c r="BE215" s="180">
        <v>0</v>
      </c>
      <c r="BF215" s="180">
        <v>0</v>
      </c>
      <c r="BG215" s="180">
        <v>0</v>
      </c>
      <c r="BH215" s="180">
        <v>0</v>
      </c>
      <c r="BI215" s="180">
        <v>0</v>
      </c>
      <c r="BJ215" s="180">
        <v>0</v>
      </c>
      <c r="BK215" s="180">
        <v>0</v>
      </c>
      <c r="BL215" s="180">
        <v>0</v>
      </c>
      <c r="BM215" s="180">
        <v>0</v>
      </c>
      <c r="BN215" s="180">
        <v>185633</v>
      </c>
      <c r="BO215" s="180">
        <v>0</v>
      </c>
      <c r="BP215" s="180">
        <v>0</v>
      </c>
      <c r="BQ215" s="180">
        <v>0</v>
      </c>
      <c r="BR215" s="180">
        <v>1356119</v>
      </c>
      <c r="BS215" s="180">
        <v>0</v>
      </c>
      <c r="BT215" s="180">
        <v>0</v>
      </c>
      <c r="BU215" s="180">
        <v>0</v>
      </c>
      <c r="BV215" s="180">
        <v>0</v>
      </c>
      <c r="BW215" s="180">
        <v>0</v>
      </c>
      <c r="BX215" s="180">
        <v>0</v>
      </c>
      <c r="BY215" s="180">
        <v>0</v>
      </c>
      <c r="BZ215" s="180">
        <v>29685</v>
      </c>
      <c r="CA215" s="639">
        <v>0</v>
      </c>
      <c r="CB215" s="639">
        <v>0</v>
      </c>
      <c r="CC215" s="639">
        <v>0</v>
      </c>
      <c r="CD215" s="639">
        <v>0</v>
      </c>
    </row>
    <row r="216" spans="1:82" s="968" customFormat="1" x14ac:dyDescent="0.3">
      <c r="B216" s="968" t="s">
        <v>2969</v>
      </c>
    </row>
    <row r="217" spans="1:82" x14ac:dyDescent="0.3">
      <c r="A217" s="180">
        <v>622</v>
      </c>
      <c r="C217" s="180"/>
      <c r="D217" s="180">
        <v>83618</v>
      </c>
      <c r="E217" s="180">
        <v>370922</v>
      </c>
      <c r="F217" s="180">
        <v>0</v>
      </c>
      <c r="G217" s="180">
        <v>131859</v>
      </c>
      <c r="H217" s="180">
        <v>51815</v>
      </c>
      <c r="I217" s="180">
        <v>6790</v>
      </c>
      <c r="J217" s="180">
        <v>0</v>
      </c>
      <c r="K217" s="180">
        <v>0</v>
      </c>
      <c r="L217" s="180">
        <v>1514775</v>
      </c>
      <c r="M217" s="180">
        <v>40699893</v>
      </c>
      <c r="N217" s="180">
        <v>0</v>
      </c>
      <c r="O217" s="180">
        <v>995199</v>
      </c>
      <c r="P217" s="180">
        <v>0</v>
      </c>
      <c r="Q217" s="180">
        <v>3521254</v>
      </c>
      <c r="R217" s="180">
        <v>0</v>
      </c>
      <c r="S217" s="180">
        <v>0</v>
      </c>
      <c r="T217" s="180">
        <v>427739</v>
      </c>
      <c r="U217" s="180">
        <v>109704</v>
      </c>
      <c r="V217" s="180">
        <v>1190308</v>
      </c>
      <c r="W217" s="180">
        <v>0</v>
      </c>
      <c r="X217" s="180">
        <v>0</v>
      </c>
      <c r="Y217" s="180">
        <v>274796</v>
      </c>
      <c r="Z217" s="180">
        <v>8219956</v>
      </c>
      <c r="AA217" s="180">
        <v>0</v>
      </c>
      <c r="AB217" s="180">
        <v>32518</v>
      </c>
      <c r="AC217" s="180">
        <v>4591706</v>
      </c>
      <c r="AD217" s="180">
        <v>0</v>
      </c>
      <c r="AE217" s="180">
        <v>0</v>
      </c>
      <c r="AF217" s="180">
        <v>24225327</v>
      </c>
      <c r="AG217" s="180">
        <v>0</v>
      </c>
      <c r="AH217" s="180">
        <v>6075</v>
      </c>
      <c r="AI217" s="180">
        <v>1549439</v>
      </c>
      <c r="AJ217" s="180">
        <v>113635</v>
      </c>
      <c r="AK217" s="180">
        <v>0</v>
      </c>
      <c r="AL217" s="180">
        <v>0</v>
      </c>
      <c r="AM217" s="180">
        <v>0</v>
      </c>
      <c r="AN217" s="180">
        <v>3881098</v>
      </c>
      <c r="AO217" s="180">
        <v>0</v>
      </c>
      <c r="AP217" s="180">
        <v>1432587</v>
      </c>
      <c r="AQ217" s="180">
        <v>457399</v>
      </c>
      <c r="AR217" s="180">
        <v>0</v>
      </c>
      <c r="AS217" s="180">
        <v>0</v>
      </c>
      <c r="AT217" s="180">
        <v>0</v>
      </c>
      <c r="AU217" s="180">
        <v>87018641</v>
      </c>
      <c r="AV217" s="180">
        <v>23117207</v>
      </c>
      <c r="AW217" s="180">
        <v>332329</v>
      </c>
      <c r="AX217" s="180">
        <v>58247</v>
      </c>
      <c r="AY217" s="180">
        <v>88621</v>
      </c>
      <c r="AZ217" s="180">
        <v>0</v>
      </c>
      <c r="BA217" s="180">
        <v>0</v>
      </c>
      <c r="BB217" s="180">
        <v>1892486</v>
      </c>
      <c r="BC217" s="180">
        <v>0</v>
      </c>
      <c r="BD217" s="180">
        <v>0</v>
      </c>
      <c r="BE217" s="180">
        <v>0</v>
      </c>
      <c r="BF217" s="180">
        <v>3412636</v>
      </c>
      <c r="BG217" s="180">
        <v>0</v>
      </c>
      <c r="BH217" s="180">
        <v>3026335</v>
      </c>
      <c r="BI217" s="180">
        <v>599264</v>
      </c>
      <c r="BJ217" s="180">
        <v>0</v>
      </c>
      <c r="BK217" s="180">
        <v>0</v>
      </c>
      <c r="BL217" s="180">
        <v>4930256</v>
      </c>
      <c r="BM217" s="180">
        <v>7165434</v>
      </c>
      <c r="BN217" s="180">
        <v>501352</v>
      </c>
      <c r="BO217" s="180">
        <v>15608367</v>
      </c>
      <c r="BP217" s="180">
        <v>39929819</v>
      </c>
      <c r="BQ217" s="180">
        <v>0</v>
      </c>
      <c r="BR217" s="180">
        <v>1661285</v>
      </c>
      <c r="BS217" s="180">
        <v>95053</v>
      </c>
      <c r="BT217" s="180">
        <v>0</v>
      </c>
      <c r="BU217" s="180">
        <v>63607</v>
      </c>
      <c r="BV217" s="180">
        <v>0</v>
      </c>
      <c r="BW217" s="180">
        <v>629638</v>
      </c>
      <c r="BX217" s="180">
        <v>262469</v>
      </c>
      <c r="BY217" s="180">
        <v>10305046</v>
      </c>
      <c r="BZ217" s="180">
        <v>99699</v>
      </c>
      <c r="CA217" s="180">
        <v>3224302</v>
      </c>
      <c r="CB217" s="180">
        <v>0</v>
      </c>
      <c r="CC217" s="180">
        <v>634640</v>
      </c>
      <c r="CD217" s="180">
        <v>6354981</v>
      </c>
    </row>
    <row r="218" spans="1:82" s="643" customFormat="1" x14ac:dyDescent="0.3">
      <c r="A218" s="643">
        <v>577</v>
      </c>
      <c r="C218" s="643" t="s">
        <v>2971</v>
      </c>
    </row>
    <row r="219" spans="1:82" s="968" customFormat="1" x14ac:dyDescent="0.3">
      <c r="B219" s="968" t="s">
        <v>2969</v>
      </c>
    </row>
    <row r="220" spans="1:82" x14ac:dyDescent="0.3">
      <c r="A220" s="180">
        <v>598</v>
      </c>
      <c r="C220" s="180"/>
      <c r="D220" s="180">
        <v>0</v>
      </c>
      <c r="E220" s="180">
        <v>0</v>
      </c>
      <c r="F220" s="180">
        <v>0</v>
      </c>
      <c r="G220" s="180">
        <v>0</v>
      </c>
      <c r="H220" s="180">
        <v>0</v>
      </c>
      <c r="I220" s="180">
        <v>0</v>
      </c>
      <c r="J220" s="180">
        <v>0</v>
      </c>
      <c r="K220" s="180">
        <v>0</v>
      </c>
      <c r="L220" s="180">
        <v>25110</v>
      </c>
      <c r="M220" s="180">
        <v>1054299</v>
      </c>
      <c r="N220" s="180">
        <v>0</v>
      </c>
      <c r="O220" s="180">
        <v>0</v>
      </c>
      <c r="P220" s="180">
        <v>0</v>
      </c>
      <c r="Q220" s="180">
        <v>27616</v>
      </c>
      <c r="R220" s="180">
        <v>0</v>
      </c>
      <c r="S220" s="180">
        <v>0</v>
      </c>
      <c r="T220" s="180">
        <v>0</v>
      </c>
      <c r="U220" s="180">
        <v>0</v>
      </c>
      <c r="V220" s="180">
        <v>53432</v>
      </c>
      <c r="W220" s="180">
        <v>0</v>
      </c>
      <c r="X220" s="180">
        <v>0</v>
      </c>
      <c r="Y220" s="180">
        <v>16339</v>
      </c>
      <c r="Z220" s="180">
        <v>28477</v>
      </c>
      <c r="AA220" s="180">
        <v>0</v>
      </c>
      <c r="AB220" s="180">
        <v>0</v>
      </c>
      <c r="AC220" s="180">
        <v>293421</v>
      </c>
      <c r="AD220" s="180">
        <v>0</v>
      </c>
      <c r="AE220" s="180">
        <v>0</v>
      </c>
      <c r="AF220" s="180">
        <v>1704278</v>
      </c>
      <c r="AG220" s="180">
        <v>0</v>
      </c>
      <c r="AH220" s="180">
        <v>0</v>
      </c>
      <c r="AI220" s="180">
        <v>11872</v>
      </c>
      <c r="AJ220" s="180">
        <v>0</v>
      </c>
      <c r="AK220" s="180">
        <v>0</v>
      </c>
      <c r="AL220" s="180">
        <v>0</v>
      </c>
      <c r="AM220" s="180">
        <v>0</v>
      </c>
      <c r="AN220" s="180">
        <v>34959</v>
      </c>
      <c r="AO220" s="180">
        <v>0</v>
      </c>
      <c r="AP220" s="180">
        <v>0</v>
      </c>
      <c r="AQ220" s="180">
        <v>0</v>
      </c>
      <c r="AR220" s="180">
        <v>0</v>
      </c>
      <c r="AS220" s="180">
        <v>0</v>
      </c>
      <c r="AT220" s="180">
        <v>0</v>
      </c>
      <c r="AU220" s="180">
        <v>2924536</v>
      </c>
      <c r="AV220" s="180">
        <v>542508</v>
      </c>
      <c r="AW220" s="180">
        <v>0</v>
      </c>
      <c r="AX220" s="180">
        <v>0</v>
      </c>
      <c r="AY220" s="180">
        <v>0</v>
      </c>
      <c r="AZ220" s="180">
        <v>0</v>
      </c>
      <c r="BA220" s="180">
        <v>0</v>
      </c>
      <c r="BB220" s="180">
        <v>38439</v>
      </c>
      <c r="BC220" s="180">
        <v>0</v>
      </c>
      <c r="BD220" s="180">
        <v>0</v>
      </c>
      <c r="BE220" s="180">
        <v>0</v>
      </c>
      <c r="BF220" s="180">
        <v>0</v>
      </c>
      <c r="BG220" s="180">
        <v>0</v>
      </c>
      <c r="BH220" s="180">
        <v>55775</v>
      </c>
      <c r="BI220" s="180">
        <v>40704</v>
      </c>
      <c r="BJ220" s="180">
        <v>0</v>
      </c>
      <c r="BK220" s="180">
        <v>0</v>
      </c>
      <c r="BL220" s="180">
        <v>100927</v>
      </c>
      <c r="BM220" s="180">
        <v>56568</v>
      </c>
      <c r="BN220" s="180">
        <v>0</v>
      </c>
      <c r="BO220" s="180">
        <v>289717</v>
      </c>
      <c r="BP220" s="180">
        <v>907363</v>
      </c>
      <c r="BQ220" s="180">
        <v>0</v>
      </c>
      <c r="BR220" s="180">
        <v>37024</v>
      </c>
      <c r="BS220" s="180">
        <v>0</v>
      </c>
      <c r="BT220" s="180">
        <v>0</v>
      </c>
      <c r="BU220" s="180">
        <v>0</v>
      </c>
      <c r="BV220" s="180">
        <v>0</v>
      </c>
      <c r="BW220" s="180">
        <v>13185</v>
      </c>
      <c r="BX220" s="180">
        <v>19559</v>
      </c>
      <c r="BY220" s="180">
        <v>28466</v>
      </c>
      <c r="BZ220" s="180">
        <v>0</v>
      </c>
      <c r="CA220" s="180">
        <v>22448</v>
      </c>
      <c r="CB220" s="180">
        <v>0</v>
      </c>
      <c r="CC220" s="180">
        <v>16224</v>
      </c>
      <c r="CD220" s="180">
        <v>14115</v>
      </c>
    </row>
    <row r="221" spans="1:82" x14ac:dyDescent="0.3">
      <c r="A221" s="180">
        <v>599</v>
      </c>
      <c r="C221" s="180"/>
      <c r="D221" s="180">
        <v>63424</v>
      </c>
      <c r="E221" s="180">
        <v>144821</v>
      </c>
      <c r="F221" s="180">
        <v>0</v>
      </c>
      <c r="G221" s="180">
        <v>0</v>
      </c>
      <c r="H221" s="180">
        <v>0</v>
      </c>
      <c r="I221" s="180">
        <v>0</v>
      </c>
      <c r="J221" s="180">
        <v>0</v>
      </c>
      <c r="K221" s="180">
        <v>0</v>
      </c>
      <c r="L221" s="180">
        <v>870754</v>
      </c>
      <c r="M221" s="180">
        <v>22389920</v>
      </c>
      <c r="N221" s="180">
        <v>0</v>
      </c>
      <c r="O221" s="180">
        <v>0</v>
      </c>
      <c r="P221" s="180">
        <v>0</v>
      </c>
      <c r="Q221" s="180">
        <v>1432572</v>
      </c>
      <c r="R221" s="180">
        <v>0</v>
      </c>
      <c r="S221" s="180">
        <v>0</v>
      </c>
      <c r="T221" s="180">
        <v>120770</v>
      </c>
      <c r="U221" s="180">
        <v>108722</v>
      </c>
      <c r="V221" s="180">
        <v>1223886</v>
      </c>
      <c r="W221" s="180">
        <v>0</v>
      </c>
      <c r="X221" s="180">
        <v>0</v>
      </c>
      <c r="Y221" s="180">
        <v>183030</v>
      </c>
      <c r="Z221" s="180">
        <v>1788748</v>
      </c>
      <c r="AA221" s="180">
        <v>0</v>
      </c>
      <c r="AB221" s="180">
        <v>0</v>
      </c>
      <c r="AC221" s="180">
        <v>4591706</v>
      </c>
      <c r="AD221" s="180">
        <v>0</v>
      </c>
      <c r="AE221" s="180">
        <v>0</v>
      </c>
      <c r="AF221" s="180">
        <v>24878526</v>
      </c>
      <c r="AG221" s="180">
        <v>0</v>
      </c>
      <c r="AH221" s="180">
        <v>0</v>
      </c>
      <c r="AI221" s="180">
        <v>416462</v>
      </c>
      <c r="AJ221" s="180">
        <v>65422</v>
      </c>
      <c r="AK221" s="180">
        <v>0</v>
      </c>
      <c r="AL221" s="180">
        <v>0</v>
      </c>
      <c r="AM221" s="180">
        <v>0</v>
      </c>
      <c r="AN221" s="180">
        <v>1703124</v>
      </c>
      <c r="AO221" s="180">
        <v>0</v>
      </c>
      <c r="AP221" s="180">
        <v>441595</v>
      </c>
      <c r="AQ221" s="180">
        <v>236664</v>
      </c>
      <c r="AR221" s="180">
        <v>0</v>
      </c>
      <c r="AS221" s="180">
        <v>0</v>
      </c>
      <c r="AT221" s="180">
        <v>0</v>
      </c>
      <c r="AU221" s="180">
        <v>35424179</v>
      </c>
      <c r="AV221" s="180">
        <v>11329670</v>
      </c>
      <c r="AW221" s="180">
        <v>57750</v>
      </c>
      <c r="AX221" s="180">
        <v>0</v>
      </c>
      <c r="AY221" s="180">
        <v>0</v>
      </c>
      <c r="AZ221" s="180">
        <v>0</v>
      </c>
      <c r="BA221" s="180">
        <v>0</v>
      </c>
      <c r="BB221" s="180">
        <v>543904</v>
      </c>
      <c r="BC221" s="180">
        <v>0</v>
      </c>
      <c r="BD221" s="180">
        <v>0</v>
      </c>
      <c r="BE221" s="180">
        <v>0</v>
      </c>
      <c r="BF221" s="180">
        <v>0</v>
      </c>
      <c r="BG221" s="180">
        <v>0</v>
      </c>
      <c r="BH221" s="180">
        <v>540526</v>
      </c>
      <c r="BI221" s="180">
        <v>330287</v>
      </c>
      <c r="BJ221" s="180">
        <v>0</v>
      </c>
      <c r="BK221" s="180">
        <v>0</v>
      </c>
      <c r="BL221" s="180">
        <v>1847352</v>
      </c>
      <c r="BM221" s="180">
        <v>1619778</v>
      </c>
      <c r="BN221" s="180">
        <v>32873</v>
      </c>
      <c r="BO221" s="180">
        <v>4897373</v>
      </c>
      <c r="BP221" s="180">
        <v>18925698</v>
      </c>
      <c r="BQ221" s="180">
        <v>0</v>
      </c>
      <c r="BR221" s="180">
        <v>588871</v>
      </c>
      <c r="BS221" s="180">
        <v>0</v>
      </c>
      <c r="BT221" s="180">
        <v>0</v>
      </c>
      <c r="BU221" s="180">
        <v>0</v>
      </c>
      <c r="BV221" s="180">
        <v>0</v>
      </c>
      <c r="BW221" s="180">
        <v>457185</v>
      </c>
      <c r="BX221" s="180">
        <v>262469</v>
      </c>
      <c r="BY221" s="180">
        <v>3105159</v>
      </c>
      <c r="BZ221" s="180">
        <v>0</v>
      </c>
      <c r="CA221" s="180">
        <v>924525</v>
      </c>
      <c r="CB221" s="180">
        <v>0</v>
      </c>
      <c r="CC221" s="180">
        <v>417641</v>
      </c>
      <c r="CD221" s="180">
        <v>4679433</v>
      </c>
    </row>
    <row r="222" spans="1:82" x14ac:dyDescent="0.3">
      <c r="A222" s="180">
        <v>602</v>
      </c>
      <c r="C222" s="180"/>
      <c r="D222" s="180">
        <v>0</v>
      </c>
      <c r="E222" s="180">
        <v>0</v>
      </c>
      <c r="F222" s="180">
        <v>0</v>
      </c>
      <c r="G222" s="180">
        <v>0</v>
      </c>
      <c r="H222" s="180">
        <v>0</v>
      </c>
      <c r="I222" s="180">
        <v>0</v>
      </c>
      <c r="J222" s="180">
        <v>0</v>
      </c>
      <c r="K222" s="180">
        <v>0</v>
      </c>
      <c r="L222" s="180">
        <v>0</v>
      </c>
      <c r="M222" s="180">
        <v>0</v>
      </c>
      <c r="N222" s="180">
        <v>0</v>
      </c>
      <c r="O222" s="180">
        <v>0</v>
      </c>
      <c r="P222" s="180">
        <v>0</v>
      </c>
      <c r="Q222" s="180">
        <v>0</v>
      </c>
      <c r="R222" s="180">
        <v>0</v>
      </c>
      <c r="S222" s="180">
        <v>0</v>
      </c>
      <c r="T222" s="180">
        <v>0</v>
      </c>
      <c r="U222" s="180">
        <v>0</v>
      </c>
      <c r="V222" s="180">
        <v>0</v>
      </c>
      <c r="W222" s="180">
        <v>0</v>
      </c>
      <c r="X222" s="180">
        <v>0</v>
      </c>
      <c r="Y222" s="180">
        <v>0</v>
      </c>
      <c r="Z222" s="180">
        <v>0</v>
      </c>
      <c r="AA222" s="180">
        <v>0</v>
      </c>
      <c r="AB222" s="180">
        <v>0</v>
      </c>
      <c r="AC222" s="180">
        <v>0</v>
      </c>
      <c r="AD222" s="180">
        <v>0</v>
      </c>
      <c r="AE222" s="180">
        <v>0</v>
      </c>
      <c r="AF222" s="180">
        <v>0</v>
      </c>
      <c r="AG222" s="180">
        <v>0</v>
      </c>
      <c r="AH222" s="180">
        <v>0</v>
      </c>
      <c r="AI222" s="180">
        <v>0</v>
      </c>
      <c r="AJ222" s="180">
        <v>0</v>
      </c>
      <c r="AK222" s="180">
        <v>0</v>
      </c>
      <c r="AL222" s="180">
        <v>0</v>
      </c>
      <c r="AM222" s="180">
        <v>0</v>
      </c>
      <c r="AN222" s="180">
        <v>0</v>
      </c>
      <c r="AO222" s="180">
        <v>0</v>
      </c>
      <c r="AP222" s="180">
        <v>0</v>
      </c>
      <c r="AQ222" s="180">
        <v>0</v>
      </c>
      <c r="AR222" s="180">
        <v>0</v>
      </c>
      <c r="AS222" s="180">
        <v>0</v>
      </c>
      <c r="AT222" s="180">
        <v>0</v>
      </c>
      <c r="AU222" s="180">
        <v>8244252</v>
      </c>
      <c r="AV222" s="180">
        <v>0</v>
      </c>
      <c r="AW222" s="180">
        <v>0</v>
      </c>
      <c r="AX222" s="180">
        <v>0</v>
      </c>
      <c r="AY222" s="180">
        <v>0</v>
      </c>
      <c r="AZ222" s="180">
        <v>0</v>
      </c>
      <c r="BA222" s="180">
        <v>0</v>
      </c>
      <c r="BB222" s="180">
        <v>0</v>
      </c>
      <c r="BC222" s="180">
        <v>0</v>
      </c>
      <c r="BD222" s="180">
        <v>0</v>
      </c>
      <c r="BE222" s="180">
        <v>0</v>
      </c>
      <c r="BF222" s="180">
        <v>0</v>
      </c>
      <c r="BG222" s="180">
        <v>0</v>
      </c>
      <c r="BH222" s="180">
        <v>0</v>
      </c>
      <c r="BI222" s="180">
        <v>0</v>
      </c>
      <c r="BJ222" s="180">
        <v>0</v>
      </c>
      <c r="BK222" s="180">
        <v>0</v>
      </c>
      <c r="BL222" s="180">
        <v>0</v>
      </c>
      <c r="BM222" s="180">
        <v>0</v>
      </c>
      <c r="BN222" s="180">
        <v>0</v>
      </c>
      <c r="BO222" s="180">
        <v>0</v>
      </c>
      <c r="BP222" s="180">
        <v>0</v>
      </c>
      <c r="BQ222" s="180">
        <v>0</v>
      </c>
      <c r="BR222" s="180">
        <v>0</v>
      </c>
      <c r="BS222" s="180">
        <v>0</v>
      </c>
      <c r="BT222" s="180">
        <v>0</v>
      </c>
      <c r="BU222" s="180">
        <v>0</v>
      </c>
      <c r="BV222" s="180">
        <v>0</v>
      </c>
      <c r="BW222" s="180">
        <v>0</v>
      </c>
      <c r="BX222" s="180">
        <v>0</v>
      </c>
      <c r="BY222" s="180">
        <v>0</v>
      </c>
      <c r="BZ222" s="180">
        <v>0</v>
      </c>
      <c r="CA222" s="180">
        <v>0</v>
      </c>
      <c r="CB222" s="180">
        <v>0</v>
      </c>
      <c r="CC222" s="180">
        <v>0</v>
      </c>
      <c r="CD222" s="180">
        <v>0</v>
      </c>
    </row>
    <row r="223" spans="1:82" x14ac:dyDescent="0.3">
      <c r="A223" s="180">
        <v>619</v>
      </c>
      <c r="C223" s="180"/>
      <c r="D223" s="180">
        <v>0</v>
      </c>
      <c r="E223" s="180">
        <v>0</v>
      </c>
      <c r="F223" s="180">
        <v>0</v>
      </c>
      <c r="G223" s="180">
        <v>0</v>
      </c>
      <c r="H223" s="180">
        <v>0</v>
      </c>
      <c r="I223" s="180">
        <v>0</v>
      </c>
      <c r="J223" s="180">
        <v>0</v>
      </c>
      <c r="K223" s="180">
        <v>0</v>
      </c>
      <c r="L223" s="180">
        <v>0</v>
      </c>
      <c r="M223" s="180">
        <v>0</v>
      </c>
      <c r="N223" s="180">
        <v>0</v>
      </c>
      <c r="O223" s="180">
        <v>0</v>
      </c>
      <c r="P223" s="180">
        <v>0</v>
      </c>
      <c r="Q223" s="180">
        <v>0</v>
      </c>
      <c r="R223" s="180">
        <v>0</v>
      </c>
      <c r="S223" s="180">
        <v>0</v>
      </c>
      <c r="T223" s="180">
        <v>0</v>
      </c>
      <c r="U223" s="180">
        <v>0</v>
      </c>
      <c r="V223" s="180">
        <v>0</v>
      </c>
      <c r="W223" s="180">
        <v>0</v>
      </c>
      <c r="X223" s="180">
        <v>0</v>
      </c>
      <c r="Y223" s="180">
        <v>0</v>
      </c>
      <c r="Z223" s="180">
        <v>0</v>
      </c>
      <c r="AA223" s="180">
        <v>0</v>
      </c>
      <c r="AB223" s="180">
        <v>0</v>
      </c>
      <c r="AC223" s="180">
        <v>0</v>
      </c>
      <c r="AD223" s="180">
        <v>0</v>
      </c>
      <c r="AE223" s="180">
        <v>0</v>
      </c>
      <c r="AF223" s="180">
        <v>0</v>
      </c>
      <c r="AG223" s="180">
        <v>0</v>
      </c>
      <c r="AH223" s="180">
        <v>0</v>
      </c>
      <c r="AI223" s="180">
        <v>0</v>
      </c>
      <c r="AJ223" s="180">
        <v>0</v>
      </c>
      <c r="AK223" s="180">
        <v>0</v>
      </c>
      <c r="AL223" s="180">
        <v>0</v>
      </c>
      <c r="AM223" s="180">
        <v>0</v>
      </c>
      <c r="AN223" s="180">
        <v>0</v>
      </c>
      <c r="AO223" s="180">
        <v>0</v>
      </c>
      <c r="AP223" s="180">
        <v>0</v>
      </c>
      <c r="AQ223" s="180">
        <v>0</v>
      </c>
      <c r="AR223" s="180">
        <v>0</v>
      </c>
      <c r="AS223" s="180">
        <v>0</v>
      </c>
      <c r="AT223" s="180">
        <v>0</v>
      </c>
      <c r="AU223" s="180">
        <v>23.3</v>
      </c>
      <c r="AV223" s="180">
        <v>0</v>
      </c>
      <c r="AW223" s="180">
        <v>0</v>
      </c>
      <c r="AX223" s="180">
        <v>0</v>
      </c>
      <c r="AY223" s="180">
        <v>0</v>
      </c>
      <c r="AZ223" s="180">
        <v>0</v>
      </c>
      <c r="BA223" s="180">
        <v>0</v>
      </c>
      <c r="BB223" s="180">
        <v>0</v>
      </c>
      <c r="BC223" s="180">
        <v>0</v>
      </c>
      <c r="BD223" s="180">
        <v>0</v>
      </c>
      <c r="BE223" s="180">
        <v>0</v>
      </c>
      <c r="BF223" s="180">
        <v>0</v>
      </c>
      <c r="BG223" s="180">
        <v>0</v>
      </c>
      <c r="BH223" s="180">
        <v>0</v>
      </c>
      <c r="BI223" s="180">
        <v>0</v>
      </c>
      <c r="BJ223" s="180">
        <v>0</v>
      </c>
      <c r="BK223" s="180">
        <v>0</v>
      </c>
      <c r="BL223" s="180">
        <v>0</v>
      </c>
      <c r="BM223" s="180">
        <v>0</v>
      </c>
      <c r="BN223" s="180">
        <v>0</v>
      </c>
      <c r="BO223" s="180">
        <v>0</v>
      </c>
      <c r="BP223" s="180">
        <v>0</v>
      </c>
      <c r="BQ223" s="180">
        <v>0</v>
      </c>
      <c r="BR223" s="180">
        <v>0</v>
      </c>
      <c r="BS223" s="180">
        <v>0</v>
      </c>
      <c r="BT223" s="180">
        <v>0</v>
      </c>
      <c r="BU223" s="180">
        <v>0</v>
      </c>
      <c r="BV223" s="180">
        <v>0</v>
      </c>
      <c r="BW223" s="180">
        <v>0</v>
      </c>
      <c r="BX223" s="180">
        <v>0</v>
      </c>
      <c r="BY223" s="180">
        <v>0</v>
      </c>
      <c r="BZ223" s="180">
        <v>0</v>
      </c>
      <c r="CA223" s="180">
        <v>0</v>
      </c>
      <c r="CB223" s="180">
        <v>0</v>
      </c>
      <c r="CC223" s="180">
        <v>0</v>
      </c>
      <c r="CD223" s="180">
        <v>0</v>
      </c>
    </row>
    <row r="224" spans="1:82" s="968" customFormat="1" x14ac:dyDescent="0.3">
      <c r="B224" s="968" t="s">
        <v>2969</v>
      </c>
    </row>
    <row r="225" spans="1:82" x14ac:dyDescent="0.3">
      <c r="A225" s="180">
        <v>621</v>
      </c>
      <c r="C225" s="180"/>
      <c r="D225" s="180">
        <v>0</v>
      </c>
      <c r="E225" s="180">
        <v>0</v>
      </c>
      <c r="F225" s="180">
        <v>0</v>
      </c>
      <c r="G225" s="180">
        <v>0</v>
      </c>
      <c r="H225" s="180">
        <v>0</v>
      </c>
      <c r="I225" s="180">
        <v>0</v>
      </c>
      <c r="J225" s="180">
        <v>0</v>
      </c>
      <c r="K225" s="180">
        <v>0</v>
      </c>
      <c r="L225" s="180">
        <v>0</v>
      </c>
      <c r="M225" s="180">
        <v>0</v>
      </c>
      <c r="N225" s="180">
        <v>0</v>
      </c>
      <c r="O225" s="180">
        <v>0</v>
      </c>
      <c r="P225" s="180">
        <v>0</v>
      </c>
      <c r="Q225" s="180">
        <v>10737851</v>
      </c>
      <c r="R225" s="180">
        <v>0</v>
      </c>
      <c r="S225" s="180">
        <v>0</v>
      </c>
      <c r="T225" s="180">
        <v>0</v>
      </c>
      <c r="U225" s="180">
        <v>0</v>
      </c>
      <c r="V225" s="180">
        <v>0</v>
      </c>
      <c r="W225" s="180">
        <v>0</v>
      </c>
      <c r="X225" s="180">
        <v>0</v>
      </c>
      <c r="Y225" s="180">
        <v>0</v>
      </c>
      <c r="Z225" s="180">
        <v>0</v>
      </c>
      <c r="AA225" s="180">
        <v>0</v>
      </c>
      <c r="AB225" s="180">
        <v>0</v>
      </c>
      <c r="AC225" s="180">
        <v>0</v>
      </c>
      <c r="AD225" s="180">
        <v>0</v>
      </c>
      <c r="AE225" s="180">
        <v>0</v>
      </c>
      <c r="AF225" s="180">
        <v>0</v>
      </c>
      <c r="AG225" s="180">
        <v>0</v>
      </c>
      <c r="AH225" s="180">
        <v>0</v>
      </c>
      <c r="AI225" s="180">
        <v>0</v>
      </c>
      <c r="AJ225" s="180">
        <v>0</v>
      </c>
      <c r="AK225" s="180">
        <v>0</v>
      </c>
      <c r="AL225" s="180">
        <v>0</v>
      </c>
      <c r="AM225" s="180">
        <v>0</v>
      </c>
      <c r="AN225" s="180">
        <v>0</v>
      </c>
      <c r="AO225" s="180">
        <v>0</v>
      </c>
      <c r="AP225" s="180">
        <v>0</v>
      </c>
      <c r="AQ225" s="180">
        <v>0</v>
      </c>
      <c r="AR225" s="180">
        <v>0</v>
      </c>
      <c r="AS225" s="180">
        <v>0</v>
      </c>
      <c r="AT225" s="180">
        <v>0</v>
      </c>
      <c r="AU225" s="180">
        <v>0</v>
      </c>
      <c r="AV225" s="180">
        <v>0</v>
      </c>
      <c r="AW225" s="180">
        <v>0</v>
      </c>
      <c r="AX225" s="180">
        <v>0</v>
      </c>
      <c r="AY225" s="180">
        <v>0</v>
      </c>
      <c r="AZ225" s="180">
        <v>0</v>
      </c>
      <c r="BA225" s="180">
        <v>0</v>
      </c>
      <c r="BB225" s="180">
        <v>0</v>
      </c>
      <c r="BC225" s="180">
        <v>0</v>
      </c>
      <c r="BD225" s="180">
        <v>0</v>
      </c>
      <c r="BE225" s="180">
        <v>0</v>
      </c>
      <c r="BF225" s="180">
        <v>0</v>
      </c>
      <c r="BG225" s="180">
        <v>0</v>
      </c>
      <c r="BH225" s="180">
        <v>0</v>
      </c>
      <c r="BI225" s="180">
        <v>0</v>
      </c>
      <c r="BJ225" s="180">
        <v>0</v>
      </c>
      <c r="BK225" s="180">
        <v>0</v>
      </c>
      <c r="BL225" s="180">
        <v>0</v>
      </c>
      <c r="BM225" s="180">
        <v>0</v>
      </c>
      <c r="BN225" s="180">
        <v>0</v>
      </c>
      <c r="BO225" s="180">
        <v>0</v>
      </c>
      <c r="BP225" s="180">
        <v>0</v>
      </c>
      <c r="BQ225" s="180">
        <v>0</v>
      </c>
      <c r="BR225" s="180">
        <v>0</v>
      </c>
      <c r="BS225" s="180">
        <v>0</v>
      </c>
      <c r="BT225" s="180">
        <v>0</v>
      </c>
      <c r="BU225" s="180">
        <v>0</v>
      </c>
      <c r="BV225" s="180">
        <v>0</v>
      </c>
      <c r="BW225" s="180">
        <v>0</v>
      </c>
      <c r="BX225" s="180">
        <v>174504</v>
      </c>
      <c r="BY225" s="180">
        <v>5195596</v>
      </c>
      <c r="BZ225" s="180">
        <v>0</v>
      </c>
      <c r="CA225" s="180">
        <v>0</v>
      </c>
      <c r="CB225" s="180">
        <v>0</v>
      </c>
      <c r="CC225" s="180">
        <v>0</v>
      </c>
      <c r="CD225" s="180">
        <v>0</v>
      </c>
    </row>
    <row r="226" spans="1:82" x14ac:dyDescent="0.3">
      <c r="A226" s="180">
        <v>547</v>
      </c>
      <c r="C226" s="180"/>
      <c r="D226" s="180">
        <v>2</v>
      </c>
      <c r="E226" s="180">
        <v>3</v>
      </c>
      <c r="F226" s="180">
        <v>2</v>
      </c>
      <c r="G226" s="180">
        <v>3</v>
      </c>
      <c r="H226" s="180">
        <v>2</v>
      </c>
      <c r="I226" s="180">
        <v>2</v>
      </c>
      <c r="J226" s="180">
        <v>2</v>
      </c>
      <c r="K226" s="180">
        <v>2</v>
      </c>
      <c r="L226" s="180">
        <v>3</v>
      </c>
      <c r="M226" s="180">
        <v>3</v>
      </c>
      <c r="N226" s="180">
        <v>2</v>
      </c>
      <c r="O226" s="180">
        <v>0</v>
      </c>
      <c r="P226" s="180">
        <v>2</v>
      </c>
      <c r="Q226" s="180">
        <v>4</v>
      </c>
      <c r="R226" s="180">
        <v>2</v>
      </c>
      <c r="S226" s="180">
        <v>2</v>
      </c>
      <c r="T226" s="180">
        <v>2</v>
      </c>
      <c r="U226" s="180">
        <v>2</v>
      </c>
      <c r="V226" s="180">
        <v>3</v>
      </c>
      <c r="W226" s="180">
        <v>0</v>
      </c>
      <c r="X226" s="180">
        <v>0</v>
      </c>
      <c r="Y226" s="180">
        <v>3</v>
      </c>
      <c r="Z226" s="180">
        <v>3</v>
      </c>
      <c r="AA226" s="180">
        <v>2</v>
      </c>
      <c r="AB226" s="180">
        <v>0</v>
      </c>
      <c r="AC226" s="180">
        <v>3</v>
      </c>
      <c r="AD226" s="180">
        <v>0</v>
      </c>
      <c r="AE226" s="180">
        <v>0</v>
      </c>
      <c r="AF226" s="180">
        <v>3</v>
      </c>
      <c r="AG226" s="180">
        <v>2</v>
      </c>
      <c r="AH226" s="180">
        <v>2</v>
      </c>
      <c r="AI226" s="180">
        <v>3</v>
      </c>
      <c r="AJ226" s="180">
        <v>2</v>
      </c>
      <c r="AK226" s="180">
        <v>2</v>
      </c>
      <c r="AL226" s="180">
        <v>0</v>
      </c>
      <c r="AM226" s="180">
        <v>2</v>
      </c>
      <c r="AN226" s="180">
        <v>3</v>
      </c>
      <c r="AO226" s="180">
        <v>2</v>
      </c>
      <c r="AP226" s="180">
        <v>3</v>
      </c>
      <c r="AQ226" s="180">
        <v>2</v>
      </c>
      <c r="AR226" s="180">
        <v>0</v>
      </c>
      <c r="AS226" s="180">
        <v>0</v>
      </c>
      <c r="AT226" s="180">
        <v>2</v>
      </c>
      <c r="AU226" s="180">
        <v>3</v>
      </c>
      <c r="AV226" s="180">
        <v>3</v>
      </c>
      <c r="AW226" s="180">
        <v>2</v>
      </c>
      <c r="AX226" s="180">
        <v>2</v>
      </c>
      <c r="AY226" s="180">
        <v>2</v>
      </c>
      <c r="AZ226" s="180">
        <v>2</v>
      </c>
      <c r="BA226" s="180">
        <v>0</v>
      </c>
      <c r="BB226" s="180">
        <v>3</v>
      </c>
      <c r="BC226" s="180">
        <v>2</v>
      </c>
      <c r="BD226" s="180">
        <v>2</v>
      </c>
      <c r="BE226" s="180">
        <v>2</v>
      </c>
      <c r="BF226" s="180">
        <v>2</v>
      </c>
      <c r="BG226" s="180">
        <v>2</v>
      </c>
      <c r="BH226" s="180">
        <v>1</v>
      </c>
      <c r="BI226" s="180">
        <v>3</v>
      </c>
      <c r="BJ226" s="180">
        <v>2</v>
      </c>
      <c r="BK226" s="180">
        <v>2</v>
      </c>
      <c r="BL226" s="180">
        <v>3</v>
      </c>
      <c r="BM226" s="180">
        <v>3</v>
      </c>
      <c r="BN226" s="180">
        <v>2</v>
      </c>
      <c r="BO226" s="180">
        <v>3</v>
      </c>
      <c r="BP226" s="180">
        <v>3</v>
      </c>
      <c r="BQ226" s="180">
        <v>2</v>
      </c>
      <c r="BR226" s="180">
        <v>2</v>
      </c>
      <c r="BS226" s="180">
        <v>0</v>
      </c>
      <c r="BT226" s="180">
        <v>0</v>
      </c>
      <c r="BU226" s="180">
        <v>2</v>
      </c>
      <c r="BV226" s="180">
        <v>2</v>
      </c>
      <c r="BW226" s="180">
        <v>2</v>
      </c>
      <c r="BX226" s="180">
        <v>1</v>
      </c>
      <c r="BY226" s="180">
        <v>3</v>
      </c>
      <c r="BZ226" s="180">
        <v>2</v>
      </c>
      <c r="CA226" s="180">
        <v>3</v>
      </c>
      <c r="CB226" s="180">
        <v>2</v>
      </c>
      <c r="CC226" s="180">
        <v>2</v>
      </c>
      <c r="CD226" s="180">
        <v>3</v>
      </c>
    </row>
    <row r="227" spans="1:82" x14ac:dyDescent="0.3">
      <c r="A227" s="180">
        <v>659</v>
      </c>
      <c r="C227" s="180"/>
      <c r="D227" s="180">
        <v>0</v>
      </c>
      <c r="E227" s="180">
        <v>0</v>
      </c>
      <c r="F227" s="180">
        <v>0</v>
      </c>
      <c r="G227" s="180">
        <v>680865</v>
      </c>
      <c r="H227" s="180">
        <v>0</v>
      </c>
      <c r="I227" s="180">
        <v>0</v>
      </c>
      <c r="J227" s="180">
        <v>0</v>
      </c>
      <c r="K227" s="180">
        <v>0</v>
      </c>
      <c r="L227" s="180">
        <v>3183533</v>
      </c>
      <c r="M227" s="180">
        <v>59430525</v>
      </c>
      <c r="N227" s="180">
        <v>0</v>
      </c>
      <c r="O227" s="180">
        <v>48879</v>
      </c>
      <c r="P227" s="180">
        <v>0</v>
      </c>
      <c r="Q227" s="180">
        <v>0</v>
      </c>
      <c r="R227" s="180">
        <v>0</v>
      </c>
      <c r="S227" s="180">
        <v>0</v>
      </c>
      <c r="T227" s="180">
        <v>0</v>
      </c>
      <c r="U227" s="180">
        <v>0</v>
      </c>
      <c r="V227" s="180">
        <v>1835854</v>
      </c>
      <c r="W227" s="180">
        <v>0</v>
      </c>
      <c r="X227" s="180">
        <v>0</v>
      </c>
      <c r="Y227" s="180">
        <v>981860</v>
      </c>
      <c r="Z227" s="180">
        <v>4775512</v>
      </c>
      <c r="AA227" s="180">
        <v>0</v>
      </c>
      <c r="AB227" s="180">
        <v>0</v>
      </c>
      <c r="AC227" s="180">
        <v>19197588</v>
      </c>
      <c r="AD227" s="180">
        <v>0</v>
      </c>
      <c r="AE227" s="180">
        <v>0</v>
      </c>
      <c r="AF227" s="180">
        <v>72545560</v>
      </c>
      <c r="AG227" s="180">
        <v>0</v>
      </c>
      <c r="AH227" s="180">
        <v>0</v>
      </c>
      <c r="AI227" s="180">
        <v>674572</v>
      </c>
      <c r="AJ227" s="180">
        <v>0</v>
      </c>
      <c r="AK227" s="180">
        <v>0</v>
      </c>
      <c r="AL227" s="180">
        <v>0</v>
      </c>
      <c r="AM227" s="180">
        <v>0</v>
      </c>
      <c r="AN227" s="180">
        <v>16335273</v>
      </c>
      <c r="AO227" s="180">
        <v>0</v>
      </c>
      <c r="AP227" s="180">
        <v>136483</v>
      </c>
      <c r="AQ227" s="180">
        <v>0</v>
      </c>
      <c r="AR227" s="180">
        <v>0</v>
      </c>
      <c r="AS227" s="180">
        <v>0</v>
      </c>
      <c r="AT227" s="180">
        <v>0</v>
      </c>
      <c r="AU227" s="180">
        <v>158860712</v>
      </c>
      <c r="AV227" s="180">
        <v>106768632</v>
      </c>
      <c r="AW227" s="180">
        <v>0</v>
      </c>
      <c r="AX227" s="180">
        <v>0</v>
      </c>
      <c r="AY227" s="180">
        <v>0</v>
      </c>
      <c r="AZ227" s="180">
        <v>0</v>
      </c>
      <c r="BA227" s="180">
        <v>0</v>
      </c>
      <c r="BB227" s="180">
        <v>9413959</v>
      </c>
      <c r="BC227" s="180">
        <v>0</v>
      </c>
      <c r="BD227" s="180">
        <v>0</v>
      </c>
      <c r="BE227" s="180">
        <v>0</v>
      </c>
      <c r="BF227" s="180">
        <v>0</v>
      </c>
      <c r="BG227" s="180">
        <v>0</v>
      </c>
      <c r="BH227" s="180">
        <v>3492909</v>
      </c>
      <c r="BI227" s="180">
        <v>1396506</v>
      </c>
      <c r="BJ227" s="180">
        <v>0</v>
      </c>
      <c r="BK227" s="180">
        <v>0</v>
      </c>
      <c r="BL227" s="180">
        <v>15073635</v>
      </c>
      <c r="BM227" s="180">
        <v>4507940</v>
      </c>
      <c r="BN227" s="180">
        <v>0</v>
      </c>
      <c r="BO227" s="180">
        <v>20117176</v>
      </c>
      <c r="BP227" s="180">
        <v>15193632</v>
      </c>
      <c r="BQ227" s="180">
        <v>0</v>
      </c>
      <c r="BR227" s="180">
        <v>0</v>
      </c>
      <c r="BS227" s="180">
        <v>0</v>
      </c>
      <c r="BT227" s="180">
        <v>0</v>
      </c>
      <c r="BU227" s="180">
        <v>0</v>
      </c>
      <c r="BV227" s="180">
        <v>0</v>
      </c>
      <c r="BW227" s="180">
        <v>0</v>
      </c>
      <c r="BX227" s="180">
        <v>19559</v>
      </c>
      <c r="BY227" s="180">
        <v>5845512</v>
      </c>
      <c r="BZ227" s="180">
        <v>0</v>
      </c>
      <c r="CA227" s="180">
        <v>10794607</v>
      </c>
      <c r="CB227" s="180">
        <v>0</v>
      </c>
      <c r="CC227" s="180">
        <v>0</v>
      </c>
      <c r="CD227" s="180">
        <v>3251665</v>
      </c>
    </row>
    <row r="228" spans="1:82" x14ac:dyDescent="0.3">
      <c r="A228" s="180">
        <v>660</v>
      </c>
      <c r="C228" s="180"/>
      <c r="D228" s="180">
        <v>0</v>
      </c>
      <c r="E228" s="180">
        <v>0</v>
      </c>
      <c r="F228" s="180">
        <v>0</v>
      </c>
      <c r="G228" s="180">
        <v>0</v>
      </c>
      <c r="H228" s="180">
        <v>0</v>
      </c>
      <c r="I228" s="180">
        <v>0</v>
      </c>
      <c r="J228" s="180">
        <v>0</v>
      </c>
      <c r="K228" s="180">
        <v>0</v>
      </c>
      <c r="L228" s="180">
        <v>0</v>
      </c>
      <c r="M228" s="180">
        <v>0</v>
      </c>
      <c r="N228" s="180">
        <v>0</v>
      </c>
      <c r="O228" s="180">
        <v>0</v>
      </c>
      <c r="P228" s="180">
        <v>0</v>
      </c>
      <c r="Q228" s="180">
        <v>0</v>
      </c>
      <c r="R228" s="180">
        <v>0</v>
      </c>
      <c r="S228" s="180">
        <v>0</v>
      </c>
      <c r="T228" s="180">
        <v>0</v>
      </c>
      <c r="U228" s="180">
        <v>0</v>
      </c>
      <c r="V228" s="180">
        <v>0</v>
      </c>
      <c r="W228" s="180">
        <v>0</v>
      </c>
      <c r="X228" s="180">
        <v>0</v>
      </c>
      <c r="Y228" s="180">
        <v>0</v>
      </c>
      <c r="Z228" s="180">
        <v>0</v>
      </c>
      <c r="AA228" s="180">
        <v>0</v>
      </c>
      <c r="AB228" s="180">
        <v>0</v>
      </c>
      <c r="AC228" s="180">
        <v>0</v>
      </c>
      <c r="AD228" s="180">
        <v>0</v>
      </c>
      <c r="AE228" s="180">
        <v>0</v>
      </c>
      <c r="AF228" s="180">
        <v>0</v>
      </c>
      <c r="AG228" s="180">
        <v>0</v>
      </c>
      <c r="AH228" s="180">
        <v>0</v>
      </c>
      <c r="AI228" s="180">
        <v>0</v>
      </c>
      <c r="AJ228" s="180">
        <v>0</v>
      </c>
      <c r="AK228" s="180">
        <v>0</v>
      </c>
      <c r="AL228" s="180">
        <v>0</v>
      </c>
      <c r="AM228" s="180">
        <v>0</v>
      </c>
      <c r="AN228" s="180">
        <v>0</v>
      </c>
      <c r="AO228" s="180">
        <v>0</v>
      </c>
      <c r="AP228" s="180">
        <v>0</v>
      </c>
      <c r="AQ228" s="180">
        <v>0</v>
      </c>
      <c r="AR228" s="180">
        <v>0</v>
      </c>
      <c r="AS228" s="180">
        <v>0</v>
      </c>
      <c r="AT228" s="180">
        <v>0</v>
      </c>
      <c r="AU228" s="180">
        <v>34410458</v>
      </c>
      <c r="AV228" s="180">
        <v>7925791</v>
      </c>
      <c r="AW228" s="180">
        <v>0</v>
      </c>
      <c r="AX228" s="180">
        <v>0</v>
      </c>
      <c r="AY228" s="180">
        <v>0</v>
      </c>
      <c r="AZ228" s="180">
        <v>0</v>
      </c>
      <c r="BA228" s="180">
        <v>0</v>
      </c>
      <c r="BB228" s="180">
        <v>0</v>
      </c>
      <c r="BC228" s="180">
        <v>0</v>
      </c>
      <c r="BD228" s="180">
        <v>0</v>
      </c>
      <c r="BE228" s="180">
        <v>0</v>
      </c>
      <c r="BF228" s="180">
        <v>0</v>
      </c>
      <c r="BG228" s="180">
        <v>0</v>
      </c>
      <c r="BH228" s="180">
        <v>0</v>
      </c>
      <c r="BI228" s="180">
        <v>0</v>
      </c>
      <c r="BJ228" s="180">
        <v>0</v>
      </c>
      <c r="BK228" s="180">
        <v>0</v>
      </c>
      <c r="BL228" s="180">
        <v>0</v>
      </c>
      <c r="BM228" s="180">
        <v>0</v>
      </c>
      <c r="BN228" s="180">
        <v>0</v>
      </c>
      <c r="BO228" s="180">
        <v>0</v>
      </c>
      <c r="BP228" s="180">
        <v>0</v>
      </c>
      <c r="BQ228" s="180">
        <v>0</v>
      </c>
      <c r="BR228" s="180">
        <v>0</v>
      </c>
      <c r="BS228" s="180">
        <v>0</v>
      </c>
      <c r="BT228" s="180">
        <v>0</v>
      </c>
      <c r="BU228" s="180">
        <v>0</v>
      </c>
      <c r="BV228" s="180">
        <v>0</v>
      </c>
      <c r="BW228" s="180">
        <v>0</v>
      </c>
      <c r="BX228" s="180">
        <v>0</v>
      </c>
      <c r="BY228" s="180">
        <v>649916</v>
      </c>
      <c r="BZ228" s="180">
        <v>0</v>
      </c>
      <c r="CA228" s="180">
        <v>0</v>
      </c>
      <c r="CB228" s="180">
        <v>0</v>
      </c>
      <c r="CC228" s="180">
        <v>0</v>
      </c>
      <c r="CD228" s="180">
        <v>0</v>
      </c>
    </row>
    <row r="229" spans="1:82" x14ac:dyDescent="0.3">
      <c r="A229" s="180">
        <v>661</v>
      </c>
      <c r="C229" s="180"/>
      <c r="D229" s="180">
        <v>0</v>
      </c>
      <c r="E229" s="180">
        <v>0</v>
      </c>
      <c r="F229" s="180">
        <v>0</v>
      </c>
      <c r="G229" s="180">
        <v>0</v>
      </c>
      <c r="H229" s="180">
        <v>0</v>
      </c>
      <c r="I229" s="180">
        <v>0</v>
      </c>
      <c r="J229" s="180">
        <v>0</v>
      </c>
      <c r="K229" s="180">
        <v>0</v>
      </c>
      <c r="L229" s="180">
        <v>0</v>
      </c>
      <c r="M229" s="180">
        <v>0</v>
      </c>
      <c r="N229" s="180">
        <v>0</v>
      </c>
      <c r="O229" s="180">
        <v>0</v>
      </c>
      <c r="P229" s="180">
        <v>0</v>
      </c>
      <c r="Q229" s="180">
        <v>0</v>
      </c>
      <c r="R229" s="180">
        <v>0</v>
      </c>
      <c r="S229" s="180">
        <v>0</v>
      </c>
      <c r="T229" s="180">
        <v>0</v>
      </c>
      <c r="U229" s="180">
        <v>0</v>
      </c>
      <c r="V229" s="180">
        <v>0</v>
      </c>
      <c r="W229" s="180">
        <v>0</v>
      </c>
      <c r="X229" s="180">
        <v>0</v>
      </c>
      <c r="Y229" s="180">
        <v>0</v>
      </c>
      <c r="Z229" s="180">
        <v>0</v>
      </c>
      <c r="AA229" s="180">
        <v>0</v>
      </c>
      <c r="AB229" s="180">
        <v>0</v>
      </c>
      <c r="AC229" s="180">
        <v>0</v>
      </c>
      <c r="AD229" s="180">
        <v>0</v>
      </c>
      <c r="AE229" s="180">
        <v>0</v>
      </c>
      <c r="AF229" s="180">
        <v>0</v>
      </c>
      <c r="AG229" s="180">
        <v>0</v>
      </c>
      <c r="AH229" s="180">
        <v>0</v>
      </c>
      <c r="AI229" s="180">
        <v>0</v>
      </c>
      <c r="AJ229" s="180">
        <v>0</v>
      </c>
      <c r="AK229" s="180">
        <v>0</v>
      </c>
      <c r="AL229" s="180">
        <v>0</v>
      </c>
      <c r="AM229" s="180">
        <v>0</v>
      </c>
      <c r="AN229" s="180">
        <v>0</v>
      </c>
      <c r="AO229" s="180">
        <v>0</v>
      </c>
      <c r="AP229" s="180">
        <v>0</v>
      </c>
      <c r="AQ229" s="180">
        <v>0</v>
      </c>
      <c r="AR229" s="180">
        <v>0</v>
      </c>
      <c r="AS229" s="180">
        <v>0</v>
      </c>
      <c r="AT229" s="180">
        <v>0</v>
      </c>
      <c r="AU229" s="180">
        <v>21.7</v>
      </c>
      <c r="AV229" s="180">
        <v>7.4</v>
      </c>
      <c r="AW229" s="180">
        <v>0</v>
      </c>
      <c r="AX229" s="180">
        <v>0</v>
      </c>
      <c r="AY229" s="180">
        <v>0</v>
      </c>
      <c r="AZ229" s="180">
        <v>0</v>
      </c>
      <c r="BA229" s="180">
        <v>0</v>
      </c>
      <c r="BB229" s="180">
        <v>0</v>
      </c>
      <c r="BC229" s="180">
        <v>0</v>
      </c>
      <c r="BD229" s="180">
        <v>0</v>
      </c>
      <c r="BE229" s="180">
        <v>0</v>
      </c>
      <c r="BF229" s="180">
        <v>0</v>
      </c>
      <c r="BG229" s="180">
        <v>0</v>
      </c>
      <c r="BH229" s="180">
        <v>0</v>
      </c>
      <c r="BI229" s="180">
        <v>0</v>
      </c>
      <c r="BJ229" s="180">
        <v>0</v>
      </c>
      <c r="BK229" s="180">
        <v>0</v>
      </c>
      <c r="BL229" s="180">
        <v>0</v>
      </c>
      <c r="BM229" s="180">
        <v>0</v>
      </c>
      <c r="BN229" s="180">
        <v>0</v>
      </c>
      <c r="BO229" s="180">
        <v>0</v>
      </c>
      <c r="BP229" s="180">
        <v>0</v>
      </c>
      <c r="BQ229" s="180">
        <v>0</v>
      </c>
      <c r="BR229" s="180">
        <v>0</v>
      </c>
      <c r="BS229" s="180">
        <v>0</v>
      </c>
      <c r="BT229" s="180">
        <v>0</v>
      </c>
      <c r="BU229" s="180">
        <v>0</v>
      </c>
      <c r="BV229" s="180">
        <v>0</v>
      </c>
      <c r="BW229" s="180">
        <v>0</v>
      </c>
      <c r="BX229" s="180">
        <v>0</v>
      </c>
      <c r="BY229" s="180">
        <v>11.1</v>
      </c>
      <c r="BZ229" s="180">
        <v>0</v>
      </c>
      <c r="CA229" s="180">
        <v>0</v>
      </c>
      <c r="CB229" s="180">
        <v>0</v>
      </c>
      <c r="CC229" s="180">
        <v>0</v>
      </c>
      <c r="CD229" s="180">
        <v>0</v>
      </c>
    </row>
    <row r="230" spans="1:82" s="968" customFormat="1" x14ac:dyDescent="0.3">
      <c r="B230" s="968" t="s">
        <v>2969</v>
      </c>
    </row>
    <row r="231" spans="1:82" s="968" customFormat="1" x14ac:dyDescent="0.3">
      <c r="B231" s="968" t="s">
        <v>2969</v>
      </c>
    </row>
    <row r="232" spans="1:82" x14ac:dyDescent="0.3">
      <c r="A232" s="180">
        <v>371</v>
      </c>
      <c r="C232" s="180"/>
      <c r="D232" s="180">
        <v>0</v>
      </c>
      <c r="E232" s="180">
        <v>0</v>
      </c>
      <c r="F232" s="180">
        <v>0</v>
      </c>
      <c r="G232" s="180">
        <v>0</v>
      </c>
      <c r="H232" s="180">
        <v>0</v>
      </c>
      <c r="I232" s="180">
        <v>0</v>
      </c>
      <c r="J232" s="180">
        <v>0</v>
      </c>
      <c r="K232" s="180">
        <v>0</v>
      </c>
      <c r="L232" s="180">
        <v>0</v>
      </c>
      <c r="M232" s="180">
        <v>0</v>
      </c>
      <c r="N232" s="180">
        <v>0</v>
      </c>
      <c r="O232" s="180">
        <v>0</v>
      </c>
      <c r="P232" s="180">
        <v>0</v>
      </c>
      <c r="Q232" s="180">
        <v>0</v>
      </c>
      <c r="R232" s="180">
        <v>0</v>
      </c>
      <c r="S232" s="180">
        <v>0</v>
      </c>
      <c r="T232" s="180">
        <v>0</v>
      </c>
      <c r="U232" s="180">
        <v>0</v>
      </c>
      <c r="V232" s="180">
        <v>0</v>
      </c>
      <c r="W232" s="180">
        <v>0</v>
      </c>
      <c r="X232" s="180">
        <v>0</v>
      </c>
      <c r="Y232" s="180">
        <v>0</v>
      </c>
      <c r="Z232" s="180">
        <v>3488031</v>
      </c>
      <c r="AA232" s="180">
        <v>0</v>
      </c>
      <c r="AB232" s="180">
        <v>0</v>
      </c>
      <c r="AC232" s="180">
        <v>0</v>
      </c>
      <c r="AD232" s="180">
        <v>0</v>
      </c>
      <c r="AE232" s="180">
        <v>0</v>
      </c>
      <c r="AF232" s="180">
        <v>0</v>
      </c>
      <c r="AG232" s="180">
        <v>0</v>
      </c>
      <c r="AH232" s="180">
        <v>0</v>
      </c>
      <c r="AI232" s="180">
        <v>0</v>
      </c>
      <c r="AJ232" s="180">
        <v>0</v>
      </c>
      <c r="AK232" s="180">
        <v>0</v>
      </c>
      <c r="AL232" s="180">
        <v>0</v>
      </c>
      <c r="AM232" s="180">
        <v>0</v>
      </c>
      <c r="AN232" s="180">
        <v>0</v>
      </c>
      <c r="AO232" s="180">
        <v>0</v>
      </c>
      <c r="AP232" s="180">
        <v>0</v>
      </c>
      <c r="AQ232" s="180">
        <v>0</v>
      </c>
      <c r="AR232" s="180">
        <v>0</v>
      </c>
      <c r="AS232" s="180">
        <v>0</v>
      </c>
      <c r="AT232" s="180">
        <v>0</v>
      </c>
      <c r="AU232" s="180">
        <v>24790423</v>
      </c>
      <c r="AV232" s="180">
        <v>5199820</v>
      </c>
      <c r="AW232" s="180">
        <v>0</v>
      </c>
      <c r="AX232" s="180">
        <v>0</v>
      </c>
      <c r="AY232" s="180">
        <v>0</v>
      </c>
      <c r="AZ232" s="180">
        <v>0</v>
      </c>
      <c r="BA232" s="180">
        <v>0</v>
      </c>
      <c r="BB232" s="180">
        <v>0</v>
      </c>
      <c r="BC232" s="180">
        <v>0</v>
      </c>
      <c r="BD232" s="180">
        <v>0</v>
      </c>
      <c r="BE232" s="180">
        <v>0</v>
      </c>
      <c r="BF232" s="180">
        <v>0</v>
      </c>
      <c r="BG232" s="180">
        <v>0</v>
      </c>
      <c r="BH232" s="180">
        <v>0</v>
      </c>
      <c r="BI232" s="180">
        <v>0</v>
      </c>
      <c r="BJ232" s="180">
        <v>0</v>
      </c>
      <c r="BK232" s="180">
        <v>0</v>
      </c>
      <c r="BL232" s="180">
        <v>0</v>
      </c>
      <c r="BM232" s="180">
        <v>0</v>
      </c>
      <c r="BN232" s="180">
        <v>0</v>
      </c>
      <c r="BO232" s="180">
        <v>0</v>
      </c>
      <c r="BP232" s="180">
        <v>4993550</v>
      </c>
      <c r="BQ232" s="180">
        <v>0</v>
      </c>
      <c r="BR232" s="180">
        <v>0</v>
      </c>
      <c r="BS232" s="180">
        <v>0</v>
      </c>
      <c r="BT232" s="180">
        <v>0</v>
      </c>
      <c r="BU232" s="180">
        <v>0</v>
      </c>
      <c r="BV232" s="180">
        <v>0</v>
      </c>
      <c r="BW232" s="180">
        <v>0</v>
      </c>
      <c r="BX232" s="180">
        <v>0</v>
      </c>
      <c r="BY232" s="180">
        <v>559480</v>
      </c>
      <c r="BZ232" s="180">
        <v>0</v>
      </c>
      <c r="CA232" s="180">
        <v>0</v>
      </c>
      <c r="CB232" s="180">
        <v>0</v>
      </c>
      <c r="CC232" s="180">
        <v>0</v>
      </c>
      <c r="CD232" s="180">
        <v>0</v>
      </c>
    </row>
    <row r="233" spans="1:82" x14ac:dyDescent="0.3">
      <c r="A233" s="180">
        <v>513</v>
      </c>
      <c r="C233" s="180"/>
      <c r="D233" s="180">
        <v>0</v>
      </c>
      <c r="E233" s="180">
        <v>0</v>
      </c>
      <c r="F233" s="180">
        <v>0</v>
      </c>
      <c r="G233" s="180">
        <v>0</v>
      </c>
      <c r="H233" s="180">
        <v>0</v>
      </c>
      <c r="I233" s="180">
        <v>0</v>
      </c>
      <c r="J233" s="180">
        <v>0</v>
      </c>
      <c r="K233" s="180">
        <v>0</v>
      </c>
      <c r="L233" s="180">
        <v>0</v>
      </c>
      <c r="M233" s="180">
        <v>0</v>
      </c>
      <c r="N233" s="180">
        <v>0</v>
      </c>
      <c r="O233" s="180">
        <v>0</v>
      </c>
      <c r="P233" s="180">
        <v>0</v>
      </c>
      <c r="Q233" s="180">
        <v>0</v>
      </c>
      <c r="R233" s="180">
        <v>0</v>
      </c>
      <c r="S233" s="180">
        <v>0</v>
      </c>
      <c r="T233" s="180">
        <v>0</v>
      </c>
      <c r="U233" s="180">
        <v>0</v>
      </c>
      <c r="V233" s="180">
        <v>0</v>
      </c>
      <c r="W233" s="180">
        <v>0</v>
      </c>
      <c r="X233" s="180">
        <v>0</v>
      </c>
      <c r="Y233" s="180">
        <v>0</v>
      </c>
      <c r="Z233" s="180">
        <v>0</v>
      </c>
      <c r="AA233" s="180">
        <v>0</v>
      </c>
      <c r="AB233" s="180">
        <v>0</v>
      </c>
      <c r="AC233" s="180">
        <v>0</v>
      </c>
      <c r="AD233" s="180">
        <v>0</v>
      </c>
      <c r="AE233" s="180">
        <v>0</v>
      </c>
      <c r="AF233" s="180">
        <v>0</v>
      </c>
      <c r="AG233" s="180">
        <v>0</v>
      </c>
      <c r="AH233" s="180">
        <v>0</v>
      </c>
      <c r="AI233" s="180">
        <v>0</v>
      </c>
      <c r="AJ233" s="180">
        <v>0</v>
      </c>
      <c r="AK233" s="180">
        <v>0</v>
      </c>
      <c r="AL233" s="180">
        <v>0</v>
      </c>
      <c r="AM233" s="180">
        <v>0</v>
      </c>
      <c r="AN233" s="180">
        <v>0</v>
      </c>
      <c r="AO233" s="180">
        <v>0</v>
      </c>
      <c r="AP233" s="180">
        <v>0</v>
      </c>
      <c r="AQ233" s="180">
        <v>0</v>
      </c>
      <c r="AR233" s="180">
        <v>0</v>
      </c>
      <c r="AS233" s="180">
        <v>0</v>
      </c>
      <c r="AT233" s="180">
        <v>0</v>
      </c>
      <c r="AU233" s="180">
        <v>0</v>
      </c>
      <c r="AV233" s="180">
        <v>0</v>
      </c>
      <c r="AW233" s="180">
        <v>0</v>
      </c>
      <c r="AX233" s="180">
        <v>0</v>
      </c>
      <c r="AY233" s="180">
        <v>0</v>
      </c>
      <c r="AZ233" s="180">
        <v>0</v>
      </c>
      <c r="BA233" s="180">
        <v>0</v>
      </c>
      <c r="BB233" s="180">
        <v>0</v>
      </c>
      <c r="BC233" s="180">
        <v>0</v>
      </c>
      <c r="BD233" s="180">
        <v>0</v>
      </c>
      <c r="BE233" s="180">
        <v>0</v>
      </c>
      <c r="BF233" s="180">
        <v>0</v>
      </c>
      <c r="BG233" s="180">
        <v>0</v>
      </c>
      <c r="BH233" s="180">
        <v>0</v>
      </c>
      <c r="BI233" s="180">
        <v>0</v>
      </c>
      <c r="BJ233" s="180">
        <v>0</v>
      </c>
      <c r="BK233" s="180">
        <v>0</v>
      </c>
      <c r="BL233" s="180">
        <v>0</v>
      </c>
      <c r="BM233" s="180">
        <v>0</v>
      </c>
      <c r="BN233" s="180">
        <v>0</v>
      </c>
      <c r="BO233" s="180">
        <v>0</v>
      </c>
      <c r="BP233" s="180">
        <v>0</v>
      </c>
      <c r="BQ233" s="180">
        <v>0</v>
      </c>
      <c r="BR233" s="180">
        <v>0</v>
      </c>
      <c r="BS233" s="180">
        <v>0</v>
      </c>
      <c r="BT233" s="180">
        <v>0</v>
      </c>
      <c r="BU233" s="180">
        <v>0</v>
      </c>
      <c r="BV233" s="180">
        <v>0</v>
      </c>
      <c r="BW233" s="180">
        <v>0</v>
      </c>
      <c r="BX233" s="180">
        <v>0</v>
      </c>
      <c r="BY233" s="180">
        <v>0</v>
      </c>
      <c r="BZ233" s="180">
        <v>0</v>
      </c>
      <c r="CA233" s="180">
        <v>0</v>
      </c>
      <c r="CB233" s="180">
        <v>0</v>
      </c>
      <c r="CC233" s="180">
        <v>0</v>
      </c>
      <c r="CD233" s="180">
        <v>0</v>
      </c>
    </row>
    <row r="234" spans="1:82" x14ac:dyDescent="0.3">
      <c r="A234" s="180">
        <v>514</v>
      </c>
      <c r="C234" s="180"/>
      <c r="D234" s="180">
        <v>0</v>
      </c>
      <c r="E234" s="180">
        <v>0</v>
      </c>
      <c r="F234" s="180">
        <v>0</v>
      </c>
      <c r="G234" s="180">
        <v>0</v>
      </c>
      <c r="H234" s="180">
        <v>0</v>
      </c>
      <c r="I234" s="180">
        <v>0</v>
      </c>
      <c r="J234" s="180">
        <v>0</v>
      </c>
      <c r="K234" s="180">
        <v>0</v>
      </c>
      <c r="L234" s="180">
        <v>404603</v>
      </c>
      <c r="M234" s="180">
        <v>0</v>
      </c>
      <c r="N234" s="180">
        <v>0</v>
      </c>
      <c r="O234" s="180">
        <v>0</v>
      </c>
      <c r="P234" s="180">
        <v>0</v>
      </c>
      <c r="Q234" s="180">
        <v>3216490</v>
      </c>
      <c r="R234" s="180">
        <v>0</v>
      </c>
      <c r="S234" s="180">
        <v>0</v>
      </c>
      <c r="T234" s="180">
        <v>0</v>
      </c>
      <c r="U234" s="180">
        <v>0</v>
      </c>
      <c r="V234" s="180">
        <v>0</v>
      </c>
      <c r="W234" s="180">
        <v>0</v>
      </c>
      <c r="X234" s="180">
        <v>0</v>
      </c>
      <c r="Y234" s="180">
        <v>27228</v>
      </c>
      <c r="Z234" s="180">
        <v>0</v>
      </c>
      <c r="AA234" s="180">
        <v>0</v>
      </c>
      <c r="AB234" s="180">
        <v>0</v>
      </c>
      <c r="AC234" s="180">
        <v>0</v>
      </c>
      <c r="AD234" s="180">
        <v>0</v>
      </c>
      <c r="AE234" s="180">
        <v>0</v>
      </c>
      <c r="AF234" s="180">
        <v>2685021</v>
      </c>
      <c r="AG234" s="180">
        <v>0</v>
      </c>
      <c r="AH234" s="180">
        <v>0</v>
      </c>
      <c r="AI234" s="180">
        <v>0</v>
      </c>
      <c r="AJ234" s="180">
        <v>0</v>
      </c>
      <c r="AK234" s="180">
        <v>0</v>
      </c>
      <c r="AL234" s="180">
        <v>0</v>
      </c>
      <c r="AM234" s="180">
        <v>0</v>
      </c>
      <c r="AN234" s="180">
        <v>0</v>
      </c>
      <c r="AO234" s="180">
        <v>0</v>
      </c>
      <c r="AP234" s="180">
        <v>0</v>
      </c>
      <c r="AQ234" s="180">
        <v>0</v>
      </c>
      <c r="AR234" s="180">
        <v>0</v>
      </c>
      <c r="AS234" s="180">
        <v>0</v>
      </c>
      <c r="AT234" s="180">
        <v>0</v>
      </c>
      <c r="AU234" s="180">
        <v>0</v>
      </c>
      <c r="AV234" s="180">
        <v>4834992</v>
      </c>
      <c r="AW234" s="180">
        <v>0</v>
      </c>
      <c r="AX234" s="180">
        <v>0</v>
      </c>
      <c r="AY234" s="180">
        <v>0</v>
      </c>
      <c r="AZ234" s="180">
        <v>0</v>
      </c>
      <c r="BA234" s="180">
        <v>0</v>
      </c>
      <c r="BB234" s="180">
        <v>0</v>
      </c>
      <c r="BC234" s="180">
        <v>0</v>
      </c>
      <c r="BD234" s="180">
        <v>0</v>
      </c>
      <c r="BE234" s="180">
        <v>0</v>
      </c>
      <c r="BF234" s="180">
        <v>0</v>
      </c>
      <c r="BG234" s="180">
        <v>0</v>
      </c>
      <c r="BH234" s="180">
        <v>0</v>
      </c>
      <c r="BI234" s="180">
        <v>0</v>
      </c>
      <c r="BJ234" s="180">
        <v>0</v>
      </c>
      <c r="BK234" s="180">
        <v>0</v>
      </c>
      <c r="BL234" s="180">
        <v>0</v>
      </c>
      <c r="BM234" s="180">
        <v>0</v>
      </c>
      <c r="BN234" s="180">
        <v>84000</v>
      </c>
      <c r="BO234" s="180">
        <v>0</v>
      </c>
      <c r="BP234" s="180">
        <v>1110000</v>
      </c>
      <c r="BQ234" s="180">
        <v>0</v>
      </c>
      <c r="BR234" s="180">
        <v>0</v>
      </c>
      <c r="BS234" s="180">
        <v>0</v>
      </c>
      <c r="BT234" s="180">
        <v>0</v>
      </c>
      <c r="BU234" s="180">
        <v>7000</v>
      </c>
      <c r="BV234" s="180">
        <v>0</v>
      </c>
      <c r="BW234" s="180">
        <v>0</v>
      </c>
      <c r="BX234" s="180">
        <v>0</v>
      </c>
      <c r="BY234" s="180">
        <v>0</v>
      </c>
      <c r="BZ234" s="180">
        <v>22530</v>
      </c>
      <c r="CA234" s="180">
        <v>0</v>
      </c>
      <c r="CB234" s="180">
        <v>0</v>
      </c>
      <c r="CC234" s="180">
        <v>0</v>
      </c>
      <c r="CD234" s="180">
        <v>0</v>
      </c>
    </row>
    <row r="235" spans="1:82" x14ac:dyDescent="0.3">
      <c r="A235" s="180">
        <v>990</v>
      </c>
      <c r="C235" s="180"/>
      <c r="D235" s="180">
        <v>0</v>
      </c>
      <c r="E235" s="180">
        <v>0</v>
      </c>
      <c r="F235" s="180">
        <v>0</v>
      </c>
      <c r="G235" s="180">
        <v>0</v>
      </c>
      <c r="H235" s="180">
        <v>0</v>
      </c>
      <c r="I235" s="180">
        <v>0</v>
      </c>
      <c r="J235" s="180">
        <v>0</v>
      </c>
      <c r="K235" s="180">
        <v>0</v>
      </c>
      <c r="L235" s="180">
        <v>20830</v>
      </c>
      <c r="M235" s="180">
        <v>0</v>
      </c>
      <c r="N235" s="180">
        <v>0</v>
      </c>
      <c r="O235" s="180">
        <v>0</v>
      </c>
      <c r="P235" s="180">
        <v>0</v>
      </c>
      <c r="Q235" s="180">
        <v>0</v>
      </c>
      <c r="R235" s="180">
        <v>0</v>
      </c>
      <c r="S235" s="180">
        <v>0</v>
      </c>
      <c r="T235" s="180">
        <v>0</v>
      </c>
      <c r="U235" s="180">
        <v>0</v>
      </c>
      <c r="V235" s="180">
        <v>0</v>
      </c>
      <c r="W235" s="180">
        <v>0</v>
      </c>
      <c r="X235" s="180">
        <v>0</v>
      </c>
      <c r="Y235" s="180">
        <v>0</v>
      </c>
      <c r="Z235" s="180">
        <v>0</v>
      </c>
      <c r="AA235" s="180">
        <v>0</v>
      </c>
      <c r="AB235" s="180">
        <v>0</v>
      </c>
      <c r="AC235" s="180">
        <v>0</v>
      </c>
      <c r="AD235" s="180">
        <v>0</v>
      </c>
      <c r="AE235" s="180">
        <v>0</v>
      </c>
      <c r="AF235" s="180">
        <v>685021</v>
      </c>
      <c r="AG235" s="180">
        <v>0</v>
      </c>
      <c r="AH235" s="180">
        <v>0</v>
      </c>
      <c r="AI235" s="180">
        <v>0</v>
      </c>
      <c r="AJ235" s="180">
        <v>0</v>
      </c>
      <c r="AK235" s="180">
        <v>0</v>
      </c>
      <c r="AL235" s="180">
        <v>0</v>
      </c>
      <c r="AM235" s="180">
        <v>0</v>
      </c>
      <c r="AN235" s="180">
        <v>0</v>
      </c>
      <c r="AO235" s="180">
        <v>0</v>
      </c>
      <c r="AP235" s="180">
        <v>0</v>
      </c>
      <c r="AQ235" s="180">
        <v>0</v>
      </c>
      <c r="AR235" s="180">
        <v>0</v>
      </c>
      <c r="AS235" s="180">
        <v>0</v>
      </c>
      <c r="AT235" s="180">
        <v>0</v>
      </c>
      <c r="AU235" s="180">
        <v>0</v>
      </c>
      <c r="AV235" s="180">
        <v>0</v>
      </c>
      <c r="AW235" s="180">
        <v>0</v>
      </c>
      <c r="AX235" s="180">
        <v>0</v>
      </c>
      <c r="AY235" s="180">
        <v>0</v>
      </c>
      <c r="AZ235" s="180">
        <v>0</v>
      </c>
      <c r="BA235" s="180">
        <v>0</v>
      </c>
      <c r="BB235" s="180">
        <v>0</v>
      </c>
      <c r="BC235" s="180">
        <v>0</v>
      </c>
      <c r="BD235" s="180">
        <v>0</v>
      </c>
      <c r="BE235" s="180">
        <v>0</v>
      </c>
      <c r="BF235" s="180">
        <v>0</v>
      </c>
      <c r="BG235" s="180">
        <v>0</v>
      </c>
      <c r="BH235" s="180">
        <v>0</v>
      </c>
      <c r="BI235" s="180">
        <v>0</v>
      </c>
      <c r="BJ235" s="180">
        <v>0</v>
      </c>
      <c r="BK235" s="180">
        <v>0</v>
      </c>
      <c r="BL235" s="180">
        <v>0</v>
      </c>
      <c r="BM235" s="180">
        <v>0</v>
      </c>
      <c r="BN235" s="180">
        <v>0</v>
      </c>
      <c r="BO235" s="180">
        <v>0</v>
      </c>
      <c r="BP235" s="180">
        <v>940922</v>
      </c>
      <c r="BQ235" s="180">
        <v>0</v>
      </c>
      <c r="BR235" s="180">
        <v>0</v>
      </c>
      <c r="BS235" s="180">
        <v>0</v>
      </c>
      <c r="BT235" s="180">
        <v>0</v>
      </c>
      <c r="BU235" s="180">
        <v>0</v>
      </c>
      <c r="BV235" s="180">
        <v>0</v>
      </c>
      <c r="BW235" s="180">
        <v>0</v>
      </c>
      <c r="BX235" s="180">
        <v>0</v>
      </c>
      <c r="BY235" s="180">
        <v>0</v>
      </c>
      <c r="BZ235" s="180">
        <v>22530</v>
      </c>
      <c r="CA235" s="180">
        <v>0</v>
      </c>
      <c r="CB235" s="180">
        <v>0</v>
      </c>
      <c r="CC235" s="180">
        <v>0</v>
      </c>
      <c r="CD235" s="180">
        <v>0</v>
      </c>
    </row>
    <row r="236" spans="1:82" s="969" customFormat="1" x14ac:dyDescent="0.3">
      <c r="A236" s="969">
        <v>1051</v>
      </c>
      <c r="C236" s="969" t="s">
        <v>2970</v>
      </c>
    </row>
    <row r="237" spans="1:82" s="968" customFormat="1" x14ac:dyDescent="0.3">
      <c r="B237" s="968" t="s">
        <v>2969</v>
      </c>
    </row>
    <row r="238" spans="1:82" x14ac:dyDescent="0.3">
      <c r="A238" s="180">
        <v>6</v>
      </c>
      <c r="C238" s="180"/>
      <c r="D238" s="180">
        <v>0</v>
      </c>
      <c r="E238" s="180">
        <v>0</v>
      </c>
      <c r="F238" s="180">
        <v>0</v>
      </c>
      <c r="G238" s="180">
        <v>0</v>
      </c>
      <c r="H238" s="180">
        <v>0</v>
      </c>
      <c r="I238" s="180">
        <v>0</v>
      </c>
      <c r="J238" s="180">
        <v>0</v>
      </c>
      <c r="K238" s="180">
        <v>0</v>
      </c>
      <c r="L238" s="180">
        <v>0</v>
      </c>
      <c r="M238" s="180">
        <v>4039507</v>
      </c>
      <c r="N238" s="180">
        <v>0</v>
      </c>
      <c r="O238" s="180">
        <v>0</v>
      </c>
      <c r="P238" s="180">
        <v>0</v>
      </c>
      <c r="Q238" s="180">
        <v>0</v>
      </c>
      <c r="R238" s="180">
        <v>0</v>
      </c>
      <c r="S238" s="180">
        <v>0</v>
      </c>
      <c r="T238" s="180">
        <v>0</v>
      </c>
      <c r="U238" s="180">
        <v>0</v>
      </c>
      <c r="V238" s="180">
        <v>0</v>
      </c>
      <c r="W238" s="180">
        <v>0</v>
      </c>
      <c r="X238" s="180">
        <v>0</v>
      </c>
      <c r="Y238" s="180">
        <v>0</v>
      </c>
      <c r="Z238" s="180">
        <v>0</v>
      </c>
      <c r="AA238" s="180">
        <v>0</v>
      </c>
      <c r="AB238" s="180">
        <v>0</v>
      </c>
      <c r="AC238" s="180">
        <v>1649594</v>
      </c>
      <c r="AD238" s="180">
        <v>0</v>
      </c>
      <c r="AE238" s="180">
        <v>0</v>
      </c>
      <c r="AF238" s="180">
        <v>1325651</v>
      </c>
      <c r="AG238" s="180">
        <v>0</v>
      </c>
      <c r="AH238" s="180">
        <v>0</v>
      </c>
      <c r="AI238" s="180">
        <v>0</v>
      </c>
      <c r="AJ238" s="180">
        <v>0</v>
      </c>
      <c r="AK238" s="180">
        <v>0</v>
      </c>
      <c r="AL238" s="180">
        <v>0</v>
      </c>
      <c r="AM238" s="180">
        <v>0</v>
      </c>
      <c r="AN238" s="180">
        <v>0</v>
      </c>
      <c r="AO238" s="180">
        <v>0</v>
      </c>
      <c r="AP238" s="180">
        <v>0</v>
      </c>
      <c r="AQ238" s="180">
        <v>0</v>
      </c>
      <c r="AR238" s="180">
        <v>0</v>
      </c>
      <c r="AS238" s="180">
        <v>0</v>
      </c>
      <c r="AT238" s="180">
        <v>0</v>
      </c>
      <c r="AU238" s="180">
        <v>5409307</v>
      </c>
      <c r="AV238" s="180">
        <v>1980174</v>
      </c>
      <c r="AW238" s="180">
        <v>0</v>
      </c>
      <c r="AX238" s="180">
        <v>0</v>
      </c>
      <c r="AY238" s="180">
        <v>0</v>
      </c>
      <c r="AZ238" s="180">
        <v>0</v>
      </c>
      <c r="BA238" s="180">
        <v>0</v>
      </c>
      <c r="BB238" s="180">
        <v>0</v>
      </c>
      <c r="BC238" s="180">
        <v>0</v>
      </c>
      <c r="BD238" s="180">
        <v>0</v>
      </c>
      <c r="BE238" s="180">
        <v>0</v>
      </c>
      <c r="BF238" s="180">
        <v>341045</v>
      </c>
      <c r="BG238" s="180">
        <v>0</v>
      </c>
      <c r="BH238" s="180">
        <v>922200</v>
      </c>
      <c r="BI238" s="180">
        <v>0</v>
      </c>
      <c r="BJ238" s="180">
        <v>0</v>
      </c>
      <c r="BK238" s="180">
        <v>0</v>
      </c>
      <c r="BL238" s="180">
        <v>0</v>
      </c>
      <c r="BM238" s="180">
        <v>0</v>
      </c>
      <c r="BN238" s="180">
        <v>0</v>
      </c>
      <c r="BO238" s="180">
        <v>4103275</v>
      </c>
      <c r="BP238" s="180">
        <v>3389146</v>
      </c>
      <c r="BQ238" s="180">
        <v>0</v>
      </c>
      <c r="BR238" s="180">
        <v>0</v>
      </c>
      <c r="BS238" s="180">
        <v>0</v>
      </c>
      <c r="BT238" s="180">
        <v>0</v>
      </c>
      <c r="BU238" s="180">
        <v>0</v>
      </c>
      <c r="BV238" s="180">
        <v>0</v>
      </c>
      <c r="BW238" s="180">
        <v>0</v>
      </c>
      <c r="BX238" s="180">
        <v>0</v>
      </c>
      <c r="BY238" s="180">
        <v>1588003</v>
      </c>
      <c r="BZ238" s="180">
        <v>0</v>
      </c>
      <c r="CA238" s="180">
        <v>44609</v>
      </c>
      <c r="CB238" s="180">
        <v>0</v>
      </c>
      <c r="CC238" s="180">
        <v>0</v>
      </c>
      <c r="CD238" s="180">
        <v>3237518</v>
      </c>
    </row>
    <row r="239" spans="1:82" s="968" customFormat="1" x14ac:dyDescent="0.3">
      <c r="B239" s="968" t="s">
        <v>2969</v>
      </c>
    </row>
    <row r="240" spans="1:82" x14ac:dyDescent="0.3">
      <c r="A240" s="180">
        <v>541</v>
      </c>
      <c r="C240" s="180"/>
      <c r="D240" s="180">
        <v>-42726</v>
      </c>
      <c r="E240" s="180">
        <v>-124215</v>
      </c>
      <c r="F240" s="180">
        <v>0</v>
      </c>
      <c r="G240" s="180">
        <v>76189</v>
      </c>
      <c r="H240" s="180">
        <v>104116</v>
      </c>
      <c r="I240" s="180">
        <v>3434</v>
      </c>
      <c r="J240" s="180">
        <v>0</v>
      </c>
      <c r="K240" s="180">
        <v>87794</v>
      </c>
      <c r="L240" s="180">
        <v>213838</v>
      </c>
      <c r="M240" s="180">
        <v>0</v>
      </c>
      <c r="N240" s="180">
        <v>0</v>
      </c>
      <c r="O240" s="180">
        <v>0</v>
      </c>
      <c r="P240" s="180">
        <v>8787</v>
      </c>
      <c r="Q240" s="180">
        <v>221372</v>
      </c>
      <c r="R240" s="180">
        <v>0</v>
      </c>
      <c r="S240" s="180">
        <v>-351737</v>
      </c>
      <c r="T240" s="180">
        <v>78614</v>
      </c>
      <c r="U240" s="180">
        <v>120756</v>
      </c>
      <c r="V240" s="180">
        <v>833425</v>
      </c>
      <c r="W240" s="180">
        <v>0</v>
      </c>
      <c r="X240" s="180">
        <v>0</v>
      </c>
      <c r="Y240" s="180">
        <v>64424</v>
      </c>
      <c r="Z240" s="180">
        <v>1382111</v>
      </c>
      <c r="AA240" s="180">
        <v>-11539</v>
      </c>
      <c r="AB240" s="180">
        <v>102735</v>
      </c>
      <c r="AC240" s="180">
        <v>0</v>
      </c>
      <c r="AD240" s="180">
        <v>0</v>
      </c>
      <c r="AE240" s="180">
        <v>0</v>
      </c>
      <c r="AF240" s="180">
        <v>7940118</v>
      </c>
      <c r="AG240" s="180">
        <v>-267</v>
      </c>
      <c r="AH240" s="180">
        <v>-64050</v>
      </c>
      <c r="AI240" s="180">
        <v>1578</v>
      </c>
      <c r="AJ240" s="180">
        <v>-2558</v>
      </c>
      <c r="AK240" s="180">
        <v>-23696</v>
      </c>
      <c r="AL240" s="180">
        <v>0</v>
      </c>
      <c r="AM240" s="180">
        <v>-115844</v>
      </c>
      <c r="AN240" s="180">
        <v>1000245</v>
      </c>
      <c r="AO240" s="180">
        <v>0</v>
      </c>
      <c r="AP240" s="180">
        <v>213776</v>
      </c>
      <c r="AQ240" s="180">
        <v>0</v>
      </c>
      <c r="AR240" s="180">
        <v>0</v>
      </c>
      <c r="AS240" s="180">
        <v>0</v>
      </c>
      <c r="AT240" s="180">
        <v>-694</v>
      </c>
      <c r="AU240" s="180">
        <v>26983917</v>
      </c>
      <c r="AV240" s="180">
        <v>5392761</v>
      </c>
      <c r="AW240" s="180">
        <v>201933</v>
      </c>
      <c r="AX240" s="180">
        <v>-36947</v>
      </c>
      <c r="AY240" s="180">
        <v>-96493</v>
      </c>
      <c r="AZ240" s="180">
        <v>-166916</v>
      </c>
      <c r="BA240" s="180">
        <v>0</v>
      </c>
      <c r="BB240" s="180">
        <v>306395</v>
      </c>
      <c r="BC240" s="180">
        <v>-61485</v>
      </c>
      <c r="BD240" s="180">
        <v>0</v>
      </c>
      <c r="BE240" s="180">
        <v>-20694</v>
      </c>
      <c r="BF240" s="180">
        <v>-427508</v>
      </c>
      <c r="BG240" s="180">
        <v>0</v>
      </c>
      <c r="BH240" s="180">
        <v>-819972</v>
      </c>
      <c r="BI240" s="180">
        <v>-101672</v>
      </c>
      <c r="BJ240" s="180">
        <v>0</v>
      </c>
      <c r="BK240" s="180">
        <v>0</v>
      </c>
      <c r="BL240" s="180">
        <v>4447793</v>
      </c>
      <c r="BM240" s="180">
        <v>300252</v>
      </c>
      <c r="BN240" s="180">
        <v>213102</v>
      </c>
      <c r="BO240" s="180">
        <v>-1462350</v>
      </c>
      <c r="BP240" s="180">
        <v>10914223</v>
      </c>
      <c r="BQ240" s="180">
        <v>62379</v>
      </c>
      <c r="BR240" s="180">
        <v>113402</v>
      </c>
      <c r="BS240" s="180">
        <v>0</v>
      </c>
      <c r="BT240" s="180">
        <v>0</v>
      </c>
      <c r="BU240" s="180">
        <v>1146</v>
      </c>
      <c r="BV240" s="180">
        <v>5101</v>
      </c>
      <c r="BW240" s="180">
        <v>-1130281</v>
      </c>
      <c r="BX240" s="180">
        <v>0</v>
      </c>
      <c r="BY240" s="180">
        <v>1012787</v>
      </c>
      <c r="BZ240" s="180">
        <v>55286</v>
      </c>
      <c r="CA240" s="180">
        <v>0</v>
      </c>
      <c r="CB240" s="180">
        <v>66893</v>
      </c>
      <c r="CC240" s="180">
        <v>0</v>
      </c>
      <c r="CD240" s="180">
        <v>0</v>
      </c>
    </row>
    <row r="241" spans="1:82" s="968" customFormat="1" x14ac:dyDescent="0.3">
      <c r="B241" s="968" t="s">
        <v>2969</v>
      </c>
    </row>
    <row r="242" spans="1:82" x14ac:dyDescent="0.3">
      <c r="A242" s="180">
        <v>542</v>
      </c>
      <c r="C242" s="180"/>
      <c r="D242" s="180">
        <v>0</v>
      </c>
      <c r="E242" s="180">
        <v>0</v>
      </c>
      <c r="F242" s="180">
        <v>0</v>
      </c>
      <c r="G242" s="180">
        <v>0</v>
      </c>
      <c r="H242" s="180">
        <v>0</v>
      </c>
      <c r="I242" s="180">
        <v>0</v>
      </c>
      <c r="J242" s="180">
        <v>0</v>
      </c>
      <c r="K242" s="180">
        <v>20426</v>
      </c>
      <c r="L242" s="180">
        <v>0</v>
      </c>
      <c r="M242" s="180">
        <v>0</v>
      </c>
      <c r="N242" s="180">
        <v>0</v>
      </c>
      <c r="O242" s="180">
        <v>0</v>
      </c>
      <c r="P242" s="180">
        <v>0</v>
      </c>
      <c r="Q242" s="180">
        <v>0</v>
      </c>
      <c r="R242" s="180">
        <v>0</v>
      </c>
      <c r="S242" s="180">
        <v>0</v>
      </c>
      <c r="T242" s="180">
        <v>0</v>
      </c>
      <c r="U242" s="180">
        <v>0</v>
      </c>
      <c r="V242" s="180">
        <v>0</v>
      </c>
      <c r="W242" s="180">
        <v>0</v>
      </c>
      <c r="X242" s="180">
        <v>0</v>
      </c>
      <c r="Y242" s="180">
        <v>0</v>
      </c>
      <c r="Z242" s="180">
        <v>0</v>
      </c>
      <c r="AA242" s="180">
        <v>0</v>
      </c>
      <c r="AB242" s="180">
        <v>11000</v>
      </c>
      <c r="AC242" s="180">
        <v>0</v>
      </c>
      <c r="AD242" s="180">
        <v>0</v>
      </c>
      <c r="AE242" s="180">
        <v>0</v>
      </c>
      <c r="AF242" s="180">
        <v>0</v>
      </c>
      <c r="AG242" s="180">
        <v>0</v>
      </c>
      <c r="AH242" s="180">
        <v>0</v>
      </c>
      <c r="AI242" s="180">
        <v>0</v>
      </c>
      <c r="AJ242" s="180">
        <v>0</v>
      </c>
      <c r="AK242" s="180">
        <v>0</v>
      </c>
      <c r="AL242" s="180">
        <v>0</v>
      </c>
      <c r="AM242" s="180">
        <v>0</v>
      </c>
      <c r="AN242" s="180">
        <v>0</v>
      </c>
      <c r="AO242" s="180">
        <v>0</v>
      </c>
      <c r="AP242" s="180">
        <v>0</v>
      </c>
      <c r="AQ242" s="180">
        <v>0</v>
      </c>
      <c r="AR242" s="180">
        <v>0</v>
      </c>
      <c r="AS242" s="180">
        <v>0</v>
      </c>
      <c r="AT242" s="180">
        <v>0</v>
      </c>
      <c r="AU242" s="180">
        <v>10957657</v>
      </c>
      <c r="AV242" s="180">
        <v>0</v>
      </c>
      <c r="AW242" s="180">
        <v>0</v>
      </c>
      <c r="AX242" s="180">
        <v>52000</v>
      </c>
      <c r="AY242" s="180">
        <v>0</v>
      </c>
      <c r="AZ242" s="180">
        <v>0</v>
      </c>
      <c r="BA242" s="180">
        <v>0</v>
      </c>
      <c r="BB242" s="180">
        <v>0</v>
      </c>
      <c r="BC242" s="180">
        <v>0</v>
      </c>
      <c r="BD242" s="180">
        <v>0</v>
      </c>
      <c r="BE242" s="180">
        <v>0</v>
      </c>
      <c r="BF242" s="180">
        <v>0</v>
      </c>
      <c r="BG242" s="180">
        <v>0</v>
      </c>
      <c r="BH242" s="180">
        <v>0</v>
      </c>
      <c r="BI242" s="180">
        <v>0</v>
      </c>
      <c r="BJ242" s="180">
        <v>0</v>
      </c>
      <c r="BK242" s="180">
        <v>0</v>
      </c>
      <c r="BL242" s="180">
        <v>0</v>
      </c>
      <c r="BM242" s="180">
        <v>0</v>
      </c>
      <c r="BN242" s="180">
        <v>0</v>
      </c>
      <c r="BO242" s="180">
        <v>0</v>
      </c>
      <c r="BP242" s="180">
        <v>14655832</v>
      </c>
      <c r="BQ242" s="180">
        <v>0</v>
      </c>
      <c r="BR242" s="180">
        <v>0</v>
      </c>
      <c r="BS242" s="180">
        <v>0</v>
      </c>
      <c r="BT242" s="180">
        <v>0</v>
      </c>
      <c r="BU242" s="180">
        <v>0</v>
      </c>
      <c r="BV242" s="180">
        <v>0</v>
      </c>
      <c r="BW242" s="180">
        <v>0</v>
      </c>
      <c r="BX242" s="180">
        <v>0</v>
      </c>
      <c r="BY242" s="180">
        <v>0</v>
      </c>
      <c r="BZ242" s="180">
        <v>0</v>
      </c>
      <c r="CA242" s="180">
        <v>0</v>
      </c>
      <c r="CB242" s="180">
        <v>0</v>
      </c>
      <c r="CC242" s="180">
        <v>0</v>
      </c>
      <c r="CD242" s="180">
        <v>0</v>
      </c>
    </row>
    <row r="243" spans="1:82" s="968" customFormat="1" x14ac:dyDescent="0.3">
      <c r="B243" s="968" t="s">
        <v>2969</v>
      </c>
    </row>
    <row r="244" spans="1:82" s="968" customFormat="1" x14ac:dyDescent="0.3">
      <c r="B244" s="968" t="s">
        <v>2969</v>
      </c>
    </row>
    <row r="245" spans="1:82" x14ac:dyDescent="0.3">
      <c r="A245" s="180">
        <v>528</v>
      </c>
      <c r="C245" s="180"/>
      <c r="D245" s="180">
        <v>261733</v>
      </c>
      <c r="E245" s="180">
        <v>748575</v>
      </c>
      <c r="F245" s="180">
        <v>82209</v>
      </c>
      <c r="G245" s="180">
        <v>292378</v>
      </c>
      <c r="H245" s="180">
        <v>272337</v>
      </c>
      <c r="I245" s="180">
        <v>33338</v>
      </c>
      <c r="J245" s="180">
        <v>21340</v>
      </c>
      <c r="K245" s="180">
        <v>19064</v>
      </c>
      <c r="L245" s="180">
        <v>1604241</v>
      </c>
      <c r="M245" s="180">
        <v>63846095</v>
      </c>
      <c r="N245" s="180">
        <v>1257897</v>
      </c>
      <c r="O245" s="180">
        <v>4466271</v>
      </c>
      <c r="P245" s="180">
        <v>11516</v>
      </c>
      <c r="Q245" s="180">
        <v>4920179</v>
      </c>
      <c r="R245" s="180">
        <v>39983</v>
      </c>
      <c r="S245" s="180">
        <v>150987</v>
      </c>
      <c r="T245" s="180">
        <v>982905</v>
      </c>
      <c r="U245" s="180">
        <v>649615</v>
      </c>
      <c r="V245" s="180">
        <v>2186326</v>
      </c>
      <c r="W245" s="180">
        <v>0</v>
      </c>
      <c r="X245" s="180">
        <v>0</v>
      </c>
      <c r="Y245" s="180">
        <v>314353</v>
      </c>
      <c r="Z245" s="180">
        <v>17261346</v>
      </c>
      <c r="AA245" s="180">
        <v>0</v>
      </c>
      <c r="AB245" s="180">
        <v>189302</v>
      </c>
      <c r="AC245" s="180">
        <v>21699331</v>
      </c>
      <c r="AD245" s="180">
        <v>563590</v>
      </c>
      <c r="AE245" s="180">
        <v>0</v>
      </c>
      <c r="AF245" s="180">
        <v>32869562</v>
      </c>
      <c r="AG245" s="180">
        <v>55777</v>
      </c>
      <c r="AH245" s="180">
        <v>101078</v>
      </c>
      <c r="AI245" s="180">
        <v>3123970</v>
      </c>
      <c r="AJ245" s="180">
        <v>282630</v>
      </c>
      <c r="AK245" s="180">
        <v>34770</v>
      </c>
      <c r="AL245" s="180">
        <v>0</v>
      </c>
      <c r="AM245" s="180">
        <v>60523</v>
      </c>
      <c r="AN245" s="180">
        <v>5280662</v>
      </c>
      <c r="AO245" s="180">
        <v>0</v>
      </c>
      <c r="AP245" s="180">
        <v>1804972</v>
      </c>
      <c r="AQ245" s="180">
        <v>944851</v>
      </c>
      <c r="AR245" s="180">
        <v>31480</v>
      </c>
      <c r="AS245" s="180">
        <v>0</v>
      </c>
      <c r="AT245" s="180">
        <v>56271</v>
      </c>
      <c r="AU245" s="180">
        <v>177450644</v>
      </c>
      <c r="AV245" s="180">
        <v>33069181</v>
      </c>
      <c r="AW245" s="180">
        <v>676153</v>
      </c>
      <c r="AX245" s="180">
        <v>100357</v>
      </c>
      <c r="AY245" s="180">
        <v>138940</v>
      </c>
      <c r="AZ245" s="180">
        <v>84918</v>
      </c>
      <c r="BA245" s="180">
        <v>0</v>
      </c>
      <c r="BB245" s="180">
        <v>2016214</v>
      </c>
      <c r="BC245" s="180">
        <v>29754</v>
      </c>
      <c r="BD245" s="180">
        <v>24888</v>
      </c>
      <c r="BE245" s="180">
        <v>18899</v>
      </c>
      <c r="BF245" s="180">
        <v>9117425</v>
      </c>
      <c r="BG245" s="180">
        <v>5968</v>
      </c>
      <c r="BH245" s="180">
        <v>4616306</v>
      </c>
      <c r="BI245" s="180">
        <v>832777</v>
      </c>
      <c r="BJ245" s="180">
        <v>107892</v>
      </c>
      <c r="BK245" s="180">
        <v>0</v>
      </c>
      <c r="BL245" s="180">
        <v>5833923</v>
      </c>
      <c r="BM245" s="180">
        <v>9989901</v>
      </c>
      <c r="BN245" s="180">
        <v>654269</v>
      </c>
      <c r="BO245" s="180">
        <v>28571739</v>
      </c>
      <c r="BP245" s="180">
        <v>60124577</v>
      </c>
      <c r="BQ245" s="180">
        <v>136381</v>
      </c>
      <c r="BR245" s="180">
        <v>2896892</v>
      </c>
      <c r="BS245" s="180">
        <v>243997</v>
      </c>
      <c r="BT245" s="180">
        <v>0</v>
      </c>
      <c r="BU245" s="180">
        <v>55316</v>
      </c>
      <c r="BV245" s="180">
        <v>33949</v>
      </c>
      <c r="BW245" s="180">
        <v>2671375</v>
      </c>
      <c r="BX245" s="180">
        <v>1503383</v>
      </c>
      <c r="BY245" s="180">
        <v>24625984</v>
      </c>
      <c r="BZ245" s="180">
        <v>56181</v>
      </c>
      <c r="CA245" s="180">
        <v>5007824</v>
      </c>
      <c r="CB245" s="180">
        <v>301381</v>
      </c>
      <c r="CC245" s="180">
        <v>1165246</v>
      </c>
      <c r="CD245" s="180">
        <v>22125543</v>
      </c>
    </row>
    <row r="246" spans="1:82" s="630" customFormat="1" x14ac:dyDescent="0.3">
      <c r="A246" s="630">
        <v>529</v>
      </c>
      <c r="B246" s="180"/>
      <c r="C246" s="180"/>
      <c r="D246" s="180">
        <v>27739</v>
      </c>
      <c r="E246" s="180">
        <v>113011</v>
      </c>
      <c r="F246" s="180">
        <v>11711</v>
      </c>
      <c r="G246" s="180">
        <v>30515</v>
      </c>
      <c r="H246" s="180">
        <v>32022</v>
      </c>
      <c r="I246" s="180">
        <v>4349</v>
      </c>
      <c r="J246" s="180">
        <v>2569</v>
      </c>
      <c r="K246" s="180">
        <v>3171</v>
      </c>
      <c r="L246" s="180">
        <v>207997</v>
      </c>
      <c r="M246" s="180">
        <v>8010615</v>
      </c>
      <c r="N246" s="180">
        <v>76337</v>
      </c>
      <c r="O246" s="180">
        <v>321666</v>
      </c>
      <c r="P246" s="180">
        <v>1034</v>
      </c>
      <c r="Q246" s="180">
        <v>144756</v>
      </c>
      <c r="R246" s="180">
        <v>4203</v>
      </c>
      <c r="S246" s="180">
        <v>16940</v>
      </c>
      <c r="T246" s="180">
        <v>89581</v>
      </c>
      <c r="U246" s="180">
        <v>77589</v>
      </c>
      <c r="V246" s="180">
        <v>137988</v>
      </c>
      <c r="W246" s="180">
        <v>0</v>
      </c>
      <c r="X246" s="180">
        <v>0</v>
      </c>
      <c r="Y246" s="180">
        <v>53382</v>
      </c>
      <c r="Z246" s="180">
        <v>2355170</v>
      </c>
      <c r="AA246" s="180">
        <v>0</v>
      </c>
      <c r="AB246" s="180">
        <v>28933</v>
      </c>
      <c r="AC246" s="180">
        <v>2540047</v>
      </c>
      <c r="AD246" s="180">
        <v>33976</v>
      </c>
      <c r="AE246" s="180">
        <v>0</v>
      </c>
      <c r="AF246" s="180">
        <v>2977191</v>
      </c>
      <c r="AG246" s="180">
        <v>7939</v>
      </c>
      <c r="AH246" s="180">
        <v>17404</v>
      </c>
      <c r="AI246" s="180">
        <v>355007</v>
      </c>
      <c r="AJ246" s="180">
        <v>48736</v>
      </c>
      <c r="AK246" s="180">
        <v>3773</v>
      </c>
      <c r="AL246" s="180">
        <v>0</v>
      </c>
      <c r="AM246" s="180">
        <v>4693</v>
      </c>
      <c r="AN246" s="180">
        <v>697941</v>
      </c>
      <c r="AO246" s="180">
        <v>0</v>
      </c>
      <c r="AP246" s="180">
        <v>204853</v>
      </c>
      <c r="AQ246" s="180">
        <v>127049</v>
      </c>
      <c r="AR246" s="180">
        <v>3426</v>
      </c>
      <c r="AS246" s="180">
        <v>0</v>
      </c>
      <c r="AT246" s="180">
        <v>11706</v>
      </c>
      <c r="AU246" s="180">
        <v>23881399</v>
      </c>
      <c r="AV246" s="180">
        <v>5625710</v>
      </c>
      <c r="AW246" s="180">
        <v>103333</v>
      </c>
      <c r="AX246" s="180">
        <v>15802</v>
      </c>
      <c r="AY246" s="180">
        <v>27405</v>
      </c>
      <c r="AZ246" s="180">
        <v>11988</v>
      </c>
      <c r="BA246" s="180">
        <v>0</v>
      </c>
      <c r="BB246" s="180">
        <v>343063</v>
      </c>
      <c r="BC246" s="180">
        <v>5054</v>
      </c>
      <c r="BD246" s="180">
        <v>3753</v>
      </c>
      <c r="BE246" s="180">
        <v>3262</v>
      </c>
      <c r="BF246" s="180">
        <v>874135</v>
      </c>
      <c r="BG246" s="180">
        <v>627</v>
      </c>
      <c r="BH246" s="180">
        <v>661491</v>
      </c>
      <c r="BI246" s="180">
        <v>120250</v>
      </c>
      <c r="BJ246" s="180">
        <v>5229</v>
      </c>
      <c r="BK246" s="180">
        <v>0</v>
      </c>
      <c r="BL246" s="180">
        <v>688581</v>
      </c>
      <c r="BM246" s="180">
        <v>793996</v>
      </c>
      <c r="BN246" s="180">
        <v>70974</v>
      </c>
      <c r="BO246" s="180">
        <v>2827713</v>
      </c>
      <c r="BP246" s="180">
        <v>7626409</v>
      </c>
      <c r="BQ246" s="180">
        <v>16387</v>
      </c>
      <c r="BR246" s="180">
        <v>28529</v>
      </c>
      <c r="BS246" s="180">
        <v>24119</v>
      </c>
      <c r="BT246" s="180">
        <v>0</v>
      </c>
      <c r="BU246" s="180">
        <v>13792</v>
      </c>
      <c r="BV246" s="180">
        <v>8592</v>
      </c>
      <c r="BW246" s="180">
        <v>38490</v>
      </c>
      <c r="BX246" s="180">
        <v>161047</v>
      </c>
      <c r="BY246" s="180">
        <v>2225498</v>
      </c>
      <c r="BZ246" s="180">
        <v>12715</v>
      </c>
      <c r="CA246" s="630">
        <v>726987</v>
      </c>
      <c r="CB246" s="630">
        <v>47697</v>
      </c>
      <c r="CC246" s="630">
        <v>167804</v>
      </c>
      <c r="CD246" s="630">
        <v>1841971</v>
      </c>
    </row>
    <row r="247" spans="1:82" s="630" customFormat="1" x14ac:dyDescent="0.3">
      <c r="A247" s="630">
        <v>530</v>
      </c>
      <c r="B247" s="180"/>
      <c r="C247" s="180"/>
      <c r="D247" s="180">
        <v>42427</v>
      </c>
      <c r="E247" s="180">
        <v>46520</v>
      </c>
      <c r="F247" s="180">
        <v>180</v>
      </c>
      <c r="G247" s="180">
        <v>1023</v>
      </c>
      <c r="H247" s="180">
        <v>7880</v>
      </c>
      <c r="I247" s="180">
        <v>612</v>
      </c>
      <c r="J247" s="180">
        <v>243</v>
      </c>
      <c r="K247" s="180">
        <v>753</v>
      </c>
      <c r="L247" s="180">
        <v>24871</v>
      </c>
      <c r="M247" s="180">
        <v>605996</v>
      </c>
      <c r="N247" s="180">
        <v>683</v>
      </c>
      <c r="O247" s="180">
        <v>36629</v>
      </c>
      <c r="P247" s="180">
        <v>1027</v>
      </c>
      <c r="Q247" s="180">
        <v>28995</v>
      </c>
      <c r="R247" s="180">
        <v>122</v>
      </c>
      <c r="S247" s="180">
        <v>4453</v>
      </c>
      <c r="T247" s="180">
        <v>1820</v>
      </c>
      <c r="U247" s="180">
        <v>8699</v>
      </c>
      <c r="V247" s="180">
        <v>73748</v>
      </c>
      <c r="W247" s="180">
        <v>0</v>
      </c>
      <c r="X247" s="180">
        <v>0</v>
      </c>
      <c r="Y247" s="180">
        <v>17181</v>
      </c>
      <c r="Z247" s="180">
        <v>46824</v>
      </c>
      <c r="AA247" s="180">
        <v>0</v>
      </c>
      <c r="AB247" s="180">
        <v>16758</v>
      </c>
      <c r="AC247" s="180">
        <v>92214</v>
      </c>
      <c r="AD247" s="180">
        <v>15703</v>
      </c>
      <c r="AE247" s="180">
        <v>0</v>
      </c>
      <c r="AF247" s="180">
        <v>291128</v>
      </c>
      <c r="AG247" s="180">
        <v>1139</v>
      </c>
      <c r="AH247" s="180">
        <v>5224</v>
      </c>
      <c r="AI247" s="180">
        <v>21008</v>
      </c>
      <c r="AJ247" s="180">
        <v>3053</v>
      </c>
      <c r="AK247" s="180">
        <v>1653</v>
      </c>
      <c r="AL247" s="180">
        <v>0</v>
      </c>
      <c r="AM247" s="180">
        <v>439</v>
      </c>
      <c r="AN247" s="180">
        <v>95387</v>
      </c>
      <c r="AO247" s="180">
        <v>0</v>
      </c>
      <c r="AP247" s="180">
        <v>35022</v>
      </c>
      <c r="AQ247" s="180">
        <v>12692</v>
      </c>
      <c r="AR247" s="180">
        <v>1101</v>
      </c>
      <c r="AS247" s="180">
        <v>0</v>
      </c>
      <c r="AT247" s="180">
        <v>3396</v>
      </c>
      <c r="AU247" s="180">
        <v>828286</v>
      </c>
      <c r="AV247" s="180">
        <v>82246</v>
      </c>
      <c r="AW247" s="180">
        <v>17767</v>
      </c>
      <c r="AX247" s="180">
        <v>1132</v>
      </c>
      <c r="AY247" s="180">
        <v>2511</v>
      </c>
      <c r="AZ247" s="180">
        <v>635</v>
      </c>
      <c r="BA247" s="180">
        <v>0</v>
      </c>
      <c r="BB247" s="180">
        <v>123977</v>
      </c>
      <c r="BC247" s="180">
        <v>484</v>
      </c>
      <c r="BD247" s="180">
        <v>521</v>
      </c>
      <c r="BE247" s="180">
        <v>290</v>
      </c>
      <c r="BF247" s="180">
        <v>36991</v>
      </c>
      <c r="BG247" s="180">
        <v>1005</v>
      </c>
      <c r="BH247" s="180">
        <v>27365</v>
      </c>
      <c r="BI247" s="180">
        <v>14196</v>
      </c>
      <c r="BJ247" s="180">
        <v>1733</v>
      </c>
      <c r="BK247" s="180">
        <v>0</v>
      </c>
      <c r="BL247" s="180">
        <v>157079</v>
      </c>
      <c r="BM247" s="180">
        <v>118960</v>
      </c>
      <c r="BN247" s="180">
        <v>29425</v>
      </c>
      <c r="BO247" s="180">
        <v>289004</v>
      </c>
      <c r="BP247" s="180">
        <v>450490</v>
      </c>
      <c r="BQ247" s="180">
        <v>5849</v>
      </c>
      <c r="BR247" s="180">
        <v>18090</v>
      </c>
      <c r="BS247" s="180">
        <v>1977</v>
      </c>
      <c r="BT247" s="180">
        <v>0</v>
      </c>
      <c r="BU247" s="180">
        <v>3462</v>
      </c>
      <c r="BV247" s="180">
        <v>6984</v>
      </c>
      <c r="BW247" s="180">
        <v>36250</v>
      </c>
      <c r="BX247" s="180">
        <v>7423</v>
      </c>
      <c r="BY247" s="180">
        <v>42859</v>
      </c>
      <c r="BZ247" s="180">
        <v>2733</v>
      </c>
      <c r="CA247" s="630">
        <v>28467</v>
      </c>
      <c r="CB247" s="630">
        <v>11463</v>
      </c>
      <c r="CC247" s="630">
        <v>47722</v>
      </c>
      <c r="CD247" s="630">
        <v>108587</v>
      </c>
    </row>
    <row r="248" spans="1:82" s="632" customFormat="1" x14ac:dyDescent="0.3">
      <c r="A248" s="632">
        <v>531</v>
      </c>
      <c r="B248" s="180"/>
      <c r="C248" s="180"/>
      <c r="D248" s="180">
        <v>0</v>
      </c>
      <c r="E248" s="180">
        <v>0</v>
      </c>
      <c r="F248" s="180">
        <v>0</v>
      </c>
      <c r="G248" s="180">
        <v>0</v>
      </c>
      <c r="H248" s="180">
        <v>0</v>
      </c>
      <c r="I248" s="180">
        <v>0</v>
      </c>
      <c r="J248" s="180">
        <v>0</v>
      </c>
      <c r="K248" s="180">
        <v>9</v>
      </c>
      <c r="L248" s="180">
        <v>0</v>
      </c>
      <c r="M248" s="180">
        <v>0</v>
      </c>
      <c r="N248" s="180">
        <v>0</v>
      </c>
      <c r="O248" s="180">
        <v>1538</v>
      </c>
      <c r="P248" s="180">
        <v>0</v>
      </c>
      <c r="Q248" s="180">
        <v>0</v>
      </c>
      <c r="R248" s="180">
        <v>0</v>
      </c>
      <c r="S248" s="180">
        <v>0</v>
      </c>
      <c r="T248" s="180">
        <v>0</v>
      </c>
      <c r="U248" s="180">
        <v>0</v>
      </c>
      <c r="V248" s="180">
        <v>0</v>
      </c>
      <c r="W248" s="180">
        <v>0</v>
      </c>
      <c r="X248" s="180">
        <v>0</v>
      </c>
      <c r="Y248" s="180">
        <v>0</v>
      </c>
      <c r="Z248" s="180">
        <v>0</v>
      </c>
      <c r="AA248" s="180">
        <v>0</v>
      </c>
      <c r="AB248" s="180">
        <v>77</v>
      </c>
      <c r="AC248" s="180">
        <v>0</v>
      </c>
      <c r="AD248" s="180">
        <v>0</v>
      </c>
      <c r="AE248" s="180">
        <v>0</v>
      </c>
      <c r="AF248" s="180">
        <v>0</v>
      </c>
      <c r="AG248" s="180">
        <v>0</v>
      </c>
      <c r="AH248" s="180">
        <v>0</v>
      </c>
      <c r="AI248" s="180">
        <v>0</v>
      </c>
      <c r="AJ248" s="180">
        <v>0</v>
      </c>
      <c r="AK248" s="180">
        <v>0</v>
      </c>
      <c r="AL248" s="180">
        <v>0</v>
      </c>
      <c r="AM248" s="180">
        <v>432</v>
      </c>
      <c r="AN248" s="180">
        <v>6423</v>
      </c>
      <c r="AO248" s="180">
        <v>0</v>
      </c>
      <c r="AP248" s="180">
        <v>0</v>
      </c>
      <c r="AQ248" s="180">
        <v>0</v>
      </c>
      <c r="AR248" s="180">
        <v>0</v>
      </c>
      <c r="AS248" s="180">
        <v>0</v>
      </c>
      <c r="AT248" s="180">
        <v>0</v>
      </c>
      <c r="AU248" s="180">
        <v>61151</v>
      </c>
      <c r="AV248" s="180">
        <v>0</v>
      </c>
      <c r="AW248" s="180">
        <v>0</v>
      </c>
      <c r="AX248" s="180">
        <v>0</v>
      </c>
      <c r="AY248" s="180">
        <v>0</v>
      </c>
      <c r="AZ248" s="180">
        <v>0</v>
      </c>
      <c r="BA248" s="180">
        <v>0</v>
      </c>
      <c r="BB248" s="180">
        <v>0</v>
      </c>
      <c r="BC248" s="180">
        <v>0</v>
      </c>
      <c r="BD248" s="180">
        <v>40</v>
      </c>
      <c r="BE248" s="180">
        <v>0</v>
      </c>
      <c r="BF248" s="180">
        <v>0</v>
      </c>
      <c r="BG248" s="180">
        <v>0</v>
      </c>
      <c r="BH248" s="180">
        <v>0</v>
      </c>
      <c r="BI248" s="180">
        <v>838</v>
      </c>
      <c r="BJ248" s="180">
        <v>0</v>
      </c>
      <c r="BK248" s="180">
        <v>0</v>
      </c>
      <c r="BL248" s="180">
        <v>0</v>
      </c>
      <c r="BM248" s="180">
        <v>6319</v>
      </c>
      <c r="BN248" s="180">
        <v>0</v>
      </c>
      <c r="BO248" s="180">
        <v>0</v>
      </c>
      <c r="BP248" s="180">
        <v>9329</v>
      </c>
      <c r="BQ248" s="180">
        <v>0</v>
      </c>
      <c r="BR248" s="180">
        <v>0</v>
      </c>
      <c r="BS248" s="180">
        <v>0</v>
      </c>
      <c r="BT248" s="180">
        <v>0</v>
      </c>
      <c r="BU248" s="180">
        <v>53</v>
      </c>
      <c r="BV248" s="180">
        <v>0</v>
      </c>
      <c r="BW248" s="180">
        <v>0</v>
      </c>
      <c r="BX248" s="180">
        <v>0</v>
      </c>
      <c r="BY248" s="180">
        <v>20407</v>
      </c>
      <c r="BZ248" s="180">
        <v>89</v>
      </c>
      <c r="CA248" s="632">
        <v>0</v>
      </c>
      <c r="CB248" s="632">
        <v>0</v>
      </c>
      <c r="CC248" s="632">
        <v>12640</v>
      </c>
      <c r="CD248" s="632">
        <v>0</v>
      </c>
    </row>
    <row r="249" spans="1:82" s="632" customFormat="1" x14ac:dyDescent="0.3">
      <c r="A249" s="632">
        <v>61</v>
      </c>
      <c r="B249" s="180"/>
      <c r="C249" s="180"/>
      <c r="D249" s="180">
        <v>85.34</v>
      </c>
      <c r="E249" s="180">
        <v>94.6</v>
      </c>
      <c r="F249" s="180">
        <v>99.81</v>
      </c>
      <c r="G249" s="180">
        <v>99.68</v>
      </c>
      <c r="H249" s="180">
        <v>97.41</v>
      </c>
      <c r="I249" s="180">
        <v>98.38</v>
      </c>
      <c r="J249" s="180">
        <v>98.98</v>
      </c>
      <c r="K249" s="180">
        <v>96.57</v>
      </c>
      <c r="L249" s="180">
        <v>98.63</v>
      </c>
      <c r="M249" s="180">
        <v>99.16</v>
      </c>
      <c r="N249" s="180">
        <v>99.95</v>
      </c>
      <c r="O249" s="180">
        <v>99.2</v>
      </c>
      <c r="P249" s="180">
        <v>91.82</v>
      </c>
      <c r="Q249" s="180">
        <v>99.43</v>
      </c>
      <c r="R249" s="180">
        <v>99.72</v>
      </c>
      <c r="S249" s="180">
        <v>97.35</v>
      </c>
      <c r="T249" s="180">
        <v>99.83</v>
      </c>
      <c r="U249" s="180">
        <v>98.8</v>
      </c>
      <c r="V249" s="180">
        <v>96.83</v>
      </c>
      <c r="W249" s="180">
        <v>0</v>
      </c>
      <c r="X249" s="180">
        <v>0</v>
      </c>
      <c r="Y249" s="180">
        <v>95.33</v>
      </c>
      <c r="Z249" s="180">
        <v>99.76</v>
      </c>
      <c r="AA249" s="180">
        <v>0</v>
      </c>
      <c r="AB249" s="180">
        <v>0</v>
      </c>
      <c r="AC249" s="180">
        <v>99.62</v>
      </c>
      <c r="AD249" s="180">
        <v>97.37</v>
      </c>
      <c r="AE249" s="180">
        <v>0</v>
      </c>
      <c r="AF249" s="180">
        <v>99.19</v>
      </c>
      <c r="AG249" s="180">
        <v>98.21</v>
      </c>
      <c r="AH249" s="180">
        <v>95.59</v>
      </c>
      <c r="AI249" s="180">
        <v>99.4</v>
      </c>
      <c r="AJ249" s="180">
        <v>99.08</v>
      </c>
      <c r="AK249" s="180">
        <v>95.71</v>
      </c>
      <c r="AL249" s="180">
        <v>0</v>
      </c>
      <c r="AM249" s="180">
        <v>98.66</v>
      </c>
      <c r="AN249" s="180">
        <v>98.3</v>
      </c>
      <c r="AO249" s="180">
        <v>0</v>
      </c>
      <c r="AP249" s="180">
        <v>98.26</v>
      </c>
      <c r="AQ249" s="180">
        <v>98.82</v>
      </c>
      <c r="AR249" s="180">
        <v>96.85</v>
      </c>
      <c r="AS249" s="180">
        <v>0</v>
      </c>
      <c r="AT249" s="180">
        <v>95</v>
      </c>
      <c r="AU249" s="180">
        <v>99.56</v>
      </c>
      <c r="AV249" s="180">
        <v>99.79</v>
      </c>
      <c r="AW249" s="180">
        <v>97.72</v>
      </c>
      <c r="AX249" s="180">
        <v>99.03</v>
      </c>
      <c r="AY249" s="180">
        <v>98.49</v>
      </c>
      <c r="AZ249" s="180">
        <v>99.34</v>
      </c>
      <c r="BA249" s="180">
        <v>0</v>
      </c>
      <c r="BB249" s="180">
        <v>94.75</v>
      </c>
      <c r="BC249" s="180">
        <v>98.61</v>
      </c>
      <c r="BD249" s="180">
        <v>98.04</v>
      </c>
      <c r="BE249" s="180">
        <v>98.69</v>
      </c>
      <c r="BF249" s="180">
        <v>99.63</v>
      </c>
      <c r="BG249" s="180">
        <v>84.76</v>
      </c>
      <c r="BH249" s="180">
        <v>99.48</v>
      </c>
      <c r="BI249" s="180">
        <v>98.42</v>
      </c>
      <c r="BJ249" s="180">
        <v>98.47</v>
      </c>
      <c r="BK249" s="180">
        <v>0</v>
      </c>
      <c r="BL249" s="180">
        <v>97.59</v>
      </c>
      <c r="BM249" s="180">
        <v>98.84</v>
      </c>
      <c r="BN249" s="180">
        <v>95.94</v>
      </c>
      <c r="BO249" s="180">
        <v>99.08</v>
      </c>
      <c r="BP249" s="180">
        <v>99.32</v>
      </c>
      <c r="BQ249" s="180">
        <v>96.17</v>
      </c>
      <c r="BR249" s="180">
        <v>99.38</v>
      </c>
      <c r="BS249" s="180">
        <v>99.26</v>
      </c>
      <c r="BT249" s="180">
        <v>0</v>
      </c>
      <c r="BU249" s="180">
        <v>94.91</v>
      </c>
      <c r="BV249" s="180">
        <v>83.58</v>
      </c>
      <c r="BW249" s="180">
        <v>98.66</v>
      </c>
      <c r="BX249" s="180">
        <v>99.55</v>
      </c>
      <c r="BY249" s="180">
        <v>99.76</v>
      </c>
      <c r="BZ249" s="180">
        <v>95.9</v>
      </c>
      <c r="CA249" s="632">
        <v>99.5</v>
      </c>
      <c r="CB249" s="632">
        <v>96.72</v>
      </c>
      <c r="CC249" s="632">
        <v>95.47</v>
      </c>
      <c r="CD249" s="632">
        <v>99.55</v>
      </c>
    </row>
    <row r="250" spans="1:82" x14ac:dyDescent="0.3">
      <c r="A250" s="180">
        <v>102</v>
      </c>
      <c r="C250" s="180"/>
      <c r="D250" s="180">
        <v>83.79</v>
      </c>
      <c r="E250" s="180">
        <v>93.79</v>
      </c>
      <c r="F250" s="180">
        <v>99.78</v>
      </c>
      <c r="G250" s="180">
        <v>99.65</v>
      </c>
      <c r="H250" s="180">
        <v>97.11</v>
      </c>
      <c r="I250" s="180">
        <v>98.16</v>
      </c>
      <c r="J250" s="180">
        <v>98.86</v>
      </c>
      <c r="K250" s="180">
        <v>96.05</v>
      </c>
      <c r="L250" s="180">
        <v>98.45</v>
      </c>
      <c r="M250" s="180">
        <v>99.05</v>
      </c>
      <c r="N250" s="180">
        <v>99.95</v>
      </c>
      <c r="O250" s="180">
        <v>99.18</v>
      </c>
      <c r="P250" s="180">
        <v>91.08</v>
      </c>
      <c r="Q250" s="180">
        <v>99.41</v>
      </c>
      <c r="R250" s="180">
        <v>99.69</v>
      </c>
      <c r="S250" s="180">
        <v>97.05</v>
      </c>
      <c r="T250" s="180">
        <v>99.81</v>
      </c>
      <c r="U250" s="180">
        <v>98.66</v>
      </c>
      <c r="V250" s="180">
        <v>96.63</v>
      </c>
      <c r="W250" s="180">
        <v>0</v>
      </c>
      <c r="X250" s="180">
        <v>0</v>
      </c>
      <c r="Y250" s="180">
        <v>94.53</v>
      </c>
      <c r="Z250" s="180">
        <v>99.73</v>
      </c>
      <c r="AA250" s="180">
        <v>0</v>
      </c>
      <c r="AB250" s="180">
        <v>0</v>
      </c>
      <c r="AC250" s="180">
        <v>99.58</v>
      </c>
      <c r="AD250" s="180">
        <v>97.21</v>
      </c>
      <c r="AE250" s="180">
        <v>0</v>
      </c>
      <c r="AF250" s="180">
        <v>99.11</v>
      </c>
      <c r="AG250" s="180">
        <v>97.96</v>
      </c>
      <c r="AH250" s="180">
        <v>94.83</v>
      </c>
      <c r="AI250" s="180">
        <v>99.33</v>
      </c>
      <c r="AJ250" s="180">
        <v>98.92</v>
      </c>
      <c r="AK250" s="180">
        <v>95.25</v>
      </c>
      <c r="AL250" s="180">
        <v>0</v>
      </c>
      <c r="AM250" s="180">
        <v>99.27</v>
      </c>
      <c r="AN250" s="180">
        <v>98.19</v>
      </c>
      <c r="AO250" s="180">
        <v>0</v>
      </c>
      <c r="AP250" s="180">
        <v>98.06</v>
      </c>
      <c r="AQ250" s="180">
        <v>98.66</v>
      </c>
      <c r="AR250" s="180">
        <v>96.5</v>
      </c>
      <c r="AS250" s="180">
        <v>0</v>
      </c>
      <c r="AT250" s="180">
        <v>93.96</v>
      </c>
      <c r="AU250" s="180">
        <v>99.53</v>
      </c>
      <c r="AV250" s="180">
        <v>99.75</v>
      </c>
      <c r="AW250" s="180">
        <v>97.37</v>
      </c>
      <c r="AX250" s="180">
        <v>98.87</v>
      </c>
      <c r="AY250" s="180">
        <v>98.19</v>
      </c>
      <c r="AZ250" s="180">
        <v>99.25</v>
      </c>
      <c r="BA250" s="180">
        <v>0</v>
      </c>
      <c r="BB250" s="180">
        <v>93.85</v>
      </c>
      <c r="BC250" s="180">
        <v>98.37</v>
      </c>
      <c r="BD250" s="180">
        <v>97.91</v>
      </c>
      <c r="BE250" s="180">
        <v>98.47</v>
      </c>
      <c r="BF250" s="180">
        <v>99.59</v>
      </c>
      <c r="BG250" s="180">
        <v>83.16</v>
      </c>
      <c r="BH250" s="180">
        <v>99.41</v>
      </c>
      <c r="BI250" s="180">
        <v>98.3</v>
      </c>
      <c r="BJ250" s="180">
        <v>98.39</v>
      </c>
      <c r="BK250" s="180">
        <v>0</v>
      </c>
      <c r="BL250" s="180">
        <v>97.31</v>
      </c>
      <c r="BM250" s="180">
        <v>98.81</v>
      </c>
      <c r="BN250" s="180">
        <v>95.5</v>
      </c>
      <c r="BO250" s="180">
        <v>98.99</v>
      </c>
      <c r="BP250" s="180">
        <v>99.25</v>
      </c>
      <c r="BQ250" s="180">
        <v>95.71</v>
      </c>
      <c r="BR250" s="180">
        <v>99.38</v>
      </c>
      <c r="BS250" s="180">
        <v>99.19</v>
      </c>
      <c r="BT250" s="180">
        <v>0</v>
      </c>
      <c r="BU250" s="180">
        <v>93.74</v>
      </c>
      <c r="BV250" s="180">
        <v>79.430000000000007</v>
      </c>
      <c r="BW250" s="180">
        <v>98.64</v>
      </c>
      <c r="BX250" s="180">
        <v>99.51</v>
      </c>
      <c r="BY250" s="180">
        <v>99.83</v>
      </c>
      <c r="BZ250" s="180">
        <v>95.14</v>
      </c>
      <c r="CA250" s="180">
        <v>99.43</v>
      </c>
      <c r="CB250" s="180">
        <v>96.2</v>
      </c>
      <c r="CC250" s="180">
        <v>95.9</v>
      </c>
      <c r="CD250" s="180">
        <v>99.51</v>
      </c>
    </row>
    <row r="251" spans="1:82" x14ac:dyDescent="0.3">
      <c r="A251" s="180">
        <v>103</v>
      </c>
      <c r="C251" s="180"/>
      <c r="D251" s="180">
        <v>100</v>
      </c>
      <c r="E251" s="180">
        <v>100</v>
      </c>
      <c r="F251" s="180">
        <v>100</v>
      </c>
      <c r="G251" s="180">
        <v>100</v>
      </c>
      <c r="H251" s="180">
        <v>100</v>
      </c>
      <c r="I251" s="180">
        <v>100</v>
      </c>
      <c r="J251" s="180">
        <v>100</v>
      </c>
      <c r="K251" s="180">
        <v>99.72</v>
      </c>
      <c r="L251" s="180">
        <v>100</v>
      </c>
      <c r="M251" s="180">
        <v>100</v>
      </c>
      <c r="N251" s="180">
        <v>100</v>
      </c>
      <c r="O251" s="180">
        <v>99.52</v>
      </c>
      <c r="P251" s="180">
        <v>100</v>
      </c>
      <c r="Q251" s="180">
        <v>100</v>
      </c>
      <c r="R251" s="180">
        <v>100</v>
      </c>
      <c r="S251" s="180">
        <v>100</v>
      </c>
      <c r="T251" s="180">
        <v>100</v>
      </c>
      <c r="U251" s="180">
        <v>100</v>
      </c>
      <c r="V251" s="180">
        <v>100</v>
      </c>
      <c r="W251" s="180">
        <v>0</v>
      </c>
      <c r="X251" s="180">
        <v>0</v>
      </c>
      <c r="Y251" s="180">
        <v>100</v>
      </c>
      <c r="Z251" s="180">
        <v>100</v>
      </c>
      <c r="AA251" s="180">
        <v>0</v>
      </c>
      <c r="AB251" s="180">
        <v>0</v>
      </c>
      <c r="AC251" s="180">
        <v>100</v>
      </c>
      <c r="AD251" s="180">
        <v>100</v>
      </c>
      <c r="AE251" s="180">
        <v>0</v>
      </c>
      <c r="AF251" s="180">
        <v>100</v>
      </c>
      <c r="AG251" s="180">
        <v>100</v>
      </c>
      <c r="AH251" s="180">
        <v>100</v>
      </c>
      <c r="AI251" s="180">
        <v>100</v>
      </c>
      <c r="AJ251" s="180">
        <v>100</v>
      </c>
      <c r="AK251" s="180">
        <v>100</v>
      </c>
      <c r="AL251" s="180">
        <v>0</v>
      </c>
      <c r="AM251" s="180">
        <v>90.79</v>
      </c>
      <c r="AN251" s="180">
        <v>99.08</v>
      </c>
      <c r="AO251" s="180">
        <v>0</v>
      </c>
      <c r="AP251" s="180">
        <v>100</v>
      </c>
      <c r="AQ251" s="180">
        <v>100</v>
      </c>
      <c r="AR251" s="180">
        <v>100</v>
      </c>
      <c r="AS251" s="180">
        <v>0</v>
      </c>
      <c r="AT251" s="180">
        <v>100</v>
      </c>
      <c r="AU251" s="180">
        <v>99.74</v>
      </c>
      <c r="AV251" s="180">
        <v>100</v>
      </c>
      <c r="AW251" s="180">
        <v>100</v>
      </c>
      <c r="AX251" s="180">
        <v>100</v>
      </c>
      <c r="AY251" s="180">
        <v>100</v>
      </c>
      <c r="AZ251" s="180">
        <v>100</v>
      </c>
      <c r="BA251" s="180">
        <v>0</v>
      </c>
      <c r="BB251" s="180">
        <v>100</v>
      </c>
      <c r="BC251" s="180">
        <v>100</v>
      </c>
      <c r="BD251" s="180">
        <v>98.93</v>
      </c>
      <c r="BE251" s="180">
        <v>100</v>
      </c>
      <c r="BF251" s="180">
        <v>100</v>
      </c>
      <c r="BG251" s="180">
        <v>100</v>
      </c>
      <c r="BH251" s="180">
        <v>100</v>
      </c>
      <c r="BI251" s="180">
        <v>99.3</v>
      </c>
      <c r="BJ251" s="180">
        <v>100</v>
      </c>
      <c r="BK251" s="180">
        <v>0</v>
      </c>
      <c r="BL251" s="180">
        <v>100</v>
      </c>
      <c r="BM251" s="180">
        <v>99.2</v>
      </c>
      <c r="BN251" s="180">
        <v>100</v>
      </c>
      <c r="BO251" s="180">
        <v>100</v>
      </c>
      <c r="BP251" s="180">
        <v>99.88</v>
      </c>
      <c r="BQ251" s="180">
        <v>100</v>
      </c>
      <c r="BR251" s="180">
        <v>100</v>
      </c>
      <c r="BS251" s="180">
        <v>100</v>
      </c>
      <c r="BT251" s="180">
        <v>0</v>
      </c>
      <c r="BU251" s="180">
        <v>99.62</v>
      </c>
      <c r="BV251" s="180">
        <v>100</v>
      </c>
      <c r="BW251" s="180">
        <v>100</v>
      </c>
      <c r="BX251" s="180">
        <v>100</v>
      </c>
      <c r="BY251" s="180">
        <v>99.08</v>
      </c>
      <c r="BZ251" s="180">
        <v>99.3</v>
      </c>
      <c r="CA251" s="180">
        <v>100</v>
      </c>
      <c r="CB251" s="180">
        <v>100</v>
      </c>
      <c r="CC251" s="180">
        <v>92.47</v>
      </c>
      <c r="CD251" s="180">
        <v>100</v>
      </c>
    </row>
    <row r="252" spans="1:82" s="643" customFormat="1" x14ac:dyDescent="0.3">
      <c r="A252" s="643">
        <v>544</v>
      </c>
      <c r="C252" s="643" t="s">
        <v>2971</v>
      </c>
    </row>
    <row r="253" spans="1:82" s="643" customFormat="1" x14ac:dyDescent="0.3">
      <c r="A253" s="643">
        <v>545</v>
      </c>
      <c r="C253" s="643" t="s">
        <v>2971</v>
      </c>
    </row>
    <row r="254" spans="1:82" s="632" customFormat="1" x14ac:dyDescent="0.3">
      <c r="A254" s="632">
        <v>624</v>
      </c>
      <c r="B254" s="180"/>
      <c r="C254"/>
      <c r="D254" s="180">
        <v>1</v>
      </c>
      <c r="E254" s="180">
        <v>1</v>
      </c>
      <c r="F254" s="180">
        <v>1</v>
      </c>
      <c r="G254" s="180">
        <v>2</v>
      </c>
      <c r="H254" s="180">
        <v>1</v>
      </c>
      <c r="I254" s="180">
        <v>1</v>
      </c>
      <c r="J254" s="180">
        <v>1</v>
      </c>
      <c r="K254" s="180">
        <v>1</v>
      </c>
      <c r="L254" s="180">
        <v>1</v>
      </c>
      <c r="M254" s="180">
        <v>1</v>
      </c>
      <c r="N254" s="180">
        <v>2</v>
      </c>
      <c r="O254" s="180">
        <v>2</v>
      </c>
      <c r="P254" s="180">
        <v>2</v>
      </c>
      <c r="Q254" s="180">
        <v>2</v>
      </c>
      <c r="R254" s="180">
        <v>1</v>
      </c>
      <c r="S254" s="180">
        <v>1</v>
      </c>
      <c r="T254" s="180">
        <v>1</v>
      </c>
      <c r="U254" s="180">
        <v>1</v>
      </c>
      <c r="V254" s="180">
        <v>1</v>
      </c>
      <c r="W254" s="180">
        <v>0</v>
      </c>
      <c r="X254" s="180">
        <v>0</v>
      </c>
      <c r="Y254" s="180">
        <v>2</v>
      </c>
      <c r="Z254" s="180">
        <v>1</v>
      </c>
      <c r="AA254" s="180">
        <v>2</v>
      </c>
      <c r="AB254" s="180">
        <v>1</v>
      </c>
      <c r="AC254" s="180">
        <v>2</v>
      </c>
      <c r="AD254" s="180">
        <v>2</v>
      </c>
      <c r="AE254" s="180">
        <v>0</v>
      </c>
      <c r="AF254" s="180">
        <v>1</v>
      </c>
      <c r="AG254" s="180">
        <v>1</v>
      </c>
      <c r="AH254" s="180">
        <v>1</v>
      </c>
      <c r="AI254" s="180">
        <v>1</v>
      </c>
      <c r="AJ254" s="180">
        <v>1</v>
      </c>
      <c r="AK254" s="180">
        <v>0</v>
      </c>
      <c r="AL254" s="180">
        <v>0</v>
      </c>
      <c r="AM254" s="180">
        <v>1</v>
      </c>
      <c r="AN254" s="180">
        <v>2</v>
      </c>
      <c r="AO254" s="180">
        <v>0</v>
      </c>
      <c r="AP254" s="180">
        <v>2</v>
      </c>
      <c r="AQ254" s="180">
        <v>2</v>
      </c>
      <c r="AR254" s="180">
        <v>1</v>
      </c>
      <c r="AS254" s="180">
        <v>0</v>
      </c>
      <c r="AT254" s="180">
        <v>1</v>
      </c>
      <c r="AU254" s="180">
        <v>1</v>
      </c>
      <c r="AV254" s="180">
        <v>1</v>
      </c>
      <c r="AW254" s="180">
        <v>1</v>
      </c>
      <c r="AX254" s="180">
        <v>1</v>
      </c>
      <c r="AY254" s="180">
        <v>1</v>
      </c>
      <c r="AZ254" s="180">
        <v>1</v>
      </c>
      <c r="BA254" s="180">
        <v>0</v>
      </c>
      <c r="BB254" s="180">
        <v>2</v>
      </c>
      <c r="BC254" s="180">
        <v>1</v>
      </c>
      <c r="BD254" s="180">
        <v>1</v>
      </c>
      <c r="BE254" s="180">
        <v>0</v>
      </c>
      <c r="BF254" s="180">
        <v>1</v>
      </c>
      <c r="BG254" s="180">
        <v>1</v>
      </c>
      <c r="BH254" s="180">
        <v>1</v>
      </c>
      <c r="BI254" s="180">
        <v>1</v>
      </c>
      <c r="BJ254" s="180">
        <v>2</v>
      </c>
      <c r="BK254" s="180">
        <v>2</v>
      </c>
      <c r="BL254" s="180">
        <v>1</v>
      </c>
      <c r="BM254" s="180">
        <v>1</v>
      </c>
      <c r="BN254" s="180">
        <v>2</v>
      </c>
      <c r="BO254" s="180">
        <v>1</v>
      </c>
      <c r="BP254" s="180">
        <v>1</v>
      </c>
      <c r="BQ254" s="180">
        <v>2</v>
      </c>
      <c r="BR254" s="180">
        <v>1</v>
      </c>
      <c r="BS254" s="180">
        <v>1</v>
      </c>
      <c r="BT254" s="180">
        <v>0</v>
      </c>
      <c r="BU254" s="180">
        <v>1</v>
      </c>
      <c r="BV254" s="180">
        <v>2</v>
      </c>
      <c r="BW254" s="180">
        <v>2</v>
      </c>
      <c r="BX254" s="180">
        <v>1</v>
      </c>
      <c r="BY254" s="180">
        <v>1</v>
      </c>
      <c r="BZ254" s="180">
        <v>2</v>
      </c>
      <c r="CA254" s="632">
        <v>1</v>
      </c>
      <c r="CB254" s="632">
        <v>2</v>
      </c>
      <c r="CC254" s="632">
        <v>2</v>
      </c>
      <c r="CD254" s="632">
        <v>1</v>
      </c>
    </row>
    <row r="255" spans="1:82" x14ac:dyDescent="0.3">
      <c r="A255" s="180">
        <v>648</v>
      </c>
      <c r="C255" s="180"/>
      <c r="D255" s="180">
        <v>0.65</v>
      </c>
      <c r="E255" s="180">
        <v>0.73</v>
      </c>
      <c r="F255" s="180">
        <v>0.02</v>
      </c>
      <c r="G255" s="180">
        <v>0</v>
      </c>
      <c r="H255" s="180">
        <v>0.41</v>
      </c>
      <c r="I255" s="180">
        <v>0.22</v>
      </c>
      <c r="J255" s="180">
        <v>0.46</v>
      </c>
      <c r="K255" s="180">
        <v>0.05</v>
      </c>
      <c r="L255" s="180">
        <v>0.49</v>
      </c>
      <c r="M255" s="180">
        <v>0.4995</v>
      </c>
      <c r="N255" s="180">
        <v>0.13</v>
      </c>
      <c r="O255" s="180">
        <v>0.34</v>
      </c>
      <c r="P255" s="180">
        <v>0.55400000000000005</v>
      </c>
      <c r="Q255" s="180">
        <v>0.28000000000000003</v>
      </c>
      <c r="R255" s="180">
        <v>0</v>
      </c>
      <c r="S255" s="180">
        <v>0.58750000000000002</v>
      </c>
      <c r="T255" s="180">
        <v>0</v>
      </c>
      <c r="U255" s="180">
        <v>0.38</v>
      </c>
      <c r="V255" s="180">
        <v>0.32</v>
      </c>
      <c r="W255" s="180">
        <v>0</v>
      </c>
      <c r="X255" s="180">
        <v>0</v>
      </c>
      <c r="Y255" s="180">
        <v>0</v>
      </c>
      <c r="Z255" s="180">
        <v>0.39500000000000002</v>
      </c>
      <c r="AA255" s="180">
        <v>0</v>
      </c>
      <c r="AB255" s="180">
        <v>0.72</v>
      </c>
      <c r="AC255" s="180">
        <v>0.49709999999999999</v>
      </c>
      <c r="AD255" s="180">
        <v>0</v>
      </c>
      <c r="AE255" s="180">
        <v>0</v>
      </c>
      <c r="AF255" s="180">
        <v>0.52</v>
      </c>
      <c r="AG255" s="180">
        <v>0.19</v>
      </c>
      <c r="AH255" s="180">
        <v>0</v>
      </c>
      <c r="AI255" s="180">
        <v>0.53</v>
      </c>
      <c r="AJ255" s="180">
        <v>0.35</v>
      </c>
      <c r="AK255" s="180">
        <v>0.24</v>
      </c>
      <c r="AL255" s="180">
        <v>0</v>
      </c>
      <c r="AM255" s="180">
        <v>0.22</v>
      </c>
      <c r="AN255" s="180">
        <v>0.45500000000000002</v>
      </c>
      <c r="AO255" s="180">
        <v>0</v>
      </c>
      <c r="AP255" s="180">
        <v>0.45</v>
      </c>
      <c r="AQ255" s="180">
        <v>0</v>
      </c>
      <c r="AR255" s="180">
        <v>0.05</v>
      </c>
      <c r="AS255" s="180">
        <v>0</v>
      </c>
      <c r="AT255" s="180">
        <v>0.3</v>
      </c>
      <c r="AU255" s="180">
        <v>0.66249999999999998</v>
      </c>
      <c r="AV255" s="180">
        <v>0.4945</v>
      </c>
      <c r="AW255" s="180">
        <v>0.63</v>
      </c>
      <c r="AX255" s="180">
        <v>0.48</v>
      </c>
      <c r="AY255" s="180">
        <v>0.44</v>
      </c>
      <c r="AZ255" s="180">
        <v>0</v>
      </c>
      <c r="BA255" s="180">
        <v>0</v>
      </c>
      <c r="BB255" s="180">
        <v>0.76</v>
      </c>
      <c r="BC255" s="180">
        <v>0</v>
      </c>
      <c r="BD255" s="180">
        <v>0.19</v>
      </c>
      <c r="BE255" s="180">
        <v>0.35</v>
      </c>
      <c r="BF255" s="180">
        <v>0.35499999999999998</v>
      </c>
      <c r="BG255" s="180">
        <v>0</v>
      </c>
      <c r="BH255" s="180">
        <v>0.59</v>
      </c>
      <c r="BI255" s="180">
        <v>0.63</v>
      </c>
      <c r="BJ255" s="180">
        <v>0.26500000000000001</v>
      </c>
      <c r="BK255" s="180">
        <v>0</v>
      </c>
      <c r="BL255" s="180">
        <v>0.71199999999999997</v>
      </c>
      <c r="BM255" s="180">
        <v>0</v>
      </c>
      <c r="BN255" s="180">
        <v>0.55500000000000005</v>
      </c>
      <c r="BO255" s="180">
        <v>0</v>
      </c>
      <c r="BP255" s="180">
        <v>0.64749999999999996</v>
      </c>
      <c r="BQ255" s="180">
        <v>0</v>
      </c>
      <c r="BR255" s="180">
        <v>0.157</v>
      </c>
      <c r="BS255" s="180">
        <v>0.15</v>
      </c>
      <c r="BT255" s="180">
        <v>0</v>
      </c>
      <c r="BU255" s="180">
        <v>0.72</v>
      </c>
      <c r="BV255" s="180">
        <v>0</v>
      </c>
      <c r="BW255" s="180">
        <v>0</v>
      </c>
      <c r="BX255" s="180">
        <v>0</v>
      </c>
      <c r="BY255" s="180">
        <v>0.42159999999999997</v>
      </c>
      <c r="BZ255" s="180">
        <v>0</v>
      </c>
      <c r="CA255" s="180">
        <v>0</v>
      </c>
      <c r="CB255" s="180">
        <v>0.48</v>
      </c>
      <c r="CC255" s="180">
        <v>0.43</v>
      </c>
      <c r="CD255" s="180">
        <v>0.24</v>
      </c>
    </row>
    <row r="256" spans="1:82" s="632" customFormat="1" x14ac:dyDescent="0.3">
      <c r="A256" s="632">
        <v>991</v>
      </c>
      <c r="B256" s="180"/>
      <c r="C256" s="180"/>
      <c r="D256" s="180">
        <v>23</v>
      </c>
      <c r="E256" s="180">
        <v>22</v>
      </c>
      <c r="F256" s="180">
        <v>0</v>
      </c>
      <c r="G256" s="180">
        <v>0</v>
      </c>
      <c r="H256" s="180">
        <v>23</v>
      </c>
      <c r="I256" s="180">
        <v>23</v>
      </c>
      <c r="J256" s="180">
        <v>23</v>
      </c>
      <c r="K256" s="180">
        <v>23</v>
      </c>
      <c r="L256" s="180">
        <v>23</v>
      </c>
      <c r="M256" s="180">
        <v>22</v>
      </c>
      <c r="N256" s="180">
        <v>23</v>
      </c>
      <c r="O256" s="180">
        <v>23</v>
      </c>
      <c r="P256" s="180">
        <v>23</v>
      </c>
      <c r="Q256" s="180">
        <v>22</v>
      </c>
      <c r="R256" s="180">
        <v>0</v>
      </c>
      <c r="S256" s="180">
        <v>23</v>
      </c>
      <c r="T256" s="180">
        <v>0</v>
      </c>
      <c r="U256" s="180">
        <v>22</v>
      </c>
      <c r="V256" s="180">
        <v>23</v>
      </c>
      <c r="W256" s="180">
        <v>0</v>
      </c>
      <c r="X256" s="180">
        <v>0</v>
      </c>
      <c r="Y256" s="180">
        <v>0</v>
      </c>
      <c r="Z256" s="180">
        <v>23</v>
      </c>
      <c r="AA256" s="180">
        <v>0</v>
      </c>
      <c r="AB256" s="180">
        <v>23</v>
      </c>
      <c r="AC256" s="180">
        <v>23</v>
      </c>
      <c r="AD256" s="180">
        <v>0</v>
      </c>
      <c r="AE256" s="180">
        <v>0</v>
      </c>
      <c r="AF256" s="180">
        <v>23</v>
      </c>
      <c r="AG256" s="180">
        <v>23</v>
      </c>
      <c r="AH256" s="180">
        <v>23</v>
      </c>
      <c r="AI256" s="180">
        <v>22</v>
      </c>
      <c r="AJ256" s="180">
        <v>23</v>
      </c>
      <c r="AK256" s="180">
        <v>23</v>
      </c>
      <c r="AL256" s="180">
        <v>0</v>
      </c>
      <c r="AM256" s="180">
        <v>23</v>
      </c>
      <c r="AN256" s="180">
        <v>23</v>
      </c>
      <c r="AO256" s="180">
        <v>22</v>
      </c>
      <c r="AP256" s="180">
        <v>23</v>
      </c>
      <c r="AQ256" s="180">
        <v>23</v>
      </c>
      <c r="AR256" s="180">
        <v>23</v>
      </c>
      <c r="AS256" s="180">
        <v>0</v>
      </c>
      <c r="AT256" s="180">
        <v>22</v>
      </c>
      <c r="AU256" s="180">
        <v>20</v>
      </c>
      <c r="AV256" s="180">
        <v>23</v>
      </c>
      <c r="AW256" s="180">
        <v>22</v>
      </c>
      <c r="AX256" s="180">
        <v>23</v>
      </c>
      <c r="AY256" s="180">
        <v>23</v>
      </c>
      <c r="AZ256" s="180">
        <v>0</v>
      </c>
      <c r="BA256" s="180">
        <v>0</v>
      </c>
      <c r="BB256" s="180">
        <v>22</v>
      </c>
      <c r="BC256" s="180">
        <v>23</v>
      </c>
      <c r="BD256" s="180">
        <v>23</v>
      </c>
      <c r="BE256" s="180">
        <v>0</v>
      </c>
      <c r="BF256" s="180">
        <v>0</v>
      </c>
      <c r="BG256" s="180">
        <v>0</v>
      </c>
      <c r="BH256" s="180">
        <v>20</v>
      </c>
      <c r="BI256" s="180">
        <v>23</v>
      </c>
      <c r="BJ256" s="180">
        <v>23</v>
      </c>
      <c r="BK256" s="180">
        <v>23</v>
      </c>
      <c r="BL256" s="180">
        <v>23</v>
      </c>
      <c r="BM256" s="180">
        <v>23</v>
      </c>
      <c r="BN256" s="180">
        <v>23</v>
      </c>
      <c r="BO256" s="180">
        <v>23</v>
      </c>
      <c r="BP256" s="180">
        <v>22</v>
      </c>
      <c r="BQ256" s="180">
        <v>23</v>
      </c>
      <c r="BR256" s="180">
        <v>23</v>
      </c>
      <c r="BS256" s="180">
        <v>23</v>
      </c>
      <c r="BT256" s="180">
        <v>0</v>
      </c>
      <c r="BU256" s="180">
        <v>23</v>
      </c>
      <c r="BV256" s="180">
        <v>23</v>
      </c>
      <c r="BW256" s="180">
        <v>23</v>
      </c>
      <c r="BX256" s="180">
        <v>22</v>
      </c>
      <c r="BY256" s="180">
        <v>0</v>
      </c>
      <c r="BZ256" s="180">
        <v>23</v>
      </c>
      <c r="CA256" s="632">
        <v>23</v>
      </c>
      <c r="CB256" s="632">
        <v>22</v>
      </c>
      <c r="CC256" s="632">
        <v>23</v>
      </c>
      <c r="CD256" s="632">
        <v>23</v>
      </c>
    </row>
    <row r="257" spans="1:74" s="968" customFormat="1" x14ac:dyDescent="0.3">
      <c r="B257" s="968" t="s">
        <v>2969</v>
      </c>
    </row>
    <row r="258" spans="1:74" s="643" customFormat="1" x14ac:dyDescent="0.3">
      <c r="A258" s="643">
        <v>620</v>
      </c>
      <c r="C258" s="643" t="s">
        <v>2971</v>
      </c>
    </row>
    <row r="259" spans="1:74" x14ac:dyDescent="0.3">
      <c r="C259" s="180"/>
    </row>
    <row r="260" spans="1:74" s="632" customFormat="1" x14ac:dyDescent="0.3">
      <c r="B260" s="180"/>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c r="AB260" s="180"/>
      <c r="AC260" s="180"/>
      <c r="AD260" s="180"/>
      <c r="AE260" s="180"/>
      <c r="AF260" s="180"/>
      <c r="AG260" s="180"/>
      <c r="AH260" s="180"/>
      <c r="AI260" s="180"/>
      <c r="AJ260" s="180"/>
      <c r="AK260" s="180"/>
      <c r="AL260" s="180"/>
      <c r="AM260" s="180"/>
      <c r="AN260" s="180"/>
      <c r="AO260" s="180"/>
      <c r="AP260" s="180"/>
      <c r="AQ260" s="180"/>
      <c r="AR260" s="180"/>
      <c r="AS260" s="180"/>
      <c r="AT260" s="180"/>
      <c r="AU260" s="180"/>
      <c r="AV260" s="180"/>
      <c r="AW260" s="180"/>
      <c r="AX260" s="180"/>
      <c r="AY260" s="180"/>
      <c r="AZ260" s="180"/>
      <c r="BA260" s="180"/>
      <c r="BB260" s="180"/>
      <c r="BC260" s="180"/>
      <c r="BD260" s="180"/>
      <c r="BE260" s="180"/>
      <c r="BF260" s="180"/>
      <c r="BG260" s="180"/>
      <c r="BH260" s="180"/>
      <c r="BI260" s="180"/>
      <c r="BJ260" s="180"/>
      <c r="BK260" s="180"/>
      <c r="BL260" s="180"/>
      <c r="BM260" s="180"/>
      <c r="BN260" s="180"/>
      <c r="BO260" s="180"/>
      <c r="BP260" s="180"/>
      <c r="BQ260" s="180"/>
      <c r="BR260" s="180"/>
      <c r="BS260" s="180"/>
      <c r="BT260" s="180"/>
      <c r="BU260" s="180"/>
      <c r="BV260" s="180"/>
    </row>
    <row r="261" spans="1:74" x14ac:dyDescent="0.3">
      <c r="C261" s="180"/>
    </row>
    <row r="262" spans="1:74" s="632" customFormat="1" x14ac:dyDescent="0.3">
      <c r="B262" s="180"/>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c r="AB262" s="180"/>
      <c r="AC262" s="180"/>
      <c r="AD262" s="180"/>
      <c r="AE262" s="180"/>
      <c r="AF262" s="180"/>
      <c r="AG262" s="180"/>
      <c r="AH262" s="180"/>
      <c r="AI262" s="180"/>
      <c r="AJ262" s="180"/>
      <c r="AK262" s="180"/>
      <c r="AL262" s="180"/>
      <c r="AM262" s="180"/>
      <c r="AN262" s="180"/>
      <c r="AO262" s="180"/>
      <c r="AP262" s="180"/>
      <c r="AQ262" s="180"/>
      <c r="AR262" s="180"/>
      <c r="AS262" s="180"/>
      <c r="AT262" s="180"/>
      <c r="AU262" s="180"/>
      <c r="AV262" s="180"/>
      <c r="AW262" s="180"/>
      <c r="AX262" s="180"/>
      <c r="AY262" s="180"/>
      <c r="AZ262" s="180"/>
      <c r="BA262" s="180"/>
      <c r="BB262" s="180"/>
      <c r="BC262" s="180"/>
      <c r="BD262" s="180"/>
      <c r="BE262" s="180"/>
      <c r="BF262" s="180"/>
      <c r="BG262" s="180"/>
      <c r="BH262" s="180"/>
      <c r="BI262" s="180"/>
      <c r="BJ262" s="180"/>
      <c r="BK262" s="180"/>
      <c r="BL262" s="180"/>
      <c r="BM262" s="180"/>
      <c r="BN262" s="180"/>
      <c r="BO262" s="180"/>
      <c r="BP262" s="180"/>
      <c r="BQ262" s="180"/>
      <c r="BR262" s="180"/>
      <c r="BS262" s="180"/>
      <c r="BT262" s="180"/>
      <c r="BU262" s="180"/>
      <c r="BV262" s="180"/>
    </row>
    <row r="263" spans="1:74" x14ac:dyDescent="0.3">
      <c r="C263" s="180"/>
    </row>
    <row r="264" spans="1:74" x14ac:dyDescent="0.3">
      <c r="C264" s="180"/>
    </row>
    <row r="265" spans="1:74" x14ac:dyDescent="0.3">
      <c r="C265" s="180"/>
    </row>
    <row r="266" spans="1:74" s="632" customFormat="1" x14ac:dyDescent="0.3">
      <c r="B266" s="180"/>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c r="AB266" s="180"/>
      <c r="AC266" s="180"/>
      <c r="AD266" s="180"/>
      <c r="AE266" s="180"/>
      <c r="AF266" s="180"/>
      <c r="AG266" s="180"/>
      <c r="AH266" s="180"/>
      <c r="AI266" s="180"/>
      <c r="AJ266" s="180"/>
      <c r="AK266" s="180"/>
      <c r="AL266" s="180"/>
      <c r="AM266" s="180"/>
      <c r="AN266" s="180"/>
      <c r="AO266" s="180"/>
      <c r="AP266" s="180"/>
      <c r="AQ266" s="180"/>
      <c r="AR266" s="180"/>
      <c r="AS266" s="180"/>
      <c r="AT266" s="180"/>
      <c r="AU266" s="180"/>
      <c r="AV266" s="180"/>
      <c r="AW266" s="180"/>
      <c r="AX266" s="180"/>
      <c r="AY266" s="180"/>
      <c r="AZ266" s="180"/>
      <c r="BA266" s="180"/>
      <c r="BB266" s="180"/>
      <c r="BC266" s="180"/>
      <c r="BD266" s="180"/>
      <c r="BE266" s="180"/>
      <c r="BF266" s="180"/>
      <c r="BG266" s="180"/>
      <c r="BH266" s="180"/>
      <c r="BI266" s="180"/>
      <c r="BJ266" s="180"/>
      <c r="BK266" s="180"/>
      <c r="BL266" s="180"/>
      <c r="BM266" s="180"/>
      <c r="BN266" s="180"/>
      <c r="BO266" s="180"/>
      <c r="BP266" s="180"/>
      <c r="BQ266" s="180"/>
      <c r="BR266" s="180"/>
      <c r="BS266" s="180"/>
      <c r="BT266" s="180"/>
      <c r="BU266" s="180"/>
      <c r="BV266" s="180"/>
    </row>
    <row r="267" spans="1:74" x14ac:dyDescent="0.3">
      <c r="C267" s="180"/>
    </row>
    <row r="268" spans="1:74" x14ac:dyDescent="0.3">
      <c r="C268" s="180"/>
    </row>
    <row r="269" spans="1:74" s="632" customFormat="1" x14ac:dyDescent="0.3">
      <c r="B269" s="180"/>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c r="AB269" s="180"/>
      <c r="AC269" s="180"/>
      <c r="AD269" s="180"/>
      <c r="AE269" s="180"/>
      <c r="AF269" s="180"/>
      <c r="AG269" s="180"/>
      <c r="AH269" s="180"/>
      <c r="AI269" s="180"/>
      <c r="AJ269" s="180"/>
      <c r="AK269" s="180"/>
      <c r="AL269" s="180"/>
      <c r="AM269" s="180"/>
      <c r="AN269" s="180"/>
      <c r="AO269" s="180"/>
      <c r="AP269" s="180"/>
      <c r="AQ269" s="180"/>
      <c r="AR269" s="180"/>
      <c r="AS269" s="180"/>
      <c r="AT269" s="180"/>
      <c r="AU269" s="180"/>
      <c r="AV269" s="180"/>
      <c r="AW269" s="180"/>
      <c r="AX269" s="180"/>
      <c r="AY269" s="180"/>
      <c r="AZ269" s="180"/>
      <c r="BA269" s="180"/>
      <c r="BB269" s="180"/>
      <c r="BC269" s="180"/>
      <c r="BD269" s="180"/>
      <c r="BE269" s="180"/>
      <c r="BF269" s="180"/>
      <c r="BG269" s="180"/>
      <c r="BH269" s="180"/>
      <c r="BI269" s="180"/>
      <c r="BJ269" s="180"/>
      <c r="BK269" s="180"/>
      <c r="BL269" s="180"/>
      <c r="BM269" s="180"/>
      <c r="BN269" s="180"/>
      <c r="BO269" s="180"/>
      <c r="BP269" s="180"/>
      <c r="BQ269" s="180"/>
      <c r="BR269" s="180"/>
      <c r="BS269" s="180"/>
      <c r="BT269" s="180"/>
      <c r="BU269" s="180"/>
      <c r="BV269" s="180"/>
    </row>
    <row r="270" spans="1:74" s="632" customFormat="1" x14ac:dyDescent="0.3">
      <c r="B270" s="180"/>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c r="AB270" s="180"/>
      <c r="AC270" s="180"/>
      <c r="AD270" s="180"/>
      <c r="AE270" s="180"/>
      <c r="AF270" s="180"/>
      <c r="AG270" s="180"/>
      <c r="AH270" s="180"/>
      <c r="AI270" s="180"/>
      <c r="AJ270" s="180"/>
      <c r="AK270" s="180"/>
      <c r="AL270" s="180"/>
      <c r="AM270" s="180"/>
      <c r="AN270" s="180"/>
      <c r="AO270" s="180"/>
      <c r="AP270" s="180"/>
      <c r="AQ270" s="180"/>
      <c r="AR270" s="180"/>
      <c r="AS270" s="180"/>
      <c r="AT270" s="180"/>
      <c r="AU270" s="180"/>
      <c r="AV270" s="180"/>
      <c r="AW270" s="180"/>
      <c r="AX270" s="180"/>
      <c r="AY270" s="180"/>
      <c r="AZ270" s="180"/>
      <c r="BA270" s="180"/>
      <c r="BB270" s="180"/>
      <c r="BC270" s="180"/>
      <c r="BD270" s="180"/>
      <c r="BE270" s="180"/>
      <c r="BF270" s="180"/>
      <c r="BG270" s="180"/>
      <c r="BH270" s="180"/>
      <c r="BI270" s="180"/>
      <c r="BJ270" s="180"/>
      <c r="BK270" s="180"/>
      <c r="BL270" s="180"/>
      <c r="BM270" s="180"/>
      <c r="BN270" s="180"/>
      <c r="BO270" s="180"/>
      <c r="BP270" s="180"/>
      <c r="BQ270" s="180"/>
      <c r="BR270" s="180"/>
      <c r="BS270" s="180"/>
      <c r="BT270" s="180"/>
      <c r="BU270" s="180"/>
      <c r="BV270" s="180"/>
    </row>
    <row r="271" spans="1:74" s="632" customFormat="1" x14ac:dyDescent="0.3">
      <c r="B271" s="180"/>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c r="AB271" s="180"/>
      <c r="AC271" s="180"/>
      <c r="AD271" s="180"/>
      <c r="AE271" s="180"/>
      <c r="AF271" s="180"/>
      <c r="AG271" s="180"/>
      <c r="AH271" s="180"/>
      <c r="AI271" s="180"/>
      <c r="AJ271" s="180"/>
      <c r="AK271" s="180"/>
      <c r="AL271" s="180"/>
      <c r="AM271" s="180"/>
      <c r="AN271" s="180"/>
      <c r="AO271" s="180"/>
      <c r="AP271" s="180"/>
      <c r="AQ271" s="180"/>
      <c r="AR271" s="180"/>
      <c r="AS271" s="180"/>
      <c r="AT271" s="180"/>
      <c r="AU271" s="180"/>
      <c r="AV271" s="180"/>
      <c r="AW271" s="180"/>
      <c r="AX271" s="180"/>
      <c r="AY271" s="180"/>
      <c r="AZ271" s="180"/>
      <c r="BA271" s="180"/>
      <c r="BB271" s="180"/>
      <c r="BC271" s="180"/>
      <c r="BD271" s="180"/>
      <c r="BE271" s="180"/>
      <c r="BF271" s="180"/>
      <c r="BG271" s="180"/>
      <c r="BH271" s="180"/>
      <c r="BI271" s="180"/>
      <c r="BJ271" s="180"/>
      <c r="BK271" s="180"/>
      <c r="BL271" s="180"/>
      <c r="BM271" s="180"/>
      <c r="BN271" s="180"/>
      <c r="BO271" s="180"/>
      <c r="BP271" s="180"/>
      <c r="BQ271" s="180"/>
      <c r="BR271" s="180"/>
      <c r="BS271" s="180"/>
      <c r="BT271" s="180"/>
      <c r="BU271" s="180"/>
      <c r="BV271" s="180"/>
    </row>
    <row r="272" spans="1:74" s="632" customFormat="1" x14ac:dyDescent="0.3">
      <c r="B272" s="180"/>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c r="AB272" s="180"/>
      <c r="AC272" s="180"/>
      <c r="AD272" s="180"/>
      <c r="AE272" s="180"/>
      <c r="AF272" s="180"/>
      <c r="AG272" s="180"/>
      <c r="AH272" s="180"/>
      <c r="AI272" s="180"/>
      <c r="AJ272" s="180"/>
      <c r="AK272" s="180"/>
      <c r="AL272" s="180"/>
      <c r="AM272" s="180"/>
      <c r="AN272" s="180"/>
      <c r="AO272" s="180"/>
      <c r="AP272" s="180"/>
      <c r="AQ272" s="180"/>
      <c r="AR272" s="180"/>
      <c r="AS272" s="180"/>
      <c r="AT272" s="180"/>
      <c r="AU272" s="180"/>
      <c r="AV272" s="180"/>
      <c r="AW272" s="180"/>
      <c r="AX272" s="180"/>
      <c r="AY272" s="180"/>
      <c r="AZ272" s="180"/>
      <c r="BA272" s="180"/>
      <c r="BB272" s="180"/>
      <c r="BC272" s="180"/>
      <c r="BD272" s="180"/>
      <c r="BE272" s="180"/>
      <c r="BF272" s="180"/>
      <c r="BG272" s="180"/>
      <c r="BH272" s="180"/>
      <c r="BI272" s="180"/>
      <c r="BJ272" s="180"/>
      <c r="BK272" s="180"/>
      <c r="BL272" s="180"/>
      <c r="BM272" s="180"/>
      <c r="BN272" s="180"/>
      <c r="BO272" s="180"/>
      <c r="BP272" s="180"/>
      <c r="BQ272" s="180"/>
      <c r="BR272" s="180"/>
      <c r="BS272" s="180"/>
      <c r="BT272" s="180"/>
      <c r="BU272" s="180"/>
      <c r="BV272" s="180"/>
    </row>
    <row r="273" spans="2:74" s="632" customFormat="1" x14ac:dyDescent="0.3">
      <c r="B273" s="180"/>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c r="AB273" s="180"/>
      <c r="AC273" s="180"/>
      <c r="AD273" s="180"/>
      <c r="AE273" s="180"/>
      <c r="AF273" s="180"/>
      <c r="AG273" s="180"/>
      <c r="AH273" s="180"/>
      <c r="AI273" s="180"/>
      <c r="AJ273" s="180"/>
      <c r="AK273" s="180"/>
      <c r="AL273" s="180"/>
      <c r="AM273" s="180"/>
      <c r="AN273" s="180"/>
      <c r="AO273" s="180"/>
      <c r="AP273" s="180"/>
      <c r="AQ273" s="180"/>
      <c r="AR273" s="180"/>
      <c r="AS273" s="180"/>
      <c r="AT273" s="180"/>
      <c r="AU273" s="180"/>
      <c r="AV273" s="180"/>
      <c r="AW273" s="180"/>
      <c r="AX273" s="180"/>
      <c r="AY273" s="180"/>
      <c r="AZ273" s="180"/>
      <c r="BA273" s="180"/>
      <c r="BB273" s="180"/>
      <c r="BC273" s="180"/>
      <c r="BD273" s="180"/>
      <c r="BE273" s="180"/>
      <c r="BF273" s="180"/>
      <c r="BG273" s="180"/>
      <c r="BH273" s="180"/>
      <c r="BI273" s="180"/>
      <c r="BJ273" s="180"/>
      <c r="BK273" s="180"/>
      <c r="BL273" s="180"/>
      <c r="BM273" s="180"/>
      <c r="BN273" s="180"/>
      <c r="BO273" s="180"/>
      <c r="BP273" s="180"/>
      <c r="BQ273" s="180"/>
      <c r="BR273" s="180"/>
      <c r="BS273" s="180"/>
      <c r="BT273" s="180"/>
      <c r="BU273" s="180"/>
      <c r="BV273" s="180"/>
    </row>
    <row r="274" spans="2:74" s="632" customFormat="1" x14ac:dyDescent="0.3">
      <c r="B274" s="180"/>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c r="AB274" s="180"/>
      <c r="AC274" s="180"/>
      <c r="AD274" s="180"/>
      <c r="AE274" s="180"/>
      <c r="AF274" s="180"/>
      <c r="AG274" s="180"/>
      <c r="AH274" s="180"/>
      <c r="AI274" s="180"/>
      <c r="AJ274" s="180"/>
      <c r="AK274" s="180"/>
      <c r="AL274" s="180"/>
      <c r="AM274" s="180"/>
      <c r="AN274" s="180"/>
      <c r="AO274" s="180"/>
      <c r="AP274" s="180"/>
      <c r="AQ274" s="180"/>
      <c r="AR274" s="180"/>
      <c r="AS274" s="180"/>
      <c r="AT274" s="180"/>
      <c r="AU274" s="180"/>
      <c r="AV274" s="180"/>
      <c r="AW274" s="180"/>
      <c r="AX274" s="180"/>
      <c r="AY274" s="180"/>
      <c r="AZ274" s="180"/>
      <c r="BA274" s="180"/>
      <c r="BB274" s="180"/>
      <c r="BC274" s="180"/>
      <c r="BD274" s="180"/>
      <c r="BE274" s="180"/>
      <c r="BF274" s="180"/>
      <c r="BG274" s="180"/>
      <c r="BH274" s="180"/>
      <c r="BI274" s="180"/>
      <c r="BJ274" s="180"/>
      <c r="BK274" s="180"/>
      <c r="BL274" s="180"/>
      <c r="BM274" s="180"/>
      <c r="BN274" s="180"/>
      <c r="BO274" s="180"/>
      <c r="BP274" s="180"/>
      <c r="BQ274" s="180"/>
      <c r="BR274" s="180"/>
      <c r="BS274" s="180"/>
      <c r="BT274" s="180"/>
      <c r="BU274" s="180"/>
      <c r="BV274" s="180"/>
    </row>
    <row r="275" spans="2:74" s="632" customFormat="1" x14ac:dyDescent="0.3">
      <c r="B275" s="180"/>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c r="AB275" s="180"/>
      <c r="AC275" s="180"/>
      <c r="AD275" s="180"/>
      <c r="AE275" s="180"/>
      <c r="AF275" s="180"/>
      <c r="AG275" s="180"/>
      <c r="AH275" s="180"/>
      <c r="AI275" s="180"/>
      <c r="AJ275" s="180"/>
      <c r="AK275" s="180"/>
      <c r="AL275" s="180"/>
      <c r="AM275" s="180"/>
      <c r="AN275" s="180"/>
      <c r="AO275" s="180"/>
      <c r="AP275" s="180"/>
      <c r="AQ275" s="180"/>
      <c r="AR275" s="180"/>
      <c r="AS275" s="180"/>
      <c r="AT275" s="180"/>
      <c r="AU275" s="180"/>
      <c r="AV275" s="180"/>
      <c r="AW275" s="180"/>
      <c r="AX275" s="180"/>
      <c r="AY275" s="180"/>
      <c r="AZ275" s="180"/>
      <c r="BA275" s="180"/>
      <c r="BB275" s="180"/>
      <c r="BC275" s="180"/>
      <c r="BD275" s="180"/>
      <c r="BE275" s="180"/>
      <c r="BF275" s="180"/>
      <c r="BG275" s="180"/>
      <c r="BH275" s="180"/>
      <c r="BI275" s="180"/>
      <c r="BJ275" s="180"/>
      <c r="BK275" s="180"/>
      <c r="BL275" s="180"/>
      <c r="BM275" s="180"/>
      <c r="BN275" s="180"/>
      <c r="BO275" s="180"/>
      <c r="BP275" s="180"/>
      <c r="BQ275" s="180"/>
      <c r="BR275" s="180"/>
      <c r="BS275" s="180"/>
      <c r="BT275" s="180"/>
      <c r="BU275" s="180"/>
      <c r="BV275" s="180"/>
    </row>
    <row r="276" spans="2:74" x14ac:dyDescent="0.3">
      <c r="C276" s="180"/>
    </row>
    <row r="277" spans="2:74" x14ac:dyDescent="0.3">
      <c r="C277" s="180"/>
    </row>
    <row r="278" spans="2:74" x14ac:dyDescent="0.3">
      <c r="C278" s="180"/>
    </row>
    <row r="279" spans="2:74" x14ac:dyDescent="0.3">
      <c r="C279" s="180"/>
    </row>
    <row r="280" spans="2:74" x14ac:dyDescent="0.3">
      <c r="C280" s="180"/>
    </row>
    <row r="281" spans="2:74" x14ac:dyDescent="0.3">
      <c r="C281" s="180"/>
    </row>
    <row r="282" spans="2:74" x14ac:dyDescent="0.3">
      <c r="C282" s="180"/>
    </row>
    <row r="283" spans="2:74" x14ac:dyDescent="0.3">
      <c r="C283" s="180"/>
    </row>
    <row r="284" spans="2:74" x14ac:dyDescent="0.3">
      <c r="C284" s="180"/>
    </row>
    <row r="285" spans="2:74" x14ac:dyDescent="0.3">
      <c r="C285" s="180"/>
    </row>
    <row r="286" spans="2:74" x14ac:dyDescent="0.3">
      <c r="C286" s="180"/>
    </row>
    <row r="287" spans="2:74" x14ac:dyDescent="0.3">
      <c r="C287" s="180"/>
    </row>
    <row r="288" spans="2:74" x14ac:dyDescent="0.3">
      <c r="C288" s="180"/>
    </row>
    <row r="289" spans="2:74" x14ac:dyDescent="0.3">
      <c r="C289" s="180"/>
    </row>
    <row r="290" spans="2:74" s="639" customFormat="1" x14ac:dyDescent="0.3">
      <c r="B290" s="180"/>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c r="AB290" s="180"/>
      <c r="AC290" s="180"/>
      <c r="AD290" s="180"/>
      <c r="AE290" s="180"/>
      <c r="AF290" s="180"/>
      <c r="AG290" s="180"/>
      <c r="AH290" s="180"/>
      <c r="AI290" s="180"/>
      <c r="AJ290" s="180"/>
      <c r="AK290" s="180"/>
      <c r="AL290" s="180"/>
      <c r="AM290" s="180"/>
      <c r="AN290" s="180"/>
      <c r="AO290" s="180"/>
      <c r="AP290" s="180"/>
      <c r="AQ290" s="180"/>
      <c r="AR290" s="180"/>
      <c r="AS290" s="180"/>
      <c r="AT290" s="180"/>
      <c r="AU290" s="180"/>
      <c r="AV290" s="180"/>
      <c r="AW290" s="180"/>
      <c r="AX290" s="180"/>
      <c r="AY290" s="180"/>
      <c r="AZ290" s="180"/>
      <c r="BA290" s="180"/>
      <c r="BB290" s="180"/>
      <c r="BC290" s="180"/>
      <c r="BD290" s="180"/>
      <c r="BE290" s="180"/>
      <c r="BF290" s="180"/>
      <c r="BG290" s="180"/>
      <c r="BH290" s="180"/>
      <c r="BI290" s="180"/>
      <c r="BJ290" s="180"/>
      <c r="BK290" s="180"/>
      <c r="BL290" s="180"/>
      <c r="BM290" s="180"/>
      <c r="BN290" s="180"/>
      <c r="BO290" s="180"/>
      <c r="BP290" s="180"/>
      <c r="BQ290" s="180"/>
      <c r="BR290" s="180"/>
      <c r="BS290" s="180"/>
      <c r="BT290" s="180"/>
      <c r="BU290" s="180"/>
      <c r="BV290" s="180"/>
    </row>
    <row r="291" spans="2:74" s="639" customFormat="1" x14ac:dyDescent="0.3">
      <c r="B291" s="180"/>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c r="AB291" s="180"/>
      <c r="AC291" s="180"/>
      <c r="AD291" s="180"/>
      <c r="AE291" s="180"/>
      <c r="AF291" s="180"/>
      <c r="AG291" s="180"/>
      <c r="AH291" s="180"/>
      <c r="AI291" s="180"/>
      <c r="AJ291" s="180"/>
      <c r="AK291" s="180"/>
      <c r="AL291" s="180"/>
      <c r="AM291" s="180"/>
      <c r="AN291" s="180"/>
      <c r="AO291" s="180"/>
      <c r="AP291" s="180"/>
      <c r="AQ291" s="180"/>
      <c r="AR291" s="180"/>
      <c r="AS291" s="180"/>
      <c r="AT291" s="180"/>
      <c r="AU291" s="180"/>
      <c r="AV291" s="180"/>
      <c r="AW291" s="180"/>
      <c r="AX291" s="180"/>
      <c r="AY291" s="180"/>
      <c r="AZ291" s="180"/>
      <c r="BA291" s="180"/>
      <c r="BB291" s="180"/>
      <c r="BC291" s="180"/>
      <c r="BD291" s="180"/>
      <c r="BE291" s="180"/>
      <c r="BF291" s="180"/>
      <c r="BG291" s="180"/>
      <c r="BH291" s="180"/>
      <c r="BI291" s="180"/>
      <c r="BJ291" s="180"/>
      <c r="BK291" s="180"/>
      <c r="BL291" s="180"/>
      <c r="BM291" s="180"/>
      <c r="BN291" s="180"/>
      <c r="BO291" s="180"/>
      <c r="BP291" s="180"/>
      <c r="BQ291" s="180"/>
      <c r="BR291" s="180"/>
      <c r="BS291" s="180"/>
      <c r="BT291" s="180"/>
      <c r="BU291" s="180"/>
      <c r="BV291" s="180"/>
    </row>
    <row r="292" spans="2:74" s="639" customFormat="1" x14ac:dyDescent="0.3">
      <c r="B292" s="180"/>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c r="AB292" s="180"/>
      <c r="AC292" s="180"/>
      <c r="AD292" s="180"/>
      <c r="AE292" s="180"/>
      <c r="AF292" s="180"/>
      <c r="AG292" s="180"/>
      <c r="AH292" s="180"/>
      <c r="AI292" s="180"/>
      <c r="AJ292" s="180"/>
      <c r="AK292" s="180"/>
      <c r="AL292" s="180"/>
      <c r="AM292" s="180"/>
      <c r="AN292" s="180"/>
      <c r="AO292" s="180"/>
      <c r="AP292" s="180"/>
      <c r="AQ292" s="180"/>
      <c r="AR292" s="180"/>
      <c r="AS292" s="180"/>
      <c r="AT292" s="180"/>
      <c r="AU292" s="180"/>
      <c r="AV292" s="180"/>
      <c r="AW292" s="180"/>
      <c r="AX292" s="180"/>
      <c r="AY292" s="180"/>
      <c r="AZ292" s="180"/>
      <c r="BA292" s="180"/>
      <c r="BB292" s="180"/>
      <c r="BC292" s="180"/>
      <c r="BD292" s="180"/>
      <c r="BE292" s="180"/>
      <c r="BF292" s="180"/>
      <c r="BG292" s="180"/>
      <c r="BH292" s="180"/>
      <c r="BI292" s="180"/>
      <c r="BJ292" s="180"/>
      <c r="BK292" s="180"/>
      <c r="BL292" s="180"/>
      <c r="BM292" s="180"/>
      <c r="BN292" s="180"/>
      <c r="BO292" s="180"/>
      <c r="BP292" s="180"/>
      <c r="BQ292" s="180"/>
      <c r="BR292" s="180"/>
      <c r="BS292" s="180"/>
      <c r="BT292" s="180"/>
      <c r="BU292" s="180"/>
      <c r="BV292" s="180"/>
    </row>
    <row r="293" spans="2:74" x14ac:dyDescent="0.3">
      <c r="C293" s="180"/>
    </row>
    <row r="294" spans="2:74" x14ac:dyDescent="0.3">
      <c r="C294" s="180"/>
    </row>
    <row r="295" spans="2:74" x14ac:dyDescent="0.3">
      <c r="C295" s="180"/>
    </row>
    <row r="296" spans="2:74" x14ac:dyDescent="0.3">
      <c r="C296" s="180"/>
    </row>
    <row r="297" spans="2:74" x14ac:dyDescent="0.3">
      <c r="C297" s="180"/>
    </row>
    <row r="298" spans="2:74" x14ac:dyDescent="0.3">
      <c r="C298" s="180"/>
    </row>
    <row r="299" spans="2:74" x14ac:dyDescent="0.3">
      <c r="C299" s="180"/>
    </row>
    <row r="300" spans="2:74" x14ac:dyDescent="0.3">
      <c r="C300" s="180"/>
    </row>
    <row r="301" spans="2:74" x14ac:dyDescent="0.3">
      <c r="C301" s="180"/>
    </row>
    <row r="302" spans="2:74" x14ac:dyDescent="0.3">
      <c r="C302" s="180"/>
    </row>
    <row r="303" spans="2:74" x14ac:dyDescent="0.3">
      <c r="C303" s="180"/>
    </row>
    <row r="304" spans="2:74" x14ac:dyDescent="0.3">
      <c r="C304" s="180"/>
    </row>
    <row r="305" s="180" customFormat="1" x14ac:dyDescent="0.3"/>
    <row r="306" s="180" customFormat="1" x14ac:dyDescent="0.3"/>
    <row r="307" s="180" customFormat="1" x14ac:dyDescent="0.3"/>
    <row r="308" s="180" customFormat="1" x14ac:dyDescent="0.3"/>
    <row r="309" s="180" customFormat="1" x14ac:dyDescent="0.3"/>
    <row r="310" s="180" customFormat="1" x14ac:dyDescent="0.3"/>
    <row r="311" s="180" customFormat="1" x14ac:dyDescent="0.3"/>
    <row r="312" s="180" customFormat="1" x14ac:dyDescent="0.3"/>
    <row r="313" s="180" customFormat="1" x14ac:dyDescent="0.3"/>
    <row r="314" s="180" customFormat="1" x14ac:dyDescent="0.3"/>
    <row r="315" s="180" customFormat="1" x14ac:dyDescent="0.3"/>
    <row r="316" s="180" customFormat="1" x14ac:dyDescent="0.3"/>
    <row r="317" s="180" customFormat="1" x14ac:dyDescent="0.3"/>
    <row r="318" s="180" customFormat="1" x14ac:dyDescent="0.3"/>
    <row r="319" s="180" customFormat="1" x14ac:dyDescent="0.3"/>
    <row r="320" s="180" customFormat="1" x14ac:dyDescent="0.3"/>
    <row r="321" s="180" customFormat="1" x14ac:dyDescent="0.3"/>
    <row r="322" s="180" customFormat="1" x14ac:dyDescent="0.3"/>
    <row r="323" s="180" customFormat="1" x14ac:dyDescent="0.3"/>
    <row r="324" s="180" customFormat="1" x14ac:dyDescent="0.3"/>
    <row r="325" s="180" customFormat="1" x14ac:dyDescent="0.3"/>
    <row r="326" s="180" customFormat="1" x14ac:dyDescent="0.3"/>
    <row r="327" s="180" customFormat="1" x14ac:dyDescent="0.3"/>
    <row r="328" s="180" customFormat="1" x14ac:dyDescent="0.3"/>
    <row r="329" s="180" customFormat="1" x14ac:dyDescent="0.3"/>
    <row r="330" s="180" customFormat="1" x14ac:dyDescent="0.3"/>
    <row r="331" s="180" customFormat="1" x14ac:dyDescent="0.3"/>
    <row r="332" s="180" customFormat="1" x14ac:dyDescent="0.3"/>
    <row r="333" s="180" customFormat="1" x14ac:dyDescent="0.3"/>
    <row r="334" s="180" customFormat="1" x14ac:dyDescent="0.3"/>
    <row r="335" s="180" customFormat="1" x14ac:dyDescent="0.3"/>
    <row r="336" s="180" customFormat="1" x14ac:dyDescent="0.3"/>
    <row r="337" s="180" customFormat="1" x14ac:dyDescent="0.3"/>
    <row r="338" s="180" customFormat="1" x14ac:dyDescent="0.3"/>
    <row r="339" s="180" customFormat="1" x14ac:dyDescent="0.3"/>
    <row r="340" s="180" customFormat="1" x14ac:dyDescent="0.3"/>
    <row r="341" s="180" customFormat="1" x14ac:dyDescent="0.3"/>
    <row r="342" s="180" customFormat="1" x14ac:dyDescent="0.3"/>
    <row r="343" s="180" customFormat="1" x14ac:dyDescent="0.3"/>
    <row r="344" s="180" customFormat="1" x14ac:dyDescent="0.3"/>
    <row r="345" s="180" customFormat="1" x14ac:dyDescent="0.3"/>
    <row r="346" s="180" customFormat="1" x14ac:dyDescent="0.3"/>
    <row r="347" s="180" customFormat="1" x14ac:dyDescent="0.3"/>
    <row r="348" s="180" customFormat="1" x14ac:dyDescent="0.3"/>
    <row r="349" s="180" customFormat="1" x14ac:dyDescent="0.3"/>
    <row r="350" s="180" customFormat="1" x14ac:dyDescent="0.3"/>
    <row r="351" s="180" customFormat="1" x14ac:dyDescent="0.3"/>
    <row r="352" s="180" customFormat="1" x14ac:dyDescent="0.3"/>
    <row r="353" s="180" customFormat="1" x14ac:dyDescent="0.3"/>
    <row r="354" s="180" customFormat="1" x14ac:dyDescent="0.3"/>
    <row r="355" s="180" customFormat="1" x14ac:dyDescent="0.3"/>
    <row r="356" s="180" customFormat="1" x14ac:dyDescent="0.3"/>
    <row r="357" s="180" customFormat="1" x14ac:dyDescent="0.3"/>
    <row r="358" s="180" customFormat="1" x14ac:dyDescent="0.3"/>
    <row r="359" s="180" customFormat="1" x14ac:dyDescent="0.3"/>
    <row r="360" s="180" customFormat="1" x14ac:dyDescent="0.3"/>
    <row r="361" s="180" customFormat="1" x14ac:dyDescent="0.3"/>
    <row r="362" s="180" customFormat="1" x14ac:dyDescent="0.3"/>
    <row r="363" s="180" customFormat="1" x14ac:dyDescent="0.3"/>
    <row r="364" s="180" customFormat="1" x14ac:dyDescent="0.3"/>
    <row r="365" s="180" customFormat="1" x14ac:dyDescent="0.3"/>
    <row r="366" s="180" customFormat="1" x14ac:dyDescent="0.3"/>
    <row r="367" s="180" customFormat="1" x14ac:dyDescent="0.3"/>
    <row r="368" s="180" customFormat="1"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M45"/>
  <sheetViews>
    <sheetView zoomScaleNormal="100" workbookViewId="0">
      <selection activeCell="C44" sqref="C44"/>
    </sheetView>
  </sheetViews>
  <sheetFormatPr defaultRowHeight="14.4" x14ac:dyDescent="0.3"/>
  <cols>
    <col min="1" max="1" width="5.88671875" style="155" customWidth="1"/>
    <col min="2" max="2" width="86.33203125" customWidth="1"/>
    <col min="3" max="3" width="19" customWidth="1"/>
    <col min="4" max="4" width="50.33203125" style="565" customWidth="1"/>
    <col min="5" max="5" width="13.5546875" customWidth="1"/>
    <col min="7" max="9" width="8.88671875" style="791"/>
    <col min="10" max="10" width="1.6640625" style="791" customWidth="1"/>
    <col min="11" max="12" width="8.88671875" style="791" hidden="1" customWidth="1"/>
    <col min="13" max="13" width="13" style="791" customWidth="1"/>
  </cols>
  <sheetData>
    <row r="1" spans="1:13" s="637" customFormat="1" ht="12" customHeight="1" thickBot="1" x14ac:dyDescent="0.35">
      <c r="A1" s="636"/>
      <c r="D1" s="773"/>
      <c r="E1"/>
      <c r="F1"/>
      <c r="G1" s="790"/>
      <c r="H1" s="790"/>
      <c r="I1" s="790"/>
      <c r="J1" s="790"/>
      <c r="K1" s="790"/>
      <c r="L1" s="790"/>
      <c r="M1" s="790"/>
    </row>
    <row r="2" spans="1:13" ht="57" customHeight="1" thickBot="1" x14ac:dyDescent="0.35">
      <c r="A2" s="992" t="s">
        <v>2048</v>
      </c>
      <c r="B2" s="993"/>
      <c r="C2" s="993"/>
      <c r="D2" s="993"/>
    </row>
    <row r="3" spans="1:13" s="637" customFormat="1" ht="15" customHeight="1" thickBot="1" x14ac:dyDescent="0.35">
      <c r="A3" s="772"/>
      <c r="D3" s="773"/>
      <c r="E3"/>
      <c r="F3"/>
      <c r="G3" s="790"/>
      <c r="H3" s="790"/>
      <c r="I3" s="790"/>
      <c r="J3" s="790"/>
      <c r="K3" s="790"/>
      <c r="L3" s="790"/>
      <c r="M3" s="790"/>
    </row>
    <row r="4" spans="1:13" ht="34.950000000000003" customHeight="1" thickBot="1" x14ac:dyDescent="0.35">
      <c r="A4" s="994" t="s">
        <v>2049</v>
      </c>
      <c r="B4" s="995"/>
      <c r="C4" s="995"/>
      <c r="D4" s="995"/>
    </row>
    <row r="5" spans="1:13" s="637" customFormat="1" ht="13.2" customHeight="1" thickBot="1" x14ac:dyDescent="0.35">
      <c r="A5" s="774"/>
      <c r="B5" s="777"/>
      <c r="C5" s="777"/>
      <c r="D5" s="788"/>
      <c r="E5"/>
      <c r="F5"/>
      <c r="G5" s="790"/>
      <c r="H5" s="790"/>
      <c r="I5" s="790"/>
      <c r="J5" s="790"/>
      <c r="K5" s="790"/>
      <c r="L5" s="790"/>
      <c r="M5" s="790"/>
    </row>
    <row r="6" spans="1:13" ht="28.95" customHeight="1" thickBot="1" x14ac:dyDescent="0.35">
      <c r="A6" s="996" t="s">
        <v>1009</v>
      </c>
      <c r="B6" s="997"/>
      <c r="C6" s="997"/>
      <c r="D6" s="997"/>
    </row>
    <row r="7" spans="1:13" s="637" customFormat="1" ht="13.95" customHeight="1" thickBot="1" x14ac:dyDescent="0.35">
      <c r="A7" s="775"/>
      <c r="B7" s="776"/>
      <c r="C7" s="776"/>
      <c r="D7" s="789"/>
      <c r="E7"/>
      <c r="F7"/>
      <c r="G7" s="790"/>
      <c r="H7" s="790"/>
      <c r="I7" s="790"/>
      <c r="J7" s="790"/>
      <c r="K7" s="790"/>
      <c r="L7" s="790"/>
      <c r="M7" s="790"/>
    </row>
    <row r="8" spans="1:13" ht="35.4" customHeight="1" x14ac:dyDescent="0.3">
      <c r="A8" s="964" t="s">
        <v>942</v>
      </c>
      <c r="B8" s="965"/>
      <c r="C8" s="965"/>
      <c r="D8" s="966"/>
    </row>
    <row r="9" spans="1:13" s="611" customFormat="1" ht="40.200000000000003" customHeight="1" x14ac:dyDescent="0.3">
      <c r="A9" s="832">
        <v>906</v>
      </c>
      <c r="B9" s="833" t="s">
        <v>473</v>
      </c>
      <c r="C9" s="947"/>
      <c r="D9" s="914" t="str">
        <f t="shared" ref="D9:D28" si="0">IF(C9="","This Question must be answered before uploading, the report will not be processed if left blank","")</f>
        <v>This Question must be answered before uploading, the report will not be processed if left blank</v>
      </c>
      <c r="E9"/>
      <c r="F9"/>
      <c r="G9" s="792"/>
      <c r="H9" s="792"/>
      <c r="I9" s="792"/>
      <c r="J9" s="792"/>
      <c r="K9" s="792"/>
      <c r="L9" s="792"/>
      <c r="M9" s="792"/>
    </row>
    <row r="10" spans="1:13" ht="40.200000000000003" customHeight="1" x14ac:dyDescent="0.3">
      <c r="A10" s="832">
        <v>907</v>
      </c>
      <c r="B10" s="833" t="s">
        <v>2029</v>
      </c>
      <c r="C10" s="947"/>
      <c r="D10" s="914" t="str">
        <f t="shared" si="0"/>
        <v>This Question must be answered before uploading, the report will not be processed if left blank</v>
      </c>
      <c r="G10" s="792"/>
      <c r="H10" s="792"/>
      <c r="I10" s="792"/>
      <c r="J10" s="792"/>
      <c r="K10" s="792"/>
      <c r="L10" s="792"/>
    </row>
    <row r="11" spans="1:13" s="180" customFormat="1" ht="40.200000000000003" customHeight="1" x14ac:dyDescent="0.3">
      <c r="A11" s="781">
        <v>1055</v>
      </c>
      <c r="B11" s="782" t="s">
        <v>2025</v>
      </c>
      <c r="C11" s="947"/>
      <c r="D11" s="914" t="str">
        <f t="shared" si="0"/>
        <v>This Question must be answered before uploading, the report will not be processed if left blank</v>
      </c>
      <c r="E11"/>
      <c r="F11"/>
      <c r="G11" s="792"/>
      <c r="H11" s="792"/>
      <c r="I11" s="792"/>
      <c r="J11" s="792"/>
      <c r="K11" s="792"/>
      <c r="L11" s="792"/>
      <c r="M11" s="791"/>
    </row>
    <row r="12" spans="1:13" s="180" customFormat="1" ht="40.200000000000003" customHeight="1" x14ac:dyDescent="0.3">
      <c r="A12" s="781">
        <v>1056</v>
      </c>
      <c r="B12" s="782" t="s">
        <v>2026</v>
      </c>
      <c r="C12" s="947"/>
      <c r="D12" s="914" t="str">
        <f t="shared" si="0"/>
        <v>This Question must be answered before uploading, the report will not be processed if left blank</v>
      </c>
      <c r="E12"/>
      <c r="F12"/>
      <c r="G12" s="792"/>
      <c r="H12" s="792"/>
      <c r="I12" s="792"/>
      <c r="J12" s="792"/>
      <c r="K12" s="792"/>
      <c r="L12" s="792"/>
      <c r="M12" s="791"/>
    </row>
    <row r="13" spans="1:13" s="180" customFormat="1" ht="40.200000000000003" customHeight="1" x14ac:dyDescent="0.3">
      <c r="A13" s="781">
        <v>1057</v>
      </c>
      <c r="B13" s="782" t="s">
        <v>2027</v>
      </c>
      <c r="C13" s="947"/>
      <c r="D13" s="914" t="str">
        <f t="shared" si="0"/>
        <v>This Question must be answered before uploading, the report will not be processed if left blank</v>
      </c>
      <c r="E13"/>
      <c r="F13"/>
      <c r="G13" s="792"/>
      <c r="H13" s="792"/>
      <c r="I13" s="792"/>
      <c r="J13" s="792"/>
      <c r="K13" s="792"/>
      <c r="L13" s="792"/>
      <c r="M13" s="791"/>
    </row>
    <row r="14" spans="1:13" ht="44.4" customHeight="1" x14ac:dyDescent="0.3">
      <c r="A14" s="781">
        <v>1058</v>
      </c>
      <c r="B14" s="782" t="s">
        <v>2028</v>
      </c>
      <c r="C14" s="947"/>
      <c r="D14" s="914" t="str">
        <f t="shared" si="0"/>
        <v>This Question must be answered before uploading, the report will not be processed if left blank</v>
      </c>
    </row>
    <row r="15" spans="1:13" ht="40.200000000000003" customHeight="1" x14ac:dyDescent="0.3">
      <c r="A15" s="793">
        <v>1059</v>
      </c>
      <c r="B15" s="784" t="s">
        <v>2159</v>
      </c>
      <c r="C15" s="947"/>
      <c r="D15" s="914" t="str">
        <f t="shared" si="0"/>
        <v>This Question must be answered before uploading, the report will not be processed if left blank</v>
      </c>
      <c r="G15" s="792"/>
      <c r="H15" s="792"/>
      <c r="I15" s="792"/>
      <c r="J15" s="792"/>
      <c r="K15" s="792"/>
      <c r="L15" s="792"/>
    </row>
    <row r="16" spans="1:13" ht="40.200000000000003" customHeight="1" x14ac:dyDescent="0.3">
      <c r="A16" s="832">
        <v>951</v>
      </c>
      <c r="B16" s="833" t="s">
        <v>2030</v>
      </c>
      <c r="C16" s="947"/>
      <c r="D16" s="914" t="str">
        <f t="shared" si="0"/>
        <v>This Question must be answered before uploading, the report will not be processed if left blank</v>
      </c>
      <c r="G16" s="792"/>
      <c r="H16" s="792"/>
      <c r="I16" s="792"/>
      <c r="J16" s="792"/>
      <c r="K16" s="792"/>
      <c r="L16" s="792"/>
    </row>
    <row r="17" spans="1:13" ht="40.200000000000003" customHeight="1" x14ac:dyDescent="0.3">
      <c r="A17" s="832">
        <v>953</v>
      </c>
      <c r="B17" s="833" t="s">
        <v>2031</v>
      </c>
      <c r="C17" s="947"/>
      <c r="D17" s="914" t="str">
        <f t="shared" si="0"/>
        <v>This Question must be answered before uploading, the report will not be processed if left blank</v>
      </c>
      <c r="G17" s="792"/>
      <c r="H17" s="792"/>
      <c r="I17" s="792"/>
      <c r="J17" s="792"/>
      <c r="K17" s="792"/>
      <c r="L17" s="792"/>
    </row>
    <row r="18" spans="1:13" ht="40.200000000000003" customHeight="1" x14ac:dyDescent="0.3">
      <c r="A18" s="832">
        <v>955</v>
      </c>
      <c r="B18" s="972" t="s">
        <v>2973</v>
      </c>
      <c r="C18" s="947"/>
      <c r="D18" s="914" t="str">
        <f t="shared" si="0"/>
        <v>This Question must be answered before uploading, the report will not be processed if left blank</v>
      </c>
      <c r="G18" s="792"/>
      <c r="H18" s="792"/>
      <c r="I18" s="792"/>
      <c r="J18" s="792"/>
      <c r="K18" s="792"/>
      <c r="L18" s="792"/>
    </row>
    <row r="19" spans="1:13" ht="40.200000000000003" customHeight="1" x14ac:dyDescent="0.3">
      <c r="A19" s="832">
        <v>957</v>
      </c>
      <c r="B19" s="972" t="s">
        <v>2974</v>
      </c>
      <c r="C19" s="947"/>
      <c r="D19" s="914" t="str">
        <f t="shared" si="0"/>
        <v>This Question must be answered before uploading, the report will not be processed if left blank</v>
      </c>
      <c r="G19" s="792"/>
      <c r="H19" s="792"/>
      <c r="I19" s="792"/>
      <c r="J19" s="792"/>
      <c r="K19" s="792"/>
      <c r="L19" s="792"/>
    </row>
    <row r="20" spans="1:13" s="180" customFormat="1" ht="145.80000000000001" customHeight="1" x14ac:dyDescent="0.3">
      <c r="A20" s="832">
        <v>973</v>
      </c>
      <c r="B20" s="972" t="s">
        <v>2975</v>
      </c>
      <c r="C20" s="947"/>
      <c r="D20" s="914" t="str">
        <f>IF(C20="","This Question must be answered before uploading, the report will not be processed if left blank","")</f>
        <v>This Question must be answered before uploading, the report will not be processed if left blank</v>
      </c>
      <c r="E20"/>
      <c r="F20"/>
      <c r="G20" s="792"/>
      <c r="H20" s="792"/>
      <c r="I20" s="792"/>
      <c r="J20" s="792"/>
      <c r="K20" s="792"/>
      <c r="L20" s="792"/>
      <c r="M20" s="791"/>
    </row>
    <row r="21" spans="1:13" s="180" customFormat="1" ht="46.2" customHeight="1" x14ac:dyDescent="0.3">
      <c r="A21" s="832">
        <v>959</v>
      </c>
      <c r="B21" s="833" t="s">
        <v>781</v>
      </c>
      <c r="C21" s="947"/>
      <c r="D21" s="914" t="str">
        <f t="shared" si="0"/>
        <v>This Question must be answered before uploading, the report will not be processed if left blank</v>
      </c>
      <c r="E21"/>
      <c r="F21"/>
      <c r="G21" s="792"/>
      <c r="H21" s="792"/>
      <c r="I21" s="792"/>
      <c r="J21" s="792"/>
      <c r="K21" s="792"/>
      <c r="L21" s="792"/>
      <c r="M21" s="791"/>
    </row>
    <row r="22" spans="1:13" ht="67.2" customHeight="1" x14ac:dyDescent="0.3">
      <c r="A22" s="832">
        <v>974</v>
      </c>
      <c r="B22" s="833" t="s">
        <v>784</v>
      </c>
      <c r="C22" s="947"/>
      <c r="D22" s="914" t="str">
        <f>IF(C22="","This Question must be answered before uploading, the report will not be processed if left blank","")</f>
        <v>This Question must be answered before uploading, the report will not be processed if left blank</v>
      </c>
      <c r="G22" s="792"/>
      <c r="H22" s="792"/>
      <c r="I22" s="792"/>
      <c r="J22" s="792"/>
      <c r="K22" s="792"/>
      <c r="L22" s="792"/>
    </row>
    <row r="23" spans="1:13" ht="40.200000000000003" customHeight="1" x14ac:dyDescent="0.3">
      <c r="A23" s="832" t="s">
        <v>624</v>
      </c>
      <c r="B23" s="833" t="s">
        <v>474</v>
      </c>
      <c r="C23" s="947"/>
      <c r="D23" s="914" t="str">
        <f t="shared" si="0"/>
        <v>This Question must be answered before uploading, the report will not be processed if left blank</v>
      </c>
      <c r="G23" s="792"/>
      <c r="H23" s="792"/>
      <c r="I23" s="792"/>
      <c r="J23" s="792"/>
      <c r="K23" s="792"/>
      <c r="L23" s="792"/>
    </row>
    <row r="24" spans="1:13" ht="40.200000000000003" customHeight="1" x14ac:dyDescent="0.3">
      <c r="A24" s="832" t="s">
        <v>625</v>
      </c>
      <c r="B24" s="833" t="s">
        <v>475</v>
      </c>
      <c r="C24" s="947"/>
      <c r="D24" s="914" t="str">
        <f t="shared" si="0"/>
        <v>This Question must be answered before uploading, the report will not be processed if left blank</v>
      </c>
      <c r="G24" s="792"/>
      <c r="H24" s="792"/>
      <c r="I24" s="792"/>
      <c r="J24" s="792"/>
      <c r="K24" s="792"/>
      <c r="L24" s="792"/>
    </row>
    <row r="25" spans="1:13" ht="40.200000000000003" customHeight="1" x14ac:dyDescent="0.3">
      <c r="A25" s="832" t="s">
        <v>626</v>
      </c>
      <c r="B25" s="833" t="s">
        <v>476</v>
      </c>
      <c r="C25" s="947"/>
      <c r="D25" s="914" t="str">
        <f t="shared" si="0"/>
        <v>This Question must be answered before uploading, the report will not be processed if left blank</v>
      </c>
      <c r="G25" s="792"/>
      <c r="H25" s="792"/>
      <c r="I25" s="792"/>
      <c r="J25" s="792"/>
      <c r="K25" s="792"/>
      <c r="L25" s="792"/>
    </row>
    <row r="26" spans="1:13" ht="40.200000000000003" customHeight="1" x14ac:dyDescent="0.3">
      <c r="A26" s="832">
        <v>979</v>
      </c>
      <c r="B26" s="833" t="s">
        <v>1004</v>
      </c>
      <c r="C26" s="947"/>
      <c r="D26" s="914" t="str">
        <f t="shared" si="0"/>
        <v>This Question must be answered before uploading, the report will not be processed if left blank</v>
      </c>
      <c r="G26" s="792"/>
      <c r="H26" s="792"/>
      <c r="I26" s="792"/>
      <c r="J26" s="792"/>
      <c r="K26" s="792"/>
      <c r="L26" s="792"/>
    </row>
    <row r="27" spans="1:13" ht="52.95" customHeight="1" x14ac:dyDescent="0.3">
      <c r="A27" s="832">
        <v>980</v>
      </c>
      <c r="B27" s="833" t="s">
        <v>2966</v>
      </c>
      <c r="C27" s="948"/>
      <c r="D27" s="914" t="str">
        <f t="shared" si="0"/>
        <v>This Question must be answered before uploading, the report will not be processed if left blank</v>
      </c>
      <c r="G27"/>
      <c r="H27"/>
      <c r="I27"/>
      <c r="J27"/>
      <c r="K27"/>
      <c r="L27"/>
      <c r="M27"/>
    </row>
    <row r="28" spans="1:13" ht="40.200000000000003" customHeight="1" x14ac:dyDescent="0.3">
      <c r="A28" s="832">
        <v>975</v>
      </c>
      <c r="B28" s="833" t="s">
        <v>607</v>
      </c>
      <c r="C28" s="947"/>
      <c r="D28" s="914" t="str">
        <f t="shared" si="0"/>
        <v>This Question must be answered before uploading, the report will not be processed if left blank</v>
      </c>
      <c r="G28" s="792"/>
      <c r="H28" s="792"/>
      <c r="I28" s="792"/>
      <c r="J28" s="792"/>
      <c r="K28" s="792"/>
      <c r="L28" s="792"/>
    </row>
    <row r="29" spans="1:13" x14ac:dyDescent="0.3">
      <c r="A29" s="778"/>
      <c r="B29" s="779"/>
      <c r="C29" s="780"/>
      <c r="D29" s="779"/>
    </row>
    <row r="30" spans="1:13" s="180" customFormat="1" ht="40.200000000000003" customHeight="1" x14ac:dyDescent="0.3">
      <c r="A30" s="832" t="s">
        <v>627</v>
      </c>
      <c r="B30" s="914" t="str">
        <f>IF(D30="","This Question must be answered before uploading, the report will not be processed if left blank","")</f>
        <v>This Question must be answered before uploading, the report will not be processed if left blank</v>
      </c>
      <c r="C30" s="844" t="s">
        <v>477</v>
      </c>
      <c r="D30" s="949"/>
      <c r="E30"/>
      <c r="F30"/>
      <c r="G30" s="791"/>
      <c r="H30" s="791"/>
      <c r="I30" s="791"/>
      <c r="J30" s="791"/>
      <c r="K30" s="791"/>
      <c r="L30" s="791"/>
      <c r="M30" s="791"/>
    </row>
    <row r="31" spans="1:13" ht="14.4" customHeight="1" x14ac:dyDescent="0.3">
      <c r="A31" s="636"/>
      <c r="B31" s="773"/>
      <c r="C31" s="637"/>
      <c r="D31" s="834"/>
    </row>
    <row r="32" spans="1:13" ht="40.200000000000003" customHeight="1" x14ac:dyDescent="0.3">
      <c r="A32" s="832" t="s">
        <v>628</v>
      </c>
      <c r="B32" s="914" t="str">
        <f>IF(D32="","This Question must be answered before uploading, the report will not be processed if left blank","")</f>
        <v>This Question must be answered before uploading, the report will not be processed if left blank</v>
      </c>
      <c r="C32" s="844" t="s">
        <v>478</v>
      </c>
      <c r="D32" s="949"/>
    </row>
    <row r="33" spans="1:13" ht="14.4" customHeight="1" x14ac:dyDescent="0.3">
      <c r="A33" s="636"/>
      <c r="B33" s="773"/>
      <c r="C33" s="637"/>
      <c r="D33" s="834"/>
    </row>
    <row r="34" spans="1:13" s="180" customFormat="1" ht="40.200000000000003" customHeight="1" x14ac:dyDescent="0.3">
      <c r="A34" s="832" t="s">
        <v>1007</v>
      </c>
      <c r="B34" s="914" t="str">
        <f>IF(D34="","This Question must be answered before uploading, the report will not be processed if left blank","")</f>
        <v>This Question must be answered before uploading, the report will not be processed if left blank</v>
      </c>
      <c r="C34" s="844" t="s">
        <v>2032</v>
      </c>
      <c r="D34" s="967"/>
      <c r="E34"/>
      <c r="F34"/>
      <c r="G34" s="791"/>
      <c r="H34" s="791"/>
      <c r="I34" s="791"/>
      <c r="J34" s="791"/>
      <c r="K34" s="791"/>
      <c r="L34" s="791"/>
      <c r="M34" s="791"/>
    </row>
    <row r="38" spans="1:13" x14ac:dyDescent="0.3">
      <c r="D38" s="565" t="s">
        <v>352</v>
      </c>
    </row>
    <row r="42" spans="1:13" x14ac:dyDescent="0.3">
      <c r="A42" s="950">
        <f>SUM(A9:A37)</f>
        <v>16754</v>
      </c>
      <c r="B42" s="951" t="s">
        <v>479</v>
      </c>
      <c r="C42" s="952">
        <v>1.1000000000000001</v>
      </c>
      <c r="D42" s="953"/>
    </row>
    <row r="43" spans="1:13" x14ac:dyDescent="0.3">
      <c r="A43" s="954"/>
      <c r="B43" s="955" t="s">
        <v>480</v>
      </c>
      <c r="C43" s="956">
        <v>44853</v>
      </c>
      <c r="D43" s="957"/>
    </row>
    <row r="44" spans="1:13" x14ac:dyDescent="0.3">
      <c r="B44" s="637"/>
      <c r="C44" s="773"/>
    </row>
    <row r="45" spans="1:13" x14ac:dyDescent="0.3">
      <c r="B45" s="637"/>
      <c r="C45" s="773"/>
    </row>
  </sheetData>
  <sheetProtection algorithmName="SHA-512" hashValue="1Y6fCO/bvo5qIdY5GOFX9jsALF5MFFapkapKn7g+lozqiJG7Qu89AoImcAw+6/LAUbdahZeRMkeVCzSeHzyFHQ==" saltValue="I9u9LLpI0ErZkRHnOUK37Q==" spinCount="100000" sheet="1" objects="1" scenarios="1"/>
  <mergeCells count="3">
    <mergeCell ref="A2:D2"/>
    <mergeCell ref="A4:D4"/>
    <mergeCell ref="A6:D6"/>
  </mergeCells>
  <dataValidations count="10">
    <dataValidation type="list" allowBlank="1" showInputMessage="1" showErrorMessage="1" prompt="Please select Yes or No from the drop down list" sqref="C17 C28 C23:C26 C13:C15" xr:uid="{42DC82DB-0AE6-4795-B8A2-67794DECDEAD}">
      <formula1>"Yes, No"</formula1>
    </dataValidation>
    <dataValidation type="whole" operator="greaterThan" allowBlank="1" showInputMessage="1" showErrorMessage="1" prompt="Please enter a whole number.  If there are no findings please enter 0" sqref="C18:C20" xr:uid="{22039F36-BF2D-4D90-ACF3-F17B7FAD9827}">
      <formula1>-1</formula1>
    </dataValidation>
    <dataValidation type="list" allowBlank="1" showInputMessage="1" showErrorMessage="1" prompt="Please select Yes, No or N/A from the drop down list" sqref="C22" xr:uid="{1338E819-A8A7-4AB4-965C-9AAE0E62C78A}">
      <formula1>"Yes, No, N/A"</formula1>
    </dataValidation>
    <dataValidation type="date" operator="greaterThan" showInputMessage="1" showErrorMessage="1" promptTitle="MM/DD/YYYY" prompt="This cannot be blank" sqref="C27" xr:uid="{F2F609DE-2DD8-4C56-AEA4-B39EA636E384}">
      <formula1>44742</formula1>
    </dataValidation>
    <dataValidation type="list" allowBlank="1" showInputMessage="1" showErrorMessage="1" prompt="Please select Yes or No from the drop down list" sqref="C27" xr:uid="{B4C96C02-4742-4E38-B12A-360ABBD230F0}">
      <formula1>"Yes,No"</formula1>
    </dataValidation>
    <dataValidation type="list" allowBlank="1" showInputMessage="1" showErrorMessage="1" sqref="C27" xr:uid="{C1CF9E65-608C-4B9B-B8C1-8E5A300F6B99}">
      <formula1>"Yes, No"</formula1>
    </dataValidation>
    <dataValidation type="list" allowBlank="1" showInputMessage="1" showErrorMessage="1" sqref="C27" xr:uid="{2F6B1B33-D794-41C2-9ACB-1601D80589F6}">
      <formula1>"Yes,No"</formula1>
    </dataValidation>
    <dataValidation type="date" operator="greaterThan" allowBlank="1" showInputMessage="1" showErrorMessage="1" sqref="D34" xr:uid="{C03418DF-3B42-4CD5-A316-291388505573}">
      <formula1>44742</formula1>
    </dataValidation>
    <dataValidation type="list" allowBlank="1" showInputMessage="1" showErrorMessage="1" prompt="Please select Yes or No from the drop down list." sqref="C9:C12 C16" xr:uid="{09FCC64E-5331-4E1E-8B61-60F4B5075DD5}">
      <formula1>"Yes, No"</formula1>
    </dataValidation>
    <dataValidation type="list" allowBlank="1" showInputMessage="1" showErrorMessage="1" prompt="Please select Yes or No from the drop down list" sqref="C21" xr:uid="{C0840E4D-A4F7-4799-B300-7B0B69A66EF6}">
      <formula1>"Yes, No, N/A"</formula1>
    </dataValidation>
  </dataValidations>
  <pageMargins left="0.7" right="0.7" top="0.75" bottom="0.75" header="0.3" footer="0.3"/>
  <pageSetup scale="55"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712"/>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L231" sqref="L231"/>
    </sheetView>
  </sheetViews>
  <sheetFormatPr defaultColWidth="9.109375" defaultRowHeight="14.4" x14ac:dyDescent="0.3"/>
  <cols>
    <col min="1" max="1" width="8.88671875" style="3" customWidth="1"/>
    <col min="2" max="2" width="17.5546875" style="46" bestFit="1" customWidth="1"/>
    <col min="3" max="3" width="36.6640625" style="376" customWidth="1"/>
    <col min="4" max="4" width="20.88671875" style="3" bestFit="1" customWidth="1"/>
    <col min="5" max="5" width="17.5546875" style="3" customWidth="1"/>
    <col min="6" max="6" width="22.6640625" style="3" customWidth="1"/>
    <col min="7" max="7" width="17.44140625" style="284" customWidth="1"/>
    <col min="8" max="8" width="9.6640625" style="3" customWidth="1"/>
    <col min="9" max="9" width="1" style="316" customWidth="1"/>
    <col min="10" max="10" width="18.109375" style="5" customWidth="1"/>
    <col min="11" max="11" width="36.88671875" style="9" customWidth="1"/>
    <col min="12" max="12" width="26.21875" style="383" customWidth="1"/>
    <col min="13" max="13" width="8.44140625" customWidth="1"/>
    <col min="14" max="14" width="18.109375" style="3" customWidth="1"/>
    <col min="15" max="15" width="17.88671875" style="3" customWidth="1"/>
    <col min="16" max="16" width="9.109375" style="191" customWidth="1"/>
    <col min="17" max="17" width="10.33203125" style="286"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style="3" customWidth="1"/>
    <col min="24" max="24" width="10.5546875" style="3" customWidth="1"/>
    <col min="25" max="25" width="9.88671875" style="3" customWidth="1"/>
    <col min="26" max="26" width="9.109375" style="3" customWidth="1"/>
    <col min="27" max="16384" width="9.109375" style="3"/>
  </cols>
  <sheetData>
    <row r="1" spans="1:28" ht="36" x14ac:dyDescent="0.3">
      <c r="C1" s="43" t="s">
        <v>417</v>
      </c>
      <c r="D1" s="13">
        <f>L51-(L38+L39-L43-L44-L196)-L47</f>
        <v>0</v>
      </c>
      <c r="I1" s="285"/>
      <c r="J1" s="42"/>
      <c r="K1" s="14" t="s">
        <v>46</v>
      </c>
      <c r="L1" s="56"/>
      <c r="S1" s="3">
        <v>100</v>
      </c>
      <c r="T1" s="3">
        <v>1</v>
      </c>
    </row>
    <row r="2" spans="1:28" ht="44.4" x14ac:dyDescent="0.4">
      <c r="C2" s="67" t="str">
        <f>'Unit Data from Audit Worksheet'!D2</f>
        <v>Select Unit Name from Drop Down List</v>
      </c>
      <c r="D2" s="135">
        <v>2022</v>
      </c>
      <c r="E2" s="12">
        <v>2022</v>
      </c>
      <c r="F2" s="12"/>
      <c r="G2" s="63"/>
      <c r="H2" s="12"/>
      <c r="I2" s="285"/>
      <c r="J2" s="37" t="s">
        <v>42</v>
      </c>
      <c r="K2" s="8" t="s">
        <v>41</v>
      </c>
      <c r="L2" s="61" t="s">
        <v>30</v>
      </c>
      <c r="S2" s="3">
        <v>200</v>
      </c>
      <c r="T2" s="3">
        <v>2</v>
      </c>
      <c r="X2" s="318" t="s">
        <v>1027</v>
      </c>
      <c r="Y2" s="318" t="s">
        <v>1026</v>
      </c>
    </row>
    <row r="3" spans="1:28" ht="31.2" x14ac:dyDescent="0.3">
      <c r="A3" s="287" t="s">
        <v>42</v>
      </c>
      <c r="B3" s="288"/>
      <c r="C3" s="40" t="s">
        <v>1</v>
      </c>
      <c r="D3" s="15" t="s">
        <v>43</v>
      </c>
      <c r="E3" s="15" t="s">
        <v>44</v>
      </c>
      <c r="F3" s="16" t="s">
        <v>48</v>
      </c>
      <c r="G3" s="68" t="s">
        <v>313</v>
      </c>
      <c r="H3" s="16" t="s">
        <v>348</v>
      </c>
      <c r="I3" s="285"/>
      <c r="J3" s="289"/>
      <c r="K3" s="136"/>
      <c r="L3" s="290"/>
      <c r="O3" s="3" t="s">
        <v>281</v>
      </c>
      <c r="Q3" s="79" t="s">
        <v>314</v>
      </c>
      <c r="S3" s="3">
        <v>300</v>
      </c>
      <c r="T3" s="3">
        <v>3</v>
      </c>
      <c r="Y3" s="3" t="s">
        <v>786</v>
      </c>
    </row>
    <row r="4" spans="1:28" ht="25.8" customHeight="1" x14ac:dyDescent="0.35">
      <c r="A4" s="291"/>
      <c r="B4" s="292"/>
      <c r="C4" s="44"/>
      <c r="D4" s="7"/>
      <c r="E4" s="7"/>
      <c r="F4" s="7"/>
      <c r="G4" s="64"/>
      <c r="H4" s="7"/>
      <c r="I4" s="285"/>
      <c r="J4" s="39">
        <v>999</v>
      </c>
      <c r="K4" s="11" t="s">
        <v>278</v>
      </c>
      <c r="L4" s="918" t="e">
        <f>'Unit Data from Audit Worksheet'!D3</f>
        <v>#N/A</v>
      </c>
      <c r="S4" s="3">
        <v>400</v>
      </c>
      <c r="T4" s="3">
        <v>4</v>
      </c>
      <c r="X4" s="293"/>
      <c r="Y4" s="293"/>
    </row>
    <row r="5" spans="1:28" ht="57" customHeight="1" x14ac:dyDescent="0.3">
      <c r="A5" s="294">
        <f>'Unit Data from Audit Worksheet'!A7</f>
        <v>333</v>
      </c>
      <c r="B5" s="48" t="str">
        <f>'Unit Data from Audit Worksheet'!C7</f>
        <v>Net Position-Governmental Activities</v>
      </c>
      <c r="C5" s="295" t="str">
        <f>'Unit Data from Audit Worksheet'!D7</f>
        <v xml:space="preserve"> All unrestricted Cash and investments.  
Exclude: restricted cash 
                   cash held by a third party. </v>
      </c>
      <c r="D5" s="134"/>
      <c r="E5" s="142">
        <f>'Unit Data from Audit Worksheet'!F7</f>
        <v>0</v>
      </c>
      <c r="F5" s="229">
        <f>IF(L5&lt;0,"Error: Number is normally positive.",)</f>
        <v>0</v>
      </c>
      <c r="G5" s="65"/>
      <c r="H5" s="228"/>
      <c r="I5" s="32"/>
      <c r="J5" s="36">
        <v>333</v>
      </c>
      <c r="K5" s="45" t="s">
        <v>176</v>
      </c>
      <c r="L5" s="296">
        <f>IF(D5="",E5,D5)</f>
        <v>0</v>
      </c>
      <c r="P5" s="200"/>
      <c r="X5" s="626">
        <v>333</v>
      </c>
      <c r="Y5" s="293">
        <v>333</v>
      </c>
      <c r="AA5" s="3">
        <f>A5-J5</f>
        <v>0</v>
      </c>
      <c r="AB5" s="293">
        <f>E5-L5</f>
        <v>0</v>
      </c>
    </row>
    <row r="6" spans="1:28" ht="39.75" customHeight="1" x14ac:dyDescent="0.3">
      <c r="A6" s="217">
        <f>'Unit Data from Audit Worksheet'!A8</f>
        <v>500</v>
      </c>
      <c r="B6" s="230" t="str">
        <f>'Unit Data from Audit Worksheet'!C8</f>
        <v>Net Position-Governmental Activities</v>
      </c>
      <c r="C6" s="216" t="str">
        <f>'Unit Data from Audit Worksheet'!D8</f>
        <v xml:space="preserve"> All restricted Cash and investments</v>
      </c>
      <c r="D6" s="134"/>
      <c r="E6" s="236">
        <f>'Unit Data from Audit Worksheet'!F8</f>
        <v>0</v>
      </c>
      <c r="F6" s="229">
        <f>IF(L6&lt;0,"Error: Number is normally positive.",)</f>
        <v>0</v>
      </c>
      <c r="G6" s="231"/>
      <c r="H6" s="228"/>
      <c r="I6" s="32"/>
      <c r="J6" s="227">
        <v>500</v>
      </c>
      <c r="K6" s="226" t="s">
        <v>175</v>
      </c>
      <c r="L6" s="296">
        <f>IF(D6="",E6,D6)</f>
        <v>0</v>
      </c>
      <c r="P6" s="201"/>
      <c r="X6" s="626">
        <v>500</v>
      </c>
      <c r="Y6" s="293">
        <v>500</v>
      </c>
      <c r="AA6" s="415">
        <f t="shared" ref="AA6:AA71" si="0">A6-J6</f>
        <v>0</v>
      </c>
      <c r="AB6" s="293">
        <f t="shared" ref="AB6:AB71" si="1">E6-L6</f>
        <v>0</v>
      </c>
    </row>
    <row r="7" spans="1:28" ht="43.5" customHeight="1" x14ac:dyDescent="0.3">
      <c r="A7" s="217">
        <f>'Unit Data from Audit Worksheet'!A9</f>
        <v>385</v>
      </c>
      <c r="B7" s="230" t="str">
        <f>'Unit Data from Audit Worksheet'!C9</f>
        <v>Net Position-Governmental Activities</v>
      </c>
      <c r="C7" s="216" t="str">
        <f>'Unit Data from Audit Worksheet'!D9</f>
        <v>Total Assets and deferred outflows</v>
      </c>
      <c r="D7" s="134"/>
      <c r="E7" s="236">
        <f>'Unit Data from Audit Worksheet'!F9</f>
        <v>0</v>
      </c>
      <c r="F7" s="126">
        <f>IF((L5+L6)&gt;L7,"Error: Please review accts (333 + 500) &gt; 385",)</f>
        <v>0</v>
      </c>
      <c r="G7" s="231" t="str">
        <f>IF(Q7=1," Included in error count"," ")</f>
        <v xml:space="preserve"> </v>
      </c>
      <c r="H7" s="228"/>
      <c r="I7" s="32"/>
      <c r="J7" s="69">
        <v>385</v>
      </c>
      <c r="K7" s="70" t="s">
        <v>107</v>
      </c>
      <c r="L7" s="297">
        <f>IF(D7="",E7,D7)+IF(D9="",E9,D9)</f>
        <v>0</v>
      </c>
      <c r="N7" s="71" t="s">
        <v>300</v>
      </c>
      <c r="P7" s="201"/>
      <c r="X7" s="626">
        <v>385</v>
      </c>
      <c r="Y7" s="293">
        <v>385</v>
      </c>
      <c r="AA7" s="415">
        <f t="shared" si="0"/>
        <v>0</v>
      </c>
      <c r="AB7" s="293">
        <f t="shared" si="1"/>
        <v>0</v>
      </c>
    </row>
    <row r="8" spans="1:28" ht="90.75" customHeight="1" x14ac:dyDescent="0.3">
      <c r="A8" s="217">
        <f>'Unit Data from Audit Worksheet'!A10</f>
        <v>575</v>
      </c>
      <c r="B8" s="230" t="str">
        <f>'Unit Data from Audit Worksheet'!C10</f>
        <v>Net Position-Governmental Activities</v>
      </c>
      <c r="C8" s="216" t="str">
        <f>'Unit Data from Audit Worksheet'!D10</f>
        <v>Record any positive Internal balances on the net position statements that appear in the Asset Section of the Net Position Statement</v>
      </c>
      <c r="D8" s="134"/>
      <c r="E8" s="236">
        <f>'Unit Data from Audit Worksheet'!F10</f>
        <v>0</v>
      </c>
      <c r="F8" s="229">
        <f>IF(L8&lt;0,"Error: Number is normally positive.",)</f>
        <v>0</v>
      </c>
      <c r="G8" s="231"/>
      <c r="H8" s="228"/>
      <c r="I8" s="32"/>
      <c r="J8" s="227">
        <v>575</v>
      </c>
      <c r="K8" s="233" t="s">
        <v>303</v>
      </c>
      <c r="L8" s="296">
        <f>IF(D8="",E8,D8)</f>
        <v>0</v>
      </c>
      <c r="N8" s="57"/>
      <c r="P8" s="201"/>
      <c r="X8" s="626">
        <v>575</v>
      </c>
      <c r="Y8" s="293">
        <v>575</v>
      </c>
      <c r="AA8" s="415">
        <f t="shared" si="0"/>
        <v>0</v>
      </c>
      <c r="AB8" s="293">
        <f t="shared" si="1"/>
        <v>0</v>
      </c>
    </row>
    <row r="9" spans="1:28" ht="103.5" customHeight="1" x14ac:dyDescent="0.3">
      <c r="A9" s="217">
        <f>'Unit Data from Audit Worksheet'!A11</f>
        <v>576</v>
      </c>
      <c r="B9" s="230" t="str">
        <f>'Unit Data from Audit Worksheet'!C11</f>
        <v>Net Position-Governmental Activities</v>
      </c>
      <c r="C9" s="298" t="str">
        <f>'Unit Data from Audit Worksheet'!D11</f>
        <v>Record any negative Internal balances on the net position statements that appear in the Asset Section of the Net Position Statement.
Enter as a positive</v>
      </c>
      <c r="D9" s="102"/>
      <c r="E9" s="145">
        <f>'Unit Data from Audit Worksheet'!F11</f>
        <v>0</v>
      </c>
      <c r="F9" s="225">
        <f>IF(E9&lt;0,"Error: Enter as positive.",)</f>
        <v>0</v>
      </c>
      <c r="G9" s="104"/>
      <c r="H9" s="105"/>
      <c r="I9" s="32"/>
      <c r="J9" s="97">
        <v>576</v>
      </c>
      <c r="K9" s="233" t="s">
        <v>304</v>
      </c>
      <c r="L9" s="296">
        <f>IF(D9="",E9,D9)</f>
        <v>0</v>
      </c>
      <c r="N9" s="57"/>
      <c r="P9" s="202"/>
      <c r="X9" s="626">
        <v>576</v>
      </c>
      <c r="Y9" s="293">
        <v>576</v>
      </c>
      <c r="AA9" s="415">
        <f t="shared" si="0"/>
        <v>0</v>
      </c>
      <c r="AB9" s="293">
        <f t="shared" si="1"/>
        <v>0</v>
      </c>
    </row>
    <row r="10" spans="1:28" s="18" customFormat="1" ht="100.5" customHeight="1" x14ac:dyDescent="0.3">
      <c r="A10" s="217">
        <f>'Unit Data from Audit Worksheet'!A12</f>
        <v>626</v>
      </c>
      <c r="B10" s="222" t="str">
        <f>'Unit Data from Audit Worksheet'!C12</f>
        <v>Net Position-Governmental Activities</v>
      </c>
      <c r="C10" s="221" t="str">
        <f>'Unit Data from Audit Worksheet'!D12</f>
        <v xml:space="preserve">Total Current liabilities (as reported on Statement of Net Position)
Include:   Current liabilities including current portion of long-term debt.  Deferred inflows should not be included in Current Liabilities  </v>
      </c>
      <c r="D10" s="102"/>
      <c r="E10" s="850">
        <f>'Unit Data from Audit Worksheet'!F12</f>
        <v>0</v>
      </c>
      <c r="F10"/>
      <c r="G10"/>
      <c r="H10"/>
      <c r="I10" s="32"/>
      <c r="J10" s="806">
        <v>626</v>
      </c>
      <c r="K10" s="807" t="s">
        <v>373</v>
      </c>
      <c r="L10" s="808">
        <f>IF(D10="",E10,D10)+IF(D9="",E9,D9)</f>
        <v>0</v>
      </c>
      <c r="M10"/>
      <c r="N10" s="167" t="s">
        <v>300</v>
      </c>
      <c r="O10" s="299"/>
      <c r="P10" s="203"/>
      <c r="Q10" s="300"/>
      <c r="R10" s="3"/>
      <c r="X10" s="626">
        <v>626</v>
      </c>
      <c r="Y10" s="301">
        <v>626</v>
      </c>
      <c r="AA10" s="415">
        <f t="shared" si="0"/>
        <v>0</v>
      </c>
      <c r="AB10" s="293">
        <f t="shared" si="1"/>
        <v>0</v>
      </c>
    </row>
    <row r="11" spans="1:28" s="18" customFormat="1" ht="86.25" customHeight="1" x14ac:dyDescent="0.3">
      <c r="A11" s="217">
        <f>'Unit Data from Audit Worksheet'!A13</f>
        <v>627</v>
      </c>
      <c r="B11" s="222" t="str">
        <f>'Unit Data from Audit Worksheet'!C13</f>
        <v>Net Position-Governmental Activities</v>
      </c>
      <c r="C11" s="221" t="str">
        <f>'Unit Data from Audit Worksheet'!D13</f>
        <v>Please enter any bond anticipation notes that are classified as current liabilities and included in account 626 above (amounts entered should agree to the current amount included in the changes to long-term debt note)</v>
      </c>
      <c r="D11" s="102"/>
      <c r="E11" s="239">
        <f>'Unit Data from Audit Worksheet'!F13</f>
        <v>0</v>
      </c>
      <c r="F11" s="849"/>
      <c r="G11" s="848"/>
      <c r="H11" s="849"/>
      <c r="I11" s="32"/>
      <c r="J11" s="223">
        <v>627</v>
      </c>
      <c r="K11" s="197" t="s">
        <v>365</v>
      </c>
      <c r="L11" s="302">
        <f t="shared" ref="L11:L16" si="2">IF(D11="",E11,D11)</f>
        <v>0</v>
      </c>
      <c r="M11"/>
      <c r="N11" s="166"/>
      <c r="O11" s="299"/>
      <c r="P11" s="203"/>
      <c r="Q11" s="300"/>
      <c r="R11" s="3"/>
      <c r="X11" s="626">
        <v>627</v>
      </c>
      <c r="Y11" s="301">
        <v>627</v>
      </c>
      <c r="AA11" s="415">
        <f t="shared" si="0"/>
        <v>0</v>
      </c>
      <c r="AB11" s="293">
        <f t="shared" si="1"/>
        <v>0</v>
      </c>
    </row>
    <row r="12" spans="1:28" s="18" customFormat="1" ht="86.25" customHeight="1" x14ac:dyDescent="0.3">
      <c r="A12" s="217">
        <f>'Unit Data from Audit Worksheet'!A14</f>
        <v>628</v>
      </c>
      <c r="B12" s="222" t="str">
        <f>'Unit Data from Audit Worksheet'!C14</f>
        <v>Net Position-Governmental Activities</v>
      </c>
      <c r="C12" s="221" t="str">
        <f>'Unit Data from Audit Worksheet'!D14</f>
        <v>Please enter any compensated absences that are classified as current liabilities and included in account 626 above (amounts entered should agree to the current amount included in the changes to long-term debt note)</v>
      </c>
      <c r="D12" s="102"/>
      <c r="E12" s="239">
        <f>'Unit Data from Audit Worksheet'!F14</f>
        <v>0</v>
      </c>
      <c r="F12" s="224"/>
      <c r="G12" s="212"/>
      <c r="H12" s="224"/>
      <c r="I12" s="32"/>
      <c r="J12" s="223">
        <v>628</v>
      </c>
      <c r="K12" s="197" t="s">
        <v>370</v>
      </c>
      <c r="L12" s="302">
        <f t="shared" si="2"/>
        <v>0</v>
      </c>
      <c r="M12"/>
      <c r="N12" s="166"/>
      <c r="O12" s="299"/>
      <c r="P12" s="203"/>
      <c r="Q12" s="300"/>
      <c r="R12" s="3"/>
      <c r="X12" s="626">
        <v>628</v>
      </c>
      <c r="Y12" s="301">
        <v>628</v>
      </c>
      <c r="AA12" s="415">
        <f t="shared" si="0"/>
        <v>0</v>
      </c>
      <c r="AB12" s="293">
        <f t="shared" si="1"/>
        <v>0</v>
      </c>
    </row>
    <row r="13" spans="1:28" s="18" customFormat="1" ht="93" customHeight="1" x14ac:dyDescent="0.3">
      <c r="A13" s="217">
        <f>'Unit Data from Audit Worksheet'!A15</f>
        <v>629</v>
      </c>
      <c r="B13" s="222" t="str">
        <f>'Unit Data from Audit Worksheet'!C15</f>
        <v>Net Position-Governmental Activities</v>
      </c>
      <c r="C13" s="221" t="str">
        <f>'Unit Data from Audit Worksheet'!D15</f>
        <v>Please enter any pension liabilities that are classified as current liabilities and included in account 626 above (amounts entered should agree to the current amount included in the changes to long-term debt note)</v>
      </c>
      <c r="D13" s="102"/>
      <c r="E13" s="239">
        <f>'Unit Data from Audit Worksheet'!F15</f>
        <v>0</v>
      </c>
      <c r="F13" s="224"/>
      <c r="G13" s="212"/>
      <c r="H13" s="224"/>
      <c r="I13" s="32"/>
      <c r="J13" s="223">
        <v>629</v>
      </c>
      <c r="K13" s="197" t="s">
        <v>369</v>
      </c>
      <c r="L13" s="302">
        <f t="shared" si="2"/>
        <v>0</v>
      </c>
      <c r="M13"/>
      <c r="N13" s="166"/>
      <c r="O13" s="299"/>
      <c r="P13" s="203"/>
      <c r="Q13" s="300"/>
      <c r="R13" s="3"/>
      <c r="X13" s="626">
        <v>629</v>
      </c>
      <c r="Y13" s="301">
        <v>629</v>
      </c>
      <c r="AA13" s="415">
        <f t="shared" si="0"/>
        <v>0</v>
      </c>
      <c r="AB13" s="293">
        <f t="shared" si="1"/>
        <v>0</v>
      </c>
    </row>
    <row r="14" spans="1:28" s="18" customFormat="1" ht="67.5" customHeight="1" x14ac:dyDescent="0.3">
      <c r="A14" s="217">
        <f>'Unit Data from Audit Worksheet'!A16</f>
        <v>630</v>
      </c>
      <c r="B14" s="222" t="str">
        <f>'Unit Data from Audit Worksheet'!C16</f>
        <v>Net Position-Governmental Activities</v>
      </c>
      <c r="C14" s="221" t="str">
        <f>'Unit Data from Audit Worksheet'!D16</f>
        <v>Please enter any current liabilities that are payable from restricted assets and included in account 626 above</v>
      </c>
      <c r="D14" s="102"/>
      <c r="E14" s="239">
        <f>'Unit Data from Audit Worksheet'!F16</f>
        <v>0</v>
      </c>
      <c r="F14" s="224"/>
      <c r="G14" s="212"/>
      <c r="H14" s="224"/>
      <c r="I14" s="32"/>
      <c r="J14" s="223">
        <v>630</v>
      </c>
      <c r="K14" s="197" t="s">
        <v>368</v>
      </c>
      <c r="L14" s="302">
        <f t="shared" si="2"/>
        <v>0</v>
      </c>
      <c r="M14"/>
      <c r="N14" s="166"/>
      <c r="O14" s="299"/>
      <c r="P14" s="203"/>
      <c r="Q14" s="300"/>
      <c r="R14" s="3"/>
      <c r="X14" s="626">
        <v>630</v>
      </c>
      <c r="Y14" s="301">
        <v>630</v>
      </c>
      <c r="AA14" s="415">
        <f t="shared" si="0"/>
        <v>0</v>
      </c>
      <c r="AB14" s="293">
        <f t="shared" si="1"/>
        <v>0</v>
      </c>
    </row>
    <row r="15" spans="1:28" s="18" customFormat="1" ht="102.75" customHeight="1" x14ac:dyDescent="0.3">
      <c r="A15" s="217">
        <f>'Unit Data from Audit Worksheet'!A17</f>
        <v>631</v>
      </c>
      <c r="B15" s="230" t="str">
        <f>'Unit Data from Audit Worksheet'!C17</f>
        <v>Net Position-Governmental Activities</v>
      </c>
      <c r="C15" s="213" t="str">
        <f>'Unit Data from Audit Worksheet'!D17</f>
        <v>Please enter any OPEB liabilities that are classified as current liabilities and included in account 626 above (amounts entered should agree to the current amount included in the changes to long-term debt note)</v>
      </c>
      <c r="D15" s="102"/>
      <c r="E15" s="239">
        <f>'Unit Data from Audit Worksheet'!F17</f>
        <v>0</v>
      </c>
      <c r="F15" s="224"/>
      <c r="G15" s="212"/>
      <c r="H15" s="224"/>
      <c r="I15" s="32"/>
      <c r="J15" s="223">
        <v>631</v>
      </c>
      <c r="K15" s="197" t="s">
        <v>367</v>
      </c>
      <c r="L15" s="302">
        <f t="shared" si="2"/>
        <v>0</v>
      </c>
      <c r="M15"/>
      <c r="N15" s="166"/>
      <c r="O15" s="299"/>
      <c r="P15" s="203"/>
      <c r="Q15" s="300"/>
      <c r="R15" s="3"/>
      <c r="X15" s="626">
        <v>631</v>
      </c>
      <c r="Y15" s="301">
        <v>631</v>
      </c>
      <c r="AA15" s="415">
        <f t="shared" si="0"/>
        <v>0</v>
      </c>
      <c r="AB15" s="293">
        <f t="shared" si="1"/>
        <v>0</v>
      </c>
    </row>
    <row r="16" spans="1:28" s="18" customFormat="1" ht="119.25" customHeight="1" x14ac:dyDescent="0.3">
      <c r="A16" s="217">
        <f>'Unit Data from Audit Worksheet'!A18</f>
        <v>632</v>
      </c>
      <c r="B16" s="230" t="str">
        <f>'Unit Data from Audit Worksheet'!C18</f>
        <v>Net Position-Governmental Activities</v>
      </c>
      <c r="C16" s="213"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02"/>
      <c r="E16" s="239">
        <f>'Unit Data from Audit Worksheet'!F18</f>
        <v>0</v>
      </c>
      <c r="F16" s="224"/>
      <c r="G16" s="212"/>
      <c r="H16" s="224"/>
      <c r="I16" s="32"/>
      <c r="J16" s="223">
        <v>632</v>
      </c>
      <c r="K16" s="197" t="s">
        <v>366</v>
      </c>
      <c r="L16" s="302">
        <f t="shared" si="2"/>
        <v>0</v>
      </c>
      <c r="M16"/>
      <c r="N16" s="166"/>
      <c r="O16" s="299"/>
      <c r="P16" s="203"/>
      <c r="Q16" s="300"/>
      <c r="R16" s="3"/>
      <c r="X16" s="626">
        <v>632</v>
      </c>
      <c r="Y16" s="301">
        <v>632</v>
      </c>
      <c r="AA16" s="415">
        <f t="shared" si="0"/>
        <v>0</v>
      </c>
      <c r="AB16" s="293">
        <f t="shared" si="1"/>
        <v>0</v>
      </c>
    </row>
    <row r="17" spans="1:28" ht="30.6" x14ac:dyDescent="0.3">
      <c r="A17" s="625">
        <f>'Unit Data from Audit Worksheet'!A19</f>
        <v>338</v>
      </c>
      <c r="B17" s="230" t="str">
        <f>'Unit Data from Audit Worksheet'!C19</f>
        <v>Net Position-Governmental Activities</v>
      </c>
      <c r="C17" s="216" t="str">
        <f>'Unit Data from Audit Worksheet'!D19</f>
        <v>Total Liabilities and total deferred inflows</v>
      </c>
      <c r="D17" s="102"/>
      <c r="E17" s="142">
        <f>'Unit Data from Audit Worksheet'!F19</f>
        <v>0</v>
      </c>
      <c r="F17" s="126" t="str">
        <f>IF(L10&gt;L17,"Please review accounts 626 greater than 338","")</f>
        <v/>
      </c>
      <c r="G17" s="65"/>
      <c r="H17" s="228"/>
      <c r="I17" s="32"/>
      <c r="J17" s="106">
        <v>338</v>
      </c>
      <c r="K17" s="107" t="s">
        <v>108</v>
      </c>
      <c r="L17" s="297">
        <f>IF(D17="",E17,D17)+IF(D9="",E9,D9)</f>
        <v>0</v>
      </c>
      <c r="N17" s="71" t="s">
        <v>300</v>
      </c>
      <c r="P17" s="200"/>
      <c r="X17" s="626">
        <v>338</v>
      </c>
      <c r="Y17" s="293">
        <v>338</v>
      </c>
      <c r="AA17" s="415">
        <f t="shared" si="0"/>
        <v>0</v>
      </c>
      <c r="AB17" s="293">
        <f t="shared" si="1"/>
        <v>0</v>
      </c>
    </row>
    <row r="18" spans="1:28" ht="100.5" customHeight="1" x14ac:dyDescent="0.3">
      <c r="A18" s="217">
        <f>'Unit Data from Audit Worksheet'!A20</f>
        <v>335</v>
      </c>
      <c r="B18" s="230" t="str">
        <f>'Unit Data from Audit Worksheet'!C20</f>
        <v>Net Position-Governmental Activities</v>
      </c>
      <c r="C18" s="216" t="str">
        <f>'Unit Data from Audit Worksheet'!D20</f>
        <v>Unearned revenues that were included in current liabilities in your audit report or entered in acct # 626 above. 
Exclude - unearned revenues that are listed in deferred inflows.</v>
      </c>
      <c r="D18" s="102"/>
      <c r="E18" s="236">
        <f>'Unit Data from Audit Worksheet'!F20</f>
        <v>0</v>
      </c>
      <c r="F18" s="229">
        <f>IF(L18&lt;0,"Error: Enter as a positive.",)</f>
        <v>0</v>
      </c>
      <c r="G18" s="231"/>
      <c r="H18" s="228"/>
      <c r="I18" s="32"/>
      <c r="J18" s="227">
        <v>335</v>
      </c>
      <c r="K18" s="226" t="s">
        <v>109</v>
      </c>
      <c r="L18" s="296">
        <f>IF(D18="",E18,D18)</f>
        <v>0</v>
      </c>
      <c r="P18" s="201"/>
      <c r="X18" s="626">
        <v>335</v>
      </c>
      <c r="Y18" s="293">
        <v>335</v>
      </c>
      <c r="AA18" s="415">
        <f t="shared" si="0"/>
        <v>0</v>
      </c>
      <c r="AB18" s="293">
        <f t="shared" si="1"/>
        <v>0</v>
      </c>
    </row>
    <row r="19" spans="1:28" ht="20.399999999999999" x14ac:dyDescent="0.3">
      <c r="A19" s="217">
        <f>'Unit Data from Audit Worksheet'!A21</f>
        <v>252</v>
      </c>
      <c r="B19" s="230" t="str">
        <f>'Unit Data from Audit Worksheet'!C21</f>
        <v>Net Position-Governmental Activities</v>
      </c>
      <c r="C19" s="216" t="str">
        <f>'Unit Data from Audit Worksheet'!D21</f>
        <v xml:space="preserve"> Total Net investment in capital assets</v>
      </c>
      <c r="D19" s="102"/>
      <c r="E19" s="236">
        <f>'Unit Data from Audit Worksheet'!F21</f>
        <v>0</v>
      </c>
      <c r="F19" s="229"/>
      <c r="G19" s="231"/>
      <c r="H19" s="228"/>
      <c r="I19" s="32"/>
      <c r="J19" s="227">
        <v>252</v>
      </c>
      <c r="K19" s="226" t="s">
        <v>95</v>
      </c>
      <c r="L19" s="296">
        <f t="shared" ref="L19:L37" si="3">IF(D19="",E19,D19)</f>
        <v>0</v>
      </c>
      <c r="O19" s="303" t="e">
        <f>'Unit Data from Audit Worksheet'!E21</f>
        <v>#N/A</v>
      </c>
      <c r="P19" s="201"/>
      <c r="X19" s="626">
        <v>252</v>
      </c>
      <c r="Y19" s="293">
        <v>252</v>
      </c>
      <c r="AA19" s="415">
        <f t="shared" si="0"/>
        <v>0</v>
      </c>
      <c r="AB19" s="293">
        <f t="shared" si="1"/>
        <v>0</v>
      </c>
    </row>
    <row r="20" spans="1:28" ht="20.399999999999999" x14ac:dyDescent="0.3">
      <c r="A20" s="217">
        <f>'Unit Data from Audit Worksheet'!A22</f>
        <v>253</v>
      </c>
      <c r="B20" s="230" t="str">
        <f>'Unit Data from Audit Worksheet'!C22</f>
        <v>Net Position-Governmental Activities</v>
      </c>
      <c r="C20" s="216" t="str">
        <f>'Unit Data from Audit Worksheet'!D22</f>
        <v xml:space="preserve"> Total Net Position, Restricted</v>
      </c>
      <c r="D20" s="102"/>
      <c r="E20" s="236">
        <f>'Unit Data from Audit Worksheet'!F22</f>
        <v>0</v>
      </c>
      <c r="F20" s="229"/>
      <c r="G20" s="231"/>
      <c r="H20" s="228"/>
      <c r="I20" s="32"/>
      <c r="J20" s="227">
        <v>253</v>
      </c>
      <c r="K20" s="226" t="s">
        <v>96</v>
      </c>
      <c r="L20" s="296">
        <f t="shared" si="3"/>
        <v>0</v>
      </c>
      <c r="O20" s="303" t="e">
        <f>'Unit Data from Audit Worksheet'!E22</f>
        <v>#N/A</v>
      </c>
      <c r="P20" s="201"/>
      <c r="X20" s="626">
        <v>253</v>
      </c>
      <c r="Y20" s="293">
        <v>253</v>
      </c>
      <c r="AA20" s="415">
        <f t="shared" si="0"/>
        <v>0</v>
      </c>
      <c r="AB20" s="293">
        <f t="shared" si="1"/>
        <v>0</v>
      </c>
    </row>
    <row r="21" spans="1:28" ht="73.5" customHeight="1" x14ac:dyDescent="0.3">
      <c r="A21" s="217">
        <f>'Unit Data from Audit Worksheet'!A23</f>
        <v>254</v>
      </c>
      <c r="B21" s="230" t="str">
        <f>'Unit Data from Audit Worksheet'!C23</f>
        <v>Net Position-Governmental Activities</v>
      </c>
      <c r="C21" s="216" t="str">
        <f>'Unit Data from Audit Worksheet'!D23</f>
        <v>Total Net Position, Unrestricted - enter negative unrestricted net position as a negative)</v>
      </c>
      <c r="D21" s="102"/>
      <c r="E21" s="236">
        <f>'Unit Data from Audit Worksheet'!F23</f>
        <v>0</v>
      </c>
      <c r="F21" s="229">
        <f>IF((L7-L17-L19-L20-L21)=0,,"Error: Total assets and deferred outflows less total liabilities and deferred inflows do not equal total net position accts 385-338-252-253-254")</f>
        <v>0</v>
      </c>
      <c r="G21" s="83">
        <f>+L7-L17-L19-L20-L21</f>
        <v>0</v>
      </c>
      <c r="H21" s="228"/>
      <c r="I21" s="32"/>
      <c r="J21" s="227">
        <v>254</v>
      </c>
      <c r="K21" s="226" t="s">
        <v>97</v>
      </c>
      <c r="L21" s="296">
        <f t="shared" si="3"/>
        <v>0</v>
      </c>
      <c r="O21" s="303" t="e">
        <f>'Unit Data from Audit Worksheet'!E23</f>
        <v>#N/A</v>
      </c>
      <c r="P21" s="201"/>
      <c r="X21" s="626">
        <v>254</v>
      </c>
      <c r="Y21" s="293">
        <v>254</v>
      </c>
      <c r="AA21" s="415">
        <f t="shared" si="0"/>
        <v>0</v>
      </c>
      <c r="AB21" s="293">
        <f t="shared" si="1"/>
        <v>0</v>
      </c>
    </row>
    <row r="22" spans="1:28" ht="51.75" customHeight="1" x14ac:dyDescent="0.3">
      <c r="A22" s="217">
        <f>'Unit Data from Audit Worksheet'!A25</f>
        <v>502</v>
      </c>
      <c r="B22" s="230" t="str">
        <f>'Unit Data from Audit Worksheet'!C25</f>
        <v>Net Position-Business Activities</v>
      </c>
      <c r="C22" s="216" t="str">
        <f>'Unit Data from Audit Worksheet'!D25</f>
        <v xml:space="preserve">All unrestricted Cash and investments. 
Exclude restricted cash and cash held by a third party. </v>
      </c>
      <c r="D22" s="102"/>
      <c r="E22" s="236">
        <f>'Unit Data from Audit Worksheet'!F25</f>
        <v>0</v>
      </c>
      <c r="F22" s="229">
        <f>IF(L22&lt;0,"Error: Number is normally positive.",)</f>
        <v>0</v>
      </c>
      <c r="G22" s="231"/>
      <c r="H22" s="228"/>
      <c r="I22" s="32"/>
      <c r="J22" s="227">
        <v>502</v>
      </c>
      <c r="K22" s="226" t="s">
        <v>177</v>
      </c>
      <c r="L22" s="296">
        <f t="shared" si="3"/>
        <v>0</v>
      </c>
      <c r="P22" s="201"/>
      <c r="X22" s="626">
        <v>502</v>
      </c>
      <c r="Y22" s="293">
        <v>502</v>
      </c>
      <c r="AA22" s="415">
        <f t="shared" si="0"/>
        <v>0</v>
      </c>
      <c r="AB22" s="293">
        <f t="shared" si="1"/>
        <v>0</v>
      </c>
    </row>
    <row r="23" spans="1:28" ht="40.5" customHeight="1" x14ac:dyDescent="0.3">
      <c r="A23" s="217">
        <f>'Unit Data from Audit Worksheet'!A26</f>
        <v>503</v>
      </c>
      <c r="B23" s="230" t="str">
        <f>'Unit Data from Audit Worksheet'!C26</f>
        <v>Net Position-Business Activities</v>
      </c>
      <c r="C23" s="216" t="str">
        <f>'Unit Data from Audit Worksheet'!D26</f>
        <v>All restricted Cash and investments</v>
      </c>
      <c r="D23" s="102"/>
      <c r="E23" s="236">
        <f>'Unit Data from Audit Worksheet'!F26</f>
        <v>0</v>
      </c>
      <c r="F23" s="229">
        <f>IF(L23&lt;0,"Error: Number is normally positive.",)</f>
        <v>0</v>
      </c>
      <c r="G23" s="231"/>
      <c r="H23" s="228"/>
      <c r="I23" s="32"/>
      <c r="J23" s="227">
        <v>503</v>
      </c>
      <c r="K23" s="226" t="s">
        <v>178</v>
      </c>
      <c r="L23" s="296">
        <f t="shared" si="3"/>
        <v>0</v>
      </c>
      <c r="P23" s="201"/>
      <c r="X23" s="626">
        <v>503</v>
      </c>
      <c r="Y23" s="293">
        <v>503</v>
      </c>
      <c r="AA23" s="415">
        <f t="shared" si="0"/>
        <v>0</v>
      </c>
      <c r="AB23" s="293">
        <f t="shared" si="1"/>
        <v>0</v>
      </c>
    </row>
    <row r="24" spans="1:28" ht="39" customHeight="1" x14ac:dyDescent="0.3">
      <c r="A24" s="217">
        <f>'Unit Data from Audit Worksheet'!A28</f>
        <v>344</v>
      </c>
      <c r="B24" s="230" t="str">
        <f>'Unit Data from Audit Worksheet'!C28</f>
        <v>Statement of Activities - Governmental</v>
      </c>
      <c r="C24" s="216" t="str">
        <f>'Unit Data from Audit Worksheet'!D28</f>
        <v xml:space="preserve">Total Interest expense on Long-Term Debt </v>
      </c>
      <c r="D24" s="102"/>
      <c r="E24" s="236">
        <f>'Unit Data from Audit Worksheet'!F28</f>
        <v>0</v>
      </c>
      <c r="F24" s="229">
        <f>IF(L24&lt;0,"Error: Enter as a positive.",)</f>
        <v>0</v>
      </c>
      <c r="G24" s="231"/>
      <c r="H24" s="228"/>
      <c r="I24" s="32"/>
      <c r="J24" s="227">
        <v>344</v>
      </c>
      <c r="K24" s="226" t="s">
        <v>179</v>
      </c>
      <c r="L24" s="296">
        <f t="shared" si="3"/>
        <v>0</v>
      </c>
      <c r="P24" s="201"/>
      <c r="X24" s="626">
        <v>344</v>
      </c>
      <c r="Y24" s="293">
        <v>344</v>
      </c>
      <c r="AA24" s="415">
        <f t="shared" si="0"/>
        <v>0</v>
      </c>
      <c r="AB24" s="293">
        <f t="shared" si="1"/>
        <v>0</v>
      </c>
    </row>
    <row r="25" spans="1:28" ht="39" customHeight="1" x14ac:dyDescent="0.3">
      <c r="A25" s="217">
        <f>'Unit Data from Audit Worksheet'!A29</f>
        <v>388</v>
      </c>
      <c r="B25" s="230" t="str">
        <f>'Unit Data from Audit Worksheet'!C29</f>
        <v>Statement of Activities - Governmental</v>
      </c>
      <c r="C25" s="216" t="str">
        <f>'Unit Data from Audit Worksheet'!D29</f>
        <v>Total Expenses</v>
      </c>
      <c r="D25" s="102"/>
      <c r="E25" s="236">
        <f>'Unit Data from Audit Worksheet'!F29</f>
        <v>0</v>
      </c>
      <c r="F25" s="229">
        <f t="shared" ref="F25:F30" si="4">IF(L25&lt;0,"Error: Number is normally positive.",)</f>
        <v>0</v>
      </c>
      <c r="G25" s="231"/>
      <c r="H25" s="228"/>
      <c r="I25" s="32"/>
      <c r="J25" s="227">
        <v>388</v>
      </c>
      <c r="K25" s="226" t="s">
        <v>180</v>
      </c>
      <c r="L25" s="296">
        <f t="shared" si="3"/>
        <v>0</v>
      </c>
      <c r="P25" s="201"/>
      <c r="X25" s="626">
        <v>388</v>
      </c>
      <c r="Y25" s="293">
        <v>388</v>
      </c>
      <c r="AA25" s="415">
        <f t="shared" si="0"/>
        <v>0</v>
      </c>
      <c r="AB25" s="293">
        <f t="shared" si="1"/>
        <v>0</v>
      </c>
    </row>
    <row r="26" spans="1:28" ht="39" customHeight="1" x14ac:dyDescent="0.3">
      <c r="A26" s="217">
        <f>'Unit Data from Audit Worksheet'!A30</f>
        <v>339</v>
      </c>
      <c r="B26" s="230" t="str">
        <f>'Unit Data from Audit Worksheet'!C30</f>
        <v>Statement of Activities - Governmental</v>
      </c>
      <c r="C26" s="216" t="str">
        <f>'Unit Data from Audit Worksheet'!D30</f>
        <v xml:space="preserve">Charges for services </v>
      </c>
      <c r="D26" s="102"/>
      <c r="E26" s="236">
        <f>'Unit Data from Audit Worksheet'!F30</f>
        <v>0</v>
      </c>
      <c r="F26" s="229">
        <f t="shared" si="4"/>
        <v>0</v>
      </c>
      <c r="G26" s="231"/>
      <c r="H26" s="228"/>
      <c r="I26" s="32"/>
      <c r="J26" s="227">
        <v>339</v>
      </c>
      <c r="K26" s="226" t="s">
        <v>181</v>
      </c>
      <c r="L26" s="296">
        <f t="shared" si="3"/>
        <v>0</v>
      </c>
      <c r="P26" s="201"/>
      <c r="X26" s="626">
        <v>339</v>
      </c>
      <c r="Y26" s="293">
        <v>339</v>
      </c>
      <c r="AA26" s="415">
        <f t="shared" si="0"/>
        <v>0</v>
      </c>
      <c r="AB26" s="293">
        <f t="shared" si="1"/>
        <v>0</v>
      </c>
    </row>
    <row r="27" spans="1:28" ht="39" customHeight="1" x14ac:dyDescent="0.3">
      <c r="A27" s="217">
        <f>'Unit Data from Audit Worksheet'!A31</f>
        <v>504</v>
      </c>
      <c r="B27" s="230" t="str">
        <f>'Unit Data from Audit Worksheet'!C31</f>
        <v>Statement of Activities - Governmental</v>
      </c>
      <c r="C27" s="216" t="str">
        <f>'Unit Data from Audit Worksheet'!D31</f>
        <v>Operating grants and contributions</v>
      </c>
      <c r="D27" s="102"/>
      <c r="E27" s="236">
        <f>'Unit Data from Audit Worksheet'!F31</f>
        <v>0</v>
      </c>
      <c r="F27" s="229">
        <f t="shared" si="4"/>
        <v>0</v>
      </c>
      <c r="G27" s="231"/>
      <c r="H27" s="228"/>
      <c r="I27" s="32"/>
      <c r="J27" s="227">
        <v>504</v>
      </c>
      <c r="K27" s="226" t="s">
        <v>182</v>
      </c>
      <c r="L27" s="296">
        <f t="shared" si="3"/>
        <v>0</v>
      </c>
      <c r="P27" s="201"/>
      <c r="X27" s="626">
        <v>504</v>
      </c>
      <c r="Y27" s="293">
        <v>504</v>
      </c>
      <c r="AA27" s="415">
        <f t="shared" si="0"/>
        <v>0</v>
      </c>
      <c r="AB27" s="293">
        <f t="shared" si="1"/>
        <v>0</v>
      </c>
    </row>
    <row r="28" spans="1:28" ht="39" customHeight="1" x14ac:dyDescent="0.3">
      <c r="A28" s="217">
        <f>'Unit Data from Audit Worksheet'!A32</f>
        <v>505</v>
      </c>
      <c r="B28" s="230" t="str">
        <f>'Unit Data from Audit Worksheet'!C32</f>
        <v>Statement of Activities - Governmental</v>
      </c>
      <c r="C28" s="216" t="str">
        <f>'Unit Data from Audit Worksheet'!D32</f>
        <v>Capital grants and contributions</v>
      </c>
      <c r="D28" s="102"/>
      <c r="E28" s="236">
        <f>'Unit Data from Audit Worksheet'!F32</f>
        <v>0</v>
      </c>
      <c r="F28" s="229">
        <f t="shared" si="4"/>
        <v>0</v>
      </c>
      <c r="G28" s="231"/>
      <c r="H28" s="228"/>
      <c r="I28" s="32"/>
      <c r="J28" s="227">
        <v>505</v>
      </c>
      <c r="K28" s="226" t="s">
        <v>183</v>
      </c>
      <c r="L28" s="296">
        <f t="shared" si="3"/>
        <v>0</v>
      </c>
      <c r="P28" s="201"/>
      <c r="X28" s="626">
        <v>505</v>
      </c>
      <c r="Y28" s="293">
        <v>505</v>
      </c>
      <c r="AA28" s="415">
        <f t="shared" si="0"/>
        <v>0</v>
      </c>
      <c r="AB28" s="293">
        <f t="shared" si="1"/>
        <v>0</v>
      </c>
    </row>
    <row r="29" spans="1:28" ht="82.5" customHeight="1" x14ac:dyDescent="0.3">
      <c r="A29" s="217">
        <f>'Unit Data from Audit Worksheet'!A33</f>
        <v>341</v>
      </c>
      <c r="B29" s="230" t="str">
        <f>'Unit Data from Audit Worksheet'!C33</f>
        <v>Statement of Activities - Governmental</v>
      </c>
      <c r="C29" s="216" t="str">
        <f>'Unit Data from Audit Worksheet'!D33</f>
        <v>Total General revenues
Exclude: transfers-in or out,
                 special items,
                 extraordinary amounts</v>
      </c>
      <c r="D29" s="102"/>
      <c r="E29" s="236">
        <f>'Unit Data from Audit Worksheet'!F33</f>
        <v>0</v>
      </c>
      <c r="F29" s="229">
        <f t="shared" si="4"/>
        <v>0</v>
      </c>
      <c r="G29" s="231"/>
      <c r="H29" s="228"/>
      <c r="I29" s="32"/>
      <c r="J29" s="227">
        <v>341</v>
      </c>
      <c r="K29" s="226" t="s">
        <v>184</v>
      </c>
      <c r="L29" s="296">
        <f t="shared" si="3"/>
        <v>0</v>
      </c>
      <c r="P29" s="201"/>
      <c r="X29" s="626">
        <v>341</v>
      </c>
      <c r="Y29" s="293">
        <v>341</v>
      </c>
      <c r="AA29" s="415">
        <f t="shared" si="0"/>
        <v>0</v>
      </c>
      <c r="AB29" s="293">
        <f t="shared" si="1"/>
        <v>0</v>
      </c>
    </row>
    <row r="30" spans="1:28" ht="82.5" customHeight="1" x14ac:dyDescent="0.3">
      <c r="A30" s="217">
        <f>'Unit Data from Audit Worksheet'!A34</f>
        <v>386</v>
      </c>
      <c r="B30" s="230" t="str">
        <f>'Unit Data from Audit Worksheet'!C34</f>
        <v>Statement of Activities - Governmental</v>
      </c>
      <c r="C30" s="216" t="str">
        <f>'Unit Data from Audit Worksheet'!D34</f>
        <v>Total Transfers in    (Preference is that transfers-in  are not netted against transfers-out)</v>
      </c>
      <c r="D30" s="102"/>
      <c r="E30" s="236">
        <f>'Unit Data from Audit Worksheet'!F34</f>
        <v>0</v>
      </c>
      <c r="F30" s="229">
        <f t="shared" si="4"/>
        <v>0</v>
      </c>
      <c r="G30" s="231"/>
      <c r="H30" s="228"/>
      <c r="I30" s="32"/>
      <c r="J30" s="227">
        <v>386</v>
      </c>
      <c r="K30" s="226" t="s">
        <v>185</v>
      </c>
      <c r="L30" s="296">
        <f t="shared" si="3"/>
        <v>0</v>
      </c>
      <c r="P30" s="201"/>
      <c r="X30" s="626">
        <v>386</v>
      </c>
      <c r="Y30" s="293">
        <v>386</v>
      </c>
      <c r="AA30" s="415">
        <f t="shared" si="0"/>
        <v>0</v>
      </c>
      <c r="AB30" s="293">
        <f t="shared" si="1"/>
        <v>0</v>
      </c>
    </row>
    <row r="31" spans="1:28" ht="82.5" customHeight="1" x14ac:dyDescent="0.3">
      <c r="A31" s="217">
        <f>'Unit Data from Audit Worksheet'!A35</f>
        <v>387</v>
      </c>
      <c r="B31" s="230" t="str">
        <f>'Unit Data from Audit Worksheet'!C35</f>
        <v>Statement of Activities - Governmental</v>
      </c>
      <c r="C31" s="216" t="str">
        <f>'Unit Data from Audit Worksheet'!D35</f>
        <v>Total Transfers out    (Preference is that transfers-in  are not netted against transfers-out)</v>
      </c>
      <c r="D31" s="102"/>
      <c r="E31" s="236">
        <f>'Unit Data from Audit Worksheet'!F35</f>
        <v>0</v>
      </c>
      <c r="F31" s="229">
        <f>IF(L31&lt;0,"Error: Enter as a positive.",)</f>
        <v>0</v>
      </c>
      <c r="G31" s="231"/>
      <c r="H31" s="228"/>
      <c r="I31" s="32"/>
      <c r="J31" s="227">
        <v>387</v>
      </c>
      <c r="K31" s="226" t="s">
        <v>186</v>
      </c>
      <c r="L31" s="296">
        <f t="shared" si="3"/>
        <v>0</v>
      </c>
      <c r="P31" s="201"/>
      <c r="X31" s="626">
        <v>387</v>
      </c>
      <c r="Y31" s="293">
        <v>387</v>
      </c>
      <c r="AA31" s="415">
        <f t="shared" si="0"/>
        <v>0</v>
      </c>
      <c r="AB31" s="293">
        <f t="shared" si="1"/>
        <v>0</v>
      </c>
    </row>
    <row r="32" spans="1:28" ht="82.5" customHeight="1" x14ac:dyDescent="0.3">
      <c r="A32" s="217">
        <f>'Unit Data from Audit Worksheet'!A36</f>
        <v>389</v>
      </c>
      <c r="B32" s="230" t="str">
        <f>'Unit Data from Audit Worksheet'!C36</f>
        <v>Statement of Activities - Governmental</v>
      </c>
      <c r="C32" s="216" t="str">
        <f>'Unit Data from Audit Worksheet'!D36</f>
        <v>Total Special and Extraordinary items.    (Amounts that increase net position are recorded as positive and amounts that decrease net position are recorded as negative)</v>
      </c>
      <c r="D32" s="102"/>
      <c r="E32" s="236">
        <f>'Unit Data from Audit Worksheet'!F36</f>
        <v>0</v>
      </c>
      <c r="F32" s="229"/>
      <c r="G32" s="231"/>
      <c r="H32" s="228"/>
      <c r="I32" s="32"/>
      <c r="J32" s="227">
        <v>389</v>
      </c>
      <c r="K32" s="226" t="s">
        <v>187</v>
      </c>
      <c r="L32" s="296">
        <f t="shared" si="3"/>
        <v>0</v>
      </c>
      <c r="N32" s="304"/>
      <c r="P32" s="201"/>
      <c r="X32" s="626">
        <v>389</v>
      </c>
      <c r="Y32" s="293">
        <v>389</v>
      </c>
      <c r="AA32" s="415">
        <f t="shared" si="0"/>
        <v>0</v>
      </c>
      <c r="AB32" s="293">
        <f t="shared" si="1"/>
        <v>0</v>
      </c>
    </row>
    <row r="33" spans="1:28" ht="79.5" customHeight="1" x14ac:dyDescent="0.3">
      <c r="A33" s="217">
        <f>'Unit Data from Audit Worksheet'!A37</f>
        <v>255</v>
      </c>
      <c r="B33" s="230" t="str">
        <f>'Unit Data from Audit Worksheet'!C37</f>
        <v>Statement of Activities - Governmental</v>
      </c>
      <c r="C33" s="216" t="str">
        <f>'Unit Data from Audit Worksheet'!D37</f>
        <v>Total Change in net position - (Increase in net position is recorded as a positive and a decrease in net position is recorded as a negative)</v>
      </c>
      <c r="D33" s="102"/>
      <c r="E33" s="236">
        <f>'Unit Data from Audit Worksheet'!F37</f>
        <v>0</v>
      </c>
      <c r="F33" s="229">
        <f>IF((L26+L27+L28+L29+L30-L31+L32-L25-L33)=0,,"Total revenues less total expenses do not equal total change in net position. Acct 339+504+505+341+386-387+389-388-255=0")</f>
        <v>0</v>
      </c>
      <c r="G33" s="84">
        <f>L26+L27+L28+L29+L30-L31+L32-L25-L33</f>
        <v>0</v>
      </c>
      <c r="H33" s="228"/>
      <c r="I33" s="32"/>
      <c r="J33" s="227">
        <v>255</v>
      </c>
      <c r="K33" s="226" t="s">
        <v>188</v>
      </c>
      <c r="L33" s="296">
        <f t="shared" si="3"/>
        <v>0</v>
      </c>
      <c r="O33" s="303" t="e">
        <f>'Unit Data from Audit Worksheet'!E37</f>
        <v>#N/A</v>
      </c>
      <c r="P33" s="201"/>
      <c r="X33" s="626">
        <v>255</v>
      </c>
      <c r="Y33" s="293">
        <v>255</v>
      </c>
      <c r="AA33" s="415">
        <f t="shared" si="0"/>
        <v>0</v>
      </c>
      <c r="AB33" s="293">
        <f t="shared" si="1"/>
        <v>0</v>
      </c>
    </row>
    <row r="34" spans="1:28" ht="89.25" customHeight="1" x14ac:dyDescent="0.3">
      <c r="A34" s="217">
        <f>'Unit Data from Audit Worksheet'!A38</f>
        <v>376</v>
      </c>
      <c r="B34" s="230" t="str">
        <f>'Unit Data from Audit Worksheet'!C38</f>
        <v>Statement of Activities - Governmental</v>
      </c>
      <c r="C34" s="216" t="str">
        <f>'Unit Data from Audit Worksheet'!D38</f>
        <v>Any adjustment to beginning net position including rounding, prior period adjustments and restatements.   (Increases to net position are positive; decreases to net position are negative)</v>
      </c>
      <c r="D34" s="102"/>
      <c r="E34" s="236">
        <f>'Unit Data from Audit Worksheet'!F38</f>
        <v>0</v>
      </c>
      <c r="F34" s="80" t="e">
        <f>IF(L19+L20+L21-L33-L34=O19+O20+O21,,"Beginning Balance does not agree with our records acct (252+253+254-255-376=PY252+PY253+PY254)")</f>
        <v>#N/A</v>
      </c>
      <c r="G34" s="85" t="e">
        <f>L19+L20+L21-L33-L34-(O19+O20+O21)</f>
        <v>#N/A</v>
      </c>
      <c r="H34" s="228" t="str">
        <f>'Unit Data from Audit Worksheet'!I38</f>
        <v>Please do not enter prior's years beginning balance as an adjustment in column F to balance.  Column F is only for year 2021-2022 adjustments.</v>
      </c>
      <c r="I34" s="32"/>
      <c r="J34" s="227">
        <v>376</v>
      </c>
      <c r="K34" s="226" t="s">
        <v>100</v>
      </c>
      <c r="L34" s="296">
        <f t="shared" si="3"/>
        <v>0</v>
      </c>
      <c r="O34" s="303" t="e">
        <f>'Unit Data from Audit Worksheet'!E38</f>
        <v>#N/A</v>
      </c>
      <c r="P34" s="201"/>
      <c r="R34" s="413"/>
      <c r="S34" s="413"/>
      <c r="T34" s="413"/>
      <c r="U34" s="413"/>
      <c r="V34" s="413"/>
      <c r="W34" s="413"/>
      <c r="X34" s="626">
        <v>376</v>
      </c>
      <c r="Y34" s="293">
        <v>376</v>
      </c>
      <c r="Z34" s="413"/>
      <c r="AA34" s="415">
        <f t="shared" si="0"/>
        <v>0</v>
      </c>
      <c r="AB34" s="293">
        <f t="shared" si="1"/>
        <v>0</v>
      </c>
    </row>
    <row r="35" spans="1:28" ht="157.5" customHeight="1" x14ac:dyDescent="0.3">
      <c r="A35" s="217">
        <f>'Unit Data from Audit Worksheet'!A39</f>
        <v>597</v>
      </c>
      <c r="B35" s="230" t="str">
        <f>'Unit Data from Audit Worksheet'!C39</f>
        <v>Statement of Activities                               (all governmental and business funds)</v>
      </c>
      <c r="C35" s="216"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2"/>
      <c r="E35" s="236">
        <f>'Unit Data from Audit Worksheet'!F39</f>
        <v>0</v>
      </c>
      <c r="F35" s="229">
        <f>IF(L35&lt;0,"Error: Number is normally positive.",)</f>
        <v>0</v>
      </c>
      <c r="G35" s="231"/>
      <c r="H35" s="228"/>
      <c r="I35" s="32"/>
      <c r="J35" s="227">
        <v>597</v>
      </c>
      <c r="K35" s="226" t="s">
        <v>339</v>
      </c>
      <c r="L35" s="296">
        <f t="shared" si="3"/>
        <v>0</v>
      </c>
      <c r="O35" s="303"/>
      <c r="P35" s="201"/>
      <c r="R35" s="413"/>
      <c r="S35" s="413"/>
      <c r="T35" s="413"/>
      <c r="U35" s="413"/>
      <c r="V35" s="413"/>
      <c r="W35" s="413"/>
      <c r="X35" s="626">
        <v>597</v>
      </c>
      <c r="Y35" s="293">
        <v>597</v>
      </c>
      <c r="Z35" s="413"/>
      <c r="AA35" s="415">
        <f t="shared" si="0"/>
        <v>0</v>
      </c>
      <c r="AB35" s="293">
        <f t="shared" si="1"/>
        <v>0</v>
      </c>
    </row>
    <row r="36" spans="1:28" ht="90" customHeight="1" x14ac:dyDescent="0.3">
      <c r="A36" s="217">
        <f>'Unit Data from Audit Worksheet'!A41</f>
        <v>592</v>
      </c>
      <c r="B36" s="230" t="str">
        <f>'Unit Data from Audit Worksheet'!C41</f>
        <v>Statement of Activities - Business Activities</v>
      </c>
      <c r="C36" s="216" t="str">
        <f>'Unit Data from Audit Worksheet'!D41</f>
        <v>Total Change in net position Business Type 
(Increase in net position is recorded as a positive and a decrease in net position is recorded as a negative)</v>
      </c>
      <c r="D36" s="102"/>
      <c r="E36" s="236">
        <f>'Unit Data from Audit Worksheet'!F41</f>
        <v>0</v>
      </c>
      <c r="F36" s="229"/>
      <c r="G36" s="231"/>
      <c r="H36" s="228"/>
      <c r="I36" s="32"/>
      <c r="J36" s="227">
        <v>592</v>
      </c>
      <c r="K36" s="226" t="s">
        <v>334</v>
      </c>
      <c r="L36" s="296">
        <f t="shared" si="3"/>
        <v>0</v>
      </c>
      <c r="O36" s="303"/>
      <c r="P36" s="201"/>
      <c r="R36" s="413"/>
      <c r="S36" s="413"/>
      <c r="T36" s="413"/>
      <c r="U36" s="413"/>
      <c r="V36" s="413"/>
      <c r="W36" s="413"/>
      <c r="X36" s="626">
        <v>592</v>
      </c>
      <c r="Y36" s="293">
        <v>592</v>
      </c>
      <c r="Z36" s="413"/>
      <c r="AA36" s="415">
        <f t="shared" si="0"/>
        <v>0</v>
      </c>
      <c r="AB36" s="293">
        <f t="shared" si="1"/>
        <v>0</v>
      </c>
    </row>
    <row r="37" spans="1:28" ht="66" customHeight="1" x14ac:dyDescent="0.3">
      <c r="A37" s="217">
        <f>'Unit Data from Audit Worksheet'!A42</f>
        <v>591</v>
      </c>
      <c r="B37" s="230" t="str">
        <f>'Unit Data from Audit Worksheet'!C42</f>
        <v>Statement of Activities - Business Activities</v>
      </c>
      <c r="C37" s="216" t="str">
        <f>'Unit Data from Audit Worksheet'!D42</f>
        <v>Total Expenses - Exclude Transfers</v>
      </c>
      <c r="D37" s="102"/>
      <c r="E37" s="236">
        <f>'Unit Data from Audit Worksheet'!F42</f>
        <v>0</v>
      </c>
      <c r="F37" s="229">
        <f>IF(L37&lt;0,"Error: Enter as a positive.",)</f>
        <v>0</v>
      </c>
      <c r="G37" s="231"/>
      <c r="H37" s="228"/>
      <c r="I37" s="32"/>
      <c r="J37" s="227">
        <v>591</v>
      </c>
      <c r="K37" s="226" t="s">
        <v>333</v>
      </c>
      <c r="L37" s="296">
        <f t="shared" si="3"/>
        <v>0</v>
      </c>
      <c r="O37" s="303"/>
      <c r="P37" s="201"/>
      <c r="R37" s="413"/>
      <c r="S37" s="413"/>
      <c r="T37" s="413"/>
      <c r="U37" s="413"/>
      <c r="V37" s="413"/>
      <c r="W37" s="413"/>
      <c r="X37" s="626">
        <v>591</v>
      </c>
      <c r="Y37" s="293">
        <v>591</v>
      </c>
      <c r="Z37" s="413"/>
      <c r="AA37" s="415">
        <f t="shared" si="0"/>
        <v>0</v>
      </c>
      <c r="AB37" s="293">
        <f t="shared" si="1"/>
        <v>0</v>
      </c>
    </row>
    <row r="38" spans="1:28" ht="54" customHeight="1" x14ac:dyDescent="0.3">
      <c r="A38" s="217">
        <f>'Unit Data from Audit Worksheet'!A44</f>
        <v>506</v>
      </c>
      <c r="B38" s="47" t="str">
        <f>'Unit Data from Audit Worksheet'!C44</f>
        <v>General Fund-Balance Sheet</v>
      </c>
      <c r="C38" s="305" t="str">
        <f>'Unit Data from Audit Worksheet'!D44</f>
        <v xml:space="preserve">All unrestricted cash and investments.  
Exclude restricted cash and cash held by a third party. </v>
      </c>
      <c r="D38" s="102"/>
      <c r="E38" s="144">
        <f>'Unit Data from Audit Worksheet'!F44</f>
        <v>0</v>
      </c>
      <c r="F38" s="31">
        <f>IF(L38&lt;0,"Error: Number is normally positive.",)</f>
        <v>0</v>
      </c>
      <c r="G38" s="66"/>
      <c r="H38" s="228"/>
      <c r="I38" s="32"/>
      <c r="J38" s="35">
        <v>506</v>
      </c>
      <c r="K38" s="226" t="s">
        <v>189</v>
      </c>
      <c r="L38" s="306">
        <f t="shared" ref="L38:L51" si="5">IF(D38="",E38,D38)</f>
        <v>0</v>
      </c>
      <c r="P38" s="202"/>
      <c r="X38" s="626">
        <v>506</v>
      </c>
      <c r="Y38" s="293">
        <v>506</v>
      </c>
      <c r="AA38" s="415">
        <f t="shared" si="0"/>
        <v>0</v>
      </c>
      <c r="AB38" s="293">
        <f t="shared" si="1"/>
        <v>0</v>
      </c>
    </row>
    <row r="39" spans="1:28" ht="45.75" customHeight="1" x14ac:dyDescent="0.3">
      <c r="A39" s="217">
        <f>'Unit Data from Audit Worksheet'!A45</f>
        <v>536</v>
      </c>
      <c r="B39" s="47" t="str">
        <f>'Unit Data from Audit Worksheet'!C45</f>
        <v>General Fund-Balance Sheet</v>
      </c>
      <c r="C39" s="305" t="str">
        <f>'Unit Data from Audit Worksheet'!D45</f>
        <v>All restricted cash and investments</v>
      </c>
      <c r="D39" s="102"/>
      <c r="E39" s="144">
        <f>'Unit Data from Audit Worksheet'!F45</f>
        <v>0</v>
      </c>
      <c r="F39" s="31">
        <f>IF(L39&lt;0,"Error: Number is normally positive.",)</f>
        <v>0</v>
      </c>
      <c r="G39" s="66"/>
      <c r="H39" s="228"/>
      <c r="I39" s="32"/>
      <c r="J39" s="35">
        <v>536</v>
      </c>
      <c r="K39" s="226" t="s">
        <v>190</v>
      </c>
      <c r="L39" s="306">
        <f t="shared" si="5"/>
        <v>0</v>
      </c>
      <c r="P39" s="203"/>
      <c r="Q39" s="300"/>
      <c r="S39" s="299"/>
      <c r="T39" s="299"/>
      <c r="U39" s="299"/>
      <c r="V39" s="299"/>
      <c r="W39" s="18"/>
      <c r="X39" s="626">
        <v>536</v>
      </c>
      <c r="Y39" s="293">
        <v>536</v>
      </c>
      <c r="Z39" s="18"/>
      <c r="AA39" s="415">
        <f t="shared" si="0"/>
        <v>0</v>
      </c>
      <c r="AB39" s="293">
        <f t="shared" si="1"/>
        <v>0</v>
      </c>
    </row>
    <row r="40" spans="1:28" ht="56.25" customHeight="1" x14ac:dyDescent="0.3">
      <c r="A40" s="217">
        <f>'Unit Data from Audit Worksheet'!A46</f>
        <v>586</v>
      </c>
      <c r="B40" s="230" t="str">
        <f>'Unit Data from Audit Worksheet'!C46</f>
        <v>General Fund-Balance Sheet</v>
      </c>
      <c r="C40" s="216" t="str">
        <f>'Unit Data from Audit Worksheet'!D46</f>
        <v>Advance To: Interfund loan receivable-portion of repayment plan longer than 12 months</v>
      </c>
      <c r="D40" s="134"/>
      <c r="E40" s="236">
        <f>'Unit Data from Audit Worksheet'!F46</f>
        <v>0</v>
      </c>
      <c r="F40" s="229"/>
      <c r="G40" s="231"/>
      <c r="H40" s="228"/>
      <c r="I40" s="32"/>
      <c r="J40" s="227">
        <v>586</v>
      </c>
      <c r="K40" s="216" t="s">
        <v>318</v>
      </c>
      <c r="L40" s="296">
        <f t="shared" si="5"/>
        <v>0</v>
      </c>
      <c r="P40" s="203"/>
      <c r="Q40" s="300"/>
      <c r="S40" s="299"/>
      <c r="T40" s="299"/>
      <c r="U40" s="299"/>
      <c r="V40" s="299"/>
      <c r="W40" s="18"/>
      <c r="X40" s="626">
        <v>586</v>
      </c>
      <c r="Y40" s="293">
        <v>586</v>
      </c>
      <c r="Z40" s="18"/>
      <c r="AA40" s="415">
        <f t="shared" si="0"/>
        <v>0</v>
      </c>
      <c r="AB40" s="293">
        <f t="shared" si="1"/>
        <v>0</v>
      </c>
    </row>
    <row r="41" spans="1:28" ht="28.8" x14ac:dyDescent="0.3">
      <c r="A41" s="217">
        <f>'Unit Data from Audit Worksheet'!A47</f>
        <v>379</v>
      </c>
      <c r="B41" s="230" t="str">
        <f>'Unit Data from Audit Worksheet'!C47</f>
        <v>General Fund-Balance Sheet</v>
      </c>
      <c r="C41" s="216" t="str">
        <f>'Unit Data from Audit Worksheet'!D47</f>
        <v>Total Assets and deferred outflows</v>
      </c>
      <c r="D41" s="134"/>
      <c r="E41" s="236">
        <f>'Unit Data from Audit Worksheet'!F47</f>
        <v>0</v>
      </c>
      <c r="F41" s="77">
        <f>IF((L38+L39)&gt;L41,"Error: Please review accts (506+536)&gt;379",)</f>
        <v>0</v>
      </c>
      <c r="G41" s="231"/>
      <c r="H41" s="228"/>
      <c r="I41" s="32"/>
      <c r="J41" s="227">
        <v>379</v>
      </c>
      <c r="K41" s="226" t="s">
        <v>110</v>
      </c>
      <c r="L41" s="296">
        <f t="shared" si="5"/>
        <v>0</v>
      </c>
      <c r="P41" s="200"/>
      <c r="X41" s="626">
        <v>379</v>
      </c>
      <c r="Y41" s="293">
        <v>379</v>
      </c>
      <c r="AA41" s="415">
        <f t="shared" si="0"/>
        <v>0</v>
      </c>
      <c r="AB41" s="293">
        <f t="shared" si="1"/>
        <v>0</v>
      </c>
    </row>
    <row r="42" spans="1:28" ht="106.5" customHeight="1" x14ac:dyDescent="0.3">
      <c r="A42" s="217">
        <f>'Unit Data from Audit Worksheet'!A48</f>
        <v>368</v>
      </c>
      <c r="B42" s="230" t="str">
        <f>'Unit Data from Audit Worksheet'!C48</f>
        <v>General Fund-Balance Sheet</v>
      </c>
      <c r="C42" s="216" t="str">
        <f>'Unit Data from Audit Worksheet'!D48</f>
        <v>Total Liabilities payable from restricted assets (only complete if this is listed in your financial statements for the general fund and the auditor has listed the cash to be used to pay the liabilities as restricted)</v>
      </c>
      <c r="D42" s="134"/>
      <c r="E42" s="236">
        <f>'Unit Data from Audit Worksheet'!F48</f>
        <v>0</v>
      </c>
      <c r="F42" s="229">
        <f>IF(L42&lt;0,"Error: Enter as a positive.",)</f>
        <v>0</v>
      </c>
      <c r="G42" s="231"/>
      <c r="H42" s="228"/>
      <c r="I42" s="32"/>
      <c r="J42" s="227">
        <v>368</v>
      </c>
      <c r="K42" s="226" t="s">
        <v>191</v>
      </c>
      <c r="L42" s="296">
        <f t="shared" si="5"/>
        <v>0</v>
      </c>
      <c r="P42" s="201"/>
      <c r="S42" s="18"/>
      <c r="T42" s="18"/>
      <c r="U42" s="18"/>
      <c r="V42" s="18"/>
      <c r="X42" s="626">
        <v>368</v>
      </c>
      <c r="Y42" s="293">
        <v>368</v>
      </c>
      <c r="Z42" s="18"/>
      <c r="AA42" s="415">
        <f t="shared" si="0"/>
        <v>0</v>
      </c>
      <c r="AB42" s="293">
        <f t="shared" si="1"/>
        <v>0</v>
      </c>
    </row>
    <row r="43" spans="1:28" ht="90.75" customHeight="1" x14ac:dyDescent="0.3">
      <c r="A43" s="217">
        <f>'Unit Data from Audit Worksheet'!A49</f>
        <v>4</v>
      </c>
      <c r="B43" s="47" t="str">
        <f>'Unit Data from Audit Worksheet'!C49</f>
        <v>General Fund-Balance Sheet</v>
      </c>
      <c r="C43" s="305" t="str">
        <f>'Unit Data from Audit Worksheet'!D49</f>
        <v>Current Liabilities (as reported on the Balance Sheet)
Exclude all deferred inflows. 
Include advance from(long-term portion of interfund loans)</v>
      </c>
      <c r="D43" s="134"/>
      <c r="E43" s="144">
        <f>'Unit Data from Audit Worksheet'!F49</f>
        <v>0</v>
      </c>
      <c r="F43" s="31">
        <f t="shared" ref="F43:F52" si="6">IF(L43&lt;0,"Error: Enter as a positive.",)</f>
        <v>0</v>
      </c>
      <c r="G43" s="66"/>
      <c r="H43" s="228"/>
      <c r="I43" s="32"/>
      <c r="J43" s="35">
        <v>4</v>
      </c>
      <c r="K43" s="226" t="s">
        <v>111</v>
      </c>
      <c r="L43" s="306">
        <f t="shared" si="5"/>
        <v>0</v>
      </c>
      <c r="P43" s="201"/>
      <c r="S43" s="18"/>
      <c r="T43" s="18"/>
      <c r="U43" s="18"/>
      <c r="V43" s="18"/>
      <c r="X43" s="626">
        <v>4</v>
      </c>
      <c r="Y43" s="293">
        <v>4</v>
      </c>
      <c r="Z43" s="18"/>
      <c r="AA43" s="415">
        <f t="shared" si="0"/>
        <v>0</v>
      </c>
      <c r="AB43" s="293">
        <f t="shared" si="1"/>
        <v>0</v>
      </c>
    </row>
    <row r="44" spans="1:28" ht="131.25" customHeight="1" x14ac:dyDescent="0.3">
      <c r="A44" s="217">
        <f>'Unit Data from Audit Worksheet'!A50</f>
        <v>5</v>
      </c>
      <c r="B44" s="47" t="str">
        <f>'Unit Data from Audit Worksheet'!C50</f>
        <v>General Fund-Balance Sheet</v>
      </c>
      <c r="C44" s="305"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134"/>
      <c r="E44" s="144">
        <f>'Unit Data from Audit Worksheet'!F50</f>
        <v>0</v>
      </c>
      <c r="F44" s="31">
        <f t="shared" si="6"/>
        <v>0</v>
      </c>
      <c r="G44" s="66"/>
      <c r="H44" s="228"/>
      <c r="I44" s="32"/>
      <c r="J44" s="35">
        <v>5</v>
      </c>
      <c r="K44" s="226" t="s">
        <v>112</v>
      </c>
      <c r="L44" s="306">
        <f t="shared" si="5"/>
        <v>0</v>
      </c>
      <c r="P44" s="201"/>
      <c r="S44" s="18"/>
      <c r="T44" s="18"/>
      <c r="U44" s="18"/>
      <c r="V44" s="18"/>
      <c r="X44" s="626">
        <v>5</v>
      </c>
      <c r="Y44" s="293">
        <v>5</v>
      </c>
      <c r="Z44" s="18"/>
      <c r="AA44" s="415">
        <f t="shared" si="0"/>
        <v>0</v>
      </c>
      <c r="AB44" s="293">
        <f t="shared" si="1"/>
        <v>0</v>
      </c>
    </row>
    <row r="45" spans="1:28" ht="104.25" customHeight="1" x14ac:dyDescent="0.3">
      <c r="A45" s="217">
        <f>'Unit Data from Audit Worksheet'!A51</f>
        <v>380</v>
      </c>
      <c r="B45" s="230" t="str">
        <f>'Unit Data from Audit Worksheet'!C51</f>
        <v>General Fund-Balance Sheet</v>
      </c>
      <c r="C45" s="216" t="str">
        <f>'Unit Data from Audit Worksheet'!D51</f>
        <v>Total Deferred inflows not derived from cash receipts.  Deferred inflows on the face of the statements can include cash and non-cash.  You may have to refer to the note disclosure where the cash and non-cash is broken out.</v>
      </c>
      <c r="D45" s="134"/>
      <c r="E45" s="236">
        <f>'Unit Data from Audit Worksheet'!F51</f>
        <v>0</v>
      </c>
      <c r="F45" s="229">
        <f t="shared" si="6"/>
        <v>0</v>
      </c>
      <c r="G45" s="231"/>
      <c r="H45" s="228"/>
      <c r="I45" s="32"/>
      <c r="J45" s="227">
        <v>380</v>
      </c>
      <c r="K45" s="226" t="s">
        <v>113</v>
      </c>
      <c r="L45" s="296">
        <f t="shared" si="5"/>
        <v>0</v>
      </c>
      <c r="P45" s="201"/>
      <c r="X45" s="626">
        <v>380</v>
      </c>
      <c r="Y45" s="293">
        <v>380</v>
      </c>
      <c r="AA45" s="415">
        <f t="shared" si="0"/>
        <v>0</v>
      </c>
      <c r="AB45" s="293">
        <f t="shared" si="1"/>
        <v>0</v>
      </c>
    </row>
    <row r="46" spans="1:28" ht="41.25" customHeight="1" x14ac:dyDescent="0.3">
      <c r="A46" s="217">
        <f>'Unit Data from Audit Worksheet'!A52</f>
        <v>391</v>
      </c>
      <c r="B46" s="230" t="str">
        <f>'Unit Data from Audit Worksheet'!C52</f>
        <v>General Fund-Balance Sheet</v>
      </c>
      <c r="C46" s="216" t="str">
        <f>'Unit Data from Audit Worksheet'!D52</f>
        <v xml:space="preserve">Fund balance, Restricted for Stabilization by State Statute </v>
      </c>
      <c r="D46" s="134"/>
      <c r="E46" s="236">
        <f>'Unit Data from Audit Worksheet'!F52</f>
        <v>0</v>
      </c>
      <c r="F46" s="229">
        <f t="shared" si="6"/>
        <v>0</v>
      </c>
      <c r="G46" s="231"/>
      <c r="H46" s="228"/>
      <c r="I46" s="32"/>
      <c r="J46" s="227">
        <v>391</v>
      </c>
      <c r="K46" s="226" t="s">
        <v>192</v>
      </c>
      <c r="L46" s="296">
        <f t="shared" si="5"/>
        <v>0</v>
      </c>
      <c r="P46" s="201"/>
      <c r="X46" s="626">
        <v>391</v>
      </c>
      <c r="Y46" s="293">
        <v>391</v>
      </c>
      <c r="AA46" s="415">
        <f t="shared" si="0"/>
        <v>0</v>
      </c>
      <c r="AB46" s="293">
        <f t="shared" si="1"/>
        <v>0</v>
      </c>
    </row>
    <row r="47" spans="1:28" ht="28.8" x14ac:dyDescent="0.3">
      <c r="A47" s="217">
        <f>'Unit Data from Audit Worksheet'!A53</f>
        <v>7</v>
      </c>
      <c r="B47" s="47" t="str">
        <f>'Unit Data from Audit Worksheet'!C53</f>
        <v>General Fund-Balance Sheet</v>
      </c>
      <c r="C47" s="305" t="str">
        <f>'Unit Data from Audit Worksheet'!D53</f>
        <v>Fund balance, Nonspendable-  inventory/prepaids/etc.</v>
      </c>
      <c r="D47" s="134"/>
      <c r="E47" s="144">
        <f>'Unit Data from Audit Worksheet'!F53</f>
        <v>0</v>
      </c>
      <c r="F47" s="31">
        <f t="shared" si="6"/>
        <v>0</v>
      </c>
      <c r="G47" s="66"/>
      <c r="H47" s="228"/>
      <c r="I47" s="32"/>
      <c r="J47" s="35">
        <v>7</v>
      </c>
      <c r="K47" s="226" t="s">
        <v>193</v>
      </c>
      <c r="L47" s="306">
        <f t="shared" si="5"/>
        <v>0</v>
      </c>
      <c r="P47" s="201"/>
      <c r="X47" s="626">
        <v>7</v>
      </c>
      <c r="Y47" s="293">
        <v>7</v>
      </c>
      <c r="AA47" s="415">
        <f t="shared" si="0"/>
        <v>0</v>
      </c>
      <c r="AB47" s="293">
        <f t="shared" si="1"/>
        <v>0</v>
      </c>
    </row>
    <row r="48" spans="1:28" ht="89.25" customHeight="1" x14ac:dyDescent="0.3">
      <c r="A48" s="307">
        <f>'Unit Data from Audit Worksheet'!A54</f>
        <v>11</v>
      </c>
      <c r="B48" s="109" t="str">
        <f>'Unit Data from Audit Worksheet'!C54</f>
        <v>General Fund-Balance Sheet</v>
      </c>
      <c r="C48" s="298" t="str">
        <f>'Unit Data from Audit Worksheet'!D54</f>
        <v>Fund balance, Restricted for Streets (unspent Powell Bill balance).  You may have to refer to the note disclosure where restricted fund balance is described.</v>
      </c>
      <c r="D48" s="102"/>
      <c r="E48" s="145">
        <f>'Unit Data from Audit Worksheet'!F54</f>
        <v>0</v>
      </c>
      <c r="F48" s="103">
        <f t="shared" si="6"/>
        <v>0</v>
      </c>
      <c r="G48" s="104"/>
      <c r="H48" s="105"/>
      <c r="I48" s="32"/>
      <c r="J48" s="97">
        <v>11</v>
      </c>
      <c r="K48" s="38" t="s">
        <v>194</v>
      </c>
      <c r="L48" s="296">
        <f t="shared" si="5"/>
        <v>0</v>
      </c>
      <c r="P48" s="201"/>
      <c r="X48" s="626">
        <v>11</v>
      </c>
      <c r="Y48" s="293">
        <v>11</v>
      </c>
      <c r="AA48" s="415">
        <f t="shared" si="0"/>
        <v>0</v>
      </c>
      <c r="AB48" s="293">
        <f t="shared" si="1"/>
        <v>0</v>
      </c>
    </row>
    <row r="49" spans="1:28" s="18" customFormat="1" ht="48.75" customHeight="1" x14ac:dyDescent="0.3">
      <c r="A49" s="194">
        <f>'Unit Data from Audit Worksheet'!A55</f>
        <v>645</v>
      </c>
      <c r="B49" s="240" t="str">
        <f>'Unit Data from Audit Worksheet'!C55</f>
        <v>General Fund-Balance Sheet</v>
      </c>
      <c r="C49" s="194" t="str">
        <f>'Unit Data from Audit Worksheet'!D55</f>
        <v>Fund balance, Assigned (total of all assigned components)</v>
      </c>
      <c r="D49" s="108"/>
      <c r="E49" s="239">
        <f>'Unit Data from Audit Worksheet'!F55</f>
        <v>0</v>
      </c>
      <c r="F49" s="224">
        <f>IF(L49&lt;0,"Error: Enter as a positive.",)</f>
        <v>0</v>
      </c>
      <c r="G49" s="212"/>
      <c r="H49" s="224"/>
      <c r="I49" s="308"/>
      <c r="J49" s="223">
        <v>645</v>
      </c>
      <c r="K49" s="194" t="s">
        <v>384</v>
      </c>
      <c r="L49" s="309">
        <f t="shared" si="5"/>
        <v>0</v>
      </c>
      <c r="M49"/>
      <c r="N49" s="299"/>
      <c r="O49" s="299"/>
      <c r="P49" s="201"/>
      <c r="Q49" s="286"/>
      <c r="R49" s="3"/>
      <c r="S49" s="3"/>
      <c r="T49" s="3"/>
      <c r="U49" s="3"/>
      <c r="V49" s="3"/>
      <c r="W49" s="3"/>
      <c r="X49" s="626">
        <v>645</v>
      </c>
      <c r="Y49" s="293">
        <v>645</v>
      </c>
      <c r="Z49" s="3"/>
      <c r="AA49" s="415">
        <f t="shared" si="0"/>
        <v>0</v>
      </c>
      <c r="AB49" s="293">
        <f t="shared" si="1"/>
        <v>0</v>
      </c>
    </row>
    <row r="50" spans="1:28" s="18" customFormat="1" ht="45.75" customHeight="1" x14ac:dyDescent="0.3">
      <c r="A50" s="194">
        <f>'Unit Data from Audit Worksheet'!A56</f>
        <v>646</v>
      </c>
      <c r="B50" s="240" t="str">
        <f>'Unit Data from Audit Worksheet'!C56</f>
        <v>General Fund-Balance Sheet</v>
      </c>
      <c r="C50" s="194" t="str">
        <f>'Unit Data from Audit Worksheet'!D56</f>
        <v>Fund Balance, Unassigned</v>
      </c>
      <c r="D50" s="108"/>
      <c r="E50" s="239">
        <f>'Unit Data from Audit Worksheet'!F56</f>
        <v>0</v>
      </c>
      <c r="F50" s="224">
        <f>IF(L50&lt;0,"Error: Enter as a positive.",)</f>
        <v>0</v>
      </c>
      <c r="G50" s="212"/>
      <c r="H50" s="224"/>
      <c r="I50" s="308"/>
      <c r="J50" s="223">
        <v>646</v>
      </c>
      <c r="K50" s="194" t="s">
        <v>385</v>
      </c>
      <c r="L50" s="309">
        <f t="shared" si="5"/>
        <v>0</v>
      </c>
      <c r="M50"/>
      <c r="N50" s="299"/>
      <c r="O50" s="299"/>
      <c r="P50" s="201"/>
      <c r="Q50" s="286"/>
      <c r="R50" s="3"/>
      <c r="S50" s="3"/>
      <c r="T50" s="3"/>
      <c r="U50" s="3"/>
      <c r="V50" s="3"/>
      <c r="W50" s="3"/>
      <c r="X50" s="626">
        <v>646</v>
      </c>
      <c r="Y50" s="293">
        <v>646</v>
      </c>
      <c r="Z50" s="3"/>
      <c r="AA50" s="415">
        <f t="shared" si="0"/>
        <v>0</v>
      </c>
      <c r="AB50" s="293">
        <f t="shared" si="1"/>
        <v>0</v>
      </c>
    </row>
    <row r="51" spans="1:28" ht="55.5" customHeight="1" x14ac:dyDescent="0.3">
      <c r="A51" s="294">
        <f>'Unit Data from Audit Worksheet'!A57</f>
        <v>9</v>
      </c>
      <c r="B51" s="110" t="str">
        <f>'Unit Data from Audit Worksheet'!C57</f>
        <v>General Fund-Balance Sheet</v>
      </c>
      <c r="C51" s="310" t="str">
        <f>'Unit Data from Audit Worksheet'!D57</f>
        <v>Total Fund balance (enter fund deficits as negative)</v>
      </c>
      <c r="D51" s="134"/>
      <c r="E51" s="143">
        <f>'Unit Data from Audit Worksheet'!F57</f>
        <v>0</v>
      </c>
      <c r="F51" s="111">
        <f>IF(L41-L43-L44-L45-L51=0,,"Error: Total assets less total liabilities do not equal Acct +379-4-5-380-9=0")</f>
        <v>0</v>
      </c>
      <c r="G51" s="112">
        <f>L41-L43-L44-L45-L51</f>
        <v>0</v>
      </c>
      <c r="H51" s="228"/>
      <c r="I51" s="32"/>
      <c r="J51" s="113">
        <v>9</v>
      </c>
      <c r="K51" s="45" t="s">
        <v>195</v>
      </c>
      <c r="L51" s="306">
        <f t="shared" si="5"/>
        <v>0</v>
      </c>
      <c r="O51" s="303" t="e">
        <f>'Unit Data from Audit Worksheet'!E57</f>
        <v>#N/A</v>
      </c>
      <c r="P51" s="201"/>
      <c r="X51" s="626">
        <v>9</v>
      </c>
      <c r="Y51" s="293">
        <v>9</v>
      </c>
      <c r="AA51" s="415">
        <f t="shared" si="0"/>
        <v>0</v>
      </c>
      <c r="AB51" s="293">
        <f t="shared" si="1"/>
        <v>0</v>
      </c>
    </row>
    <row r="52" spans="1:28" s="18" customFormat="1" ht="73.5" customHeight="1" x14ac:dyDescent="0.3">
      <c r="A52" s="217">
        <f>'Unit Data from Audit Worksheet'!A58</f>
        <v>540</v>
      </c>
      <c r="B52" s="230" t="str">
        <f>'Unit Data from Audit Worksheet'!C58</f>
        <v>General Fund - Budget Actual Statement</v>
      </c>
      <c r="C52" s="216" t="str">
        <f>'Unit Data from Audit Worksheet'!D58</f>
        <v>Amount of the General Fund Balance appropriated in next year's budget. As reported on the General Fund Balance Sheet.</v>
      </c>
      <c r="D52" s="134"/>
      <c r="E52" s="236">
        <f>'Unit Data from Audit Worksheet'!F58</f>
        <v>0</v>
      </c>
      <c r="F52" s="229">
        <f t="shared" si="6"/>
        <v>0</v>
      </c>
      <c r="G52" s="231"/>
      <c r="H52" s="228"/>
      <c r="I52" s="32"/>
      <c r="J52" s="227">
        <v>540</v>
      </c>
      <c r="K52" s="226" t="s">
        <v>253</v>
      </c>
      <c r="L52" s="296">
        <f t="shared" ref="L52:L79" si="7">IF(D52="",E52,D52)</f>
        <v>0</v>
      </c>
      <c r="M52"/>
      <c r="P52" s="201"/>
      <c r="Q52" s="286"/>
      <c r="R52" s="3"/>
      <c r="S52" s="3"/>
      <c r="T52" s="3"/>
      <c r="U52" s="3"/>
      <c r="V52" s="3"/>
      <c r="W52" s="3"/>
      <c r="X52" s="626">
        <v>540</v>
      </c>
      <c r="Y52" s="293">
        <v>540</v>
      </c>
      <c r="Z52" s="3"/>
      <c r="AA52" s="415">
        <f t="shared" si="0"/>
        <v>0</v>
      </c>
      <c r="AB52" s="293">
        <f t="shared" si="1"/>
        <v>0</v>
      </c>
    </row>
    <row r="53" spans="1:28" s="18" customFormat="1" ht="73.5" customHeight="1" x14ac:dyDescent="0.3">
      <c r="A53" s="311">
        <f>'Unit Data from Audit Worksheet'!A59</f>
        <v>1052</v>
      </c>
      <c r="B53" s="234" t="str">
        <f>'Unit Data from Audit Worksheet'!C59</f>
        <v>General Fund-Rev, Exp. Change in Fund Balance</v>
      </c>
      <c r="C53" s="312" t="str">
        <f>'Unit Data from Audit Worksheet'!D59</f>
        <v>Mark to Market unrealized losses in the General Fund. (enter as a negative number)</v>
      </c>
      <c r="D53" s="134"/>
      <c r="E53" s="237">
        <f>'Unit Data from Audit Worksheet'!F59</f>
        <v>0</v>
      </c>
      <c r="F53" s="229"/>
      <c r="G53" s="231"/>
      <c r="H53" s="228"/>
      <c r="I53" s="32"/>
      <c r="J53" s="241">
        <v>1052</v>
      </c>
      <c r="K53" s="118" t="s">
        <v>2157</v>
      </c>
      <c r="L53" s="313">
        <f t="shared" si="7"/>
        <v>0</v>
      </c>
      <c r="M53"/>
      <c r="P53" s="201"/>
      <c r="Q53" s="286"/>
      <c r="R53" s="415"/>
      <c r="S53" s="415"/>
      <c r="T53" s="415"/>
      <c r="U53" s="415"/>
      <c r="V53" s="415"/>
      <c r="W53" s="415"/>
      <c r="X53" s="626"/>
      <c r="Y53" s="293"/>
      <c r="Z53" s="415"/>
      <c r="AA53" s="415">
        <f t="shared" si="0"/>
        <v>0</v>
      </c>
      <c r="AB53" s="293"/>
    </row>
    <row r="54" spans="1:28" s="18" customFormat="1" ht="73.5" customHeight="1" x14ac:dyDescent="0.3">
      <c r="A54" s="217">
        <f>'Unit Data from Audit Worksheet'!A61</f>
        <v>984</v>
      </c>
      <c r="B54" s="230" t="str">
        <f>'Unit Data from Audit Worksheet'!C61</f>
        <v>General Fund - Budget Actual Statement</v>
      </c>
      <c r="C54" s="216" t="str">
        <f>'Unit Data from Audit Worksheet'!D61</f>
        <v>Amount of Ad valorem tax collected (including motor vehicle and prior years) reported on budget actual statement</v>
      </c>
      <c r="D54" s="134"/>
      <c r="E54" s="236">
        <f>'Unit Data from Audit Worksheet'!F61</f>
        <v>0</v>
      </c>
      <c r="F54" s="229"/>
      <c r="G54" s="231"/>
      <c r="H54" s="228"/>
      <c r="I54" s="32"/>
      <c r="J54" s="227">
        <v>984</v>
      </c>
      <c r="K54" s="226" t="s">
        <v>615</v>
      </c>
      <c r="L54" s="302">
        <f t="shared" si="7"/>
        <v>0</v>
      </c>
      <c r="M54"/>
      <c r="P54" s="201"/>
      <c r="Q54" s="286"/>
      <c r="R54" s="3"/>
      <c r="S54" s="3"/>
      <c r="T54" s="3"/>
      <c r="U54" s="3"/>
      <c r="V54" s="3"/>
      <c r="W54" s="3"/>
      <c r="X54" s="626">
        <v>984</v>
      </c>
      <c r="Y54" s="293">
        <v>984</v>
      </c>
      <c r="Z54" s="3"/>
      <c r="AA54" s="415">
        <f t="shared" si="0"/>
        <v>0</v>
      </c>
      <c r="AB54" s="293">
        <f t="shared" si="1"/>
        <v>0</v>
      </c>
    </row>
    <row r="55" spans="1:28" s="18" customFormat="1" ht="73.5" customHeight="1" x14ac:dyDescent="0.3">
      <c r="A55" s="217">
        <f>'Unit Data from Audit Worksheet'!A62</f>
        <v>985</v>
      </c>
      <c r="B55" s="230" t="str">
        <f>'Unit Data from Audit Worksheet'!C62</f>
        <v>General Fund - Budget Actual Statement</v>
      </c>
      <c r="C55" s="216" t="str">
        <f>'Unit Data from Audit Worksheet'!D62</f>
        <v>Amount of Ad valorem tax budgeted (including motor vehicle and prior years) reported on budget actual statement</v>
      </c>
      <c r="D55" s="134"/>
      <c r="E55" s="236">
        <f>'Unit Data from Audit Worksheet'!F62</f>
        <v>0</v>
      </c>
      <c r="F55" s="229"/>
      <c r="G55" s="231"/>
      <c r="H55" s="228"/>
      <c r="I55" s="32"/>
      <c r="J55" s="227">
        <v>985</v>
      </c>
      <c r="K55" s="226" t="s">
        <v>616</v>
      </c>
      <c r="L55" s="302">
        <f t="shared" si="7"/>
        <v>0</v>
      </c>
      <c r="M55"/>
      <c r="P55" s="202"/>
      <c r="Q55" s="286"/>
      <c r="R55" s="3"/>
      <c r="S55" s="3"/>
      <c r="T55" s="3"/>
      <c r="U55" s="3"/>
      <c r="V55" s="3"/>
      <c r="W55" s="3"/>
      <c r="X55" s="626">
        <v>985</v>
      </c>
      <c r="Y55" s="293">
        <v>985</v>
      </c>
      <c r="Z55" s="3"/>
      <c r="AA55" s="415">
        <f t="shared" si="0"/>
        <v>0</v>
      </c>
      <c r="AB55" s="293">
        <f t="shared" si="1"/>
        <v>0</v>
      </c>
    </row>
    <row r="56" spans="1:28" ht="73.5" customHeight="1" x14ac:dyDescent="0.3">
      <c r="A56" s="217">
        <f>'Unit Data from Audit Worksheet'!A63</f>
        <v>369</v>
      </c>
      <c r="B56" s="230" t="str">
        <f>'Unit Data from Audit Worksheet'!C63</f>
        <v>General Fund-Rev, Exp. Change in Fund Balance</v>
      </c>
      <c r="C56" s="216" t="str">
        <f>'Unit Data from Audit Worksheet'!D63</f>
        <v>Total Intergovernmental revenue 
Include restricted and unrestricted revenues</v>
      </c>
      <c r="D56" s="134"/>
      <c r="E56" s="236">
        <f>'Unit Data from Audit Worksheet'!F63</f>
        <v>0</v>
      </c>
      <c r="F56" s="229"/>
      <c r="G56" s="231"/>
      <c r="H56" s="228"/>
      <c r="I56" s="32"/>
      <c r="J56" s="227">
        <v>369</v>
      </c>
      <c r="K56" s="226" t="s">
        <v>196</v>
      </c>
      <c r="L56" s="296">
        <f t="shared" si="7"/>
        <v>0</v>
      </c>
      <c r="P56" s="210"/>
      <c r="X56" s="626">
        <v>369</v>
      </c>
      <c r="Y56" s="301">
        <v>369</v>
      </c>
      <c r="AA56" s="415">
        <f t="shared" si="0"/>
        <v>0</v>
      </c>
      <c r="AB56" s="293">
        <f t="shared" si="1"/>
        <v>0</v>
      </c>
    </row>
    <row r="57" spans="1:28" ht="73.5" customHeight="1" x14ac:dyDescent="0.3">
      <c r="A57" s="217">
        <f>'Unit Data from Audit Worksheet'!A64</f>
        <v>16</v>
      </c>
      <c r="B57" s="230" t="str">
        <f>'Unit Data from Audit Worksheet'!C64</f>
        <v>General Fund-Rev, Exp. Change in Fund Balance</v>
      </c>
      <c r="C57" s="216" t="str">
        <f>'Unit Data from Audit Worksheet'!D64</f>
        <v>Total revenues</v>
      </c>
      <c r="D57" s="134"/>
      <c r="E57" s="236">
        <f>'Unit Data from Audit Worksheet'!F64</f>
        <v>0</v>
      </c>
      <c r="F57" s="229"/>
      <c r="G57" s="231"/>
      <c r="H57" s="228"/>
      <c r="I57" s="32"/>
      <c r="J57" s="227">
        <v>16</v>
      </c>
      <c r="K57" s="226" t="s">
        <v>197</v>
      </c>
      <c r="L57" s="296">
        <f t="shared" si="7"/>
        <v>0</v>
      </c>
      <c r="P57" s="210"/>
      <c r="X57" s="626">
        <v>16</v>
      </c>
      <c r="Y57" s="301">
        <v>16</v>
      </c>
      <c r="AA57" s="415">
        <f t="shared" si="0"/>
        <v>0</v>
      </c>
      <c r="AB57" s="293">
        <f t="shared" si="1"/>
        <v>0</v>
      </c>
    </row>
    <row r="58" spans="1:28" ht="73.5" customHeight="1" x14ac:dyDescent="0.3">
      <c r="A58" s="217">
        <f>'Unit Data from Audit Worksheet'!A65</f>
        <v>370</v>
      </c>
      <c r="B58" s="230" t="str">
        <f>'Unit Data from Audit Worksheet'!C65</f>
        <v>General Fund-Rev, Exp. Change in Fund Balance</v>
      </c>
      <c r="C58" s="216" t="str">
        <f>'Unit Data from Audit Worksheet'!D65</f>
        <v>Debt service expenditures. 
Include principal, interest paid, and bond/debt issuance costs on long-term debt</v>
      </c>
      <c r="D58" s="134"/>
      <c r="E58" s="236">
        <f>'Unit Data from Audit Worksheet'!F65</f>
        <v>0</v>
      </c>
      <c r="F58" s="229">
        <f t="shared" ref="F58:F65" si="8">IF(L58&lt;0,"Error: Enter as a positive.",)</f>
        <v>0</v>
      </c>
      <c r="G58" s="231"/>
      <c r="H58" s="228"/>
      <c r="I58" s="32"/>
      <c r="J58" s="227">
        <v>370</v>
      </c>
      <c r="K58" s="226" t="s">
        <v>198</v>
      </c>
      <c r="L58" s="296">
        <f t="shared" si="7"/>
        <v>0</v>
      </c>
      <c r="P58" s="210"/>
      <c r="X58" s="626">
        <v>370</v>
      </c>
      <c r="Y58" s="293">
        <v>370</v>
      </c>
      <c r="AA58" s="415">
        <f t="shared" si="0"/>
        <v>0</v>
      </c>
      <c r="AB58" s="293">
        <f t="shared" si="1"/>
        <v>0</v>
      </c>
    </row>
    <row r="59" spans="1:28" ht="73.5" customHeight="1" x14ac:dyDescent="0.3">
      <c r="A59" s="217">
        <f>'Unit Data from Audit Worksheet'!A66</f>
        <v>532</v>
      </c>
      <c r="B59" s="230" t="str">
        <f>'Unit Data from Audit Worksheet'!C66</f>
        <v>General Fund-Rev, Exp. Change in Fund Balance</v>
      </c>
      <c r="C59" s="216" t="str">
        <f>'Unit Data from Audit Worksheet'!D66</f>
        <v xml:space="preserve">Total expenditures  
Exclude expenditures in the "other financing sources (uses)" section.
</v>
      </c>
      <c r="D59" s="134"/>
      <c r="E59" s="236">
        <f>'Unit Data from Audit Worksheet'!F66</f>
        <v>0</v>
      </c>
      <c r="F59" s="229">
        <f t="shared" si="8"/>
        <v>0</v>
      </c>
      <c r="G59" s="231"/>
      <c r="H59" s="228"/>
      <c r="I59" s="32"/>
      <c r="J59" s="227">
        <v>532</v>
      </c>
      <c r="K59" s="314" t="s">
        <v>199</v>
      </c>
      <c r="L59" s="296">
        <f t="shared" si="7"/>
        <v>0</v>
      </c>
      <c r="P59" s="210"/>
      <c r="X59" s="626">
        <v>532</v>
      </c>
      <c r="Y59" s="293">
        <v>532</v>
      </c>
      <c r="AA59" s="415">
        <f t="shared" si="0"/>
        <v>0</v>
      </c>
      <c r="AB59" s="293">
        <f t="shared" si="1"/>
        <v>0</v>
      </c>
    </row>
    <row r="60" spans="1:28" s="415" customFormat="1" ht="73.5" customHeight="1" x14ac:dyDescent="0.3">
      <c r="A60" s="311">
        <f>'Unit Data from Audit Worksheet'!A67</f>
        <v>1050</v>
      </c>
      <c r="B60" s="234" t="str">
        <f>'Unit Data from Audit Worksheet'!C67</f>
        <v>General Fund-Rev, Exp. Change in Fund Balance</v>
      </c>
      <c r="C60" s="312" t="str">
        <f>'Unit Data from Audit Worksheet'!D67</f>
        <v>Amount expended for Powell Bill expenditures in the General Fund</v>
      </c>
      <c r="D60" s="134"/>
      <c r="E60" s="237">
        <f>'Unit Data from Audit Worksheet'!F67</f>
        <v>0</v>
      </c>
      <c r="F60" s="229"/>
      <c r="G60" s="231"/>
      <c r="H60" s="228"/>
      <c r="I60" s="32"/>
      <c r="J60" s="241">
        <v>1050</v>
      </c>
      <c r="K60" s="312" t="s">
        <v>2017</v>
      </c>
      <c r="L60" s="313">
        <f t="shared" si="7"/>
        <v>0</v>
      </c>
      <c r="M60"/>
      <c r="P60" s="210"/>
      <c r="Q60" s="286"/>
      <c r="X60" s="626"/>
      <c r="Y60" s="293"/>
      <c r="AA60" s="415">
        <f t="shared" si="0"/>
        <v>0</v>
      </c>
      <c r="AB60" s="293"/>
    </row>
    <row r="61" spans="1:28" ht="73.5" customHeight="1" x14ac:dyDescent="0.3">
      <c r="A61" s="217">
        <f>'Unit Data from Audit Worksheet'!A68</f>
        <v>17</v>
      </c>
      <c r="B61" s="230" t="str">
        <f>'Unit Data from Audit Worksheet'!C68</f>
        <v>General Fund-Rev, Exp. Change in Fund Balance</v>
      </c>
      <c r="C61" s="216" t="str">
        <f>'Unit Data from Audit Worksheet'!D68</f>
        <v>Total Transfers in    (Preference is that transfers-in  are not netted against transfers-out)</v>
      </c>
      <c r="D61" s="134"/>
      <c r="E61" s="236">
        <f>'Unit Data from Audit Worksheet'!F68</f>
        <v>0</v>
      </c>
      <c r="F61" s="229">
        <f t="shared" si="8"/>
        <v>0</v>
      </c>
      <c r="G61" s="231"/>
      <c r="H61" s="228"/>
      <c r="I61" s="32"/>
      <c r="J61" s="227">
        <v>17</v>
      </c>
      <c r="K61" s="226" t="s">
        <v>200</v>
      </c>
      <c r="L61" s="296">
        <f t="shared" si="7"/>
        <v>0</v>
      </c>
      <c r="P61" s="210"/>
      <c r="X61" s="626">
        <v>17</v>
      </c>
      <c r="Y61" s="293">
        <v>17</v>
      </c>
      <c r="AA61" s="415">
        <f t="shared" si="0"/>
        <v>0</v>
      </c>
      <c r="AB61" s="293">
        <f t="shared" si="1"/>
        <v>0</v>
      </c>
    </row>
    <row r="62" spans="1:28" ht="54.75" customHeight="1" x14ac:dyDescent="0.3">
      <c r="A62" s="217">
        <f>'Unit Data from Audit Worksheet'!A69</f>
        <v>20</v>
      </c>
      <c r="B62" s="230" t="str">
        <f>'Unit Data from Audit Worksheet'!C69</f>
        <v>General Fund-Rev, Exp. Change in Fund Balance</v>
      </c>
      <c r="C62" s="216" t="str">
        <f>'Unit Data from Audit Worksheet'!D69</f>
        <v>Total Transfers out    (Preference is that transfers-in  are not netted against transfers-out)</v>
      </c>
      <c r="D62" s="134"/>
      <c r="E62" s="236">
        <f>'Unit Data from Audit Worksheet'!F69</f>
        <v>0</v>
      </c>
      <c r="F62" s="229">
        <f t="shared" si="8"/>
        <v>0</v>
      </c>
      <c r="G62" s="231"/>
      <c r="H62" s="228"/>
      <c r="I62" s="32"/>
      <c r="J62" s="227">
        <v>20</v>
      </c>
      <c r="K62" s="226" t="s">
        <v>201</v>
      </c>
      <c r="L62" s="296">
        <f t="shared" si="7"/>
        <v>0</v>
      </c>
      <c r="P62" s="210"/>
      <c r="X62" s="626">
        <v>20</v>
      </c>
      <c r="Y62" s="293">
        <v>20</v>
      </c>
      <c r="AA62" s="415">
        <f t="shared" si="0"/>
        <v>0</v>
      </c>
      <c r="AB62" s="293">
        <f t="shared" si="1"/>
        <v>0</v>
      </c>
    </row>
    <row r="63" spans="1:28" ht="54.75" customHeight="1" x14ac:dyDescent="0.3">
      <c r="A63" s="217">
        <f>'Unit Data from Audit Worksheet'!A70</f>
        <v>533</v>
      </c>
      <c r="B63" s="230" t="str">
        <f>'Unit Data from Audit Worksheet'!C70</f>
        <v>General Fund-Rev, Exp. Change in Fund Balance</v>
      </c>
      <c r="C63" s="216" t="str">
        <f>'Unit Data from Audit Worksheet'!D70</f>
        <v>Total Proceeds from all long-term debt issuances 
Exclude proceeds from refundings</v>
      </c>
      <c r="D63" s="134"/>
      <c r="E63" s="236">
        <f>'Unit Data from Audit Worksheet'!F70</f>
        <v>0</v>
      </c>
      <c r="F63" s="229">
        <f t="shared" si="8"/>
        <v>0</v>
      </c>
      <c r="G63" s="231"/>
      <c r="H63" s="228"/>
      <c r="I63" s="32"/>
      <c r="J63" s="227">
        <v>533</v>
      </c>
      <c r="K63" s="314" t="s">
        <v>202</v>
      </c>
      <c r="L63" s="296">
        <f t="shared" si="7"/>
        <v>0</v>
      </c>
      <c r="P63" s="210"/>
      <c r="X63" s="626">
        <v>533</v>
      </c>
      <c r="Y63" s="293">
        <v>533</v>
      </c>
      <c r="AA63" s="415">
        <f t="shared" si="0"/>
        <v>0</v>
      </c>
      <c r="AB63" s="293">
        <f t="shared" si="1"/>
        <v>0</v>
      </c>
    </row>
    <row r="64" spans="1:28" ht="54.75" customHeight="1" x14ac:dyDescent="0.3">
      <c r="A64" s="217">
        <f>'Unit Data from Audit Worksheet'!A71</f>
        <v>508</v>
      </c>
      <c r="B64" s="230" t="str">
        <f>'Unit Data from Audit Worksheet'!C71</f>
        <v>General Fund-Rev, Exp. Change in Fund Balance</v>
      </c>
      <c r="C64" s="216" t="str">
        <f>'Unit Data from Audit Worksheet'!D71</f>
        <v>Debt Refunding - Net refunding proceeds against debt payoff and if positive place results on this line.</v>
      </c>
      <c r="D64" s="134"/>
      <c r="E64" s="236">
        <f>'Unit Data from Audit Worksheet'!F71</f>
        <v>0</v>
      </c>
      <c r="F64" s="229">
        <f t="shared" si="8"/>
        <v>0</v>
      </c>
      <c r="G64" s="231"/>
      <c r="H64" s="228"/>
      <c r="I64" s="32"/>
      <c r="J64" s="227">
        <v>508</v>
      </c>
      <c r="K64" s="226" t="s">
        <v>204</v>
      </c>
      <c r="L64" s="296">
        <f t="shared" si="7"/>
        <v>0</v>
      </c>
      <c r="N64" s="651"/>
      <c r="P64" s="203"/>
      <c r="X64" s="626">
        <v>508</v>
      </c>
      <c r="Y64" s="293">
        <v>508</v>
      </c>
      <c r="AA64" s="415">
        <f t="shared" si="0"/>
        <v>0</v>
      </c>
      <c r="AB64" s="293">
        <f t="shared" si="1"/>
        <v>0</v>
      </c>
    </row>
    <row r="65" spans="1:28" ht="54.75" customHeight="1" x14ac:dyDescent="0.3">
      <c r="A65" s="217">
        <f>'Unit Data from Audit Worksheet'!A72</f>
        <v>509</v>
      </c>
      <c r="B65" s="230" t="str">
        <f>'Unit Data from Audit Worksheet'!C72</f>
        <v>General Fund-Rev, Exp. Change in Fund Balance</v>
      </c>
      <c r="C65" s="216" t="str">
        <f>'Unit Data from Audit Worksheet'!D72</f>
        <v>Debt Refunding - Net refunding proceeds against debt payoff and if negative place results on this line.</v>
      </c>
      <c r="D65" s="134"/>
      <c r="E65" s="236">
        <f>'Unit Data from Audit Worksheet'!F72</f>
        <v>0</v>
      </c>
      <c r="F65" s="229">
        <f t="shared" si="8"/>
        <v>0</v>
      </c>
      <c r="G65" s="231"/>
      <c r="H65" s="228"/>
      <c r="I65" s="32"/>
      <c r="J65" s="227">
        <v>509</v>
      </c>
      <c r="K65" s="226" t="s">
        <v>205</v>
      </c>
      <c r="L65" s="296">
        <f t="shared" si="7"/>
        <v>0</v>
      </c>
      <c r="N65" s="652"/>
      <c r="P65" s="210"/>
      <c r="Q65" s="300"/>
      <c r="S65" s="299"/>
      <c r="T65" s="299"/>
      <c r="U65" s="299"/>
      <c r="V65" s="299"/>
      <c r="W65" s="18"/>
      <c r="X65" s="626">
        <v>509</v>
      </c>
      <c r="Y65" s="293">
        <v>509</v>
      </c>
      <c r="Z65" s="18"/>
      <c r="AA65" s="415">
        <f t="shared" si="0"/>
        <v>0</v>
      </c>
      <c r="AB65" s="293">
        <f t="shared" si="1"/>
        <v>0</v>
      </c>
    </row>
    <row r="66" spans="1:28" ht="84.75" customHeight="1" x14ac:dyDescent="0.3">
      <c r="A66" s="217">
        <f>'Unit Data from Audit Worksheet'!A73</f>
        <v>22</v>
      </c>
      <c r="B66" s="230" t="str">
        <f>'Unit Data from Audit Worksheet'!C73</f>
        <v>General Fund-Rev, Exp. Change in Fund Balance</v>
      </c>
      <c r="C66" s="216" t="str">
        <f>'Unit Data from Audit Worksheet'!D73</f>
        <v xml:space="preserve">All other items on this statement that were not included in total revenues, total expenditures, transfers in or out, or proceeds from long-term debt above.  </v>
      </c>
      <c r="D66" s="134"/>
      <c r="E66" s="236">
        <f>'Unit Data from Audit Worksheet'!F73</f>
        <v>0</v>
      </c>
      <c r="F66" s="229"/>
      <c r="G66" s="231"/>
      <c r="H66" s="228"/>
      <c r="I66" s="32"/>
      <c r="J66" s="227">
        <v>22</v>
      </c>
      <c r="K66" s="226" t="s">
        <v>203</v>
      </c>
      <c r="L66" s="296">
        <f t="shared" si="7"/>
        <v>0</v>
      </c>
      <c r="N66" s="652"/>
      <c r="P66" s="200"/>
      <c r="Q66" s="317"/>
      <c r="S66" s="316"/>
      <c r="T66" s="316"/>
      <c r="U66" s="316"/>
      <c r="V66" s="316"/>
      <c r="W66" s="316"/>
      <c r="X66" s="626">
        <v>22</v>
      </c>
      <c r="Y66" s="293">
        <v>22</v>
      </c>
      <c r="Z66" s="18"/>
      <c r="AA66" s="415">
        <f t="shared" si="0"/>
        <v>0</v>
      </c>
      <c r="AB66" s="293">
        <f t="shared" si="1"/>
        <v>0</v>
      </c>
    </row>
    <row r="67" spans="1:28" ht="74.25" customHeight="1" x14ac:dyDescent="0.3">
      <c r="A67" s="217">
        <f>'Unit Data from Audit Worksheet'!A74</f>
        <v>23</v>
      </c>
      <c r="B67" s="230" t="str">
        <f>'Unit Data from Audit Worksheet'!C74</f>
        <v>General Fund-Rev, Exp. Change in Fund Balance</v>
      </c>
      <c r="C67" s="216" t="str">
        <f>'Unit Data from Audit Worksheet'!D74</f>
        <v>Change in fund balance - (Increase in Fund balance is recorded as a positive and a decrease in fund balance is recorded as a negative)</v>
      </c>
      <c r="D67" s="134"/>
      <c r="E67" s="236">
        <f>'Unit Data from Audit Worksheet'!F74</f>
        <v>0</v>
      </c>
      <c r="F67" s="229">
        <f>IF(+L57-L59+L61-L62+L63+L64-L65+L66-L67=0,,"Error:Total revenues less toal Expenditures do not equal change in fund balance")</f>
        <v>0</v>
      </c>
      <c r="G67" s="84">
        <f>+L57-L59+L61-L62+L63+L66+L64-L65-L67</f>
        <v>0</v>
      </c>
      <c r="H67" s="228"/>
      <c r="I67" s="32"/>
      <c r="J67" s="227">
        <v>23</v>
      </c>
      <c r="K67" s="226" t="s">
        <v>206</v>
      </c>
      <c r="L67" s="296">
        <f t="shared" si="7"/>
        <v>0</v>
      </c>
      <c r="P67" s="200"/>
      <c r="X67" s="626">
        <v>23</v>
      </c>
      <c r="Y67" s="293">
        <v>23</v>
      </c>
      <c r="AA67" s="415">
        <f t="shared" si="0"/>
        <v>0</v>
      </c>
      <c r="AB67" s="293">
        <f t="shared" si="1"/>
        <v>0</v>
      </c>
    </row>
    <row r="68" spans="1:28" ht="123" customHeight="1" x14ac:dyDescent="0.3">
      <c r="A68" s="307">
        <f>'Unit Data from Audit Worksheet'!A76</f>
        <v>507</v>
      </c>
      <c r="B68" s="109" t="str">
        <f>'Unit Data from Audit Worksheet'!C76</f>
        <v>General Fund-Rev, Exp. Change in Fund Balance</v>
      </c>
      <c r="C68" s="211" t="str">
        <f>'Unit Data from Audit Worksheet'!D76</f>
        <v>Any adjustment to beginning fund balance including rounding, prior period adjustments and restatements.   (Amounts that increase fund balance are recorded as positive and amounts that decrease fund balance are recorded as negative)</v>
      </c>
      <c r="D68" s="102"/>
      <c r="E68" s="145">
        <f>'Unit Data from Audit Worksheet'!F76</f>
        <v>0</v>
      </c>
      <c r="F68" s="103" t="e">
        <f>IF(+L51-L67-L68=O51,,"Error: Beginning Fund Bal does not equal our records Accts 9-23-507= PY9")</f>
        <v>#N/A</v>
      </c>
      <c r="G68" s="114" t="e">
        <f>L51-L67-L68-O51</f>
        <v>#N/A</v>
      </c>
      <c r="H68" s="105" t="str">
        <f>'Unit Data from Audit Worksheet'!I76</f>
        <v>Please do not enter prior's years beginning balance as an adjustment in column F to balance.  Column F is only for year 2021-2022 adjustments.</v>
      </c>
      <c r="I68" s="32"/>
      <c r="J68" s="97">
        <v>507</v>
      </c>
      <c r="K68" s="38" t="s">
        <v>207</v>
      </c>
      <c r="L68" s="296">
        <f t="shared" si="7"/>
        <v>0</v>
      </c>
      <c r="N68" s="304"/>
      <c r="O68" s="303"/>
      <c r="P68" s="200"/>
      <c r="R68" s="415"/>
      <c r="S68" s="415"/>
      <c r="T68" s="415"/>
      <c r="U68" s="415"/>
      <c r="V68" s="415"/>
      <c r="W68" s="316"/>
      <c r="X68" s="626">
        <v>507</v>
      </c>
      <c r="Y68" s="293">
        <v>507</v>
      </c>
      <c r="Z68" s="415"/>
      <c r="AA68" s="415">
        <f t="shared" si="0"/>
        <v>0</v>
      </c>
      <c r="AB68" s="293">
        <f t="shared" si="1"/>
        <v>0</v>
      </c>
    </row>
    <row r="69" spans="1:28" s="18" customFormat="1" ht="40.5" customHeight="1" x14ac:dyDescent="0.3">
      <c r="A69" s="194">
        <f>'Unit Data from Audit Worksheet'!A77</f>
        <v>647</v>
      </c>
      <c r="B69" s="240" t="str">
        <f>'Unit Data from Audit Worksheet'!C77</f>
        <v>Debt Service Fund</v>
      </c>
      <c r="C69" s="194" t="str">
        <f>'Unit Data from Audit Worksheet'!D77</f>
        <v>Please enter the Total Fund Balance for any Debt Service Funds from the Budgeted to Actual statement</v>
      </c>
      <c r="D69" s="108"/>
      <c r="E69" s="239">
        <f>'Unit Data from Audit Worksheet'!F77</f>
        <v>0</v>
      </c>
      <c r="F69" s="224"/>
      <c r="G69" s="220"/>
      <c r="H69" s="224"/>
      <c r="I69" s="308"/>
      <c r="J69" s="223">
        <v>647</v>
      </c>
      <c r="K69" s="197" t="s">
        <v>934</v>
      </c>
      <c r="L69" s="309">
        <f>IF(D69="",E69,D69)</f>
        <v>0</v>
      </c>
      <c r="M69"/>
      <c r="N69" s="299"/>
      <c r="O69" s="315"/>
      <c r="P69" s="200"/>
      <c r="Q69" s="286"/>
      <c r="R69" s="3"/>
      <c r="S69" s="3"/>
      <c r="T69" s="3"/>
      <c r="U69" s="3"/>
      <c r="V69" s="3"/>
      <c r="W69" s="3"/>
      <c r="X69" s="626">
        <v>647</v>
      </c>
      <c r="Y69" s="293">
        <v>647</v>
      </c>
      <c r="Z69" s="3"/>
      <c r="AA69" s="415">
        <f t="shared" si="0"/>
        <v>0</v>
      </c>
      <c r="AB69" s="293">
        <f t="shared" si="1"/>
        <v>0</v>
      </c>
    </row>
    <row r="70" spans="1:28" ht="60" customHeight="1" x14ac:dyDescent="0.3">
      <c r="A70" s="294">
        <f>'Unit Data from Audit Worksheet'!A79</f>
        <v>171</v>
      </c>
      <c r="B70" s="48" t="str">
        <f>'Unit Data from Audit Worksheet'!C79</f>
        <v>Fund Statements - all Governmental Funds</v>
      </c>
      <c r="C70" s="295" t="str">
        <f>'Unit Data from Audit Worksheet'!D79</f>
        <v>Debt service expenditures from all governmental funds.  Include principal, interest paid, and debt issuance costs on long-term debt.</v>
      </c>
      <c r="D70" s="235"/>
      <c r="E70" s="142">
        <f>'Unit Data from Audit Worksheet'!F79</f>
        <v>0</v>
      </c>
      <c r="F70" s="41">
        <f>IF(L70&lt;0,"Error: Enter as a positive.",)</f>
        <v>0</v>
      </c>
      <c r="G70" s="65"/>
      <c r="H70" s="228"/>
      <c r="I70" s="32"/>
      <c r="J70" s="36">
        <v>171</v>
      </c>
      <c r="K70" s="45" t="s">
        <v>208</v>
      </c>
      <c r="L70" s="296">
        <f t="shared" si="7"/>
        <v>0</v>
      </c>
      <c r="P70" s="200"/>
      <c r="X70" s="626">
        <v>171</v>
      </c>
      <c r="Y70" s="293">
        <v>171</v>
      </c>
      <c r="AA70" s="415">
        <f t="shared" si="0"/>
        <v>0</v>
      </c>
      <c r="AB70" s="293">
        <f t="shared" si="1"/>
        <v>0</v>
      </c>
    </row>
    <row r="71" spans="1:28" ht="69" customHeight="1" x14ac:dyDescent="0.3">
      <c r="A71" s="217">
        <f>'Unit Data from Audit Worksheet'!A83</f>
        <v>596</v>
      </c>
      <c r="B71" s="230"/>
      <c r="C71" s="216" t="str">
        <f>'Unit Data from Audit Worksheet'!D83</f>
        <v>Indicate if your water/sewer system:
50 - Became Operational
51 - Ceased Operations
52 - No Change
Select from drop down.</v>
      </c>
      <c r="D71" s="134"/>
      <c r="E71" s="236">
        <f>'Unit Data from Audit Worksheet'!F83</f>
        <v>0</v>
      </c>
      <c r="F71" s="229"/>
      <c r="G71" s="229">
        <f>'Unit Data from Audit Worksheet'!G83</f>
        <v>0</v>
      </c>
      <c r="H71" s="228"/>
      <c r="I71" s="32"/>
      <c r="J71" s="227">
        <v>596</v>
      </c>
      <c r="K71" s="226" t="s">
        <v>336</v>
      </c>
      <c r="L71" s="296">
        <f t="shared" si="7"/>
        <v>0</v>
      </c>
      <c r="P71" s="201"/>
      <c r="X71" s="626">
        <v>596</v>
      </c>
      <c r="Y71" s="293">
        <v>596</v>
      </c>
      <c r="AA71" s="415">
        <f t="shared" si="0"/>
        <v>0</v>
      </c>
      <c r="AB71" s="293">
        <f t="shared" si="1"/>
        <v>0</v>
      </c>
    </row>
    <row r="72" spans="1:28" ht="82.2" customHeight="1" x14ac:dyDescent="0.3">
      <c r="A72" s="217">
        <f>'Unit Data from Audit Worksheet'!A84</f>
        <v>80</v>
      </c>
      <c r="B72" s="230" t="str">
        <f>'Unit Data from Audit Worksheet'!C84</f>
        <v>Water Sewer Net Position Statement</v>
      </c>
      <c r="C72" s="216" t="str">
        <f>'Unit Data from Audit Worksheet'!D84</f>
        <v>Unrestricted Cash and investments 
Exclude restricted cash and/or restricted investments.</v>
      </c>
      <c r="D72" s="134"/>
      <c r="E72" s="236">
        <f>'Unit Data from Audit Worksheet'!F84</f>
        <v>0</v>
      </c>
      <c r="F72" s="229">
        <f>IF(L72&lt;0,"Error: Number is normally positive.",)</f>
        <v>0</v>
      </c>
      <c r="G72" s="229" t="e">
        <f>'Unit Data from Audit Worksheet'!G84</f>
        <v>#N/A</v>
      </c>
      <c r="H72" s="228"/>
      <c r="I72" s="32"/>
      <c r="J72" s="227">
        <v>80</v>
      </c>
      <c r="K72" s="226" t="s">
        <v>209</v>
      </c>
      <c r="L72" s="296">
        <f t="shared" si="7"/>
        <v>0</v>
      </c>
      <c r="P72" s="201"/>
      <c r="X72" s="626">
        <v>80</v>
      </c>
      <c r="Y72" s="293">
        <v>80</v>
      </c>
      <c r="AA72" s="415">
        <f t="shared" ref="AA72:AA137" si="9">A72-J72</f>
        <v>0</v>
      </c>
      <c r="AB72" s="293">
        <f t="shared" ref="AB72:AB137" si="10">E72-L72</f>
        <v>0</v>
      </c>
    </row>
    <row r="73" spans="1:28" ht="43.2" x14ac:dyDescent="0.3">
      <c r="A73" s="217">
        <f>'Unit Data from Audit Worksheet'!A85</f>
        <v>81</v>
      </c>
      <c r="B73" s="230" t="str">
        <f>'Unit Data from Audit Worksheet'!C85</f>
        <v>Water Sewer Net Position Statement</v>
      </c>
      <c r="C73" s="216" t="str">
        <f>'Unit Data from Audit Worksheet'!D85</f>
        <v>Customer accounts receivable (net of allowance accounts). 
Include both billed and unbilled amounts.</v>
      </c>
      <c r="D73" s="134"/>
      <c r="E73" s="236">
        <f>'Unit Data from Audit Worksheet'!F85</f>
        <v>0</v>
      </c>
      <c r="F73" s="229">
        <f>IF(L73&lt;0,"Error: Number is normally positive.",)</f>
        <v>0</v>
      </c>
      <c r="G73" s="231"/>
      <c r="H73" s="228"/>
      <c r="I73" s="32"/>
      <c r="J73" s="227">
        <v>81</v>
      </c>
      <c r="K73" s="226" t="s">
        <v>210</v>
      </c>
      <c r="L73" s="296">
        <f t="shared" si="7"/>
        <v>0</v>
      </c>
      <c r="P73" s="201"/>
      <c r="X73" s="626">
        <v>81</v>
      </c>
      <c r="Y73" s="293">
        <v>81</v>
      </c>
      <c r="AA73" s="415">
        <f t="shared" si="9"/>
        <v>0</v>
      </c>
      <c r="AB73" s="293">
        <f t="shared" si="10"/>
        <v>0</v>
      </c>
    </row>
    <row r="74" spans="1:28" ht="68.25" customHeight="1" x14ac:dyDescent="0.3">
      <c r="A74" s="217">
        <f>'Unit Data from Audit Worksheet'!A86</f>
        <v>579</v>
      </c>
      <c r="B74" s="230" t="str">
        <f>'Unit Data from Audit Worksheet'!C86</f>
        <v>Water Sewer Net Position Statement</v>
      </c>
      <c r="C74" s="216" t="str">
        <f>'Unit Data from Audit Worksheet'!D86</f>
        <v>Water Sewer - Advance To:
Interfund loan receivable-portion of repayment plan longer than 12 months</v>
      </c>
      <c r="D74" s="134"/>
      <c r="E74" s="236">
        <f>'Unit Data from Audit Worksheet'!F86</f>
        <v>0</v>
      </c>
      <c r="F74" s="229"/>
      <c r="G74" s="231"/>
      <c r="H74" s="228"/>
      <c r="I74" s="32"/>
      <c r="J74" s="227">
        <v>579</v>
      </c>
      <c r="K74" s="226" t="s">
        <v>319</v>
      </c>
      <c r="L74" s="296">
        <f t="shared" si="7"/>
        <v>0</v>
      </c>
      <c r="N74" s="318"/>
      <c r="P74" s="201"/>
      <c r="X74" s="626">
        <v>579</v>
      </c>
      <c r="Y74" s="293">
        <v>579</v>
      </c>
      <c r="AA74" s="415">
        <f t="shared" si="9"/>
        <v>0</v>
      </c>
      <c r="AB74" s="293">
        <f t="shared" si="10"/>
        <v>0</v>
      </c>
    </row>
    <row r="75" spans="1:28" ht="47.25" customHeight="1" x14ac:dyDescent="0.3">
      <c r="A75" s="217">
        <f>'Unit Data from Audit Worksheet'!A87</f>
        <v>510</v>
      </c>
      <c r="B75" s="230" t="str">
        <f>'Unit Data from Audit Worksheet'!C87</f>
        <v>Water Sewer Net Position Statement</v>
      </c>
      <c r="C75" s="216" t="str">
        <f>'Unit Data from Audit Worksheet'!D87</f>
        <v>Amount of Inventories and Prepaid expenses in current assets</v>
      </c>
      <c r="D75" s="134"/>
      <c r="E75" s="236">
        <f>'Unit Data from Audit Worksheet'!F87</f>
        <v>0</v>
      </c>
      <c r="F75" s="229"/>
      <c r="G75" s="231"/>
      <c r="H75" s="228"/>
      <c r="I75" s="32"/>
      <c r="J75" s="227">
        <v>510</v>
      </c>
      <c r="K75" s="226" t="s">
        <v>211</v>
      </c>
      <c r="L75" s="296">
        <f t="shared" si="7"/>
        <v>0</v>
      </c>
      <c r="P75" s="201"/>
      <c r="X75" s="626">
        <v>510</v>
      </c>
      <c r="Y75" s="293">
        <v>510</v>
      </c>
      <c r="AA75" s="415">
        <f t="shared" si="9"/>
        <v>0</v>
      </c>
      <c r="AB75" s="293">
        <f t="shared" si="10"/>
        <v>0</v>
      </c>
    </row>
    <row r="76" spans="1:28" ht="43.2" x14ac:dyDescent="0.3">
      <c r="A76" s="217">
        <f>'Unit Data from Audit Worksheet'!A88</f>
        <v>654</v>
      </c>
      <c r="B76" s="230" t="str">
        <f>'Unit Data from Audit Worksheet'!C88</f>
        <v>Water Sewer Net Position Statement</v>
      </c>
      <c r="C76" s="216" t="str">
        <f>'Unit Data from Audit Worksheet'!D88</f>
        <v xml:space="preserve">Total Current assets as listed on the WS Net Position Statement.  
</v>
      </c>
      <c r="D76" s="134"/>
      <c r="E76" s="236">
        <f>'Unit Data from Audit Worksheet'!F88</f>
        <v>0</v>
      </c>
      <c r="F76" s="229">
        <f>IF((+L72+L73+L75)&gt;L76,"Please review components of current assets above Acct. (80+81+510&gt;654",)</f>
        <v>0</v>
      </c>
      <c r="G76" s="231"/>
      <c r="H76" s="228"/>
      <c r="I76" s="32"/>
      <c r="J76" s="227">
        <v>654</v>
      </c>
      <c r="K76" s="233" t="s">
        <v>418</v>
      </c>
      <c r="L76" s="296">
        <f t="shared" si="7"/>
        <v>0</v>
      </c>
      <c r="P76" s="201"/>
      <c r="X76" s="626">
        <v>654</v>
      </c>
      <c r="Y76" s="293">
        <v>654</v>
      </c>
      <c r="AA76" s="415">
        <f t="shared" si="9"/>
        <v>0</v>
      </c>
      <c r="AB76" s="293">
        <f t="shared" si="10"/>
        <v>0</v>
      </c>
    </row>
    <row r="77" spans="1:28" ht="43.2" x14ac:dyDescent="0.3">
      <c r="A77" s="217">
        <f>'Unit Data from Audit Worksheet'!A89</f>
        <v>655</v>
      </c>
      <c r="B77" s="230" t="str">
        <f>'Unit Data from Audit Worksheet'!C89</f>
        <v>Water Sewer Net Position Statement</v>
      </c>
      <c r="C77" s="216" t="str">
        <f>'Unit Data from Audit Worksheet'!D89</f>
        <v>WS-Any current assets that are restricted (Cash, Accounts Rec., etc..) and included in account 654 above</v>
      </c>
      <c r="D77" s="134"/>
      <c r="E77" s="236">
        <f>'Unit Data from Audit Worksheet'!F89</f>
        <v>0</v>
      </c>
      <c r="F77" s="229"/>
      <c r="G77" s="231"/>
      <c r="H77" s="228"/>
      <c r="I77" s="32"/>
      <c r="J77" s="227">
        <v>655</v>
      </c>
      <c r="K77" s="233" t="s">
        <v>453</v>
      </c>
      <c r="L77" s="296">
        <f t="shared" si="7"/>
        <v>0</v>
      </c>
      <c r="P77" s="201"/>
      <c r="X77" s="626">
        <v>655</v>
      </c>
      <c r="Y77" s="293">
        <v>655</v>
      </c>
      <c r="AA77" s="415">
        <f t="shared" si="9"/>
        <v>0</v>
      </c>
      <c r="AB77" s="293">
        <f t="shared" si="10"/>
        <v>0</v>
      </c>
    </row>
    <row r="78" spans="1:28" ht="42.75" customHeight="1" x14ac:dyDescent="0.3">
      <c r="A78" s="217">
        <f>'Unit Data from Audit Worksheet'!A90</f>
        <v>381</v>
      </c>
      <c r="B78" s="230" t="str">
        <f>'Unit Data from Audit Worksheet'!C90</f>
        <v>Water Sewer Net Position Statement</v>
      </c>
      <c r="C78" s="216" t="str">
        <f>'Unit Data from Audit Worksheet'!D90</f>
        <v>Total Assets and deferred outflows</v>
      </c>
      <c r="D78" s="134"/>
      <c r="E78" s="236">
        <f>'Unit Data from Audit Worksheet'!F90</f>
        <v>0</v>
      </c>
      <c r="F78" s="229" t="str">
        <f>IF(L78&lt;L76,"Please review components of current assets above acct. 381&lt;654"," ")</f>
        <v xml:space="preserve"> </v>
      </c>
      <c r="G78" s="231"/>
      <c r="H78" s="228"/>
      <c r="I78" s="32"/>
      <c r="J78" s="227">
        <v>381</v>
      </c>
      <c r="K78" s="226" t="s">
        <v>105</v>
      </c>
      <c r="L78" s="296">
        <f t="shared" si="7"/>
        <v>0</v>
      </c>
      <c r="P78" s="201"/>
      <c r="X78" s="626">
        <v>381</v>
      </c>
      <c r="Y78" s="293">
        <v>381</v>
      </c>
      <c r="AA78" s="415">
        <f t="shared" si="9"/>
        <v>0</v>
      </c>
      <c r="AB78" s="293">
        <f t="shared" si="10"/>
        <v>0</v>
      </c>
    </row>
    <row r="79" spans="1:28" ht="60.75" customHeight="1" x14ac:dyDescent="0.3">
      <c r="A79" s="307">
        <f>'Unit Data from Audit Worksheet'!A91</f>
        <v>578</v>
      </c>
      <c r="B79" s="109" t="str">
        <f>'Unit Data from Audit Worksheet'!C91</f>
        <v>Water Sewer Net Position Statement</v>
      </c>
      <c r="C79" s="298" t="str">
        <f>'Unit Data from Audit Worksheet'!D91</f>
        <v>Water Sewer - Advance From: 
Interfund loan Payable-portion of repayment plan longer than 12 months</v>
      </c>
      <c r="D79" s="102"/>
      <c r="E79" s="145">
        <f>'Unit Data from Audit Worksheet'!F91</f>
        <v>0</v>
      </c>
      <c r="F79" s="103"/>
      <c r="G79" s="104"/>
      <c r="H79" s="105"/>
      <c r="I79" s="32"/>
      <c r="J79" s="97">
        <v>578</v>
      </c>
      <c r="K79" s="38" t="s">
        <v>320</v>
      </c>
      <c r="L79" s="296">
        <f t="shared" si="7"/>
        <v>0</v>
      </c>
      <c r="P79" s="201"/>
      <c r="X79" s="626">
        <v>578</v>
      </c>
      <c r="Y79" s="293">
        <v>578</v>
      </c>
      <c r="AA79" s="415">
        <f t="shared" si="9"/>
        <v>0</v>
      </c>
      <c r="AB79" s="293">
        <f t="shared" si="10"/>
        <v>0</v>
      </c>
    </row>
    <row r="80" spans="1:28" s="18" customFormat="1" ht="169.8" customHeight="1" x14ac:dyDescent="0.3">
      <c r="A80" s="194">
        <v>633</v>
      </c>
      <c r="B80" s="240" t="str">
        <f>'Unit Data from Audit Worksheet'!C92</f>
        <v>Water Sewer Net Position Statement</v>
      </c>
      <c r="C80" s="194" t="str">
        <f>'Unit Data from Audit Worksheet'!D92</f>
        <v>Current liabilities (as reported on the Statement of Fund Net Position)
Include:   Current liabilities including current portion of long-term debt.  Deferred inflows should not be included in Current Liabilities  
Enter as positive</v>
      </c>
      <c r="D80" s="102"/>
      <c r="E80" s="850">
        <f>'Unit Data from Audit Worksheet'!F92</f>
        <v>0</v>
      </c>
      <c r="F80"/>
      <c r="G80"/>
      <c r="H80"/>
      <c r="I80" s="847"/>
      <c r="J80" s="223">
        <v>633</v>
      </c>
      <c r="K80" s="197" t="s">
        <v>374</v>
      </c>
      <c r="L80" s="309">
        <f>IF(D80="",E80,D80)</f>
        <v>0</v>
      </c>
      <c r="M80"/>
      <c r="N80" s="299"/>
      <c r="O80" s="299"/>
      <c r="P80" s="201"/>
      <c r="Q80" s="286"/>
      <c r="R80" s="3"/>
      <c r="X80" s="626">
        <v>633</v>
      </c>
      <c r="Y80" s="293">
        <v>633</v>
      </c>
      <c r="AA80" s="415">
        <f t="shared" si="9"/>
        <v>0</v>
      </c>
      <c r="AB80" s="293">
        <f t="shared" si="10"/>
        <v>0</v>
      </c>
    </row>
    <row r="81" spans="1:28" s="18" customFormat="1" ht="130.5" customHeight="1" x14ac:dyDescent="0.3">
      <c r="A81" s="194">
        <v>634</v>
      </c>
      <c r="B81" s="240" t="str">
        <f>'Unit Data from Audit Worksheet'!C93</f>
        <v>Water Sewer Net Position Statement</v>
      </c>
      <c r="C81" s="194" t="str">
        <f>'Unit Data from Audit Worksheet'!D93</f>
        <v>Please enter any bond anticipation notes that are classified as current liabilities and included in account 633 above (amounts entered should agree to the current amount included in the changes to long-term debt note)
Enter as positive</v>
      </c>
      <c r="D81" s="102"/>
      <c r="E81" s="239">
        <f>'Unit Data from Audit Worksheet'!F93</f>
        <v>0</v>
      </c>
      <c r="F81" s="849"/>
      <c r="G81" s="848"/>
      <c r="H81" s="849"/>
      <c r="I81" s="308"/>
      <c r="J81" s="223">
        <v>634</v>
      </c>
      <c r="K81" s="197" t="s">
        <v>375</v>
      </c>
      <c r="L81" s="309">
        <f>IF(D81="",E81,D81)</f>
        <v>0</v>
      </c>
      <c r="M81"/>
      <c r="N81" s="299"/>
      <c r="O81" s="299"/>
      <c r="P81" s="201"/>
      <c r="Q81" s="286"/>
      <c r="R81" s="3"/>
      <c r="X81" s="626">
        <v>634</v>
      </c>
      <c r="Y81" s="293">
        <v>634</v>
      </c>
      <c r="AA81" s="415">
        <f t="shared" si="9"/>
        <v>0</v>
      </c>
      <c r="AB81" s="293">
        <f t="shared" si="10"/>
        <v>0</v>
      </c>
    </row>
    <row r="82" spans="1:28" s="18" customFormat="1" ht="105.75" customHeight="1" x14ac:dyDescent="0.3">
      <c r="A82" s="194">
        <v>635</v>
      </c>
      <c r="B82" s="240" t="str">
        <f>'Unit Data from Audit Worksheet'!C94</f>
        <v>Water Sewer Net Position Statement</v>
      </c>
      <c r="C82" s="194" t="str">
        <f>'Unit Data from Audit Worksheet'!D94</f>
        <v>Please enter any compensated absences that are classified as current liabilities and included in account 633 above (amounts entered should agree to the current amount included in the changes to long-term debt note)
Enter as positive</v>
      </c>
      <c r="D82" s="102"/>
      <c r="E82" s="239">
        <f>'Unit Data from Audit Worksheet'!F94</f>
        <v>0</v>
      </c>
      <c r="F82" s="224"/>
      <c r="G82" s="212"/>
      <c r="H82" s="224"/>
      <c r="I82" s="308"/>
      <c r="J82" s="223">
        <v>635</v>
      </c>
      <c r="K82" s="197" t="s">
        <v>376</v>
      </c>
      <c r="L82" s="309">
        <f>IF(D82="",E82,D82)</f>
        <v>0</v>
      </c>
      <c r="M82"/>
      <c r="N82" s="299"/>
      <c r="O82" s="299"/>
      <c r="P82" s="201"/>
      <c r="Q82" s="286"/>
      <c r="R82" s="3"/>
      <c r="X82" s="626">
        <v>635</v>
      </c>
      <c r="Y82" s="293">
        <v>635</v>
      </c>
      <c r="AA82" s="415">
        <f t="shared" si="9"/>
        <v>0</v>
      </c>
      <c r="AB82" s="293">
        <f t="shared" si="10"/>
        <v>0</v>
      </c>
    </row>
    <row r="83" spans="1:28" s="18" customFormat="1" ht="105.75" customHeight="1" x14ac:dyDescent="0.3">
      <c r="A83" s="194">
        <v>636</v>
      </c>
      <c r="B83" s="240" t="str">
        <f>'Unit Data from Audit Worksheet'!C95</f>
        <v>Water Sewer Net Position Statement</v>
      </c>
      <c r="C83" s="194" t="str">
        <f>'Unit Data from Audit Worksheet'!D95</f>
        <v>Please enter any pension liabilities that are classified as current liabilities and included in account 633 above (amounts entered should agree to the current amount included in the changes to long-term debt note)
Enter as positive</v>
      </c>
      <c r="D83" s="102"/>
      <c r="E83" s="239">
        <f>'Unit Data from Audit Worksheet'!F95</f>
        <v>0</v>
      </c>
      <c r="F83" s="224"/>
      <c r="G83" s="212"/>
      <c r="H83" s="224"/>
      <c r="I83" s="308"/>
      <c r="J83" s="223">
        <v>636</v>
      </c>
      <c r="K83" s="197" t="s">
        <v>371</v>
      </c>
      <c r="L83" s="309">
        <f t="shared" ref="L83:L93" si="11">IF(D83="",E83,D83)</f>
        <v>0</v>
      </c>
      <c r="M83"/>
      <c r="N83" s="299"/>
      <c r="O83" s="299"/>
      <c r="P83" s="201"/>
      <c r="Q83" s="286"/>
      <c r="R83" s="3"/>
      <c r="X83" s="626">
        <v>636</v>
      </c>
      <c r="Y83" s="293">
        <v>636</v>
      </c>
      <c r="AA83" s="415">
        <f t="shared" si="9"/>
        <v>0</v>
      </c>
      <c r="AB83" s="293">
        <f t="shared" si="10"/>
        <v>0</v>
      </c>
    </row>
    <row r="84" spans="1:28" s="18" customFormat="1" ht="59.25" customHeight="1" x14ac:dyDescent="0.3">
      <c r="A84" s="194">
        <v>637</v>
      </c>
      <c r="B84" s="240" t="str">
        <f>'Unit Data from Audit Worksheet'!C96</f>
        <v>Water Sewer Net Position Statement</v>
      </c>
      <c r="C84" s="194" t="str">
        <f>'Unit Data from Audit Worksheet'!D96</f>
        <v>Please enter any current liabilities that are payable from restricted assets and included in account 633 above.
Enter as positive</v>
      </c>
      <c r="D84" s="102"/>
      <c r="E84" s="239">
        <f>'Unit Data from Audit Worksheet'!F96</f>
        <v>0</v>
      </c>
      <c r="F84" s="224"/>
      <c r="G84" s="212"/>
      <c r="H84" s="224"/>
      <c r="I84" s="308"/>
      <c r="J84" s="223">
        <v>637</v>
      </c>
      <c r="K84" s="197" t="s">
        <v>372</v>
      </c>
      <c r="L84" s="309">
        <f t="shared" si="11"/>
        <v>0</v>
      </c>
      <c r="M84"/>
      <c r="N84" s="299"/>
      <c r="O84" s="299"/>
      <c r="P84" s="204"/>
      <c r="Q84" s="286"/>
      <c r="R84" s="3"/>
      <c r="X84" s="626">
        <v>637</v>
      </c>
      <c r="Y84" s="293">
        <v>637</v>
      </c>
      <c r="AA84" s="415">
        <f t="shared" si="9"/>
        <v>0</v>
      </c>
      <c r="AB84" s="293">
        <f t="shared" si="10"/>
        <v>0</v>
      </c>
    </row>
    <row r="85" spans="1:28" s="18" customFormat="1" ht="103.5" customHeight="1" x14ac:dyDescent="0.3">
      <c r="A85" s="194">
        <v>638</v>
      </c>
      <c r="B85" s="240" t="str">
        <f>'Unit Data from Audit Worksheet'!C97</f>
        <v>Water Sewer Net Position Statement</v>
      </c>
      <c r="C85" s="194" t="str">
        <f>'Unit Data from Audit Worksheet'!D97</f>
        <v>Please enter any OPEB liabilities that are classified as current liabilities and included in account 633 above (amounts entered should agree to the current amount included in the changes to long-term debt note)
Enter as positive</v>
      </c>
      <c r="D85" s="102"/>
      <c r="E85" s="239">
        <f>'Unit Data from Audit Worksheet'!F97</f>
        <v>0</v>
      </c>
      <c r="F85" s="224"/>
      <c r="G85" s="212"/>
      <c r="H85" s="224"/>
      <c r="I85" s="308"/>
      <c r="J85" s="223">
        <v>638</v>
      </c>
      <c r="K85" s="197" t="s">
        <v>377</v>
      </c>
      <c r="L85" s="309">
        <f t="shared" si="11"/>
        <v>0</v>
      </c>
      <c r="M85"/>
      <c r="N85" s="299"/>
      <c r="O85" s="299"/>
      <c r="P85" s="201"/>
      <c r="Q85" s="286"/>
      <c r="R85" s="3"/>
      <c r="X85" s="626">
        <v>638</v>
      </c>
      <c r="Y85" s="293">
        <v>638</v>
      </c>
      <c r="AA85" s="415">
        <f t="shared" si="9"/>
        <v>0</v>
      </c>
      <c r="AB85" s="293">
        <f t="shared" si="10"/>
        <v>0</v>
      </c>
    </row>
    <row r="86" spans="1:28" ht="76.5" customHeight="1" x14ac:dyDescent="0.3">
      <c r="A86" s="294">
        <f>'Unit Data from Audit Worksheet'!A98</f>
        <v>383</v>
      </c>
      <c r="B86" s="48" t="str">
        <f>'Unit Data from Audit Worksheet'!C98</f>
        <v>Water Sewer Net Position Statement</v>
      </c>
      <c r="C86" s="295" t="str">
        <f>'Unit Data from Audit Worksheet'!D98</f>
        <v>Unearned revenue (arising from cash receipts) that were included in Current Liabilities in the question in account 633 above.
Enter as positive</v>
      </c>
      <c r="D86" s="134"/>
      <c r="E86" s="142">
        <f>'Unit Data from Audit Worksheet'!F98</f>
        <v>0</v>
      </c>
      <c r="F86" s="41">
        <f>IF(L86&lt;0,"Error: Enter as a positive.",)</f>
        <v>0</v>
      </c>
      <c r="G86" s="65"/>
      <c r="H86" s="228"/>
      <c r="I86" s="32"/>
      <c r="J86" s="36">
        <v>383</v>
      </c>
      <c r="K86" s="45" t="s">
        <v>212</v>
      </c>
      <c r="L86" s="296">
        <f t="shared" si="11"/>
        <v>0</v>
      </c>
      <c r="P86" s="201"/>
      <c r="X86" s="626">
        <v>383</v>
      </c>
      <c r="Y86" s="293">
        <v>383</v>
      </c>
      <c r="AA86" s="415">
        <f t="shared" si="9"/>
        <v>0</v>
      </c>
      <c r="AB86" s="293">
        <f t="shared" si="10"/>
        <v>0</v>
      </c>
    </row>
    <row r="87" spans="1:28" ht="54" customHeight="1" x14ac:dyDescent="0.3">
      <c r="A87" s="217">
        <f>'Unit Data from Audit Worksheet'!A99</f>
        <v>349</v>
      </c>
      <c r="B87" s="230" t="str">
        <f>'Unit Data from Audit Worksheet'!C99</f>
        <v>Water Sewer Net Position Statement</v>
      </c>
      <c r="C87" s="216" t="str">
        <f>'Unit Data from Audit Worksheet'!D99</f>
        <v>Total Liabilities and deferred inflows</v>
      </c>
      <c r="D87" s="134"/>
      <c r="E87" s="236">
        <f>'Unit Data from Audit Worksheet'!F99</f>
        <v>0</v>
      </c>
      <c r="F87" s="229">
        <f>IF(L80&gt;L87,"Error: Please review accts 633&gt;349",)</f>
        <v>0</v>
      </c>
      <c r="G87" s="231"/>
      <c r="H87" s="228"/>
      <c r="I87" s="32"/>
      <c r="J87" s="227">
        <v>349</v>
      </c>
      <c r="K87" s="226" t="s">
        <v>114</v>
      </c>
      <c r="L87" s="296">
        <f t="shared" si="11"/>
        <v>0</v>
      </c>
      <c r="P87" s="201"/>
      <c r="X87" s="626">
        <v>349</v>
      </c>
      <c r="Y87" s="293">
        <v>349</v>
      </c>
      <c r="AA87" s="415">
        <f t="shared" si="9"/>
        <v>0</v>
      </c>
      <c r="AB87" s="293">
        <f t="shared" si="10"/>
        <v>0</v>
      </c>
    </row>
    <row r="88" spans="1:28" ht="56.25" customHeight="1" x14ac:dyDescent="0.3">
      <c r="A88" s="217">
        <f>'Unit Data from Audit Worksheet'!A100</f>
        <v>375</v>
      </c>
      <c r="B88" s="230" t="str">
        <f>'Unit Data from Audit Worksheet'!C100</f>
        <v>Water Sewer Net Position Statement</v>
      </c>
      <c r="C88" s="216" t="str">
        <f>'Unit Data from Audit Worksheet'!D100</f>
        <v>Total Net position, Unrestricted - enter negative unrestricted net position as a negative</v>
      </c>
      <c r="D88" s="134"/>
      <c r="E88" s="236">
        <f>'Unit Data from Audit Worksheet'!F100</f>
        <v>0</v>
      </c>
      <c r="F88" s="229"/>
      <c r="G88" s="231"/>
      <c r="H88" s="228"/>
      <c r="I88" s="32"/>
      <c r="J88" s="227">
        <v>375</v>
      </c>
      <c r="K88" s="226" t="s">
        <v>213</v>
      </c>
      <c r="L88" s="296">
        <f t="shared" si="11"/>
        <v>0</v>
      </c>
      <c r="P88" s="201"/>
      <c r="X88" s="626">
        <v>375</v>
      </c>
      <c r="Y88" s="293">
        <v>375</v>
      </c>
      <c r="AA88" s="415">
        <f t="shared" si="9"/>
        <v>0</v>
      </c>
      <c r="AB88" s="293">
        <f t="shared" si="10"/>
        <v>0</v>
      </c>
    </row>
    <row r="89" spans="1:28" ht="56.25" customHeight="1" x14ac:dyDescent="0.3">
      <c r="A89" s="217">
        <f>'Unit Data from Audit Worksheet'!A101</f>
        <v>83</v>
      </c>
      <c r="B89" s="230" t="str">
        <f>'Unit Data from Audit Worksheet'!C101</f>
        <v>Water Sewer Net Position Statement</v>
      </c>
      <c r="C89" s="216" t="str">
        <f>'Unit Data from Audit Worksheet'!D101</f>
        <v>Total Net position</v>
      </c>
      <c r="D89" s="134"/>
      <c r="E89" s="236">
        <f>'Unit Data from Audit Worksheet'!F101</f>
        <v>0</v>
      </c>
      <c r="F89" s="229">
        <f>IF(+L78-L87-L89=0,,"Error: Total assets less total liabilities do not equal net position acct 381-349-83=0")</f>
        <v>0</v>
      </c>
      <c r="G89" s="84">
        <f>L78-L87-L89</f>
        <v>0</v>
      </c>
      <c r="H89" s="228"/>
      <c r="I89" s="32"/>
      <c r="J89" s="227">
        <v>83</v>
      </c>
      <c r="K89" s="226" t="s">
        <v>94</v>
      </c>
      <c r="L89" s="296">
        <f t="shared" si="11"/>
        <v>0</v>
      </c>
      <c r="O89" s="303" t="e">
        <f>'Unit Data from Audit Worksheet'!E101</f>
        <v>#N/A</v>
      </c>
      <c r="P89" s="201"/>
      <c r="Q89" s="232"/>
      <c r="X89" s="626">
        <v>83</v>
      </c>
      <c r="Y89" s="293">
        <v>83</v>
      </c>
      <c r="AA89" s="415">
        <f t="shared" si="9"/>
        <v>0</v>
      </c>
      <c r="AB89" s="293">
        <f t="shared" si="10"/>
        <v>0</v>
      </c>
    </row>
    <row r="90" spans="1:28" ht="56.25" customHeight="1" x14ac:dyDescent="0.3">
      <c r="A90" s="217">
        <f>'Unit Data from Audit Worksheet'!A103</f>
        <v>90</v>
      </c>
      <c r="B90" s="230" t="str">
        <f>'Unit Data from Audit Worksheet'!C103</f>
        <v>Electric Fund Net Position Statement</v>
      </c>
      <c r="C90" s="216" t="str">
        <f>'Unit Data from Audit Worksheet'!D103</f>
        <v>All Unrestricted Cash and Investments.  
Exclude any restricted cash and investments.</v>
      </c>
      <c r="D90" s="134"/>
      <c r="E90" s="236">
        <f>'Unit Data from Audit Worksheet'!F103</f>
        <v>0</v>
      </c>
      <c r="F90" s="229">
        <f>IF(L90&lt;0,"Error: Number is normally positive.",)</f>
        <v>0</v>
      </c>
      <c r="G90" s="231"/>
      <c r="H90" s="228"/>
      <c r="I90" s="32"/>
      <c r="J90" s="227">
        <v>90</v>
      </c>
      <c r="K90" s="226" t="s">
        <v>214</v>
      </c>
      <c r="L90" s="296">
        <f t="shared" si="11"/>
        <v>0</v>
      </c>
      <c r="P90" s="201"/>
      <c r="X90" s="626">
        <v>90</v>
      </c>
      <c r="Y90" s="293">
        <v>90</v>
      </c>
      <c r="AA90" s="415">
        <f t="shared" si="9"/>
        <v>0</v>
      </c>
      <c r="AB90" s="293">
        <f t="shared" si="10"/>
        <v>0</v>
      </c>
    </row>
    <row r="91" spans="1:28" ht="56.25" customHeight="1" x14ac:dyDescent="0.3">
      <c r="A91" s="217">
        <f>'Unit Data from Audit Worksheet'!A104</f>
        <v>91</v>
      </c>
      <c r="B91" s="230" t="str">
        <f>'Unit Data from Audit Worksheet'!C104</f>
        <v>Electric Fund Net Position Statement</v>
      </c>
      <c r="C91" s="216" t="str">
        <f>'Unit Data from Audit Worksheet'!D104</f>
        <v xml:space="preserve">Customer accounts receivable (net of allowance accounts)
Include billed and unbilled amounts </v>
      </c>
      <c r="D91" s="134"/>
      <c r="E91" s="236">
        <f>'Unit Data from Audit Worksheet'!F104</f>
        <v>0</v>
      </c>
      <c r="F91" s="229">
        <f>IF(L91&lt;0,"Error: Number is normally positive.",)</f>
        <v>0</v>
      </c>
      <c r="G91" s="231"/>
      <c r="H91" s="228"/>
      <c r="I91" s="32"/>
      <c r="J91" s="227">
        <v>91</v>
      </c>
      <c r="K91" s="226" t="s">
        <v>215</v>
      </c>
      <c r="L91" s="296">
        <f t="shared" si="11"/>
        <v>0</v>
      </c>
      <c r="P91" s="201"/>
      <c r="X91" s="626">
        <v>91</v>
      </c>
      <c r="Y91" s="293">
        <v>91</v>
      </c>
      <c r="AA91" s="415">
        <f t="shared" si="9"/>
        <v>0</v>
      </c>
      <c r="AB91" s="293">
        <f t="shared" si="10"/>
        <v>0</v>
      </c>
    </row>
    <row r="92" spans="1:28" ht="56.25" customHeight="1" x14ac:dyDescent="0.3">
      <c r="A92" s="217">
        <f>'Unit Data from Audit Worksheet'!A105</f>
        <v>581</v>
      </c>
      <c r="B92" s="230" t="str">
        <f>'Unit Data from Audit Worksheet'!C105</f>
        <v>Electric Fund Net Position Statement</v>
      </c>
      <c r="C92" s="216" t="str">
        <f>'Unit Data from Audit Worksheet'!D105</f>
        <v>Electric Fund - Advance To:
Interfund loan receivable-portion of repayment plan longer than 12 months</v>
      </c>
      <c r="D92" s="134"/>
      <c r="E92" s="236">
        <f>'Unit Data from Audit Worksheet'!F105</f>
        <v>0</v>
      </c>
      <c r="F92" s="229"/>
      <c r="G92" s="231"/>
      <c r="H92" s="228"/>
      <c r="I92" s="32"/>
      <c r="J92" s="227">
        <v>581</v>
      </c>
      <c r="K92" s="226" t="s">
        <v>321</v>
      </c>
      <c r="L92" s="296">
        <f t="shared" si="11"/>
        <v>0</v>
      </c>
      <c r="P92" s="201"/>
      <c r="X92" s="626">
        <v>581</v>
      </c>
      <c r="Y92" s="293">
        <v>581</v>
      </c>
      <c r="AA92" s="415">
        <f t="shared" si="9"/>
        <v>0</v>
      </c>
      <c r="AB92" s="293">
        <f t="shared" si="10"/>
        <v>0</v>
      </c>
    </row>
    <row r="93" spans="1:28" ht="56.25" customHeight="1" x14ac:dyDescent="0.3">
      <c r="A93" s="217">
        <f>'Unit Data from Audit Worksheet'!A106</f>
        <v>511</v>
      </c>
      <c r="B93" s="230" t="str">
        <f>'Unit Data from Audit Worksheet'!C106</f>
        <v>Electric Fund Net Position Statement</v>
      </c>
      <c r="C93" s="216" t="str">
        <f>'Unit Data from Audit Worksheet'!D106</f>
        <v>Amount of inventories and prepaids</v>
      </c>
      <c r="D93" s="134"/>
      <c r="E93" s="236">
        <f>'Unit Data from Audit Worksheet'!F106</f>
        <v>0</v>
      </c>
      <c r="F93" s="229">
        <f t="shared" ref="F93:F98" si="12">IF(L93&lt;0,"Error: Number is normally positive.",)</f>
        <v>0</v>
      </c>
      <c r="G93" s="231"/>
      <c r="H93" s="228"/>
      <c r="I93" s="32"/>
      <c r="J93" s="227">
        <v>511</v>
      </c>
      <c r="K93" s="226" t="s">
        <v>216</v>
      </c>
      <c r="L93" s="296">
        <f t="shared" si="11"/>
        <v>0</v>
      </c>
      <c r="P93" s="201"/>
      <c r="X93" s="626">
        <v>511</v>
      </c>
      <c r="Y93" s="293">
        <v>511</v>
      </c>
      <c r="AA93" s="415">
        <f t="shared" si="9"/>
        <v>0</v>
      </c>
      <c r="AB93" s="293">
        <f t="shared" si="10"/>
        <v>0</v>
      </c>
    </row>
    <row r="94" spans="1:28" ht="62.25" customHeight="1" x14ac:dyDescent="0.3">
      <c r="A94" s="217">
        <f>'Unit Data from Audit Worksheet'!A107</f>
        <v>657</v>
      </c>
      <c r="B94" s="230" t="str">
        <f>'Unit Data from Audit Worksheet'!C107</f>
        <v>Electric Fund Net Position Statement</v>
      </c>
      <c r="C94" s="216" t="str">
        <f>'Unit Data from Audit Worksheet'!D107</f>
        <v xml:space="preserve">Total Current assets as listed on the Electric Net Position Statement.  
</v>
      </c>
      <c r="D94" s="134"/>
      <c r="E94" s="236">
        <f>'Unit Data from Audit Worksheet'!F107</f>
        <v>0</v>
      </c>
      <c r="F94" s="229">
        <f t="shared" si="12"/>
        <v>0</v>
      </c>
      <c r="G94" s="231"/>
      <c r="H94" s="228"/>
      <c r="I94" s="32"/>
      <c r="J94" s="227">
        <v>657</v>
      </c>
      <c r="K94" s="226" t="s">
        <v>422</v>
      </c>
      <c r="L94" s="309">
        <f>IF(D94="",E94,D94)</f>
        <v>0</v>
      </c>
      <c r="P94" s="201"/>
      <c r="X94" s="626">
        <v>657</v>
      </c>
      <c r="Y94" s="293">
        <v>657</v>
      </c>
      <c r="AA94" s="415">
        <f t="shared" si="9"/>
        <v>0</v>
      </c>
      <c r="AB94" s="293">
        <f t="shared" si="10"/>
        <v>0</v>
      </c>
    </row>
    <row r="95" spans="1:28" ht="62.25" customHeight="1" x14ac:dyDescent="0.3">
      <c r="A95" s="217">
        <f>'Unit Data from Audit Worksheet'!A108</f>
        <v>658</v>
      </c>
      <c r="B95" s="230" t="str">
        <f>'Unit Data from Audit Worksheet'!C108</f>
        <v>Electric Fund Net Position Statement</v>
      </c>
      <c r="C95" s="216" t="str">
        <f>'Unit Data from Audit Worksheet'!D108</f>
        <v>Electric-Any current assets that are restricted (Cash, Accounts Rec., etc..) and included in account 657 above</v>
      </c>
      <c r="D95" s="134"/>
      <c r="E95" s="236">
        <f>'Unit Data from Audit Worksheet'!F108</f>
        <v>0</v>
      </c>
      <c r="F95" s="229">
        <f t="shared" si="12"/>
        <v>0</v>
      </c>
      <c r="G95" s="231"/>
      <c r="H95" s="228"/>
      <c r="I95" s="32"/>
      <c r="J95" s="227">
        <v>658</v>
      </c>
      <c r="K95" s="226" t="s">
        <v>452</v>
      </c>
      <c r="L95" s="309">
        <f>IF(D95="",E95,D95)</f>
        <v>0</v>
      </c>
      <c r="P95" s="201"/>
      <c r="X95" s="626">
        <v>658</v>
      </c>
      <c r="Y95" s="293">
        <v>658</v>
      </c>
      <c r="AA95" s="415">
        <f t="shared" si="9"/>
        <v>0</v>
      </c>
      <c r="AB95" s="293">
        <f t="shared" si="10"/>
        <v>0</v>
      </c>
    </row>
    <row r="96" spans="1:28" ht="39.75" customHeight="1" x14ac:dyDescent="0.3">
      <c r="A96" s="217">
        <f>'Unit Data from Audit Worksheet'!A109</f>
        <v>382</v>
      </c>
      <c r="B96" s="230" t="str">
        <f>'Unit Data from Audit Worksheet'!C109</f>
        <v>Electric Fund Net Position Statement</v>
      </c>
      <c r="C96" s="216" t="str">
        <f>'Unit Data from Audit Worksheet'!D109</f>
        <v>Total Assets and deferred outflows</v>
      </c>
      <c r="D96" s="134"/>
      <c r="E96" s="236">
        <f>'Unit Data from Audit Worksheet'!F109</f>
        <v>0</v>
      </c>
      <c r="F96" s="229">
        <f t="shared" si="12"/>
        <v>0</v>
      </c>
      <c r="G96" s="231"/>
      <c r="H96" s="228"/>
      <c r="I96" s="32"/>
      <c r="J96" s="227">
        <v>382</v>
      </c>
      <c r="K96" s="226" t="s">
        <v>106</v>
      </c>
      <c r="L96" s="296">
        <f>IF(D96="",E96,D96)</f>
        <v>0</v>
      </c>
      <c r="P96" s="201"/>
      <c r="X96" s="626">
        <v>382</v>
      </c>
      <c r="Y96" s="293">
        <v>382</v>
      </c>
      <c r="AA96" s="415">
        <f t="shared" si="9"/>
        <v>0</v>
      </c>
      <c r="AB96" s="293">
        <f t="shared" si="10"/>
        <v>0</v>
      </c>
    </row>
    <row r="97" spans="1:28" ht="39.75" customHeight="1" x14ac:dyDescent="0.3">
      <c r="A97" s="217">
        <f>'Unit Data from Audit Worksheet'!A110</f>
        <v>360</v>
      </c>
      <c r="B97" s="230" t="str">
        <f>'Unit Data from Audit Worksheet'!C110</f>
        <v>Electric Fund Net Position Statement</v>
      </c>
      <c r="C97" s="216" t="str">
        <f>'Unit Data from Audit Worksheet'!D110</f>
        <v>Total liabilities and total deferred inflows</v>
      </c>
      <c r="D97" s="134"/>
      <c r="E97" s="236">
        <f>'Unit Data from Audit Worksheet'!F110</f>
        <v>0</v>
      </c>
      <c r="F97" s="229">
        <f t="shared" si="12"/>
        <v>0</v>
      </c>
      <c r="G97" s="231"/>
      <c r="H97" s="228"/>
      <c r="I97" s="32"/>
      <c r="J97" s="227">
        <v>360</v>
      </c>
      <c r="K97" s="101" t="s">
        <v>117</v>
      </c>
      <c r="L97" s="296">
        <f>IF(D97="",E97,D97)</f>
        <v>0</v>
      </c>
      <c r="P97" s="201"/>
      <c r="X97" s="626">
        <v>360</v>
      </c>
      <c r="Y97" s="293">
        <v>360</v>
      </c>
      <c r="AA97" s="415">
        <f t="shared" si="9"/>
        <v>0</v>
      </c>
      <c r="AB97" s="293">
        <f t="shared" si="10"/>
        <v>0</v>
      </c>
    </row>
    <row r="98" spans="1:28" ht="58.5" customHeight="1" x14ac:dyDescent="0.3">
      <c r="A98" s="217">
        <f>'Unit Data from Audit Worksheet'!A111</f>
        <v>580</v>
      </c>
      <c r="B98" s="230" t="str">
        <f>'Unit Data from Audit Worksheet'!C111</f>
        <v>Electric Fund Net Position Statement</v>
      </c>
      <c r="C98" s="216" t="str">
        <f>'Unit Data from Audit Worksheet'!D111</f>
        <v>Electric Fund - Advance From:
Interfund loans payable-portion of repayment plan longer than 12 months</v>
      </c>
      <c r="D98" s="134"/>
      <c r="E98" s="236">
        <f>'Unit Data from Audit Worksheet'!F111</f>
        <v>0</v>
      </c>
      <c r="F98" s="103">
        <f t="shared" si="12"/>
        <v>0</v>
      </c>
      <c r="G98" s="104"/>
      <c r="H98" s="105"/>
      <c r="I98" s="32"/>
      <c r="J98" s="227">
        <v>580</v>
      </c>
      <c r="K98" s="101" t="s">
        <v>322</v>
      </c>
      <c r="L98" s="296">
        <f>IF(D98="",E98,D98)</f>
        <v>0</v>
      </c>
      <c r="N98" s="304"/>
      <c r="P98" s="205"/>
      <c r="X98" s="626">
        <v>580</v>
      </c>
      <c r="Y98" s="293">
        <v>580</v>
      </c>
      <c r="AA98" s="415">
        <f t="shared" si="9"/>
        <v>0</v>
      </c>
      <c r="AB98" s="293">
        <f t="shared" si="10"/>
        <v>0</v>
      </c>
    </row>
    <row r="99" spans="1:28" s="18" customFormat="1" ht="128.4" customHeight="1" x14ac:dyDescent="0.3">
      <c r="A99" s="217">
        <f>'Unit Data from Audit Worksheet'!A112</f>
        <v>639</v>
      </c>
      <c r="B99" s="230" t="str">
        <f>'Unit Data from Audit Worksheet'!C112</f>
        <v>Electric Fund Net Position Statement</v>
      </c>
      <c r="C99" s="216" t="str">
        <f>'Unit Data from Audit Worksheet'!D112</f>
        <v>Current liabilities (as reported on the Statement of Fund Net Position)
Include:   Current liabilities including current portion of long-term debt.  Deferred inflows should not be included in Current Liabilities   
Enter as a positive</v>
      </c>
      <c r="D99" s="134"/>
      <c r="E99" s="851">
        <f>'Unit Data from Audit Worksheet'!F112</f>
        <v>0</v>
      </c>
      <c r="F99"/>
      <c r="G99"/>
      <c r="H99"/>
      <c r="I99" s="32"/>
      <c r="J99" s="227">
        <v>639</v>
      </c>
      <c r="K99" s="226" t="s">
        <v>378</v>
      </c>
      <c r="L99" s="309">
        <f t="shared" ref="L99:L123" si="13">IF(D99="",E99,D99)</f>
        <v>0</v>
      </c>
      <c r="M99"/>
      <c r="P99" s="201"/>
      <c r="Q99" s="286"/>
      <c r="R99" s="3"/>
      <c r="S99" s="3"/>
      <c r="T99" s="3"/>
      <c r="U99" s="3"/>
      <c r="V99" s="3"/>
      <c r="W99" s="3"/>
      <c r="X99" s="626">
        <v>639</v>
      </c>
      <c r="Y99" s="293">
        <v>639</v>
      </c>
      <c r="Z99" s="3"/>
      <c r="AA99" s="415">
        <f t="shared" si="9"/>
        <v>0</v>
      </c>
      <c r="AB99" s="293">
        <f t="shared" si="10"/>
        <v>0</v>
      </c>
    </row>
    <row r="100" spans="1:28" s="18" customFormat="1" ht="132" customHeight="1" x14ac:dyDescent="0.3">
      <c r="A100" s="217">
        <f>'Unit Data from Audit Worksheet'!A113</f>
        <v>640</v>
      </c>
      <c r="B100" s="230" t="str">
        <f>'Unit Data from Audit Worksheet'!C113</f>
        <v>Electric Fund Net Position Statement</v>
      </c>
      <c r="C100" s="216" t="str">
        <f>'Unit Data from Audit Worksheet'!D113</f>
        <v>Please enter any bond anticipation notes that are classified as current liabilities and included in account 639 above (amounts entered should agree to the current amount included in the changes to long-term debt note)
Enter as a positive</v>
      </c>
      <c r="D100" s="134"/>
      <c r="E100" s="236">
        <f>'Unit Data from Audit Worksheet'!F113</f>
        <v>0</v>
      </c>
      <c r="F100" s="41">
        <f t="shared" ref="F100:F105" si="14">IF(L100&lt;0,"Error: Number is normally positive.",)</f>
        <v>0</v>
      </c>
      <c r="G100" s="65"/>
      <c r="H100" s="228"/>
      <c r="I100" s="32"/>
      <c r="J100" s="227">
        <v>640</v>
      </c>
      <c r="K100" s="226" t="s">
        <v>379</v>
      </c>
      <c r="L100" s="309">
        <f t="shared" si="13"/>
        <v>0</v>
      </c>
      <c r="M100"/>
      <c r="P100" s="201"/>
      <c r="Q100" s="286"/>
      <c r="R100" s="3"/>
      <c r="S100" s="3"/>
      <c r="T100" s="3"/>
      <c r="U100" s="3"/>
      <c r="V100" s="3"/>
      <c r="W100" s="3"/>
      <c r="X100" s="626">
        <v>640</v>
      </c>
      <c r="Y100" s="293">
        <v>640</v>
      </c>
      <c r="Z100" s="3"/>
      <c r="AA100" s="415">
        <f t="shared" si="9"/>
        <v>0</v>
      </c>
      <c r="AB100" s="293">
        <f t="shared" si="10"/>
        <v>0</v>
      </c>
    </row>
    <row r="101" spans="1:28" s="18" customFormat="1" ht="128.4" customHeight="1" x14ac:dyDescent="0.3">
      <c r="A101" s="217">
        <f>'Unit Data from Audit Worksheet'!A114</f>
        <v>641</v>
      </c>
      <c r="B101" s="230" t="str">
        <f>'Unit Data from Audit Worksheet'!C114</f>
        <v>Electric Fund Net Position Statement</v>
      </c>
      <c r="C101" s="216" t="str">
        <f>'Unit Data from Audit Worksheet'!D114</f>
        <v>Please enter any compensated absences that are classified as current liabilities and included in account 639 above (amounts entered should agree to the current amount included in the changes to long-term debt note)
Enter as a positive</v>
      </c>
      <c r="D101" s="134"/>
      <c r="E101" s="236">
        <f>'Unit Data from Audit Worksheet'!F114</f>
        <v>0</v>
      </c>
      <c r="F101" s="229">
        <f t="shared" si="14"/>
        <v>0</v>
      </c>
      <c r="G101" s="231"/>
      <c r="H101" s="228"/>
      <c r="I101" s="32"/>
      <c r="J101" s="227">
        <v>641</v>
      </c>
      <c r="K101" s="226" t="s">
        <v>380</v>
      </c>
      <c r="L101" s="309">
        <f t="shared" si="13"/>
        <v>0</v>
      </c>
      <c r="M101"/>
      <c r="P101" s="206"/>
      <c r="Q101" s="286"/>
      <c r="R101" s="3"/>
      <c r="S101" s="3"/>
      <c r="T101" s="3"/>
      <c r="U101" s="3"/>
      <c r="V101" s="3"/>
      <c r="W101" s="3"/>
      <c r="X101" s="626">
        <v>641</v>
      </c>
      <c r="Y101" s="293">
        <v>641</v>
      </c>
      <c r="Z101" s="3"/>
      <c r="AA101" s="415">
        <f t="shared" si="9"/>
        <v>0</v>
      </c>
      <c r="AB101" s="293">
        <f t="shared" si="10"/>
        <v>0</v>
      </c>
    </row>
    <row r="102" spans="1:28" s="18" customFormat="1" ht="104.25" customHeight="1" x14ac:dyDescent="0.3">
      <c r="A102" s="217">
        <f>'Unit Data from Audit Worksheet'!A115</f>
        <v>642</v>
      </c>
      <c r="B102" s="230" t="str">
        <f>'Unit Data from Audit Worksheet'!C115</f>
        <v>Electric Fund Net Position Statement</v>
      </c>
      <c r="C102" s="216" t="str">
        <f>'Unit Data from Audit Worksheet'!D115</f>
        <v>Please enter any pension liabilities that are classified as current liabilities and included account in 639 above (amounts entered should agree to the current amount included in the changes to long-term debt note)
Enter as a positive</v>
      </c>
      <c r="D102" s="134"/>
      <c r="E102" s="236">
        <f>'Unit Data from Audit Worksheet'!F115</f>
        <v>0</v>
      </c>
      <c r="F102" s="229">
        <f t="shared" si="14"/>
        <v>0</v>
      </c>
      <c r="G102" s="231"/>
      <c r="H102" s="228"/>
      <c r="I102" s="32"/>
      <c r="J102" s="227">
        <v>642</v>
      </c>
      <c r="K102" s="226" t="s">
        <v>381</v>
      </c>
      <c r="L102" s="309">
        <f t="shared" si="13"/>
        <v>0</v>
      </c>
      <c r="M102"/>
      <c r="P102" s="206"/>
      <c r="Q102" s="286"/>
      <c r="R102" s="3"/>
      <c r="S102" s="3"/>
      <c r="T102" s="3"/>
      <c r="U102" s="3"/>
      <c r="V102" s="3"/>
      <c r="W102" s="3"/>
      <c r="X102" s="626">
        <v>642</v>
      </c>
      <c r="Y102" s="293">
        <v>642</v>
      </c>
      <c r="Z102" s="3"/>
      <c r="AA102" s="415">
        <f t="shared" si="9"/>
        <v>0</v>
      </c>
      <c r="AB102" s="293">
        <f t="shared" si="10"/>
        <v>0</v>
      </c>
    </row>
    <row r="103" spans="1:28" s="18" customFormat="1" ht="97.8" customHeight="1" x14ac:dyDescent="0.3">
      <c r="A103" s="217">
        <f>'Unit Data from Audit Worksheet'!A116</f>
        <v>643</v>
      </c>
      <c r="B103" s="230" t="str">
        <f>'Unit Data from Audit Worksheet'!C116</f>
        <v>Electric Fund Net Position Statement</v>
      </c>
      <c r="C103" s="216" t="str">
        <f>'Unit Data from Audit Worksheet'!D116</f>
        <v>Please enter any current liabilities that are payable from restricted assets and included in account 639 above. 
Enter as a positive</v>
      </c>
      <c r="D103" s="134"/>
      <c r="E103" s="236">
        <f>'Unit Data from Audit Worksheet'!F116</f>
        <v>0</v>
      </c>
      <c r="F103" s="229">
        <f t="shared" si="14"/>
        <v>0</v>
      </c>
      <c r="G103" s="231"/>
      <c r="H103" s="228"/>
      <c r="I103" s="32"/>
      <c r="J103" s="227">
        <v>643</v>
      </c>
      <c r="K103" s="226" t="s">
        <v>382</v>
      </c>
      <c r="L103" s="309">
        <f t="shared" si="13"/>
        <v>0</v>
      </c>
      <c r="M103"/>
      <c r="P103" s="201"/>
      <c r="Q103" s="286"/>
      <c r="R103" s="3"/>
      <c r="S103" s="3"/>
      <c r="T103" s="3"/>
      <c r="U103" s="3"/>
      <c r="V103" s="3"/>
      <c r="W103" s="3"/>
      <c r="X103" s="626">
        <v>643</v>
      </c>
      <c r="Y103" s="293">
        <v>643</v>
      </c>
      <c r="Z103" s="3"/>
      <c r="AA103" s="415">
        <f t="shared" si="9"/>
        <v>0</v>
      </c>
      <c r="AB103" s="293">
        <f t="shared" si="10"/>
        <v>0</v>
      </c>
    </row>
    <row r="104" spans="1:28" s="18" customFormat="1" ht="102" customHeight="1" x14ac:dyDescent="0.3">
      <c r="A104" s="217">
        <f>'Unit Data from Audit Worksheet'!A117</f>
        <v>644</v>
      </c>
      <c r="B104" s="230" t="str">
        <f>'Unit Data from Audit Worksheet'!C117</f>
        <v>Electric Fund Net Position Statement</v>
      </c>
      <c r="C104" s="216" t="str">
        <f>'Unit Data from Audit Worksheet'!D117</f>
        <v>Please enter any OPEB liabilities that are classified as current liabilities and included in account 639 above (amounts entered should agree to the current amount included in the changes to long-term debt note)
Enter as a positive</v>
      </c>
      <c r="D104" s="134"/>
      <c r="E104" s="236">
        <f>'Unit Data from Audit Worksheet'!F117</f>
        <v>0</v>
      </c>
      <c r="F104" s="229">
        <f t="shared" si="14"/>
        <v>0</v>
      </c>
      <c r="G104" s="231"/>
      <c r="H104" s="228"/>
      <c r="I104" s="32"/>
      <c r="J104" s="183">
        <v>644</v>
      </c>
      <c r="K104" s="226" t="s">
        <v>383</v>
      </c>
      <c r="L104" s="309">
        <f t="shared" si="13"/>
        <v>0</v>
      </c>
      <c r="M104"/>
      <c r="P104" s="201"/>
      <c r="Q104" s="286"/>
      <c r="R104" s="3"/>
      <c r="S104" s="3"/>
      <c r="T104" s="3"/>
      <c r="U104" s="3"/>
      <c r="V104" s="3"/>
      <c r="W104" s="3"/>
      <c r="X104" s="626">
        <v>644</v>
      </c>
      <c r="Y104" s="293">
        <v>644</v>
      </c>
      <c r="Z104" s="3"/>
      <c r="AA104" s="415">
        <f t="shared" si="9"/>
        <v>0</v>
      </c>
      <c r="AB104" s="293">
        <f t="shared" si="10"/>
        <v>0</v>
      </c>
    </row>
    <row r="105" spans="1:28" ht="96" customHeight="1" x14ac:dyDescent="0.3">
      <c r="A105" s="217">
        <f>+'Unit Data from Audit Worksheet'!A118</f>
        <v>384</v>
      </c>
      <c r="B105" s="217" t="str">
        <f>+'Unit Data from Audit Worksheet'!C118</f>
        <v>Electric Fund Net Position Statement</v>
      </c>
      <c r="C105" s="217" t="str">
        <f>+'Unit Data from Audit Worksheet'!D118</f>
        <v>Unearned revenue (arising from cash receipts) that were included in Current Liabilities in account 639 above.
Enter as a positive</v>
      </c>
      <c r="D105" s="134"/>
      <c r="E105" s="236">
        <f>+'Unit Data from Audit Worksheet'!F118</f>
        <v>0</v>
      </c>
      <c r="F105" s="229">
        <f t="shared" si="14"/>
        <v>0</v>
      </c>
      <c r="G105" s="231"/>
      <c r="H105" s="228"/>
      <c r="I105" s="32"/>
      <c r="J105" s="227">
        <v>384</v>
      </c>
      <c r="K105" s="52" t="s">
        <v>116</v>
      </c>
      <c r="L105" s="296">
        <f t="shared" si="13"/>
        <v>0</v>
      </c>
      <c r="P105" s="201"/>
      <c r="X105" s="626">
        <v>384</v>
      </c>
      <c r="Y105" s="293">
        <v>384</v>
      </c>
      <c r="AA105" s="415">
        <f t="shared" si="9"/>
        <v>0</v>
      </c>
      <c r="AB105" s="293">
        <f t="shared" si="10"/>
        <v>0</v>
      </c>
    </row>
    <row r="106" spans="1:28" ht="86.4" x14ac:dyDescent="0.3">
      <c r="A106" s="217">
        <f>+'Unit Data from Audit Worksheet'!A119</f>
        <v>361</v>
      </c>
      <c r="B106" s="217" t="str">
        <f>+'Unit Data from Audit Worksheet'!C119</f>
        <v>Electric Fund Net Position Statement</v>
      </c>
      <c r="C106" s="217" t="str">
        <f>+'Unit Data from Audit Worksheet'!D119</f>
        <v>Total net position, unrestricted - Amount of negative unrestricted net position should be entered as a negative amount and the amount of positive unrestricted net position should be entered as a positive amount.</v>
      </c>
      <c r="D106" s="134"/>
      <c r="E106" s="236">
        <f>+'Unit Data from Audit Worksheet'!F119</f>
        <v>0</v>
      </c>
      <c r="F106" s="229"/>
      <c r="G106" s="231"/>
      <c r="H106" s="228"/>
      <c r="I106" s="32"/>
      <c r="J106" s="227">
        <v>361</v>
      </c>
      <c r="K106" s="226" t="s">
        <v>98</v>
      </c>
      <c r="L106" s="296">
        <f t="shared" si="13"/>
        <v>0</v>
      </c>
      <c r="P106" s="201"/>
      <c r="X106" s="626">
        <v>361</v>
      </c>
      <c r="Y106" s="293">
        <v>361</v>
      </c>
      <c r="AA106" s="415">
        <f t="shared" si="9"/>
        <v>0</v>
      </c>
      <c r="AB106" s="293">
        <f t="shared" si="10"/>
        <v>0</v>
      </c>
    </row>
    <row r="107" spans="1:28" ht="46.5" customHeight="1" x14ac:dyDescent="0.3">
      <c r="A107" s="217">
        <f>'Unit Data from Audit Worksheet'!A120</f>
        <v>362</v>
      </c>
      <c r="B107" s="230" t="str">
        <f>'Unit Data from Audit Worksheet'!C120</f>
        <v>Electric Fund Net Position Statement</v>
      </c>
      <c r="C107" s="216" t="str">
        <f>'Unit Data from Audit Worksheet'!D120</f>
        <v>Total net position</v>
      </c>
      <c r="D107" s="134"/>
      <c r="E107" s="236">
        <f>'Unit Data from Audit Worksheet'!F120</f>
        <v>0</v>
      </c>
      <c r="F107" s="229">
        <f>IF(L96-L97-L107=0,,"Error: Total assets less total liabilities do not equal net position acct 382-360-362=0")</f>
        <v>0</v>
      </c>
      <c r="G107" s="84">
        <f>+L96-L97-L107</f>
        <v>0</v>
      </c>
      <c r="H107" s="228"/>
      <c r="I107" s="32"/>
      <c r="J107" s="227">
        <v>362</v>
      </c>
      <c r="K107" s="226" t="s">
        <v>99</v>
      </c>
      <c r="L107" s="296">
        <f t="shared" si="13"/>
        <v>0</v>
      </c>
      <c r="O107" s="303" t="e">
        <f>'Unit Data from Audit Worksheet'!E120</f>
        <v>#N/A</v>
      </c>
      <c r="P107" s="201"/>
      <c r="X107" s="626">
        <v>362</v>
      </c>
      <c r="Y107" s="293">
        <v>362</v>
      </c>
      <c r="AA107" s="415">
        <f t="shared" si="9"/>
        <v>0</v>
      </c>
      <c r="AB107" s="293">
        <f t="shared" si="10"/>
        <v>0</v>
      </c>
    </row>
    <row r="108" spans="1:28" ht="61.5" customHeight="1" x14ac:dyDescent="0.3">
      <c r="A108" s="217">
        <f>'Unit Data from Audit Worksheet'!A123</f>
        <v>88</v>
      </c>
      <c r="B108" s="230" t="str">
        <f>'Unit Data from Audit Worksheet'!C123</f>
        <v>Water Sewer Revenue, Expenses &amp; Changes in Fund Net Position</v>
      </c>
      <c r="C108" s="216" t="str">
        <f>'Unit Data from Audit Worksheet'!D123</f>
        <v>Charges for services. 
Exclude tap, capacity fees and other misc. income .</v>
      </c>
      <c r="D108" s="134"/>
      <c r="E108" s="236">
        <f>'Unit Data from Audit Worksheet'!F123</f>
        <v>0</v>
      </c>
      <c r="F108" s="229"/>
      <c r="G108" s="231"/>
      <c r="H108" s="228"/>
      <c r="I108" s="32"/>
      <c r="J108" s="227">
        <v>88</v>
      </c>
      <c r="K108" s="226" t="s">
        <v>217</v>
      </c>
      <c r="L108" s="296">
        <f t="shared" si="13"/>
        <v>0</v>
      </c>
      <c r="P108" s="201"/>
      <c r="X108" s="626">
        <v>88</v>
      </c>
      <c r="Y108" s="293">
        <v>88</v>
      </c>
      <c r="AA108" s="415">
        <f t="shared" si="9"/>
        <v>0</v>
      </c>
      <c r="AB108" s="293">
        <f t="shared" si="10"/>
        <v>0</v>
      </c>
    </row>
    <row r="109" spans="1:28" ht="72" customHeight="1" x14ac:dyDescent="0.3">
      <c r="A109" s="217">
        <f>'Unit Data from Audit Worksheet'!A124</f>
        <v>84</v>
      </c>
      <c r="B109" s="230" t="str">
        <f>'Unit Data from Audit Worksheet'!C124</f>
        <v>Water Sewer Revenue, Expenses &amp; Changes in Fund Net Position</v>
      </c>
      <c r="C109" s="216" t="str">
        <f>'Unit Data from Audit Worksheet'!D124</f>
        <v>Total Operating revenues</v>
      </c>
      <c r="D109" s="134"/>
      <c r="E109" s="236">
        <f>'Unit Data from Audit Worksheet'!F124</f>
        <v>0</v>
      </c>
      <c r="F109" s="229" t="str">
        <f>IF(L108&gt;L109,"Error: Charges for services exceed total operating revenues. Acct # 88&gt;84"," ")</f>
        <v xml:space="preserve"> </v>
      </c>
      <c r="G109" s="231" t="str">
        <f>IF(Q90=1," Included in error count"," ")</f>
        <v xml:space="preserve"> </v>
      </c>
      <c r="H109" s="228"/>
      <c r="I109" s="32"/>
      <c r="J109" s="227">
        <v>84</v>
      </c>
      <c r="K109" s="226" t="s">
        <v>218</v>
      </c>
      <c r="L109" s="296">
        <f t="shared" si="13"/>
        <v>0</v>
      </c>
      <c r="P109" s="201"/>
      <c r="X109" s="626">
        <v>84</v>
      </c>
      <c r="Y109" s="293">
        <v>84</v>
      </c>
      <c r="AA109" s="415">
        <f t="shared" si="9"/>
        <v>0</v>
      </c>
      <c r="AB109" s="293">
        <f t="shared" si="10"/>
        <v>0</v>
      </c>
    </row>
    <row r="110" spans="1:28" ht="72" customHeight="1" x14ac:dyDescent="0.3">
      <c r="A110" s="217">
        <f>'Unit Data from Audit Worksheet'!A125</f>
        <v>49</v>
      </c>
      <c r="B110" s="230" t="str">
        <f>'Unit Data from Audit Worksheet'!C125</f>
        <v>Water Sewer Revenue, Expenses &amp; Changes in Fund Net Position</v>
      </c>
      <c r="C110" s="216" t="str">
        <f>'Unit Data from Audit Worksheet'!D125</f>
        <v>Depreciation and amortization expense</v>
      </c>
      <c r="D110" s="134"/>
      <c r="E110" s="236">
        <f>'Unit Data from Audit Worksheet'!F125</f>
        <v>0</v>
      </c>
      <c r="F110" s="229">
        <f>IF(L110&lt;0,"Error: Number is normally positive.",)</f>
        <v>0</v>
      </c>
      <c r="G110" s="231"/>
      <c r="H110" s="228"/>
      <c r="I110" s="32"/>
      <c r="J110" s="227">
        <v>49</v>
      </c>
      <c r="K110" s="226" t="s">
        <v>219</v>
      </c>
      <c r="L110" s="296">
        <f t="shared" si="13"/>
        <v>0</v>
      </c>
      <c r="O110" s="303"/>
      <c r="P110" s="201"/>
      <c r="X110" s="626">
        <v>49</v>
      </c>
      <c r="Y110" s="293">
        <v>49</v>
      </c>
      <c r="AA110" s="415">
        <f t="shared" si="9"/>
        <v>0</v>
      </c>
      <c r="AB110" s="293">
        <f t="shared" si="10"/>
        <v>0</v>
      </c>
    </row>
    <row r="111" spans="1:28" ht="48" customHeight="1" x14ac:dyDescent="0.3">
      <c r="A111" s="217">
        <f>'Unit Data from Audit Worksheet'!A126</f>
        <v>85</v>
      </c>
      <c r="B111" s="230" t="str">
        <f>'Unit Data from Audit Worksheet'!C126</f>
        <v>Water Sewer Revenue, Expenses &amp; Changes in Fund Net Position</v>
      </c>
      <c r="C111" s="216" t="str">
        <f>'Unit Data from Audit Worksheet'!D126</f>
        <v>Total Operating expenses</v>
      </c>
      <c r="D111" s="134"/>
      <c r="E111" s="236">
        <f>'Unit Data from Audit Worksheet'!F126</f>
        <v>0</v>
      </c>
      <c r="F111" s="229"/>
      <c r="G111" s="231"/>
      <c r="H111" s="228"/>
      <c r="I111" s="32"/>
      <c r="J111" s="227">
        <v>85</v>
      </c>
      <c r="K111" s="226" t="s">
        <v>220</v>
      </c>
      <c r="L111" s="296">
        <f t="shared" si="13"/>
        <v>0</v>
      </c>
      <c r="P111" s="201"/>
      <c r="X111" s="626">
        <v>85</v>
      </c>
      <c r="Y111" s="293">
        <v>85</v>
      </c>
      <c r="AA111" s="415">
        <f t="shared" si="9"/>
        <v>0</v>
      </c>
      <c r="AB111" s="293">
        <f t="shared" si="10"/>
        <v>0</v>
      </c>
    </row>
    <row r="112" spans="1:28" ht="48" customHeight="1" x14ac:dyDescent="0.3">
      <c r="A112" s="217">
        <f>'Unit Data from Audit Worksheet'!A127</f>
        <v>89</v>
      </c>
      <c r="B112" s="230" t="str">
        <f>'Unit Data from Audit Worksheet'!C127</f>
        <v>Water Sewer Revenue, Expenses &amp; Changes in Fund Net Position</v>
      </c>
      <c r="C112" s="216" t="str">
        <f>'Unit Data from Audit Worksheet'!D127</f>
        <v>Interest expense</v>
      </c>
      <c r="D112" s="134"/>
      <c r="E112" s="236">
        <f>'Unit Data from Audit Worksheet'!F127</f>
        <v>0</v>
      </c>
      <c r="F112" s="229"/>
      <c r="G112" s="231"/>
      <c r="H112" s="228"/>
      <c r="I112" s="32"/>
      <c r="J112" s="227">
        <v>89</v>
      </c>
      <c r="K112" s="226" t="s">
        <v>221</v>
      </c>
      <c r="L112" s="296">
        <f t="shared" si="13"/>
        <v>0</v>
      </c>
      <c r="P112" s="201"/>
      <c r="X112" s="626">
        <v>89</v>
      </c>
      <c r="Y112" s="293">
        <v>89</v>
      </c>
      <c r="AA112" s="415">
        <f t="shared" si="9"/>
        <v>0</v>
      </c>
      <c r="AB112" s="293">
        <f t="shared" si="10"/>
        <v>0</v>
      </c>
    </row>
    <row r="113" spans="1:28" ht="48" customHeight="1" x14ac:dyDescent="0.3">
      <c r="A113" s="217">
        <f>'Unit Data from Audit Worksheet'!A128</f>
        <v>350</v>
      </c>
      <c r="B113" s="230" t="str">
        <f>'Unit Data from Audit Worksheet'!C128</f>
        <v>Water Sewer Revenue, Expenses &amp; Changes in Fund Net Position</v>
      </c>
      <c r="C113" s="216" t="str">
        <f>'Unit Data from Audit Worksheet'!D128</f>
        <v>Total all non-operating revenues  
Exclude Capital contributions.</v>
      </c>
      <c r="D113" s="134"/>
      <c r="E113" s="236">
        <f>'Unit Data from Audit Worksheet'!F128</f>
        <v>0</v>
      </c>
      <c r="F113" s="229"/>
      <c r="G113" s="231"/>
      <c r="H113" s="228"/>
      <c r="I113" s="32"/>
      <c r="J113" s="227">
        <v>350</v>
      </c>
      <c r="K113" s="226" t="s">
        <v>222</v>
      </c>
      <c r="L113" s="296">
        <f t="shared" si="13"/>
        <v>0</v>
      </c>
      <c r="P113" s="201"/>
      <c r="X113" s="626">
        <v>350</v>
      </c>
      <c r="Y113" s="293">
        <v>350</v>
      </c>
      <c r="AA113" s="415">
        <f t="shared" si="9"/>
        <v>0</v>
      </c>
      <c r="AB113" s="293">
        <f t="shared" si="10"/>
        <v>0</v>
      </c>
    </row>
    <row r="114" spans="1:28" ht="48" customHeight="1" x14ac:dyDescent="0.3">
      <c r="A114" s="217">
        <f>'Unit Data from Audit Worksheet'!A129</f>
        <v>351</v>
      </c>
      <c r="B114" s="230" t="str">
        <f>'Unit Data from Audit Worksheet'!C129</f>
        <v>Water Sewer Revenue, Expenses &amp; Changes in Fund Net Position</v>
      </c>
      <c r="C114" s="216" t="str">
        <f>'Unit Data from Audit Worksheet'!D129</f>
        <v>Total all non-operating expenses.  
Include any negative special, extraordinary, or capital contribution.</v>
      </c>
      <c r="D114" s="134"/>
      <c r="E114" s="236">
        <f>'Unit Data from Audit Worksheet'!F129</f>
        <v>0</v>
      </c>
      <c r="F114" s="229"/>
      <c r="G114" s="231"/>
      <c r="H114" s="228"/>
      <c r="I114" s="32"/>
      <c r="J114" s="227">
        <v>351</v>
      </c>
      <c r="K114" s="226" t="s">
        <v>223</v>
      </c>
      <c r="L114" s="296">
        <f t="shared" si="13"/>
        <v>0</v>
      </c>
      <c r="P114" s="201"/>
      <c r="X114" s="626">
        <v>351</v>
      </c>
      <c r="Y114" s="293">
        <v>351</v>
      </c>
      <c r="AA114" s="415">
        <f t="shared" si="9"/>
        <v>0</v>
      </c>
      <c r="AB114" s="293">
        <f t="shared" si="10"/>
        <v>0</v>
      </c>
    </row>
    <row r="115" spans="1:28" ht="66" customHeight="1" x14ac:dyDescent="0.3">
      <c r="A115" s="217">
        <f>'Unit Data from Audit Worksheet'!A130</f>
        <v>191</v>
      </c>
      <c r="B115" s="230" t="str">
        <f>'Unit Data from Audit Worksheet'!C130</f>
        <v>Water Sewer Revenue, Expenses &amp; Changes in Fund Net Position</v>
      </c>
      <c r="C115" s="216" t="str">
        <f>'Unit Data from Audit Worksheet'!D130</f>
        <v>Capital contributions. Only include positive capital contributions.  Negative capital contributions should be included with 'Total all non-operating expenses.'</v>
      </c>
      <c r="D115" s="134"/>
      <c r="E115" s="236">
        <f>'Unit Data from Audit Worksheet'!F130</f>
        <v>0</v>
      </c>
      <c r="F115" s="229">
        <f>IF(L115&lt;0,"Error: Enter as a positive.",)</f>
        <v>0</v>
      </c>
      <c r="G115" s="231"/>
      <c r="H115" s="228"/>
      <c r="I115" s="32"/>
      <c r="J115" s="227">
        <v>191</v>
      </c>
      <c r="K115" s="226" t="s">
        <v>224</v>
      </c>
      <c r="L115" s="296">
        <f t="shared" si="13"/>
        <v>0</v>
      </c>
      <c r="P115" s="201"/>
      <c r="S115" s="18"/>
      <c r="T115" s="18"/>
      <c r="U115" s="18"/>
      <c r="V115" s="18"/>
      <c r="X115" s="626">
        <v>191</v>
      </c>
      <c r="Y115" s="293">
        <v>191</v>
      </c>
      <c r="Z115" s="18"/>
      <c r="AA115" s="415">
        <f t="shared" si="9"/>
        <v>0</v>
      </c>
      <c r="AB115" s="293">
        <f t="shared" si="10"/>
        <v>0</v>
      </c>
    </row>
    <row r="116" spans="1:28" s="415" customFormat="1" ht="66.599999999999994" customHeight="1" x14ac:dyDescent="0.3">
      <c r="A116" s="837">
        <f>'Unit Data from Audit Worksheet'!A131</f>
        <v>1053</v>
      </c>
      <c r="B116" s="838" t="str">
        <f>'Unit Data from Audit Worksheet'!C131</f>
        <v>Water &amp; Sewer Revenue, Expenses &amp; Changes in Fund Net Position</v>
      </c>
      <c r="C116" s="839" t="str">
        <f>'Unit Data from Audit Worksheet'!D131</f>
        <v>Mark to Market unrealized losses in the Water and Sewer Fund. (enter as a negative number)</v>
      </c>
      <c r="D116" s="134"/>
      <c r="E116" s="237">
        <f>'Unit Data from Audit Worksheet'!F131</f>
        <v>0</v>
      </c>
      <c r="F116" s="229"/>
      <c r="G116" s="231"/>
      <c r="H116" s="228"/>
      <c r="I116" s="32"/>
      <c r="J116" s="241">
        <v>1053</v>
      </c>
      <c r="K116" s="312" t="s">
        <v>2158</v>
      </c>
      <c r="L116" s="313">
        <f t="shared" si="13"/>
        <v>0</v>
      </c>
      <c r="M116"/>
      <c r="P116" s="201"/>
      <c r="Q116" s="286"/>
      <c r="S116" s="18"/>
      <c r="T116" s="18"/>
      <c r="U116" s="18"/>
      <c r="V116" s="18"/>
      <c r="X116" s="626"/>
      <c r="Y116" s="293"/>
      <c r="Z116" s="18"/>
      <c r="AA116" s="415">
        <f t="shared" si="9"/>
        <v>0</v>
      </c>
      <c r="AB116" s="293"/>
    </row>
    <row r="117" spans="1:28" ht="47.25" customHeight="1" x14ac:dyDescent="0.3">
      <c r="A117" s="217">
        <f>'Unit Data from Audit Worksheet'!A132</f>
        <v>352</v>
      </c>
      <c r="B117" s="230" t="str">
        <f>'Unit Data from Audit Worksheet'!C132</f>
        <v>Water Sewer Revenue, Expenses &amp; Changes in Fund Net Position</v>
      </c>
      <c r="C117" s="216" t="str">
        <f>'Unit Data from Audit Worksheet'!D132</f>
        <v>Total Transfers in - all funds (operating and capital)</v>
      </c>
      <c r="D117" s="134"/>
      <c r="E117" s="236">
        <f>'Unit Data from Audit Worksheet'!F132</f>
        <v>0</v>
      </c>
      <c r="F117" s="229"/>
      <c r="G117" s="231"/>
      <c r="H117" s="228"/>
      <c r="I117" s="32"/>
      <c r="J117" s="227">
        <v>352</v>
      </c>
      <c r="K117" s="226" t="s">
        <v>225</v>
      </c>
      <c r="L117" s="296">
        <f t="shared" si="13"/>
        <v>0</v>
      </c>
      <c r="P117" s="201"/>
      <c r="X117" s="626">
        <v>352</v>
      </c>
      <c r="Y117" s="293">
        <v>352</v>
      </c>
      <c r="AA117" s="415">
        <f t="shared" si="9"/>
        <v>0</v>
      </c>
      <c r="AB117" s="293">
        <f t="shared" si="10"/>
        <v>0</v>
      </c>
    </row>
    <row r="118" spans="1:28" ht="70.5" customHeight="1" x14ac:dyDescent="0.3">
      <c r="A118" s="217">
        <f>'Unit Data from Audit Worksheet'!A133</f>
        <v>986</v>
      </c>
      <c r="B118" s="230" t="str">
        <f>'Unit Data from Audit Worksheet'!C133</f>
        <v>Water Sewer Revenue, Expenses &amp; Changes in Fund Net Position</v>
      </c>
      <c r="C118" s="216" t="str">
        <f>'Unit Data from Audit Worksheet'!D133</f>
        <v>Of the transfers-in above in acct # 352, list amount of transfers-in that were used to support Water Sewer operations  (exclude capital transfers)</v>
      </c>
      <c r="D118" s="134"/>
      <c r="E118" s="236">
        <f>'Unit Data from Audit Worksheet'!F133</f>
        <v>0</v>
      </c>
      <c r="F118" s="229"/>
      <c r="G118" s="231"/>
      <c r="H118" s="228"/>
      <c r="I118" s="32"/>
      <c r="J118" s="227">
        <v>986</v>
      </c>
      <c r="K118" s="216" t="s">
        <v>608</v>
      </c>
      <c r="L118" s="302">
        <f t="shared" si="13"/>
        <v>0</v>
      </c>
      <c r="P118" s="201"/>
      <c r="X118" s="626">
        <v>986</v>
      </c>
      <c r="Y118" s="293">
        <v>986</v>
      </c>
      <c r="AA118" s="415">
        <f t="shared" si="9"/>
        <v>0</v>
      </c>
      <c r="AB118" s="293">
        <f t="shared" si="10"/>
        <v>0</v>
      </c>
    </row>
    <row r="119" spans="1:28" ht="47.25" customHeight="1" x14ac:dyDescent="0.3">
      <c r="A119" s="217">
        <f>'Unit Data from Audit Worksheet'!A134</f>
        <v>353</v>
      </c>
      <c r="B119" s="230" t="str">
        <f>'Unit Data from Audit Worksheet'!C134</f>
        <v>Water Sewer Revenue, Expenses &amp; Changes in Fund Net Position</v>
      </c>
      <c r="C119" s="216" t="str">
        <f>'Unit Data from Audit Worksheet'!D134</f>
        <v>Total Transfers out</v>
      </c>
      <c r="D119" s="134"/>
      <c r="E119" s="236">
        <f>'Unit Data from Audit Worksheet'!F134</f>
        <v>0</v>
      </c>
      <c r="F119" s="229">
        <f>IF(L119&lt;0,"Error: Enter as a positive.",)</f>
        <v>0</v>
      </c>
      <c r="G119" s="231"/>
      <c r="H119" s="228"/>
      <c r="I119" s="32"/>
      <c r="J119" s="34">
        <v>353</v>
      </c>
      <c r="K119" s="226" t="s">
        <v>226</v>
      </c>
      <c r="L119" s="296">
        <f t="shared" si="13"/>
        <v>0</v>
      </c>
      <c r="P119" s="201"/>
      <c r="X119" s="626">
        <v>353</v>
      </c>
      <c r="Y119" s="293">
        <v>353</v>
      </c>
      <c r="AA119" s="415">
        <f t="shared" si="9"/>
        <v>0</v>
      </c>
      <c r="AB119" s="293">
        <f t="shared" si="10"/>
        <v>0</v>
      </c>
    </row>
    <row r="120" spans="1:28" ht="72.75" customHeight="1" x14ac:dyDescent="0.3">
      <c r="A120" s="217">
        <f>'Unit Data from Audit Worksheet'!A135</f>
        <v>50</v>
      </c>
      <c r="B120" s="230" t="str">
        <f>'Unit Data from Audit Worksheet'!C135</f>
        <v>Water Sewer Revenue, Expenses &amp; Changes in Fund Net Position</v>
      </c>
      <c r="C120" s="216" t="str">
        <f>'Unit Data from Audit Worksheet'!D135</f>
        <v>Change in net position - Increase in net position is recorded as a positive and a (Decrease) in net position is recorded as a negative.</v>
      </c>
      <c r="D120" s="134"/>
      <c r="E120" s="139">
        <f>'Unit Data from Audit Worksheet'!F135</f>
        <v>0</v>
      </c>
      <c r="F120" s="229">
        <f>IF(L109-L111+L113-L114+L117+L115-L119-L120=0,,"Error:Total revenues less total expenses do not equal total change in net position. Acct # 84-85+350-351+191+352-353-50")</f>
        <v>0</v>
      </c>
      <c r="G120" s="84">
        <f>+L109-L111+L113-L114+L117+L115-L119-L120</f>
        <v>0</v>
      </c>
      <c r="H120" s="228"/>
      <c r="I120" s="32"/>
      <c r="J120" s="227">
        <v>50</v>
      </c>
      <c r="K120" s="226" t="s">
        <v>92</v>
      </c>
      <c r="L120" s="296">
        <f t="shared" si="13"/>
        <v>0</v>
      </c>
      <c r="P120" s="201"/>
      <c r="X120" s="626">
        <v>50</v>
      </c>
      <c r="Y120" s="293">
        <v>50</v>
      </c>
      <c r="AA120" s="415">
        <f t="shared" si="9"/>
        <v>0</v>
      </c>
      <c r="AB120" s="293">
        <f t="shared" si="10"/>
        <v>0</v>
      </c>
    </row>
    <row r="121" spans="1:28" ht="144" customHeight="1" x14ac:dyDescent="0.3">
      <c r="A121" s="217">
        <f>'Unit Data from Audit Worksheet'!A136</f>
        <v>377</v>
      </c>
      <c r="B121" s="230" t="str">
        <f>'Unit Data from Audit Worksheet'!C136</f>
        <v>Water Sewer Revenue, Expenses &amp; Changes in Fund Net Position</v>
      </c>
      <c r="C121" s="216" t="str">
        <f>'Unit Data from Audit Worksheet'!D136</f>
        <v>Increases or (decreases) to beginning water sewer net position due to rounding, prior period adjustments and restatements.  Increase amounts to beginning net position should be entered as a positive amount and (decreases) should be entered as a negative amount.</v>
      </c>
      <c r="D121" s="134"/>
      <c r="E121" s="139">
        <f>'Unit Data from Audit Worksheet'!F136</f>
        <v>0</v>
      </c>
      <c r="F121" s="80" t="e">
        <f>IF(L89-L120-L121=O89,,"Error:Beginning Balance does not agree with out records.Acct # 83-50-377 = PY83")</f>
        <v>#N/A</v>
      </c>
      <c r="G121" s="84" t="e">
        <f>+L89-L120-L121-O89</f>
        <v>#N/A</v>
      </c>
      <c r="H121" s="228" t="str">
        <f>'Unit Data from Audit Worksheet'!I136</f>
        <v>Please do not enter prior's years beginning balance as an adjustment in column F to balance.  Column F is only for year 2021-2022 adjustments.</v>
      </c>
      <c r="I121" s="32"/>
      <c r="J121" s="227">
        <v>377</v>
      </c>
      <c r="K121" s="226" t="s">
        <v>101</v>
      </c>
      <c r="L121" s="296">
        <f t="shared" si="13"/>
        <v>0</v>
      </c>
      <c r="P121" s="201"/>
      <c r="X121" s="626">
        <v>377</v>
      </c>
      <c r="Y121" s="293">
        <v>377</v>
      </c>
      <c r="AA121" s="415">
        <f t="shared" si="9"/>
        <v>0</v>
      </c>
      <c r="AB121" s="293">
        <f t="shared" si="10"/>
        <v>0</v>
      </c>
    </row>
    <row r="122" spans="1:28" ht="63" customHeight="1" x14ac:dyDescent="0.3">
      <c r="A122" s="319">
        <f>'Unit Data from Audit Worksheet'!A137</f>
        <v>537</v>
      </c>
      <c r="B122" s="230" t="str">
        <f>'Unit Data from Audit Worksheet'!C137</f>
        <v>Water Sewer Revenue, Expenses &amp; Changes in Fund Net Position</v>
      </c>
      <c r="C122" s="216" t="str">
        <f>'Unit Data from Audit Worksheet'!D137</f>
        <v>Did unit raise Water Sewer rates during the audited fiscal period? - answer Yes =1 or No= 2</v>
      </c>
      <c r="D122" s="129"/>
      <c r="E122" s="236">
        <f>'Unit Data from Audit Worksheet'!F137</f>
        <v>0</v>
      </c>
      <c r="F122" s="229" t="s">
        <v>312</v>
      </c>
      <c r="G122" s="231"/>
      <c r="H122" s="228"/>
      <c r="I122" s="32"/>
      <c r="J122" s="60">
        <v>537</v>
      </c>
      <c r="K122" s="58" t="s">
        <v>280</v>
      </c>
      <c r="L122" s="296">
        <f t="shared" si="13"/>
        <v>0</v>
      </c>
      <c r="N122" s="54" t="s">
        <v>302</v>
      </c>
      <c r="P122" s="201"/>
      <c r="X122" s="626">
        <v>537</v>
      </c>
      <c r="Y122" s="293">
        <v>537</v>
      </c>
      <c r="AA122" s="415">
        <f t="shared" si="9"/>
        <v>0</v>
      </c>
      <c r="AB122" s="293">
        <f t="shared" si="10"/>
        <v>0</v>
      </c>
    </row>
    <row r="123" spans="1:28" ht="63.75" customHeight="1" x14ac:dyDescent="0.3">
      <c r="A123" s="319">
        <f>'Unit Data from Audit Worksheet'!A138</f>
        <v>538</v>
      </c>
      <c r="B123" s="230" t="str">
        <f>'Unit Data from Audit Worksheet'!C138</f>
        <v>Water Sewer Revenue, Expenses &amp; Changes in Fund Net Position</v>
      </c>
      <c r="C123" s="216" t="str">
        <f>'Unit Data from Audit Worksheet'!D138</f>
        <v>Did unit raise Water Sewer rates during the budget year following the audited fiscal year? - answer Yes=1 or No=2</v>
      </c>
      <c r="D123" s="129"/>
      <c r="E123" s="236">
        <f>'Unit Data from Audit Worksheet'!F138</f>
        <v>0</v>
      </c>
      <c r="F123" s="229" t="s">
        <v>312</v>
      </c>
      <c r="G123" s="231"/>
      <c r="H123" s="228"/>
      <c r="I123" s="32"/>
      <c r="J123" s="60">
        <v>538</v>
      </c>
      <c r="K123" s="58" t="s">
        <v>279</v>
      </c>
      <c r="L123" s="296">
        <f t="shared" si="13"/>
        <v>0</v>
      </c>
      <c r="N123" s="54" t="s">
        <v>302</v>
      </c>
      <c r="P123" s="201"/>
      <c r="X123" s="626">
        <v>538</v>
      </c>
      <c r="Y123" s="293">
        <v>538</v>
      </c>
      <c r="AA123" s="415">
        <f t="shared" si="9"/>
        <v>0</v>
      </c>
      <c r="AB123" s="293">
        <f t="shared" si="10"/>
        <v>0</v>
      </c>
    </row>
    <row r="124" spans="1:28" ht="47.25" customHeight="1" x14ac:dyDescent="0.3">
      <c r="A124" s="217">
        <f>'Unit Data from Audit Worksheet'!A140</f>
        <v>97</v>
      </c>
      <c r="B124" s="230" t="str">
        <f>'Unit Data from Audit Worksheet'!C140</f>
        <v>Electric Fund Revenue, Expenses &amp; Changes in Fund Net Position</v>
      </c>
      <c r="C124" s="216" t="str">
        <f>'Unit Data from Audit Worksheet'!D140</f>
        <v>Charges for services</v>
      </c>
      <c r="D124" s="235"/>
      <c r="E124" s="236">
        <f>'Unit Data from Audit Worksheet'!F140</f>
        <v>0</v>
      </c>
      <c r="F124" s="229">
        <f>IF(L124&lt;0,"Error: Enter as a positive.",)</f>
        <v>0</v>
      </c>
      <c r="G124" s="231"/>
      <c r="H124" s="228"/>
      <c r="I124" s="32"/>
      <c r="J124" s="227">
        <v>97</v>
      </c>
      <c r="K124" s="226" t="s">
        <v>227</v>
      </c>
      <c r="L124" s="296">
        <f t="shared" ref="L124:L197" si="15">IF(D124="",E124,D124)</f>
        <v>0</v>
      </c>
      <c r="P124" s="201"/>
      <c r="X124" s="626">
        <v>97</v>
      </c>
      <c r="Y124" s="293">
        <v>97</v>
      </c>
      <c r="AA124" s="415">
        <f t="shared" si="9"/>
        <v>0</v>
      </c>
      <c r="AB124" s="293">
        <f t="shared" si="10"/>
        <v>0</v>
      </c>
    </row>
    <row r="125" spans="1:28" ht="45.75" customHeight="1" x14ac:dyDescent="0.3">
      <c r="A125" s="217">
        <f>'Unit Data from Audit Worksheet'!A141</f>
        <v>93</v>
      </c>
      <c r="B125" s="230" t="str">
        <f>'Unit Data from Audit Worksheet'!C141</f>
        <v>Electric Fund Revenue, Expenses &amp; Changes in Fund Net Position</v>
      </c>
      <c r="C125" s="216" t="str">
        <f>'Unit Data from Audit Worksheet'!D141</f>
        <v>Total Operating revenues</v>
      </c>
      <c r="D125" s="235"/>
      <c r="E125" s="236">
        <f>'Unit Data from Audit Worksheet'!F141</f>
        <v>0</v>
      </c>
      <c r="F125" s="229" t="str">
        <f>IF(L124&gt;L125,"Error: Charges for services exceeds total operating revenues Acct 97&gt;=93"," ")</f>
        <v xml:space="preserve"> </v>
      </c>
      <c r="G125" s="231" t="str">
        <f>IF(Q105=1," Included in error count"," ")</f>
        <v xml:space="preserve"> </v>
      </c>
      <c r="H125" s="228"/>
      <c r="I125" s="32"/>
      <c r="J125" s="227">
        <v>93</v>
      </c>
      <c r="K125" s="226" t="s">
        <v>228</v>
      </c>
      <c r="L125" s="296">
        <f t="shared" si="15"/>
        <v>0</v>
      </c>
      <c r="P125" s="201"/>
      <c r="X125" s="626">
        <v>93</v>
      </c>
      <c r="Y125" s="293">
        <v>93</v>
      </c>
      <c r="AA125" s="415">
        <f t="shared" si="9"/>
        <v>0</v>
      </c>
      <c r="AB125" s="293">
        <f t="shared" si="10"/>
        <v>0</v>
      </c>
    </row>
    <row r="126" spans="1:28" ht="45.75" customHeight="1" x14ac:dyDescent="0.3">
      <c r="A126" s="217">
        <f>'Unit Data from Audit Worksheet'!A142</f>
        <v>99</v>
      </c>
      <c r="B126" s="230" t="str">
        <f>'Unit Data from Audit Worksheet'!C142</f>
        <v>Electric Fund Revenue, Expenses &amp; Changes in Fund Net Position</v>
      </c>
      <c r="C126" s="216" t="str">
        <f>'Unit Data from Audit Worksheet'!D142</f>
        <v>Electrical power purchases</v>
      </c>
      <c r="D126" s="235"/>
      <c r="E126" s="236">
        <f>'Unit Data from Audit Worksheet'!F142</f>
        <v>0</v>
      </c>
      <c r="F126" s="229">
        <f>IF(L126&lt;0,"Error: Enter as a positive.",)</f>
        <v>0</v>
      </c>
      <c r="G126" s="231"/>
      <c r="H126" s="228"/>
      <c r="I126" s="32"/>
      <c r="J126" s="227">
        <v>99</v>
      </c>
      <c r="K126" s="226" t="s">
        <v>229</v>
      </c>
      <c r="L126" s="296">
        <f t="shared" si="15"/>
        <v>0</v>
      </c>
      <c r="P126" s="201"/>
      <c r="S126" s="18"/>
      <c r="T126" s="18"/>
      <c r="U126" s="18"/>
      <c r="V126" s="18"/>
      <c r="X126" s="626">
        <v>99</v>
      </c>
      <c r="Y126" s="293">
        <v>99</v>
      </c>
      <c r="Z126" s="18"/>
      <c r="AA126" s="415">
        <f t="shared" si="9"/>
        <v>0</v>
      </c>
      <c r="AB126" s="293">
        <f t="shared" si="10"/>
        <v>0</v>
      </c>
    </row>
    <row r="127" spans="1:28" ht="45.75" customHeight="1" x14ac:dyDescent="0.3">
      <c r="A127" s="217">
        <f>'Unit Data from Audit Worksheet'!A143</f>
        <v>52</v>
      </c>
      <c r="B127" s="230" t="str">
        <f>'Unit Data from Audit Worksheet'!C143</f>
        <v>Electric Fund Revenue, Expenses &amp; Changes in Fund Net Position</v>
      </c>
      <c r="C127" s="216" t="str">
        <f>'Unit Data from Audit Worksheet'!D143</f>
        <v>Depreciation and amortization expense</v>
      </c>
      <c r="D127" s="235"/>
      <c r="E127" s="236">
        <f>'Unit Data from Audit Worksheet'!F143</f>
        <v>0</v>
      </c>
      <c r="F127" s="229">
        <f>IF(L127&lt;0,"Error: Enter as a positive.",)</f>
        <v>0</v>
      </c>
      <c r="G127" s="231"/>
      <c r="H127" s="228"/>
      <c r="I127" s="32"/>
      <c r="J127" s="227">
        <v>52</v>
      </c>
      <c r="K127" s="226" t="s">
        <v>230</v>
      </c>
      <c r="L127" s="296">
        <f t="shared" si="15"/>
        <v>0</v>
      </c>
      <c r="P127" s="201"/>
      <c r="X127" s="626">
        <v>52</v>
      </c>
      <c r="Y127" s="293">
        <v>52</v>
      </c>
      <c r="AA127" s="415">
        <f t="shared" si="9"/>
        <v>0</v>
      </c>
      <c r="AB127" s="293">
        <f t="shared" si="10"/>
        <v>0</v>
      </c>
    </row>
    <row r="128" spans="1:28" ht="45.75" customHeight="1" x14ac:dyDescent="0.3">
      <c r="A128" s="217">
        <f>'Unit Data from Audit Worksheet'!A144</f>
        <v>94</v>
      </c>
      <c r="B128" s="230" t="str">
        <f>'Unit Data from Audit Worksheet'!C144</f>
        <v>Electric Fund Revenue, Expenses &amp; Changes in Fund Net Position</v>
      </c>
      <c r="C128" s="216" t="str">
        <f>'Unit Data from Audit Worksheet'!D144</f>
        <v>Total Operating expenses</v>
      </c>
      <c r="D128" s="235"/>
      <c r="E128" s="236">
        <f>'Unit Data from Audit Worksheet'!F144</f>
        <v>0</v>
      </c>
      <c r="F128" s="229">
        <f>IF(L128&lt;0,"Error: Enter as a positive.",)</f>
        <v>0</v>
      </c>
      <c r="G128" s="231"/>
      <c r="H128" s="228"/>
      <c r="I128" s="32"/>
      <c r="J128" s="227">
        <v>94</v>
      </c>
      <c r="K128" s="226" t="s">
        <v>231</v>
      </c>
      <c r="L128" s="296">
        <f t="shared" si="15"/>
        <v>0</v>
      </c>
      <c r="P128" s="201"/>
      <c r="X128" s="626">
        <v>94</v>
      </c>
      <c r="Y128" s="293">
        <v>94</v>
      </c>
      <c r="AA128" s="415">
        <f t="shared" si="9"/>
        <v>0</v>
      </c>
      <c r="AB128" s="293">
        <f t="shared" si="10"/>
        <v>0</v>
      </c>
    </row>
    <row r="129" spans="1:28" ht="46.5" customHeight="1" x14ac:dyDescent="0.3">
      <c r="A129" s="217">
        <f>'Unit Data from Audit Worksheet'!A145</f>
        <v>98</v>
      </c>
      <c r="B129" s="230" t="str">
        <f>'Unit Data from Audit Worksheet'!C145</f>
        <v>Electric Fund Revenue, Expenses &amp; Changes in Fund Net Position</v>
      </c>
      <c r="C129" s="216" t="str">
        <f>'Unit Data from Audit Worksheet'!D145</f>
        <v>Interest expense</v>
      </c>
      <c r="D129" s="235"/>
      <c r="E129" s="236">
        <f>'Unit Data from Audit Worksheet'!F145</f>
        <v>0</v>
      </c>
      <c r="F129" s="229">
        <f>IF(L129&lt;0,"Error: Enter as a positive.",)</f>
        <v>0</v>
      </c>
      <c r="G129" s="231"/>
      <c r="H129" s="228"/>
      <c r="I129" s="32"/>
      <c r="J129" s="227">
        <v>98</v>
      </c>
      <c r="K129" s="226" t="s">
        <v>232</v>
      </c>
      <c r="L129" s="296">
        <f t="shared" si="15"/>
        <v>0</v>
      </c>
      <c r="P129" s="201"/>
      <c r="X129" s="626">
        <v>98</v>
      </c>
      <c r="Y129" s="293">
        <v>98</v>
      </c>
      <c r="AA129" s="415">
        <f t="shared" si="9"/>
        <v>0</v>
      </c>
      <c r="AB129" s="293">
        <f t="shared" si="10"/>
        <v>0</v>
      </c>
    </row>
    <row r="130" spans="1:28" ht="51" customHeight="1" x14ac:dyDescent="0.3">
      <c r="A130" s="217">
        <f>'Unit Data from Audit Worksheet'!A146</f>
        <v>363</v>
      </c>
      <c r="B130" s="230" t="str">
        <f>'Unit Data from Audit Worksheet'!C146</f>
        <v>Electric Fund Revenue, Expenses &amp; Changes in Fund Net Position</v>
      </c>
      <c r="C130" s="216" t="str">
        <f>'Unit Data from Audit Worksheet'!D146</f>
        <v>Total all the non-operating revenues  
Exclude Capital Contributions.</v>
      </c>
      <c r="D130" s="235"/>
      <c r="E130" s="236">
        <f>'Unit Data from Audit Worksheet'!F146</f>
        <v>0</v>
      </c>
      <c r="F130" s="229"/>
      <c r="G130" s="231"/>
      <c r="H130" s="228"/>
      <c r="I130" s="32"/>
      <c r="J130" s="227">
        <v>363</v>
      </c>
      <c r="K130" s="226" t="s">
        <v>233</v>
      </c>
      <c r="L130" s="296">
        <f t="shared" si="15"/>
        <v>0</v>
      </c>
      <c r="P130" s="201"/>
      <c r="X130" s="626">
        <v>363</v>
      </c>
      <c r="Y130" s="293">
        <v>363</v>
      </c>
      <c r="AA130" s="415">
        <f t="shared" si="9"/>
        <v>0</v>
      </c>
      <c r="AB130" s="293">
        <f t="shared" si="10"/>
        <v>0</v>
      </c>
    </row>
    <row r="131" spans="1:28" ht="60" customHeight="1" x14ac:dyDescent="0.3">
      <c r="A131" s="217">
        <f>'Unit Data from Audit Worksheet'!A147</f>
        <v>364</v>
      </c>
      <c r="B131" s="230" t="str">
        <f>'Unit Data from Audit Worksheet'!C147</f>
        <v>Electric Fund Revenue, Expenses &amp; Changes in Fund Net Position</v>
      </c>
      <c r="C131" s="216" t="str">
        <f>'Unit Data from Audit Worksheet'!D147</f>
        <v>Total all non-operating expenses.  
Include negative special, extraordinary, or capital contribution.</v>
      </c>
      <c r="D131" s="235"/>
      <c r="E131" s="236">
        <f>'Unit Data from Audit Worksheet'!F147</f>
        <v>0</v>
      </c>
      <c r="F131" s="229">
        <f>IF(L131&lt;0,"Error: Enter as a positive.",)</f>
        <v>0</v>
      </c>
      <c r="G131" s="231"/>
      <c r="H131" s="228"/>
      <c r="I131" s="32"/>
      <c r="J131" s="227">
        <v>364</v>
      </c>
      <c r="K131" s="226" t="s">
        <v>234</v>
      </c>
      <c r="L131" s="296">
        <f t="shared" si="15"/>
        <v>0</v>
      </c>
      <c r="P131" s="201"/>
      <c r="X131" s="626">
        <v>364</v>
      </c>
      <c r="Y131" s="293">
        <v>364</v>
      </c>
      <c r="AA131" s="415">
        <f t="shared" si="9"/>
        <v>0</v>
      </c>
      <c r="AB131" s="293">
        <f t="shared" si="10"/>
        <v>0</v>
      </c>
    </row>
    <row r="132" spans="1:28" ht="89.25" customHeight="1" x14ac:dyDescent="0.3">
      <c r="A132" s="217">
        <f>'Unit Data from Audit Worksheet'!A148</f>
        <v>192</v>
      </c>
      <c r="B132" s="230" t="str">
        <f>'Unit Data from Audit Worksheet'!C148</f>
        <v>Electric Fund Revenue, Expenses &amp; Changes in Fund Net Position</v>
      </c>
      <c r="C132" s="216" t="str">
        <f>'Unit Data from Audit Worksheet'!D148</f>
        <v>Capital Contributions.  
Include only positive capital Contributions.  Negative capital contributions should be included with 'Total all non-operating expenses.'</v>
      </c>
      <c r="D132" s="235"/>
      <c r="E132" s="236">
        <f>'Unit Data from Audit Worksheet'!F148</f>
        <v>0</v>
      </c>
      <c r="F132" s="229">
        <f>IF(L132&lt;0,"Error: Enter as a positive.",)</f>
        <v>0</v>
      </c>
      <c r="G132" s="231"/>
      <c r="H132" s="228"/>
      <c r="I132" s="32"/>
      <c r="J132" s="227">
        <v>192</v>
      </c>
      <c r="K132" s="226" t="s">
        <v>235</v>
      </c>
      <c r="L132" s="296">
        <f t="shared" si="15"/>
        <v>0</v>
      </c>
      <c r="P132" s="201"/>
      <c r="X132" s="626">
        <v>192</v>
      </c>
      <c r="Y132" s="293">
        <v>192</v>
      </c>
      <c r="AA132" s="415">
        <f t="shared" si="9"/>
        <v>0</v>
      </c>
      <c r="AB132" s="293">
        <f t="shared" si="10"/>
        <v>0</v>
      </c>
    </row>
    <row r="133" spans="1:28" s="415" customFormat="1" ht="89.25" customHeight="1" x14ac:dyDescent="0.3">
      <c r="A133" s="837">
        <f>'Unit Data from Audit Worksheet'!A149</f>
        <v>1054</v>
      </c>
      <c r="B133" s="838" t="str">
        <f>'Unit Data from Audit Worksheet'!C149</f>
        <v>Electric Fund Revenue, Expenses &amp; Changes in Fund Net Position</v>
      </c>
      <c r="C133" s="839" t="str">
        <f>'Unit Data from Audit Worksheet'!D149</f>
        <v xml:space="preserve"> Mark to Market unrealized losses in the Electric Fund. (enter as a negative number)</v>
      </c>
      <c r="D133" s="235"/>
      <c r="E133" s="236">
        <f>'Unit Data from Audit Worksheet'!F149</f>
        <v>0</v>
      </c>
      <c r="F133" s="229"/>
      <c r="G133" s="231"/>
      <c r="H133" s="228"/>
      <c r="I133" s="32"/>
      <c r="J133" s="227">
        <v>1054</v>
      </c>
      <c r="K133" s="216" t="s">
        <v>2022</v>
      </c>
      <c r="L133" s="296">
        <f t="shared" si="15"/>
        <v>0</v>
      </c>
      <c r="M133"/>
      <c r="P133" s="201"/>
      <c r="Q133" s="286"/>
      <c r="X133" s="626"/>
      <c r="Y133" s="293"/>
      <c r="AA133" s="415">
        <f t="shared" si="9"/>
        <v>0</v>
      </c>
      <c r="AB133" s="293"/>
    </row>
    <row r="134" spans="1:28" ht="42.75" customHeight="1" x14ac:dyDescent="0.3">
      <c r="A134" s="217">
        <f>'Unit Data from Audit Worksheet'!A150</f>
        <v>365</v>
      </c>
      <c r="B134" s="230" t="str">
        <f>'Unit Data from Audit Worksheet'!C150</f>
        <v>Electric Fund Revenue, Expenses &amp; Changes in Fund Net Position</v>
      </c>
      <c r="C134" s="216" t="str">
        <f>'Unit Data from Audit Worksheet'!D150</f>
        <v>Total Transfers In (From all Funds)</v>
      </c>
      <c r="D134" s="235"/>
      <c r="E134" s="236">
        <f>'Unit Data from Audit Worksheet'!F150</f>
        <v>0</v>
      </c>
      <c r="F134" s="229"/>
      <c r="G134" s="231"/>
      <c r="H134" s="228"/>
      <c r="I134" s="32"/>
      <c r="J134" s="227">
        <v>365</v>
      </c>
      <c r="K134" s="226" t="s">
        <v>236</v>
      </c>
      <c r="L134" s="296">
        <f t="shared" si="15"/>
        <v>0</v>
      </c>
      <c r="P134" s="201"/>
      <c r="X134" s="626">
        <v>365</v>
      </c>
      <c r="Y134" s="293">
        <v>365</v>
      </c>
      <c r="AA134" s="415">
        <f t="shared" si="9"/>
        <v>0</v>
      </c>
      <c r="AB134" s="293">
        <f t="shared" si="10"/>
        <v>0</v>
      </c>
    </row>
    <row r="135" spans="1:28" ht="42.75" customHeight="1" x14ac:dyDescent="0.3">
      <c r="A135" s="217">
        <f>'Unit Data from Audit Worksheet'!A151</f>
        <v>366</v>
      </c>
      <c r="B135" s="230" t="str">
        <f>'Unit Data from Audit Worksheet'!C151</f>
        <v>Electric Fund Revenue, Expenses &amp; Changes in Fund Net Position</v>
      </c>
      <c r="C135" s="216" t="str">
        <f>'Unit Data from Audit Worksheet'!D151</f>
        <v>Total Transfers Out (To all funds)</v>
      </c>
      <c r="D135" s="235"/>
      <c r="E135" s="236">
        <f>'Unit Data from Audit Worksheet'!F151</f>
        <v>0</v>
      </c>
      <c r="F135" s="229">
        <f>IF(L135&lt;0,"Error: Enter as a positive.",)</f>
        <v>0</v>
      </c>
      <c r="G135" s="231"/>
      <c r="H135" s="228"/>
      <c r="I135" s="32"/>
      <c r="J135" s="227">
        <v>366</v>
      </c>
      <c r="K135" s="226" t="s">
        <v>294</v>
      </c>
      <c r="L135" s="296">
        <f t="shared" si="15"/>
        <v>0</v>
      </c>
      <c r="P135" s="201"/>
      <c r="X135" s="626">
        <v>366</v>
      </c>
      <c r="Y135" s="293">
        <v>366</v>
      </c>
      <c r="AA135" s="415">
        <f t="shared" si="9"/>
        <v>0</v>
      </c>
      <c r="AB135" s="293">
        <f t="shared" si="10"/>
        <v>0</v>
      </c>
    </row>
    <row r="136" spans="1:28" s="18" customFormat="1" ht="76.5" customHeight="1" x14ac:dyDescent="0.3">
      <c r="A136" s="217">
        <f>'Unit Data from Audit Worksheet'!A152</f>
        <v>53</v>
      </c>
      <c r="B136" s="230" t="str">
        <f>'Unit Data from Audit Worksheet'!C152</f>
        <v>Electric Fund Revenue, Expenses &amp; Changes in Fund Net Position</v>
      </c>
      <c r="C136" s="216" t="str">
        <f>'Unit Data from Audit Worksheet'!D152</f>
        <v>Change in net position - Increase in net position is recorded as a positive and a (decrease) in net position is recorded as a negative.</v>
      </c>
      <c r="D136" s="235"/>
      <c r="E136" s="236">
        <f>'Unit Data from Audit Worksheet'!F152</f>
        <v>0</v>
      </c>
      <c r="F136" s="229">
        <f>IF(L125-L128+L130-L131+L132+L134-L135-L136=0,,"Error: Total revenues less total exp. does not equal change in net position Acct 93-94+363-364+192+365-366-53=0")</f>
        <v>0</v>
      </c>
      <c r="G136" s="84">
        <f>+L125-L128+L130-L131+L132+L134-L135-L136</f>
        <v>0</v>
      </c>
      <c r="H136" s="228"/>
      <c r="I136" s="32"/>
      <c r="J136" s="227">
        <v>53</v>
      </c>
      <c r="K136" s="226" t="s">
        <v>93</v>
      </c>
      <c r="L136" s="296">
        <f t="shared" si="15"/>
        <v>0</v>
      </c>
      <c r="M136"/>
      <c r="P136" s="201"/>
      <c r="Q136" s="286"/>
      <c r="R136" s="3"/>
      <c r="S136" s="3"/>
      <c r="T136" s="3"/>
      <c r="U136" s="3"/>
      <c r="V136" s="3"/>
      <c r="W136" s="3"/>
      <c r="X136" s="626">
        <v>53</v>
      </c>
      <c r="Y136" s="293">
        <v>53</v>
      </c>
      <c r="Z136" s="3"/>
      <c r="AA136" s="415">
        <f t="shared" si="9"/>
        <v>0</v>
      </c>
      <c r="AB136" s="293">
        <f t="shared" si="10"/>
        <v>0</v>
      </c>
    </row>
    <row r="137" spans="1:28" ht="140.25" customHeight="1" x14ac:dyDescent="0.3">
      <c r="A137" s="217">
        <f>'Unit Data from Audit Worksheet'!A153</f>
        <v>378</v>
      </c>
      <c r="B137" s="230" t="str">
        <f>'Unit Data from Audit Worksheet'!C153</f>
        <v>Electric Fund Revenue, Expenses &amp; Changes in Fund Net Position</v>
      </c>
      <c r="C137" s="216" t="str">
        <f>'Unit Data from Audit Worksheet'!D153</f>
        <v>Increases or (decreases) to beginning electric net position due to rounding, prior period adjustments and restatements.  Increase amounts to beginning net position should be entered as a positive amount and (decreases) should be entered as a negative amount.</v>
      </c>
      <c r="D137" s="235"/>
      <c r="E137" s="236">
        <f>+'Unit Data from Audit Worksheet'!F153</f>
        <v>0</v>
      </c>
      <c r="F137" s="229" t="e">
        <f>IF(L107-L136-L137=O107,,"Error: Beg. Bal does not agree with our records Acct 362-53-378= pr yr 362")</f>
        <v>#N/A</v>
      </c>
      <c r="G137" s="84" t="e">
        <f>L107-L136-L137-O107</f>
        <v>#N/A</v>
      </c>
      <c r="H137" s="228" t="str">
        <f>'Unit Data from Audit Worksheet'!I153</f>
        <v>Please do not enter prior's years beginning balance as an adjustment in column F to balance.  Column F is only for year 2021-2022 adjustments.</v>
      </c>
      <c r="I137" s="32"/>
      <c r="J137" s="227">
        <v>378</v>
      </c>
      <c r="K137" s="226" t="s">
        <v>102</v>
      </c>
      <c r="L137" s="296">
        <f t="shared" si="15"/>
        <v>0</v>
      </c>
      <c r="P137" s="201"/>
      <c r="X137" s="626">
        <v>378</v>
      </c>
      <c r="Y137" s="293">
        <v>378</v>
      </c>
      <c r="AA137" s="415">
        <f t="shared" si="9"/>
        <v>0</v>
      </c>
      <c r="AB137" s="293">
        <f t="shared" si="10"/>
        <v>0</v>
      </c>
    </row>
    <row r="138" spans="1:28" ht="28.8" x14ac:dyDescent="0.3">
      <c r="A138" s="217">
        <f>'Unit Data from Audit Worksheet'!A158</f>
        <v>51</v>
      </c>
      <c r="B138" s="230" t="str">
        <f>'Unit Data from Audit Worksheet'!C158</f>
        <v>Water Sewer Cash Flow Statement</v>
      </c>
      <c r="C138" s="216" t="str">
        <f>'Unit Data from Audit Worksheet'!D158</f>
        <v>Total Cash flow from operating activities  - (Enter negative cash flows as negative)</v>
      </c>
      <c r="D138" s="235"/>
      <c r="E138" s="236">
        <f>'Unit Data from Audit Worksheet'!F158</f>
        <v>0</v>
      </c>
      <c r="F138" s="229"/>
      <c r="G138" s="231"/>
      <c r="H138" s="228"/>
      <c r="I138" s="32"/>
      <c r="J138" s="227">
        <v>51</v>
      </c>
      <c r="K138" s="226" t="s">
        <v>237</v>
      </c>
      <c r="L138" s="296">
        <f t="shared" si="15"/>
        <v>0</v>
      </c>
      <c r="P138" s="201"/>
      <c r="X138" s="626">
        <v>51</v>
      </c>
      <c r="Y138" s="293">
        <v>51</v>
      </c>
      <c r="AA138" s="415">
        <f t="shared" ref="AA138:AA206" si="16">A138-J138</f>
        <v>0</v>
      </c>
      <c r="AB138" s="293">
        <f t="shared" ref="AB138:AB206" si="17">E138-L138</f>
        <v>0</v>
      </c>
    </row>
    <row r="139" spans="1:28" ht="64.5" customHeight="1" x14ac:dyDescent="0.3">
      <c r="A139" s="217">
        <f>'Unit Data from Audit Worksheet'!A159</f>
        <v>332</v>
      </c>
      <c r="B139" s="230" t="str">
        <f>'Unit Data from Audit Worksheet'!C159</f>
        <v>Water Sewer Cash Flow Statement</v>
      </c>
      <c r="C139" s="216" t="str">
        <f>'Unit Data from Audit Worksheet'!D159</f>
        <v>Total Capital outlay. 
Include acquisition and construction of capital assets.</v>
      </c>
      <c r="D139" s="235"/>
      <c r="E139" s="236">
        <f>'Unit Data from Audit Worksheet'!F159</f>
        <v>0</v>
      </c>
      <c r="F139" s="229">
        <f>IF(L139&lt;0,"Error: Enter as a positive.",)</f>
        <v>0</v>
      </c>
      <c r="G139" s="231"/>
      <c r="H139" s="228"/>
      <c r="I139" s="32"/>
      <c r="J139" s="227">
        <v>332</v>
      </c>
      <c r="K139" s="226" t="s">
        <v>239</v>
      </c>
      <c r="L139" s="296">
        <f t="shared" si="15"/>
        <v>0</v>
      </c>
      <c r="O139" s="303"/>
      <c r="P139" s="201"/>
      <c r="X139" s="626">
        <v>332</v>
      </c>
      <c r="Y139" s="293">
        <v>332</v>
      </c>
      <c r="AA139" s="415">
        <f t="shared" si="16"/>
        <v>0</v>
      </c>
      <c r="AB139" s="293">
        <f t="shared" si="17"/>
        <v>0</v>
      </c>
    </row>
    <row r="140" spans="1:28" ht="58.5" customHeight="1" x14ac:dyDescent="0.3">
      <c r="A140" s="217">
        <f>'Unit Data from Audit Worksheet'!A160</f>
        <v>331</v>
      </c>
      <c r="B140" s="230" t="str">
        <f>'Unit Data from Audit Worksheet'!C160</f>
        <v>Water Sewer Cash Flow Statement</v>
      </c>
      <c r="C140" s="216" t="str">
        <f>'Unit Data from Audit Worksheet'!D160</f>
        <v>Principal paid on long-term debt.  Amount should be reduced by principal payments for debt refunding.</v>
      </c>
      <c r="D140" s="235"/>
      <c r="E140" s="236">
        <f>'Unit Data from Audit Worksheet'!F160</f>
        <v>0</v>
      </c>
      <c r="F140" s="229">
        <f>IF(L140&lt;0,"Error: Enter as a positive.",)</f>
        <v>0</v>
      </c>
      <c r="G140" s="231"/>
      <c r="H140" s="228"/>
      <c r="I140" s="32"/>
      <c r="J140" s="227">
        <v>331</v>
      </c>
      <c r="K140" s="226" t="s">
        <v>238</v>
      </c>
      <c r="L140" s="296">
        <f t="shared" si="15"/>
        <v>0</v>
      </c>
      <c r="O140" s="303"/>
      <c r="P140" s="201"/>
      <c r="X140" s="626">
        <v>331</v>
      </c>
      <c r="Y140" s="293">
        <v>331</v>
      </c>
      <c r="AA140" s="415">
        <f t="shared" si="16"/>
        <v>0</v>
      </c>
      <c r="AB140" s="293">
        <f t="shared" si="17"/>
        <v>0</v>
      </c>
    </row>
    <row r="141" spans="1:28" ht="51.75" customHeight="1" x14ac:dyDescent="0.3">
      <c r="A141" s="217">
        <f>'Unit Data from Audit Worksheet'!A162</f>
        <v>55</v>
      </c>
      <c r="B141" s="230" t="str">
        <f>'Unit Data from Audit Worksheet'!C162</f>
        <v>Electric Fund Cash Flow Statement</v>
      </c>
      <c r="C141" s="216" t="str">
        <f>'Unit Data from Audit Worksheet'!D162</f>
        <v>Cash flow from operating activities - (enter negative cash flows as negative)</v>
      </c>
      <c r="D141" s="235"/>
      <c r="E141" s="236">
        <f>'Unit Data from Audit Worksheet'!F162</f>
        <v>0</v>
      </c>
      <c r="F141" s="229"/>
      <c r="G141" s="231"/>
      <c r="H141" s="228"/>
      <c r="I141" s="32"/>
      <c r="J141" s="227">
        <v>55</v>
      </c>
      <c r="K141" s="226" t="s">
        <v>240</v>
      </c>
      <c r="L141" s="296">
        <f t="shared" si="15"/>
        <v>0</v>
      </c>
      <c r="P141" s="201"/>
      <c r="X141" s="626">
        <v>55</v>
      </c>
      <c r="Y141" s="293">
        <v>55</v>
      </c>
      <c r="AA141" s="415">
        <f t="shared" si="16"/>
        <v>0</v>
      </c>
      <c r="AB141" s="293">
        <f t="shared" si="17"/>
        <v>0</v>
      </c>
    </row>
    <row r="142" spans="1:28" ht="58.5" customHeight="1" x14ac:dyDescent="0.3">
      <c r="A142" s="217">
        <f>'Unit Data from Audit Worksheet'!A163</f>
        <v>101</v>
      </c>
      <c r="B142" s="230" t="str">
        <f>'Unit Data from Audit Worksheet'!C163</f>
        <v>Electric Fund Cash Flow Statement</v>
      </c>
      <c r="C142" s="216" t="str">
        <f>'Unit Data from Audit Worksheet'!D163</f>
        <v>Total Capital outlay.  
Include acquisition and construction of capital assets.</v>
      </c>
      <c r="D142" s="235"/>
      <c r="E142" s="236">
        <f>'Unit Data from Audit Worksheet'!F163</f>
        <v>0</v>
      </c>
      <c r="F142" s="229">
        <f>IF(L142&lt;0,"Error: Enter as a positive.",)</f>
        <v>0</v>
      </c>
      <c r="G142" s="231"/>
      <c r="H142" s="228"/>
      <c r="I142" s="32"/>
      <c r="J142" s="227">
        <v>101</v>
      </c>
      <c r="K142" s="226" t="s">
        <v>241</v>
      </c>
      <c r="L142" s="296">
        <f t="shared" si="15"/>
        <v>0</v>
      </c>
      <c r="P142" s="201"/>
      <c r="X142" s="626">
        <v>101</v>
      </c>
      <c r="Y142" s="293">
        <v>101</v>
      </c>
      <c r="AA142" s="415">
        <f t="shared" si="16"/>
        <v>0</v>
      </c>
      <c r="AB142" s="293">
        <f t="shared" si="17"/>
        <v>0</v>
      </c>
    </row>
    <row r="143" spans="1:28" ht="60.75" customHeight="1" x14ac:dyDescent="0.3">
      <c r="A143" s="217">
        <f>'Unit Data from Audit Worksheet'!A164</f>
        <v>100</v>
      </c>
      <c r="B143" s="230" t="str">
        <f>'Unit Data from Audit Worksheet'!C164</f>
        <v>Electric Fund Cash Flow Statement</v>
      </c>
      <c r="C143" s="216" t="str">
        <f>'Unit Data from Audit Worksheet'!D164</f>
        <v>Principal paid on long-term debt.  Amount should be reduced by principal payments for debt refunding.</v>
      </c>
      <c r="D143" s="235"/>
      <c r="E143" s="236">
        <f>'Unit Data from Audit Worksheet'!F164</f>
        <v>0</v>
      </c>
      <c r="F143" s="229">
        <f>IF(L143&lt;0,"Error: Enter as a positive.",)</f>
        <v>0</v>
      </c>
      <c r="G143" s="231"/>
      <c r="H143" s="228"/>
      <c r="I143" s="32"/>
      <c r="J143" s="227">
        <v>100</v>
      </c>
      <c r="K143" s="226" t="s">
        <v>242</v>
      </c>
      <c r="L143" s="296">
        <f t="shared" si="15"/>
        <v>0</v>
      </c>
      <c r="P143" s="201"/>
      <c r="X143" s="626">
        <v>100</v>
      </c>
      <c r="Y143" s="293">
        <v>100</v>
      </c>
      <c r="AA143" s="415">
        <f t="shared" si="16"/>
        <v>0</v>
      </c>
      <c r="AB143" s="293">
        <f t="shared" si="17"/>
        <v>0</v>
      </c>
    </row>
    <row r="144" spans="1:28" s="415" customFormat="1" ht="95.4" customHeight="1" x14ac:dyDescent="0.3">
      <c r="A144" s="837">
        <f>'Unit Data from Audit Worksheet'!A166</f>
        <v>1060</v>
      </c>
      <c r="B144" s="838">
        <f>'Unit Data from Audit Worksheet'!C166</f>
        <v>0</v>
      </c>
      <c r="C144" s="839" t="str">
        <f>'Unit Data from Audit Worksheet'!D166</f>
        <v>Total American Rescue Plan Act (ARPA) of 2021-Coronavrius State &amp; Local Fiscal Recovery Funds actually expended since inception as of June 30th.  Do not include encumbered funds in this number.</v>
      </c>
      <c r="D144" s="235"/>
      <c r="E144" s="236">
        <f>'Unit Data from Audit Worksheet'!F166</f>
        <v>0</v>
      </c>
      <c r="F144" s="229"/>
      <c r="G144" s="231"/>
      <c r="H144" s="228"/>
      <c r="I144" s="32"/>
      <c r="J144" s="227">
        <v>1060</v>
      </c>
      <c r="K144" s="216" t="s">
        <v>2023</v>
      </c>
      <c r="L144" s="296">
        <f t="shared" si="15"/>
        <v>0</v>
      </c>
      <c r="M144"/>
      <c r="P144" s="201"/>
      <c r="Q144" s="286"/>
      <c r="X144" s="626"/>
      <c r="Y144" s="293"/>
      <c r="AB144" s="293"/>
    </row>
    <row r="145" spans="1:28" s="415" customFormat="1" ht="85.8" customHeight="1" x14ac:dyDescent="0.3">
      <c r="A145" s="837">
        <f>'Unit Data from Audit Worksheet'!A167</f>
        <v>1061</v>
      </c>
      <c r="B145" s="838">
        <f>'Unit Data from Audit Worksheet'!C167</f>
        <v>0</v>
      </c>
      <c r="C145" s="839" t="str">
        <f>'Unit Data from Audit Worksheet'!D167</f>
        <v>Total American Rescue Plan Act (ARPA) of 2021-Coronavrius State &amp; Local Fiscal Recovery Funds encumbered or obligated and not yet expended since inception as of June 30th.</v>
      </c>
      <c r="D145" s="235"/>
      <c r="E145" s="236">
        <f>'Unit Data from Audit Worksheet'!F167</f>
        <v>0</v>
      </c>
      <c r="F145" s="229"/>
      <c r="G145" s="231"/>
      <c r="H145" s="228"/>
      <c r="I145" s="32"/>
      <c r="J145" s="227">
        <v>1061</v>
      </c>
      <c r="K145" s="216" t="s">
        <v>2138</v>
      </c>
      <c r="L145" s="296">
        <f t="shared" si="15"/>
        <v>0</v>
      </c>
      <c r="M145"/>
      <c r="P145" s="201"/>
      <c r="Q145" s="286"/>
      <c r="X145" s="626"/>
      <c r="Y145" s="293"/>
      <c r="AB145" s="293"/>
    </row>
    <row r="146" spans="1:28" s="415" customFormat="1" ht="81.599999999999994" customHeight="1" x14ac:dyDescent="0.3">
      <c r="A146" s="837">
        <f>'Unit Data from Audit Worksheet'!A168</f>
        <v>1062</v>
      </c>
      <c r="B146" s="838">
        <f>'Unit Data from Audit Worksheet'!C168</f>
        <v>0</v>
      </c>
      <c r="C146" s="839" t="str">
        <f>'Unit Data from Audit Worksheet'!D168</f>
        <v>Are the American Rescue Plan Act (ARPA) of 2021-Coronavrius State &amp; Local Fiscal Recovery Funds on target to be committed by December 31, 2024? (Yes or No or N/A if unit did not receive funds)</v>
      </c>
      <c r="D146" s="235"/>
      <c r="E146" s="236">
        <f>IF(+'Unit Data from Audit Worksheet'!F168="Yes",1,IF(+'Unit Data from Audit Worksheet'!F168="No",2,IF(+'Unit Data from Audit Worksheet'!F168="N/A",3,0)))</f>
        <v>0</v>
      </c>
      <c r="F146" s="229"/>
      <c r="G146" s="229"/>
      <c r="H146" s="228"/>
      <c r="I146" s="32"/>
      <c r="J146" s="227">
        <v>1062</v>
      </c>
      <c r="K146" s="216" t="s">
        <v>2137</v>
      </c>
      <c r="L146" s="296">
        <f t="shared" si="15"/>
        <v>0</v>
      </c>
      <c r="M146"/>
      <c r="P146" s="201"/>
      <c r="Q146" s="286"/>
      <c r="X146" s="626"/>
      <c r="Y146" s="293"/>
      <c r="AB146" s="293"/>
    </row>
    <row r="147" spans="1:28" s="415" customFormat="1" ht="99.6" customHeight="1" x14ac:dyDescent="0.3">
      <c r="A147" s="837">
        <f>'Unit Data from Audit Worksheet'!A169</f>
        <v>1063</v>
      </c>
      <c r="B147" s="838">
        <f>'Unit Data from Audit Worksheet'!C169</f>
        <v>0</v>
      </c>
      <c r="C147" s="839" t="str">
        <f>'Unit Data from Audit Worksheet'!D169</f>
        <v>Are the American Rescue Plan Act (ARPA) of 2021-Coronavrius State &amp; Local Fiscal Recovery Funds on target to be completely expended by December 31, 2026? (Yes or No or N/A if unit did not receive funds)</v>
      </c>
      <c r="D147" s="235"/>
      <c r="E147" s="236">
        <f>IF(+'Unit Data from Audit Worksheet'!F169="Yes",1,IF(+'Unit Data from Audit Worksheet'!F169="No",2,IF(+'Unit Data from Audit Worksheet'!F169="N/A",3,0)))</f>
        <v>0</v>
      </c>
      <c r="F147" s="229"/>
      <c r="G147" s="231"/>
      <c r="H147" s="228"/>
      <c r="I147" s="32"/>
      <c r="J147" s="227">
        <v>1063</v>
      </c>
      <c r="K147" s="216" t="s">
        <v>2139</v>
      </c>
      <c r="L147" s="296">
        <f t="shared" si="15"/>
        <v>0</v>
      </c>
      <c r="M147"/>
      <c r="P147" s="201"/>
      <c r="Q147" s="286"/>
      <c r="X147" s="626"/>
      <c r="Y147" s="293"/>
      <c r="AB147" s="293"/>
    </row>
    <row r="148" spans="1:28" ht="71.25" customHeight="1" x14ac:dyDescent="0.3">
      <c r="A148" s="217">
        <f>'Unit Data from Audit Worksheet'!A171</f>
        <v>512</v>
      </c>
      <c r="B148" s="230" t="str">
        <f>'Unit Data from Audit Worksheet'!C171</f>
        <v>Fiduciary Statements</v>
      </c>
      <c r="C148" s="216" t="str">
        <f>'Unit Data from Audit Worksheet'!D171</f>
        <v>Cash and investments.  
Include:  unrestricted and restricted.  
                   cash and investments held 
                   by a third party</v>
      </c>
      <c r="D148" s="235"/>
      <c r="E148" s="236">
        <f>'Unit Data from Audit Worksheet'!F171</f>
        <v>0</v>
      </c>
      <c r="F148" s="229">
        <f>IF(L148&lt;0,"Error: Number is normally positive.",)</f>
        <v>0</v>
      </c>
      <c r="G148" s="231"/>
      <c r="H148" s="228"/>
      <c r="I148" s="32"/>
      <c r="J148" s="227">
        <v>512</v>
      </c>
      <c r="K148" s="226" t="s">
        <v>243</v>
      </c>
      <c r="L148" s="296">
        <f t="shared" si="15"/>
        <v>0</v>
      </c>
      <c r="P148" s="201"/>
      <c r="X148" s="626">
        <v>512</v>
      </c>
      <c r="Y148" s="293">
        <v>512</v>
      </c>
      <c r="AA148" s="415">
        <f t="shared" si="16"/>
        <v>0</v>
      </c>
      <c r="AB148" s="293">
        <f t="shared" si="17"/>
        <v>0</v>
      </c>
    </row>
    <row r="149" spans="1:28" ht="62.25" customHeight="1" x14ac:dyDescent="0.3">
      <c r="A149" s="217">
        <f>'Unit Data from Audit Worksheet'!A173</f>
        <v>656</v>
      </c>
      <c r="B149" s="230">
        <f>'Unit Data from Audit Worksheet'!C173</f>
        <v>0</v>
      </c>
      <c r="C149" s="216" t="str">
        <f>'Unit Data from Audit Worksheet'!D173</f>
        <v>Do you use prepared food/occupancy tax revenue stream to support debt?  Select "1" for Yes and "2" for No from drop down list.</v>
      </c>
      <c r="D149" s="129"/>
      <c r="E149" s="236">
        <f>'Unit Data from Audit Worksheet'!F173</f>
        <v>0</v>
      </c>
      <c r="F149" s="229"/>
      <c r="G149" s="231"/>
      <c r="H149" s="228"/>
      <c r="I149" s="32"/>
      <c r="J149" s="227">
        <v>656</v>
      </c>
      <c r="K149" s="233" t="s">
        <v>424</v>
      </c>
      <c r="L149" s="320">
        <f>E149</f>
        <v>0</v>
      </c>
      <c r="N149" s="18"/>
      <c r="O149" s="18"/>
      <c r="P149" s="201"/>
      <c r="X149" s="626">
        <v>656</v>
      </c>
      <c r="Y149" s="293">
        <v>656</v>
      </c>
      <c r="AA149" s="415">
        <f t="shared" si="16"/>
        <v>0</v>
      </c>
      <c r="AB149" s="293">
        <f t="shared" si="17"/>
        <v>0</v>
      </c>
    </row>
    <row r="150" spans="1:28" s="18" customFormat="1" ht="102.75" customHeight="1" x14ac:dyDescent="0.3">
      <c r="A150" s="217">
        <f>'Unit Data from Audit Worksheet'!A175</f>
        <v>535</v>
      </c>
      <c r="B150" s="230" t="str">
        <f>'Unit Data from Audit Worksheet'!C175</f>
        <v>Cash and Investment Note</v>
      </c>
      <c r="C150" s="216" t="str">
        <f>'Unit Data from Audit Worksheet'!D175</f>
        <v>Cash and Investment - Please list the book value of any unspent debt proceeds (bonds, installment, etc.) in any funds as of June 30.  This information may be on the face of your statements or in the notes</v>
      </c>
      <c r="D150" s="235"/>
      <c r="E150" s="236">
        <f>'Unit Data from Audit Worksheet'!F175</f>
        <v>0</v>
      </c>
      <c r="F150" s="80" t="str">
        <f>IF(L150&gt;1,,"Reminder: Please make sure you have entered all cash and investments from bond proceeds, if applicable")</f>
        <v>Reminder: Please make sure you have entered all cash and investments from bond proceeds, if applicable</v>
      </c>
      <c r="G150" s="231"/>
      <c r="H150" s="228"/>
      <c r="I150" s="32"/>
      <c r="J150" s="227">
        <v>535</v>
      </c>
      <c r="K150" s="55" t="s">
        <v>244</v>
      </c>
      <c r="L150" s="296">
        <f t="shared" si="15"/>
        <v>0</v>
      </c>
      <c r="M150"/>
      <c r="P150" s="201"/>
      <c r="Q150" s="286"/>
      <c r="R150" s="3"/>
      <c r="S150" s="3"/>
      <c r="T150" s="3"/>
      <c r="U150" s="3"/>
      <c r="V150" s="3"/>
      <c r="W150" s="3"/>
      <c r="X150" s="626">
        <v>535</v>
      </c>
      <c r="Y150" s="293">
        <v>535</v>
      </c>
      <c r="Z150" s="3"/>
      <c r="AA150" s="415">
        <f t="shared" si="16"/>
        <v>0</v>
      </c>
      <c r="AB150" s="293">
        <f t="shared" si="17"/>
        <v>0</v>
      </c>
    </row>
    <row r="151" spans="1:28" ht="45.75" customHeight="1" x14ac:dyDescent="0.3">
      <c r="A151" s="217">
        <f>'Unit Data from Audit Worksheet'!A179</f>
        <v>334</v>
      </c>
      <c r="B151" s="230" t="str">
        <f>'Unit Data from Audit Worksheet'!C179</f>
        <v>Gov.-Capital Assets Schedule in the Notes</v>
      </c>
      <c r="C151" s="216" t="str">
        <f>'Unit Data from Audit Worksheet'!D179</f>
        <v>Gross value.  
Exclude non-depreciable.</v>
      </c>
      <c r="D151" s="235"/>
      <c r="E151" s="236">
        <f>'Unit Data from Audit Worksheet'!F179</f>
        <v>0</v>
      </c>
      <c r="F151" s="80"/>
      <c r="G151" s="231"/>
      <c r="H151" s="228"/>
      <c r="I151" s="32"/>
      <c r="J151" s="227">
        <v>334</v>
      </c>
      <c r="K151" s="55" t="s">
        <v>261</v>
      </c>
      <c r="L151" s="296">
        <f t="shared" si="15"/>
        <v>0</v>
      </c>
      <c r="P151" s="201"/>
      <c r="X151" s="626">
        <v>334</v>
      </c>
      <c r="Y151" s="293">
        <v>334</v>
      </c>
      <c r="AA151" s="415">
        <f t="shared" si="16"/>
        <v>0</v>
      </c>
      <c r="AB151" s="293">
        <f t="shared" si="17"/>
        <v>0</v>
      </c>
    </row>
    <row r="152" spans="1:28" ht="57" customHeight="1" x14ac:dyDescent="0.3">
      <c r="A152" s="217">
        <f>'Unit Data from Audit Worksheet'!A180</f>
        <v>373</v>
      </c>
      <c r="B152" s="230" t="str">
        <f>'Unit Data from Audit Worksheet'!C180</f>
        <v>Gov.-Capital Assets Schedule in the Notes</v>
      </c>
      <c r="C152" s="216" t="str">
        <f>'Unit Data from Audit Worksheet'!D180</f>
        <v>Accumulated depreciation</v>
      </c>
      <c r="D152" s="235"/>
      <c r="E152" s="236">
        <f>'Unit Data from Audit Worksheet'!F180</f>
        <v>0</v>
      </c>
      <c r="F152" s="80"/>
      <c r="G152" s="231"/>
      <c r="H152" s="228"/>
      <c r="I152" s="32"/>
      <c r="J152" s="227">
        <v>373</v>
      </c>
      <c r="K152" s="52" t="s">
        <v>305</v>
      </c>
      <c r="L152" s="296">
        <f t="shared" si="15"/>
        <v>0</v>
      </c>
      <c r="P152" s="201"/>
      <c r="X152" s="626">
        <v>373</v>
      </c>
      <c r="Y152" s="293">
        <v>373</v>
      </c>
      <c r="AA152" s="415">
        <f t="shared" si="16"/>
        <v>0</v>
      </c>
      <c r="AB152" s="293">
        <f t="shared" si="17"/>
        <v>0</v>
      </c>
    </row>
    <row r="153" spans="1:28" ht="102.75" customHeight="1" x14ac:dyDescent="0.3">
      <c r="A153" s="217">
        <f>'Unit Data from Audit Worksheet'!A181</f>
        <v>987</v>
      </c>
      <c r="B153" s="230">
        <f>'Unit Data from Audit Worksheet'!C181</f>
        <v>0</v>
      </c>
      <c r="C153" s="216" t="str">
        <f>'Unit Data from Audit Worksheet'!D181</f>
        <v xml:space="preserve">Estimated cost not yet budgeted of any mandate placed on unit by DEQ, a court order or some similar requirement (that has no realistic appeal path). </v>
      </c>
      <c r="D153" s="235"/>
      <c r="E153" s="236">
        <f>'Unit Data from Audit Worksheet'!F181</f>
        <v>0</v>
      </c>
      <c r="F153" s="80"/>
      <c r="G153" s="231"/>
      <c r="H153" s="228"/>
      <c r="I153" s="32"/>
      <c r="J153" s="227">
        <v>987</v>
      </c>
      <c r="K153" s="52" t="s">
        <v>770</v>
      </c>
      <c r="L153" s="302">
        <f t="shared" si="15"/>
        <v>0</v>
      </c>
      <c r="P153" s="201"/>
      <c r="X153" s="626">
        <v>987</v>
      </c>
      <c r="Y153" s="293">
        <v>987</v>
      </c>
      <c r="AA153" s="415">
        <f t="shared" si="16"/>
        <v>0</v>
      </c>
      <c r="AB153" s="293">
        <f t="shared" si="17"/>
        <v>0</v>
      </c>
    </row>
    <row r="154" spans="1:28" ht="69" customHeight="1" x14ac:dyDescent="0.3">
      <c r="A154" s="217">
        <f>'Unit Data from Audit Worksheet'!A182</f>
        <v>988</v>
      </c>
      <c r="B154" s="230">
        <f>'Unit Data from Audit Worksheet'!C182</f>
        <v>0</v>
      </c>
      <c r="C154" s="216" t="str">
        <f>'Unit Data from Audit Worksheet'!D182</f>
        <v>Do you operate a landfill that will be closing  or have a significant portion closing within the next 5 years?  Select "1" for Yes and "2" for No</v>
      </c>
      <c r="D154" s="235"/>
      <c r="E154" s="236">
        <f>'Unit Data from Audit Worksheet'!F182</f>
        <v>0</v>
      </c>
      <c r="F154" s="80"/>
      <c r="G154" s="231"/>
      <c r="H154" s="228"/>
      <c r="I154" s="32"/>
      <c r="J154" s="227">
        <v>988</v>
      </c>
      <c r="K154" s="52" t="s">
        <v>1008</v>
      </c>
      <c r="L154" s="302">
        <f t="shared" si="15"/>
        <v>0</v>
      </c>
      <c r="P154" s="201"/>
      <c r="X154" s="626">
        <v>988</v>
      </c>
      <c r="Y154" s="293">
        <v>988</v>
      </c>
      <c r="AA154" s="415">
        <f t="shared" si="16"/>
        <v>0</v>
      </c>
      <c r="AB154" s="293">
        <f t="shared" si="17"/>
        <v>0</v>
      </c>
    </row>
    <row r="155" spans="1:28" ht="95.25" customHeight="1" x14ac:dyDescent="0.3">
      <c r="A155" s="217">
        <f>'Unit Data from Audit Worksheet'!A183</f>
        <v>989</v>
      </c>
      <c r="B155" s="230">
        <f>'Unit Data from Audit Worksheet'!C183</f>
        <v>0</v>
      </c>
      <c r="C155" s="216" t="str">
        <f>'Unit Data from Audit Worksheet'!D183</f>
        <v>If you answered "yes" to question #988 above, will you have the closure/postclosure cost fully funded by the date of closure?  Select "1" for Yes,  "2" for No, or "3" for N/A.</v>
      </c>
      <c r="D155" s="235"/>
      <c r="E155" s="236">
        <f>'Unit Data from Audit Worksheet'!F183</f>
        <v>0</v>
      </c>
      <c r="F155" s="80"/>
      <c r="G155" s="231"/>
      <c r="H155" s="228"/>
      <c r="I155" s="32"/>
      <c r="J155" s="227">
        <v>989</v>
      </c>
      <c r="K155" s="52" t="s">
        <v>937</v>
      </c>
      <c r="L155" s="302">
        <f t="shared" si="15"/>
        <v>0</v>
      </c>
      <c r="P155" s="201"/>
      <c r="X155" s="626">
        <v>989</v>
      </c>
      <c r="Y155" s="293">
        <v>989</v>
      </c>
      <c r="AA155" s="415">
        <f t="shared" si="16"/>
        <v>0</v>
      </c>
      <c r="AB155" s="293">
        <f t="shared" si="17"/>
        <v>0</v>
      </c>
    </row>
    <row r="156" spans="1:28" ht="57" customHeight="1" x14ac:dyDescent="0.3">
      <c r="A156" s="217">
        <f>'Unit Data from Audit Worksheet'!A187</f>
        <v>327</v>
      </c>
      <c r="B156" s="230" t="str">
        <f>'Unit Data from Audit Worksheet'!C187</f>
        <v>WS-Capital Assets Schedule in the Notes</v>
      </c>
      <c r="C156" s="216" t="str">
        <f>'Unit Data from Audit Worksheet'!D187</f>
        <v>Land and all other non depreciable capital assets 
Exclude construction in progress</v>
      </c>
      <c r="D156" s="235"/>
      <c r="E156" s="236">
        <f>'Unit Data from Audit Worksheet'!F187</f>
        <v>0</v>
      </c>
      <c r="F156" s="80"/>
      <c r="G156" s="231"/>
      <c r="H156" s="228"/>
      <c r="I156" s="32"/>
      <c r="J156" s="227">
        <v>327</v>
      </c>
      <c r="K156" s="52" t="s">
        <v>306</v>
      </c>
      <c r="L156" s="296">
        <f t="shared" si="15"/>
        <v>0</v>
      </c>
      <c r="P156" s="201"/>
      <c r="X156" s="626">
        <v>327</v>
      </c>
      <c r="Y156" s="293">
        <v>327</v>
      </c>
      <c r="AA156" s="415">
        <f t="shared" si="16"/>
        <v>0</v>
      </c>
      <c r="AB156" s="293">
        <f t="shared" si="17"/>
        <v>0</v>
      </c>
    </row>
    <row r="157" spans="1:28" ht="57" customHeight="1" x14ac:dyDescent="0.3">
      <c r="A157" s="217">
        <f>'Unit Data from Audit Worksheet'!A188</f>
        <v>328</v>
      </c>
      <c r="B157" s="230" t="str">
        <f>'Unit Data from Audit Worksheet'!C188</f>
        <v>WS-Capital Assets Schedule in the Notes</v>
      </c>
      <c r="C157" s="216" t="str">
        <f>'Unit Data from Audit Worksheet'!D188</f>
        <v>Construction in progress</v>
      </c>
      <c r="D157" s="235"/>
      <c r="E157" s="236">
        <f>'Unit Data from Audit Worksheet'!F188</f>
        <v>0</v>
      </c>
      <c r="F157" s="80"/>
      <c r="G157" s="231"/>
      <c r="H157" s="228"/>
      <c r="I157" s="32"/>
      <c r="J157" s="227">
        <v>328</v>
      </c>
      <c r="K157" s="52" t="s">
        <v>307</v>
      </c>
      <c r="L157" s="296">
        <f t="shared" si="15"/>
        <v>0</v>
      </c>
      <c r="P157" s="201"/>
      <c r="X157" s="626">
        <v>328</v>
      </c>
      <c r="Y157" s="293">
        <v>328</v>
      </c>
      <c r="AA157" s="415">
        <f t="shared" si="16"/>
        <v>0</v>
      </c>
      <c r="AB157" s="293">
        <f t="shared" si="17"/>
        <v>0</v>
      </c>
    </row>
    <row r="158" spans="1:28" ht="46.5" customHeight="1" x14ac:dyDescent="0.3">
      <c r="A158" s="217">
        <f>'Unit Data from Audit Worksheet'!A192</f>
        <v>515</v>
      </c>
      <c r="B158" s="230" t="str">
        <f>'Unit Data from Audit Worksheet'!C192</f>
        <v>WS Capital Assets Schedule-Gross Value</v>
      </c>
      <c r="C158" s="216" t="str">
        <f>'Unit Data from Audit Worksheet'!D192</f>
        <v>Buildings</v>
      </c>
      <c r="D158" s="235"/>
      <c r="E158" s="236">
        <f>'Unit Data from Audit Worksheet'!F192</f>
        <v>0</v>
      </c>
      <c r="F158" s="80"/>
      <c r="G158" s="231"/>
      <c r="H158" s="228"/>
      <c r="I158" s="32"/>
      <c r="J158" s="227">
        <v>515</v>
      </c>
      <c r="K158" s="52" t="s">
        <v>262</v>
      </c>
      <c r="L158" s="296">
        <f t="shared" si="15"/>
        <v>0</v>
      </c>
      <c r="P158" s="201"/>
      <c r="X158" s="626">
        <v>515</v>
      </c>
      <c r="Y158" s="293">
        <v>515</v>
      </c>
      <c r="AA158" s="415">
        <f t="shared" si="16"/>
        <v>0</v>
      </c>
      <c r="AB158" s="293">
        <f t="shared" si="17"/>
        <v>0</v>
      </c>
    </row>
    <row r="159" spans="1:28" ht="46.5" customHeight="1" x14ac:dyDescent="0.3">
      <c r="A159" s="217">
        <f>'Unit Data from Audit Worksheet'!A193</f>
        <v>516</v>
      </c>
      <c r="B159" s="230" t="str">
        <f>'Unit Data from Audit Worksheet'!C193</f>
        <v>WS Capital Assets Schedule-Gross Value</v>
      </c>
      <c r="C159" s="216" t="str">
        <f>'Unit Data from Audit Worksheet'!D193</f>
        <v>Plant / distributions systems / water lines</v>
      </c>
      <c r="D159" s="235"/>
      <c r="E159" s="236">
        <f>'Unit Data from Audit Worksheet'!F193</f>
        <v>0</v>
      </c>
      <c r="F159" s="80"/>
      <c r="G159" s="231"/>
      <c r="H159" s="228"/>
      <c r="I159" s="32"/>
      <c r="J159" s="227">
        <v>516</v>
      </c>
      <c r="K159" s="52" t="s">
        <v>263</v>
      </c>
      <c r="L159" s="296">
        <f t="shared" si="15"/>
        <v>0</v>
      </c>
      <c r="P159" s="201"/>
      <c r="X159" s="626">
        <v>516</v>
      </c>
      <c r="Y159" s="293">
        <v>516</v>
      </c>
      <c r="AA159" s="415">
        <f t="shared" si="16"/>
        <v>0</v>
      </c>
      <c r="AB159" s="293">
        <f t="shared" si="17"/>
        <v>0</v>
      </c>
    </row>
    <row r="160" spans="1:28" ht="46.5" customHeight="1" x14ac:dyDescent="0.3">
      <c r="A160" s="217">
        <f>'Unit Data from Audit Worksheet'!A194</f>
        <v>517</v>
      </c>
      <c r="B160" s="230" t="str">
        <f>'Unit Data from Audit Worksheet'!C194</f>
        <v>WS Capital Assets Schedule-Gross Value</v>
      </c>
      <c r="C160" s="216" t="str">
        <f>'Unit Data from Audit Worksheet'!D194</f>
        <v>Infrastructure(other infrastructure)</v>
      </c>
      <c r="D160" s="235"/>
      <c r="E160" s="236">
        <f>'Unit Data from Audit Worksheet'!F194</f>
        <v>0</v>
      </c>
      <c r="F160" s="80"/>
      <c r="G160" s="231"/>
      <c r="H160" s="228"/>
      <c r="I160" s="32"/>
      <c r="J160" s="227">
        <v>517</v>
      </c>
      <c r="K160" s="321" t="s">
        <v>264</v>
      </c>
      <c r="L160" s="296">
        <f t="shared" si="15"/>
        <v>0</v>
      </c>
      <c r="P160" s="201"/>
      <c r="X160" s="626">
        <v>517</v>
      </c>
      <c r="Y160" s="293">
        <v>517</v>
      </c>
      <c r="AA160" s="415">
        <f t="shared" si="16"/>
        <v>0</v>
      </c>
      <c r="AB160" s="293">
        <f t="shared" si="17"/>
        <v>0</v>
      </c>
    </row>
    <row r="161" spans="1:28" ht="46.5" customHeight="1" x14ac:dyDescent="0.3">
      <c r="A161" s="217">
        <f>'Unit Data from Audit Worksheet'!A195</f>
        <v>518</v>
      </c>
      <c r="B161" s="230" t="str">
        <f>'Unit Data from Audit Worksheet'!C195</f>
        <v>WS Capital Assets Schedule-Gross Value</v>
      </c>
      <c r="C161" s="216" t="str">
        <f>'Unit Data from Audit Worksheet'!D195</f>
        <v>All other depreciable capital assets</v>
      </c>
      <c r="D161" s="235"/>
      <c r="E161" s="236">
        <f>'Unit Data from Audit Worksheet'!F195</f>
        <v>0</v>
      </c>
      <c r="F161" s="80"/>
      <c r="G161" s="231"/>
      <c r="H161" s="228"/>
      <c r="I161" s="32"/>
      <c r="J161" s="227">
        <v>518</v>
      </c>
      <c r="K161" s="321" t="s">
        <v>265</v>
      </c>
      <c r="L161" s="296">
        <f t="shared" si="15"/>
        <v>0</v>
      </c>
      <c r="P161" s="201"/>
      <c r="X161" s="626">
        <v>518</v>
      </c>
      <c r="Y161" s="293">
        <v>518</v>
      </c>
      <c r="AA161" s="415">
        <f t="shared" si="16"/>
        <v>0</v>
      </c>
      <c r="AB161" s="293">
        <f t="shared" si="17"/>
        <v>0</v>
      </c>
    </row>
    <row r="162" spans="1:28" ht="52.5" customHeight="1" x14ac:dyDescent="0.3">
      <c r="A162" s="217">
        <f>'Unit Data from Audit Worksheet'!A198</f>
        <v>519</v>
      </c>
      <c r="B162" s="230" t="str">
        <f>'Unit Data from Audit Worksheet'!C198</f>
        <v>WS Capital Assets Schedule-Annual Depreciation</v>
      </c>
      <c r="C162" s="216" t="str">
        <f>'Unit Data from Audit Worksheet'!D198</f>
        <v>Buildings annual depreciation</v>
      </c>
      <c r="D162" s="235"/>
      <c r="E162" s="236">
        <f>'Unit Data from Audit Worksheet'!F198</f>
        <v>0</v>
      </c>
      <c r="F162" s="80"/>
      <c r="G162" s="231"/>
      <c r="H162" s="228"/>
      <c r="I162" s="32"/>
      <c r="J162" s="227">
        <v>519</v>
      </c>
      <c r="K162" s="321" t="s">
        <v>266</v>
      </c>
      <c r="L162" s="296">
        <f t="shared" si="15"/>
        <v>0</v>
      </c>
      <c r="P162" s="324"/>
      <c r="X162" s="626">
        <v>519</v>
      </c>
      <c r="Y162" s="293">
        <v>519</v>
      </c>
      <c r="AA162" s="415">
        <f t="shared" si="16"/>
        <v>0</v>
      </c>
      <c r="AB162" s="293">
        <f t="shared" si="17"/>
        <v>0</v>
      </c>
    </row>
    <row r="163" spans="1:28" ht="52.5" customHeight="1" x14ac:dyDescent="0.3">
      <c r="A163" s="217">
        <f>'Unit Data from Audit Worksheet'!A199</f>
        <v>520</v>
      </c>
      <c r="B163" s="230" t="str">
        <f>'Unit Data from Audit Worksheet'!C199</f>
        <v>WS Capital Assets Schedule-Annual Depreciation</v>
      </c>
      <c r="C163" s="216" t="str">
        <f>'Unit Data from Audit Worksheet'!D199</f>
        <v>Plant / distributions systems / water lines annual depreciation</v>
      </c>
      <c r="D163" s="235"/>
      <c r="E163" s="236">
        <f>'Unit Data from Audit Worksheet'!F199</f>
        <v>0</v>
      </c>
      <c r="F163" s="80"/>
      <c r="G163" s="231"/>
      <c r="H163" s="228"/>
      <c r="I163" s="32"/>
      <c r="J163" s="227">
        <v>520</v>
      </c>
      <c r="K163" s="321" t="s">
        <v>267</v>
      </c>
      <c r="L163" s="296">
        <f t="shared" si="15"/>
        <v>0</v>
      </c>
      <c r="P163" s="327"/>
      <c r="Q163" s="325"/>
      <c r="X163" s="626">
        <v>520</v>
      </c>
      <c r="Y163" s="293">
        <v>520</v>
      </c>
      <c r="AA163" s="415">
        <f t="shared" si="16"/>
        <v>0</v>
      </c>
      <c r="AB163" s="293">
        <f t="shared" si="17"/>
        <v>0</v>
      </c>
    </row>
    <row r="164" spans="1:28" ht="52.5" customHeight="1" x14ac:dyDescent="0.3">
      <c r="A164" s="217">
        <f>'Unit Data from Audit Worksheet'!A200</f>
        <v>521</v>
      </c>
      <c r="B164" s="230" t="str">
        <f>'Unit Data from Audit Worksheet'!C200</f>
        <v>WS Capital Assets Schedule-Annual Depreciation</v>
      </c>
      <c r="C164" s="216" t="str">
        <f>'Unit Data from Audit Worksheet'!D200</f>
        <v>Infrastructure(other infrastructure) annual depreciation</v>
      </c>
      <c r="D164" s="235"/>
      <c r="E164" s="236">
        <f>'Unit Data from Audit Worksheet'!F200</f>
        <v>0</v>
      </c>
      <c r="F164" s="80"/>
      <c r="G164" s="231"/>
      <c r="H164" s="228"/>
      <c r="I164" s="32"/>
      <c r="J164" s="227">
        <v>521</v>
      </c>
      <c r="K164" s="52" t="s">
        <v>268</v>
      </c>
      <c r="L164" s="296">
        <f t="shared" si="15"/>
        <v>0</v>
      </c>
      <c r="P164" s="201"/>
      <c r="Q164" s="190"/>
      <c r="X164" s="626">
        <v>521</v>
      </c>
      <c r="Y164" s="293">
        <v>521</v>
      </c>
      <c r="AA164" s="415">
        <f t="shared" si="16"/>
        <v>0</v>
      </c>
      <c r="AB164" s="293">
        <f t="shared" si="17"/>
        <v>0</v>
      </c>
    </row>
    <row r="165" spans="1:28" ht="42.75" customHeight="1" x14ac:dyDescent="0.3">
      <c r="A165" s="217">
        <f>'Unit Data from Audit Worksheet'!A201</f>
        <v>522</v>
      </c>
      <c r="B165" s="230" t="str">
        <f>'Unit Data from Audit Worksheet'!C201</f>
        <v>WS Capital Assets Schedule-Annual Depreciation</v>
      </c>
      <c r="C165" s="216" t="str">
        <f>'Unit Data from Audit Worksheet'!D201</f>
        <v>All other depreciable capital assets annual depreciation</v>
      </c>
      <c r="D165" s="235"/>
      <c r="E165" s="236">
        <f>'Unit Data from Audit Worksheet'!F201</f>
        <v>0</v>
      </c>
      <c r="F165" s="80"/>
      <c r="G165" s="231"/>
      <c r="H165" s="228"/>
      <c r="I165" s="32"/>
      <c r="J165" s="227">
        <v>522</v>
      </c>
      <c r="K165" s="52" t="s">
        <v>269</v>
      </c>
      <c r="L165" s="296">
        <f t="shared" si="15"/>
        <v>0</v>
      </c>
      <c r="P165" s="324"/>
      <c r="S165" s="18"/>
      <c r="T165" s="18"/>
      <c r="U165" s="18"/>
      <c r="V165" s="18"/>
      <c r="X165" s="626">
        <v>522</v>
      </c>
      <c r="Y165" s="293">
        <v>522</v>
      </c>
      <c r="Z165" s="18"/>
      <c r="AA165" s="415">
        <f t="shared" si="16"/>
        <v>0</v>
      </c>
      <c r="AB165" s="293">
        <f t="shared" si="17"/>
        <v>0</v>
      </c>
    </row>
    <row r="166" spans="1:28" ht="42.75" customHeight="1" x14ac:dyDescent="0.3">
      <c r="A166" s="217">
        <f>'Unit Data from Audit Worksheet'!A204</f>
        <v>523</v>
      </c>
      <c r="B166" s="230" t="str">
        <f>'Unit Data from Audit Worksheet'!C204</f>
        <v>WS Capital Assets Schedule-Accumulated Depreciation</v>
      </c>
      <c r="C166" s="216" t="str">
        <f>'Unit Data from Audit Worksheet'!D204</f>
        <v>Building accumulated depreciation</v>
      </c>
      <c r="D166" s="235"/>
      <c r="E166" s="236">
        <f>'Unit Data from Audit Worksheet'!F204</f>
        <v>0</v>
      </c>
      <c r="F166" s="80"/>
      <c r="G166" s="231"/>
      <c r="H166" s="228"/>
      <c r="I166" s="32"/>
      <c r="J166" s="227">
        <v>523</v>
      </c>
      <c r="K166" s="52" t="s">
        <v>270</v>
      </c>
      <c r="L166" s="296">
        <f t="shared" si="15"/>
        <v>0</v>
      </c>
      <c r="P166" s="324"/>
      <c r="S166" s="18"/>
      <c r="T166" s="18"/>
      <c r="U166" s="18"/>
      <c r="V166" s="18"/>
      <c r="X166" s="626">
        <v>523</v>
      </c>
      <c r="Y166" s="293">
        <v>523</v>
      </c>
      <c r="Z166" s="18"/>
      <c r="AA166" s="415">
        <f t="shared" si="16"/>
        <v>0</v>
      </c>
      <c r="AB166" s="293">
        <f t="shared" si="17"/>
        <v>0</v>
      </c>
    </row>
    <row r="167" spans="1:28" ht="51" customHeight="1" x14ac:dyDescent="0.3">
      <c r="A167" s="217">
        <f>'Unit Data from Audit Worksheet'!A205</f>
        <v>524</v>
      </c>
      <c r="B167" s="230" t="str">
        <f>'Unit Data from Audit Worksheet'!C205</f>
        <v>WS Capital Assets Schedule-Accumulated Depreciation</v>
      </c>
      <c r="C167" s="216" t="str">
        <f>'Unit Data from Audit Worksheet'!D205</f>
        <v>Plant / distributions systems / water lines accumulated depreciation</v>
      </c>
      <c r="D167" s="235"/>
      <c r="E167" s="236">
        <f>'Unit Data from Audit Worksheet'!F205</f>
        <v>0</v>
      </c>
      <c r="F167" s="80"/>
      <c r="G167" s="231"/>
      <c r="H167" s="228"/>
      <c r="I167" s="32"/>
      <c r="J167" s="227">
        <v>524</v>
      </c>
      <c r="K167" s="52" t="s">
        <v>271</v>
      </c>
      <c r="L167" s="296">
        <f t="shared" si="15"/>
        <v>0</v>
      </c>
      <c r="P167" s="324"/>
      <c r="S167" s="18"/>
      <c r="T167" s="18"/>
      <c r="U167" s="18"/>
      <c r="V167" s="18"/>
      <c r="X167" s="626">
        <v>524</v>
      </c>
      <c r="Y167" s="293">
        <v>524</v>
      </c>
      <c r="Z167" s="18"/>
      <c r="AA167" s="415">
        <f t="shared" si="16"/>
        <v>0</v>
      </c>
      <c r="AB167" s="293">
        <f t="shared" si="17"/>
        <v>0</v>
      </c>
    </row>
    <row r="168" spans="1:28" ht="57.75" customHeight="1" x14ac:dyDescent="0.3">
      <c r="A168" s="217">
        <f>'Unit Data from Audit Worksheet'!A206</f>
        <v>525</v>
      </c>
      <c r="B168" s="230" t="str">
        <f>'Unit Data from Audit Worksheet'!C206</f>
        <v>WS Capital Assets Schedule-Accumulated Depreciation</v>
      </c>
      <c r="C168" s="216" t="str">
        <f>'Unit Data from Audit Worksheet'!D206</f>
        <v>Infrastructure(other infrastructure) accumulated depreciation</v>
      </c>
      <c r="D168" s="235"/>
      <c r="E168" s="236">
        <f>'Unit Data from Audit Worksheet'!F206</f>
        <v>0</v>
      </c>
      <c r="F168" s="80"/>
      <c r="G168" s="231"/>
      <c r="H168" s="228"/>
      <c r="I168" s="32"/>
      <c r="J168" s="227">
        <v>525</v>
      </c>
      <c r="K168" s="52" t="s">
        <v>272</v>
      </c>
      <c r="L168" s="296">
        <f t="shared" si="15"/>
        <v>0</v>
      </c>
      <c r="P168" s="207"/>
      <c r="Q168" s="325"/>
      <c r="X168" s="626">
        <v>525</v>
      </c>
      <c r="Y168" s="293">
        <v>525</v>
      </c>
      <c r="AA168" s="415">
        <f t="shared" si="16"/>
        <v>0</v>
      </c>
      <c r="AB168" s="293">
        <f t="shared" si="17"/>
        <v>0</v>
      </c>
    </row>
    <row r="169" spans="1:28" ht="48" customHeight="1" x14ac:dyDescent="0.3">
      <c r="A169" s="217">
        <f>'Unit Data from Audit Worksheet'!A207</f>
        <v>526</v>
      </c>
      <c r="B169" s="230" t="str">
        <f>'Unit Data from Audit Worksheet'!C207</f>
        <v>WS Capital Assets Schedule-Accumulated Depreciation</v>
      </c>
      <c r="C169" s="216" t="str">
        <f>'Unit Data from Audit Worksheet'!D207</f>
        <v>All other depreciable capital assets accumulated depreciation</v>
      </c>
      <c r="D169" s="235"/>
      <c r="E169" s="236">
        <f>'Unit Data from Audit Worksheet'!F207</f>
        <v>0</v>
      </c>
      <c r="F169" s="80"/>
      <c r="G169" s="231"/>
      <c r="H169" s="228"/>
      <c r="I169" s="32"/>
      <c r="J169" s="227">
        <v>526</v>
      </c>
      <c r="K169" s="52" t="s">
        <v>273</v>
      </c>
      <c r="L169" s="296">
        <f t="shared" si="15"/>
        <v>0</v>
      </c>
      <c r="P169" s="201"/>
      <c r="Q169" s="3"/>
      <c r="X169" s="626">
        <v>526</v>
      </c>
      <c r="Y169" s="293">
        <v>526</v>
      </c>
      <c r="AA169" s="415">
        <f t="shared" si="16"/>
        <v>0</v>
      </c>
      <c r="AB169" s="293">
        <f t="shared" si="17"/>
        <v>0</v>
      </c>
    </row>
    <row r="170" spans="1:28" ht="50.25" customHeight="1" x14ac:dyDescent="0.3">
      <c r="A170" s="217">
        <f>'Unit Data from Audit Worksheet'!A212</f>
        <v>527</v>
      </c>
      <c r="B170" s="230" t="str">
        <f>'Unit Data from Audit Worksheet'!C212</f>
        <v>Electric Assets</v>
      </c>
      <c r="C170" s="216" t="str">
        <f>'Unit Data from Audit Worksheet'!D212</f>
        <v>Total Assets Gross value not being depreciated for Electric Fund</v>
      </c>
      <c r="D170" s="235"/>
      <c r="E170" s="236">
        <f>'Unit Data from Audit Worksheet'!F212</f>
        <v>0</v>
      </c>
      <c r="F170" s="80"/>
      <c r="G170" s="231"/>
      <c r="H170" s="228"/>
      <c r="I170" s="32"/>
      <c r="J170" s="227">
        <v>527</v>
      </c>
      <c r="K170" s="52" t="s">
        <v>274</v>
      </c>
      <c r="L170" s="296">
        <f t="shared" si="15"/>
        <v>0</v>
      </c>
      <c r="P170" s="201"/>
      <c r="X170" s="626">
        <v>527</v>
      </c>
      <c r="Y170" s="293">
        <v>527</v>
      </c>
      <c r="AA170" s="415">
        <f t="shared" si="16"/>
        <v>0</v>
      </c>
      <c r="AB170" s="293">
        <f t="shared" si="17"/>
        <v>0</v>
      </c>
    </row>
    <row r="171" spans="1:28" ht="54.75" customHeight="1" x14ac:dyDescent="0.3">
      <c r="A171" s="217">
        <f>'Unit Data from Audit Worksheet'!A213</f>
        <v>356</v>
      </c>
      <c r="B171" s="230" t="str">
        <f>'Unit Data from Audit Worksheet'!C213</f>
        <v>Electric Assets</v>
      </c>
      <c r="C171" s="216" t="str">
        <f>'Unit Data from Audit Worksheet'!D213</f>
        <v>Total Assets Gross value of assets being depreciated for Electric Fund</v>
      </c>
      <c r="D171" s="235"/>
      <c r="E171" s="236">
        <f>'Unit Data from Audit Worksheet'!F213</f>
        <v>0</v>
      </c>
      <c r="F171" s="80"/>
      <c r="G171" s="231"/>
      <c r="H171" s="228"/>
      <c r="I171" s="32"/>
      <c r="J171" s="227">
        <v>356</v>
      </c>
      <c r="K171" s="52" t="s">
        <v>308</v>
      </c>
      <c r="L171" s="296">
        <f t="shared" si="15"/>
        <v>0</v>
      </c>
      <c r="P171" s="201"/>
      <c r="X171" s="626">
        <v>356</v>
      </c>
      <c r="Y171" s="293">
        <v>356</v>
      </c>
      <c r="AA171" s="415">
        <f t="shared" si="16"/>
        <v>0</v>
      </c>
      <c r="AB171" s="293">
        <f t="shared" si="17"/>
        <v>0</v>
      </c>
    </row>
    <row r="172" spans="1:28" ht="54.75" customHeight="1" x14ac:dyDescent="0.3">
      <c r="A172" s="217">
        <f>'Unit Data from Audit Worksheet'!A214</f>
        <v>357</v>
      </c>
      <c r="B172" s="230" t="str">
        <f>'Unit Data from Audit Worksheet'!C214</f>
        <v>Electric Accumulated Depreciation</v>
      </c>
      <c r="C172" s="216" t="str">
        <f>'Unit Data from Audit Worksheet'!D214</f>
        <v>Total accumulated depreciation for Electric Fund assets</v>
      </c>
      <c r="D172" s="235"/>
      <c r="E172" s="236">
        <f>'Unit Data from Audit Worksheet'!F214</f>
        <v>0</v>
      </c>
      <c r="F172" s="80"/>
      <c r="G172" s="231"/>
      <c r="H172" s="228"/>
      <c r="I172" s="32"/>
      <c r="J172" s="227">
        <v>357</v>
      </c>
      <c r="K172" s="52" t="s">
        <v>309</v>
      </c>
      <c r="L172" s="296">
        <f t="shared" si="15"/>
        <v>0</v>
      </c>
      <c r="P172" s="201"/>
      <c r="X172" s="626">
        <v>357</v>
      </c>
      <c r="Y172" s="293">
        <v>357</v>
      </c>
      <c r="AA172" s="415">
        <f t="shared" si="16"/>
        <v>0</v>
      </c>
      <c r="AB172" s="293">
        <f t="shared" si="17"/>
        <v>0</v>
      </c>
    </row>
    <row r="173" spans="1:28" ht="191.25" customHeight="1" x14ac:dyDescent="0.3">
      <c r="A173" s="217">
        <f>'Unit Data from Audit Worksheet'!A216</f>
        <v>337</v>
      </c>
      <c r="B173" s="230" t="str">
        <f>'Unit Data from Audit Worksheet'!C216</f>
        <v>Long-Term Liability Note - Governmental Activities</v>
      </c>
      <c r="C173" s="230" t="str">
        <f>'Unit Data from Audit Worksheet'!D216</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3" s="235"/>
      <c r="E173" s="236">
        <f>'Unit Data from Audit Worksheet'!F216</f>
        <v>0</v>
      </c>
      <c r="F173" s="229">
        <f>IF(L173&lt;0,"Error: Enter as a positive.",)</f>
        <v>0</v>
      </c>
      <c r="G173" s="231"/>
      <c r="H173" s="228"/>
      <c r="I173" s="32"/>
      <c r="J173" s="227">
        <v>337</v>
      </c>
      <c r="K173" s="226" t="s">
        <v>245</v>
      </c>
      <c r="L173" s="296">
        <f t="shared" si="15"/>
        <v>0</v>
      </c>
      <c r="P173" s="201"/>
      <c r="X173" s="626">
        <v>337</v>
      </c>
      <c r="Y173" s="293">
        <v>337</v>
      </c>
      <c r="AA173" s="415">
        <f t="shared" si="16"/>
        <v>0</v>
      </c>
      <c r="AB173" s="293">
        <f t="shared" si="17"/>
        <v>0</v>
      </c>
    </row>
    <row r="174" spans="1:28" ht="76.5" customHeight="1" x14ac:dyDescent="0.3">
      <c r="A174" s="217">
        <f>'Unit Data from Audit Worksheet'!A217</f>
        <v>343</v>
      </c>
      <c r="B174" s="230" t="str">
        <f>'Unit Data from Audit Worksheet'!C217</f>
        <v>Long-Term Liability Note - Governmental Activities</v>
      </c>
      <c r="C174" s="216" t="str">
        <f>'Unit Data from Audit Worksheet'!D217</f>
        <v>Decreases made (principal paid) on Long-Term Debt in current fiscal year.  Reduce for debt refunding.</v>
      </c>
      <c r="D174" s="235"/>
      <c r="E174" s="236">
        <f>'Unit Data from Audit Worksheet'!F217</f>
        <v>0</v>
      </c>
      <c r="F174" s="229">
        <f>IF(L174&lt;0,"Error: Enter as a positive.",)</f>
        <v>0</v>
      </c>
      <c r="G174" s="231"/>
      <c r="H174" s="228"/>
      <c r="I174" s="32"/>
      <c r="J174" s="227">
        <v>343</v>
      </c>
      <c r="K174" s="226" t="s">
        <v>246</v>
      </c>
      <c r="L174" s="296">
        <f t="shared" si="15"/>
        <v>0</v>
      </c>
      <c r="P174" s="201"/>
      <c r="X174" s="626">
        <v>343</v>
      </c>
      <c r="Y174" s="301">
        <v>343</v>
      </c>
      <c r="AA174" s="415">
        <f t="shared" si="16"/>
        <v>0</v>
      </c>
      <c r="AB174" s="293">
        <f t="shared" si="17"/>
        <v>0</v>
      </c>
    </row>
    <row r="175" spans="1:28" ht="193.5" customHeight="1" x14ac:dyDescent="0.3">
      <c r="A175" s="217">
        <f>'Unit Data from Audit Worksheet'!A218</f>
        <v>82</v>
      </c>
      <c r="B175" s="230" t="str">
        <f>'Unit Data from Audit Worksheet'!C218</f>
        <v>Long-Term Liability Note - Water Sewer Activities</v>
      </c>
      <c r="C175" s="230" t="str">
        <f>'Unit Data from Audit Worksheet'!D218</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5" s="235"/>
      <c r="E175" s="236">
        <f>'Unit Data from Audit Worksheet'!F218</f>
        <v>0</v>
      </c>
      <c r="F175" s="229">
        <f>IF(L175&lt;0,"Error: Enter as a positive.",)</f>
        <v>0</v>
      </c>
      <c r="G175" s="231"/>
      <c r="H175" s="228"/>
      <c r="I175" s="32"/>
      <c r="J175" s="227">
        <v>82</v>
      </c>
      <c r="K175" s="62" t="s">
        <v>310</v>
      </c>
      <c r="L175" s="296">
        <f t="shared" si="15"/>
        <v>0</v>
      </c>
      <c r="P175" s="201"/>
      <c r="X175" s="626">
        <v>82</v>
      </c>
      <c r="Y175" s="293">
        <v>82</v>
      </c>
      <c r="AA175" s="415">
        <f t="shared" si="16"/>
        <v>0</v>
      </c>
      <c r="AB175" s="293">
        <f t="shared" si="17"/>
        <v>0</v>
      </c>
    </row>
    <row r="176" spans="1:28" ht="206.25" customHeight="1" x14ac:dyDescent="0.3">
      <c r="A176" s="217">
        <f>'Unit Data from Audit Worksheet'!A219</f>
        <v>359</v>
      </c>
      <c r="B176" s="230" t="str">
        <f>'Unit Data from Audit Worksheet'!C219</f>
        <v>Long-Term Liability Note - Electric Activities</v>
      </c>
      <c r="C176" s="230" t="str">
        <f>'Unit Data from Audit Worksheet'!D219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6" s="235"/>
      <c r="E176" s="236">
        <f>'Unit Data from Audit Worksheet'!F219</f>
        <v>0</v>
      </c>
      <c r="F176" s="229">
        <f>IF(L176&lt;0,"Error: Enter as a positive.",)</f>
        <v>0</v>
      </c>
      <c r="G176" s="231"/>
      <c r="H176" s="228"/>
      <c r="I176" s="32"/>
      <c r="J176" s="227">
        <v>359</v>
      </c>
      <c r="K176" s="226" t="s">
        <v>247</v>
      </c>
      <c r="L176" s="296">
        <f t="shared" si="15"/>
        <v>0</v>
      </c>
      <c r="P176" s="201"/>
      <c r="X176" s="626">
        <v>359</v>
      </c>
      <c r="Y176" s="293">
        <v>359</v>
      </c>
      <c r="AA176" s="415">
        <f t="shared" si="16"/>
        <v>0</v>
      </c>
      <c r="AB176" s="293">
        <f t="shared" si="17"/>
        <v>0</v>
      </c>
    </row>
    <row r="177" spans="1:28" ht="76.5" customHeight="1" x14ac:dyDescent="0.3">
      <c r="A177" s="217">
        <f>'Unit Data from Audit Worksheet'!A221</f>
        <v>622</v>
      </c>
      <c r="B177" s="230" t="str">
        <f>'Unit Data from Audit Worksheet'!C221</f>
        <v>FS., Pension note or RSI</v>
      </c>
      <c r="C177" s="230" t="str">
        <f>'Unit Data from Audit Worksheet'!D221</f>
        <v xml:space="preserve">Unit's Share of Net Pension Liability ($s)
- unit of government is a participating employer in the State's TSERS (Teachers' and State Employees' Retirement System) or the LGERS (Local Governmental Employees' Retirement System).  </v>
      </c>
      <c r="D177" s="235"/>
      <c r="E177" s="236">
        <f>'Unit Data from Audit Worksheet'!F221</f>
        <v>0</v>
      </c>
      <c r="F177" s="229"/>
      <c r="G177" s="231"/>
      <c r="H177" s="228"/>
      <c r="I177" s="32"/>
      <c r="J177" s="227">
        <v>622</v>
      </c>
      <c r="K177" s="233" t="s">
        <v>360</v>
      </c>
      <c r="L177" s="296">
        <f t="shared" si="15"/>
        <v>0</v>
      </c>
      <c r="P177" s="201"/>
      <c r="S177" s="18"/>
      <c r="T177" s="18"/>
      <c r="U177" s="18"/>
      <c r="V177" s="18"/>
      <c r="X177" s="626">
        <v>622</v>
      </c>
      <c r="Y177" s="293">
        <v>622</v>
      </c>
      <c r="Z177" s="18"/>
      <c r="AA177" s="415">
        <f t="shared" si="16"/>
        <v>0</v>
      </c>
      <c r="AB177" s="293">
        <f t="shared" si="17"/>
        <v>0</v>
      </c>
    </row>
    <row r="178" spans="1:28" ht="138.75" customHeight="1" x14ac:dyDescent="0.3">
      <c r="A178" s="217">
        <f>'Unit Data from Audit Worksheet'!A222</f>
        <v>577</v>
      </c>
      <c r="B178" s="230" t="str">
        <f>'Unit Data from Audit Worksheet'!C222</f>
        <v>Pension Notes</v>
      </c>
      <c r="C178" s="230" t="str">
        <f>'Unit Data from Audit Worksheet'!D222</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v>
      </c>
      <c r="D178" s="235"/>
      <c r="E178" s="236">
        <f>'Unit Data from Audit Worksheet'!F222</f>
        <v>0</v>
      </c>
      <c r="F178" s="229"/>
      <c r="G178" s="231"/>
      <c r="H178" s="228"/>
      <c r="I178" s="32"/>
      <c r="J178" s="227">
        <v>577</v>
      </c>
      <c r="K178" s="233" t="s">
        <v>335</v>
      </c>
      <c r="L178" s="296">
        <f t="shared" si="15"/>
        <v>0</v>
      </c>
      <c r="P178" s="201"/>
      <c r="S178" s="18"/>
      <c r="T178" s="18"/>
      <c r="U178" s="18"/>
      <c r="V178" s="18"/>
      <c r="X178" s="626">
        <v>577</v>
      </c>
      <c r="Y178" s="293">
        <v>577</v>
      </c>
      <c r="Z178" s="18"/>
      <c r="AA178" s="415">
        <f t="shared" si="16"/>
        <v>0</v>
      </c>
      <c r="AB178" s="293">
        <f t="shared" si="17"/>
        <v>0</v>
      </c>
    </row>
    <row r="179" spans="1:28" ht="115.5" customHeight="1" x14ac:dyDescent="0.3">
      <c r="A179" s="322">
        <f>'Unit Data from Audit Worksheet'!A224</f>
        <v>598</v>
      </c>
      <c r="B179" s="230" t="str">
        <f>'Unit Data from Audit Worksheet'!C224</f>
        <v>LEO Note</v>
      </c>
      <c r="C179" s="216" t="str">
        <f>'Unit Data from Audit Worksheet'!D224</f>
        <v>Amount the unit paid out in benefits under LEO special separation allowance to retired law enforcement officers this fiscal year if you report under GASB 68 or GASB 73.</v>
      </c>
      <c r="D179" s="235"/>
      <c r="E179" s="236">
        <f>'Unit Data from Audit Worksheet'!F224</f>
        <v>0</v>
      </c>
      <c r="F179" s="229">
        <f>IF(L179&lt;0,"Error: Enter as a positive.",)</f>
        <v>0</v>
      </c>
      <c r="G179" s="231"/>
      <c r="H179" s="228"/>
      <c r="I179" s="32"/>
      <c r="J179" s="227">
        <v>598</v>
      </c>
      <c r="K179" s="87" t="s">
        <v>344</v>
      </c>
      <c r="L179" s="296">
        <f t="shared" si="15"/>
        <v>0</v>
      </c>
      <c r="P179" s="201"/>
      <c r="S179" s="18"/>
      <c r="T179" s="18"/>
      <c r="U179" s="18"/>
      <c r="V179" s="18"/>
      <c r="X179" s="626">
        <v>598</v>
      </c>
      <c r="Y179" s="293">
        <v>598</v>
      </c>
      <c r="Z179" s="18"/>
      <c r="AA179" s="415">
        <f t="shared" si="16"/>
        <v>0</v>
      </c>
      <c r="AB179" s="293">
        <f t="shared" si="17"/>
        <v>0</v>
      </c>
    </row>
    <row r="180" spans="1:28" ht="84" customHeight="1" x14ac:dyDescent="0.3">
      <c r="A180" s="217">
        <f>'Unit Data from Audit Worksheet'!A225</f>
        <v>599</v>
      </c>
      <c r="B180" s="230" t="str">
        <f>'Unit Data from Audit Worksheet'!C225</f>
        <v>LEO Note</v>
      </c>
      <c r="C180" s="216" t="str">
        <f>'Unit Data from Audit Worksheet'!D225</f>
        <v>The total LEO pension liability if you report under GASB 68 or GASB 73.</v>
      </c>
      <c r="D180" s="235"/>
      <c r="E180" s="236">
        <f>'Unit Data from Audit Worksheet'!F225</f>
        <v>0</v>
      </c>
      <c r="F180" s="229">
        <f>IF(L180&lt;0,"Error: Enter as a positive.",)</f>
        <v>0</v>
      </c>
      <c r="G180" s="231"/>
      <c r="H180" s="228"/>
      <c r="I180" s="32"/>
      <c r="J180" s="227">
        <v>599</v>
      </c>
      <c r="K180" s="86" t="s">
        <v>343</v>
      </c>
      <c r="L180" s="296">
        <f t="shared" si="15"/>
        <v>0</v>
      </c>
      <c r="P180" s="201"/>
      <c r="X180" s="626">
        <v>599</v>
      </c>
      <c r="Y180" s="293">
        <v>599</v>
      </c>
      <c r="AA180" s="415">
        <f t="shared" si="16"/>
        <v>0</v>
      </c>
      <c r="AB180" s="293">
        <f t="shared" si="17"/>
        <v>0</v>
      </c>
    </row>
    <row r="181" spans="1:28" ht="102.75" customHeight="1" x14ac:dyDescent="0.3">
      <c r="A181" s="217">
        <f>'Unit Data from Audit Worksheet'!A226</f>
        <v>602</v>
      </c>
      <c r="B181" s="230" t="str">
        <f>'Unit Data from Audit Worksheet'!C226</f>
        <v>LEO Note</v>
      </c>
      <c r="C181" s="216" t="str">
        <f>'Unit Data from Audit Worksheet'!D226</f>
        <v>If you have LEO pension assets and are reporting under GASB 68 please enter "Plan Fiduciary Net Position" which can be found on your RSI schedules and the Notes.</v>
      </c>
      <c r="D181" s="235"/>
      <c r="E181" s="236">
        <f>'Unit Data from Audit Worksheet'!F226</f>
        <v>0</v>
      </c>
      <c r="F181" s="229">
        <f>IF(L181&lt;0,"Error: Enter as a positive.",)</f>
        <v>0</v>
      </c>
      <c r="G181" s="231"/>
      <c r="H181" s="228"/>
      <c r="I181" s="32"/>
      <c r="J181" s="227">
        <v>602</v>
      </c>
      <c r="K181" s="23" t="s">
        <v>345</v>
      </c>
      <c r="L181" s="296">
        <f t="shared" si="15"/>
        <v>0</v>
      </c>
      <c r="P181" s="201"/>
      <c r="X181" s="626">
        <v>602</v>
      </c>
      <c r="Y181" s="293">
        <v>602</v>
      </c>
      <c r="AA181" s="415">
        <f t="shared" si="16"/>
        <v>0</v>
      </c>
      <c r="AB181" s="293">
        <f t="shared" si="17"/>
        <v>0</v>
      </c>
    </row>
    <row r="182" spans="1:28" ht="123" customHeight="1" x14ac:dyDescent="0.3">
      <c r="A182" s="217">
        <f>'Unit Data from Audit Worksheet'!A227</f>
        <v>619</v>
      </c>
      <c r="B182" s="230" t="str">
        <f>'Unit Data from Audit Worksheet'!C227</f>
        <v>LEO
RSI</v>
      </c>
      <c r="C182" s="87" t="str">
        <f>'Unit Data from Audit Worksheet'!D227</f>
        <v>LEOSSA – What is the plan’s fiduciary net position as a percentage of the total pension liability?  Please enter as percentage value; for example, 83.5% should be entered as 83.5.  If assets have not been set aside in a trust, please enter 0.0</v>
      </c>
      <c r="D182" s="88"/>
      <c r="E182" s="140">
        <f>'Unit Data from Audit Worksheet'!F227</f>
        <v>0</v>
      </c>
      <c r="F182" s="229" t="str">
        <f>IF(H182=L182,"","Column L does not equal Column H")</f>
        <v/>
      </c>
      <c r="G182" s="231"/>
      <c r="H182" s="95">
        <f>ROUND(IFERROR((L181/L180)*100,0),1)</f>
        <v>0</v>
      </c>
      <c r="I182" s="32"/>
      <c r="J182" s="219">
        <v>619</v>
      </c>
      <c r="K182" s="94" t="s">
        <v>454</v>
      </c>
      <c r="L182" s="922">
        <f t="shared" si="15"/>
        <v>0</v>
      </c>
      <c r="P182" s="201"/>
      <c r="X182" s="626">
        <v>619</v>
      </c>
      <c r="Y182" s="293">
        <v>619</v>
      </c>
      <c r="AA182" s="415">
        <f t="shared" si="16"/>
        <v>0</v>
      </c>
      <c r="AB182" s="293">
        <f t="shared" si="17"/>
        <v>0</v>
      </c>
    </row>
    <row r="183" spans="1:28" ht="113.25" customHeight="1" x14ac:dyDescent="0.3">
      <c r="A183" s="217">
        <v>621</v>
      </c>
      <c r="B183" s="51" t="s">
        <v>354</v>
      </c>
      <c r="C183" s="326" t="str">
        <f>'Unit Data from Audit Worksheet'!D229</f>
        <v xml:space="preserve">Unit's share of Retirement Health Benefit Fund Net OPEB Liability ($s)
- unit of government is a participating employer in the State's RHBF </v>
      </c>
      <c r="D183" s="88"/>
      <c r="E183" s="236">
        <f>'Unit Data from Audit Worksheet'!F229</f>
        <v>0</v>
      </c>
      <c r="F183" s="229">
        <f>IF(L183&lt;0,"Error: Enter as a positive.",)</f>
        <v>0</v>
      </c>
      <c r="G183" s="120"/>
      <c r="H183" s="228"/>
      <c r="I183" s="32"/>
      <c r="J183" s="327">
        <v>621</v>
      </c>
      <c r="K183" s="121" t="s">
        <v>459</v>
      </c>
      <c r="L183" s="296">
        <f t="shared" si="15"/>
        <v>0</v>
      </c>
      <c r="P183" s="202"/>
      <c r="X183" s="626">
        <v>621</v>
      </c>
      <c r="Y183" s="293">
        <v>621</v>
      </c>
      <c r="AA183" s="415">
        <f t="shared" si="16"/>
        <v>0</v>
      </c>
      <c r="AB183" s="293">
        <f t="shared" si="17"/>
        <v>0</v>
      </c>
    </row>
    <row r="184" spans="1:28" s="18" customFormat="1" ht="127.5" customHeight="1" x14ac:dyDescent="0.3">
      <c r="A184" s="322">
        <f>'Unit Data from Audit Worksheet'!A230</f>
        <v>547</v>
      </c>
      <c r="B184" s="230" t="str">
        <f>'Unit Data from Audit Worksheet'!C230</f>
        <v>OPEB Note</v>
      </c>
      <c r="C184" s="230" t="str">
        <f>'Unit Data from Audit Worksheet'!D230</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84" s="235"/>
      <c r="E184" s="236">
        <f>'Unit Data from Audit Worksheet'!F230</f>
        <v>0</v>
      </c>
      <c r="F184" s="229" t="str">
        <f>IF(L187&lt;1,"Please answer this question","")</f>
        <v>Please answer this question</v>
      </c>
      <c r="G184" s="231"/>
      <c r="H184" s="228"/>
      <c r="I184" s="32"/>
      <c r="J184" s="227">
        <v>547</v>
      </c>
      <c r="K184" s="328" t="s">
        <v>298</v>
      </c>
      <c r="L184" s="296">
        <f t="shared" si="15"/>
        <v>0</v>
      </c>
      <c r="M184"/>
      <c r="P184" s="202"/>
      <c r="Q184" s="286"/>
      <c r="R184" s="3"/>
      <c r="S184" s="3"/>
      <c r="T184" s="3"/>
      <c r="U184" s="3"/>
      <c r="V184" s="3"/>
      <c r="W184" s="3"/>
      <c r="X184" s="626">
        <v>547</v>
      </c>
      <c r="Y184" s="293">
        <v>547</v>
      </c>
      <c r="Z184" s="3"/>
      <c r="AA184" s="415">
        <f t="shared" si="16"/>
        <v>0</v>
      </c>
      <c r="AB184" s="293">
        <f t="shared" si="17"/>
        <v>0</v>
      </c>
    </row>
    <row r="185" spans="1:28" s="18" customFormat="1" ht="99" customHeight="1" x14ac:dyDescent="0.3">
      <c r="A185" s="217">
        <f>'Unit Data from Audit Worksheet'!A231</f>
        <v>659</v>
      </c>
      <c r="B185" s="230" t="str">
        <f>'Unit Data from Audit Worksheet'!C231</f>
        <v>OPEB
 Note or RSI</v>
      </c>
      <c r="C185" s="216" t="str">
        <f>'Unit Data from Audit Worksheet'!D231</f>
        <v>Total OPEB benefits - total OPEB liability
If you do not provide benefit, please enter 0</v>
      </c>
      <c r="D185" s="235"/>
      <c r="E185" s="236">
        <f>'Unit Data from Audit Worksheet'!F231</f>
        <v>0</v>
      </c>
      <c r="F185" s="229">
        <f>IF(L185&lt;0,"Error: Enter as a positive.",)</f>
        <v>0</v>
      </c>
      <c r="G185" s="329" t="s">
        <v>2087</v>
      </c>
      <c r="H185" s="228"/>
      <c r="I185" s="32"/>
      <c r="J185" s="219">
        <v>659</v>
      </c>
      <c r="K185" s="218" t="s">
        <v>420</v>
      </c>
      <c r="L185" s="309">
        <f t="shared" si="15"/>
        <v>0</v>
      </c>
      <c r="M185"/>
      <c r="P185" s="202"/>
      <c r="Q185" s="286"/>
      <c r="R185" s="3"/>
      <c r="S185" s="3"/>
      <c r="T185" s="3"/>
      <c r="U185" s="3"/>
      <c r="V185" s="3"/>
      <c r="W185" s="3"/>
      <c r="X185" s="626">
        <v>659</v>
      </c>
      <c r="Y185" s="293">
        <v>659</v>
      </c>
      <c r="Z185" s="3"/>
      <c r="AA185" s="415">
        <f t="shared" si="16"/>
        <v>0</v>
      </c>
      <c r="AB185" s="293">
        <f t="shared" si="17"/>
        <v>0</v>
      </c>
    </row>
    <row r="186" spans="1:28" s="18" customFormat="1" ht="131.25" customHeight="1" x14ac:dyDescent="0.3">
      <c r="A186" s="217">
        <f>'Unit Data from Audit Worksheet'!A232</f>
        <v>660</v>
      </c>
      <c r="B186" s="230" t="str">
        <f>'Unit Data from Audit Worksheet'!C232</f>
        <v>OPEB
 Note or RSI</v>
      </c>
      <c r="C186" s="216" t="str">
        <f>'Unit Data from Audit Worksheet'!D232</f>
        <v>Total OPEB benefits- OPEB plan fiduciary net position
If no fiduciary net position, enter 0</v>
      </c>
      <c r="D186" s="235"/>
      <c r="E186" s="236">
        <f>'Unit Data from Audit Worksheet'!F232</f>
        <v>0</v>
      </c>
      <c r="F186" s="225">
        <f>IF(L186&lt;0,"Note: Number is normally positive.",)</f>
        <v>0</v>
      </c>
      <c r="G186" s="329" t="s">
        <v>2087</v>
      </c>
      <c r="H186" s="228"/>
      <c r="I186" s="32"/>
      <c r="J186" s="219">
        <v>660</v>
      </c>
      <c r="K186" s="218" t="s">
        <v>421</v>
      </c>
      <c r="L186" s="309">
        <f t="shared" si="15"/>
        <v>0</v>
      </c>
      <c r="M186"/>
      <c r="P186" s="202"/>
      <c r="Q186" s="286"/>
      <c r="R186" s="3"/>
      <c r="S186" s="3"/>
      <c r="T186" s="3"/>
      <c r="U186" s="3"/>
      <c r="V186" s="3"/>
      <c r="W186" s="3"/>
      <c r="X186" s="626">
        <v>660</v>
      </c>
      <c r="Y186" s="293">
        <v>660</v>
      </c>
      <c r="Z186" s="3"/>
      <c r="AA186" s="415">
        <f t="shared" si="16"/>
        <v>0</v>
      </c>
      <c r="AB186" s="293">
        <f t="shared" si="17"/>
        <v>0</v>
      </c>
    </row>
    <row r="187" spans="1:28" ht="134.25" customHeight="1" x14ac:dyDescent="0.3">
      <c r="A187" s="217">
        <f>'Unit Data from Audit Worksheet'!A233</f>
        <v>661</v>
      </c>
      <c r="B187" s="230" t="str">
        <f>'Unit Data from Audit Worksheet'!C233</f>
        <v>OPEB
RSI</v>
      </c>
      <c r="C187" s="216" t="str">
        <f>'Unit Data from Audit Worksheet'!D233</f>
        <v>Total OPEB benefits - What is the plan’s fiduciary net position as a percentage of the total OPEB liability?  Please enter as percentage value; for example, 83.5% should be entered as 83.5.  If assets have not been set aside in a trust, please enter 0.0</v>
      </c>
      <c r="D187" s="88"/>
      <c r="E187" s="215">
        <f>'Unit Data from Audit Worksheet'!F233</f>
        <v>0</v>
      </c>
      <c r="F187" s="229" t="str">
        <f>IF(H187=L187,"","Column L does not equal Column H")</f>
        <v/>
      </c>
      <c r="G187" s="329" t="s">
        <v>2087</v>
      </c>
      <c r="H187" s="160">
        <f>ROUND(IFERROR((L186/L185)*100,0),1)</f>
        <v>0</v>
      </c>
      <c r="I187" s="32"/>
      <c r="J187" s="219">
        <v>661</v>
      </c>
      <c r="K187" s="233" t="s">
        <v>423</v>
      </c>
      <c r="L187" s="923">
        <f>IF(D187="",E187,D187)</f>
        <v>0</v>
      </c>
      <c r="P187" s="202"/>
      <c r="X187" s="626">
        <v>661</v>
      </c>
      <c r="Y187" s="3">
        <v>661</v>
      </c>
      <c r="AA187" s="415">
        <f t="shared" si="16"/>
        <v>0</v>
      </c>
      <c r="AB187" s="293">
        <f t="shared" si="17"/>
        <v>0</v>
      </c>
    </row>
    <row r="188" spans="1:28" ht="65.25" customHeight="1" x14ac:dyDescent="0.3">
      <c r="A188" s="217">
        <f>'Unit Data from Audit Worksheet'!A236</f>
        <v>371</v>
      </c>
      <c r="B188" s="230" t="str">
        <f>'Unit Data from Audit Worksheet'!C236</f>
        <v>Transfer Note</v>
      </c>
      <c r="C188" s="216" t="str">
        <f>'Unit Data from Audit Worksheet'!D236</f>
        <v>Amount of Transfers from the General Fund to the Debt Service Fund (Enter as positive)</v>
      </c>
      <c r="D188" s="235"/>
      <c r="E188" s="236">
        <f>'Unit Data from Audit Worksheet'!F236</f>
        <v>0</v>
      </c>
      <c r="F188" s="229">
        <f>IF(L188&lt;0,"Error: Enter as a positive.",)</f>
        <v>0</v>
      </c>
      <c r="G188" s="231"/>
      <c r="H188" s="228"/>
      <c r="I188" s="32"/>
      <c r="J188" s="33">
        <v>371</v>
      </c>
      <c r="K188" s="226" t="s">
        <v>248</v>
      </c>
      <c r="L188" s="296">
        <f t="shared" si="15"/>
        <v>0</v>
      </c>
      <c r="P188" s="204"/>
      <c r="X188" s="626">
        <v>371</v>
      </c>
      <c r="Y188" s="3">
        <v>371</v>
      </c>
      <c r="AA188" s="415">
        <f t="shared" si="16"/>
        <v>0</v>
      </c>
      <c r="AB188" s="293">
        <f t="shared" si="17"/>
        <v>0</v>
      </c>
    </row>
    <row r="189" spans="1:28" ht="63" customHeight="1" x14ac:dyDescent="0.3">
      <c r="A189" s="217">
        <f>'Unit Data from Audit Worksheet'!A237</f>
        <v>513</v>
      </c>
      <c r="B189" s="230" t="str">
        <f>'Unit Data from Audit Worksheet'!C237</f>
        <v>Transfer Note</v>
      </c>
      <c r="C189" s="216" t="str">
        <f>'Unit Data from Audit Worksheet'!D237</f>
        <v>Amount of Transfers from the General Fund to the Electric Fund  (Enter as positive)</v>
      </c>
      <c r="D189" s="235"/>
      <c r="E189" s="236">
        <f>'Unit Data from Audit Worksheet'!F237</f>
        <v>0</v>
      </c>
      <c r="F189" s="229">
        <f>IF(L189&lt;0,"Error: Enter as a positive.",)</f>
        <v>0</v>
      </c>
      <c r="G189" s="231"/>
      <c r="H189" s="228"/>
      <c r="I189" s="32"/>
      <c r="J189" s="227">
        <v>513</v>
      </c>
      <c r="K189" s="226" t="s">
        <v>249</v>
      </c>
      <c r="L189" s="296">
        <f t="shared" si="15"/>
        <v>0</v>
      </c>
      <c r="P189" s="204"/>
      <c r="X189" s="626">
        <v>513</v>
      </c>
      <c r="Y189" s="3">
        <v>513</v>
      </c>
      <c r="AA189" s="415">
        <f t="shared" si="16"/>
        <v>0</v>
      </c>
      <c r="AB189" s="293">
        <f t="shared" si="17"/>
        <v>0</v>
      </c>
    </row>
    <row r="190" spans="1:28" ht="89.25" customHeight="1" x14ac:dyDescent="0.3">
      <c r="A190" s="217">
        <f>'Unit Data from Audit Worksheet'!A238</f>
        <v>514</v>
      </c>
      <c r="B190" s="230" t="str">
        <f>'Unit Data from Audit Worksheet'!C238</f>
        <v>Transfer Note</v>
      </c>
      <c r="C190" s="216" t="str">
        <f>'Unit Data from Audit Worksheet'!D238</f>
        <v>Amount of Transfers from the Electric Fund to the General Fund  (Enter as positive)
Include:  Payment in Lieu of Taxes (PILOT)</v>
      </c>
      <c r="D190" s="235"/>
      <c r="E190" s="236">
        <f>'Unit Data from Audit Worksheet'!F238</f>
        <v>0</v>
      </c>
      <c r="F190" s="229">
        <f>IF(L190&lt;0,"Error: Enter as a positive.",)</f>
        <v>0</v>
      </c>
      <c r="G190" s="231"/>
      <c r="H190" s="228"/>
      <c r="I190" s="32"/>
      <c r="J190" s="227">
        <v>514</v>
      </c>
      <c r="K190" s="226" t="s">
        <v>250</v>
      </c>
      <c r="L190" s="296">
        <f t="shared" si="15"/>
        <v>0</v>
      </c>
      <c r="P190" s="204"/>
      <c r="X190" s="626">
        <v>514</v>
      </c>
      <c r="Y190" s="3">
        <v>514</v>
      </c>
      <c r="AA190" s="415">
        <f t="shared" si="16"/>
        <v>0</v>
      </c>
      <c r="AB190" s="293">
        <f t="shared" si="17"/>
        <v>0</v>
      </c>
    </row>
    <row r="191" spans="1:28" ht="89.25" customHeight="1" x14ac:dyDescent="0.3">
      <c r="A191" s="217">
        <f>'Unit Data from Audit Worksheet'!A239</f>
        <v>990</v>
      </c>
      <c r="B191" s="230" t="str">
        <f>'Unit Data from Audit Worksheet'!C239</f>
        <v>Transfer Note</v>
      </c>
      <c r="C191" s="216" t="str">
        <f>'Unit Data from Audit Worksheet'!D239</f>
        <v>Amount of transfer out of the Electric to the General Fund that is for Payment in Lieu of Taxes (PILOT)</v>
      </c>
      <c r="D191" s="235"/>
      <c r="E191" s="236">
        <f>'Unit Data from Audit Worksheet'!F239</f>
        <v>0</v>
      </c>
      <c r="F191" s="229"/>
      <c r="G191" s="231"/>
      <c r="H191" s="228"/>
      <c r="I191" s="32"/>
      <c r="J191" s="227">
        <v>990</v>
      </c>
      <c r="K191" s="226" t="s">
        <v>594</v>
      </c>
      <c r="L191" s="296">
        <f t="shared" si="15"/>
        <v>0</v>
      </c>
      <c r="P191" s="204"/>
      <c r="X191" s="626">
        <v>990</v>
      </c>
      <c r="Y191" s="3">
        <v>990</v>
      </c>
      <c r="AA191" s="415">
        <f t="shared" si="16"/>
        <v>0</v>
      </c>
      <c r="AB191" s="293">
        <f t="shared" si="17"/>
        <v>0</v>
      </c>
    </row>
    <row r="192" spans="1:28" s="415" customFormat="1" ht="89.25" customHeight="1" x14ac:dyDescent="0.3">
      <c r="A192" s="311">
        <f>'Unit Data from Audit Worksheet'!A240</f>
        <v>1051</v>
      </c>
      <c r="B192" s="234" t="str">
        <f>'Unit Data from Audit Worksheet'!C240</f>
        <v>Electric Fund Revenue, Expenses &amp; Changes in Fund Net Position or Notes to Financial Statements</v>
      </c>
      <c r="C192" s="312" t="str">
        <f>'Unit Data from Audit Worksheet'!D240</f>
        <v>Transfers to Electric Capital Projects</v>
      </c>
      <c r="D192" s="235"/>
      <c r="E192" s="237">
        <f>'Unit Data from Audit Worksheet'!F240</f>
        <v>0</v>
      </c>
      <c r="F192" s="229"/>
      <c r="G192" s="231"/>
      <c r="H192" s="228"/>
      <c r="I192" s="32"/>
      <c r="J192" s="241">
        <v>1051</v>
      </c>
      <c r="K192" s="118" t="s">
        <v>2008</v>
      </c>
      <c r="L192" s="313">
        <f t="shared" si="15"/>
        <v>0</v>
      </c>
      <c r="M192"/>
      <c r="P192" s="204"/>
      <c r="Q192" s="286"/>
      <c r="X192" s="626"/>
      <c r="AB192" s="293"/>
    </row>
    <row r="193" spans="1:28" ht="84.75" customHeight="1" x14ac:dyDescent="0.3">
      <c r="A193" s="330">
        <f>'Unit Data from Audit Worksheet'!A242</f>
        <v>6</v>
      </c>
      <c r="B193" s="47" t="str">
        <f>'Unit Data from Audit Worksheet'!C242</f>
        <v>Fund Balance Note</v>
      </c>
      <c r="C193" s="305" t="str">
        <f>'Unit Data from Audit Worksheet'!D242</f>
        <v>General Fund -  Total Encumbrances.  You will probably have to refer to the note disclosure where the amount of encumbrances is listed.</v>
      </c>
      <c r="D193" s="235"/>
      <c r="E193" s="144">
        <f>'Unit Data from Audit Worksheet'!F242</f>
        <v>0</v>
      </c>
      <c r="F193" s="31">
        <f>IF(L193&lt;0,"Error: Enter as a positive.",)</f>
        <v>0</v>
      </c>
      <c r="G193" s="66"/>
      <c r="H193" s="228"/>
      <c r="I193" s="32"/>
      <c r="J193" s="35">
        <v>6</v>
      </c>
      <c r="K193" s="125" t="s">
        <v>251</v>
      </c>
      <c r="L193" s="296">
        <f t="shared" si="15"/>
        <v>0</v>
      </c>
      <c r="P193" s="204"/>
      <c r="X193" s="626">
        <v>6</v>
      </c>
      <c r="Y193" s="3">
        <v>6</v>
      </c>
      <c r="AA193" s="415">
        <f t="shared" si="16"/>
        <v>0</v>
      </c>
      <c r="AB193" s="293">
        <f t="shared" si="17"/>
        <v>0</v>
      </c>
    </row>
    <row r="194" spans="1:28" ht="117.75" customHeight="1" x14ac:dyDescent="0.3">
      <c r="A194" s="217">
        <f>'Unit Data from Audit Worksheet'!A244</f>
        <v>541</v>
      </c>
      <c r="B194" s="230" t="str">
        <f>'Unit Data from Audit Worksheet'!C244</f>
        <v>Water Sewer - Budget Actual Statement</v>
      </c>
      <c r="C194" s="230" t="str">
        <f>'Unit Data from Audit Worksheet'!D244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94" s="235"/>
      <c r="E194" s="236">
        <f>'Unit Data from Audit Worksheet'!F244</f>
        <v>0</v>
      </c>
      <c r="F194" s="229"/>
      <c r="G194" s="231"/>
      <c r="H194" s="228"/>
      <c r="I194" s="32"/>
      <c r="J194" s="227">
        <v>541</v>
      </c>
      <c r="K194" s="81" t="s">
        <v>311</v>
      </c>
      <c r="L194" s="296">
        <f t="shared" si="15"/>
        <v>0</v>
      </c>
      <c r="P194" s="204"/>
      <c r="X194" s="626">
        <v>541</v>
      </c>
      <c r="Y194" s="3">
        <v>541</v>
      </c>
      <c r="AA194" s="415">
        <f t="shared" si="16"/>
        <v>0</v>
      </c>
      <c r="AB194" s="293">
        <f t="shared" si="17"/>
        <v>0</v>
      </c>
    </row>
    <row r="195" spans="1:28" ht="94.5" customHeight="1" x14ac:dyDescent="0.3">
      <c r="A195" s="217">
        <f>'Unit Data from Audit Worksheet'!A246</f>
        <v>542</v>
      </c>
      <c r="B195" s="230" t="str">
        <f>'Unit Data from Audit Worksheet'!C246</f>
        <v>Water Sewer - Disclosed in the Notes or in the recently approved Budget for next year.</v>
      </c>
      <c r="C195" s="216" t="str">
        <f>'Unit Data from Audit Worksheet'!D246</f>
        <v>Amount of the Water Sewer Fund Balance appropriated in next year's budget?</v>
      </c>
      <c r="D195" s="235"/>
      <c r="E195" s="236">
        <f>'Unit Data from Audit Worksheet'!F246</f>
        <v>0</v>
      </c>
      <c r="F195" s="229"/>
      <c r="G195" s="231"/>
      <c r="H195" s="228"/>
      <c r="I195" s="32"/>
      <c r="J195" s="227">
        <v>542</v>
      </c>
      <c r="K195" s="226" t="s">
        <v>252</v>
      </c>
      <c r="L195" s="296">
        <f t="shared" si="15"/>
        <v>0</v>
      </c>
      <c r="N195" s="54" t="s">
        <v>302</v>
      </c>
      <c r="P195" s="204"/>
      <c r="X195" s="626">
        <v>542</v>
      </c>
      <c r="Y195" s="3">
        <v>542</v>
      </c>
      <c r="AA195" s="415">
        <f t="shared" si="16"/>
        <v>0</v>
      </c>
      <c r="AB195" s="293">
        <f t="shared" si="17"/>
        <v>0</v>
      </c>
    </row>
    <row r="196" spans="1:28" ht="93.75" customHeight="1" x14ac:dyDescent="0.3">
      <c r="A196" s="217">
        <f>'Unit Data from Audit Worksheet'!A249</f>
        <v>528</v>
      </c>
      <c r="B196" s="230" t="str">
        <f>'Unit Data from Audit Worksheet'!C249</f>
        <v>Analysis of Current Tax Levy Schedule</v>
      </c>
      <c r="C196" s="216" t="str">
        <f>'Unit Data from Audit Worksheet'!D249</f>
        <v>Please enter the Net Current year's levy for property excluding registered motor vehicles-- (after adjusting for discoveries and abatements)
Exclude Supplemental Taxes</v>
      </c>
      <c r="D196" s="235"/>
      <c r="E196" s="236">
        <f>'Unit Data from Audit Worksheet'!F249</f>
        <v>0</v>
      </c>
      <c r="F196" s="75" t="str">
        <f>IF(L196=0,"Must be completed if unit levys taxes","")</f>
        <v>Must be completed if unit levys taxes</v>
      </c>
      <c r="G196" s="231"/>
      <c r="H196" s="228"/>
      <c r="I196" s="32"/>
      <c r="J196" s="227">
        <v>528</v>
      </c>
      <c r="K196" s="331" t="s">
        <v>257</v>
      </c>
      <c r="L196" s="296">
        <f t="shared" si="15"/>
        <v>0</v>
      </c>
      <c r="N196" s="76"/>
      <c r="P196" s="204"/>
      <c r="X196" s="626">
        <v>528</v>
      </c>
      <c r="Y196" s="3">
        <v>528</v>
      </c>
      <c r="AA196" s="415">
        <f t="shared" si="16"/>
        <v>0</v>
      </c>
      <c r="AB196" s="293">
        <f t="shared" si="17"/>
        <v>0</v>
      </c>
    </row>
    <row r="197" spans="1:28" s="18" customFormat="1" ht="79.5" customHeight="1" x14ac:dyDescent="0.3">
      <c r="A197" s="217">
        <f>'Unit Data from Audit Worksheet'!A250</f>
        <v>529</v>
      </c>
      <c r="B197" s="230" t="str">
        <f>'Unit Data from Audit Worksheet'!C250</f>
        <v>Analysis of Current Tax Levy Schedule</v>
      </c>
      <c r="C197" s="216" t="str">
        <f>'Unit Data from Audit Worksheet'!D250</f>
        <v>Please enter the Net Current year's levy -- Motor vehicles (only) (after adjusting for discoveries and abatements)
Exclude supplemental taxes</v>
      </c>
      <c r="D197" s="235"/>
      <c r="E197" s="236">
        <f>'Unit Data from Audit Worksheet'!F250</f>
        <v>0</v>
      </c>
      <c r="F197" s="75" t="str">
        <f>IF(L197=0,"Must be completed if unit levys taxes","")</f>
        <v>Must be completed if unit levys taxes</v>
      </c>
      <c r="G197" s="231"/>
      <c r="H197" s="228"/>
      <c r="I197" s="32"/>
      <c r="J197" s="227">
        <v>529</v>
      </c>
      <c r="K197" s="331" t="s">
        <v>258</v>
      </c>
      <c r="L197" s="296">
        <f t="shared" si="15"/>
        <v>0</v>
      </c>
      <c r="M197"/>
      <c r="N197" s="76"/>
      <c r="P197" s="204"/>
      <c r="Q197" s="286"/>
      <c r="R197" s="3"/>
      <c r="S197" s="3"/>
      <c r="T197" s="3"/>
      <c r="U197" s="3"/>
      <c r="V197" s="3"/>
      <c r="W197" s="3"/>
      <c r="X197" s="626">
        <v>529</v>
      </c>
      <c r="Y197" s="3">
        <v>529</v>
      </c>
      <c r="Z197" s="3"/>
      <c r="AA197" s="415">
        <f t="shared" si="16"/>
        <v>0</v>
      </c>
      <c r="AB197" s="293">
        <f t="shared" si="17"/>
        <v>0</v>
      </c>
    </row>
    <row r="198" spans="1:28" s="18" customFormat="1" ht="75" customHeight="1" x14ac:dyDescent="0.3">
      <c r="A198" s="217">
        <f>'Unit Data from Audit Worksheet'!A251</f>
        <v>530</v>
      </c>
      <c r="B198" s="230" t="str">
        <f>'Unit Data from Audit Worksheet'!C251</f>
        <v>Analysis of Current Tax Levy Schedule</v>
      </c>
      <c r="C198" s="216" t="str">
        <f>'Unit Data from Audit Worksheet'!D251</f>
        <v>Uncollected Taxes - Curr Year's Levy Exclude Motor Vehicles
Exclude supplemental taxes</v>
      </c>
      <c r="D198" s="235"/>
      <c r="E198" s="236">
        <f>'Unit Data from Audit Worksheet'!F251</f>
        <v>0</v>
      </c>
      <c r="F198" s="75" t="str">
        <f>IF(L198=0,"Must be completed if unit levys taxes","")</f>
        <v>Must be completed if unit levys taxes</v>
      </c>
      <c r="G198" s="231"/>
      <c r="H198" s="228"/>
      <c r="I198" s="32"/>
      <c r="J198" s="227">
        <v>530</v>
      </c>
      <c r="K198" s="331" t="s">
        <v>259</v>
      </c>
      <c r="L198" s="296">
        <f t="shared" ref="L198:L204" si="18">IF(D198="",E198,D198)</f>
        <v>0</v>
      </c>
      <c r="M198"/>
      <c r="N198" s="76"/>
      <c r="P198" s="204"/>
      <c r="Q198" s="286"/>
      <c r="R198" s="3"/>
      <c r="S198" s="3"/>
      <c r="T198" s="3"/>
      <c r="U198" s="3"/>
      <c r="V198" s="3"/>
      <c r="W198" s="3"/>
      <c r="X198" s="626">
        <v>530</v>
      </c>
      <c r="Y198" s="3">
        <v>530</v>
      </c>
      <c r="Z198" s="3"/>
      <c r="AA198" s="415">
        <f t="shared" si="16"/>
        <v>0</v>
      </c>
      <c r="AB198" s="293">
        <f t="shared" si="17"/>
        <v>0</v>
      </c>
    </row>
    <row r="199" spans="1:28" s="18" customFormat="1" ht="68.25" customHeight="1" x14ac:dyDescent="0.3">
      <c r="A199" s="217">
        <f>'Unit Data from Audit Worksheet'!A252</f>
        <v>531</v>
      </c>
      <c r="B199" s="230" t="str">
        <f>'Unit Data from Audit Worksheet'!C252</f>
        <v>Analysis of Current Tax Levy Schedule</v>
      </c>
      <c r="C199" s="216" t="str">
        <f>'Unit Data from Audit Worksheet'!D252</f>
        <v>Uncollected Taxes - Curr Year's Levy Motor Vehicles
Exclude supplemental taxes</v>
      </c>
      <c r="D199" s="235"/>
      <c r="E199" s="236">
        <f>'Unit Data from Audit Worksheet'!F252</f>
        <v>0</v>
      </c>
      <c r="F199" s="75"/>
      <c r="G199" s="231"/>
      <c r="H199" s="228"/>
      <c r="I199" s="32"/>
      <c r="J199" s="227">
        <v>531</v>
      </c>
      <c r="K199" s="331" t="s">
        <v>260</v>
      </c>
      <c r="L199" s="296">
        <f t="shared" si="18"/>
        <v>0</v>
      </c>
      <c r="M199"/>
      <c r="N199" s="76" t="str">
        <f>IF(T183=0,"Must be completed if unit levys taxes, zero acceptable if Motor Vehicle collection rate is 100%","")</f>
        <v>Must be completed if unit levys taxes, zero acceptable if Motor Vehicle collection rate is 100%</v>
      </c>
      <c r="P199" s="204"/>
      <c r="Q199" s="286"/>
      <c r="R199" s="3"/>
      <c r="S199" s="3"/>
      <c r="T199" s="3"/>
      <c r="U199" s="3"/>
      <c r="V199" s="3"/>
      <c r="W199" s="3"/>
      <c r="X199" s="626">
        <v>531</v>
      </c>
      <c r="Y199" s="3">
        <v>531</v>
      </c>
      <c r="Z199" s="3"/>
      <c r="AA199" s="415">
        <f t="shared" si="16"/>
        <v>0</v>
      </c>
      <c r="AB199" s="293">
        <f t="shared" si="17"/>
        <v>0</v>
      </c>
    </row>
    <row r="200" spans="1:28" ht="90.75" customHeight="1" x14ac:dyDescent="0.3">
      <c r="A200" s="217">
        <f>'Unit Data from Audit Worksheet'!A253</f>
        <v>61</v>
      </c>
      <c r="B200" s="230" t="str">
        <f>'Unit Data from Audit Worksheet'!C253</f>
        <v>Analysis of Current Tax Levy Schedule</v>
      </c>
      <c r="C200" s="216" t="str">
        <f>'Unit Data from Audit Worksheet'!D253</f>
        <v>Tax collection rate- Total Levy UNIT-WIDE
Exclude supplemental taxes
(Enter as a percentage with two decimal places)</v>
      </c>
      <c r="D200" s="82"/>
      <c r="E200" s="141">
        <f>'Unit Data from Audit Worksheet'!F253</f>
        <v>0</v>
      </c>
      <c r="F200" s="80" t="str">
        <f>IF(L200=H200,"","Column H calculates the percentage using accounts 528, 529, 530, 531, please enter the correct amounts from the audit schedule for these cells")</f>
        <v/>
      </c>
      <c r="G200" s="231" t="str">
        <f>IF(Q180=1," Included in error count"," ")</f>
        <v xml:space="preserve"> </v>
      </c>
      <c r="H200" s="231">
        <f>ROUND(IFERROR(((L196+L197)-(L198+L199))/(L196+L197)*100,0),2)</f>
        <v>0</v>
      </c>
      <c r="I200" s="32"/>
      <c r="J200" s="227">
        <v>61</v>
      </c>
      <c r="K200" s="52" t="s">
        <v>254</v>
      </c>
      <c r="L200" s="924">
        <f t="shared" si="18"/>
        <v>0</v>
      </c>
      <c r="N200" s="76"/>
      <c r="P200" s="204"/>
      <c r="X200" s="626">
        <v>61</v>
      </c>
      <c r="Y200" s="3">
        <v>61</v>
      </c>
      <c r="AA200" s="415">
        <f t="shared" si="16"/>
        <v>0</v>
      </c>
      <c r="AB200" s="293">
        <f t="shared" si="17"/>
        <v>0</v>
      </c>
    </row>
    <row r="201" spans="1:28" ht="89.25" customHeight="1" x14ac:dyDescent="0.3">
      <c r="A201" s="217">
        <f>'Unit Data from Audit Worksheet'!A254</f>
        <v>102</v>
      </c>
      <c r="B201" s="230" t="str">
        <f>'Unit Data from Audit Worksheet'!C254</f>
        <v>Analysis of Current Tax Levy Schedule</v>
      </c>
      <c r="C201" s="216" t="str">
        <f>'Unit Data from Audit Worksheet'!D254</f>
        <v>Tax collection rate - Excluding Registered motor vehicles
Exclude supplemental taxes
(Enter as a percentage with two decimal places)</v>
      </c>
      <c r="D201" s="82"/>
      <c r="E201" s="141">
        <f>'Unit Data from Audit Worksheet'!F254</f>
        <v>0</v>
      </c>
      <c r="F201" s="80" t="str">
        <f>IF(L201=H201,"","Column H calculates the percentage using accounts 528 and 530,  please enter the correct amounts from the audit schedule for these cells")</f>
        <v/>
      </c>
      <c r="G201" s="231" t="str">
        <f>IF(Q181=1," Included in error count"," ")</f>
        <v xml:space="preserve"> </v>
      </c>
      <c r="H201" s="231">
        <f>ROUND(IFERROR(((L196)-(L198))/(L196)*100,0),2)</f>
        <v>0</v>
      </c>
      <c r="I201" s="32"/>
      <c r="J201" s="227">
        <v>102</v>
      </c>
      <c r="K201" s="52" t="s">
        <v>255</v>
      </c>
      <c r="L201" s="924">
        <f t="shared" si="18"/>
        <v>0</v>
      </c>
      <c r="N201" s="76"/>
      <c r="P201" s="204"/>
      <c r="X201" s="626">
        <v>102</v>
      </c>
      <c r="Y201" s="3">
        <v>102</v>
      </c>
      <c r="AA201" s="415">
        <f t="shared" si="16"/>
        <v>0</v>
      </c>
      <c r="AB201" s="293">
        <f t="shared" si="17"/>
        <v>0</v>
      </c>
    </row>
    <row r="202" spans="1:28" ht="87.75" customHeight="1" x14ac:dyDescent="0.3">
      <c r="A202" s="217">
        <f>'Unit Data from Audit Worksheet'!A255</f>
        <v>103</v>
      </c>
      <c r="B202" s="230" t="str">
        <f>'Unit Data from Audit Worksheet'!C255</f>
        <v>Analysis of Current Tax Levy Schedule</v>
      </c>
      <c r="C202" s="216" t="str">
        <f>'Unit Data from Audit Worksheet'!D255</f>
        <v>Tax collection rate - Registered motor vehicles
Exclude supplemental taxes
(Enter as a percentage with two decimal places)</v>
      </c>
      <c r="D202" s="82"/>
      <c r="E202" s="141">
        <f>'Unit Data from Audit Worksheet'!F255</f>
        <v>0</v>
      </c>
      <c r="F202" s="80" t="str">
        <f>IF(L202=H202,"","Column H calculates the percentage using accounts 529 and 531, please enter the correct amounts from the audit schedule for these cells")</f>
        <v/>
      </c>
      <c r="G202" s="231" t="str">
        <f>IF(Q182=1," Included in error count"," ")</f>
        <v xml:space="preserve"> </v>
      </c>
      <c r="H202" s="231">
        <f>ROUND(IFERROR(((L197)-(L199))/(L197)*100,0),2)</f>
        <v>0</v>
      </c>
      <c r="I202" s="32"/>
      <c r="J202" s="227">
        <v>103</v>
      </c>
      <c r="K202" s="52" t="s">
        <v>256</v>
      </c>
      <c r="L202" s="924">
        <f t="shared" si="18"/>
        <v>0</v>
      </c>
      <c r="N202" s="76"/>
      <c r="P202" s="204"/>
      <c r="X202" s="626">
        <v>103</v>
      </c>
      <c r="Y202" s="3">
        <v>103</v>
      </c>
      <c r="AA202" s="415">
        <f t="shared" si="16"/>
        <v>0</v>
      </c>
      <c r="AB202" s="293">
        <f t="shared" si="17"/>
        <v>0</v>
      </c>
    </row>
    <row r="203" spans="1:28" ht="86.25" customHeight="1" x14ac:dyDescent="0.3">
      <c r="A203" s="217">
        <f>'Unit Data from Audit Worksheet'!A256</f>
        <v>544</v>
      </c>
      <c r="B203" s="230" t="str">
        <f>'Unit Data from Audit Worksheet'!C256</f>
        <v>Analysis of Current Tax Levy Schedule</v>
      </c>
      <c r="C203" s="216" t="str">
        <f>'Unit Data from Audit Worksheet'!D256</f>
        <v>Property Tax Increase for Year Audited- enter amount of  increase in cents per $100 - leave blank if no increase 
Exclude supplemental taxes</v>
      </c>
      <c r="D203" s="235"/>
      <c r="E203" s="138">
        <f>'Unit Data from Audit Worksheet'!F256</f>
        <v>0</v>
      </c>
      <c r="F203" s="96"/>
      <c r="G203" s="231"/>
      <c r="H203" s="228">
        <f>'Unit Data from Audit Worksheet'!I256</f>
        <v>0</v>
      </c>
      <c r="I203" s="32"/>
      <c r="J203" s="227">
        <v>544</v>
      </c>
      <c r="K203" s="52" t="s">
        <v>52</v>
      </c>
      <c r="L203" s="332">
        <f t="shared" si="18"/>
        <v>0</v>
      </c>
      <c r="N203" s="54" t="s">
        <v>302</v>
      </c>
      <c r="P203" s="204"/>
      <c r="X203" s="626">
        <v>544</v>
      </c>
      <c r="Y203" s="3">
        <v>544</v>
      </c>
      <c r="AA203" s="415">
        <f t="shared" si="16"/>
        <v>0</v>
      </c>
      <c r="AB203" s="293">
        <f t="shared" si="17"/>
        <v>0</v>
      </c>
    </row>
    <row r="204" spans="1:28" ht="93.75" customHeight="1" x14ac:dyDescent="0.3">
      <c r="A204" s="217">
        <f>'Unit Data from Audit Worksheet'!A257</f>
        <v>545</v>
      </c>
      <c r="B204" s="230" t="str">
        <f>'Unit Data from Audit Worksheet'!C257</f>
        <v>Analysis of Current Tax Levy Schedule</v>
      </c>
      <c r="C204" s="216" t="str">
        <f>'Unit Data from Audit Worksheet'!D257</f>
        <v>Property Tax Increase for budget year after fiscal year being reported - enter amount of increase in cents per $100- leave blank if no increase
Exclude supplemental taxes</v>
      </c>
      <c r="D204" s="235"/>
      <c r="E204" s="138">
        <f>'Unit Data from Audit Worksheet'!F257</f>
        <v>0</v>
      </c>
      <c r="F204" s="229"/>
      <c r="G204" s="231"/>
      <c r="H204" s="228">
        <f>'Unit Data from Audit Worksheet'!I257</f>
        <v>0</v>
      </c>
      <c r="I204" s="32"/>
      <c r="J204" s="97">
        <v>545</v>
      </c>
      <c r="K204" s="52" t="s">
        <v>53</v>
      </c>
      <c r="L204" s="332">
        <f t="shared" si="18"/>
        <v>0</v>
      </c>
      <c r="N204" s="54" t="s">
        <v>302</v>
      </c>
      <c r="O204" s="304"/>
      <c r="P204" s="204"/>
      <c r="X204" s="626">
        <v>545</v>
      </c>
      <c r="Y204" s="3">
        <v>545</v>
      </c>
      <c r="AA204" s="415">
        <f t="shared" si="16"/>
        <v>0</v>
      </c>
      <c r="AB204" s="293">
        <f t="shared" si="17"/>
        <v>0</v>
      </c>
    </row>
    <row r="205" spans="1:28" ht="72.75" customHeight="1" x14ac:dyDescent="0.3">
      <c r="A205" s="217">
        <f>'Unit Data from Audit Worksheet'!A258</f>
        <v>624</v>
      </c>
      <c r="B205" s="230"/>
      <c r="C205" s="216" t="str">
        <f>'Unit Data from Audit Worksheet'!D258</f>
        <v>Does the County collect real estate property taxes on your behalf? Select "1" for "yes and "2" for "No"</v>
      </c>
      <c r="D205" s="235"/>
      <c r="E205" s="146">
        <f>'Unit Data from Audit Worksheet'!F258</f>
        <v>0</v>
      </c>
      <c r="F205" s="229"/>
      <c r="G205" s="231"/>
      <c r="H205" s="228"/>
      <c r="I205" s="32"/>
      <c r="J205" s="97">
        <v>624</v>
      </c>
      <c r="K205" s="52" t="s">
        <v>359</v>
      </c>
      <c r="L205" s="296">
        <f t="shared" ref="L205:L223" si="19">IF(D205="",E205,D205)</f>
        <v>0</v>
      </c>
      <c r="P205" s="204"/>
      <c r="X205" s="626">
        <v>624</v>
      </c>
      <c r="Y205" s="3">
        <v>624</v>
      </c>
      <c r="AA205" s="415">
        <f t="shared" si="16"/>
        <v>0</v>
      </c>
      <c r="AB205" s="293">
        <f t="shared" si="17"/>
        <v>0</v>
      </c>
    </row>
    <row r="206" spans="1:28" ht="72.75" customHeight="1" x14ac:dyDescent="0.3">
      <c r="A206" s="217">
        <f>'Unit Data from Audit Worksheet'!A259</f>
        <v>648</v>
      </c>
      <c r="B206" s="230"/>
      <c r="C206" s="216" t="str">
        <f>'Unit Data from Audit Worksheet'!D259</f>
        <v>Please enter your tax rate for ad valorem in effect for fiscal year audited.  Example 60 cents per 100 would be entered as .60</v>
      </c>
      <c r="D206" s="235"/>
      <c r="E206" s="138">
        <f>'Unit Data from Audit Worksheet'!F259</f>
        <v>0</v>
      </c>
      <c r="F206" s="229"/>
      <c r="G206" s="231"/>
      <c r="H206" s="228"/>
      <c r="I206" s="32"/>
      <c r="J206" s="97">
        <v>648</v>
      </c>
      <c r="K206" s="333" t="s">
        <v>622</v>
      </c>
      <c r="L206" s="925">
        <f t="shared" si="19"/>
        <v>0</v>
      </c>
      <c r="P206" s="204"/>
      <c r="X206" s="626">
        <v>648</v>
      </c>
      <c r="Y206" s="3">
        <v>648</v>
      </c>
      <c r="AA206" s="415">
        <f t="shared" si="16"/>
        <v>0</v>
      </c>
      <c r="AB206" s="293">
        <f t="shared" si="17"/>
        <v>0</v>
      </c>
    </row>
    <row r="207" spans="1:28" ht="161.25" customHeight="1" x14ac:dyDescent="0.3">
      <c r="A207" s="217">
        <f>'Unit Data from Audit Worksheet'!A260</f>
        <v>991</v>
      </c>
      <c r="B207" s="230"/>
      <c r="C207" s="216" t="str">
        <f>'Unit Data from Audit Worksheet'!D260</f>
        <v>The Counties listed in cell H260 and municipalities within these counties are scheduled to revalue property listing by 1/1/2023 according to the Dept. of Revenue records.  Please indicate if you expect your revaluation to: 
Enter  "20" for increase, 
            "21" for decrease, 
            "22" for no change,
            "23" if this question is not applicable
Select from drop list.</v>
      </c>
      <c r="D207" s="235"/>
      <c r="E207" s="146">
        <f>'Unit Data from Audit Worksheet'!F260</f>
        <v>0</v>
      </c>
      <c r="F207" s="229"/>
      <c r="G207" s="231"/>
      <c r="H207" s="228" t="str">
        <f>'Unit Data from Audit Worksheet'!H260</f>
        <v>Alamance, Alexander, Ashe,Brunswick, Burke, Camden, Caswell, Catawba, Craven, Gaston, Graham, Henderson, Hyde, Iredell, Lee, Lincoln, Macon, McDowell, Mecklenburg, Moore, Northampton, Randolph, Rowan, Rutherford, Wilkes, Yadkin</v>
      </c>
      <c r="I207" s="32"/>
      <c r="J207" s="97">
        <v>991</v>
      </c>
      <c r="K207" s="52" t="s">
        <v>1006</v>
      </c>
      <c r="L207" s="296">
        <f t="shared" si="19"/>
        <v>0</v>
      </c>
      <c r="P207" s="204"/>
      <c r="X207" s="626">
        <v>991</v>
      </c>
      <c r="Y207" s="3">
        <v>991</v>
      </c>
      <c r="AA207" s="415">
        <f t="shared" ref="AA207:AA258" si="20">A207-J207</f>
        <v>0</v>
      </c>
      <c r="AB207" s="293">
        <f t="shared" ref="AB207:AB242" si="21">E207-L207</f>
        <v>0</v>
      </c>
    </row>
    <row r="208" spans="1:28" ht="87.75" customHeight="1" x14ac:dyDescent="0.3">
      <c r="A208" s="217">
        <f>'Unit Data from Audit Worksheet'!A262</f>
        <v>620</v>
      </c>
      <c r="B208" s="230"/>
      <c r="C208" s="216" t="str">
        <f>'Unit Data from Audit Worksheet'!D262</f>
        <v>Do you expect to issue debt requiring LGC approval within 12 months from the date that the audit is submitted - select "1" for yes and "2" for no</v>
      </c>
      <c r="D208" s="235"/>
      <c r="E208" s="146">
        <f>'Unit Data from Audit Worksheet'!F262</f>
        <v>0</v>
      </c>
      <c r="F208" s="229"/>
      <c r="G208" s="231"/>
      <c r="H208" s="228">
        <f>'Unit Data from Audit Worksheet'!I262</f>
        <v>0</v>
      </c>
      <c r="I208" s="32"/>
      <c r="J208" s="97">
        <v>620</v>
      </c>
      <c r="K208" s="52" t="s">
        <v>617</v>
      </c>
      <c r="L208" s="296">
        <f t="shared" si="19"/>
        <v>0</v>
      </c>
      <c r="N208" s="128"/>
      <c r="P208" s="204"/>
      <c r="X208" s="626">
        <v>620</v>
      </c>
      <c r="Y208" s="3">
        <v>620</v>
      </c>
      <c r="AA208" s="415">
        <f t="shared" si="20"/>
        <v>0</v>
      </c>
      <c r="AB208" s="293">
        <f t="shared" si="21"/>
        <v>0</v>
      </c>
    </row>
    <row r="209" spans="1:28" ht="87.75" customHeight="1" x14ac:dyDescent="0.3">
      <c r="A209" s="217">
        <f>'TD Info Completed by Auditor'!A9</f>
        <v>906</v>
      </c>
      <c r="B209" s="124" t="s">
        <v>614</v>
      </c>
      <c r="C209" s="217" t="str">
        <f>'TD Info Completed by Auditor'!B9</f>
        <v>Is the Independent Auditor's Report Opinion Unmodified?</v>
      </c>
      <c r="D209" s="235"/>
      <c r="E209" s="219">
        <f>IF(+'TD Info Completed by Auditor'!C9="Yes",1,IF(+'TD Info Completed by Auditor'!C9="No",2,IF(+'TD Info Completed by Auditor'!C9="N/A",3,0)))</f>
        <v>0</v>
      </c>
      <c r="F209" s="229"/>
      <c r="G209" s="231"/>
      <c r="H209" s="228"/>
      <c r="I209" s="32"/>
      <c r="J209" s="183">
        <v>906</v>
      </c>
      <c r="K209" s="52" t="s">
        <v>481</v>
      </c>
      <c r="L209" s="302">
        <f t="shared" si="19"/>
        <v>0</v>
      </c>
      <c r="N209" s="253" t="s">
        <v>780</v>
      </c>
      <c r="P209" s="200"/>
      <c r="X209" s="293" t="e">
        <v>#N/A</v>
      </c>
      <c r="AA209" s="415">
        <f t="shared" si="20"/>
        <v>0</v>
      </c>
      <c r="AB209" s="293">
        <f t="shared" si="21"/>
        <v>0</v>
      </c>
    </row>
    <row r="210" spans="1:28" ht="87.75" customHeight="1" x14ac:dyDescent="0.3">
      <c r="A210" s="217">
        <f>'TD Info Completed by Auditor'!A10</f>
        <v>907</v>
      </c>
      <c r="B210" s="124" t="s">
        <v>614</v>
      </c>
      <c r="C210" s="217" t="str">
        <f>'TD Info Completed by Auditor'!B10</f>
        <v xml:space="preserve">Is there a finding for lack of segregation of duties at this unit? </v>
      </c>
      <c r="D210" s="235"/>
      <c r="E210" s="219">
        <f>IF(+'TD Info Completed by Auditor'!C10="Yes",1,IF(+'TD Info Completed by Auditor'!C10="No",2,IF(+'TD Info Completed by Auditor'!C10="N/A",3,0)))</f>
        <v>0</v>
      </c>
      <c r="F210" s="229"/>
      <c r="G210" s="231"/>
      <c r="H210" s="228"/>
      <c r="I210" s="32"/>
      <c r="J210" s="183">
        <v>907</v>
      </c>
      <c r="K210" s="52" t="s">
        <v>482</v>
      </c>
      <c r="L210" s="302">
        <f t="shared" si="19"/>
        <v>0</v>
      </c>
      <c r="N210" s="253" t="s">
        <v>780</v>
      </c>
      <c r="P210" s="201"/>
      <c r="X210" s="293" t="e">
        <v>#N/A</v>
      </c>
      <c r="Y210" s="415"/>
      <c r="AA210" s="415">
        <f t="shared" si="20"/>
        <v>0</v>
      </c>
      <c r="AB210" s="293">
        <f t="shared" si="21"/>
        <v>0</v>
      </c>
    </row>
    <row r="211" spans="1:28" s="415" customFormat="1" ht="87.75" customHeight="1" x14ac:dyDescent="0.3">
      <c r="A211" s="311">
        <f>'TD Info Completed by Auditor'!A11</f>
        <v>1055</v>
      </c>
      <c r="B211" s="214"/>
      <c r="C211" s="311" t="str">
        <f>'TD Info Completed by Auditor'!B11</f>
        <v xml:space="preserve"> Did your audit disclose as a finding bank reconciliations or subsidiary ledger reconciliations not performed timely? (Yes or No)</v>
      </c>
      <c r="D211" s="235"/>
      <c r="E211" s="219">
        <f>IF(+'TD Info Completed by Auditor'!C11="Yes",1,IF(+'TD Info Completed by Auditor'!C11="No",2,IF(+'TD Info Completed by Auditor'!C11="N/A",3,0)))</f>
        <v>0</v>
      </c>
      <c r="F211" s="229"/>
      <c r="G211" s="231"/>
      <c r="H211" s="228"/>
      <c r="I211" s="32"/>
      <c r="J211" s="119">
        <v>1055</v>
      </c>
      <c r="K211" s="311" t="s">
        <v>2140</v>
      </c>
      <c r="L211" s="302">
        <f t="shared" si="19"/>
        <v>0</v>
      </c>
      <c r="M211"/>
      <c r="N211" s="627"/>
      <c r="P211" s="202"/>
      <c r="Q211" s="286"/>
      <c r="X211" s="293"/>
      <c r="AA211" s="415">
        <f t="shared" si="20"/>
        <v>0</v>
      </c>
      <c r="AB211" s="293"/>
    </row>
    <row r="212" spans="1:28" s="415" customFormat="1" ht="87.75" customHeight="1" x14ac:dyDescent="0.3">
      <c r="A212" s="311">
        <f>'TD Info Completed by Auditor'!A12</f>
        <v>1056</v>
      </c>
      <c r="B212" s="214"/>
      <c r="C212" s="311" t="str">
        <f>'TD Info Completed by Auditor'!B12</f>
        <v>Did your audit disclose as a finding that the unit’s records were not completed by the agreed upon time? (Yes or No)</v>
      </c>
      <c r="D212" s="235"/>
      <c r="E212" s="219">
        <f>IF(+'TD Info Completed by Auditor'!C12="Yes",1,IF(+'TD Info Completed by Auditor'!C12="No",2,IF(+'TD Info Completed by Auditor'!C12="N/A",3,0)))</f>
        <v>0</v>
      </c>
      <c r="F212" s="229"/>
      <c r="G212" s="231"/>
      <c r="H212" s="228"/>
      <c r="I212" s="32"/>
      <c r="J212" s="119">
        <v>1056</v>
      </c>
      <c r="K212" s="311" t="s">
        <v>2141</v>
      </c>
      <c r="L212" s="302">
        <f t="shared" si="19"/>
        <v>0</v>
      </c>
      <c r="M212"/>
      <c r="N212" s="627"/>
      <c r="P212" s="202"/>
      <c r="Q212" s="286"/>
      <c r="X212" s="293"/>
      <c r="AA212" s="415">
        <f t="shared" si="20"/>
        <v>0</v>
      </c>
      <c r="AB212" s="293"/>
    </row>
    <row r="213" spans="1:28" s="415" customFormat="1" ht="87.75" customHeight="1" x14ac:dyDescent="0.3">
      <c r="A213" s="311">
        <f>'TD Info Completed by Auditor'!A13</f>
        <v>1057</v>
      </c>
      <c r="B213" s="214"/>
      <c r="C213" s="311" t="str">
        <f>'TD Info Completed by Auditor'!B13</f>
        <v>Did your audit disclose as a finding any budget violations? (Yes or No)</v>
      </c>
      <c r="D213" s="235"/>
      <c r="E213" s="219">
        <f>IF(+'TD Info Completed by Auditor'!C13="Yes",1,IF(+'TD Info Completed by Auditor'!C13="No",2,IF(+'TD Info Completed by Auditor'!C13="N/A",3,0)))</f>
        <v>0</v>
      </c>
      <c r="F213" s="229"/>
      <c r="G213" s="231"/>
      <c r="H213" s="228"/>
      <c r="I213" s="32"/>
      <c r="J213" s="119">
        <v>1057</v>
      </c>
      <c r="K213" s="199" t="s">
        <v>2142</v>
      </c>
      <c r="L213" s="302">
        <f t="shared" si="19"/>
        <v>0</v>
      </c>
      <c r="M213"/>
      <c r="N213" s="627"/>
      <c r="P213" s="202"/>
      <c r="Q213" s="286"/>
      <c r="X213" s="293"/>
      <c r="AA213" s="415">
        <f t="shared" si="20"/>
        <v>0</v>
      </c>
      <c r="AB213" s="293"/>
    </row>
    <row r="214" spans="1:28" s="415" customFormat="1" ht="87.75" customHeight="1" x14ac:dyDescent="0.3">
      <c r="A214" s="311">
        <f>'TD Info Completed by Auditor'!A14</f>
        <v>1058</v>
      </c>
      <c r="B214" s="214"/>
      <c r="C214" s="311" t="str">
        <f>'TD Info Completed by Auditor'!B14</f>
        <v>Did your audit disclose as a finding any statutory violations? (not including budget violations) (Yes or No)</v>
      </c>
      <c r="D214" s="235"/>
      <c r="E214" s="219">
        <f>IF(+'TD Info Completed by Auditor'!C14="Yes",1,IF(+'TD Info Completed by Auditor'!C14="No",2,IF(+'TD Info Completed by Auditor'!C14="N/A",3,0)))</f>
        <v>0</v>
      </c>
      <c r="F214" s="229"/>
      <c r="G214" s="231"/>
      <c r="H214" s="228"/>
      <c r="I214" s="32"/>
      <c r="J214" s="119">
        <v>1058</v>
      </c>
      <c r="K214" s="199" t="s">
        <v>2143</v>
      </c>
      <c r="L214" s="302">
        <f t="shared" si="19"/>
        <v>0</v>
      </c>
      <c r="M214"/>
      <c r="N214" s="627"/>
      <c r="P214" s="202"/>
      <c r="Q214" s="286"/>
      <c r="X214" s="293"/>
      <c r="AA214" s="415">
        <f t="shared" si="20"/>
        <v>0</v>
      </c>
      <c r="AB214" s="293"/>
    </row>
    <row r="215" spans="1:28" s="415" customFormat="1" ht="87.75" customHeight="1" x14ac:dyDescent="0.3">
      <c r="A215" s="311">
        <f>'TD Info Completed by Auditor'!A15</f>
        <v>1059</v>
      </c>
      <c r="B215" s="214"/>
      <c r="C215" s="311" t="str">
        <f>'TD Info Completed by Auditor'!B15</f>
        <v xml:space="preserve"> Did the unit have a board-appointed finance officer the entire fiscal year? (Yes or No)</v>
      </c>
      <c r="D215" s="235"/>
      <c r="E215" s="219">
        <f>IF(+'TD Info Completed by Auditor'!C15="Yes",1,IF(+'TD Info Completed by Auditor'!C15="No",2,IF(+'TD Info Completed by Auditor'!C15="N/A",3,0)))</f>
        <v>0</v>
      </c>
      <c r="F215" s="229"/>
      <c r="G215" s="231"/>
      <c r="H215" s="228"/>
      <c r="I215" s="32"/>
      <c r="J215" s="119">
        <v>1059</v>
      </c>
      <c r="K215" s="199" t="s">
        <v>2156</v>
      </c>
      <c r="L215" s="302">
        <f t="shared" si="19"/>
        <v>0</v>
      </c>
      <c r="M215"/>
      <c r="N215" s="627"/>
      <c r="P215" s="202"/>
      <c r="Q215" s="286"/>
      <c r="X215" s="293"/>
      <c r="AA215" s="415">
        <f t="shared" si="20"/>
        <v>0</v>
      </c>
      <c r="AB215" s="293"/>
    </row>
    <row r="216" spans="1:28" s="415" customFormat="1" ht="87.75" customHeight="1" x14ac:dyDescent="0.3">
      <c r="A216" s="217">
        <f>'TD Info Completed by Auditor'!A16</f>
        <v>951</v>
      </c>
      <c r="B216" s="124" t="s">
        <v>614</v>
      </c>
      <c r="C216" s="217" t="str">
        <f>'TD Info Completed by Auditor'!B16</f>
        <v>Is there a finding for lack of technical skills, knowledge and experience (SKE) at this unit?</v>
      </c>
      <c r="D216" s="235"/>
      <c r="E216" s="219">
        <f>IF(+'TD Info Completed by Auditor'!C16="Yes",1,IF(+'TD Info Completed by Auditor'!C16="No",2,IF(+'TD Info Completed by Auditor'!C16="N/A",3,0)))</f>
        <v>0</v>
      </c>
      <c r="F216" s="229"/>
      <c r="G216" s="231"/>
      <c r="H216" s="228"/>
      <c r="I216" s="32"/>
      <c r="J216" s="183">
        <v>951</v>
      </c>
      <c r="K216" s="52" t="s">
        <v>483</v>
      </c>
      <c r="L216" s="302">
        <f>IF(D216="",E216,D216)</f>
        <v>0</v>
      </c>
      <c r="M216"/>
      <c r="N216" s="627"/>
      <c r="P216" s="202"/>
      <c r="Q216" s="286"/>
      <c r="X216" s="293"/>
      <c r="AB216" s="293"/>
    </row>
    <row r="217" spans="1:28" ht="87.75" customHeight="1" x14ac:dyDescent="0.3">
      <c r="A217" s="217">
        <f>'TD Info Completed by Auditor'!A17</f>
        <v>953</v>
      </c>
      <c r="B217" s="124" t="s">
        <v>614</v>
      </c>
      <c r="C217" s="217" t="str">
        <f>'TD Info Completed by Auditor'!B17</f>
        <v xml:space="preserve">Is there is a going concern finding noted in the audit report? </v>
      </c>
      <c r="D217" s="235"/>
      <c r="E217" s="219">
        <f>IF(+'TD Info Completed by Auditor'!C17="Yes",1,IF(+'TD Info Completed by Auditor'!C17="No",2,IF(+'TD Info Completed by Auditor'!C17="N/A",3,0)))</f>
        <v>0</v>
      </c>
      <c r="F217" s="229"/>
      <c r="G217" s="231"/>
      <c r="H217" s="228"/>
      <c r="I217" s="32"/>
      <c r="J217" s="183">
        <v>953</v>
      </c>
      <c r="K217" s="52" t="s">
        <v>935</v>
      </c>
      <c r="L217" s="302">
        <f t="shared" si="19"/>
        <v>0</v>
      </c>
      <c r="N217" s="253" t="s">
        <v>780</v>
      </c>
      <c r="P217" s="202"/>
      <c r="X217" s="293" t="e">
        <v>#N/A</v>
      </c>
      <c r="Y217" s="415"/>
      <c r="AA217" s="415">
        <f t="shared" si="20"/>
        <v>0</v>
      </c>
      <c r="AB217" s="293">
        <f t="shared" si="21"/>
        <v>0</v>
      </c>
    </row>
    <row r="218" spans="1:28" ht="87.75" customHeight="1" x14ac:dyDescent="0.3">
      <c r="A218" s="217">
        <f>'TD Info Completed by Auditor'!A18</f>
        <v>955</v>
      </c>
      <c r="B218" s="124" t="s">
        <v>614</v>
      </c>
      <c r="C218" s="217" t="str">
        <f>'TD Info Completed by Auditor'!B18</f>
        <v xml:space="preserve">Number of significant deficiency findings (financial statement findings only)
Exclude findings reported in questions 906, 907, 951, 953 </v>
      </c>
      <c r="D218" s="235"/>
      <c r="E218" s="219">
        <f>'TD Info Completed by Auditor'!C18</f>
        <v>0</v>
      </c>
      <c r="F218" s="229"/>
      <c r="G218" s="231"/>
      <c r="H218" s="228"/>
      <c r="I218" s="32"/>
      <c r="J218" s="183">
        <v>955</v>
      </c>
      <c r="K218" s="52" t="s">
        <v>618</v>
      </c>
      <c r="L218" s="302">
        <f t="shared" si="19"/>
        <v>0</v>
      </c>
      <c r="N218" s="253" t="s">
        <v>780</v>
      </c>
      <c r="P218" s="202"/>
      <c r="X218" s="293" t="e">
        <v>#N/A</v>
      </c>
      <c r="Y218" s="415"/>
      <c r="AA218" s="415">
        <f t="shared" si="20"/>
        <v>0</v>
      </c>
      <c r="AB218" s="293">
        <f t="shared" si="21"/>
        <v>0</v>
      </c>
    </row>
    <row r="219" spans="1:28" ht="87.75" customHeight="1" x14ac:dyDescent="0.3">
      <c r="A219" s="217">
        <f>'TD Info Completed by Auditor'!A19</f>
        <v>957</v>
      </c>
      <c r="B219" s="124" t="s">
        <v>614</v>
      </c>
      <c r="C219" s="217" t="str">
        <f>'TD Info Completed by Auditor'!B19</f>
        <v xml:space="preserve">Number of material weaknesses findings (financial statements findings only)
Exclude findings reported in questions 906, 907, 951, 953 </v>
      </c>
      <c r="D219" s="235"/>
      <c r="E219" s="219">
        <f>'TD Info Completed by Auditor'!C19</f>
        <v>0</v>
      </c>
      <c r="F219" s="229"/>
      <c r="G219" s="231"/>
      <c r="H219" s="228"/>
      <c r="I219" s="32"/>
      <c r="J219" s="183">
        <v>957</v>
      </c>
      <c r="K219" s="52" t="s">
        <v>619</v>
      </c>
      <c r="L219" s="302">
        <f t="shared" si="19"/>
        <v>0</v>
      </c>
      <c r="N219" s="253" t="s">
        <v>780</v>
      </c>
      <c r="P219" s="202"/>
      <c r="X219" s="293" t="e">
        <v>#N/A</v>
      </c>
      <c r="Y219" s="415"/>
      <c r="AA219" s="415">
        <f t="shared" si="20"/>
        <v>0</v>
      </c>
      <c r="AB219" s="293">
        <f t="shared" si="21"/>
        <v>0</v>
      </c>
    </row>
    <row r="220" spans="1:28" ht="192" customHeight="1" x14ac:dyDescent="0.3">
      <c r="A220" s="217">
        <f>'TD Info Completed by Auditor'!A20</f>
        <v>973</v>
      </c>
      <c r="B220" s="124" t="s">
        <v>614</v>
      </c>
      <c r="C220" s="217" t="str">
        <f>'TD Info Completed by Auditor'!B20</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220" s="235"/>
      <c r="E220" s="219">
        <f>IF(+'TD Info Completed by Auditor'!C20&gt;0,1,IF(+'TD Info Completed by Auditor'!C20&gt;0,2,IF(+'TD Info Completed by Auditor'!C20&gt;0,3,0)))</f>
        <v>0</v>
      </c>
      <c r="F220" s="229"/>
      <c r="G220" s="231"/>
      <c r="H220" s="228"/>
      <c r="I220" s="32"/>
      <c r="J220" s="183">
        <v>973</v>
      </c>
      <c r="K220" s="52" t="s">
        <v>2101</v>
      </c>
      <c r="L220" s="302">
        <f>IF(D220="",E220,D220)</f>
        <v>0</v>
      </c>
      <c r="N220" s="253" t="s">
        <v>780</v>
      </c>
      <c r="P220" s="208"/>
      <c r="X220" s="293" t="e">
        <v>#N/A</v>
      </c>
      <c r="Y220" s="415"/>
      <c r="AA220" s="415">
        <f>A220-J220</f>
        <v>0</v>
      </c>
      <c r="AB220" s="293">
        <f>E220-L220</f>
        <v>0</v>
      </c>
    </row>
    <row r="221" spans="1:28" ht="87.75" customHeight="1" x14ac:dyDescent="0.3">
      <c r="A221" s="217">
        <f>'TD Info Completed by Auditor'!A21</f>
        <v>959</v>
      </c>
      <c r="B221" s="124" t="s">
        <v>614</v>
      </c>
      <c r="C221" s="217" t="str">
        <f>'TD Info Completed by Auditor'!B21</f>
        <v>Did the Unit have debt service payments deferred or restructured in this fiscal year? (does not include refinancings designed to take advantage of lower interest rates)  Select Yes, No, or NA</v>
      </c>
      <c r="D221" s="235"/>
      <c r="E221" s="219">
        <f>IF(+'TD Info Completed by Auditor'!C21="Yes",1,IF(+'TD Info Completed by Auditor'!C21="No",2,IF(+'TD Info Completed by Auditor'!C21="N/A",3,0)))</f>
        <v>0</v>
      </c>
      <c r="F221" s="229"/>
      <c r="G221" s="231"/>
      <c r="H221" s="228"/>
      <c r="I221" s="32"/>
      <c r="J221" s="183">
        <v>959</v>
      </c>
      <c r="K221" s="52" t="s">
        <v>782</v>
      </c>
      <c r="L221" s="302">
        <f t="shared" si="19"/>
        <v>0</v>
      </c>
      <c r="N221" s="253" t="s">
        <v>780</v>
      </c>
      <c r="P221" s="202"/>
      <c r="X221" s="293" t="e">
        <v>#N/A</v>
      </c>
      <c r="Y221" s="415"/>
      <c r="AA221" s="415">
        <f t="shared" si="20"/>
        <v>0</v>
      </c>
      <c r="AB221" s="293">
        <f t="shared" si="21"/>
        <v>0</v>
      </c>
    </row>
    <row r="222" spans="1:28" s="415" customFormat="1" ht="177.75" customHeight="1" x14ac:dyDescent="0.3">
      <c r="A222" s="217">
        <f>'TD Info Completed by Auditor'!A22</f>
        <v>974</v>
      </c>
      <c r="B222" s="124" t="s">
        <v>614</v>
      </c>
      <c r="C222" s="217" t="str">
        <f>'TD Info Completed by Auditor'!B22</f>
        <v>Did the Unit have any of the following occur:
1.  Bond covenants were not met
2.  Debt service payments made late?  Deferred payments authorized by LGC or other state
     agencies should not be counted as late for purposes of this question.</v>
      </c>
      <c r="D222" s="235"/>
      <c r="E222" s="219">
        <f>IF(+'TD Info Completed by Auditor'!C22="Yes",1,IF(+'TD Info Completed by Auditor'!C22="No",2,IF(+'TD Info Completed by Auditor'!C22="N/A",3,0)))</f>
        <v>0</v>
      </c>
      <c r="F222" s="229"/>
      <c r="G222" s="231"/>
      <c r="H222" s="228"/>
      <c r="I222" s="32"/>
      <c r="J222" s="183">
        <v>974</v>
      </c>
      <c r="K222" s="52" t="s">
        <v>936</v>
      </c>
      <c r="L222" s="302">
        <f t="shared" ref="L222" si="22">IF(D222="",E222,D222)</f>
        <v>0</v>
      </c>
      <c r="M222"/>
      <c r="N222" s="253" t="s">
        <v>780</v>
      </c>
      <c r="P222" s="208"/>
      <c r="Q222" s="286"/>
      <c r="X222" s="293"/>
      <c r="AB222" s="293"/>
    </row>
    <row r="223" spans="1:28" ht="87.75" customHeight="1" x14ac:dyDescent="0.3">
      <c r="A223" s="217">
        <f>'TD Info Completed by Auditor'!A26</f>
        <v>979</v>
      </c>
      <c r="B223" s="124" t="s">
        <v>614</v>
      </c>
      <c r="C223" s="216" t="str">
        <f>'TD Info Completed by Auditor'!B26</f>
        <v>The Auditor will submit the Audit Report to the LGC within five months plus one day after the fiscal year end.  (for units with a June 30th fiscal year-end this would be December 1)   Select Yes or No</v>
      </c>
      <c r="D223" s="235"/>
      <c r="E223" s="219">
        <f>IF(+'TD Info Completed by Auditor'!C26="Yes",1,IF(+'TD Info Completed by Auditor'!C26="No",2,IF(+'TD Info Completed by Auditor'!C26="N/A",3,0)))</f>
        <v>0</v>
      </c>
      <c r="F223" s="229"/>
      <c r="G223" s="231"/>
      <c r="H223" s="228"/>
      <c r="I223" s="32"/>
      <c r="J223" s="183">
        <v>979</v>
      </c>
      <c r="K223" s="52" t="s">
        <v>606</v>
      </c>
      <c r="L223" s="302">
        <f t="shared" si="19"/>
        <v>0</v>
      </c>
      <c r="N223" s="253" t="s">
        <v>780</v>
      </c>
      <c r="P223" s="208"/>
      <c r="Q223" s="325"/>
      <c r="X223" s="293" t="e">
        <v>#N/A</v>
      </c>
      <c r="Y223" s="415"/>
      <c r="AA223" s="415">
        <f t="shared" si="20"/>
        <v>0</v>
      </c>
      <c r="AB223" s="293">
        <f t="shared" si="21"/>
        <v>0</v>
      </c>
    </row>
    <row r="224" spans="1:28" ht="87.75" customHeight="1" x14ac:dyDescent="0.3">
      <c r="A224" s="217">
        <f>'TD Info Completed by Auditor'!A28</f>
        <v>975</v>
      </c>
      <c r="B224" s="124" t="s">
        <v>614</v>
      </c>
      <c r="C224" s="216" t="str">
        <f>'TD Info Completed by Auditor'!B28</f>
        <v>The Performance Indicator Tab in this worksheet has at least one performance indicator of concern (indicated by a red shaded cell)</v>
      </c>
      <c r="D224" s="235"/>
      <c r="E224" s="219">
        <f>IF(+'TD Info Completed by Auditor'!C28="Yes",1,IF(+'TD Info Completed by Auditor'!C28="No",2,IF(+'TD Info Completed by Auditor'!C28="N/A",3,0)))</f>
        <v>0</v>
      </c>
      <c r="F224" s="229"/>
      <c r="G224" s="231"/>
      <c r="H224" s="228"/>
      <c r="I224" s="32"/>
      <c r="J224" s="183">
        <v>975</v>
      </c>
      <c r="K224" s="52" t="s">
        <v>620</v>
      </c>
      <c r="L224" s="302">
        <f>IF(D224="",E224,D224)</f>
        <v>0</v>
      </c>
      <c r="N224" s="253" t="s">
        <v>780</v>
      </c>
      <c r="P224" s="208"/>
      <c r="Q224" s="325"/>
      <c r="X224" s="293" t="e">
        <v>#N/A</v>
      </c>
      <c r="Y224" s="415"/>
      <c r="AA224" s="415">
        <f t="shared" si="20"/>
        <v>0</v>
      </c>
      <c r="AB224" s="293">
        <f t="shared" si="21"/>
        <v>0</v>
      </c>
    </row>
    <row r="225" spans="1:28" ht="109.95" customHeight="1" x14ac:dyDescent="0.3">
      <c r="A225" s="334">
        <v>336</v>
      </c>
      <c r="B225" s="244"/>
      <c r="C225" s="335" t="s">
        <v>791</v>
      </c>
      <c r="D225" s="336" t="s">
        <v>758</v>
      </c>
      <c r="E225" s="337" t="s">
        <v>759</v>
      </c>
      <c r="F225" s="245" t="s">
        <v>1358</v>
      </c>
      <c r="G225" s="231"/>
      <c r="H225" s="228"/>
      <c r="I225" s="32"/>
      <c r="J225" s="246">
        <v>336</v>
      </c>
      <c r="K225" s="338" t="s">
        <v>762</v>
      </c>
      <c r="L225" s="339">
        <f>L10-L11-L12-L13-L14-L15-L16</f>
        <v>0</v>
      </c>
      <c r="N225" s="254" t="s">
        <v>760</v>
      </c>
      <c r="P225" s="208"/>
      <c r="Q225" s="325"/>
      <c r="X225" s="293" t="e">
        <v>#N/A</v>
      </c>
      <c r="Y225" s="415"/>
      <c r="AA225" s="415">
        <f t="shared" si="20"/>
        <v>0</v>
      </c>
      <c r="AB225" s="293" t="e">
        <f t="shared" si="21"/>
        <v>#VALUE!</v>
      </c>
    </row>
    <row r="226" spans="1:28" ht="129" customHeight="1" x14ac:dyDescent="0.3">
      <c r="A226" s="334">
        <v>44</v>
      </c>
      <c r="B226" s="244"/>
      <c r="C226" s="340" t="s">
        <v>792</v>
      </c>
      <c r="D226" s="336" t="s">
        <v>750</v>
      </c>
      <c r="E226" s="341" t="s">
        <v>751</v>
      </c>
      <c r="F226" s="245" t="s">
        <v>1359</v>
      </c>
      <c r="G226" s="231"/>
      <c r="H226" s="228"/>
      <c r="I226" s="32"/>
      <c r="J226" s="246">
        <v>44</v>
      </c>
      <c r="K226" s="338" t="s">
        <v>763</v>
      </c>
      <c r="L226" s="339">
        <f>L76-L77-L74</f>
        <v>0</v>
      </c>
      <c r="N226" s="254" t="s">
        <v>761</v>
      </c>
      <c r="P226" s="208"/>
      <c r="Q226" s="325"/>
      <c r="X226" s="293" t="e">
        <v>#N/A</v>
      </c>
      <c r="Y226" s="415"/>
      <c r="AA226" s="415">
        <f t="shared" si="20"/>
        <v>0</v>
      </c>
      <c r="AB226" s="293" t="e">
        <f t="shared" si="21"/>
        <v>#VALUE!</v>
      </c>
    </row>
    <row r="227" spans="1:28" ht="169.5" customHeight="1" x14ac:dyDescent="0.3">
      <c r="A227" s="334">
        <v>45</v>
      </c>
      <c r="B227" s="244"/>
      <c r="C227" s="342" t="s">
        <v>793</v>
      </c>
      <c r="D227" s="336" t="s">
        <v>752</v>
      </c>
      <c r="E227" s="337" t="s">
        <v>753</v>
      </c>
      <c r="F227" s="245" t="s">
        <v>1358</v>
      </c>
      <c r="G227" s="231"/>
      <c r="H227" s="228"/>
      <c r="I227" s="32"/>
      <c r="J227" s="246">
        <v>45</v>
      </c>
      <c r="K227" s="338" t="s">
        <v>764</v>
      </c>
      <c r="L227" s="339">
        <f>L80-L81-L82-L83-L84-L85-L79</f>
        <v>0</v>
      </c>
      <c r="N227" s="254" t="s">
        <v>772</v>
      </c>
      <c r="P227" s="208"/>
      <c r="Q227" s="325"/>
      <c r="X227" s="293" t="e">
        <v>#N/A</v>
      </c>
      <c r="Y227" s="415"/>
      <c r="AA227" s="415">
        <f t="shared" si="20"/>
        <v>0</v>
      </c>
      <c r="AB227" s="293" t="e">
        <f t="shared" si="21"/>
        <v>#VALUE!</v>
      </c>
    </row>
    <row r="228" spans="1:28" ht="87.75" customHeight="1" x14ac:dyDescent="0.3">
      <c r="A228" s="334">
        <v>47</v>
      </c>
      <c r="B228" s="244"/>
      <c r="C228" s="245" t="s">
        <v>766</v>
      </c>
      <c r="D228" s="336" t="s">
        <v>754</v>
      </c>
      <c r="E228" s="337" t="s">
        <v>756</v>
      </c>
      <c r="F228" s="245" t="s">
        <v>1358</v>
      </c>
      <c r="G228" s="231"/>
      <c r="H228" s="228"/>
      <c r="I228" s="32"/>
      <c r="J228" s="246">
        <v>47</v>
      </c>
      <c r="K228" s="338" t="s">
        <v>765</v>
      </c>
      <c r="L228" s="339">
        <f>L94-L95-L92</f>
        <v>0</v>
      </c>
      <c r="N228" s="254" t="s">
        <v>773</v>
      </c>
      <c r="P228" s="208"/>
      <c r="Q228" s="325"/>
      <c r="X228" s="293" t="e">
        <v>#N/A</v>
      </c>
      <c r="Y228" s="415"/>
      <c r="AA228" s="415">
        <f t="shared" si="20"/>
        <v>0</v>
      </c>
      <c r="AB228" s="293" t="e">
        <f t="shared" si="21"/>
        <v>#VALUE!</v>
      </c>
    </row>
    <row r="229" spans="1:28" ht="152.25" customHeight="1" x14ac:dyDescent="0.3">
      <c r="A229" s="334">
        <v>48</v>
      </c>
      <c r="B229" s="244"/>
      <c r="C229" s="245" t="s">
        <v>767</v>
      </c>
      <c r="D229" s="336" t="s">
        <v>755</v>
      </c>
      <c r="E229" s="337" t="s">
        <v>757</v>
      </c>
      <c r="F229" s="245" t="s">
        <v>1358</v>
      </c>
      <c r="G229" s="231"/>
      <c r="H229" s="228"/>
      <c r="I229" s="32"/>
      <c r="J229" s="246">
        <v>48</v>
      </c>
      <c r="K229" s="338" t="s">
        <v>115</v>
      </c>
      <c r="L229" s="339">
        <f>L99-L100-L101-L102-L103-L104-L98</f>
        <v>0</v>
      </c>
      <c r="N229" s="254" t="s">
        <v>774</v>
      </c>
      <c r="P229" s="208"/>
      <c r="Q229" s="325"/>
      <c r="X229" s="293" t="e">
        <v>#N/A</v>
      </c>
      <c r="Y229" s="415"/>
      <c r="AA229" s="415">
        <f t="shared" si="20"/>
        <v>0</v>
      </c>
      <c r="AB229" s="293" t="e">
        <f t="shared" si="21"/>
        <v>#VALUE!</v>
      </c>
    </row>
    <row r="230" spans="1:28" ht="113.4" customHeight="1" x14ac:dyDescent="0.3">
      <c r="A230" s="343"/>
      <c r="B230" s="90"/>
      <c r="C230" s="344"/>
      <c r="D230" s="129"/>
      <c r="E230" s="137"/>
      <c r="F230" s="59"/>
      <c r="G230" s="131"/>
      <c r="H230" s="132"/>
      <c r="I230" s="32"/>
      <c r="J230" s="247">
        <v>998</v>
      </c>
      <c r="K230" s="248" t="s">
        <v>277</v>
      </c>
      <c r="L230" s="345" t="e">
        <f>VLOOKUP('Unit Data from Audit Worksheet'!D2,'Unit Names(H)'!$A$2:$C$95,3,FALSE)</f>
        <v>#N/A</v>
      </c>
      <c r="N230" s="254" t="s">
        <v>768</v>
      </c>
      <c r="P230" s="208"/>
      <c r="Q230" s="325"/>
      <c r="X230" s="293" t="e">
        <v>#N/A</v>
      </c>
      <c r="Y230" s="415"/>
      <c r="AA230" s="415">
        <f t="shared" si="20"/>
        <v>-998</v>
      </c>
      <c r="AB230" s="293" t="e">
        <f t="shared" si="21"/>
        <v>#N/A</v>
      </c>
    </row>
    <row r="231" spans="1:28" ht="119.4" customHeight="1" x14ac:dyDescent="0.3">
      <c r="A231" s="343"/>
      <c r="B231" s="90"/>
      <c r="C231" s="344"/>
      <c r="D231" s="346"/>
      <c r="E231" s="347"/>
      <c r="F231" s="348"/>
      <c r="G231" s="349"/>
      <c r="H231" s="350"/>
      <c r="I231" s="32"/>
      <c r="J231" s="249">
        <v>995</v>
      </c>
      <c r="K231" s="250" t="s">
        <v>275</v>
      </c>
      <c r="L231" s="926" t="e">
        <f>INDEX('PY1 Data(H)'!$A$1:$CZ$307,MATCH('PY1 Data(H)'!$A285,'PY1 Data(H)'!$A$1:$A$307,0),MATCH('Unit Data from Audit Worksheet'!$D$2,'PY1 Data(H)'!$A$1:$CZ$1,0))</f>
        <v>#N/A</v>
      </c>
      <c r="N231" s="254" t="s">
        <v>775</v>
      </c>
      <c r="P231" s="208"/>
      <c r="Q231" s="325"/>
      <c r="X231" s="293" t="e">
        <v>#N/A</v>
      </c>
      <c r="Y231" s="415"/>
      <c r="AA231" s="415">
        <f t="shared" si="20"/>
        <v>-995</v>
      </c>
      <c r="AB231" s="653" t="e">
        <f t="shared" si="21"/>
        <v>#N/A</v>
      </c>
    </row>
    <row r="232" spans="1:28" ht="104.4" customHeight="1" x14ac:dyDescent="0.3">
      <c r="A232" s="343"/>
      <c r="B232" s="90"/>
      <c r="C232" s="344"/>
      <c r="D232" s="346"/>
      <c r="E232" s="347"/>
      <c r="F232" s="348"/>
      <c r="G232" s="349"/>
      <c r="H232" s="350"/>
      <c r="I232" s="32"/>
      <c r="J232" s="249">
        <v>996</v>
      </c>
      <c r="K232" s="250" t="s">
        <v>276</v>
      </c>
      <c r="L232" s="926" t="e">
        <f>INDEX('PY1 Data(H)'!$A$1:$CZ$307,MATCH('PY1 Data(H)'!$A286,'PY1 Data(H)'!$A$1:$A$307,0),MATCH('Unit Data from Audit Worksheet'!$D$2,'PY1 Data(H)'!$A$1:$CZ$1,0))</f>
        <v>#N/A</v>
      </c>
      <c r="N232" s="254" t="s">
        <v>776</v>
      </c>
      <c r="P232" s="208"/>
      <c r="Q232" s="325"/>
      <c r="X232" s="293" t="e">
        <v>#N/A</v>
      </c>
      <c r="Y232" s="415"/>
      <c r="AA232" s="415">
        <f t="shared" si="20"/>
        <v>-996</v>
      </c>
      <c r="AB232" s="653" t="e">
        <f t="shared" si="21"/>
        <v>#N/A</v>
      </c>
    </row>
    <row r="233" spans="1:28" ht="43.2" x14ac:dyDescent="0.3">
      <c r="A233" s="343"/>
      <c r="B233" s="90"/>
      <c r="C233" s="344"/>
      <c r="D233" s="346"/>
      <c r="E233" s="347"/>
      <c r="F233" s="348"/>
      <c r="G233" s="349"/>
      <c r="H233" s="351"/>
      <c r="I233" s="32"/>
      <c r="J233" s="158">
        <v>554</v>
      </c>
      <c r="K233" s="352" t="s">
        <v>323</v>
      </c>
      <c r="L233" s="320"/>
      <c r="N233" s="353"/>
      <c r="P233" s="208"/>
      <c r="Q233" s="325"/>
      <c r="X233" s="293" t="e">
        <v>#N/A</v>
      </c>
      <c r="Y233" s="415"/>
      <c r="AA233" s="415">
        <f t="shared" si="20"/>
        <v>-554</v>
      </c>
      <c r="AB233" s="293">
        <f t="shared" si="21"/>
        <v>0</v>
      </c>
    </row>
    <row r="234" spans="1:28" ht="43.2" x14ac:dyDescent="0.3">
      <c r="A234" s="343"/>
      <c r="B234" s="90"/>
      <c r="C234" s="344"/>
      <c r="D234" s="346"/>
      <c r="E234" s="347"/>
      <c r="F234" s="348"/>
      <c r="G234" s="349"/>
      <c r="H234" s="351"/>
      <c r="I234" s="32"/>
      <c r="J234" s="158">
        <v>555</v>
      </c>
      <c r="K234" s="352" t="s">
        <v>324</v>
      </c>
      <c r="L234" s="320"/>
      <c r="N234" s="353"/>
      <c r="P234" s="208"/>
      <c r="Q234" s="325"/>
      <c r="X234" s="293" t="e">
        <v>#N/A</v>
      </c>
      <c r="Y234" s="415"/>
      <c r="AA234" s="415">
        <f t="shared" si="20"/>
        <v>-555</v>
      </c>
      <c r="AB234" s="293">
        <f t="shared" si="21"/>
        <v>0</v>
      </c>
    </row>
    <row r="235" spans="1:28" ht="43.2" x14ac:dyDescent="0.3">
      <c r="A235" s="343"/>
      <c r="B235" s="90"/>
      <c r="C235" s="344"/>
      <c r="D235" s="346"/>
      <c r="E235" s="347"/>
      <c r="F235" s="348"/>
      <c r="G235" s="349"/>
      <c r="H235" s="351"/>
      <c r="I235" s="32"/>
      <c r="J235" s="158">
        <v>556</v>
      </c>
      <c r="K235" s="352" t="s">
        <v>325</v>
      </c>
      <c r="L235" s="320"/>
      <c r="N235" s="353"/>
      <c r="P235" s="208"/>
      <c r="Q235" s="325"/>
      <c r="X235" s="293" t="e">
        <v>#N/A</v>
      </c>
      <c r="Y235" s="415"/>
      <c r="AA235" s="415">
        <f t="shared" si="20"/>
        <v>-556</v>
      </c>
      <c r="AB235" s="293">
        <f t="shared" si="21"/>
        <v>0</v>
      </c>
    </row>
    <row r="236" spans="1:28" ht="43.2" x14ac:dyDescent="0.3">
      <c r="A236" s="343"/>
      <c r="B236" s="90"/>
      <c r="C236" s="344"/>
      <c r="D236" s="346"/>
      <c r="E236" s="347"/>
      <c r="F236" s="348"/>
      <c r="G236" s="349"/>
      <c r="H236" s="351"/>
      <c r="I236" s="32"/>
      <c r="J236" s="158">
        <v>557</v>
      </c>
      <c r="K236" s="352" t="s">
        <v>326</v>
      </c>
      <c r="L236" s="320"/>
      <c r="N236" s="353"/>
      <c r="P236" s="209"/>
      <c r="X236" s="293" t="e">
        <v>#N/A</v>
      </c>
      <c r="Y236" s="415"/>
      <c r="AA236" s="415">
        <f t="shared" si="20"/>
        <v>-557</v>
      </c>
      <c r="AB236" s="293">
        <f t="shared" si="21"/>
        <v>0</v>
      </c>
    </row>
    <row r="237" spans="1:28" ht="43.2" x14ac:dyDescent="0.3">
      <c r="A237" s="343"/>
      <c r="B237" s="90"/>
      <c r="C237" s="344"/>
      <c r="D237" s="346"/>
      <c r="E237" s="347"/>
      <c r="F237" s="348"/>
      <c r="G237" s="349"/>
      <c r="H237" s="351"/>
      <c r="I237" s="32"/>
      <c r="J237" s="158">
        <v>606</v>
      </c>
      <c r="K237" s="352" t="s">
        <v>455</v>
      </c>
      <c r="L237" s="320"/>
      <c r="N237" s="353"/>
      <c r="P237" s="209"/>
      <c r="X237" s="293" t="e">
        <v>#N/A</v>
      </c>
      <c r="Y237" s="415"/>
      <c r="AA237" s="415">
        <f t="shared" si="20"/>
        <v>-606</v>
      </c>
      <c r="AB237" s="293">
        <f t="shared" si="21"/>
        <v>0</v>
      </c>
    </row>
    <row r="238" spans="1:28" ht="39.75" customHeight="1" x14ac:dyDescent="0.3">
      <c r="A238" s="343"/>
      <c r="B238" s="90"/>
      <c r="C238" s="344"/>
      <c r="D238" s="346"/>
      <c r="E238" s="347"/>
      <c r="F238" s="348"/>
      <c r="G238" s="349"/>
      <c r="H238" s="351"/>
      <c r="I238" s="32"/>
      <c r="J238" s="208">
        <v>662</v>
      </c>
      <c r="K238" s="354" t="s">
        <v>456</v>
      </c>
      <c r="L238" s="355"/>
      <c r="N238" s="353"/>
      <c r="P238" s="209"/>
      <c r="X238" s="293" t="e">
        <v>#N/A</v>
      </c>
      <c r="Y238" s="415"/>
      <c r="AA238" s="415">
        <f t="shared" si="20"/>
        <v>-662</v>
      </c>
      <c r="AB238" s="293">
        <f t="shared" si="21"/>
        <v>0</v>
      </c>
    </row>
    <row r="239" spans="1:28" ht="39" customHeight="1" x14ac:dyDescent="0.3">
      <c r="A239" s="343"/>
      <c r="B239" s="90"/>
      <c r="C239" s="344"/>
      <c r="D239" s="346"/>
      <c r="E239" s="347"/>
      <c r="F239" s="348"/>
      <c r="G239" s="349"/>
      <c r="H239" s="351"/>
      <c r="I239" s="32"/>
      <c r="J239" s="208">
        <v>663</v>
      </c>
      <c r="K239" s="356" t="s">
        <v>457</v>
      </c>
      <c r="L239" s="355"/>
      <c r="N239" s="353"/>
      <c r="P239" s="209"/>
      <c r="X239" s="293" t="e">
        <v>#N/A</v>
      </c>
      <c r="Y239" s="415"/>
      <c r="AA239" s="415">
        <f t="shared" si="20"/>
        <v>-663</v>
      </c>
      <c r="AB239" s="293">
        <f t="shared" si="21"/>
        <v>0</v>
      </c>
    </row>
    <row r="240" spans="1:28" s="415" customFormat="1" ht="42.6" customHeight="1" x14ac:dyDescent="0.3">
      <c r="A240" s="343"/>
      <c r="B240" s="90"/>
      <c r="C240" s="344"/>
      <c r="D240" s="346"/>
      <c r="E240" s="347"/>
      <c r="F240" s="348"/>
      <c r="G240" s="349"/>
      <c r="H240" s="351"/>
      <c r="I240" s="32"/>
      <c r="J240" s="208">
        <v>1064</v>
      </c>
      <c r="K240" s="321" t="s">
        <v>2144</v>
      </c>
      <c r="L240" s="355"/>
      <c r="M240"/>
      <c r="N240" s="353"/>
      <c r="P240" s="209"/>
      <c r="Q240" s="286"/>
      <c r="X240" s="293"/>
      <c r="AA240" s="415">
        <f t="shared" si="20"/>
        <v>-1064</v>
      </c>
      <c r="AB240" s="293">
        <f t="shared" si="21"/>
        <v>0</v>
      </c>
    </row>
    <row r="241" spans="1:28" s="415" customFormat="1" ht="45" customHeight="1" x14ac:dyDescent="0.3">
      <c r="A241" s="343"/>
      <c r="B241" s="90"/>
      <c r="C241" s="344"/>
      <c r="D241" s="346"/>
      <c r="E241" s="347"/>
      <c r="F241" s="348"/>
      <c r="G241" s="349"/>
      <c r="H241" s="351"/>
      <c r="I241" s="32"/>
      <c r="J241" s="208">
        <v>1065</v>
      </c>
      <c r="K241" s="321" t="s">
        <v>2145</v>
      </c>
      <c r="L241" s="355"/>
      <c r="M241"/>
      <c r="N241" s="353"/>
      <c r="P241" s="209"/>
      <c r="Q241" s="286"/>
      <c r="X241" s="293"/>
      <c r="AA241" s="415">
        <f t="shared" si="20"/>
        <v>-1065</v>
      </c>
      <c r="AB241" s="293">
        <f t="shared" si="21"/>
        <v>0</v>
      </c>
    </row>
    <row r="242" spans="1:28" s="18" customFormat="1" ht="22.5" customHeight="1" x14ac:dyDescent="0.3">
      <c r="A242" s="343"/>
      <c r="B242" s="90"/>
      <c r="C242" s="344"/>
      <c r="D242" s="129"/>
      <c r="E242" s="130"/>
      <c r="F242" s="59"/>
      <c r="G242" s="131"/>
      <c r="H242" s="132"/>
      <c r="I242" s="32"/>
      <c r="J242" s="133"/>
      <c r="K242" s="357"/>
      <c r="L242" s="358"/>
      <c r="M242"/>
      <c r="N242" s="253"/>
      <c r="P242" s="209"/>
      <c r="Q242" s="286"/>
      <c r="R242" s="3"/>
      <c r="S242" s="3"/>
      <c r="T242" s="3"/>
      <c r="U242" s="3"/>
      <c r="V242" s="3"/>
      <c r="W242" s="3"/>
      <c r="X242" s="293" t="e">
        <v>#N/A</v>
      </c>
      <c r="Y242" s="415"/>
      <c r="Z242" s="3"/>
      <c r="AA242" s="415">
        <f t="shared" si="20"/>
        <v>0</v>
      </c>
      <c r="AB242" s="293">
        <f t="shared" si="21"/>
        <v>0</v>
      </c>
    </row>
    <row r="243" spans="1:28" ht="99" customHeight="1" x14ac:dyDescent="0.3">
      <c r="A243" s="217">
        <f>'Unit Data from Audit Worksheet'!A264</f>
        <v>947</v>
      </c>
      <c r="B243" s="124"/>
      <c r="C243" s="216" t="str">
        <f>'Unit Data from Audit Worksheet'!D264</f>
        <v>First name of finance officer or interim finance officer (please enter “vacant” for first name if the position is currently vacant)</v>
      </c>
      <c r="D243" s="238"/>
      <c r="E243" s="172">
        <f>'Unit Data from Audit Worksheet'!F264</f>
        <v>0</v>
      </c>
      <c r="F243" s="229" t="str">
        <f>'Unit Data from Audit Worksheet'!G264</f>
        <v>Please do not leave blank</v>
      </c>
      <c r="G243" s="231"/>
      <c r="H243" s="228"/>
      <c r="I243" s="32"/>
      <c r="J243" s="161">
        <v>947</v>
      </c>
      <c r="K243" s="359" t="s">
        <v>410</v>
      </c>
      <c r="L243" s="360">
        <f t="shared" ref="L243:L257" si="23">IF(D243="",E243,D243)</f>
        <v>0</v>
      </c>
      <c r="N243" s="353"/>
      <c r="P243" s="209"/>
      <c r="Q243" s="78"/>
      <c r="X243" s="293">
        <v>947</v>
      </c>
      <c r="Y243" s="3">
        <v>947</v>
      </c>
      <c r="AA243" s="415">
        <f t="shared" si="20"/>
        <v>0</v>
      </c>
      <c r="AB243" s="293" t="b">
        <f>EXACT(E243,L243)</f>
        <v>1</v>
      </c>
    </row>
    <row r="244" spans="1:28" ht="128.25" customHeight="1" x14ac:dyDescent="0.3">
      <c r="A244" s="217">
        <f>'Unit Data from Audit Worksheet'!A265</f>
        <v>948</v>
      </c>
      <c r="B244" s="124"/>
      <c r="C244" s="216" t="str">
        <f>'Unit Data from Audit Worksheet'!D265</f>
        <v>Last name of finance officer or interim finance officer (please enter “vacant” for last name if the position is currently vacant)</v>
      </c>
      <c r="D244" s="238"/>
      <c r="E244" s="361">
        <f>'Unit Data from Audit Worksheet'!F265</f>
        <v>0</v>
      </c>
      <c r="F244" s="229" t="str">
        <f>'Unit Data from Audit Worksheet'!G265</f>
        <v>Please do not leave blank</v>
      </c>
      <c r="G244" s="231"/>
      <c r="H244" s="228"/>
      <c r="I244" s="32"/>
      <c r="J244" s="161">
        <v>948</v>
      </c>
      <c r="K244" s="359" t="s">
        <v>411</v>
      </c>
      <c r="L244" s="360">
        <f t="shared" si="23"/>
        <v>0</v>
      </c>
      <c r="N244" s="353"/>
      <c r="P244" s="209"/>
      <c r="X244" s="293">
        <v>948</v>
      </c>
      <c r="Y244" s="3">
        <v>948</v>
      </c>
      <c r="AA244" s="415">
        <f t="shared" si="20"/>
        <v>0</v>
      </c>
      <c r="AB244" s="293" t="b">
        <f t="shared" ref="AB244:AB258" si="24">EXACT(E244,L244)</f>
        <v>1</v>
      </c>
    </row>
    <row r="245" spans="1:28" ht="61.5" customHeight="1" x14ac:dyDescent="0.3">
      <c r="A245" s="217">
        <f>'Unit Data from Audit Worksheet'!A266</f>
        <v>949</v>
      </c>
      <c r="B245" s="124"/>
      <c r="C245" s="216" t="str">
        <f>'Unit Data from Audit Worksheet'!D266</f>
        <v>Is the finance officer serving in a permanent role or an interim role? (select permanent/interim/vacant)</v>
      </c>
      <c r="D245" s="238"/>
      <c r="E245" s="172">
        <f>'Unit Data from Audit Worksheet'!F266</f>
        <v>0</v>
      </c>
      <c r="F245" s="229" t="str">
        <f>'Unit Data from Audit Worksheet'!G266</f>
        <v>Please do not leave blank</v>
      </c>
      <c r="G245" s="231"/>
      <c r="H245" s="228"/>
      <c r="I245" s="32"/>
      <c r="J245" s="161">
        <v>949</v>
      </c>
      <c r="K245" s="359" t="s">
        <v>435</v>
      </c>
      <c r="L245" s="360">
        <f t="shared" si="23"/>
        <v>0</v>
      </c>
      <c r="N245" s="353"/>
      <c r="P245" s="209"/>
      <c r="X245" s="293">
        <v>949</v>
      </c>
      <c r="Y245" s="3">
        <v>949</v>
      </c>
      <c r="AA245" s="415">
        <f t="shared" si="20"/>
        <v>0</v>
      </c>
      <c r="AB245" s="293" t="b">
        <f t="shared" si="24"/>
        <v>1</v>
      </c>
    </row>
    <row r="246" spans="1:28" ht="93.75" customHeight="1" x14ac:dyDescent="0.3">
      <c r="A246" s="217">
        <f>'Unit Data from Audit Worksheet'!A267</f>
        <v>950</v>
      </c>
      <c r="B246" s="124"/>
      <c r="C246" s="216" t="str">
        <f>'Unit Data from Audit Worksheet'!D267</f>
        <v>Has the finance officer been formally appointed by the local government, public authority, or designated official?  (Y/N)</v>
      </c>
      <c r="D246" s="238"/>
      <c r="E246" s="172">
        <f>'Unit Data from Audit Worksheet'!F267</f>
        <v>0</v>
      </c>
      <c r="F246" s="229" t="str">
        <f>'Unit Data from Audit Worksheet'!G267</f>
        <v>Please do not leave blank</v>
      </c>
      <c r="G246" s="231"/>
      <c r="H246" s="228"/>
      <c r="I246" s="32"/>
      <c r="J246" s="161">
        <v>950</v>
      </c>
      <c r="K246" s="359" t="s">
        <v>436</v>
      </c>
      <c r="L246" s="360">
        <f t="shared" si="23"/>
        <v>0</v>
      </c>
      <c r="N246" s="353"/>
      <c r="P246" s="209"/>
      <c r="X246" s="293">
        <v>950</v>
      </c>
      <c r="Y246" s="3">
        <v>950</v>
      </c>
      <c r="AA246" s="415">
        <f t="shared" si="20"/>
        <v>0</v>
      </c>
      <c r="AB246" s="293" t="b">
        <f t="shared" si="24"/>
        <v>1</v>
      </c>
    </row>
    <row r="247" spans="1:28" ht="153.75" customHeight="1" x14ac:dyDescent="0.3">
      <c r="A247" s="217">
        <f>'Unit Data from Audit Worksheet'!A268</f>
        <v>952</v>
      </c>
      <c r="B247" s="124"/>
      <c r="C247" s="216" t="str">
        <f>'Unit Data from Audit Worksheet'!D268</f>
        <v>Date on which the local government, public authority, or designated official appointed the finance officer?      Date Format  MM/DD/YYYY</v>
      </c>
      <c r="D247" s="238"/>
      <c r="E247" s="816" t="str">
        <f>IF('Unit Data from Audit Worksheet'!F268&gt;0,'Unit Data from Audit Worksheet'!F268," ")</f>
        <v xml:space="preserve"> </v>
      </c>
      <c r="F247" s="229" t="str">
        <f>'Unit Data from Audit Worksheet'!G268</f>
        <v>Leave blank if data not available</v>
      </c>
      <c r="G247" s="231"/>
      <c r="H247" s="228"/>
      <c r="I247" s="32"/>
      <c r="J247" s="161">
        <v>952</v>
      </c>
      <c r="K247" s="359" t="s">
        <v>437</v>
      </c>
      <c r="L247" s="362" t="str">
        <f t="shared" si="23"/>
        <v xml:space="preserve"> </v>
      </c>
      <c r="N247" s="353"/>
      <c r="P247" s="209"/>
      <c r="X247" s="293">
        <v>952</v>
      </c>
      <c r="Y247" s="3">
        <v>952</v>
      </c>
      <c r="AA247" s="415">
        <f t="shared" si="20"/>
        <v>0</v>
      </c>
      <c r="AB247" s="293" t="b">
        <f t="shared" si="24"/>
        <v>1</v>
      </c>
    </row>
    <row r="248" spans="1:28" ht="153.75" customHeight="1" x14ac:dyDescent="0.3">
      <c r="A248" s="217">
        <f>'Unit Data from Audit Worksheet'!A269</f>
        <v>954</v>
      </c>
      <c r="B248" s="124"/>
      <c r="C248" s="216" t="str">
        <f>'Unit Data from Audit Worksheet'!D269</f>
        <v>Has the finance officer or interim finance officer read, understand, and is in compliance with the requirements of N.C.G.S. 159, as applicable based on unit type and circumstances? (Y/N)</v>
      </c>
      <c r="D248" s="238"/>
      <c r="E248" s="172">
        <f>'Unit Data from Audit Worksheet'!F269</f>
        <v>0</v>
      </c>
      <c r="F248" s="229" t="str">
        <f>'Unit Data from Audit Worksheet'!G269</f>
        <v>Please do not leave blank</v>
      </c>
      <c r="G248" s="231"/>
      <c r="H248" s="228"/>
      <c r="I248" s="32"/>
      <c r="J248" s="161">
        <v>954</v>
      </c>
      <c r="K248" s="359" t="s">
        <v>438</v>
      </c>
      <c r="L248" s="360">
        <f t="shared" si="23"/>
        <v>0</v>
      </c>
      <c r="N248" s="353"/>
      <c r="P248" s="209"/>
      <c r="X248" s="293">
        <v>954</v>
      </c>
      <c r="Y248" s="3">
        <v>954</v>
      </c>
      <c r="AA248" s="415">
        <f t="shared" si="20"/>
        <v>0</v>
      </c>
      <c r="AB248" s="293" t="b">
        <f t="shared" si="24"/>
        <v>1</v>
      </c>
    </row>
    <row r="249" spans="1:28" ht="153.75" customHeight="1" x14ac:dyDescent="0.3">
      <c r="A249" s="217">
        <f>'Unit Data from Audit Worksheet'!A270</f>
        <v>956</v>
      </c>
      <c r="B249" s="124"/>
      <c r="C249" s="216" t="str">
        <f>'Unit Data from Audit Worksheet'!D270</f>
        <v>Does the finance officer or interim finance officer maintain and update (or ensures the maintenance and update of)  financial records monthly, including reconciliation of bank accounts to the general ledger? (Y/N)</v>
      </c>
      <c r="D249" s="238"/>
      <c r="E249" s="172">
        <f>'Unit Data from Audit Worksheet'!F270</f>
        <v>0</v>
      </c>
      <c r="F249" s="229" t="str">
        <f>'Unit Data from Audit Worksheet'!G270</f>
        <v>Please do not leave blank</v>
      </c>
      <c r="G249" s="231"/>
      <c r="H249" s="228"/>
      <c r="I249" s="32"/>
      <c r="J249" s="161">
        <v>956</v>
      </c>
      <c r="K249" s="359" t="s">
        <v>439</v>
      </c>
      <c r="L249" s="360">
        <f t="shared" si="23"/>
        <v>0</v>
      </c>
      <c r="N249" s="353"/>
      <c r="P249" s="209"/>
      <c r="X249" s="293">
        <v>956</v>
      </c>
      <c r="Y249" s="3">
        <v>956</v>
      </c>
      <c r="AA249" s="415">
        <f t="shared" si="20"/>
        <v>0</v>
      </c>
      <c r="AB249" s="293" t="b">
        <f t="shared" si="24"/>
        <v>1</v>
      </c>
    </row>
    <row r="250" spans="1:28" ht="201.6" x14ac:dyDescent="0.3">
      <c r="A250" s="217">
        <f>'Unit Data from Audit Worksheet'!A271</f>
        <v>958</v>
      </c>
      <c r="B250" s="124"/>
      <c r="C250" s="216" t="str">
        <f>'Unit Data from Audit Worksheet'!D271</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250" s="238"/>
      <c r="E250" s="172">
        <f>'Unit Data from Audit Worksheet'!F271</f>
        <v>0</v>
      </c>
      <c r="F250" s="229" t="str">
        <f>'Unit Data from Audit Worksheet'!G271</f>
        <v>Please do not leave blank</v>
      </c>
      <c r="G250" s="231"/>
      <c r="H250" s="228"/>
      <c r="I250" s="32"/>
      <c r="J250" s="161">
        <v>958</v>
      </c>
      <c r="K250" s="359" t="s">
        <v>440</v>
      </c>
      <c r="L250" s="363">
        <f t="shared" si="23"/>
        <v>0</v>
      </c>
      <c r="N250" s="353"/>
      <c r="P250" s="209"/>
      <c r="X250" s="293">
        <v>958</v>
      </c>
      <c r="Y250" s="3">
        <v>958</v>
      </c>
      <c r="AA250" s="415">
        <f t="shared" si="20"/>
        <v>0</v>
      </c>
      <c r="AB250" s="293" t="b">
        <f t="shared" si="24"/>
        <v>1</v>
      </c>
    </row>
    <row r="251" spans="1:28" ht="30.75" customHeight="1" x14ac:dyDescent="0.3">
      <c r="A251" s="364">
        <f>'Unit Data from Audit Worksheet'!A279</f>
        <v>960</v>
      </c>
      <c r="B251" s="168"/>
      <c r="C251" s="169" t="str">
        <f>'Unit Data from Audit Worksheet'!B279</f>
        <v>Name of Finance Officer</v>
      </c>
      <c r="D251" s="238"/>
      <c r="E251" s="365">
        <f>'Unit Data from Audit Worksheet'!D279</f>
        <v>0</v>
      </c>
      <c r="F251" s="366" t="str">
        <f>'Unit Data from Audit Worksheet'!F279</f>
        <v>Required</v>
      </c>
      <c r="G251" s="231"/>
      <c r="H251" s="228"/>
      <c r="I251" s="32"/>
      <c r="J251" s="171">
        <v>960</v>
      </c>
      <c r="K251" s="367" t="s">
        <v>431</v>
      </c>
      <c r="L251" s="368">
        <f t="shared" si="23"/>
        <v>0</v>
      </c>
      <c r="N251" s="318"/>
      <c r="P251" s="209"/>
      <c r="X251" s="293">
        <v>960</v>
      </c>
      <c r="Y251" s="3">
        <v>960</v>
      </c>
      <c r="AA251" s="415">
        <f t="shared" si="20"/>
        <v>0</v>
      </c>
      <c r="AB251" s="293" t="b">
        <f t="shared" si="24"/>
        <v>1</v>
      </c>
    </row>
    <row r="252" spans="1:28" ht="30.75" customHeight="1" x14ac:dyDescent="0.3">
      <c r="A252" s="364">
        <f>'Unit Data from Audit Worksheet'!A280</f>
        <v>962</v>
      </c>
      <c r="B252" s="168"/>
      <c r="C252" s="169" t="str">
        <f>'Unit Data from Audit Worksheet'!B280</f>
        <v>Title of Official</v>
      </c>
      <c r="D252" s="238"/>
      <c r="E252" s="365">
        <f>'Unit Data from Audit Worksheet'!D280</f>
        <v>0</v>
      </c>
      <c r="F252" s="366" t="str">
        <f>'Unit Data from Audit Worksheet'!F280</f>
        <v>Required</v>
      </c>
      <c r="G252" s="231"/>
      <c r="H252" s="228"/>
      <c r="I252" s="32"/>
      <c r="J252" s="171">
        <v>962</v>
      </c>
      <c r="K252" s="367" t="s">
        <v>406</v>
      </c>
      <c r="L252" s="368">
        <f t="shared" si="23"/>
        <v>0</v>
      </c>
      <c r="N252" s="318"/>
      <c r="P252" s="209"/>
      <c r="X252" s="293">
        <v>962</v>
      </c>
      <c r="Y252" s="3">
        <v>962</v>
      </c>
      <c r="AA252" s="415">
        <f t="shared" si="20"/>
        <v>0</v>
      </c>
      <c r="AB252" s="293" t="b">
        <f t="shared" si="24"/>
        <v>1</v>
      </c>
    </row>
    <row r="253" spans="1:28" ht="30.75" customHeight="1" x14ac:dyDescent="0.3">
      <c r="A253" s="364">
        <f>'Unit Data from Audit Worksheet'!A281</f>
        <v>964</v>
      </c>
      <c r="B253" s="168"/>
      <c r="C253" s="170" t="str">
        <f>'Unit Data from Audit Worksheet'!B281</f>
        <v>Date                        (Enter as "MM/DD/YYYY")</v>
      </c>
      <c r="D253" s="238"/>
      <c r="E253" s="369">
        <f>'Unit Data from Audit Worksheet'!D281</f>
        <v>0</v>
      </c>
      <c r="F253" s="366" t="str">
        <f>'Unit Data from Audit Worksheet'!F281</f>
        <v>Required</v>
      </c>
      <c r="G253" s="656"/>
      <c r="H253" s="228"/>
      <c r="I253" s="32"/>
      <c r="J253" s="171">
        <v>964</v>
      </c>
      <c r="K253" s="367" t="s">
        <v>467</v>
      </c>
      <c r="L253" s="370">
        <f t="shared" si="23"/>
        <v>0</v>
      </c>
      <c r="N253" s="318"/>
      <c r="P253" s="209"/>
      <c r="X253" s="293">
        <v>964</v>
      </c>
      <c r="Y253" s="3">
        <v>964</v>
      </c>
      <c r="AA253" s="415">
        <f t="shared" si="20"/>
        <v>0</v>
      </c>
      <c r="AB253" s="293" t="b">
        <f t="shared" si="24"/>
        <v>1</v>
      </c>
    </row>
    <row r="254" spans="1:28" ht="30.75" customHeight="1" x14ac:dyDescent="0.3">
      <c r="A254" s="364">
        <f>'Unit Data from Audit Worksheet'!A282</f>
        <v>966</v>
      </c>
      <c r="B254" s="168"/>
      <c r="C254" s="169" t="s">
        <v>1360</v>
      </c>
      <c r="D254" s="238"/>
      <c r="E254" s="655" t="str">
        <f>_xlfn.TEXTJOIN(",",,TEXT('Unit Data from Audit Worksheet'!D282,"###-###-####")," "&amp;'Unit Data from Audit Worksheet'!D283)</f>
        <v xml:space="preserve">--, </v>
      </c>
      <c r="F254" s="366" t="str">
        <f>'Unit Data from Audit Worksheet'!F282</f>
        <v>Required</v>
      </c>
      <c r="G254" s="231"/>
      <c r="H254" s="228"/>
      <c r="I254" s="32"/>
      <c r="J254" s="171">
        <v>966</v>
      </c>
      <c r="K254" s="367" t="s">
        <v>408</v>
      </c>
      <c r="L254" s="368" t="str">
        <f t="shared" si="23"/>
        <v xml:space="preserve">--, </v>
      </c>
      <c r="N254" s="318"/>
      <c r="P254" s="209"/>
      <c r="X254" s="293">
        <v>966</v>
      </c>
      <c r="Y254" s="3">
        <v>966</v>
      </c>
      <c r="AA254" s="415">
        <f t="shared" si="20"/>
        <v>0</v>
      </c>
      <c r="AB254" s="293" t="b">
        <f t="shared" si="24"/>
        <v>1</v>
      </c>
    </row>
    <row r="255" spans="1:28" ht="30.75" customHeight="1" x14ac:dyDescent="0.3">
      <c r="A255" s="364">
        <f>'Unit Data from Audit Worksheet'!A284</f>
        <v>968</v>
      </c>
      <c r="B255" s="168"/>
      <c r="C255" s="169" t="str">
        <f>'Unit Data from Audit Worksheet'!B284</f>
        <v>E-mail address</v>
      </c>
      <c r="D255" s="238"/>
      <c r="E255" s="365">
        <f>'Unit Data from Audit Worksheet'!D284</f>
        <v>0</v>
      </c>
      <c r="F255" s="366" t="str">
        <f>'Unit Data from Audit Worksheet'!F284</f>
        <v>Required</v>
      </c>
      <c r="G255" s="231"/>
      <c r="H255" s="228"/>
      <c r="I255" s="32"/>
      <c r="J255" s="171">
        <v>968</v>
      </c>
      <c r="K255" s="367" t="s">
        <v>409</v>
      </c>
      <c r="L255" s="368">
        <f t="shared" si="23"/>
        <v>0</v>
      </c>
      <c r="N255" s="318"/>
      <c r="P255" s="209"/>
      <c r="X255" s="293">
        <v>968</v>
      </c>
      <c r="Y255" s="3">
        <v>968</v>
      </c>
      <c r="AA255" s="415">
        <f t="shared" si="20"/>
        <v>0</v>
      </c>
      <c r="AB255" s="293" t="b">
        <f t="shared" si="24"/>
        <v>1</v>
      </c>
    </row>
    <row r="256" spans="1:28" ht="111" customHeight="1" x14ac:dyDescent="0.3">
      <c r="A256" s="371">
        <v>980</v>
      </c>
      <c r="B256" s="244" t="s">
        <v>614</v>
      </c>
      <c r="C256" s="255" t="str">
        <f>'TD Info Completed by Auditor'!B27</f>
        <v>Date the auditor presented or plans to present Financial Performance Indicators of Concern (FPIC) to the Governing Board.  If there are no FPICs to present to the governing board,  enter "7/1/2022" to indicate that an FPIC response is not required.</v>
      </c>
      <c r="D256" s="238"/>
      <c r="E256" s="794" t="str">
        <f>IF('TD Info Completed by Auditor'!C27&gt;0,'TD Info Completed by Auditor'!C27," ")</f>
        <v xml:space="preserve"> </v>
      </c>
      <c r="F256" s="372" t="s">
        <v>779</v>
      </c>
      <c r="G256" s="231"/>
      <c r="H256" s="228"/>
      <c r="I256" s="32"/>
      <c r="J256" s="256">
        <v>980</v>
      </c>
      <c r="K256" s="257" t="s">
        <v>604</v>
      </c>
      <c r="L256" s="373" t="str">
        <f t="shared" si="23"/>
        <v xml:space="preserve"> </v>
      </c>
      <c r="N256" s="418" t="s">
        <v>780</v>
      </c>
      <c r="P256" s="209"/>
      <c r="X256" s="293" t="e">
        <v>#N/A</v>
      </c>
      <c r="AA256" s="415">
        <f t="shared" si="20"/>
        <v>0</v>
      </c>
      <c r="AB256" s="293" t="b">
        <f t="shared" si="24"/>
        <v>1</v>
      </c>
    </row>
    <row r="257" spans="1:28" s="415" customFormat="1" ht="135.6" customHeight="1" x14ac:dyDescent="0.3">
      <c r="A257" s="217">
        <f>'Unit Data from Audit Worksheet'!A75</f>
        <v>590</v>
      </c>
      <c r="B257" s="217" t="str">
        <f>'Unit Data from Audit Worksheet'!B75</f>
        <v>Fiscal Review</v>
      </c>
      <c r="C257" s="74" t="str">
        <f>'Unit Data from Audit Worksheet'!D75</f>
        <v>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57" s="238"/>
      <c r="E257" s="845" t="str">
        <f>CONCATENATE('Unit Data from Audit Worksheet'!F75," - ",'Unit Data from Audit Worksheet'!G75)</f>
        <v xml:space="preserve"> - </v>
      </c>
      <c r="F257" s="835"/>
      <c r="G257" s="231"/>
      <c r="H257" s="228"/>
      <c r="I257" s="32"/>
      <c r="J257" s="256">
        <v>590</v>
      </c>
      <c r="K257" s="257" t="s">
        <v>2068</v>
      </c>
      <c r="L257" s="846" t="str">
        <f t="shared" si="23"/>
        <v xml:space="preserve"> - </v>
      </c>
      <c r="M257"/>
      <c r="N257" s="418"/>
      <c r="P257" s="209"/>
      <c r="Q257" s="286"/>
      <c r="X257" s="293"/>
      <c r="AB257" s="293"/>
    </row>
    <row r="258" spans="1:28" ht="83.4" customHeight="1" x14ac:dyDescent="0.3">
      <c r="A258" s="343"/>
      <c r="B258" s="90"/>
      <c r="C258" s="344"/>
      <c r="D258" s="346"/>
      <c r="E258" s="347"/>
      <c r="F258" s="348"/>
      <c r="G258" s="349"/>
      <c r="H258" s="350"/>
      <c r="I258" s="32"/>
      <c r="J258" s="161">
        <v>999</v>
      </c>
      <c r="K258" s="359" t="s">
        <v>278</v>
      </c>
      <c r="L258" s="374" t="e">
        <f>'Unit Data from Audit Worksheet'!D3</f>
        <v>#N/A</v>
      </c>
      <c r="N258" s="375" t="s">
        <v>778</v>
      </c>
      <c r="O258" s="375" t="s">
        <v>777</v>
      </c>
      <c r="P258" s="209"/>
      <c r="X258" s="293" t="e">
        <v>#N/A</v>
      </c>
      <c r="AA258" s="415">
        <f t="shared" si="20"/>
        <v>-999</v>
      </c>
      <c r="AB258" s="293" t="e">
        <f t="shared" si="24"/>
        <v>#N/A</v>
      </c>
    </row>
    <row r="259" spans="1:28" x14ac:dyDescent="0.3">
      <c r="A259" s="190"/>
      <c r="B259" s="190"/>
      <c r="C259" s="190"/>
      <c r="D259" s="190"/>
      <c r="E259" s="190"/>
      <c r="F259" s="190"/>
      <c r="G259" s="190"/>
      <c r="H259" s="190"/>
      <c r="I259" s="190"/>
      <c r="J259" s="3"/>
      <c r="K259" s="3"/>
      <c r="L259" s="3"/>
      <c r="N259" s="4"/>
      <c r="P259" s="209"/>
      <c r="AA259" s="415"/>
    </row>
    <row r="260" spans="1:28" s="415" customFormat="1" x14ac:dyDescent="0.3">
      <c r="A260" s="190"/>
      <c r="B260" s="190"/>
      <c r="C260" s="190"/>
      <c r="D260" s="190"/>
      <c r="E260" s="190"/>
      <c r="F260" s="190"/>
      <c r="G260" s="190"/>
      <c r="H260" s="190"/>
      <c r="I260" s="190"/>
      <c r="M260"/>
      <c r="N260" s="4"/>
      <c r="P260" s="209"/>
      <c r="Q260" s="286"/>
    </row>
    <row r="261" spans="1:28" x14ac:dyDescent="0.3">
      <c r="C261" s="805"/>
      <c r="D261" s="377"/>
      <c r="E261" s="378"/>
      <c r="F261" s="378"/>
      <c r="G261" s="379"/>
      <c r="H261" s="378"/>
      <c r="I261" s="380"/>
      <c r="K261" s="919" t="s">
        <v>2071</v>
      </c>
      <c r="L261" s="921" t="e">
        <f>SUM(L4:L241)</f>
        <v>#N/A</v>
      </c>
      <c r="N261" s="4"/>
      <c r="P261" s="209"/>
      <c r="AA261" s="415"/>
    </row>
    <row r="262" spans="1:28" ht="19.2" customHeight="1" x14ac:dyDescent="0.3">
      <c r="A262"/>
      <c r="B262"/>
      <c r="C262"/>
      <c r="D262"/>
      <c r="E262"/>
      <c r="F262"/>
      <c r="G262" s="379"/>
      <c r="H262" s="378"/>
      <c r="I262" s="380"/>
      <c r="K262" s="920" t="s">
        <v>2046</v>
      </c>
      <c r="L262" s="921"/>
      <c r="N262" s="4"/>
      <c r="P262" s="209"/>
      <c r="AA262" s="415"/>
    </row>
    <row r="263" spans="1:28" ht="21.6" customHeight="1" x14ac:dyDescent="0.7">
      <c r="B263" s="3"/>
      <c r="C263" s="3"/>
      <c r="D263" s="73"/>
      <c r="E263" s="96"/>
      <c r="F263" s="73"/>
      <c r="G263" s="379"/>
      <c r="H263" s="378"/>
      <c r="I263" s="380"/>
      <c r="J263" s="148"/>
      <c r="K263" s="147"/>
      <c r="L263" s="921" t="e">
        <f>L261-L262</f>
        <v>#N/A</v>
      </c>
      <c r="N263" s="4"/>
      <c r="P263" s="209"/>
      <c r="Y263" s="415">
        <v>590</v>
      </c>
      <c r="AA263" s="415"/>
    </row>
    <row r="264" spans="1:28" ht="25.2" customHeight="1" x14ac:dyDescent="0.3">
      <c r="A264" s="190"/>
      <c r="B264" s="190"/>
      <c r="C264" s="190"/>
      <c r="D264" s="190"/>
      <c r="E264" s="190"/>
      <c r="F264" s="378"/>
      <c r="G264" s="379"/>
      <c r="H264" s="378"/>
      <c r="I264" s="380"/>
      <c r="K264" s="10"/>
      <c r="L264" s="381"/>
      <c r="P264" s="209"/>
      <c r="X264" s="293">
        <f>SUM(X5:X208)</f>
        <v>83710</v>
      </c>
      <c r="Y264" s="3">
        <v>96734</v>
      </c>
      <c r="AA264" s="415"/>
    </row>
    <row r="265" spans="1:28" x14ac:dyDescent="0.3">
      <c r="A265" s="190"/>
      <c r="B265" s="190"/>
      <c r="C265" s="190"/>
      <c r="D265" s="190"/>
      <c r="E265" s="190"/>
      <c r="F265" s="378"/>
      <c r="G265" s="379"/>
      <c r="H265" s="378"/>
      <c r="I265" s="380"/>
      <c r="K265" s="10"/>
      <c r="P265" s="209"/>
      <c r="X265" s="293">
        <f>SUM(X243:X255)</f>
        <v>12434</v>
      </c>
      <c r="AA265" s="415"/>
    </row>
    <row r="266" spans="1:28" ht="18.75" customHeight="1" x14ac:dyDescent="0.3">
      <c r="A266" s="190"/>
      <c r="B266" s="190"/>
      <c r="C266" s="190"/>
      <c r="D266" s="190"/>
      <c r="E266" s="190"/>
      <c r="F266" s="378"/>
      <c r="G266" s="379"/>
      <c r="H266" s="378"/>
      <c r="I266" s="380"/>
      <c r="K266" s="10"/>
      <c r="L266"/>
      <c r="P266" s="209"/>
      <c r="Y266" s="3" t="s">
        <v>1025</v>
      </c>
      <c r="AA266" s="415"/>
    </row>
    <row r="267" spans="1:28" ht="30.75" customHeight="1" x14ac:dyDescent="0.3">
      <c r="A267" s="190"/>
      <c r="B267" s="190"/>
      <c r="C267" s="190"/>
      <c r="D267" s="190"/>
      <c r="E267" s="190"/>
      <c r="F267" s="378"/>
      <c r="G267" s="379"/>
      <c r="H267" s="378"/>
      <c r="I267" s="380"/>
      <c r="K267" s="10"/>
      <c r="L267" s="381"/>
      <c r="P267" s="209"/>
      <c r="X267" s="293">
        <f>SUM(X264:X266)</f>
        <v>96144</v>
      </c>
      <c r="Y267" s="3">
        <f>Y264</f>
        <v>96734</v>
      </c>
      <c r="Z267" s="293">
        <f>X267-Y267</f>
        <v>-590</v>
      </c>
      <c r="AA267" s="415"/>
    </row>
    <row r="268" spans="1:28" ht="30.75" customHeight="1" x14ac:dyDescent="0.3">
      <c r="A268" s="190"/>
      <c r="B268" s="190"/>
      <c r="C268" s="190"/>
      <c r="D268" s="190"/>
      <c r="E268" s="190"/>
      <c r="F268" s="378"/>
      <c r="G268" s="379"/>
      <c r="H268" s="378"/>
      <c r="I268" s="380"/>
      <c r="K268" s="10"/>
      <c r="L268" s="381"/>
      <c r="P268" s="209"/>
      <c r="AA268" s="415"/>
    </row>
    <row r="269" spans="1:28" ht="30.75" customHeight="1" x14ac:dyDescent="0.3">
      <c r="A269" s="190"/>
      <c r="B269" s="190"/>
      <c r="C269" s="190"/>
      <c r="D269" s="190"/>
      <c r="E269" s="190"/>
      <c r="F269" s="378"/>
      <c r="G269" s="379"/>
      <c r="H269" s="378"/>
      <c r="I269" s="380"/>
      <c r="K269" s="10"/>
      <c r="L269" s="381"/>
      <c r="P269" s="209"/>
      <c r="AA269" s="415"/>
    </row>
    <row r="270" spans="1:28" ht="30.75" customHeight="1" x14ac:dyDescent="0.3">
      <c r="A270" s="190"/>
      <c r="B270" s="190"/>
      <c r="C270" s="190"/>
      <c r="D270" s="190"/>
      <c r="E270" s="190"/>
      <c r="F270" s="378"/>
      <c r="G270" s="379"/>
      <c r="H270" s="378"/>
      <c r="I270" s="380"/>
      <c r="K270" s="10"/>
      <c r="L270" s="381"/>
      <c r="P270" s="209"/>
      <c r="AA270" s="415"/>
    </row>
    <row r="271" spans="1:28" ht="30.75" customHeight="1" x14ac:dyDescent="0.3">
      <c r="A271" s="190"/>
      <c r="B271" s="190"/>
      <c r="C271" s="190"/>
      <c r="D271" s="190"/>
      <c r="E271" s="190"/>
      <c r="F271" s="378"/>
      <c r="G271" s="379"/>
      <c r="H271" s="378"/>
      <c r="I271" s="380"/>
      <c r="K271" s="10"/>
      <c r="L271" s="381"/>
      <c r="P271" s="209"/>
      <c r="AA271" s="415"/>
    </row>
    <row r="272" spans="1:28" x14ac:dyDescent="0.3">
      <c r="A272" s="190"/>
      <c r="B272" s="190"/>
      <c r="C272" s="190"/>
      <c r="D272" s="190"/>
      <c r="E272" s="190"/>
      <c r="I272" s="380"/>
      <c r="K272" s="10"/>
      <c r="L272" s="381"/>
      <c r="P272" s="209"/>
      <c r="AA272" s="415"/>
    </row>
    <row r="273" spans="1:27" x14ac:dyDescent="0.3">
      <c r="A273" s="190"/>
      <c r="B273" s="190"/>
      <c r="C273" s="190"/>
      <c r="D273" s="190"/>
      <c r="E273" s="190"/>
      <c r="I273" s="380"/>
      <c r="L273" s="381"/>
      <c r="P273" s="209"/>
      <c r="AA273" s="415"/>
    </row>
    <row r="274" spans="1:27" x14ac:dyDescent="0.3">
      <c r="A274" s="5"/>
      <c r="B274" s="382"/>
      <c r="C274" s="23"/>
      <c r="D274" s="72"/>
      <c r="I274" s="380"/>
      <c r="L274" s="381"/>
      <c r="P274" s="209"/>
      <c r="AA274" s="415"/>
    </row>
    <row r="275" spans="1:27" x14ac:dyDescent="0.3">
      <c r="A275" s="5"/>
      <c r="B275" s="382"/>
      <c r="C275" s="23"/>
      <c r="D275" s="72"/>
      <c r="L275" s="381"/>
      <c r="P275" s="209"/>
      <c r="AA275" s="415"/>
    </row>
    <row r="276" spans="1:27" x14ac:dyDescent="0.3">
      <c r="D276" s="72"/>
      <c r="P276" s="209"/>
      <c r="AA276" s="415"/>
    </row>
    <row r="277" spans="1:27" x14ac:dyDescent="0.3">
      <c r="D277" s="72"/>
      <c r="P277" s="209"/>
      <c r="AA277" s="415"/>
    </row>
    <row r="278" spans="1:27" x14ac:dyDescent="0.3">
      <c r="D278" s="72"/>
      <c r="P278" s="209"/>
      <c r="AA278" s="415"/>
    </row>
    <row r="279" spans="1:27" x14ac:dyDescent="0.3">
      <c r="D279" s="72"/>
      <c r="P279" s="209"/>
      <c r="AA279" s="415"/>
    </row>
    <row r="280" spans="1:27" x14ac:dyDescent="0.3">
      <c r="A280" s="5"/>
      <c r="B280" s="382"/>
      <c r="C280" s="23"/>
      <c r="D280" s="72"/>
      <c r="P280" s="209"/>
      <c r="AA280" s="415"/>
    </row>
    <row r="281" spans="1:27" x14ac:dyDescent="0.3">
      <c r="A281" s="5"/>
      <c r="B281" s="382"/>
      <c r="C281" s="23"/>
      <c r="D281" s="72"/>
      <c r="P281" s="209"/>
      <c r="AA281" s="415"/>
    </row>
    <row r="282" spans="1:27" x14ac:dyDescent="0.3">
      <c r="D282" s="72"/>
      <c r="P282" s="209"/>
      <c r="AA282" s="415"/>
    </row>
    <row r="283" spans="1:27" x14ac:dyDescent="0.3">
      <c r="D283" s="72"/>
      <c r="P283" s="209"/>
      <c r="AA283" s="415"/>
    </row>
    <row r="284" spans="1:27" x14ac:dyDescent="0.3">
      <c r="D284" s="72"/>
      <c r="P284" s="209"/>
      <c r="AA284" s="415"/>
    </row>
    <row r="285" spans="1:27" x14ac:dyDescent="0.3">
      <c r="D285" s="72"/>
      <c r="P285" s="209"/>
      <c r="AA285" s="415"/>
    </row>
    <row r="286" spans="1:27" x14ac:dyDescent="0.3">
      <c r="A286" s="5"/>
      <c r="B286" s="382"/>
      <c r="C286" s="23"/>
      <c r="D286" s="72"/>
      <c r="P286" s="209"/>
      <c r="AA286" s="415"/>
    </row>
    <row r="287" spans="1:27" x14ac:dyDescent="0.3">
      <c r="A287" s="5"/>
      <c r="B287" s="382"/>
      <c r="C287" s="23"/>
      <c r="D287" s="72"/>
      <c r="P287" s="209"/>
      <c r="AA287" s="415"/>
    </row>
    <row r="288" spans="1:27" x14ac:dyDescent="0.3">
      <c r="D288" s="72"/>
      <c r="P288" s="209"/>
      <c r="AA288" s="415"/>
    </row>
    <row r="289" spans="1:27" x14ac:dyDescent="0.3">
      <c r="D289" s="72"/>
      <c r="P289" s="209"/>
      <c r="AA289" s="415"/>
    </row>
    <row r="290" spans="1:27" x14ac:dyDescent="0.3">
      <c r="D290" s="72"/>
      <c r="P290" s="209"/>
      <c r="AA290" s="415"/>
    </row>
    <row r="291" spans="1:27" x14ac:dyDescent="0.3">
      <c r="D291" s="72"/>
      <c r="P291" s="209"/>
      <c r="AA291" s="415"/>
    </row>
    <row r="292" spans="1:27" x14ac:dyDescent="0.3">
      <c r="A292" s="5"/>
      <c r="B292" s="382"/>
      <c r="C292" s="23"/>
      <c r="D292" s="72"/>
      <c r="P292" s="209"/>
      <c r="AA292" s="415"/>
    </row>
    <row r="293" spans="1:27" x14ac:dyDescent="0.3">
      <c r="A293" s="5"/>
      <c r="B293" s="382"/>
      <c r="C293" s="23"/>
      <c r="D293" s="72"/>
      <c r="P293" s="209"/>
      <c r="AA293" s="415"/>
    </row>
    <row r="294" spans="1:27" x14ac:dyDescent="0.3">
      <c r="A294" s="5"/>
      <c r="B294" s="382"/>
      <c r="C294" s="23"/>
      <c r="D294" s="72"/>
      <c r="P294" s="209"/>
      <c r="AA294" s="415"/>
    </row>
    <row r="295" spans="1:27" x14ac:dyDescent="0.3">
      <c r="A295" s="5"/>
      <c r="B295" s="382"/>
      <c r="C295" s="23"/>
      <c r="D295" s="72"/>
      <c r="P295" s="209"/>
      <c r="AA295" s="415"/>
    </row>
    <row r="296" spans="1:27" x14ac:dyDescent="0.3">
      <c r="D296" s="72"/>
      <c r="P296" s="209"/>
      <c r="AA296" s="415"/>
    </row>
    <row r="297" spans="1:27" x14ac:dyDescent="0.3">
      <c r="D297" s="72"/>
      <c r="P297" s="209"/>
      <c r="AA297" s="415"/>
    </row>
    <row r="298" spans="1:27" x14ac:dyDescent="0.3">
      <c r="D298" s="72"/>
      <c r="P298" s="209"/>
      <c r="AA298" s="415"/>
    </row>
    <row r="299" spans="1:27" x14ac:dyDescent="0.3">
      <c r="A299" s="5"/>
      <c r="B299" s="382"/>
      <c r="C299" s="23"/>
      <c r="D299" s="72"/>
      <c r="P299" s="209"/>
      <c r="AA299" s="415"/>
    </row>
    <row r="300" spans="1:27" x14ac:dyDescent="0.3">
      <c r="A300" s="5"/>
      <c r="B300" s="382"/>
      <c r="C300" s="23"/>
      <c r="D300" s="72"/>
      <c r="P300" s="209"/>
      <c r="AA300" s="415"/>
    </row>
    <row r="301" spans="1:27" x14ac:dyDescent="0.3">
      <c r="A301" s="5"/>
      <c r="B301" s="382"/>
      <c r="C301" s="23"/>
      <c r="D301" s="72"/>
      <c r="P301" s="209"/>
      <c r="AA301" s="415"/>
    </row>
    <row r="302" spans="1:27" x14ac:dyDescent="0.3">
      <c r="A302" s="5"/>
      <c r="B302" s="382"/>
      <c r="C302" s="23"/>
      <c r="D302" s="72"/>
      <c r="P302" s="209"/>
      <c r="AA302" s="415"/>
    </row>
    <row r="303" spans="1:27" x14ac:dyDescent="0.3">
      <c r="A303" s="5"/>
      <c r="B303" s="382"/>
      <c r="C303" s="23"/>
      <c r="D303" s="72"/>
      <c r="P303" s="209"/>
      <c r="AA303" s="415"/>
    </row>
    <row r="304" spans="1:27" x14ac:dyDescent="0.3">
      <c r="A304" s="5"/>
      <c r="B304" s="382"/>
      <c r="C304" s="23"/>
      <c r="D304" s="72"/>
      <c r="P304" s="209"/>
      <c r="AA304" s="415"/>
    </row>
    <row r="305" spans="1:27" x14ac:dyDescent="0.3">
      <c r="A305" s="5"/>
      <c r="B305" s="382"/>
      <c r="C305" s="23"/>
      <c r="D305" s="72"/>
      <c r="P305" s="209"/>
      <c r="AA305" s="415"/>
    </row>
    <row r="306" spans="1:27" x14ac:dyDescent="0.3">
      <c r="A306" s="5"/>
      <c r="B306" s="382"/>
      <c r="C306" s="23"/>
      <c r="D306" s="72"/>
      <c r="P306" s="209"/>
      <c r="AA306" s="415"/>
    </row>
    <row r="307" spans="1:27" x14ac:dyDescent="0.3">
      <c r="A307" s="5"/>
      <c r="B307" s="382"/>
      <c r="C307" s="23"/>
      <c r="D307" s="72"/>
      <c r="P307" s="209"/>
      <c r="AA307" s="415"/>
    </row>
    <row r="308" spans="1:27" x14ac:dyDescent="0.3">
      <c r="A308" s="5"/>
      <c r="B308" s="382"/>
      <c r="C308" s="23"/>
      <c r="D308" s="72"/>
      <c r="P308" s="209"/>
      <c r="AA308" s="415"/>
    </row>
    <row r="309" spans="1:27" x14ac:dyDescent="0.3">
      <c r="A309" s="5"/>
      <c r="B309" s="382"/>
      <c r="C309" s="23"/>
      <c r="D309" s="72"/>
      <c r="P309" s="209"/>
      <c r="AA309" s="415"/>
    </row>
    <row r="310" spans="1:27" x14ac:dyDescent="0.3">
      <c r="A310" s="5"/>
      <c r="B310" s="382"/>
      <c r="C310" s="23"/>
      <c r="D310" s="72"/>
      <c r="P310" s="209"/>
      <c r="AA310" s="415"/>
    </row>
    <row r="311" spans="1:27" x14ac:dyDescent="0.3">
      <c r="A311" s="5"/>
      <c r="B311" s="382"/>
      <c r="C311" s="23"/>
      <c r="D311" s="72"/>
      <c r="P311" s="209"/>
      <c r="AA311" s="415"/>
    </row>
    <row r="312" spans="1:27" x14ac:dyDescent="0.3">
      <c r="A312" s="5"/>
      <c r="B312" s="382"/>
      <c r="C312" s="23"/>
      <c r="D312" s="72"/>
      <c r="P312" s="209"/>
      <c r="AA312" s="415"/>
    </row>
    <row r="313" spans="1:27" x14ac:dyDescent="0.3">
      <c r="A313" s="5"/>
      <c r="B313" s="382"/>
      <c r="C313" s="23"/>
      <c r="D313" s="72"/>
      <c r="P313" s="209"/>
      <c r="AA313" s="415"/>
    </row>
    <row r="314" spans="1:27" x14ac:dyDescent="0.3">
      <c r="A314" s="5"/>
      <c r="B314" s="382"/>
      <c r="C314" s="23"/>
      <c r="D314" s="72"/>
      <c r="P314" s="209"/>
      <c r="AA314" s="415"/>
    </row>
    <row r="315" spans="1:27" x14ac:dyDescent="0.3">
      <c r="A315" s="5"/>
      <c r="B315" s="382"/>
      <c r="C315" s="23"/>
      <c r="D315" s="72"/>
      <c r="P315" s="209"/>
      <c r="AA315" s="415"/>
    </row>
    <row r="316" spans="1:27" x14ac:dyDescent="0.3">
      <c r="A316" s="5"/>
      <c r="B316" s="382"/>
      <c r="C316" s="23"/>
      <c r="D316" s="72"/>
      <c r="P316" s="209"/>
      <c r="AA316" s="415"/>
    </row>
    <row r="317" spans="1:27" x14ac:dyDescent="0.3">
      <c r="A317" s="5"/>
      <c r="B317" s="382"/>
      <c r="C317" s="23"/>
      <c r="D317" s="72"/>
      <c r="P317" s="209"/>
      <c r="AA317" s="415"/>
    </row>
    <row r="318" spans="1:27" x14ac:dyDescent="0.3">
      <c r="A318" s="5"/>
      <c r="B318" s="382"/>
      <c r="C318" s="23"/>
      <c r="D318" s="72"/>
      <c r="P318" s="209"/>
    </row>
    <row r="319" spans="1:27" x14ac:dyDescent="0.3">
      <c r="A319" s="5"/>
      <c r="B319" s="382"/>
      <c r="C319" s="23"/>
      <c r="D319" s="72"/>
      <c r="P319" s="209"/>
    </row>
    <row r="320" spans="1:27" x14ac:dyDescent="0.3">
      <c r="A320" s="5"/>
      <c r="B320" s="382"/>
      <c r="C320" s="23"/>
      <c r="D320" s="72"/>
      <c r="P320" s="209"/>
    </row>
    <row r="321" spans="1:16" x14ac:dyDescent="0.3">
      <c r="A321" s="5"/>
      <c r="B321" s="382"/>
      <c r="C321" s="23"/>
      <c r="D321" s="72"/>
      <c r="P321" s="209"/>
    </row>
    <row r="322" spans="1:16" x14ac:dyDescent="0.3">
      <c r="A322" s="5"/>
      <c r="B322" s="382"/>
      <c r="C322" s="23"/>
      <c r="D322" s="72"/>
      <c r="P322" s="209"/>
    </row>
    <row r="323" spans="1:16" x14ac:dyDescent="0.3">
      <c r="A323" s="5"/>
      <c r="B323" s="382"/>
      <c r="C323" s="23"/>
      <c r="D323" s="72"/>
      <c r="P323" s="209"/>
    </row>
    <row r="324" spans="1:16" x14ac:dyDescent="0.3">
      <c r="A324" s="5"/>
      <c r="B324" s="382"/>
      <c r="C324" s="23"/>
      <c r="D324" s="72"/>
      <c r="P324" s="209"/>
    </row>
    <row r="325" spans="1:16" x14ac:dyDescent="0.3">
      <c r="A325" s="5"/>
      <c r="B325" s="382"/>
      <c r="C325" s="23"/>
      <c r="D325" s="72"/>
      <c r="P325" s="209"/>
    </row>
    <row r="326" spans="1:16" x14ac:dyDescent="0.3">
      <c r="A326" s="5"/>
      <c r="B326" s="382"/>
      <c r="C326" s="23"/>
      <c r="D326" s="72"/>
      <c r="P326" s="209"/>
    </row>
    <row r="327" spans="1:16" x14ac:dyDescent="0.3">
      <c r="A327" s="5"/>
      <c r="B327" s="382"/>
      <c r="C327" s="23"/>
      <c r="D327" s="72"/>
      <c r="P327" s="209"/>
    </row>
    <row r="328" spans="1:16" x14ac:dyDescent="0.3">
      <c r="A328" s="5"/>
      <c r="B328" s="382"/>
      <c r="C328" s="23"/>
      <c r="D328" s="72"/>
      <c r="P328" s="209"/>
    </row>
    <row r="329" spans="1:16" x14ac:dyDescent="0.3">
      <c r="A329" s="5"/>
      <c r="B329" s="382"/>
      <c r="C329" s="23"/>
      <c r="D329" s="72"/>
      <c r="P329" s="209"/>
    </row>
    <row r="330" spans="1:16" x14ac:dyDescent="0.3">
      <c r="A330" s="5"/>
      <c r="B330" s="382"/>
      <c r="C330" s="23"/>
      <c r="D330" s="72"/>
      <c r="P330" s="209"/>
    </row>
    <row r="331" spans="1:16" x14ac:dyDescent="0.3">
      <c r="A331" s="5"/>
      <c r="B331" s="382"/>
      <c r="C331" s="23"/>
      <c r="D331" s="72"/>
      <c r="P331" s="209"/>
    </row>
    <row r="332" spans="1:16" x14ac:dyDescent="0.3">
      <c r="A332" s="5"/>
      <c r="B332" s="382"/>
      <c r="C332" s="23"/>
      <c r="D332" s="72"/>
      <c r="P332" s="209"/>
    </row>
    <row r="333" spans="1:16" x14ac:dyDescent="0.3">
      <c r="A333" s="5"/>
      <c r="B333" s="382"/>
      <c r="C333" s="23"/>
      <c r="D333" s="72"/>
      <c r="P333" s="209"/>
    </row>
    <row r="334" spans="1:16" x14ac:dyDescent="0.3">
      <c r="A334" s="5"/>
      <c r="B334" s="382"/>
      <c r="C334" s="23"/>
      <c r="D334" s="72"/>
      <c r="P334" s="209"/>
    </row>
    <row r="335" spans="1:16" x14ac:dyDescent="0.3">
      <c r="A335" s="5"/>
      <c r="B335" s="382"/>
      <c r="C335" s="23"/>
      <c r="D335" s="72"/>
      <c r="P335" s="209"/>
    </row>
    <row r="336" spans="1:16" x14ac:dyDescent="0.3">
      <c r="A336" s="5"/>
      <c r="B336" s="382"/>
      <c r="C336" s="23"/>
      <c r="D336" s="72"/>
      <c r="P336" s="209"/>
    </row>
    <row r="337" spans="1:16" x14ac:dyDescent="0.3">
      <c r="A337" s="5"/>
      <c r="B337" s="382"/>
      <c r="C337" s="23"/>
      <c r="D337" s="72"/>
      <c r="P337" s="209"/>
    </row>
    <row r="338" spans="1:16" x14ac:dyDescent="0.3">
      <c r="A338" s="5"/>
      <c r="B338" s="382"/>
      <c r="C338" s="23"/>
      <c r="D338" s="72"/>
      <c r="P338" s="209"/>
    </row>
    <row r="339" spans="1:16" x14ac:dyDescent="0.3">
      <c r="A339" s="5"/>
      <c r="B339" s="382"/>
      <c r="C339" s="23"/>
      <c r="D339" s="72"/>
      <c r="P339" s="209"/>
    </row>
    <row r="340" spans="1:16" x14ac:dyDescent="0.3">
      <c r="A340" s="5"/>
      <c r="B340" s="382"/>
      <c r="C340" s="23"/>
      <c r="D340" s="72"/>
      <c r="P340" s="209"/>
    </row>
    <row r="341" spans="1:16" x14ac:dyDescent="0.3">
      <c r="A341" s="5"/>
      <c r="B341" s="382"/>
      <c r="C341" s="23"/>
      <c r="D341" s="72"/>
      <c r="P341" s="209"/>
    </row>
    <row r="342" spans="1:16" x14ac:dyDescent="0.3">
      <c r="A342" s="5"/>
      <c r="B342" s="382"/>
      <c r="C342" s="23"/>
      <c r="D342" s="72"/>
      <c r="P342" s="209"/>
    </row>
    <row r="343" spans="1:16" x14ac:dyDescent="0.3">
      <c r="A343" s="5"/>
      <c r="B343" s="382"/>
      <c r="C343" s="23"/>
      <c r="D343" s="72"/>
      <c r="P343" s="209"/>
    </row>
    <row r="344" spans="1:16" x14ac:dyDescent="0.3">
      <c r="A344" s="5"/>
      <c r="B344" s="382"/>
      <c r="C344" s="23"/>
      <c r="D344" s="72"/>
      <c r="P344" s="209"/>
    </row>
    <row r="345" spans="1:16" x14ac:dyDescent="0.3">
      <c r="A345" s="5"/>
      <c r="B345" s="382"/>
      <c r="C345" s="23"/>
      <c r="D345" s="72"/>
      <c r="P345" s="209"/>
    </row>
    <row r="346" spans="1:16" x14ac:dyDescent="0.3">
      <c r="A346" s="5"/>
      <c r="B346" s="382"/>
      <c r="C346" s="23"/>
      <c r="D346" s="72"/>
      <c r="P346" s="209"/>
    </row>
    <row r="347" spans="1:16" x14ac:dyDescent="0.3">
      <c r="A347" s="5"/>
      <c r="B347" s="382"/>
      <c r="C347" s="23"/>
      <c r="D347" s="72"/>
      <c r="P347" s="209"/>
    </row>
    <row r="348" spans="1:16" x14ac:dyDescent="0.3">
      <c r="A348" s="5"/>
      <c r="B348" s="382"/>
      <c r="C348" s="23"/>
      <c r="D348" s="72"/>
      <c r="P348" s="209"/>
    </row>
    <row r="349" spans="1:16" x14ac:dyDescent="0.3">
      <c r="A349" s="5"/>
      <c r="B349" s="382"/>
      <c r="C349" s="23"/>
      <c r="D349" s="72"/>
      <c r="P349" s="209"/>
    </row>
    <row r="350" spans="1:16" x14ac:dyDescent="0.3">
      <c r="A350" s="5"/>
      <c r="B350" s="382"/>
      <c r="C350" s="23"/>
      <c r="D350" s="72"/>
      <c r="P350" s="209"/>
    </row>
    <row r="351" spans="1:16" x14ac:dyDescent="0.3">
      <c r="A351" s="5"/>
      <c r="B351" s="382"/>
      <c r="C351" s="23"/>
      <c r="D351" s="72"/>
      <c r="P351" s="209"/>
    </row>
    <row r="352" spans="1:16" x14ac:dyDescent="0.3">
      <c r="A352" s="5"/>
      <c r="B352" s="382"/>
      <c r="C352" s="23"/>
      <c r="D352" s="72"/>
      <c r="P352" s="209"/>
    </row>
    <row r="353" spans="1:16" x14ac:dyDescent="0.3">
      <c r="A353" s="5"/>
      <c r="B353" s="382"/>
      <c r="C353" s="23"/>
      <c r="D353" s="72"/>
      <c r="P353" s="209"/>
    </row>
    <row r="354" spans="1:16" x14ac:dyDescent="0.3">
      <c r="A354" s="5"/>
      <c r="B354" s="382"/>
      <c r="C354" s="23"/>
      <c r="D354" s="72"/>
      <c r="P354" s="209"/>
    </row>
    <row r="355" spans="1:16" x14ac:dyDescent="0.3">
      <c r="A355" s="5"/>
      <c r="B355" s="382"/>
      <c r="C355" s="23"/>
      <c r="D355" s="72"/>
      <c r="P355" s="209"/>
    </row>
    <row r="356" spans="1:16" x14ac:dyDescent="0.3">
      <c r="A356" s="5"/>
      <c r="B356" s="382"/>
      <c r="C356" s="23"/>
      <c r="D356" s="72"/>
      <c r="P356" s="209"/>
    </row>
    <row r="357" spans="1:16" x14ac:dyDescent="0.3">
      <c r="A357" s="5"/>
      <c r="B357" s="382"/>
      <c r="C357" s="23"/>
      <c r="D357" s="72"/>
      <c r="P357" s="209"/>
    </row>
    <row r="358" spans="1:16" x14ac:dyDescent="0.3">
      <c r="A358" s="5"/>
      <c r="B358" s="382"/>
      <c r="C358" s="23"/>
      <c r="D358" s="72"/>
      <c r="P358" s="209"/>
    </row>
    <row r="359" spans="1:16" x14ac:dyDescent="0.3">
      <c r="A359" s="5"/>
      <c r="B359" s="382"/>
      <c r="C359" s="23"/>
      <c r="D359" s="72"/>
      <c r="P359" s="209"/>
    </row>
    <row r="360" spans="1:16" x14ac:dyDescent="0.3">
      <c r="A360" s="5"/>
      <c r="B360" s="382"/>
      <c r="C360" s="23"/>
      <c r="D360" s="72"/>
      <c r="P360" s="209"/>
    </row>
    <row r="361" spans="1:16" x14ac:dyDescent="0.3">
      <c r="A361" s="5"/>
      <c r="B361" s="382"/>
      <c r="C361" s="23"/>
      <c r="D361" s="72"/>
      <c r="P361" s="209"/>
    </row>
    <row r="362" spans="1:16" x14ac:dyDescent="0.3">
      <c r="A362" s="5"/>
      <c r="B362" s="382"/>
      <c r="C362" s="23"/>
      <c r="D362" s="72"/>
      <c r="P362" s="209"/>
    </row>
    <row r="363" spans="1:16" x14ac:dyDescent="0.3">
      <c r="A363" s="5"/>
      <c r="B363" s="382"/>
      <c r="C363" s="23"/>
      <c r="D363" s="72"/>
      <c r="P363" s="209"/>
    </row>
    <row r="364" spans="1:16" x14ac:dyDescent="0.3">
      <c r="A364" s="5"/>
      <c r="B364" s="382"/>
      <c r="C364" s="23"/>
      <c r="D364" s="72"/>
      <c r="P364" s="209"/>
    </row>
    <row r="365" spans="1:16" x14ac:dyDescent="0.3">
      <c r="A365" s="5"/>
      <c r="B365" s="382"/>
      <c r="C365" s="23"/>
      <c r="D365" s="72"/>
      <c r="P365" s="209"/>
    </row>
    <row r="366" spans="1:16" x14ac:dyDescent="0.3">
      <c r="A366" s="5"/>
      <c r="B366" s="382"/>
      <c r="C366" s="23"/>
      <c r="D366" s="72"/>
      <c r="P366" s="209"/>
    </row>
    <row r="367" spans="1:16" x14ac:dyDescent="0.3">
      <c r="A367" s="5"/>
      <c r="B367" s="382"/>
      <c r="C367" s="23"/>
      <c r="D367" s="72"/>
      <c r="P367" s="209"/>
    </row>
    <row r="368" spans="1:16" x14ac:dyDescent="0.3">
      <c r="A368" s="5"/>
      <c r="B368" s="382"/>
      <c r="C368" s="23"/>
      <c r="D368" s="72"/>
      <c r="P368" s="209"/>
    </row>
    <row r="369" spans="1:16" x14ac:dyDescent="0.3">
      <c r="A369" s="5"/>
      <c r="B369" s="382"/>
      <c r="C369" s="23"/>
      <c r="D369" s="72"/>
      <c r="P369" s="209"/>
    </row>
    <row r="370" spans="1:16" x14ac:dyDescent="0.3">
      <c r="A370" s="5"/>
      <c r="B370" s="382"/>
      <c r="C370" s="23"/>
      <c r="D370" s="72"/>
      <c r="P370" s="209"/>
    </row>
    <row r="371" spans="1:16" x14ac:dyDescent="0.3">
      <c r="A371" s="5"/>
      <c r="B371" s="382"/>
      <c r="C371" s="23"/>
      <c r="D371" s="72"/>
      <c r="P371" s="209"/>
    </row>
    <row r="372" spans="1:16" x14ac:dyDescent="0.3">
      <c r="A372" s="5"/>
      <c r="B372" s="382"/>
      <c r="C372" s="23"/>
      <c r="D372" s="72"/>
      <c r="P372" s="209"/>
    </row>
    <row r="373" spans="1:16" x14ac:dyDescent="0.3">
      <c r="A373" s="5"/>
      <c r="B373" s="382"/>
      <c r="C373" s="23"/>
      <c r="D373" s="72"/>
      <c r="P373" s="209"/>
    </row>
    <row r="374" spans="1:16" x14ac:dyDescent="0.3">
      <c r="A374" s="5"/>
      <c r="B374" s="382"/>
      <c r="C374" s="23"/>
      <c r="D374" s="72"/>
      <c r="P374" s="209"/>
    </row>
    <row r="375" spans="1:16" x14ac:dyDescent="0.3">
      <c r="A375" s="5"/>
      <c r="B375" s="382"/>
      <c r="C375" s="23"/>
      <c r="D375" s="72"/>
      <c r="P375" s="209"/>
    </row>
    <row r="376" spans="1:16" x14ac:dyDescent="0.3">
      <c r="A376" s="5"/>
      <c r="B376" s="382"/>
      <c r="C376" s="23"/>
      <c r="D376" s="72"/>
      <c r="P376" s="209"/>
    </row>
    <row r="377" spans="1:16" x14ac:dyDescent="0.3">
      <c r="A377" s="5"/>
      <c r="B377" s="382"/>
      <c r="C377" s="23"/>
      <c r="D377" s="72"/>
    </row>
    <row r="378" spans="1:16" x14ac:dyDescent="0.3">
      <c r="A378" s="5"/>
      <c r="B378" s="382"/>
      <c r="C378" s="23"/>
      <c r="D378" s="72"/>
      <c r="P378" s="209"/>
    </row>
    <row r="379" spans="1:16" x14ac:dyDescent="0.3">
      <c r="A379" s="5"/>
      <c r="B379" s="382"/>
      <c r="C379" s="23"/>
      <c r="D379" s="72"/>
    </row>
    <row r="380" spans="1:16" x14ac:dyDescent="0.3">
      <c r="A380" s="5"/>
      <c r="B380" s="382"/>
      <c r="C380" s="23"/>
      <c r="D380" s="72"/>
    </row>
    <row r="381" spans="1:16" x14ac:dyDescent="0.3">
      <c r="A381" s="5"/>
      <c r="B381" s="382"/>
      <c r="C381" s="23"/>
      <c r="D381" s="72"/>
    </row>
    <row r="382" spans="1:16" x14ac:dyDescent="0.3">
      <c r="A382" s="5"/>
      <c r="B382" s="382"/>
      <c r="C382" s="23"/>
      <c r="D382" s="72"/>
    </row>
    <row r="383" spans="1:16" x14ac:dyDescent="0.3">
      <c r="A383" s="5"/>
      <c r="B383" s="382"/>
      <c r="C383" s="23"/>
      <c r="D383" s="72"/>
    </row>
    <row r="384" spans="1:16" x14ac:dyDescent="0.3">
      <c r="A384" s="5"/>
      <c r="B384" s="382"/>
      <c r="C384" s="23"/>
      <c r="D384" s="72"/>
    </row>
    <row r="385" spans="1:4" x14ac:dyDescent="0.3">
      <c r="A385" s="5"/>
      <c r="B385" s="382"/>
      <c r="C385" s="23"/>
      <c r="D385" s="72"/>
    </row>
    <row r="386" spans="1:4" x14ac:dyDescent="0.3">
      <c r="A386" s="5"/>
      <c r="B386" s="382"/>
      <c r="C386" s="23"/>
      <c r="D386" s="72"/>
    </row>
    <row r="387" spans="1:4" x14ac:dyDescent="0.3">
      <c r="A387" s="5"/>
      <c r="B387" s="382"/>
      <c r="C387" s="23"/>
      <c r="D387" s="72"/>
    </row>
    <row r="388" spans="1:4" x14ac:dyDescent="0.3">
      <c r="A388" s="5"/>
      <c r="B388" s="382"/>
      <c r="C388" s="23"/>
      <c r="D388" s="72"/>
    </row>
    <row r="389" spans="1:4" x14ac:dyDescent="0.3">
      <c r="A389" s="5"/>
      <c r="B389" s="382"/>
      <c r="C389" s="23"/>
      <c r="D389" s="72"/>
    </row>
    <row r="390" spans="1:4" x14ac:dyDescent="0.3">
      <c r="A390" s="5"/>
      <c r="B390" s="382"/>
      <c r="C390" s="23"/>
      <c r="D390" s="72"/>
    </row>
    <row r="391" spans="1:4" x14ac:dyDescent="0.3">
      <c r="A391" s="5"/>
      <c r="B391" s="382"/>
      <c r="C391" s="23"/>
      <c r="D391" s="72"/>
    </row>
    <row r="392" spans="1:4" x14ac:dyDescent="0.3">
      <c r="A392" s="5"/>
      <c r="B392" s="382"/>
      <c r="C392" s="23"/>
      <c r="D392" s="72"/>
    </row>
    <row r="393" spans="1:4" x14ac:dyDescent="0.3">
      <c r="A393" s="5"/>
      <c r="B393" s="382"/>
      <c r="C393" s="23"/>
      <c r="D393" s="72"/>
    </row>
    <row r="394" spans="1:4" x14ac:dyDescent="0.3">
      <c r="A394" s="5"/>
      <c r="B394" s="382"/>
      <c r="C394" s="23"/>
      <c r="D394" s="72"/>
    </row>
    <row r="395" spans="1:4" x14ac:dyDescent="0.3">
      <c r="A395" s="5"/>
      <c r="B395" s="382"/>
      <c r="C395" s="23"/>
      <c r="D395" s="72"/>
    </row>
    <row r="396" spans="1:4" x14ac:dyDescent="0.3">
      <c r="A396" s="5"/>
      <c r="B396" s="382"/>
      <c r="C396" s="23"/>
      <c r="D396" s="72"/>
    </row>
    <row r="397" spans="1:4" x14ac:dyDescent="0.3">
      <c r="A397" s="5"/>
      <c r="B397" s="382"/>
      <c r="C397" s="23"/>
      <c r="D397" s="72"/>
    </row>
    <row r="398" spans="1:4" x14ac:dyDescent="0.3">
      <c r="A398" s="5"/>
      <c r="B398" s="382"/>
      <c r="C398" s="23"/>
      <c r="D398" s="72"/>
    </row>
    <row r="399" spans="1:4" x14ac:dyDescent="0.3">
      <c r="A399" s="5"/>
      <c r="B399" s="382"/>
      <c r="C399" s="23"/>
      <c r="D399" s="72"/>
    </row>
    <row r="400" spans="1:4" x14ac:dyDescent="0.3">
      <c r="A400" s="5"/>
      <c r="B400" s="382"/>
      <c r="C400" s="23"/>
      <c r="D400" s="72"/>
    </row>
    <row r="401" spans="1:4" x14ac:dyDescent="0.3">
      <c r="A401" s="5"/>
      <c r="B401" s="382"/>
      <c r="C401" s="23"/>
      <c r="D401" s="72"/>
    </row>
    <row r="402" spans="1:4" x14ac:dyDescent="0.3">
      <c r="A402" s="5"/>
      <c r="B402" s="382"/>
      <c r="C402" s="23"/>
      <c r="D402" s="72"/>
    </row>
    <row r="403" spans="1:4" x14ac:dyDescent="0.3">
      <c r="A403" s="5"/>
      <c r="B403" s="382"/>
      <c r="C403" s="23"/>
      <c r="D403" s="72"/>
    </row>
    <row r="404" spans="1:4" x14ac:dyDescent="0.3">
      <c r="A404" s="5"/>
      <c r="B404" s="382"/>
      <c r="C404" s="23"/>
      <c r="D404" s="72"/>
    </row>
    <row r="405" spans="1:4" x14ac:dyDescent="0.3">
      <c r="A405" s="5"/>
      <c r="B405" s="382"/>
      <c r="C405" s="23"/>
      <c r="D405" s="72"/>
    </row>
    <row r="406" spans="1:4" x14ac:dyDescent="0.3">
      <c r="A406" s="5"/>
      <c r="B406" s="382"/>
      <c r="C406" s="23"/>
      <c r="D406" s="72"/>
    </row>
    <row r="407" spans="1:4" x14ac:dyDescent="0.3">
      <c r="A407" s="5"/>
      <c r="B407" s="382"/>
      <c r="C407" s="23"/>
      <c r="D407" s="72"/>
    </row>
    <row r="408" spans="1:4" x14ac:dyDescent="0.3">
      <c r="A408" s="5"/>
      <c r="B408" s="382"/>
      <c r="C408" s="23"/>
      <c r="D408" s="72"/>
    </row>
    <row r="409" spans="1:4" x14ac:dyDescent="0.3">
      <c r="A409" s="5"/>
      <c r="B409" s="382"/>
      <c r="C409" s="23"/>
      <c r="D409" s="72"/>
    </row>
    <row r="410" spans="1:4" x14ac:dyDescent="0.3">
      <c r="A410" s="5"/>
      <c r="B410" s="382"/>
      <c r="C410" s="23"/>
      <c r="D410" s="72"/>
    </row>
    <row r="411" spans="1:4" x14ac:dyDescent="0.3">
      <c r="D411" s="72"/>
    </row>
    <row r="412" spans="1:4" x14ac:dyDescent="0.3">
      <c r="D412" s="72"/>
    </row>
    <row r="413" spans="1:4" x14ac:dyDescent="0.3">
      <c r="D413" s="72"/>
    </row>
    <row r="414" spans="1:4" x14ac:dyDescent="0.3">
      <c r="D414" s="72"/>
    </row>
    <row r="415" spans="1:4" x14ac:dyDescent="0.3">
      <c r="D415" s="72"/>
    </row>
    <row r="416" spans="1: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row r="669" spans="4:4" x14ac:dyDescent="0.3">
      <c r="D669" s="72"/>
    </row>
    <row r="670" spans="4:4" x14ac:dyDescent="0.3">
      <c r="D670" s="72"/>
    </row>
    <row r="671" spans="4:4" x14ac:dyDescent="0.3">
      <c r="D671" s="72"/>
    </row>
    <row r="672" spans="4:4" x14ac:dyDescent="0.3">
      <c r="D672" s="72"/>
    </row>
    <row r="673" spans="4:4" x14ac:dyDescent="0.3">
      <c r="D673" s="72"/>
    </row>
    <row r="674" spans="4:4" x14ac:dyDescent="0.3">
      <c r="D674" s="72"/>
    </row>
    <row r="675" spans="4:4" x14ac:dyDescent="0.3">
      <c r="D675" s="72"/>
    </row>
    <row r="676" spans="4:4" x14ac:dyDescent="0.3">
      <c r="D676" s="72"/>
    </row>
    <row r="677" spans="4:4" x14ac:dyDescent="0.3">
      <c r="D677" s="72"/>
    </row>
    <row r="678" spans="4:4" x14ac:dyDescent="0.3">
      <c r="D678" s="72"/>
    </row>
    <row r="679" spans="4:4" x14ac:dyDescent="0.3">
      <c r="D679" s="72"/>
    </row>
    <row r="680" spans="4:4" x14ac:dyDescent="0.3">
      <c r="D680" s="72"/>
    </row>
    <row r="681" spans="4:4" x14ac:dyDescent="0.3">
      <c r="D681" s="72"/>
    </row>
    <row r="682" spans="4:4" x14ac:dyDescent="0.3">
      <c r="D682" s="72"/>
    </row>
    <row r="683" spans="4:4" x14ac:dyDescent="0.3">
      <c r="D683" s="72"/>
    </row>
    <row r="684" spans="4:4" x14ac:dyDescent="0.3">
      <c r="D684" s="72"/>
    </row>
    <row r="685" spans="4:4" x14ac:dyDescent="0.3">
      <c r="D685" s="72"/>
    </row>
    <row r="686" spans="4:4" x14ac:dyDescent="0.3">
      <c r="D686" s="72"/>
    </row>
    <row r="687" spans="4:4" x14ac:dyDescent="0.3">
      <c r="D687" s="72"/>
    </row>
    <row r="688" spans="4:4" x14ac:dyDescent="0.3">
      <c r="D688" s="72"/>
    </row>
    <row r="689" spans="4:4" x14ac:dyDescent="0.3">
      <c r="D689" s="72"/>
    </row>
    <row r="690" spans="4:4" x14ac:dyDescent="0.3">
      <c r="D690" s="72"/>
    </row>
    <row r="691" spans="4:4" x14ac:dyDescent="0.3">
      <c r="D691" s="72"/>
    </row>
    <row r="692" spans="4:4" x14ac:dyDescent="0.3">
      <c r="D692" s="72"/>
    </row>
    <row r="693" spans="4:4" x14ac:dyDescent="0.3">
      <c r="D693" s="72"/>
    </row>
    <row r="694" spans="4:4" x14ac:dyDescent="0.3">
      <c r="D694" s="72"/>
    </row>
    <row r="695" spans="4:4" x14ac:dyDescent="0.3">
      <c r="D695" s="72"/>
    </row>
    <row r="696" spans="4:4" x14ac:dyDescent="0.3">
      <c r="D696" s="72"/>
    </row>
    <row r="697" spans="4:4" x14ac:dyDescent="0.3">
      <c r="D697" s="72"/>
    </row>
    <row r="698" spans="4:4" x14ac:dyDescent="0.3">
      <c r="D698" s="72"/>
    </row>
    <row r="699" spans="4:4" x14ac:dyDescent="0.3">
      <c r="D699" s="72"/>
    </row>
    <row r="700" spans="4:4" x14ac:dyDescent="0.3">
      <c r="D700" s="72"/>
    </row>
    <row r="701" spans="4:4" x14ac:dyDescent="0.3">
      <c r="D701" s="72"/>
    </row>
    <row r="702" spans="4:4" x14ac:dyDescent="0.3">
      <c r="D702" s="72"/>
    </row>
    <row r="703" spans="4:4" x14ac:dyDescent="0.3">
      <c r="D703" s="72"/>
    </row>
    <row r="704" spans="4:4" x14ac:dyDescent="0.3">
      <c r="D704" s="72"/>
    </row>
    <row r="705" spans="4:4" x14ac:dyDescent="0.3">
      <c r="D705" s="72"/>
    </row>
    <row r="706" spans="4:4" x14ac:dyDescent="0.3">
      <c r="D706" s="72"/>
    </row>
    <row r="707" spans="4:4" x14ac:dyDescent="0.3">
      <c r="D707" s="72"/>
    </row>
    <row r="708" spans="4:4" x14ac:dyDescent="0.3">
      <c r="D708" s="72"/>
    </row>
    <row r="709" spans="4:4" x14ac:dyDescent="0.3">
      <c r="D709" s="72"/>
    </row>
    <row r="710" spans="4:4" x14ac:dyDescent="0.3">
      <c r="D710" s="72"/>
    </row>
    <row r="711" spans="4:4" x14ac:dyDescent="0.3">
      <c r="D711" s="72"/>
    </row>
    <row r="712" spans="4:4" x14ac:dyDescent="0.3">
      <c r="D712" s="72"/>
    </row>
  </sheetData>
  <sheetProtection formatCells="0" formatColumns="0" formatRows="0"/>
  <conditionalFormatting sqref="G33 G68:G69">
    <cfRule type="cellIs" dxfId="65" priority="93" stopIfTrue="1" operator="notEqual">
      <formula>0</formula>
    </cfRule>
  </conditionalFormatting>
  <conditionalFormatting sqref="G34">
    <cfRule type="cellIs" dxfId="64" priority="92" stopIfTrue="1" operator="notEqual">
      <formula>0</formula>
    </cfRule>
  </conditionalFormatting>
  <conditionalFormatting sqref="G51">
    <cfRule type="cellIs" dxfId="63" priority="91" stopIfTrue="1" operator="notEqual">
      <formula>0</formula>
    </cfRule>
  </conditionalFormatting>
  <conditionalFormatting sqref="G67">
    <cfRule type="cellIs" dxfId="62" priority="90" stopIfTrue="1" operator="notEqual">
      <formula>0</formula>
    </cfRule>
  </conditionalFormatting>
  <conditionalFormatting sqref="G89">
    <cfRule type="cellIs" dxfId="61" priority="88" stopIfTrue="1" operator="notEqual">
      <formula>0</formula>
    </cfRule>
  </conditionalFormatting>
  <conditionalFormatting sqref="G107">
    <cfRule type="cellIs" dxfId="60" priority="87" stopIfTrue="1" operator="notEqual">
      <formula>0</formula>
    </cfRule>
  </conditionalFormatting>
  <conditionalFormatting sqref="G120">
    <cfRule type="cellIs" dxfId="59" priority="86" stopIfTrue="1" operator="notEqual">
      <formula>0</formula>
    </cfRule>
  </conditionalFormatting>
  <conditionalFormatting sqref="G121">
    <cfRule type="cellIs" dxfId="58" priority="85" stopIfTrue="1" operator="notEqual">
      <formula>0</formula>
    </cfRule>
  </conditionalFormatting>
  <conditionalFormatting sqref="G136">
    <cfRule type="cellIs" dxfId="57" priority="84" stopIfTrue="1" operator="notEqual">
      <formula>0</formula>
    </cfRule>
  </conditionalFormatting>
  <conditionalFormatting sqref="G137">
    <cfRule type="cellIs" dxfId="56" priority="83" stopIfTrue="1" operator="notEqual">
      <formula>0</formula>
    </cfRule>
  </conditionalFormatting>
  <conditionalFormatting sqref="H200:H202">
    <cfRule type="cellIs" priority="79" stopIfTrue="1" operator="equal">
      <formula>";;;"</formula>
    </cfRule>
  </conditionalFormatting>
  <conditionalFormatting sqref="H200">
    <cfRule type="cellIs" dxfId="55" priority="78" stopIfTrue="1" operator="equal">
      <formula>0</formula>
    </cfRule>
  </conditionalFormatting>
  <conditionalFormatting sqref="H201">
    <cfRule type="cellIs" dxfId="54" priority="77" stopIfTrue="1" operator="equal">
      <formula>0</formula>
    </cfRule>
  </conditionalFormatting>
  <conditionalFormatting sqref="H202">
    <cfRule type="cellIs" dxfId="53" priority="76" stopIfTrue="1" operator="equal">
      <formula>0</formula>
    </cfRule>
  </conditionalFormatting>
  <conditionalFormatting sqref="H202">
    <cfRule type="cellIs" dxfId="52" priority="75" stopIfTrue="1" operator="equal">
      <formula>0</formula>
    </cfRule>
  </conditionalFormatting>
  <conditionalFormatting sqref="H200">
    <cfRule type="cellIs" dxfId="51" priority="74" stopIfTrue="1" operator="equal">
      <formula>0</formula>
    </cfRule>
  </conditionalFormatting>
  <conditionalFormatting sqref="G21">
    <cfRule type="cellIs" dxfId="50" priority="73" stopIfTrue="1" operator="notEqual">
      <formula>0</formula>
    </cfRule>
  </conditionalFormatting>
  <conditionalFormatting sqref="G7">
    <cfRule type="containsText" dxfId="49" priority="71" stopIfTrue="1" operator="containsText" text="Included in error count">
      <formula>NOT(ISERROR(SEARCH("Included in error count",G7)))</formula>
    </cfRule>
    <cfRule type="cellIs" dxfId="48" priority="72" stopIfTrue="1" operator="equal">
      <formula>1</formula>
    </cfRule>
  </conditionalFormatting>
  <conditionalFormatting sqref="G41">
    <cfRule type="containsText" dxfId="47" priority="69" stopIfTrue="1" operator="containsText" text="Included in error count">
      <formula>NOT(ISERROR(SEARCH("Included in error count",G41)))</formula>
    </cfRule>
    <cfRule type="cellIs" dxfId="46" priority="70" stopIfTrue="1" operator="equal">
      <formula>1</formula>
    </cfRule>
  </conditionalFormatting>
  <conditionalFormatting sqref="G76:G77">
    <cfRule type="containsText" dxfId="45" priority="67" stopIfTrue="1" operator="containsText" text="Included in error count">
      <formula>NOT(ISERROR(SEARCH("Included in error count",G76)))</formula>
    </cfRule>
    <cfRule type="cellIs" dxfId="44" priority="68" stopIfTrue="1" operator="equal">
      <formula>1</formula>
    </cfRule>
  </conditionalFormatting>
  <conditionalFormatting sqref="G78">
    <cfRule type="containsText" dxfId="43" priority="65" stopIfTrue="1" operator="containsText" text="Included in error count">
      <formula>NOT(ISERROR(SEARCH("Included in error count",G78)))</formula>
    </cfRule>
    <cfRule type="cellIs" dxfId="42" priority="66" stopIfTrue="1" operator="equal">
      <formula>1</formula>
    </cfRule>
  </conditionalFormatting>
  <conditionalFormatting sqref="G87">
    <cfRule type="containsText" dxfId="41" priority="61" stopIfTrue="1" operator="containsText" text="Included in error count">
      <formula>NOT(ISERROR(SEARCH("Included in error count",G87)))</formula>
    </cfRule>
    <cfRule type="cellIs" dxfId="40" priority="62" stopIfTrue="1" operator="equal">
      <formula>1</formula>
    </cfRule>
  </conditionalFormatting>
  <conditionalFormatting sqref="G109">
    <cfRule type="containsText" dxfId="39" priority="57" stopIfTrue="1" operator="containsText" text="Included in error count">
      <formula>NOT(ISERROR(SEARCH("Included in error count",G109)))</formula>
    </cfRule>
    <cfRule type="cellIs" dxfId="38" priority="58" stopIfTrue="1" operator="equal">
      <formula>1</formula>
    </cfRule>
  </conditionalFormatting>
  <conditionalFormatting sqref="G200">
    <cfRule type="containsText" dxfId="37" priority="46" stopIfTrue="1" operator="containsText" text="Included in error count">
      <formula>NOT(ISERROR(SEARCH("Included in error count",G200)))</formula>
    </cfRule>
    <cfRule type="cellIs" dxfId="36" priority="47" stopIfTrue="1" operator="equal">
      <formula>1</formula>
    </cfRule>
  </conditionalFormatting>
  <conditionalFormatting sqref="G201">
    <cfRule type="containsText" dxfId="35" priority="44" stopIfTrue="1" operator="containsText" text="Included in error count">
      <formula>NOT(ISERROR(SEARCH("Included in error count",G201)))</formula>
    </cfRule>
    <cfRule type="cellIs" dxfId="34" priority="45" stopIfTrue="1" operator="equal">
      <formula>1</formula>
    </cfRule>
  </conditionalFormatting>
  <conditionalFormatting sqref="G202">
    <cfRule type="containsText" dxfId="33" priority="42" stopIfTrue="1" operator="containsText" text="Included in error count">
      <formula>NOT(ISERROR(SEARCH("Included in error count",G202)))</formula>
    </cfRule>
    <cfRule type="cellIs" dxfId="32" priority="43" stopIfTrue="1" operator="equal">
      <formula>1</formula>
    </cfRule>
  </conditionalFormatting>
  <conditionalFormatting sqref="G125">
    <cfRule type="containsText" dxfId="31" priority="40" stopIfTrue="1" operator="containsText" text="Included in error count">
      <formula>NOT(ISERROR(SEARCH("Included in error count",G125)))</formula>
    </cfRule>
    <cfRule type="cellIs" dxfId="3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45"/>
  <sheetViews>
    <sheetView showGridLines="0" zoomScale="58" zoomScaleNormal="58" workbookViewId="0">
      <selection activeCell="G11" sqref="G11"/>
    </sheetView>
  </sheetViews>
  <sheetFormatPr defaultColWidth="9.109375" defaultRowHeight="14.4" x14ac:dyDescent="0.3"/>
  <cols>
    <col min="1" max="1" width="6.21875" style="567" customWidth="1"/>
    <col min="2" max="2" width="44.5546875" style="567" customWidth="1"/>
    <col min="3" max="3" width="17.109375" style="567" customWidth="1"/>
    <col min="4" max="4" width="19" style="567" customWidth="1"/>
    <col min="5" max="5" width="15.77734375" style="567" customWidth="1"/>
    <col min="6" max="6" width="20.77734375" style="567" customWidth="1"/>
    <col min="7" max="7" width="21.77734375" style="567" customWidth="1"/>
    <col min="8" max="8" width="77.5546875" style="567" customWidth="1"/>
    <col min="9" max="9" width="84.5546875" style="568" customWidth="1"/>
    <col min="10" max="10" width="46.109375" style="568" customWidth="1"/>
    <col min="11" max="11" width="9.109375" style="763" hidden="1" customWidth="1"/>
    <col min="12" max="12" width="36.88671875" style="736" hidden="1" customWidth="1"/>
    <col min="13" max="14" width="15.6640625" style="736" hidden="1" customWidth="1"/>
    <col min="15" max="15" width="21" style="736" hidden="1" customWidth="1"/>
    <col min="16" max="16" width="11.109375" style="737" customWidth="1"/>
    <col min="17" max="18" width="9.109375" style="738" customWidth="1"/>
    <col min="19" max="59" width="9.109375" style="738"/>
    <col min="60" max="16384" width="9.109375" style="567"/>
  </cols>
  <sheetData>
    <row r="1" spans="1:78" ht="40.5" customHeight="1" thickBot="1" x14ac:dyDescent="0.35">
      <c r="A1" s="658"/>
      <c r="B1" s="1000" t="s">
        <v>1623</v>
      </c>
      <c r="C1" s="1000"/>
      <c r="D1" s="1000"/>
      <c r="E1" s="1000"/>
      <c r="F1" s="1000"/>
      <c r="G1" s="1000"/>
      <c r="H1" s="1001"/>
      <c r="I1" s="998"/>
      <c r="J1" s="999"/>
      <c r="K1" s="735"/>
    </row>
    <row r="2" spans="1:78" ht="72" customHeight="1" thickBot="1" x14ac:dyDescent="0.35">
      <c r="A2" s="659"/>
      <c r="B2" s="1002" t="s">
        <v>1624</v>
      </c>
      <c r="C2" s="1003"/>
      <c r="D2" s="1003"/>
      <c r="E2" s="1003"/>
      <c r="F2" s="1003"/>
      <c r="G2" s="1003"/>
      <c r="H2" s="1004"/>
      <c r="I2" s="1017" t="s">
        <v>1625</v>
      </c>
      <c r="J2" s="1020" t="s">
        <v>2067</v>
      </c>
      <c r="K2" s="739"/>
    </row>
    <row r="3" spans="1:78" ht="15" customHeight="1" thickBot="1" x14ac:dyDescent="0.35">
      <c r="A3" s="660"/>
      <c r="B3" s="661"/>
      <c r="C3" s="662"/>
      <c r="D3" s="662"/>
      <c r="E3" s="662"/>
      <c r="F3" s="662"/>
      <c r="G3" s="663"/>
      <c r="H3" s="734"/>
      <c r="I3" s="1018"/>
      <c r="J3" s="1021"/>
      <c r="K3" s="739"/>
    </row>
    <row r="4" spans="1:78" ht="21.75" customHeight="1" thickBot="1" x14ac:dyDescent="0.35">
      <c r="A4" s="664"/>
      <c r="B4" s="665" t="s">
        <v>623</v>
      </c>
      <c r="C4" s="1005" t="str">
        <f>'Unit Data from Audit Worksheet'!D2</f>
        <v>Select Unit Name from Drop Down List</v>
      </c>
      <c r="D4" s="1006"/>
      <c r="E4" s="1007"/>
      <c r="F4" s="1008" t="s">
        <v>1626</v>
      </c>
      <c r="G4" s="1009"/>
      <c r="H4" s="1012" t="s">
        <v>2064</v>
      </c>
      <c r="I4" s="1018"/>
      <c r="J4" s="1021"/>
      <c r="K4" s="740"/>
      <c r="L4" s="741"/>
    </row>
    <row r="5" spans="1:78" ht="21.6" thickBot="1" x14ac:dyDescent="0.35">
      <c r="A5" s="666"/>
      <c r="B5" s="667" t="s">
        <v>600</v>
      </c>
      <c r="C5" s="1014" t="e">
        <f>'Unit Data from Audit Worksheet'!D3</f>
        <v>#N/A</v>
      </c>
      <c r="D5" s="1015"/>
      <c r="E5" s="1016"/>
      <c r="F5" s="1010"/>
      <c r="G5" s="1011"/>
      <c r="H5" s="1013"/>
      <c r="I5" s="1018"/>
      <c r="J5" s="1021"/>
      <c r="K5" s="742"/>
      <c r="L5" s="743" t="s">
        <v>612</v>
      </c>
    </row>
    <row r="6" spans="1:78" ht="18.75" customHeight="1" x14ac:dyDescent="0.3">
      <c r="A6" s="660"/>
      <c r="B6" s="1027" t="s">
        <v>2003</v>
      </c>
      <c r="C6" s="1027"/>
      <c r="D6" s="1027"/>
      <c r="E6" s="1027"/>
      <c r="F6" s="1027"/>
      <c r="G6" s="1027"/>
      <c r="H6" s="1028"/>
      <c r="I6" s="1018"/>
      <c r="J6" s="1021"/>
      <c r="K6" s="742"/>
      <c r="L6" s="743"/>
    </row>
    <row r="7" spans="1:78" ht="116.25" customHeight="1" thickBot="1" x14ac:dyDescent="0.35">
      <c r="A7" s="668"/>
      <c r="B7" s="1029"/>
      <c r="C7" s="1029"/>
      <c r="D7" s="1029"/>
      <c r="E7" s="1029"/>
      <c r="F7" s="1029"/>
      <c r="G7" s="1029"/>
      <c r="H7" s="1030"/>
      <c r="I7" s="1019"/>
      <c r="J7" s="1022"/>
      <c r="K7" s="742"/>
      <c r="L7" s="743"/>
    </row>
    <row r="8" spans="1:78" ht="185.1" customHeight="1" thickBot="1" x14ac:dyDescent="0.35">
      <c r="A8" s="669"/>
      <c r="B8" s="1042"/>
      <c r="C8" s="1042"/>
      <c r="D8" s="1042"/>
      <c r="E8" s="1042"/>
      <c r="F8" s="1042"/>
      <c r="G8" s="1043"/>
      <c r="H8" s="1031" t="s">
        <v>1629</v>
      </c>
      <c r="I8" s="589"/>
      <c r="J8" s="1023"/>
      <c r="K8" s="742"/>
      <c r="L8" s="854" t="b">
        <f>IF($L$9&gt;10000000,"25%",IF($L$9&gt;999999,"34%",IF($L$9&gt;99999,"71%",IF($L$9&gt;1,"100%"))))</f>
        <v>0</v>
      </c>
      <c r="N8" s="917"/>
    </row>
    <row r="9" spans="1:78" ht="132" customHeight="1" thickBot="1" x14ac:dyDescent="0.35">
      <c r="A9" s="669"/>
      <c r="B9" s="1044"/>
      <c r="C9" s="1044"/>
      <c r="D9" s="1044"/>
      <c r="E9" s="1044"/>
      <c r="F9" s="1044"/>
      <c r="G9" s="1045"/>
      <c r="H9" s="1032"/>
      <c r="I9" s="589"/>
      <c r="J9" s="1024"/>
      <c r="K9" s="742"/>
      <c r="L9" s="854">
        <f>Import!L59+Import!L65+Import!L62-Import!L63-Import!L64-Import!L60</f>
        <v>0</v>
      </c>
      <c r="N9" s="917"/>
    </row>
    <row r="10" spans="1:78" ht="27.75" customHeight="1" thickBot="1" x14ac:dyDescent="0.35">
      <c r="A10" s="582"/>
      <c r="B10" s="1026" t="s">
        <v>991</v>
      </c>
      <c r="C10" s="1046"/>
      <c r="D10" s="1046"/>
      <c r="E10" s="1046"/>
      <c r="F10" s="570" t="s">
        <v>788</v>
      </c>
      <c r="G10" s="570" t="s">
        <v>992</v>
      </c>
      <c r="H10" s="671"/>
      <c r="I10" s="571"/>
      <c r="J10" s="672"/>
      <c r="K10" s="744"/>
      <c r="L10" s="736">
        <v>2020</v>
      </c>
      <c r="M10" s="741">
        <v>2021</v>
      </c>
      <c r="N10" s="736">
        <v>2022</v>
      </c>
      <c r="O10" s="745"/>
      <c r="P10" s="746"/>
    </row>
    <row r="11" spans="1:78" ht="246" customHeight="1" thickBot="1" x14ac:dyDescent="0.35">
      <c r="A11" s="669" t="s">
        <v>1627</v>
      </c>
      <c r="B11" s="1047"/>
      <c r="C11" s="1048"/>
      <c r="D11" s="1048"/>
      <c r="E11" s="1049"/>
      <c r="F11" s="572" t="b">
        <f>IF($L$9&gt;10000000,"25% -- Average of similar units is 46%",IF($L$9&gt;999999,"34% -- Average of similar units is 63%",IF($L$9&gt;99999,"71% -- Average of similar units is 132%",IF($L$9&gt;1,"100 %-- Average of similar units is 260%"))))</f>
        <v>0</v>
      </c>
      <c r="G11" s="856" t="str">
        <f>N11</f>
        <v/>
      </c>
      <c r="H11" s="673" t="s">
        <v>2015</v>
      </c>
      <c r="I11" s="597" t="s">
        <v>2150</v>
      </c>
      <c r="J11" s="674"/>
      <c r="K11" s="742"/>
      <c r="L11" s="702" t="e">
        <f>HLOOKUP($C$5,'PY2 Data(H)'!$D$2:$CQ$399,273,FALSE)</f>
        <v>#N/A</v>
      </c>
      <c r="M11" s="702" t="e">
        <f>HLOOKUP($C$5,'PY1 Data(H)'!$F$2:$CR$399,295,FALSE)</f>
        <v>#N/A</v>
      </c>
      <c r="N11" s="702" t="str">
        <f>IFERROR((Import!L38+Import!L39-Import!L43-Import!L44-Import!L193-Import!L48+Import!L69)/(Import!L59+Import!L65+Import!L62-Import!L63-Import!L64-Import!L60),"")</f>
        <v/>
      </c>
      <c r="O11" s="857" t="e">
        <f>IF(N11&lt;VALUE(L8),1,0)</f>
        <v>#VALUE!</v>
      </c>
      <c r="P11" s="746"/>
    </row>
    <row r="12" spans="1:78" ht="27.75" customHeight="1" thickBot="1" x14ac:dyDescent="0.35">
      <c r="A12" s="669"/>
      <c r="B12" s="1026" t="s">
        <v>991</v>
      </c>
      <c r="C12" s="1046"/>
      <c r="D12" s="1046"/>
      <c r="E12" s="1046"/>
      <c r="F12" s="570" t="s">
        <v>788</v>
      </c>
      <c r="G12" s="570" t="s">
        <v>992</v>
      </c>
      <c r="H12" s="824"/>
      <c r="I12" s="597"/>
      <c r="J12" s="674"/>
      <c r="K12" s="742"/>
      <c r="L12" s="702"/>
      <c r="M12" s="702"/>
      <c r="N12" s="702"/>
      <c r="P12" s="746"/>
    </row>
    <row r="13" spans="1:78" ht="95.25" customHeight="1" thickBot="1" x14ac:dyDescent="0.35">
      <c r="A13" s="669" t="s">
        <v>1628</v>
      </c>
      <c r="B13" s="1050" t="s">
        <v>2069</v>
      </c>
      <c r="C13" s="1051"/>
      <c r="D13" s="1051"/>
      <c r="E13" s="1052"/>
      <c r="F13" s="572" t="s">
        <v>2056</v>
      </c>
      <c r="G13" s="855" t="str">
        <f>IF('Unit Data from Audit Worksheet'!F75="","N/A",L13)</f>
        <v>N/A</v>
      </c>
      <c r="H13" s="824" t="s">
        <v>2065</v>
      </c>
      <c r="I13" s="598" t="s">
        <v>2052</v>
      </c>
      <c r="J13" s="674"/>
      <c r="K13" s="742"/>
      <c r="L13" s="831">
        <f>'Unit Data from Audit Worksheet'!F75</f>
        <v>0</v>
      </c>
      <c r="M13" s="702"/>
      <c r="N13" s="702"/>
      <c r="O13" s="745"/>
      <c r="P13" s="746"/>
    </row>
    <row r="14" spans="1:78" ht="146.69999999999999" customHeight="1" thickBot="1" x14ac:dyDescent="0.35">
      <c r="A14" s="669" t="s">
        <v>1630</v>
      </c>
      <c r="B14" s="1050" t="s">
        <v>2057</v>
      </c>
      <c r="C14" s="1051"/>
      <c r="D14" s="1051"/>
      <c r="E14" s="1052"/>
      <c r="F14" s="572" t="s">
        <v>2054</v>
      </c>
      <c r="G14" s="825">
        <f>Import!L51</f>
        <v>0</v>
      </c>
      <c r="H14" s="824" t="s">
        <v>2055</v>
      </c>
      <c r="I14" s="598" t="s">
        <v>2076</v>
      </c>
      <c r="J14" s="674"/>
      <c r="K14" s="742"/>
      <c r="L14" s="702"/>
      <c r="M14" s="702"/>
      <c r="N14" s="702"/>
      <c r="O14" s="745"/>
      <c r="P14" s="746"/>
    </row>
    <row r="15" spans="1:78" ht="51.75" customHeight="1" thickBot="1" x14ac:dyDescent="0.35">
      <c r="A15" s="675"/>
      <c r="B15" s="1025" t="s">
        <v>1632</v>
      </c>
      <c r="C15" s="1025"/>
      <c r="D15" s="1025"/>
      <c r="E15" s="1026"/>
      <c r="F15" s="570" t="s">
        <v>788</v>
      </c>
      <c r="G15" s="570" t="s">
        <v>992</v>
      </c>
      <c r="H15" s="676" t="s">
        <v>1633</v>
      </c>
      <c r="I15" s="590"/>
      <c r="J15" s="590"/>
      <c r="K15" s="742"/>
      <c r="L15" s="747" t="e">
        <f>HLOOKUP($C$5,'PY2 Data(H)'!$D$2:$CQ$285,263,FALSE)</f>
        <v>#N/A</v>
      </c>
      <c r="M15" s="747" t="e">
        <f>HLOOKUP($C$5,'PY1 Data(H)'!$F$2:$CR$399,285,FALSE)</f>
        <v>#N/A</v>
      </c>
      <c r="N15" s="748" t="e">
        <f>Import!L232</f>
        <v>#N/A</v>
      </c>
      <c r="O15" s="749"/>
      <c r="P15" s="750"/>
      <c r="Q15" s="751"/>
      <c r="R15" s="751"/>
      <c r="S15" s="751"/>
      <c r="T15" s="751"/>
      <c r="U15" s="751"/>
      <c r="V15" s="751"/>
      <c r="W15" s="751"/>
      <c r="X15" s="751"/>
      <c r="Y15" s="751"/>
      <c r="Z15" s="751"/>
      <c r="AA15" s="751"/>
      <c r="AB15" s="751"/>
      <c r="AC15" s="751"/>
      <c r="AD15" s="751"/>
      <c r="AE15" s="751"/>
      <c r="AF15" s="751"/>
      <c r="AG15" s="751"/>
      <c r="AH15" s="751"/>
      <c r="AI15" s="751"/>
      <c r="AJ15" s="751"/>
      <c r="AK15" s="751"/>
      <c r="AL15" s="751"/>
      <c r="AM15" s="751"/>
      <c r="AN15" s="751"/>
      <c r="AO15" s="751"/>
      <c r="AP15" s="751"/>
      <c r="AQ15" s="751"/>
      <c r="AR15" s="751"/>
      <c r="AS15" s="751"/>
      <c r="AT15" s="751"/>
      <c r="AU15" s="751"/>
      <c r="AV15" s="751"/>
      <c r="AW15" s="751"/>
      <c r="AX15" s="751"/>
      <c r="AY15" s="751"/>
      <c r="AZ15" s="751"/>
      <c r="BA15" s="751"/>
      <c r="BB15" s="751"/>
      <c r="BC15" s="751"/>
      <c r="BD15" s="751"/>
      <c r="BE15" s="751"/>
      <c r="BF15" s="751"/>
      <c r="BG15" s="751"/>
      <c r="BH15" s="577"/>
      <c r="BI15" s="577"/>
      <c r="BJ15" s="577"/>
      <c r="BK15" s="577"/>
      <c r="BL15" s="577"/>
      <c r="BM15" s="577"/>
      <c r="BN15" s="577"/>
      <c r="BO15" s="577"/>
      <c r="BP15" s="577"/>
      <c r="BQ15" s="577"/>
      <c r="BR15" s="577"/>
      <c r="BS15" s="577"/>
      <c r="BT15" s="577"/>
      <c r="BU15" s="577"/>
      <c r="BV15" s="577"/>
      <c r="BW15" s="577"/>
      <c r="BX15" s="577"/>
      <c r="BY15" s="577"/>
      <c r="BZ15" s="577"/>
    </row>
    <row r="16" spans="1:78" ht="202.5" customHeight="1" thickBot="1" x14ac:dyDescent="0.35">
      <c r="A16" s="669" t="s">
        <v>1631</v>
      </c>
      <c r="B16" s="677"/>
      <c r="C16" s="578"/>
      <c r="D16" s="578"/>
      <c r="E16" s="579"/>
      <c r="F16" s="670" t="s">
        <v>601</v>
      </c>
      <c r="G16" s="580" t="e">
        <f>N16</f>
        <v>#DIV/0!</v>
      </c>
      <c r="H16" s="673" t="s">
        <v>993</v>
      </c>
      <c r="I16" s="598" t="s">
        <v>603</v>
      </c>
      <c r="J16" s="674"/>
      <c r="K16" s="742"/>
      <c r="L16" s="747" t="e">
        <f>HLOOKUP($C$5,'PY2 Data(H)'!$D$2:$CQ$285,275,FALSE)</f>
        <v>#N/A</v>
      </c>
      <c r="M16" s="747" t="e">
        <f>HLOOKUP($C$5,'PY1 Data(H)'!$F$2:$CR$399,297,FALSE)</f>
        <v>#N/A</v>
      </c>
      <c r="N16" s="748" t="e">
        <f>(+Import!L76-Import!L77-Import!L74-Import!L75)/(Import!L80-Import!L81-Import!L82-Import!L83-Import!L$84-Import!L85-Import!L79)</f>
        <v>#DIV/0!</v>
      </c>
    </row>
    <row r="17" spans="1:81" ht="27.75" customHeight="1" thickBot="1" x14ac:dyDescent="0.35">
      <c r="A17" s="582"/>
      <c r="B17" s="678" t="s">
        <v>1635</v>
      </c>
      <c r="C17" s="581">
        <v>2020</v>
      </c>
      <c r="D17" s="581">
        <v>2021</v>
      </c>
      <c r="E17" s="581">
        <v>2022</v>
      </c>
      <c r="F17" s="570" t="s">
        <v>788</v>
      </c>
      <c r="G17" s="570" t="s">
        <v>992</v>
      </c>
      <c r="H17" s="575"/>
      <c r="I17" s="590"/>
      <c r="J17" s="590"/>
      <c r="K17" s="742"/>
      <c r="L17" s="748"/>
      <c r="M17" s="748"/>
      <c r="N17" s="748"/>
    </row>
    <row r="18" spans="1:81" ht="69.599999999999994" customHeight="1" thickBot="1" x14ac:dyDescent="0.35">
      <c r="A18" s="669" t="s">
        <v>1634</v>
      </c>
      <c r="B18" s="683" t="s">
        <v>2078</v>
      </c>
      <c r="C18" s="829" t="e">
        <f>IF(L15=0,"N/A",L18)</f>
        <v>#N/A</v>
      </c>
      <c r="D18" s="829" t="e">
        <f>IF(M15=0,"N/A",M18)</f>
        <v>#N/A</v>
      </c>
      <c r="E18" s="829" t="e">
        <f>IF(N15=0,"N/A",N18)</f>
        <v>#N/A</v>
      </c>
      <c r="F18" s="572" t="s">
        <v>994</v>
      </c>
      <c r="G18" s="679" t="e">
        <f>E18</f>
        <v>#N/A</v>
      </c>
      <c r="H18" s="673" t="s">
        <v>2968</v>
      </c>
      <c r="I18" s="598" t="s">
        <v>2972</v>
      </c>
      <c r="J18" s="680"/>
      <c r="K18" s="742"/>
      <c r="L18" s="752" t="e">
        <f>HLOOKUP($C$5,'PY2 Data(H)'!$D$2:$CQ$285,276,FALSE)</f>
        <v>#N/A</v>
      </c>
      <c r="M18" s="752" t="e">
        <f>HLOOKUP($C$5,'PY1 Data(H)'!$F$2:$CR$399,298,FALSE)</f>
        <v>#N/A</v>
      </c>
      <c r="N18" s="752">
        <f>+Import!L109-Import!L111+Import!L110-Import!L140-Import!L112</f>
        <v>0</v>
      </c>
    </row>
    <row r="19" spans="1:81" ht="109.5" customHeight="1" thickBot="1" x14ac:dyDescent="0.35">
      <c r="A19" s="669" t="s">
        <v>1636</v>
      </c>
      <c r="B19" s="696" t="s">
        <v>1638</v>
      </c>
      <c r="C19" s="681" t="e">
        <f>IF(L15=0,"N/A",L19)</f>
        <v>#N/A</v>
      </c>
      <c r="D19" s="681" t="e">
        <f>IF(M15=0,"N/A",M19)</f>
        <v>#N/A</v>
      </c>
      <c r="E19" s="681" t="e">
        <f>IF(N15=0,"N/A",N19)</f>
        <v>#N/A</v>
      </c>
      <c r="F19" s="572" t="s">
        <v>938</v>
      </c>
      <c r="G19" s="682" t="e">
        <f>E19</f>
        <v>#N/A</v>
      </c>
      <c r="H19" s="673" t="s">
        <v>1639</v>
      </c>
      <c r="I19" s="598" t="s">
        <v>2978</v>
      </c>
      <c r="J19" s="973"/>
      <c r="K19" s="742"/>
      <c r="L19" s="702" t="e">
        <f>HLOOKUP($C$5,'PY2 Data(H)'!$D$2:$CQ$285,277,FALSE)</f>
        <v>#N/A</v>
      </c>
      <c r="M19" s="702" t="e">
        <f>HLOOKUP($C$5,'PY1 Data(H)'!$F$2:$CR$399,299,FALSE)</f>
        <v>#N/A</v>
      </c>
      <c r="N19" s="753" t="e">
        <f>Import!L72/(Import!L111+Import!L114-Import!L110+Import!L140)</f>
        <v>#DIV/0!</v>
      </c>
      <c r="O19" s="754"/>
    </row>
    <row r="20" spans="1:81" ht="75" customHeight="1" thickBot="1" x14ac:dyDescent="0.35">
      <c r="A20" s="669" t="s">
        <v>1637</v>
      </c>
      <c r="B20" s="1054" t="s">
        <v>1641</v>
      </c>
      <c r="C20" s="1054"/>
      <c r="D20" s="1033"/>
      <c r="E20" s="684" t="str">
        <f>IF(N20&lt;0,"Yes","No")</f>
        <v>No</v>
      </c>
      <c r="F20" s="685"/>
      <c r="G20" s="573" t="str">
        <f>E20</f>
        <v>No</v>
      </c>
      <c r="H20" s="673" t="s">
        <v>1642</v>
      </c>
      <c r="I20" s="598" t="s">
        <v>939</v>
      </c>
      <c r="J20" s="680"/>
      <c r="K20" s="742"/>
      <c r="L20" s="755"/>
      <c r="M20" s="755">
        <f>((Import!L114+Import!L111)*0.03)-Import!L118</f>
        <v>0</v>
      </c>
      <c r="N20" s="756">
        <f>M20*0.03</f>
        <v>0</v>
      </c>
    </row>
    <row r="21" spans="1:81" ht="51.75" customHeight="1" thickBot="1" x14ac:dyDescent="0.35">
      <c r="A21" s="675"/>
      <c r="B21" s="1025" t="s">
        <v>995</v>
      </c>
      <c r="C21" s="1025"/>
      <c r="D21" s="1025"/>
      <c r="E21" s="1025"/>
      <c r="F21" s="570" t="s">
        <v>788</v>
      </c>
      <c r="G21" s="570" t="s">
        <v>992</v>
      </c>
      <c r="H21" s="676" t="s">
        <v>1643</v>
      </c>
      <c r="I21" s="591"/>
      <c r="J21" s="591"/>
      <c r="K21" s="742"/>
      <c r="L21" s="747" t="e">
        <f>HLOOKUP($C$5,'PY2 Data(H)'!$D$2:$CQ$285,262,FALSE)</f>
        <v>#N/A</v>
      </c>
      <c r="M21" s="747" t="e">
        <f>HLOOKUP($C$5,'PY1 Data(H)'!$F$2:$CR$399,284,FALSE)</f>
        <v>#N/A</v>
      </c>
      <c r="N21" s="757" t="e">
        <f>Import!L231</f>
        <v>#N/A</v>
      </c>
    </row>
    <row r="22" spans="1:81" ht="202.5" customHeight="1" thickBot="1" x14ac:dyDescent="0.35">
      <c r="A22" s="669" t="s">
        <v>1640</v>
      </c>
      <c r="B22" s="1058"/>
      <c r="C22" s="1058"/>
      <c r="D22" s="1058"/>
      <c r="E22" s="1059"/>
      <c r="F22" s="572" t="s">
        <v>601</v>
      </c>
      <c r="G22" s="686" t="e">
        <f>N22</f>
        <v>#DIV/0!</v>
      </c>
      <c r="H22" s="673" t="s">
        <v>996</v>
      </c>
      <c r="I22" s="598" t="s">
        <v>613</v>
      </c>
      <c r="J22" s="687"/>
      <c r="K22" s="742"/>
      <c r="L22" s="747" t="e">
        <f>HLOOKUP($C$5,'PY2 Data(H)'!$D$2:$CQ$285,279,FALSE)</f>
        <v>#N/A</v>
      </c>
      <c r="M22" s="747" t="e">
        <f>HLOOKUP($C$5,'PY1 Data(H)'!$F$2:$CR$399,301,FALSE)</f>
        <v>#N/A</v>
      </c>
      <c r="N22" s="748" t="e">
        <f>+(Import!L94-Import!L95-Import!L93-Import!L92)/(Import!L99-Import!L100-Import!L101-Import!L102-Import!L103-Import!L104-Import!L98)</f>
        <v>#DIV/0!</v>
      </c>
    </row>
    <row r="23" spans="1:81" ht="27.75" customHeight="1" thickBot="1" x14ac:dyDescent="0.35">
      <c r="A23" s="582"/>
      <c r="B23" s="688" t="s">
        <v>1635</v>
      </c>
      <c r="C23" s="582">
        <v>2020</v>
      </c>
      <c r="D23" s="582">
        <v>2021</v>
      </c>
      <c r="E23" s="582">
        <v>2022</v>
      </c>
      <c r="F23" s="570" t="s">
        <v>788</v>
      </c>
      <c r="G23" s="570" t="s">
        <v>992</v>
      </c>
      <c r="H23" s="574"/>
      <c r="I23" s="593"/>
      <c r="J23" s="574"/>
      <c r="K23" s="742"/>
      <c r="L23" s="758"/>
      <c r="M23" s="748"/>
      <c r="N23" s="748"/>
    </row>
    <row r="24" spans="1:81" ht="71.25" customHeight="1" thickBot="1" x14ac:dyDescent="0.35">
      <c r="A24" s="669" t="s">
        <v>1644</v>
      </c>
      <c r="B24" s="683" t="s">
        <v>2078</v>
      </c>
      <c r="C24" s="830" t="e">
        <f>IF(L21=0,"N/A",L24)</f>
        <v>#N/A</v>
      </c>
      <c r="D24" s="830" t="e">
        <f>IF(M21=0,"N/A",M24)</f>
        <v>#N/A</v>
      </c>
      <c r="E24" s="830" t="e">
        <f>IF(N21=0,"N/A",N24)</f>
        <v>#N/A</v>
      </c>
      <c r="F24" s="572" t="s">
        <v>994</v>
      </c>
      <c r="G24" s="679" t="e">
        <f>E24</f>
        <v>#N/A</v>
      </c>
      <c r="H24" s="673" t="s">
        <v>2967</v>
      </c>
      <c r="I24" s="689" t="s">
        <v>2976</v>
      </c>
      <c r="J24" s="680"/>
      <c r="K24" s="742"/>
      <c r="L24" s="752" t="e">
        <f>HLOOKUP($C$5,'PY2 Data(H)'!$D$2:$CQ$285,280,FALSE)</f>
        <v>#N/A</v>
      </c>
      <c r="M24" s="752" t="e">
        <f>HLOOKUP($C$5,'PY1 Data(H)'!$F$2:$CR$399,302,FALSE)</f>
        <v>#N/A</v>
      </c>
      <c r="N24" s="759">
        <f>+Import!L125-Import!L128+Import!L127-Import!L143-Import!L129</f>
        <v>0</v>
      </c>
    </row>
    <row r="25" spans="1:81" s="180" customFormat="1" ht="102.75" customHeight="1" thickBot="1" x14ac:dyDescent="0.35">
      <c r="A25" s="669" t="s">
        <v>1645</v>
      </c>
      <c r="B25" s="696" t="s">
        <v>1638</v>
      </c>
      <c r="C25" s="681" t="e">
        <f>IF(L21=0,"N/A",L25)</f>
        <v>#N/A</v>
      </c>
      <c r="D25" s="681" t="e">
        <f>IF(M21=0,"N/A",M25)</f>
        <v>#N/A</v>
      </c>
      <c r="E25" s="681" t="e">
        <f>IF(N21=0,"N/A",N25)</f>
        <v>#N/A</v>
      </c>
      <c r="F25" s="572" t="s">
        <v>938</v>
      </c>
      <c r="G25" s="682" t="e">
        <f>E25</f>
        <v>#N/A</v>
      </c>
      <c r="H25" s="673" t="s">
        <v>1639</v>
      </c>
      <c r="I25" s="689" t="s">
        <v>2979</v>
      </c>
      <c r="J25" s="973"/>
      <c r="K25" s="742"/>
      <c r="L25" s="702" t="e">
        <f>HLOOKUP($C$5,'PY2 Data(H)'!$D$2:$CQ$285,281,FALSE)</f>
        <v>#N/A</v>
      </c>
      <c r="M25" s="702" t="e">
        <f>HLOOKUP($C$5,'PY1 Data(H)'!$F$2:$CR$399,303,FALSE)</f>
        <v>#N/A</v>
      </c>
      <c r="N25" s="753" t="e">
        <f>+Import!L90/(Import!L131+Import!L128-Import!L127+Import!L143)</f>
        <v>#DIV/0!</v>
      </c>
      <c r="O25" s="736"/>
      <c r="P25" s="737"/>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567"/>
      <c r="BI25" s="567"/>
      <c r="BJ25" s="567"/>
      <c r="BK25" s="567"/>
      <c r="BL25" s="567"/>
      <c r="BM25" s="567"/>
      <c r="BN25" s="567"/>
      <c r="BO25" s="567"/>
      <c r="BP25" s="567"/>
      <c r="BQ25" s="567"/>
      <c r="BR25" s="567"/>
      <c r="BS25" s="567"/>
      <c r="BT25" s="567"/>
      <c r="BU25" s="567"/>
      <c r="BV25" s="567"/>
      <c r="BW25" s="567"/>
      <c r="BX25" s="567"/>
      <c r="BY25" s="567"/>
      <c r="BZ25" s="567"/>
      <c r="CA25" s="567"/>
      <c r="CB25" s="567"/>
      <c r="CC25" s="567"/>
    </row>
    <row r="26" spans="1:81" s="180" customFormat="1" ht="18.600000000000001" thickBot="1" x14ac:dyDescent="0.35">
      <c r="A26" s="603"/>
      <c r="B26" s="1025" t="s">
        <v>997</v>
      </c>
      <c r="C26" s="1025"/>
      <c r="D26" s="1025"/>
      <c r="E26" s="584">
        <v>2022</v>
      </c>
      <c r="F26" s="690" t="s">
        <v>998</v>
      </c>
      <c r="G26" s="691"/>
      <c r="H26" s="583"/>
      <c r="I26" s="600"/>
      <c r="J26" s="583"/>
      <c r="K26" s="742"/>
      <c r="L26" s="736"/>
      <c r="M26" s="736"/>
      <c r="N26" s="736"/>
      <c r="O26" s="736"/>
      <c r="P26" s="737"/>
      <c r="Q26" s="738"/>
      <c r="R26" s="738"/>
      <c r="S26" s="738"/>
      <c r="T26" s="738"/>
      <c r="U26" s="738"/>
      <c r="V26" s="738"/>
      <c r="W26" s="738"/>
      <c r="X26" s="738"/>
      <c r="Y26" s="738"/>
      <c r="Z26" s="738"/>
      <c r="AA26" s="738"/>
      <c r="AB26" s="738"/>
      <c r="AC26" s="738"/>
      <c r="AD26" s="738"/>
      <c r="AE26" s="738"/>
      <c r="AF26" s="738"/>
      <c r="AG26" s="738"/>
      <c r="AH26" s="738"/>
      <c r="AI26" s="738"/>
      <c r="AJ26" s="738"/>
      <c r="AK26" s="738"/>
      <c r="AL26" s="738"/>
      <c r="AM26" s="738"/>
      <c r="AN26" s="738"/>
      <c r="AO26" s="738"/>
      <c r="AP26" s="738"/>
      <c r="AQ26" s="738"/>
      <c r="AR26" s="738"/>
      <c r="AS26" s="738"/>
      <c r="AT26" s="738"/>
      <c r="AU26" s="738"/>
      <c r="AV26" s="738"/>
      <c r="AW26" s="738"/>
      <c r="AX26" s="738"/>
      <c r="AY26" s="738"/>
      <c r="AZ26" s="738"/>
      <c r="BA26" s="738"/>
      <c r="BB26" s="738"/>
      <c r="BC26" s="738"/>
      <c r="BD26" s="738"/>
      <c r="BE26" s="738"/>
      <c r="BF26" s="738"/>
      <c r="BG26" s="738"/>
      <c r="BH26" s="567"/>
      <c r="BI26" s="567"/>
      <c r="BJ26" s="567"/>
      <c r="BK26" s="567"/>
      <c r="BL26" s="567"/>
      <c r="BM26" s="567"/>
      <c r="BN26" s="567"/>
      <c r="BO26" s="567"/>
      <c r="BP26" s="567"/>
      <c r="BQ26" s="567"/>
      <c r="BR26" s="567"/>
      <c r="BS26" s="567"/>
      <c r="BT26" s="567"/>
      <c r="BU26" s="567"/>
      <c r="BV26" s="567"/>
      <c r="BW26" s="567"/>
      <c r="BX26" s="567"/>
      <c r="BY26" s="567"/>
      <c r="BZ26" s="567"/>
      <c r="CA26" s="567"/>
      <c r="CB26" s="567"/>
      <c r="CC26" s="567"/>
    </row>
    <row r="27" spans="1:81" s="180" customFormat="1" ht="119.4" customHeight="1" thickBot="1" x14ac:dyDescent="0.35">
      <c r="A27" s="692" t="s">
        <v>1646</v>
      </c>
      <c r="B27" s="1035" t="s">
        <v>1648</v>
      </c>
      <c r="C27" s="1036"/>
      <c r="D27" s="1036"/>
      <c r="E27" s="684" t="str">
        <f>IF(Import!L223=1,"Yes",IF(Import!L223=2,"No","This question must be answered.  See cell C26 on TD"))</f>
        <v>This question must be answered.  See cell C26 on TD</v>
      </c>
      <c r="F27" s="827" t="s">
        <v>1005</v>
      </c>
      <c r="G27" s="684" t="str">
        <f>IF(E27="No","Late",E27)</f>
        <v>This question must be answered.  See cell C26 on TD</v>
      </c>
      <c r="H27" s="596" t="s">
        <v>999</v>
      </c>
      <c r="I27" s="689" t="s">
        <v>1649</v>
      </c>
      <c r="J27" s="693"/>
      <c r="K27" s="742"/>
      <c r="L27" s="736"/>
      <c r="M27" s="736"/>
      <c r="N27" s="736"/>
      <c r="O27" s="736"/>
      <c r="P27" s="737"/>
      <c r="Q27" s="738"/>
      <c r="R27" s="738"/>
      <c r="S27" s="738"/>
      <c r="T27" s="738"/>
      <c r="U27" s="738"/>
      <c r="V27" s="738"/>
      <c r="W27" s="738"/>
      <c r="X27" s="738"/>
      <c r="Y27" s="738"/>
      <c r="Z27" s="738"/>
      <c r="AA27" s="738"/>
      <c r="AB27" s="738"/>
      <c r="AC27" s="738"/>
      <c r="AD27" s="738"/>
      <c r="AE27" s="738"/>
      <c r="AF27" s="738"/>
      <c r="AG27" s="738"/>
      <c r="AH27" s="738"/>
      <c r="AI27" s="738"/>
      <c r="AJ27" s="738"/>
      <c r="AK27" s="738"/>
      <c r="AL27" s="738"/>
      <c r="AM27" s="738"/>
      <c r="AN27" s="738"/>
      <c r="AO27" s="738"/>
      <c r="AP27" s="738"/>
      <c r="AQ27" s="738"/>
      <c r="AR27" s="738"/>
      <c r="AS27" s="738"/>
      <c r="AT27" s="738"/>
      <c r="AU27" s="738"/>
      <c r="AV27" s="738"/>
      <c r="AW27" s="738"/>
      <c r="AX27" s="738"/>
      <c r="AY27" s="738"/>
      <c r="AZ27" s="738"/>
      <c r="BA27" s="738"/>
      <c r="BB27" s="738"/>
      <c r="BC27" s="738"/>
      <c r="BD27" s="738"/>
      <c r="BE27" s="738"/>
      <c r="BF27" s="738"/>
      <c r="BG27" s="738"/>
      <c r="BH27" s="567"/>
      <c r="BI27" s="567"/>
      <c r="BJ27" s="567"/>
      <c r="BK27" s="567"/>
      <c r="BL27" s="567"/>
      <c r="BM27" s="567"/>
      <c r="BN27" s="567"/>
      <c r="BO27" s="567"/>
      <c r="BP27" s="567"/>
      <c r="BQ27" s="567"/>
      <c r="BR27" s="567"/>
      <c r="BS27" s="567"/>
      <c r="BT27" s="567"/>
      <c r="BU27" s="567"/>
      <c r="BV27" s="567"/>
      <c r="BW27" s="567"/>
      <c r="BX27" s="567"/>
      <c r="BY27" s="567"/>
      <c r="BZ27" s="567"/>
      <c r="CA27" s="567"/>
      <c r="CB27" s="567"/>
      <c r="CC27" s="567"/>
    </row>
    <row r="28" spans="1:81" s="180" customFormat="1" ht="18" customHeight="1" thickBot="1" x14ac:dyDescent="0.35">
      <c r="A28" s="694"/>
      <c r="B28" s="1037"/>
      <c r="C28" s="1037"/>
      <c r="D28" s="1038"/>
      <c r="E28" s="584">
        <v>2022</v>
      </c>
      <c r="F28" s="187" t="s">
        <v>998</v>
      </c>
      <c r="G28" s="585"/>
      <c r="H28" s="585"/>
      <c r="I28" s="601"/>
      <c r="J28" s="602"/>
      <c r="K28" s="742"/>
      <c r="L28" s="736"/>
      <c r="M28" s="736"/>
      <c r="N28" s="736"/>
      <c r="O28" s="736"/>
      <c r="P28" s="737"/>
      <c r="Q28" s="738"/>
      <c r="R28" s="738"/>
      <c r="S28" s="738"/>
      <c r="T28" s="738"/>
      <c r="U28" s="738"/>
      <c r="V28" s="738"/>
      <c r="W28" s="738"/>
      <c r="X28" s="738"/>
      <c r="Y28" s="738"/>
      <c r="Z28" s="738"/>
      <c r="AA28" s="738"/>
      <c r="AB28" s="738"/>
      <c r="AC28" s="738"/>
      <c r="AD28" s="738"/>
      <c r="AE28" s="738"/>
      <c r="AF28" s="738"/>
      <c r="AG28" s="738"/>
      <c r="AH28" s="738"/>
      <c r="AI28" s="738"/>
      <c r="AJ28" s="738"/>
      <c r="AK28" s="738"/>
      <c r="AL28" s="738"/>
      <c r="AM28" s="738"/>
      <c r="AN28" s="738"/>
      <c r="AO28" s="738"/>
      <c r="AP28" s="738"/>
      <c r="AQ28" s="738"/>
      <c r="AR28" s="738"/>
      <c r="AS28" s="738"/>
      <c r="AT28" s="738"/>
      <c r="AU28" s="738"/>
      <c r="AV28" s="738"/>
      <c r="AW28" s="738"/>
      <c r="AX28" s="738"/>
      <c r="AY28" s="738"/>
      <c r="AZ28" s="738"/>
      <c r="BA28" s="738"/>
      <c r="BB28" s="738"/>
      <c r="BC28" s="738"/>
      <c r="BD28" s="738"/>
      <c r="BE28" s="738"/>
      <c r="BF28" s="738"/>
      <c r="BG28" s="738"/>
      <c r="BH28" s="567"/>
      <c r="BI28" s="567"/>
      <c r="BJ28" s="567"/>
      <c r="BK28" s="567"/>
      <c r="BL28" s="567"/>
      <c r="BM28" s="567"/>
      <c r="BN28" s="567"/>
      <c r="BO28" s="567"/>
      <c r="BP28" s="567"/>
      <c r="BQ28" s="567"/>
      <c r="BR28" s="567"/>
      <c r="BS28" s="567"/>
      <c r="BT28" s="567"/>
      <c r="BU28" s="567"/>
      <c r="BV28" s="567"/>
      <c r="BW28" s="567"/>
      <c r="BX28" s="567"/>
      <c r="BY28" s="567"/>
      <c r="BZ28" s="567"/>
      <c r="CA28" s="567"/>
      <c r="CB28" s="567"/>
      <c r="CC28" s="567"/>
    </row>
    <row r="29" spans="1:81" s="180" customFormat="1" ht="136.80000000000001" customHeight="1" thickBot="1" x14ac:dyDescent="0.35">
      <c r="A29" s="669" t="s">
        <v>1647</v>
      </c>
      <c r="B29" s="1035" t="s">
        <v>2077</v>
      </c>
      <c r="C29" s="1036"/>
      <c r="D29" s="1036"/>
      <c r="E29" s="818" t="str">
        <f>IFERROR((Import!L54-Import!L55)/Import!L55,"This question must be answered unless the unit does not levy ad valorem taxes. See cells F61 &amp; F62 on Unit Data from Audit")</f>
        <v>This question must be answered unless the unit does not levy ad valorem taxes. See cells F61 &amp; F62 on Unit Data from Audit</v>
      </c>
      <c r="F29" s="572" t="s">
        <v>602</v>
      </c>
      <c r="G29" s="819" t="str">
        <f>+E29</f>
        <v>This question must be answered unless the unit does not levy ad valorem taxes. See cells F61 &amp; F62 on Unit Data from Audit</v>
      </c>
      <c r="H29" s="673" t="s">
        <v>2004</v>
      </c>
      <c r="I29" s="689" t="s">
        <v>609</v>
      </c>
      <c r="J29" s="693"/>
      <c r="K29" s="742"/>
      <c r="L29" s="736"/>
      <c r="M29" s="736"/>
      <c r="N29" s="736"/>
      <c r="O29" s="736"/>
      <c r="P29" s="737"/>
      <c r="Q29" s="738"/>
      <c r="R29" s="738"/>
      <c r="S29" s="738"/>
      <c r="T29" s="738"/>
      <c r="U29" s="738"/>
      <c r="V29" s="738"/>
      <c r="W29" s="738"/>
      <c r="X29" s="738"/>
      <c r="Y29" s="738"/>
      <c r="Z29" s="738"/>
      <c r="AA29" s="738"/>
      <c r="AB29" s="738"/>
      <c r="AC29" s="738"/>
      <c r="AD29" s="738"/>
      <c r="AE29" s="738"/>
      <c r="AF29" s="738"/>
      <c r="AG29" s="738"/>
      <c r="AH29" s="738"/>
      <c r="AI29" s="738"/>
      <c r="AJ29" s="738"/>
      <c r="AK29" s="738"/>
      <c r="AL29" s="738"/>
      <c r="AM29" s="738"/>
      <c r="AN29" s="738"/>
      <c r="AO29" s="738"/>
      <c r="AP29" s="738"/>
      <c r="AQ29" s="738"/>
      <c r="AR29" s="738"/>
      <c r="AS29" s="738"/>
      <c r="AT29" s="738"/>
      <c r="AU29" s="738"/>
      <c r="AV29" s="738"/>
      <c r="AW29" s="738"/>
      <c r="AX29" s="738"/>
      <c r="AY29" s="738"/>
      <c r="AZ29" s="738"/>
      <c r="BA29" s="738"/>
      <c r="BB29" s="738"/>
      <c r="BC29" s="738"/>
      <c r="BD29" s="738"/>
      <c r="BE29" s="738"/>
      <c r="BF29" s="738"/>
      <c r="BG29" s="738"/>
      <c r="BH29" s="567"/>
      <c r="BI29" s="567"/>
      <c r="BJ29" s="567"/>
      <c r="BK29" s="567"/>
      <c r="BL29" s="567"/>
      <c r="BM29" s="567"/>
      <c r="BN29" s="567"/>
      <c r="BO29" s="567"/>
      <c r="BP29" s="567"/>
      <c r="BQ29" s="567"/>
      <c r="BR29" s="567"/>
      <c r="BS29" s="567"/>
      <c r="BT29" s="567"/>
      <c r="BU29" s="567"/>
      <c r="BV29" s="567"/>
      <c r="BW29" s="567"/>
      <c r="BX29" s="567"/>
      <c r="BY29" s="567"/>
      <c r="BZ29" s="567"/>
      <c r="CA29" s="567"/>
      <c r="CB29" s="567"/>
      <c r="CC29" s="567"/>
    </row>
    <row r="30" spans="1:81" s="180" customFormat="1" ht="18" customHeight="1" thickBot="1" x14ac:dyDescent="0.35">
      <c r="A30" s="695"/>
      <c r="B30" s="1037"/>
      <c r="C30" s="1037"/>
      <c r="D30" s="1038"/>
      <c r="E30" s="584">
        <v>2022</v>
      </c>
      <c r="F30" s="187" t="s">
        <v>998</v>
      </c>
      <c r="G30" s="585"/>
      <c r="H30" s="585"/>
      <c r="I30" s="601"/>
      <c r="J30" s="602"/>
      <c r="K30" s="735"/>
      <c r="L30" s="736"/>
      <c r="M30" s="736"/>
      <c r="N30" s="736"/>
      <c r="O30" s="736"/>
      <c r="P30" s="737"/>
      <c r="Q30" s="738"/>
      <c r="R30" s="738"/>
      <c r="S30" s="738"/>
      <c r="T30" s="738"/>
      <c r="U30" s="738"/>
      <c r="V30" s="738"/>
      <c r="W30" s="738"/>
      <c r="X30" s="738"/>
      <c r="Y30" s="738"/>
      <c r="Z30" s="738"/>
      <c r="AA30" s="738"/>
      <c r="AB30" s="738"/>
      <c r="AC30" s="738"/>
      <c r="AD30" s="738"/>
      <c r="AE30" s="738"/>
      <c r="AF30" s="738"/>
      <c r="AG30" s="738"/>
      <c r="AH30" s="738"/>
      <c r="AI30" s="738"/>
      <c r="AJ30" s="738"/>
      <c r="AK30" s="738"/>
      <c r="AL30" s="738"/>
      <c r="AM30" s="738"/>
      <c r="AN30" s="738"/>
      <c r="AO30" s="738"/>
      <c r="AP30" s="738"/>
      <c r="AQ30" s="738"/>
      <c r="AR30" s="738"/>
      <c r="AS30" s="738"/>
      <c r="AT30" s="738"/>
      <c r="AU30" s="738"/>
      <c r="AV30" s="738"/>
      <c r="AW30" s="738"/>
      <c r="AX30" s="738"/>
      <c r="AY30" s="738"/>
      <c r="AZ30" s="738"/>
      <c r="BA30" s="738"/>
      <c r="BB30" s="738"/>
      <c r="BC30" s="738"/>
      <c r="BD30" s="738"/>
      <c r="BE30" s="738"/>
      <c r="BF30" s="738"/>
      <c r="BG30" s="738"/>
      <c r="BH30" s="567"/>
      <c r="BI30" s="567"/>
      <c r="BJ30" s="567"/>
      <c r="BK30" s="567"/>
      <c r="BL30" s="567"/>
      <c r="BM30" s="567"/>
      <c r="BN30" s="567"/>
      <c r="BO30" s="567"/>
      <c r="BP30" s="567"/>
      <c r="BQ30" s="567"/>
      <c r="BR30" s="567"/>
      <c r="BS30" s="567"/>
      <c r="BT30" s="567"/>
      <c r="BU30" s="567"/>
      <c r="BV30" s="567"/>
      <c r="BW30" s="567"/>
      <c r="BX30" s="567"/>
      <c r="BY30" s="567"/>
      <c r="BZ30" s="567"/>
      <c r="CA30" s="567"/>
      <c r="CB30" s="567"/>
      <c r="CC30" s="567"/>
    </row>
    <row r="31" spans="1:81" s="180" customFormat="1" ht="97.5" customHeight="1" thickBot="1" x14ac:dyDescent="0.35">
      <c r="A31" s="669" t="s">
        <v>1650</v>
      </c>
      <c r="B31" s="1033" t="s">
        <v>1659</v>
      </c>
      <c r="C31" s="1034"/>
      <c r="D31" s="1034"/>
      <c r="E31" s="820" t="str">
        <f>IF(Import!L207=20,"Increase",IF(Import!L207=21,"Decrease",IF(Import!L207=22,"No Change",IF(Import!L207=23,"N/A","This question must be answered. See cell F260 on Unit Data from Audit"))))</f>
        <v>This question must be answered. See cell F260 on Unit Data from Audit</v>
      </c>
      <c r="F31" s="572" t="s">
        <v>1000</v>
      </c>
      <c r="G31" s="820" t="str">
        <f>E31</f>
        <v>This question must be answered. See cell F260 on Unit Data from Audit</v>
      </c>
      <c r="H31" s="673" t="s">
        <v>1001</v>
      </c>
      <c r="I31" s="689" t="s">
        <v>610</v>
      </c>
      <c r="J31" s="693"/>
      <c r="K31" s="760"/>
      <c r="L31" s="736"/>
      <c r="M31" s="736"/>
      <c r="N31" s="736"/>
      <c r="O31" s="736"/>
      <c r="P31" s="737"/>
      <c r="Q31" s="738"/>
      <c r="R31" s="738"/>
      <c r="S31" s="738"/>
      <c r="T31" s="738"/>
      <c r="U31" s="738"/>
      <c r="V31" s="738"/>
      <c r="W31" s="738"/>
      <c r="X31" s="738"/>
      <c r="Y31" s="738"/>
      <c r="Z31" s="738"/>
      <c r="AA31" s="738"/>
      <c r="AB31" s="738"/>
      <c r="AC31" s="738"/>
      <c r="AD31" s="738"/>
      <c r="AE31" s="738"/>
      <c r="AF31" s="738"/>
      <c r="AG31" s="738"/>
      <c r="AH31" s="738"/>
      <c r="AI31" s="738"/>
      <c r="AJ31" s="738"/>
      <c r="AK31" s="738"/>
      <c r="AL31" s="738"/>
      <c r="AM31" s="738"/>
      <c r="AN31" s="738"/>
      <c r="AO31" s="738"/>
      <c r="AP31" s="738"/>
      <c r="AQ31" s="738"/>
      <c r="AR31" s="738"/>
      <c r="AS31" s="738"/>
      <c r="AT31" s="738"/>
      <c r="AU31" s="738"/>
      <c r="AV31" s="738"/>
      <c r="AW31" s="738"/>
      <c r="AX31" s="738"/>
      <c r="AY31" s="738"/>
      <c r="AZ31" s="738"/>
      <c r="BA31" s="738"/>
      <c r="BB31" s="738"/>
      <c r="BC31" s="738"/>
      <c r="BD31" s="738"/>
      <c r="BE31" s="738"/>
      <c r="BF31" s="738"/>
      <c r="BG31" s="738"/>
      <c r="BH31" s="567"/>
      <c r="BI31" s="567"/>
      <c r="BJ31" s="567"/>
      <c r="BK31" s="567"/>
      <c r="BL31" s="567"/>
      <c r="BM31" s="567"/>
      <c r="BN31" s="567"/>
      <c r="BO31" s="567"/>
      <c r="BP31" s="567"/>
      <c r="BQ31" s="567"/>
      <c r="BR31" s="567"/>
      <c r="BS31" s="567"/>
      <c r="BT31" s="567"/>
      <c r="BU31" s="567"/>
      <c r="BV31" s="567"/>
      <c r="BW31" s="567"/>
      <c r="BX31" s="567"/>
      <c r="BY31" s="567"/>
      <c r="BZ31" s="567"/>
      <c r="CA31" s="567"/>
      <c r="CB31" s="567"/>
      <c r="CC31" s="567"/>
    </row>
    <row r="32" spans="1:81" s="180" customFormat="1" ht="18" customHeight="1" thickBot="1" x14ac:dyDescent="0.35">
      <c r="A32" s="695"/>
      <c r="B32" s="1037"/>
      <c r="C32" s="1037"/>
      <c r="D32" s="1038"/>
      <c r="E32" s="584">
        <v>2022</v>
      </c>
      <c r="F32" s="187" t="s">
        <v>998</v>
      </c>
      <c r="G32" s="585"/>
      <c r="H32" s="594"/>
      <c r="I32" s="601"/>
      <c r="J32" s="602"/>
      <c r="K32" s="761"/>
      <c r="L32" s="736"/>
      <c r="M32" s="736"/>
      <c r="N32" s="736"/>
      <c r="O32" s="736"/>
      <c r="P32" s="737"/>
      <c r="Q32" s="738"/>
      <c r="R32" s="738"/>
      <c r="S32" s="738"/>
      <c r="T32" s="738"/>
      <c r="U32" s="738"/>
      <c r="V32" s="738"/>
      <c r="W32" s="738"/>
      <c r="X32" s="738"/>
      <c r="Y32" s="738"/>
      <c r="Z32" s="738"/>
      <c r="AA32" s="738"/>
      <c r="AB32" s="738"/>
      <c r="AC32" s="738"/>
      <c r="AD32" s="738"/>
      <c r="AE32" s="738"/>
      <c r="AF32" s="738"/>
      <c r="AG32" s="738"/>
      <c r="AH32" s="738"/>
      <c r="AI32" s="738"/>
      <c r="AJ32" s="738"/>
      <c r="AK32" s="738"/>
      <c r="AL32" s="738"/>
      <c r="AM32" s="738"/>
      <c r="AN32" s="738"/>
      <c r="AO32" s="738"/>
      <c r="AP32" s="738"/>
      <c r="AQ32" s="738"/>
      <c r="AR32" s="738"/>
      <c r="AS32" s="738"/>
      <c r="AT32" s="738"/>
      <c r="AU32" s="738"/>
      <c r="AV32" s="738"/>
      <c r="AW32" s="738"/>
      <c r="AX32" s="738"/>
      <c r="AY32" s="738"/>
      <c r="AZ32" s="738"/>
      <c r="BA32" s="738"/>
      <c r="BB32" s="738"/>
      <c r="BC32" s="738"/>
      <c r="BD32" s="738"/>
      <c r="BE32" s="738"/>
      <c r="BF32" s="738"/>
      <c r="BG32" s="738"/>
      <c r="BH32" s="567"/>
      <c r="BI32" s="567"/>
      <c r="BJ32" s="567"/>
      <c r="BK32" s="567"/>
      <c r="BL32" s="567"/>
      <c r="BM32" s="567"/>
      <c r="BN32" s="567"/>
      <c r="BO32" s="567"/>
      <c r="BP32" s="567"/>
      <c r="BQ32" s="567"/>
      <c r="BR32" s="567"/>
      <c r="BS32" s="567"/>
      <c r="BT32" s="567"/>
      <c r="BU32" s="567"/>
      <c r="BV32" s="567"/>
      <c r="BW32" s="567"/>
      <c r="BX32" s="567"/>
      <c r="BY32" s="567"/>
      <c r="BZ32" s="567"/>
      <c r="CA32" s="567"/>
      <c r="CB32" s="567"/>
      <c r="CC32" s="567"/>
    </row>
    <row r="33" spans="1:81" s="180" customFormat="1" ht="78.75" customHeight="1" thickBot="1" x14ac:dyDescent="0.35">
      <c r="A33" s="669" t="s">
        <v>1651</v>
      </c>
      <c r="B33" s="1039" t="s">
        <v>2027</v>
      </c>
      <c r="C33" s="1040"/>
      <c r="D33" s="1041"/>
      <c r="E33" s="572" t="str">
        <f>IF(Import!L213=1,"Yes",IF(Import!L213=2,"No",IF(Import!L213=0,"This question must be answered.  See cell C13 on TD")))</f>
        <v>This question must be answered.  See cell C13 on TD</v>
      </c>
      <c r="F33" s="572" t="s">
        <v>611</v>
      </c>
      <c r="G33" s="572" t="str">
        <f>+E33</f>
        <v>This question must be answered.  See cell C13 on TD</v>
      </c>
      <c r="H33" s="592" t="s">
        <v>1660</v>
      </c>
      <c r="I33" s="689" t="s">
        <v>2047</v>
      </c>
      <c r="J33" s="603"/>
      <c r="K33" s="742"/>
      <c r="L33" s="736"/>
      <c r="M33" s="736"/>
      <c r="N33" s="736"/>
      <c r="O33" s="736"/>
      <c r="P33" s="737"/>
      <c r="Q33" s="738"/>
      <c r="R33" s="738"/>
      <c r="S33" s="738"/>
      <c r="T33" s="738"/>
      <c r="U33" s="738"/>
      <c r="V33" s="738"/>
      <c r="W33" s="738"/>
      <c r="X33" s="738"/>
      <c r="Y33" s="738"/>
      <c r="Z33" s="738"/>
      <c r="AA33" s="738"/>
      <c r="AB33" s="738"/>
      <c r="AC33" s="738"/>
      <c r="AD33" s="738"/>
      <c r="AE33" s="738"/>
      <c r="AF33" s="738"/>
      <c r="AG33" s="738"/>
      <c r="AH33" s="738"/>
      <c r="AI33" s="738"/>
      <c r="AJ33" s="738"/>
      <c r="AK33" s="738"/>
      <c r="AL33" s="738"/>
      <c r="AM33" s="738"/>
      <c r="AN33" s="738"/>
      <c r="AO33" s="738"/>
      <c r="AP33" s="738"/>
      <c r="AQ33" s="738"/>
      <c r="AR33" s="738"/>
      <c r="AS33" s="738"/>
      <c r="AT33" s="738"/>
      <c r="AU33" s="738"/>
      <c r="AV33" s="738"/>
      <c r="AW33" s="738"/>
      <c r="AX33" s="738"/>
      <c r="AY33" s="738"/>
      <c r="AZ33" s="738"/>
      <c r="BA33" s="738"/>
      <c r="BB33" s="738"/>
      <c r="BC33" s="738"/>
      <c r="BD33" s="738"/>
      <c r="BE33" s="738"/>
      <c r="BF33" s="738"/>
      <c r="BG33" s="738"/>
      <c r="BH33" s="567"/>
      <c r="BI33" s="567"/>
      <c r="BJ33" s="567"/>
      <c r="BK33" s="567"/>
      <c r="BL33" s="567"/>
      <c r="BM33" s="567"/>
      <c r="BN33" s="567"/>
      <c r="BO33" s="567"/>
      <c r="BP33" s="567"/>
      <c r="BQ33" s="567"/>
      <c r="BR33" s="567"/>
      <c r="BS33" s="567"/>
      <c r="BT33" s="567"/>
      <c r="BU33" s="567"/>
      <c r="BV33" s="567"/>
      <c r="BW33" s="567"/>
      <c r="BX33" s="567"/>
      <c r="BY33" s="567"/>
      <c r="BZ33" s="567"/>
      <c r="CA33" s="567"/>
      <c r="CB33" s="567"/>
      <c r="CC33" s="567"/>
    </row>
    <row r="34" spans="1:81" s="180" customFormat="1" ht="18" customHeight="1" thickBot="1" x14ac:dyDescent="0.35">
      <c r="A34" s="695"/>
      <c r="B34" s="1037"/>
      <c r="C34" s="1037"/>
      <c r="D34" s="1038"/>
      <c r="E34" s="584">
        <v>2022</v>
      </c>
      <c r="F34" s="690" t="s">
        <v>998</v>
      </c>
      <c r="G34" s="585"/>
      <c r="H34" s="585"/>
      <c r="I34" s="601"/>
      <c r="J34" s="602"/>
      <c r="K34" s="742"/>
      <c r="L34" s="736"/>
      <c r="M34" s="736"/>
      <c r="N34" s="736"/>
      <c r="O34" s="736"/>
      <c r="P34" s="737"/>
      <c r="Q34" s="738"/>
      <c r="R34" s="738"/>
      <c r="S34" s="738"/>
      <c r="T34" s="738"/>
      <c r="U34" s="738"/>
      <c r="V34" s="738"/>
      <c r="W34" s="738"/>
      <c r="X34" s="738"/>
      <c r="Y34" s="738"/>
      <c r="Z34" s="738"/>
      <c r="AA34" s="738"/>
      <c r="AB34" s="738"/>
      <c r="AC34" s="738"/>
      <c r="AD34" s="738"/>
      <c r="AE34" s="738"/>
      <c r="AF34" s="738"/>
      <c r="AG34" s="738"/>
      <c r="AH34" s="738"/>
      <c r="AI34" s="738"/>
      <c r="AJ34" s="738"/>
      <c r="AK34" s="738"/>
      <c r="AL34" s="738"/>
      <c r="AM34" s="738"/>
      <c r="AN34" s="738"/>
      <c r="AO34" s="738"/>
      <c r="AP34" s="738"/>
      <c r="AQ34" s="738"/>
      <c r="AR34" s="738"/>
      <c r="AS34" s="738"/>
      <c r="AT34" s="738"/>
      <c r="AU34" s="738"/>
      <c r="AV34" s="738"/>
      <c r="AW34" s="738"/>
      <c r="AX34" s="738"/>
      <c r="AY34" s="738"/>
      <c r="AZ34" s="738"/>
      <c r="BA34" s="738"/>
      <c r="BB34" s="738"/>
      <c r="BC34" s="738"/>
      <c r="BD34" s="738"/>
      <c r="BE34" s="738"/>
      <c r="BF34" s="738"/>
      <c r="BG34" s="738"/>
      <c r="BH34" s="567"/>
      <c r="BI34" s="567"/>
      <c r="BJ34" s="567"/>
      <c r="BK34" s="567"/>
      <c r="BL34" s="567"/>
      <c r="BM34" s="567"/>
      <c r="BN34" s="567"/>
      <c r="BO34" s="567"/>
      <c r="BP34" s="567"/>
      <c r="BQ34" s="567"/>
      <c r="BR34" s="567"/>
      <c r="BS34" s="567"/>
      <c r="BT34" s="567"/>
      <c r="BU34" s="567"/>
      <c r="BV34" s="567"/>
      <c r="BW34" s="567"/>
      <c r="BX34" s="567"/>
      <c r="BY34" s="567"/>
      <c r="BZ34" s="567"/>
      <c r="CA34" s="567"/>
      <c r="CB34" s="567"/>
      <c r="CC34" s="567"/>
    </row>
    <row r="35" spans="1:81" s="180" customFormat="1" ht="128.25" customHeight="1" thickBot="1" x14ac:dyDescent="0.35">
      <c r="A35" s="669" t="s">
        <v>2070</v>
      </c>
      <c r="B35" s="1033" t="s">
        <v>2050</v>
      </c>
      <c r="C35" s="1034"/>
      <c r="D35" s="1034"/>
      <c r="E35" s="572" t="str">
        <f>IFERROR(VLOOKUP(C5,UAL!A3:D168,4,FALSE),"Unit is not on the Unit Assistance List at this time")</f>
        <v>Unit is not on the Unit Assistance List at this time</v>
      </c>
      <c r="F35" s="697"/>
      <c r="G35" s="572" t="str">
        <f>E35</f>
        <v>Unit is not on the Unit Assistance List at this time</v>
      </c>
      <c r="H35" s="595" t="str">
        <f>IF(E35="Unit is not on the Unit Assistance List at this time","N/A-Unit is not on the Unit Assistance List.",L35)</f>
        <v>N/A-Unit is not on the Unit Assistance List.</v>
      </c>
      <c r="I35" s="828" t="s">
        <v>2051</v>
      </c>
      <c r="J35" s="693"/>
      <c r="K35" s="742"/>
      <c r="L35" s="736" t="s">
        <v>787</v>
      </c>
      <c r="M35" s="736"/>
      <c r="N35" s="736"/>
      <c r="O35" s="736"/>
      <c r="P35" s="737"/>
      <c r="Q35" s="738"/>
      <c r="R35" s="738"/>
      <c r="S35" s="738"/>
      <c r="T35" s="738"/>
      <c r="U35" s="738"/>
      <c r="V35" s="738"/>
      <c r="W35" s="738"/>
      <c r="X35" s="738"/>
      <c r="Y35" s="738"/>
      <c r="Z35" s="738"/>
      <c r="AA35" s="738"/>
      <c r="AB35" s="738"/>
      <c r="AC35" s="738"/>
      <c r="AD35" s="738"/>
      <c r="AE35" s="738"/>
      <c r="AF35" s="738"/>
      <c r="AG35" s="738"/>
      <c r="AH35" s="738"/>
      <c r="AI35" s="738"/>
      <c r="AJ35" s="738"/>
      <c r="AK35" s="738"/>
      <c r="AL35" s="738"/>
      <c r="AM35" s="738"/>
      <c r="AN35" s="738"/>
      <c r="AO35" s="738"/>
      <c r="AP35" s="738"/>
      <c r="AQ35" s="738"/>
      <c r="AR35" s="738"/>
      <c r="AS35" s="738"/>
      <c r="AT35" s="738"/>
      <c r="AU35" s="738"/>
      <c r="AV35" s="738"/>
      <c r="AW35" s="738"/>
      <c r="AX35" s="738"/>
      <c r="AY35" s="738"/>
      <c r="AZ35" s="738"/>
      <c r="BA35" s="738"/>
      <c r="BB35" s="738"/>
      <c r="BC35" s="738"/>
      <c r="BD35" s="738"/>
      <c r="BE35" s="738"/>
      <c r="BF35" s="738"/>
      <c r="BG35" s="738"/>
      <c r="BH35" s="567"/>
      <c r="BI35" s="567"/>
      <c r="BJ35" s="567"/>
      <c r="BK35" s="567"/>
      <c r="BL35" s="567"/>
      <c r="BM35" s="567"/>
      <c r="BN35" s="567"/>
      <c r="BO35" s="567"/>
      <c r="BP35" s="567"/>
      <c r="BQ35" s="567"/>
      <c r="BR35" s="567"/>
      <c r="BS35" s="567"/>
      <c r="BT35" s="567"/>
      <c r="BU35" s="567"/>
      <c r="BV35" s="567"/>
      <c r="BW35" s="567"/>
      <c r="BX35" s="567"/>
      <c r="BY35" s="567"/>
      <c r="BZ35" s="567"/>
      <c r="CA35" s="567"/>
      <c r="CB35" s="567"/>
      <c r="CC35" s="567"/>
    </row>
    <row r="36" spans="1:81" s="180" customFormat="1" ht="18" customHeight="1" thickBot="1" x14ac:dyDescent="0.35">
      <c r="A36" s="695"/>
      <c r="B36" s="1037"/>
      <c r="C36" s="1037"/>
      <c r="D36" s="1038"/>
      <c r="E36" s="584">
        <v>2022</v>
      </c>
      <c r="F36" s="187" t="s">
        <v>998</v>
      </c>
      <c r="G36" s="585"/>
      <c r="H36" s="594"/>
      <c r="I36" s="601"/>
      <c r="J36" s="602"/>
      <c r="K36" s="742"/>
      <c r="L36" s="736"/>
      <c r="M36" s="736"/>
      <c r="N36" s="736"/>
      <c r="O36" s="736"/>
      <c r="P36" s="737"/>
      <c r="Q36" s="738"/>
      <c r="R36" s="738"/>
      <c r="S36" s="738"/>
      <c r="T36" s="738"/>
      <c r="U36" s="738"/>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c r="AS36" s="738"/>
      <c r="AT36" s="738"/>
      <c r="AU36" s="738"/>
      <c r="AV36" s="738"/>
      <c r="AW36" s="738"/>
      <c r="AX36" s="738"/>
      <c r="AY36" s="738"/>
      <c r="AZ36" s="738"/>
      <c r="BA36" s="738"/>
      <c r="BB36" s="738"/>
      <c r="BC36" s="738"/>
      <c r="BD36" s="738"/>
      <c r="BE36" s="738"/>
      <c r="BF36" s="738"/>
      <c r="BG36" s="738"/>
      <c r="BH36" s="567"/>
      <c r="BI36" s="567"/>
      <c r="BJ36" s="567"/>
      <c r="BK36" s="567"/>
      <c r="BL36" s="567"/>
      <c r="BM36" s="567"/>
      <c r="BN36" s="567"/>
      <c r="BO36" s="567"/>
      <c r="BP36" s="567"/>
      <c r="BQ36" s="567"/>
      <c r="BR36" s="567"/>
      <c r="BS36" s="567"/>
      <c r="BT36" s="567"/>
      <c r="BU36" s="567"/>
      <c r="BV36" s="567"/>
      <c r="BW36" s="567"/>
      <c r="BX36" s="567"/>
      <c r="BY36" s="567"/>
      <c r="BZ36" s="567"/>
      <c r="CA36" s="567"/>
      <c r="CB36" s="567"/>
      <c r="CC36" s="567"/>
    </row>
    <row r="37" spans="1:81" s="180" customFormat="1" ht="61.5" customHeight="1" thickBot="1" x14ac:dyDescent="0.35">
      <c r="A37" s="669" t="s">
        <v>1652</v>
      </c>
      <c r="B37" s="1060" t="s">
        <v>1655</v>
      </c>
      <c r="C37" s="1060"/>
      <c r="D37" s="1035"/>
      <c r="E37" s="684" t="str">
        <f>IF(AND(Import!L211=2,Import!L212=2,Import!L214=2,AND(Import!L218&lt;=0,Import!L219&lt;=0)),"No","Yes")</f>
        <v>Yes</v>
      </c>
      <c r="F37" s="697"/>
      <c r="G37" s="684" t="str">
        <f>E37</f>
        <v>Yes</v>
      </c>
      <c r="H37" s="592" t="s">
        <v>1656</v>
      </c>
      <c r="I37" s="598" t="s">
        <v>2066</v>
      </c>
      <c r="J37" s="693"/>
      <c r="K37" s="742"/>
      <c r="L37" s="736" t="e">
        <f>IF(Import!L263=1,1,0)</f>
        <v>#N/A</v>
      </c>
      <c r="M37" s="736"/>
      <c r="N37" s="736"/>
      <c r="O37" s="736"/>
      <c r="P37" s="737"/>
      <c r="Q37" s="738"/>
      <c r="R37" s="738"/>
      <c r="S37" s="738"/>
      <c r="T37" s="738"/>
      <c r="U37" s="738"/>
      <c r="V37" s="738"/>
      <c r="W37" s="738"/>
      <c r="X37" s="738"/>
      <c r="Y37" s="738"/>
      <c r="Z37" s="738"/>
      <c r="AA37" s="738"/>
      <c r="AB37" s="738"/>
      <c r="AC37" s="738"/>
      <c r="AD37" s="738"/>
      <c r="AE37" s="738"/>
      <c r="AF37" s="738"/>
      <c r="AG37" s="738"/>
      <c r="AH37" s="738"/>
      <c r="AI37" s="738"/>
      <c r="AJ37" s="738"/>
      <c r="AK37" s="738"/>
      <c r="AL37" s="738"/>
      <c r="AM37" s="738"/>
      <c r="AN37" s="738"/>
      <c r="AO37" s="738"/>
      <c r="AP37" s="738"/>
      <c r="AQ37" s="738"/>
      <c r="AR37" s="738"/>
      <c r="AS37" s="738"/>
      <c r="AT37" s="738"/>
      <c r="AU37" s="738"/>
      <c r="AV37" s="738"/>
      <c r="AW37" s="738"/>
      <c r="AX37" s="738"/>
      <c r="AY37" s="738"/>
      <c r="AZ37" s="738"/>
      <c r="BA37" s="738"/>
      <c r="BB37" s="738"/>
      <c r="BC37" s="738"/>
      <c r="BD37" s="738"/>
      <c r="BE37" s="738"/>
      <c r="BF37" s="738"/>
      <c r="BG37" s="738"/>
      <c r="BH37" s="567"/>
      <c r="BI37" s="567"/>
      <c r="BJ37" s="567"/>
      <c r="BK37" s="567"/>
      <c r="BL37" s="567"/>
      <c r="BM37" s="567"/>
      <c r="BN37" s="567"/>
      <c r="BO37" s="567"/>
      <c r="BP37" s="567"/>
      <c r="BQ37" s="567"/>
      <c r="BR37" s="567"/>
      <c r="BS37" s="567"/>
      <c r="BT37" s="567"/>
      <c r="BU37" s="567"/>
      <c r="BV37" s="567"/>
      <c r="BW37" s="567"/>
      <c r="BX37" s="567"/>
      <c r="BY37" s="567"/>
      <c r="BZ37" s="567"/>
      <c r="CA37" s="567"/>
      <c r="CB37" s="567"/>
      <c r="CC37" s="567"/>
    </row>
    <row r="38" spans="1:81" s="180" customFormat="1" ht="61.5" customHeight="1" thickBot="1" x14ac:dyDescent="0.35">
      <c r="A38" s="669" t="s">
        <v>1653</v>
      </c>
      <c r="B38" s="1039" t="s">
        <v>2058</v>
      </c>
      <c r="C38" s="1040"/>
      <c r="D38" s="1041"/>
      <c r="E38" s="684" t="str">
        <f>IF(Import!L215=1,"Yes",IF(Import!L215=2,"No",IF(Import!L215=0,"This question must be answered.  See cell C15 on TD")))</f>
        <v>This question must be answered.  See cell C15 on TD</v>
      </c>
      <c r="F38" s="697"/>
      <c r="G38" s="684" t="str">
        <f>E38</f>
        <v>This question must be answered.  See cell C15 on TD</v>
      </c>
      <c r="H38" s="592" t="s">
        <v>2060</v>
      </c>
      <c r="I38" s="598" t="s">
        <v>2059</v>
      </c>
      <c r="J38" s="826"/>
      <c r="K38" s="742"/>
      <c r="L38" s="736"/>
      <c r="M38" s="736"/>
      <c r="N38" s="736"/>
      <c r="O38" s="736"/>
      <c r="P38" s="737"/>
      <c r="Q38" s="738"/>
      <c r="R38" s="738"/>
      <c r="S38" s="738"/>
      <c r="T38" s="738"/>
      <c r="U38" s="738"/>
      <c r="V38" s="738"/>
      <c r="W38" s="738"/>
      <c r="X38" s="738"/>
      <c r="Y38" s="738"/>
      <c r="Z38" s="738"/>
      <c r="AA38" s="738"/>
      <c r="AB38" s="738"/>
      <c r="AC38" s="738"/>
      <c r="AD38" s="738"/>
      <c r="AE38" s="738"/>
      <c r="AF38" s="738"/>
      <c r="AG38" s="738"/>
      <c r="AH38" s="738"/>
      <c r="AI38" s="738"/>
      <c r="AJ38" s="738"/>
      <c r="AK38" s="738"/>
      <c r="AL38" s="738"/>
      <c r="AM38" s="738"/>
      <c r="AN38" s="738"/>
      <c r="AO38" s="738"/>
      <c r="AP38" s="738"/>
      <c r="AQ38" s="738"/>
      <c r="AR38" s="738"/>
      <c r="AS38" s="738"/>
      <c r="AT38" s="738"/>
      <c r="AU38" s="738"/>
      <c r="AV38" s="738"/>
      <c r="AW38" s="738"/>
      <c r="AX38" s="738"/>
      <c r="AY38" s="738"/>
      <c r="AZ38" s="738"/>
      <c r="BA38" s="738"/>
      <c r="BB38" s="738"/>
      <c r="BC38" s="738"/>
      <c r="BD38" s="738"/>
      <c r="BE38" s="738"/>
      <c r="BF38" s="738"/>
      <c r="BG38" s="738"/>
      <c r="BH38" s="567"/>
      <c r="BI38" s="567"/>
      <c r="BJ38" s="567"/>
      <c r="BK38" s="567"/>
      <c r="BL38" s="567"/>
      <c r="BM38" s="567"/>
      <c r="BN38" s="567"/>
      <c r="BO38" s="567"/>
      <c r="BP38" s="567"/>
      <c r="BQ38" s="567"/>
      <c r="BR38" s="567"/>
      <c r="BS38" s="567"/>
      <c r="BT38" s="567"/>
      <c r="BU38" s="567"/>
      <c r="BV38" s="567"/>
      <c r="BW38" s="567"/>
      <c r="BX38" s="567"/>
      <c r="BY38" s="567"/>
      <c r="BZ38" s="567"/>
      <c r="CA38" s="567"/>
      <c r="CB38" s="567"/>
      <c r="CC38" s="567"/>
    </row>
    <row r="39" spans="1:81" s="180" customFormat="1" ht="18" customHeight="1" thickBot="1" x14ac:dyDescent="0.35">
      <c r="A39" s="695"/>
      <c r="B39" s="1025" t="s">
        <v>997</v>
      </c>
      <c r="C39" s="1025"/>
      <c r="D39" s="1053"/>
      <c r="E39" s="584">
        <v>2022</v>
      </c>
      <c r="F39" s="187" t="s">
        <v>998</v>
      </c>
      <c r="G39" s="586"/>
      <c r="H39" s="585"/>
      <c r="I39" s="599"/>
      <c r="J39" s="602"/>
      <c r="K39" s="742"/>
      <c r="L39" s="736"/>
      <c r="M39" s="736"/>
      <c r="N39" s="736"/>
      <c r="O39" s="736"/>
      <c r="P39" s="737"/>
      <c r="Q39" s="738"/>
      <c r="R39" s="738"/>
      <c r="S39" s="738"/>
      <c r="T39" s="738"/>
      <c r="U39" s="738"/>
      <c r="V39" s="738"/>
      <c r="W39" s="738"/>
      <c r="X39" s="738"/>
      <c r="Y39" s="738"/>
      <c r="Z39" s="738"/>
      <c r="AA39" s="738"/>
      <c r="AB39" s="738"/>
      <c r="AC39" s="738"/>
      <c r="AD39" s="738"/>
      <c r="AE39" s="738"/>
      <c r="AF39" s="738"/>
      <c r="AG39" s="738"/>
      <c r="AH39" s="738"/>
      <c r="AI39" s="738"/>
      <c r="AJ39" s="738"/>
      <c r="AK39" s="738"/>
      <c r="AL39" s="738"/>
      <c r="AM39" s="738"/>
      <c r="AN39" s="738"/>
      <c r="AO39" s="738"/>
      <c r="AP39" s="738"/>
      <c r="AQ39" s="738"/>
      <c r="AR39" s="738"/>
      <c r="AS39" s="738"/>
      <c r="AT39" s="738"/>
      <c r="AU39" s="738"/>
      <c r="AV39" s="738"/>
      <c r="AW39" s="738"/>
      <c r="AX39" s="738"/>
      <c r="AY39" s="738"/>
      <c r="AZ39" s="738"/>
      <c r="BA39" s="738"/>
      <c r="BB39" s="738"/>
      <c r="BC39" s="738"/>
      <c r="BD39" s="738"/>
      <c r="BE39" s="738"/>
      <c r="BF39" s="738"/>
      <c r="BG39" s="738"/>
      <c r="BH39" s="567"/>
      <c r="BI39" s="567"/>
      <c r="BJ39" s="567"/>
      <c r="BK39" s="567"/>
      <c r="BL39" s="567"/>
      <c r="BM39" s="567"/>
      <c r="BN39" s="567"/>
      <c r="BO39" s="567"/>
      <c r="BP39" s="567"/>
      <c r="BQ39" s="567"/>
      <c r="BR39" s="567"/>
      <c r="BS39" s="567"/>
      <c r="BT39" s="567"/>
      <c r="BU39" s="567"/>
      <c r="BV39" s="567"/>
      <c r="BW39" s="567"/>
      <c r="BX39" s="567"/>
      <c r="BY39" s="567"/>
      <c r="BZ39" s="567"/>
      <c r="CA39" s="567"/>
      <c r="CB39" s="567"/>
      <c r="CC39" s="567"/>
    </row>
    <row r="40" spans="1:81" s="180" customFormat="1" ht="73.650000000000006" customHeight="1" thickBot="1" x14ac:dyDescent="0.35">
      <c r="A40" s="669" t="s">
        <v>1654</v>
      </c>
      <c r="B40" s="1054" t="s">
        <v>1658</v>
      </c>
      <c r="C40" s="1054"/>
      <c r="D40" s="1033"/>
      <c r="E40" s="684" t="str">
        <f>IF(Import!L222=1,"Yes",IF(Import!L222=2,"No",IF(Import!L222=3,"N/A",IF(Import!L222=0,"This question must be answered.  See cell C22 on TD"))))</f>
        <v>This question must be answered.  See cell C22 on TD</v>
      </c>
      <c r="F40" s="697"/>
      <c r="G40" s="684" t="str">
        <f>E40</f>
        <v>This question must be answered.  See cell C22 on TD</v>
      </c>
      <c r="H40" s="592" t="s">
        <v>1002</v>
      </c>
      <c r="I40" s="689" t="s">
        <v>785</v>
      </c>
      <c r="J40" s="693"/>
      <c r="K40" s="742"/>
      <c r="L40" s="736"/>
      <c r="M40" s="736"/>
      <c r="N40" s="736"/>
      <c r="O40" s="736"/>
      <c r="P40" s="737"/>
      <c r="Q40" s="738"/>
      <c r="R40" s="738"/>
      <c r="S40" s="738"/>
      <c r="T40" s="738"/>
      <c r="U40" s="738"/>
      <c r="V40" s="738"/>
      <c r="W40" s="738"/>
      <c r="X40" s="738"/>
      <c r="Y40" s="738"/>
      <c r="Z40" s="738"/>
      <c r="AA40" s="738"/>
      <c r="AB40" s="738"/>
      <c r="AC40" s="738"/>
      <c r="AD40" s="738"/>
      <c r="AE40" s="738"/>
      <c r="AF40" s="738"/>
      <c r="AG40" s="738"/>
      <c r="AH40" s="738"/>
      <c r="AI40" s="738"/>
      <c r="AJ40" s="738"/>
      <c r="AK40" s="738"/>
      <c r="AL40" s="738"/>
      <c r="AM40" s="738"/>
      <c r="AN40" s="738"/>
      <c r="AO40" s="738"/>
      <c r="AP40" s="738"/>
      <c r="AQ40" s="738"/>
      <c r="AR40" s="738"/>
      <c r="AS40" s="738"/>
      <c r="AT40" s="738"/>
      <c r="AU40" s="738"/>
      <c r="AV40" s="738"/>
      <c r="AW40" s="738"/>
      <c r="AX40" s="738"/>
      <c r="AY40" s="738"/>
      <c r="AZ40" s="738"/>
      <c r="BA40" s="738"/>
      <c r="BB40" s="738"/>
      <c r="BC40" s="738"/>
      <c r="BD40" s="738"/>
      <c r="BE40" s="738"/>
      <c r="BF40" s="738"/>
      <c r="BG40" s="738"/>
      <c r="BH40" s="567"/>
      <c r="BI40" s="567"/>
      <c r="BJ40" s="567"/>
      <c r="BK40" s="567"/>
      <c r="BL40" s="567"/>
      <c r="BM40" s="567"/>
      <c r="BN40" s="567"/>
      <c r="BO40" s="567"/>
      <c r="BP40" s="567"/>
      <c r="BQ40" s="567"/>
      <c r="BR40" s="567"/>
      <c r="BS40" s="567"/>
      <c r="BT40" s="567"/>
      <c r="BU40" s="567"/>
      <c r="BV40" s="567"/>
      <c r="BW40" s="567"/>
      <c r="BX40" s="567"/>
      <c r="BY40" s="567"/>
      <c r="BZ40" s="567"/>
      <c r="CA40" s="567"/>
      <c r="CB40" s="567"/>
      <c r="CC40" s="567"/>
    </row>
    <row r="41" spans="1:81" s="180" customFormat="1" ht="18" customHeight="1" thickBot="1" x14ac:dyDescent="0.35">
      <c r="A41" s="695"/>
      <c r="B41" s="1037"/>
      <c r="C41" s="1037"/>
      <c r="D41" s="1038"/>
      <c r="E41" s="584">
        <v>2022</v>
      </c>
      <c r="F41" s="690" t="s">
        <v>998</v>
      </c>
      <c r="G41" s="585"/>
      <c r="H41" s="594"/>
      <c r="I41" s="601"/>
      <c r="J41" s="602"/>
      <c r="K41" s="742"/>
      <c r="L41" s="736"/>
      <c r="M41" s="736"/>
      <c r="N41" s="736"/>
      <c r="O41" s="736"/>
      <c r="P41" s="737"/>
      <c r="Q41" s="738"/>
      <c r="R41" s="738"/>
      <c r="S41" s="738"/>
      <c r="T41" s="738"/>
      <c r="U41" s="738"/>
      <c r="V41" s="738"/>
      <c r="W41" s="738"/>
      <c r="X41" s="738"/>
      <c r="Y41" s="738"/>
      <c r="Z41" s="738"/>
      <c r="AA41" s="738"/>
      <c r="AB41" s="738"/>
      <c r="AC41" s="738"/>
      <c r="AD41" s="738"/>
      <c r="AE41" s="738"/>
      <c r="AF41" s="738"/>
      <c r="AG41" s="738"/>
      <c r="AH41" s="738"/>
      <c r="AI41" s="738"/>
      <c r="AJ41" s="738"/>
      <c r="AK41" s="738"/>
      <c r="AL41" s="738"/>
      <c r="AM41" s="738"/>
      <c r="AN41" s="738"/>
      <c r="AO41" s="738"/>
      <c r="AP41" s="738"/>
      <c r="AQ41" s="738"/>
      <c r="AR41" s="738"/>
      <c r="AS41" s="738"/>
      <c r="AT41" s="738"/>
      <c r="AU41" s="738"/>
      <c r="AV41" s="738"/>
      <c r="AW41" s="738"/>
      <c r="AX41" s="738"/>
      <c r="AY41" s="738"/>
      <c r="AZ41" s="738"/>
      <c r="BA41" s="738"/>
      <c r="BB41" s="738"/>
      <c r="BC41" s="738"/>
      <c r="BD41" s="738"/>
      <c r="BE41" s="738"/>
      <c r="BF41" s="738"/>
      <c r="BG41" s="738"/>
      <c r="BH41" s="567"/>
      <c r="BI41" s="567"/>
      <c r="BJ41" s="567"/>
      <c r="BK41" s="567"/>
      <c r="BL41" s="567"/>
      <c r="BM41" s="567"/>
      <c r="BN41" s="567"/>
      <c r="BO41" s="567"/>
      <c r="BP41" s="567"/>
      <c r="BQ41" s="567"/>
      <c r="BR41" s="567"/>
      <c r="BS41" s="567"/>
      <c r="BT41" s="567"/>
      <c r="BU41" s="567"/>
      <c r="BV41" s="567"/>
      <c r="BW41" s="567"/>
      <c r="BX41" s="567"/>
      <c r="BY41" s="567"/>
      <c r="BZ41" s="567"/>
      <c r="CA41" s="567"/>
      <c r="CB41" s="567"/>
      <c r="CC41" s="567"/>
    </row>
    <row r="42" spans="1:81" s="180" customFormat="1" ht="130.19999999999999" customHeight="1" thickBot="1" x14ac:dyDescent="0.35">
      <c r="A42" s="669" t="s">
        <v>1657</v>
      </c>
      <c r="B42" s="1035" t="s">
        <v>2075</v>
      </c>
      <c r="C42" s="1036"/>
      <c r="D42" s="1036"/>
      <c r="E42" s="698" t="str">
        <f>IF('Electric trans'!F24="No, unit exceeds limit by:","Yes","No")</f>
        <v>No</v>
      </c>
      <c r="F42" s="697"/>
      <c r="G42" s="698" t="str">
        <f>+E42</f>
        <v>No</v>
      </c>
      <c r="H42" s="673" t="s">
        <v>2002</v>
      </c>
      <c r="I42" s="689" t="s">
        <v>2079</v>
      </c>
      <c r="J42" s="693"/>
      <c r="K42" s="742"/>
      <c r="L42" s="736"/>
      <c r="M42" s="736"/>
      <c r="N42" s="736"/>
      <c r="O42" s="736"/>
      <c r="P42" s="737"/>
      <c r="Q42" s="738"/>
      <c r="R42" s="738"/>
      <c r="S42" s="738"/>
      <c r="T42" s="738"/>
      <c r="U42" s="738"/>
      <c r="V42" s="738"/>
      <c r="W42" s="738"/>
      <c r="X42" s="738"/>
      <c r="Y42" s="738"/>
      <c r="Z42" s="738"/>
      <c r="AA42" s="738"/>
      <c r="AB42" s="738"/>
      <c r="AC42" s="738"/>
      <c r="AD42" s="738"/>
      <c r="AE42" s="738"/>
      <c r="AF42" s="738"/>
      <c r="AG42" s="738"/>
      <c r="AH42" s="738"/>
      <c r="AI42" s="738"/>
      <c r="AJ42" s="738"/>
      <c r="AK42" s="738"/>
      <c r="AL42" s="738"/>
      <c r="AM42" s="738"/>
      <c r="AN42" s="738"/>
      <c r="AO42" s="738"/>
      <c r="AP42" s="738"/>
      <c r="AQ42" s="738"/>
      <c r="AR42" s="738"/>
      <c r="AS42" s="738"/>
      <c r="AT42" s="738"/>
      <c r="AU42" s="738"/>
      <c r="AV42" s="738"/>
      <c r="AW42" s="738"/>
      <c r="AX42" s="738"/>
      <c r="AY42" s="738"/>
      <c r="AZ42" s="738"/>
      <c r="BA42" s="738"/>
      <c r="BB42" s="738"/>
      <c r="BC42" s="738"/>
      <c r="BD42" s="738"/>
      <c r="BE42" s="738"/>
      <c r="BF42" s="738"/>
      <c r="BG42" s="738"/>
      <c r="BH42" s="567"/>
      <c r="BI42" s="567"/>
      <c r="BJ42" s="567"/>
      <c r="BK42" s="567"/>
      <c r="BL42" s="567"/>
      <c r="BM42" s="567"/>
      <c r="BN42" s="567"/>
      <c r="BO42" s="567"/>
      <c r="BP42" s="567"/>
      <c r="BQ42" s="567"/>
      <c r="BR42" s="567"/>
      <c r="BS42" s="567"/>
      <c r="BT42" s="567"/>
      <c r="BU42" s="567"/>
      <c r="BV42" s="567"/>
      <c r="BW42" s="567"/>
      <c r="BX42" s="567"/>
      <c r="BY42" s="567"/>
      <c r="BZ42" s="567"/>
      <c r="CA42" s="567"/>
      <c r="CB42" s="567"/>
      <c r="CC42" s="567"/>
    </row>
    <row r="43" spans="1:81" s="180" customFormat="1" ht="18" customHeight="1" thickBot="1" x14ac:dyDescent="0.35">
      <c r="A43" s="695"/>
      <c r="B43" s="1056"/>
      <c r="C43" s="1056"/>
      <c r="D43" s="1057"/>
      <c r="E43" s="584">
        <v>2022</v>
      </c>
      <c r="F43" s="187" t="s">
        <v>998</v>
      </c>
      <c r="G43" s="586"/>
      <c r="H43" s="585"/>
      <c r="I43" s="601"/>
      <c r="J43" s="602"/>
      <c r="K43" s="742"/>
      <c r="L43" s="736"/>
      <c r="M43" s="736"/>
      <c r="N43" s="736"/>
      <c r="O43" s="736"/>
      <c r="P43" s="737"/>
      <c r="Q43" s="738"/>
      <c r="R43" s="738"/>
      <c r="S43" s="738"/>
      <c r="T43" s="738"/>
      <c r="U43" s="738"/>
      <c r="V43" s="738"/>
      <c r="W43" s="738"/>
      <c r="X43" s="738"/>
      <c r="Y43" s="738"/>
      <c r="Z43" s="738"/>
      <c r="AA43" s="738"/>
      <c r="AB43" s="738"/>
      <c r="AC43" s="738"/>
      <c r="AD43" s="738"/>
      <c r="AE43" s="738"/>
      <c r="AF43" s="738"/>
      <c r="AG43" s="738"/>
      <c r="AH43" s="738"/>
      <c r="AI43" s="738"/>
      <c r="AJ43" s="738"/>
      <c r="AK43" s="738"/>
      <c r="AL43" s="738"/>
      <c r="AM43" s="738"/>
      <c r="AN43" s="738"/>
      <c r="AO43" s="738"/>
      <c r="AP43" s="738"/>
      <c r="AQ43" s="738"/>
      <c r="AR43" s="738"/>
      <c r="AS43" s="738"/>
      <c r="AT43" s="738"/>
      <c r="AU43" s="738"/>
      <c r="AV43" s="738"/>
      <c r="AW43" s="738"/>
      <c r="AX43" s="738"/>
      <c r="AY43" s="738"/>
      <c r="AZ43" s="738"/>
      <c r="BA43" s="738"/>
      <c r="BB43" s="738"/>
      <c r="BC43" s="738"/>
      <c r="BD43" s="738"/>
      <c r="BE43" s="738"/>
      <c r="BF43" s="738"/>
      <c r="BG43" s="738"/>
      <c r="BH43" s="567"/>
      <c r="BI43" s="567"/>
      <c r="BJ43" s="567"/>
      <c r="BK43" s="567"/>
      <c r="BL43" s="567"/>
      <c r="BM43" s="567"/>
      <c r="BN43" s="567"/>
      <c r="BO43" s="567"/>
      <c r="BP43" s="567"/>
      <c r="BQ43" s="567"/>
      <c r="BR43" s="567"/>
      <c r="BS43" s="567"/>
      <c r="BT43" s="567"/>
      <c r="BU43" s="567"/>
      <c r="BV43" s="567"/>
      <c r="BW43" s="567"/>
      <c r="BX43" s="567"/>
      <c r="BY43" s="567"/>
      <c r="BZ43" s="567"/>
      <c r="CA43" s="567"/>
      <c r="CB43" s="567"/>
      <c r="CC43" s="567"/>
    </row>
    <row r="44" spans="1:81" s="180" customFormat="1" ht="99.75" customHeight="1" thickBot="1" x14ac:dyDescent="0.35">
      <c r="A44" s="669" t="s">
        <v>2061</v>
      </c>
      <c r="B44" s="1041" t="s">
        <v>2074</v>
      </c>
      <c r="C44" s="1055"/>
      <c r="D44" s="1055"/>
      <c r="E44" s="699" t="str">
        <f>IF(Import!L220&gt;0,"Yes","No")</f>
        <v>No</v>
      </c>
      <c r="F44" s="697"/>
      <c r="G44" s="684" t="str">
        <f>E44</f>
        <v>No</v>
      </c>
      <c r="H44" s="592" t="s">
        <v>1003</v>
      </c>
      <c r="I44" s="689" t="s">
        <v>2081</v>
      </c>
      <c r="J44" s="693"/>
      <c r="K44" s="742"/>
      <c r="L44" s="736">
        <f>IF(Import!L271=1,1,0)</f>
        <v>0</v>
      </c>
      <c r="M44" s="762"/>
      <c r="N44" s="736"/>
      <c r="O44" s="736"/>
      <c r="P44" s="737"/>
      <c r="Q44" s="738"/>
      <c r="R44" s="738"/>
      <c r="S44" s="738"/>
      <c r="T44" s="738"/>
      <c r="U44" s="738"/>
      <c r="V44" s="738"/>
      <c r="W44" s="738"/>
      <c r="X44" s="738"/>
      <c r="Y44" s="738"/>
      <c r="Z44" s="738"/>
      <c r="AA44" s="738"/>
      <c r="AB44" s="738"/>
      <c r="AC44" s="738"/>
      <c r="AD44" s="738"/>
      <c r="AE44" s="738"/>
      <c r="AF44" s="738"/>
      <c r="AG44" s="738"/>
      <c r="AH44" s="738"/>
      <c r="AI44" s="738"/>
      <c r="AJ44" s="738"/>
      <c r="AK44" s="738"/>
      <c r="AL44" s="738"/>
      <c r="AM44" s="738"/>
      <c r="AN44" s="738"/>
      <c r="AO44" s="738"/>
      <c r="AP44" s="738"/>
      <c r="AQ44" s="738"/>
      <c r="AR44" s="738"/>
      <c r="AS44" s="738"/>
      <c r="AT44" s="738"/>
      <c r="AU44" s="738"/>
      <c r="AV44" s="738"/>
      <c r="AW44" s="738"/>
      <c r="AX44" s="738"/>
      <c r="AY44" s="738"/>
      <c r="AZ44" s="738"/>
      <c r="BA44" s="738"/>
      <c r="BB44" s="738"/>
      <c r="BC44" s="738"/>
      <c r="BD44" s="738"/>
      <c r="BE44" s="738"/>
      <c r="BF44" s="738"/>
      <c r="BG44" s="738"/>
      <c r="BH44" s="567"/>
      <c r="BI44" s="567"/>
      <c r="BJ44" s="567"/>
      <c r="BK44" s="567"/>
      <c r="BL44" s="567"/>
      <c r="BM44" s="567"/>
      <c r="BN44" s="567"/>
      <c r="BO44" s="567"/>
      <c r="BP44" s="567"/>
      <c r="BQ44" s="567"/>
      <c r="BR44" s="567"/>
      <c r="BS44" s="567"/>
      <c r="BT44" s="567"/>
      <c r="BU44" s="567"/>
      <c r="BV44" s="567"/>
      <c r="BW44" s="567"/>
      <c r="BX44" s="567"/>
      <c r="BY44" s="567"/>
      <c r="BZ44" s="567"/>
      <c r="CA44" s="567"/>
      <c r="CB44" s="567"/>
      <c r="CC44" s="567"/>
    </row>
    <row r="45" spans="1:81" s="568" customFormat="1" x14ac:dyDescent="0.3">
      <c r="A45" s="700"/>
      <c r="B45" s="587"/>
      <c r="C45" s="587"/>
      <c r="D45" s="587"/>
      <c r="E45" s="587"/>
      <c r="F45" s="587"/>
      <c r="G45" s="587"/>
      <c r="H45" s="587"/>
      <c r="I45" s="588"/>
      <c r="J45" s="588"/>
      <c r="K45" s="763"/>
      <c r="L45" s="736"/>
      <c r="M45" s="736"/>
      <c r="N45" s="736"/>
      <c r="O45" s="736"/>
      <c r="P45" s="737"/>
      <c r="Q45" s="738"/>
      <c r="R45" s="738"/>
      <c r="S45" s="738"/>
      <c r="T45" s="738"/>
      <c r="U45" s="738"/>
      <c r="V45" s="738"/>
      <c r="W45" s="738"/>
      <c r="X45" s="738"/>
      <c r="Y45" s="738"/>
      <c r="Z45" s="738"/>
      <c r="AA45" s="738"/>
      <c r="AB45" s="738"/>
      <c r="AC45" s="738"/>
      <c r="AD45" s="738"/>
      <c r="AE45" s="738"/>
      <c r="AF45" s="738"/>
      <c r="AG45" s="738"/>
      <c r="AH45" s="738"/>
      <c r="AI45" s="738"/>
      <c r="AJ45" s="738"/>
      <c r="AK45" s="738"/>
      <c r="AL45" s="738"/>
      <c r="AM45" s="738"/>
      <c r="AN45" s="738"/>
      <c r="AO45" s="738"/>
      <c r="AP45" s="738"/>
      <c r="AQ45" s="738"/>
      <c r="AR45" s="738"/>
      <c r="AS45" s="738"/>
      <c r="AT45" s="738"/>
      <c r="AU45" s="738"/>
      <c r="AV45" s="738"/>
      <c r="AW45" s="738"/>
      <c r="AX45" s="738"/>
      <c r="AY45" s="738"/>
      <c r="AZ45" s="738"/>
      <c r="BA45" s="738"/>
      <c r="BB45" s="738"/>
      <c r="BC45" s="738"/>
      <c r="BD45" s="738"/>
      <c r="BE45" s="738"/>
      <c r="BF45" s="738"/>
      <c r="BG45" s="738"/>
      <c r="BH45" s="567"/>
      <c r="BI45" s="567"/>
      <c r="BJ45" s="567"/>
      <c r="BK45" s="567"/>
      <c r="BL45" s="567"/>
      <c r="BM45" s="567"/>
      <c r="BN45" s="567"/>
      <c r="BO45" s="567"/>
      <c r="BP45" s="567"/>
      <c r="BQ45" s="567"/>
      <c r="BR45" s="567"/>
      <c r="BS45" s="567"/>
      <c r="BT45" s="567"/>
      <c r="BU45" s="567"/>
      <c r="BV45" s="567"/>
      <c r="BW45" s="567"/>
      <c r="BX45" s="567"/>
      <c r="BY45" s="567"/>
      <c r="BZ45" s="567"/>
      <c r="CA45" s="567"/>
      <c r="CB45" s="567"/>
      <c r="CC45" s="567"/>
    </row>
  </sheetData>
  <mergeCells count="41">
    <mergeCell ref="B39:D39"/>
    <mergeCell ref="B40:D40"/>
    <mergeCell ref="B36:D36"/>
    <mergeCell ref="B14:E14"/>
    <mergeCell ref="B44:D44"/>
    <mergeCell ref="B41:D41"/>
    <mergeCell ref="B42:D42"/>
    <mergeCell ref="B43:D43"/>
    <mergeCell ref="B38:D38"/>
    <mergeCell ref="B31:D31"/>
    <mergeCell ref="B30:D30"/>
    <mergeCell ref="B20:D20"/>
    <mergeCell ref="B21:E21"/>
    <mergeCell ref="B22:E22"/>
    <mergeCell ref="B26:D26"/>
    <mergeCell ref="B37:D37"/>
    <mergeCell ref="J8:J9"/>
    <mergeCell ref="B15:E15"/>
    <mergeCell ref="B6:H7"/>
    <mergeCell ref="H8:H9"/>
    <mergeCell ref="B35:D35"/>
    <mergeCell ref="B27:D27"/>
    <mergeCell ref="B28:D28"/>
    <mergeCell ref="B29:D29"/>
    <mergeCell ref="B32:D32"/>
    <mergeCell ref="B33:D33"/>
    <mergeCell ref="B34:D34"/>
    <mergeCell ref="B8:G9"/>
    <mergeCell ref="B10:E10"/>
    <mergeCell ref="B11:E11"/>
    <mergeCell ref="B13:E13"/>
    <mergeCell ref="B12:E12"/>
    <mergeCell ref="I1:J1"/>
    <mergeCell ref="B1:H1"/>
    <mergeCell ref="B2:H2"/>
    <mergeCell ref="C4:E4"/>
    <mergeCell ref="F4:G5"/>
    <mergeCell ref="H4:H5"/>
    <mergeCell ref="C5:E5"/>
    <mergeCell ref="I2:I7"/>
    <mergeCell ref="J2:J7"/>
  </mergeCells>
  <conditionalFormatting sqref="G16">
    <cfRule type="cellIs" dxfId="29" priority="45" operator="lessThan">
      <formula>1</formula>
    </cfRule>
  </conditionalFormatting>
  <conditionalFormatting sqref="G18">
    <cfRule type="cellIs" dxfId="28" priority="44" operator="lessThan">
      <formula>0</formula>
    </cfRule>
  </conditionalFormatting>
  <conditionalFormatting sqref="G19">
    <cfRule type="cellIs" dxfId="27" priority="43" operator="lessThan">
      <formula>0.16</formula>
    </cfRule>
  </conditionalFormatting>
  <conditionalFormatting sqref="G22">
    <cfRule type="cellIs" dxfId="26" priority="42" operator="lessThan">
      <formula>1</formula>
    </cfRule>
  </conditionalFormatting>
  <conditionalFormatting sqref="G24">
    <cfRule type="cellIs" dxfId="25" priority="41" operator="lessThan">
      <formula>0</formula>
    </cfRule>
  </conditionalFormatting>
  <conditionalFormatting sqref="G25">
    <cfRule type="cellIs" dxfId="24" priority="40" operator="lessThan">
      <formula>0.16</formula>
    </cfRule>
  </conditionalFormatting>
  <conditionalFormatting sqref="G27">
    <cfRule type="cellIs" dxfId="23" priority="39" operator="equal">
      <formula>"Late"</formula>
    </cfRule>
  </conditionalFormatting>
  <conditionalFormatting sqref="G29">
    <cfRule type="cellIs" dxfId="22" priority="38" operator="lessThan">
      <formula>-0.03</formula>
    </cfRule>
  </conditionalFormatting>
  <conditionalFormatting sqref="G35">
    <cfRule type="cellIs" dxfId="21" priority="37" operator="equal">
      <formula>"Yes"</formula>
    </cfRule>
  </conditionalFormatting>
  <conditionalFormatting sqref="G37">
    <cfRule type="cellIs" dxfId="20" priority="36" operator="equal">
      <formula>"Yes"</formula>
    </cfRule>
  </conditionalFormatting>
  <conditionalFormatting sqref="G40">
    <cfRule type="cellIs" dxfId="19" priority="35" operator="equal">
      <formula>"Yes"</formula>
    </cfRule>
  </conditionalFormatting>
  <conditionalFormatting sqref="G33">
    <cfRule type="cellIs" dxfId="18" priority="34" operator="equal">
      <formula>"Yes"</formula>
    </cfRule>
  </conditionalFormatting>
  <conditionalFormatting sqref="G43">
    <cfRule type="cellIs" dxfId="17" priority="33" operator="equal">
      <formula>"Yes"</formula>
    </cfRule>
  </conditionalFormatting>
  <conditionalFormatting sqref="G42">
    <cfRule type="cellIs" dxfId="16" priority="32" operator="equal">
      <formula>"Yes"</formula>
    </cfRule>
  </conditionalFormatting>
  <conditionalFormatting sqref="G31">
    <cfRule type="cellIs" dxfId="15" priority="29" operator="equal">
      <formula>"Decrease"</formula>
    </cfRule>
  </conditionalFormatting>
  <conditionalFormatting sqref="G20">
    <cfRule type="expression" dxfId="14" priority="24">
      <formula>E20="Yes"</formula>
    </cfRule>
  </conditionalFormatting>
  <conditionalFormatting sqref="E33 G33">
    <cfRule type="containsText" dxfId="13" priority="23" operator="containsText" text="This question must be answered">
      <formula>NOT(ISERROR(SEARCH("This question must be answered",E33)))</formula>
    </cfRule>
  </conditionalFormatting>
  <conditionalFormatting sqref="E31 G31">
    <cfRule type="containsText" dxfId="12" priority="22" operator="containsText" text="This question must be answered">
      <formula>NOT(ISERROR(SEARCH("This question must be answered",E31)))</formula>
    </cfRule>
  </conditionalFormatting>
  <conditionalFormatting sqref="E29 G29">
    <cfRule type="containsText" dxfId="11" priority="21" operator="containsText" text="This question must be answered">
      <formula>NOT(ISERROR(SEARCH("This question must be answered",E29)))</formula>
    </cfRule>
  </conditionalFormatting>
  <conditionalFormatting sqref="E27 G27">
    <cfRule type="containsText" dxfId="10" priority="20" operator="containsText" text="This question must be answered">
      <formula>NOT(ISERROR(SEARCH("This question must be answered",E27)))</formula>
    </cfRule>
  </conditionalFormatting>
  <conditionalFormatting sqref="E40 G40">
    <cfRule type="containsText" dxfId="9" priority="18" operator="containsText" text="This question must be answered">
      <formula>NOT(ISERROR(SEARCH("This question must be answered",E40)))</formula>
    </cfRule>
  </conditionalFormatting>
  <conditionalFormatting sqref="G44">
    <cfRule type="cellIs" dxfId="8" priority="16" operator="equal">
      <formula>"Yes"</formula>
    </cfRule>
  </conditionalFormatting>
  <conditionalFormatting sqref="G44">
    <cfRule type="containsText" dxfId="7" priority="15" operator="containsText" text="This question must be answered">
      <formula>NOT(ISERROR(SEARCH("This question must be answered",G44)))</formula>
    </cfRule>
  </conditionalFormatting>
  <conditionalFormatting sqref="G13">
    <cfRule type="containsText" dxfId="6" priority="14" operator="containsText" text="Operations">
      <formula>NOT(ISERROR(SEARCH("Operations",G13)))</formula>
    </cfRule>
  </conditionalFormatting>
  <conditionalFormatting sqref="G14">
    <cfRule type="cellIs" dxfId="5" priority="13" operator="lessThan">
      <formula>0</formula>
    </cfRule>
  </conditionalFormatting>
  <conditionalFormatting sqref="E38">
    <cfRule type="containsText" dxfId="4" priority="12" operator="containsText" text="This question must be answered">
      <formula>NOT(ISERROR(SEARCH("This question must be answered",E38)))</formula>
    </cfRule>
  </conditionalFormatting>
  <conditionalFormatting sqref="G38">
    <cfRule type="containsText" dxfId="3" priority="10" operator="containsText" text="No">
      <formula>NOT(ISERROR(SEARCH("No",G38)))</formula>
    </cfRule>
    <cfRule type="containsText" dxfId="2" priority="11" operator="containsText" text="This question must be answered">
      <formula>NOT(ISERROR(SEARCH("This question must be answered",G38)))</formula>
    </cfRule>
  </conditionalFormatting>
  <conditionalFormatting sqref="I9">
    <cfRule type="expression" dxfId="1" priority="7">
      <formula>IF($L$9&lt;0.25,)</formula>
    </cfRule>
  </conditionalFormatting>
  <conditionalFormatting sqref="G11">
    <cfRule type="expression" dxfId="0" priority="1">
      <formula>$O$11=1</formula>
    </cfRule>
  </conditionalFormatting>
  <pageMargins left="0.25" right="0.25" top="0.05" bottom="0.25" header="0.3" footer="0.25"/>
  <pageSetup scale="60" fitToHeight="0" orientation="landscape" r:id="rId1"/>
  <headerFooter>
    <oddFooter>&amp;C&amp;12&amp;P</oddFooter>
  </headerFooter>
  <rowBreaks count="5" manualBreakCount="5">
    <brk id="11" max="7" man="1"/>
    <brk id="14" max="7" man="1"/>
    <brk id="20" max="7" man="1"/>
    <brk id="25" max="7" man="1"/>
    <brk id="38" max="7" man="1"/>
  </rowBreaks>
  <drawing r:id="rId2"/>
  <legacyDrawing r:id="rId3"/>
  <oleObjects>
    <mc:AlternateContent xmlns:mc="http://schemas.openxmlformats.org/markup-compatibility/2006">
      <mc:Choice Requires="x14">
        <oleObject progId="Excel.Sheet.12" shapeId="48129" r:id="rId4">
          <objectPr defaultSize="0" autoPict="0" r:id="rId5">
            <anchor moveWithCells="1">
              <from>
                <xdr:col>1</xdr:col>
                <xdr:colOff>289560</xdr:colOff>
                <xdr:row>7</xdr:row>
                <xdr:rowOff>99060</xdr:rowOff>
              </from>
              <to>
                <xdr:col>6</xdr:col>
                <xdr:colOff>304800</xdr:colOff>
                <xdr:row>8</xdr:row>
                <xdr:rowOff>1531620</xdr:rowOff>
              </to>
            </anchor>
          </objectPr>
        </oleObject>
      </mc:Choice>
      <mc:Fallback>
        <oleObject progId="Excel.Sheet.12" shapeId="48129"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8"/>
  <sheetViews>
    <sheetView workbookViewId="0">
      <selection activeCell="J153" sqref="J153"/>
    </sheetView>
  </sheetViews>
  <sheetFormatPr defaultColWidth="9.109375" defaultRowHeight="14.4" x14ac:dyDescent="0.3"/>
  <cols>
    <col min="1" max="1" width="9.109375" style="180"/>
    <col min="2" max="2" width="54.109375" style="180" customWidth="1"/>
    <col min="3" max="3" width="23.6640625" style="180" customWidth="1"/>
    <col min="4" max="4" width="19.6640625" style="180" customWidth="1"/>
    <col min="5" max="10" width="9.109375" style="180"/>
    <col min="11" max="11" width="54.109375" style="180" customWidth="1"/>
    <col min="12" max="16384" width="9.109375" style="180"/>
  </cols>
  <sheetData>
    <row r="1" spans="1:11" ht="43.2" x14ac:dyDescent="0.3">
      <c r="A1" s="180" t="s">
        <v>403</v>
      </c>
      <c r="B1" s="180" t="s">
        <v>484</v>
      </c>
      <c r="C1" s="184" t="s">
        <v>472</v>
      </c>
      <c r="D1" s="185" t="s">
        <v>621</v>
      </c>
      <c r="E1" s="180" t="s">
        <v>2148</v>
      </c>
    </row>
    <row r="3" spans="1:11" ht="23.4" x14ac:dyDescent="0.45">
      <c r="A3" s="180">
        <v>50002</v>
      </c>
      <c r="B3" s="180" t="s">
        <v>1661</v>
      </c>
      <c r="C3" s="180">
        <v>50</v>
      </c>
      <c r="D3" s="155" t="s">
        <v>50</v>
      </c>
      <c r="E3" s="193" t="s">
        <v>747</v>
      </c>
    </row>
    <row r="4" spans="1:11" x14ac:dyDescent="0.3">
      <c r="A4" s="180">
        <v>50006</v>
      </c>
      <c r="B4" s="180" t="s">
        <v>486</v>
      </c>
      <c r="C4" s="180">
        <v>50</v>
      </c>
      <c r="D4" s="155" t="s">
        <v>50</v>
      </c>
    </row>
    <row r="5" spans="1:11" x14ac:dyDescent="0.3">
      <c r="A5" s="180">
        <v>50008</v>
      </c>
      <c r="B5" s="180" t="s">
        <v>1667</v>
      </c>
      <c r="C5" s="180">
        <v>50</v>
      </c>
      <c r="D5" s="155" t="s">
        <v>50</v>
      </c>
    </row>
    <row r="6" spans="1:11" x14ac:dyDescent="0.3">
      <c r="A6" s="180">
        <v>50013</v>
      </c>
      <c r="B6" s="565" t="s">
        <v>488</v>
      </c>
      <c r="C6" s="180">
        <v>50</v>
      </c>
      <c r="D6" s="155" t="s">
        <v>50</v>
      </c>
      <c r="K6" s="565"/>
    </row>
    <row r="7" spans="1:11" x14ac:dyDescent="0.3">
      <c r="A7" s="180">
        <v>50016</v>
      </c>
      <c r="B7" s="565" t="s">
        <v>943</v>
      </c>
      <c r="C7" s="180">
        <v>50</v>
      </c>
      <c r="D7" s="155" t="s">
        <v>50</v>
      </c>
      <c r="K7" s="565"/>
    </row>
    <row r="8" spans="1:11" x14ac:dyDescent="0.3">
      <c r="A8" s="180">
        <v>50017</v>
      </c>
      <c r="B8" s="180" t="s">
        <v>1677</v>
      </c>
      <c r="C8" s="180">
        <v>50</v>
      </c>
      <c r="D8" s="155" t="s">
        <v>50</v>
      </c>
    </row>
    <row r="9" spans="1:11" x14ac:dyDescent="0.3">
      <c r="A9" s="180">
        <v>50019</v>
      </c>
      <c r="B9" s="565" t="s">
        <v>944</v>
      </c>
      <c r="C9" s="180">
        <v>50</v>
      </c>
      <c r="D9" s="155" t="s">
        <v>50</v>
      </c>
      <c r="K9" s="565"/>
    </row>
    <row r="10" spans="1:11" x14ac:dyDescent="0.3">
      <c r="A10" s="180">
        <v>50504</v>
      </c>
      <c r="B10" s="180" t="s">
        <v>489</v>
      </c>
      <c r="C10" s="180">
        <v>50</v>
      </c>
      <c r="D10" s="155" t="s">
        <v>50</v>
      </c>
    </row>
    <row r="11" spans="1:11" x14ac:dyDescent="0.3">
      <c r="A11" s="180">
        <v>50021</v>
      </c>
      <c r="B11" s="180" t="s">
        <v>945</v>
      </c>
      <c r="C11" s="180">
        <v>50</v>
      </c>
      <c r="D11" s="155" t="s">
        <v>50</v>
      </c>
    </row>
    <row r="12" spans="1:11" x14ac:dyDescent="0.3">
      <c r="A12" s="180">
        <v>50024</v>
      </c>
      <c r="B12" s="565" t="s">
        <v>490</v>
      </c>
      <c r="C12" s="180">
        <v>50</v>
      </c>
      <c r="D12" s="155" t="s">
        <v>50</v>
      </c>
      <c r="K12" s="565"/>
    </row>
    <row r="13" spans="1:11" x14ac:dyDescent="0.3">
      <c r="A13" s="180">
        <v>50029</v>
      </c>
      <c r="B13" s="180" t="s">
        <v>491</v>
      </c>
      <c r="C13" s="180">
        <v>50</v>
      </c>
      <c r="D13" s="155" t="s">
        <v>50</v>
      </c>
    </row>
    <row r="14" spans="1:11" x14ac:dyDescent="0.3">
      <c r="A14" s="180">
        <v>50031</v>
      </c>
      <c r="B14" s="180" t="s">
        <v>946</v>
      </c>
      <c r="C14" s="180">
        <v>50</v>
      </c>
      <c r="D14" s="155" t="s">
        <v>50</v>
      </c>
    </row>
    <row r="15" spans="1:11" x14ac:dyDescent="0.3">
      <c r="A15" s="180">
        <v>50038</v>
      </c>
      <c r="B15" s="180" t="s">
        <v>495</v>
      </c>
      <c r="C15" s="180">
        <v>50</v>
      </c>
      <c r="D15" s="155" t="s">
        <v>50</v>
      </c>
    </row>
    <row r="16" spans="1:11" x14ac:dyDescent="0.3">
      <c r="A16" s="180">
        <v>50040</v>
      </c>
      <c r="B16" s="180" t="s">
        <v>1695</v>
      </c>
      <c r="C16" s="180">
        <v>50</v>
      </c>
      <c r="D16" s="155" t="s">
        <v>50</v>
      </c>
    </row>
    <row r="17" spans="1:11" x14ac:dyDescent="0.3">
      <c r="A17" s="180">
        <v>50506</v>
      </c>
      <c r="B17" s="180" t="s">
        <v>496</v>
      </c>
      <c r="C17" s="180">
        <v>50</v>
      </c>
      <c r="D17" s="155" t="s">
        <v>50</v>
      </c>
    </row>
    <row r="18" spans="1:11" x14ac:dyDescent="0.3">
      <c r="A18" s="180">
        <v>50045</v>
      </c>
      <c r="B18" s="180" t="s">
        <v>497</v>
      </c>
      <c r="C18" s="180">
        <v>50</v>
      </c>
      <c r="D18" s="155" t="s">
        <v>50</v>
      </c>
    </row>
    <row r="19" spans="1:11" x14ac:dyDescent="0.3">
      <c r="A19" s="180">
        <v>50050</v>
      </c>
      <c r="B19" s="565" t="s">
        <v>1704</v>
      </c>
      <c r="C19" s="180">
        <v>50</v>
      </c>
      <c r="D19" s="155" t="s">
        <v>50</v>
      </c>
      <c r="K19" s="565"/>
    </row>
    <row r="20" spans="1:11" x14ac:dyDescent="0.3">
      <c r="A20" s="180">
        <v>50055</v>
      </c>
      <c r="B20" s="180" t="s">
        <v>947</v>
      </c>
      <c r="C20" s="180">
        <v>50</v>
      </c>
      <c r="D20" s="155" t="s">
        <v>50</v>
      </c>
    </row>
    <row r="21" spans="1:11" x14ac:dyDescent="0.3">
      <c r="A21" s="180">
        <v>50062</v>
      </c>
      <c r="B21" s="180" t="s">
        <v>1717</v>
      </c>
      <c r="C21" s="180">
        <v>50</v>
      </c>
      <c r="D21" s="155" t="s">
        <v>50</v>
      </c>
    </row>
    <row r="22" spans="1:11" x14ac:dyDescent="0.3">
      <c r="A22" s="180">
        <v>50063</v>
      </c>
      <c r="B22" s="180" t="s">
        <v>1718</v>
      </c>
      <c r="C22" s="180">
        <v>50</v>
      </c>
      <c r="D22" s="155" t="s">
        <v>50</v>
      </c>
    </row>
    <row r="23" spans="1:11" x14ac:dyDescent="0.3">
      <c r="A23" s="180">
        <v>50467</v>
      </c>
      <c r="B23" s="180" t="s">
        <v>500</v>
      </c>
      <c r="C23" s="180">
        <v>50</v>
      </c>
      <c r="D23" s="155" t="s">
        <v>50</v>
      </c>
    </row>
    <row r="24" spans="1:11" x14ac:dyDescent="0.3">
      <c r="A24" s="180">
        <v>50510</v>
      </c>
      <c r="B24" s="180" t="s">
        <v>501</v>
      </c>
      <c r="C24" s="180">
        <v>50</v>
      </c>
      <c r="D24" s="155" t="s">
        <v>50</v>
      </c>
    </row>
    <row r="25" spans="1:11" x14ac:dyDescent="0.3">
      <c r="A25" s="180">
        <v>50078</v>
      </c>
      <c r="B25" s="180" t="s">
        <v>949</v>
      </c>
      <c r="C25" s="180">
        <v>50</v>
      </c>
      <c r="D25" s="155" t="s">
        <v>50</v>
      </c>
    </row>
    <row r="26" spans="1:11" x14ac:dyDescent="0.3">
      <c r="A26" s="180">
        <v>50468</v>
      </c>
      <c r="B26" s="565" t="s">
        <v>951</v>
      </c>
      <c r="C26" s="180">
        <v>50</v>
      </c>
      <c r="D26" s="155" t="s">
        <v>50</v>
      </c>
      <c r="K26" s="565"/>
    </row>
    <row r="27" spans="1:11" x14ac:dyDescent="0.3">
      <c r="A27" s="180">
        <v>50086</v>
      </c>
      <c r="B27" s="180" t="s">
        <v>503</v>
      </c>
      <c r="C27" s="180">
        <v>50</v>
      </c>
      <c r="D27" s="155" t="s">
        <v>50</v>
      </c>
    </row>
    <row r="28" spans="1:11" x14ac:dyDescent="0.3">
      <c r="A28" s="180">
        <v>50087</v>
      </c>
      <c r="B28" s="180" t="s">
        <v>504</v>
      </c>
      <c r="C28" s="180">
        <v>50</v>
      </c>
      <c r="D28" s="155" t="s">
        <v>50</v>
      </c>
    </row>
    <row r="29" spans="1:11" x14ac:dyDescent="0.3">
      <c r="A29" s="180">
        <v>50091</v>
      </c>
      <c r="B29" s="565" t="s">
        <v>952</v>
      </c>
      <c r="C29" s="180">
        <v>50</v>
      </c>
      <c r="D29" s="155" t="s">
        <v>50</v>
      </c>
      <c r="K29" s="565"/>
    </row>
    <row r="30" spans="1:11" x14ac:dyDescent="0.3">
      <c r="A30" s="180">
        <v>50511</v>
      </c>
      <c r="B30" s="180" t="s">
        <v>1742</v>
      </c>
      <c r="C30" s="180">
        <v>50</v>
      </c>
      <c r="D30" s="155" t="s">
        <v>50</v>
      </c>
    </row>
    <row r="31" spans="1:11" x14ac:dyDescent="0.3">
      <c r="A31" s="180">
        <v>50095</v>
      </c>
      <c r="B31" s="180" t="s">
        <v>1747</v>
      </c>
      <c r="C31" s="180">
        <v>50</v>
      </c>
      <c r="D31" s="155" t="s">
        <v>50</v>
      </c>
    </row>
    <row r="32" spans="1:11" x14ac:dyDescent="0.3">
      <c r="A32" s="180">
        <v>50098</v>
      </c>
      <c r="B32" s="180" t="s">
        <v>953</v>
      </c>
      <c r="C32" s="180">
        <v>50</v>
      </c>
      <c r="D32" s="155" t="s">
        <v>50</v>
      </c>
    </row>
    <row r="33" spans="1:11" x14ac:dyDescent="0.3">
      <c r="A33" s="180">
        <v>50106</v>
      </c>
      <c r="B33" s="180" t="s">
        <v>506</v>
      </c>
      <c r="C33" s="180">
        <v>50</v>
      </c>
      <c r="D33" s="155" t="s">
        <v>50</v>
      </c>
    </row>
    <row r="34" spans="1:11" x14ac:dyDescent="0.3">
      <c r="A34" s="180">
        <v>50461</v>
      </c>
      <c r="B34" s="180" t="s">
        <v>1761</v>
      </c>
      <c r="C34" s="180">
        <v>50</v>
      </c>
      <c r="D34" s="155" t="s">
        <v>50</v>
      </c>
    </row>
    <row r="35" spans="1:11" x14ac:dyDescent="0.3">
      <c r="A35" s="180">
        <v>50116</v>
      </c>
      <c r="B35" s="180" t="s">
        <v>955</v>
      </c>
      <c r="C35" s="180">
        <v>50</v>
      </c>
      <c r="D35" s="155" t="s">
        <v>50</v>
      </c>
    </row>
    <row r="36" spans="1:11" x14ac:dyDescent="0.3">
      <c r="A36" s="180">
        <v>50117</v>
      </c>
      <c r="B36" s="180" t="s">
        <v>1766</v>
      </c>
      <c r="C36" s="180">
        <v>50</v>
      </c>
      <c r="D36" s="155" t="s">
        <v>50</v>
      </c>
    </row>
    <row r="37" spans="1:11" x14ac:dyDescent="0.3">
      <c r="A37" s="180">
        <v>50121</v>
      </c>
      <c r="B37" s="565" t="s">
        <v>511</v>
      </c>
      <c r="C37" s="180">
        <v>50</v>
      </c>
      <c r="D37" s="155" t="s">
        <v>50</v>
      </c>
      <c r="K37" s="565"/>
    </row>
    <row r="38" spans="1:11" x14ac:dyDescent="0.3">
      <c r="A38" s="180">
        <v>50122</v>
      </c>
      <c r="B38" s="180" t="s">
        <v>512</v>
      </c>
      <c r="C38" s="180">
        <v>50</v>
      </c>
      <c r="D38" s="155" t="s">
        <v>50</v>
      </c>
    </row>
    <row r="39" spans="1:11" x14ac:dyDescent="0.3">
      <c r="A39" s="180">
        <v>50125</v>
      </c>
      <c r="B39" s="180" t="s">
        <v>513</v>
      </c>
      <c r="C39" s="180">
        <v>50</v>
      </c>
      <c r="D39" s="155" t="s">
        <v>50</v>
      </c>
    </row>
    <row r="40" spans="1:11" x14ac:dyDescent="0.3">
      <c r="A40" s="180">
        <v>50127</v>
      </c>
      <c r="B40" s="180" t="s">
        <v>957</v>
      </c>
      <c r="C40" s="180">
        <v>50</v>
      </c>
      <c r="D40" s="155" t="s">
        <v>50</v>
      </c>
    </row>
    <row r="41" spans="1:11" x14ac:dyDescent="0.3">
      <c r="A41" s="180">
        <v>50128</v>
      </c>
      <c r="B41" s="565" t="s">
        <v>515</v>
      </c>
      <c r="C41" s="180">
        <v>50</v>
      </c>
      <c r="D41" s="155" t="s">
        <v>50</v>
      </c>
      <c r="K41" s="565"/>
    </row>
    <row r="42" spans="1:11" x14ac:dyDescent="0.3">
      <c r="A42" s="180">
        <v>50129</v>
      </c>
      <c r="B42" s="180" t="s">
        <v>516</v>
      </c>
      <c r="C42" s="180">
        <v>50</v>
      </c>
      <c r="D42" s="155" t="s">
        <v>50</v>
      </c>
    </row>
    <row r="43" spans="1:11" x14ac:dyDescent="0.3">
      <c r="A43" s="180">
        <v>50130</v>
      </c>
      <c r="B43" s="180" t="s">
        <v>517</v>
      </c>
      <c r="C43" s="180">
        <v>50</v>
      </c>
      <c r="D43" s="155" t="s">
        <v>50</v>
      </c>
    </row>
    <row r="44" spans="1:11" x14ac:dyDescent="0.3">
      <c r="A44" s="180">
        <v>50570</v>
      </c>
      <c r="B44" s="180" t="s">
        <v>518</v>
      </c>
      <c r="C44" s="180">
        <v>50</v>
      </c>
      <c r="D44" s="155" t="s">
        <v>50</v>
      </c>
    </row>
    <row r="45" spans="1:11" x14ac:dyDescent="0.3">
      <c r="A45" s="180">
        <v>50137</v>
      </c>
      <c r="B45" s="180" t="s">
        <v>1782</v>
      </c>
      <c r="C45" s="180">
        <v>50</v>
      </c>
      <c r="D45" s="155" t="s">
        <v>50</v>
      </c>
    </row>
    <row r="46" spans="1:11" x14ac:dyDescent="0.3">
      <c r="A46" s="180">
        <v>50549</v>
      </c>
      <c r="B46" s="180" t="s">
        <v>1783</v>
      </c>
      <c r="C46" s="180">
        <v>50</v>
      </c>
      <c r="D46" s="155" t="s">
        <v>50</v>
      </c>
    </row>
    <row r="47" spans="1:11" x14ac:dyDescent="0.3">
      <c r="A47" s="180">
        <v>50141</v>
      </c>
      <c r="B47" s="180" t="s">
        <v>1787</v>
      </c>
      <c r="C47" s="180">
        <v>50</v>
      </c>
      <c r="D47" s="155" t="s">
        <v>50</v>
      </c>
    </row>
    <row r="48" spans="1:11" x14ac:dyDescent="0.3">
      <c r="A48" s="180">
        <v>50142</v>
      </c>
      <c r="B48" s="180" t="s">
        <v>520</v>
      </c>
      <c r="C48" s="180">
        <v>50</v>
      </c>
      <c r="D48" s="155" t="s">
        <v>50</v>
      </c>
    </row>
    <row r="49" spans="1:11" x14ac:dyDescent="0.3">
      <c r="A49" s="180">
        <v>50143</v>
      </c>
      <c r="B49" s="180" t="s">
        <v>521</v>
      </c>
      <c r="C49" s="180">
        <v>50</v>
      </c>
      <c r="D49" s="155" t="s">
        <v>50</v>
      </c>
    </row>
    <row r="50" spans="1:11" x14ac:dyDescent="0.3">
      <c r="A50" s="180">
        <v>50492</v>
      </c>
      <c r="B50" s="180" t="s">
        <v>1789</v>
      </c>
      <c r="C50" s="180">
        <v>50</v>
      </c>
      <c r="D50" s="155" t="s">
        <v>50</v>
      </c>
    </row>
    <row r="51" spans="1:11" x14ac:dyDescent="0.3">
      <c r="A51" s="180">
        <v>50148</v>
      </c>
      <c r="B51" s="180" t="s">
        <v>391</v>
      </c>
      <c r="C51" s="180">
        <v>50</v>
      </c>
      <c r="D51" s="155" t="s">
        <v>50</v>
      </c>
    </row>
    <row r="52" spans="1:11" x14ac:dyDescent="0.3">
      <c r="A52" s="180">
        <v>50151</v>
      </c>
      <c r="B52" s="180" t="s">
        <v>958</v>
      </c>
      <c r="C52" s="180">
        <v>50</v>
      </c>
      <c r="D52" s="155" t="s">
        <v>50</v>
      </c>
    </row>
    <row r="53" spans="1:11" x14ac:dyDescent="0.3">
      <c r="A53" s="180">
        <v>50153</v>
      </c>
      <c r="B53" s="180" t="s">
        <v>522</v>
      </c>
      <c r="C53" s="180">
        <v>50</v>
      </c>
      <c r="D53" s="155" t="s">
        <v>50</v>
      </c>
    </row>
    <row r="54" spans="1:11" x14ac:dyDescent="0.3">
      <c r="A54" s="180">
        <v>50154</v>
      </c>
      <c r="B54" s="565" t="s">
        <v>523</v>
      </c>
      <c r="C54" s="180">
        <v>50</v>
      </c>
      <c r="D54" s="155" t="s">
        <v>50</v>
      </c>
      <c r="K54" s="565"/>
    </row>
    <row r="55" spans="1:11" x14ac:dyDescent="0.3">
      <c r="A55" s="180">
        <v>50517</v>
      </c>
      <c r="B55" s="180" t="s">
        <v>959</v>
      </c>
      <c r="C55" s="180">
        <v>50</v>
      </c>
      <c r="D55" s="155" t="s">
        <v>50</v>
      </c>
    </row>
    <row r="56" spans="1:11" x14ac:dyDescent="0.3">
      <c r="A56" s="180">
        <v>50448</v>
      </c>
      <c r="B56" s="180" t="s">
        <v>524</v>
      </c>
      <c r="C56" s="180">
        <v>50</v>
      </c>
      <c r="D56" s="155" t="s">
        <v>50</v>
      </c>
    </row>
    <row r="57" spans="1:11" x14ac:dyDescent="0.3">
      <c r="A57" s="180">
        <v>50162</v>
      </c>
      <c r="B57" s="180" t="s">
        <v>1803</v>
      </c>
      <c r="C57" s="180">
        <v>50</v>
      </c>
      <c r="D57" s="155" t="s">
        <v>50</v>
      </c>
    </row>
    <row r="58" spans="1:11" x14ac:dyDescent="0.3">
      <c r="A58" s="180">
        <v>50163</v>
      </c>
      <c r="B58" s="180" t="s">
        <v>525</v>
      </c>
      <c r="C58" s="180">
        <v>50</v>
      </c>
      <c r="D58" s="155" t="s">
        <v>50</v>
      </c>
    </row>
    <row r="59" spans="1:11" x14ac:dyDescent="0.3">
      <c r="A59" s="180">
        <v>50166</v>
      </c>
      <c r="B59" s="180" t="s">
        <v>527</v>
      </c>
      <c r="C59" s="180">
        <v>50</v>
      </c>
      <c r="D59" s="155" t="s">
        <v>50</v>
      </c>
    </row>
    <row r="60" spans="1:11" x14ac:dyDescent="0.3">
      <c r="A60" s="180">
        <v>50171</v>
      </c>
      <c r="B60" s="565" t="s">
        <v>960</v>
      </c>
      <c r="C60" s="180">
        <v>50</v>
      </c>
      <c r="D60" s="155" t="s">
        <v>50</v>
      </c>
      <c r="K60" s="565"/>
    </row>
    <row r="61" spans="1:11" x14ac:dyDescent="0.3">
      <c r="A61" s="180">
        <v>50177</v>
      </c>
      <c r="B61" s="180" t="s">
        <v>962</v>
      </c>
      <c r="C61" s="180">
        <v>50</v>
      </c>
      <c r="D61" s="155" t="s">
        <v>50</v>
      </c>
    </row>
    <row r="62" spans="1:11" x14ac:dyDescent="0.3">
      <c r="A62" s="180">
        <v>50181</v>
      </c>
      <c r="B62" s="565" t="s">
        <v>1816</v>
      </c>
      <c r="C62" s="180">
        <v>50</v>
      </c>
      <c r="D62" s="155" t="s">
        <v>50</v>
      </c>
      <c r="K62" s="565"/>
    </row>
    <row r="63" spans="1:11" x14ac:dyDescent="0.3">
      <c r="A63" s="180">
        <v>50183</v>
      </c>
      <c r="B63" s="565" t="s">
        <v>529</v>
      </c>
      <c r="C63" s="180">
        <v>50</v>
      </c>
      <c r="D63" s="155" t="s">
        <v>50</v>
      </c>
      <c r="K63" s="565"/>
    </row>
    <row r="64" spans="1:11" x14ac:dyDescent="0.3">
      <c r="A64" s="180">
        <v>50188</v>
      </c>
      <c r="B64" s="180" t="s">
        <v>1821</v>
      </c>
      <c r="C64" s="180">
        <v>50</v>
      </c>
      <c r="D64" s="155" t="s">
        <v>50</v>
      </c>
    </row>
    <row r="65" spans="1:11" x14ac:dyDescent="0.3">
      <c r="A65" s="180">
        <v>50476</v>
      </c>
      <c r="B65" s="180" t="s">
        <v>441</v>
      </c>
      <c r="C65" s="180">
        <v>50</v>
      </c>
      <c r="D65" s="155" t="s">
        <v>50</v>
      </c>
    </row>
    <row r="66" spans="1:11" x14ac:dyDescent="0.3">
      <c r="A66" s="180">
        <v>50192</v>
      </c>
      <c r="B66" s="180" t="s">
        <v>442</v>
      </c>
      <c r="C66" s="180">
        <v>50</v>
      </c>
      <c r="D66" s="155" t="s">
        <v>50</v>
      </c>
    </row>
    <row r="67" spans="1:11" x14ac:dyDescent="0.3">
      <c r="A67" s="180">
        <v>50195</v>
      </c>
      <c r="B67" s="180" t="s">
        <v>1826</v>
      </c>
      <c r="C67" s="180">
        <v>50</v>
      </c>
      <c r="D67" s="155" t="s">
        <v>50</v>
      </c>
    </row>
    <row r="68" spans="1:11" x14ac:dyDescent="0.3">
      <c r="A68" s="180">
        <v>50198</v>
      </c>
      <c r="B68" s="180" t="s">
        <v>1830</v>
      </c>
      <c r="C68" s="180">
        <v>50</v>
      </c>
      <c r="D68" s="155" t="s">
        <v>50</v>
      </c>
    </row>
    <row r="69" spans="1:11" x14ac:dyDescent="0.3">
      <c r="A69" s="180">
        <v>50200</v>
      </c>
      <c r="B69" s="180" t="s">
        <v>1832</v>
      </c>
      <c r="C69" s="180">
        <v>50</v>
      </c>
      <c r="D69" s="155" t="s">
        <v>50</v>
      </c>
    </row>
    <row r="70" spans="1:11" x14ac:dyDescent="0.3">
      <c r="A70" s="180">
        <v>50518</v>
      </c>
      <c r="B70" s="180" t="s">
        <v>443</v>
      </c>
      <c r="C70" s="180">
        <v>50</v>
      </c>
      <c r="D70" s="155" t="s">
        <v>50</v>
      </c>
    </row>
    <row r="71" spans="1:11" x14ac:dyDescent="0.3">
      <c r="A71" s="180">
        <v>50211</v>
      </c>
      <c r="B71" s="180" t="s">
        <v>1846</v>
      </c>
      <c r="C71" s="180">
        <v>50</v>
      </c>
      <c r="D71" s="155" t="s">
        <v>50</v>
      </c>
    </row>
    <row r="72" spans="1:11" x14ac:dyDescent="0.3">
      <c r="A72" s="180">
        <v>50220</v>
      </c>
      <c r="B72" s="180" t="s">
        <v>1857</v>
      </c>
      <c r="C72" s="180">
        <v>50</v>
      </c>
      <c r="D72" s="155" t="s">
        <v>50</v>
      </c>
    </row>
    <row r="73" spans="1:11" x14ac:dyDescent="0.3">
      <c r="A73" s="180">
        <v>50222</v>
      </c>
      <c r="B73" s="180" t="s">
        <v>1860</v>
      </c>
      <c r="C73" s="180">
        <v>50</v>
      </c>
      <c r="D73" s="155" t="s">
        <v>50</v>
      </c>
    </row>
    <row r="74" spans="1:11" x14ac:dyDescent="0.3">
      <c r="A74" s="180">
        <v>50224</v>
      </c>
      <c r="B74" s="180" t="s">
        <v>1862</v>
      </c>
      <c r="C74" s="180">
        <v>50</v>
      </c>
      <c r="D74" s="155" t="s">
        <v>50</v>
      </c>
    </row>
    <row r="75" spans="1:11" x14ac:dyDescent="0.3">
      <c r="A75" s="180">
        <v>50227</v>
      </c>
      <c r="B75" s="180" t="s">
        <v>1865</v>
      </c>
      <c r="C75" s="180">
        <v>50</v>
      </c>
      <c r="D75" s="155" t="s">
        <v>50</v>
      </c>
    </row>
    <row r="76" spans="1:11" x14ac:dyDescent="0.3">
      <c r="A76" s="180">
        <v>50231</v>
      </c>
      <c r="B76" s="180" t="s">
        <v>444</v>
      </c>
      <c r="C76" s="180">
        <v>50</v>
      </c>
      <c r="D76" s="155" t="s">
        <v>50</v>
      </c>
    </row>
    <row r="77" spans="1:11" x14ac:dyDescent="0.3">
      <c r="A77" s="180">
        <v>50233</v>
      </c>
      <c r="B77" s="565" t="s">
        <v>445</v>
      </c>
      <c r="C77" s="180">
        <v>50</v>
      </c>
      <c r="D77" s="155" t="s">
        <v>50</v>
      </c>
      <c r="K77" s="565"/>
    </row>
    <row r="78" spans="1:11" x14ac:dyDescent="0.3">
      <c r="A78" s="180">
        <v>50235</v>
      </c>
      <c r="B78" s="180" t="s">
        <v>446</v>
      </c>
      <c r="C78" s="180">
        <v>50</v>
      </c>
      <c r="D78" s="155" t="s">
        <v>50</v>
      </c>
    </row>
    <row r="79" spans="1:11" x14ac:dyDescent="0.3">
      <c r="A79" s="180">
        <v>50236</v>
      </c>
      <c r="B79" s="565" t="s">
        <v>447</v>
      </c>
      <c r="C79" s="180">
        <v>50</v>
      </c>
      <c r="D79" s="155" t="s">
        <v>50</v>
      </c>
      <c r="K79" s="565"/>
    </row>
    <row r="80" spans="1:11" x14ac:dyDescent="0.3">
      <c r="A80" s="180">
        <v>50238</v>
      </c>
      <c r="B80" s="180" t="s">
        <v>1871</v>
      </c>
      <c r="C80" s="180">
        <v>50</v>
      </c>
      <c r="D80" s="155" t="s">
        <v>50</v>
      </c>
    </row>
    <row r="81" spans="1:11" x14ac:dyDescent="0.3">
      <c r="A81" s="180">
        <v>50239</v>
      </c>
      <c r="B81" s="565" t="s">
        <v>448</v>
      </c>
      <c r="C81" s="180">
        <v>50</v>
      </c>
      <c r="D81" s="155" t="s">
        <v>50</v>
      </c>
      <c r="K81" s="565"/>
    </row>
    <row r="82" spans="1:11" x14ac:dyDescent="0.3">
      <c r="A82" s="180">
        <v>50245</v>
      </c>
      <c r="B82" s="180" t="s">
        <v>1879</v>
      </c>
      <c r="C82" s="180">
        <v>50</v>
      </c>
      <c r="D82" s="155" t="s">
        <v>50</v>
      </c>
    </row>
    <row r="83" spans="1:11" x14ac:dyDescent="0.3">
      <c r="A83" s="180">
        <v>50249</v>
      </c>
      <c r="B83" s="180" t="s">
        <v>449</v>
      </c>
      <c r="C83" s="180">
        <v>50</v>
      </c>
      <c r="D83" s="155" t="s">
        <v>50</v>
      </c>
    </row>
    <row r="84" spans="1:11" x14ac:dyDescent="0.3">
      <c r="A84" s="180">
        <v>50454</v>
      </c>
      <c r="B84" s="180" t="s">
        <v>1888</v>
      </c>
      <c r="C84" s="180">
        <v>50</v>
      </c>
      <c r="D84" s="155" t="s">
        <v>50</v>
      </c>
    </row>
    <row r="85" spans="1:11" x14ac:dyDescent="0.3">
      <c r="A85" s="180">
        <v>50254</v>
      </c>
      <c r="B85" s="180" t="s">
        <v>963</v>
      </c>
      <c r="C85" s="180">
        <v>50</v>
      </c>
      <c r="D85" s="155" t="s">
        <v>50</v>
      </c>
    </row>
    <row r="86" spans="1:11" x14ac:dyDescent="0.3">
      <c r="A86" s="180">
        <v>50256</v>
      </c>
      <c r="B86" s="180" t="s">
        <v>1889</v>
      </c>
      <c r="C86" s="180">
        <v>50</v>
      </c>
      <c r="D86" s="155" t="s">
        <v>50</v>
      </c>
    </row>
    <row r="87" spans="1:11" x14ac:dyDescent="0.3">
      <c r="A87" s="180">
        <v>50257</v>
      </c>
      <c r="B87" s="180" t="s">
        <v>533</v>
      </c>
      <c r="C87" s="180">
        <v>50</v>
      </c>
      <c r="D87" s="155" t="s">
        <v>50</v>
      </c>
    </row>
    <row r="88" spans="1:11" x14ac:dyDescent="0.3">
      <c r="A88" s="180">
        <v>50260</v>
      </c>
      <c r="B88" s="180" t="s">
        <v>534</v>
      </c>
      <c r="C88" s="180">
        <v>50</v>
      </c>
      <c r="D88" s="155" t="s">
        <v>50</v>
      </c>
    </row>
    <row r="89" spans="1:11" x14ac:dyDescent="0.3">
      <c r="A89" s="180">
        <v>50265</v>
      </c>
      <c r="B89" s="180" t="s">
        <v>1904</v>
      </c>
      <c r="C89" s="180">
        <v>50</v>
      </c>
      <c r="D89" s="155" t="s">
        <v>50</v>
      </c>
    </row>
    <row r="90" spans="1:11" x14ac:dyDescent="0.3">
      <c r="A90" s="180">
        <v>50269</v>
      </c>
      <c r="B90" s="180" t="s">
        <v>535</v>
      </c>
      <c r="C90" s="180">
        <v>50</v>
      </c>
      <c r="D90" s="155" t="s">
        <v>50</v>
      </c>
    </row>
    <row r="91" spans="1:11" x14ac:dyDescent="0.3">
      <c r="A91" s="180">
        <v>50480</v>
      </c>
      <c r="B91" s="180" t="s">
        <v>536</v>
      </c>
      <c r="C91" s="180">
        <v>50</v>
      </c>
      <c r="D91" s="155" t="s">
        <v>50</v>
      </c>
    </row>
    <row r="92" spans="1:11" x14ac:dyDescent="0.3">
      <c r="A92" s="180">
        <v>50276</v>
      </c>
      <c r="B92" s="565" t="s">
        <v>1914</v>
      </c>
      <c r="C92" s="180">
        <v>50</v>
      </c>
      <c r="D92" s="155" t="s">
        <v>50</v>
      </c>
      <c r="K92" s="565"/>
    </row>
    <row r="93" spans="1:11" x14ac:dyDescent="0.3">
      <c r="A93" s="180">
        <v>50278</v>
      </c>
      <c r="B93" s="180" t="s">
        <v>537</v>
      </c>
      <c r="C93" s="180">
        <v>50</v>
      </c>
      <c r="D93" s="155" t="s">
        <v>50</v>
      </c>
    </row>
    <row r="94" spans="1:11" x14ac:dyDescent="0.3">
      <c r="A94" s="180">
        <v>50280</v>
      </c>
      <c r="B94" s="180" t="s">
        <v>538</v>
      </c>
      <c r="C94" s="180">
        <v>50</v>
      </c>
      <c r="D94" s="155" t="s">
        <v>50</v>
      </c>
    </row>
    <row r="95" spans="1:11" x14ac:dyDescent="0.3">
      <c r="A95" s="180">
        <v>50281</v>
      </c>
      <c r="B95" s="180" t="s">
        <v>539</v>
      </c>
      <c r="C95" s="180">
        <v>50</v>
      </c>
      <c r="D95" s="155" t="s">
        <v>50</v>
      </c>
    </row>
    <row r="96" spans="1:11" x14ac:dyDescent="0.3">
      <c r="A96" s="180">
        <v>50283</v>
      </c>
      <c r="B96" s="180" t="s">
        <v>542</v>
      </c>
      <c r="C96" s="180">
        <v>50</v>
      </c>
      <c r="D96" s="155" t="s">
        <v>50</v>
      </c>
    </row>
    <row r="97" spans="1:11" x14ac:dyDescent="0.3">
      <c r="A97" s="180">
        <v>50285</v>
      </c>
      <c r="B97" s="180" t="s">
        <v>543</v>
      </c>
      <c r="C97" s="180">
        <v>50</v>
      </c>
      <c r="D97" s="155" t="s">
        <v>50</v>
      </c>
    </row>
    <row r="98" spans="1:11" x14ac:dyDescent="0.3">
      <c r="A98" s="180">
        <v>50288</v>
      </c>
      <c r="B98" s="180" t="s">
        <v>1924</v>
      </c>
      <c r="C98" s="180">
        <v>50</v>
      </c>
      <c r="D98" s="155" t="s">
        <v>50</v>
      </c>
    </row>
    <row r="99" spans="1:11" x14ac:dyDescent="0.3">
      <c r="A99" s="180">
        <v>50291</v>
      </c>
      <c r="B99" s="180" t="s">
        <v>1928</v>
      </c>
      <c r="C99" s="180">
        <v>50</v>
      </c>
      <c r="D99" s="155" t="s">
        <v>50</v>
      </c>
    </row>
    <row r="100" spans="1:11" x14ac:dyDescent="0.3">
      <c r="A100" s="180">
        <v>50293</v>
      </c>
      <c r="B100" s="180" t="s">
        <v>1930</v>
      </c>
      <c r="C100" s="180">
        <v>50</v>
      </c>
      <c r="D100" s="155" t="s">
        <v>50</v>
      </c>
    </row>
    <row r="101" spans="1:11" x14ac:dyDescent="0.3">
      <c r="A101" s="180">
        <v>50296</v>
      </c>
      <c r="B101" s="180" t="s">
        <v>545</v>
      </c>
      <c r="C101" s="180">
        <v>50</v>
      </c>
      <c r="D101" s="155" t="s">
        <v>50</v>
      </c>
    </row>
    <row r="102" spans="1:11" x14ac:dyDescent="0.3">
      <c r="A102" s="180">
        <v>50297</v>
      </c>
      <c r="B102" s="180" t="s">
        <v>546</v>
      </c>
      <c r="C102" s="180">
        <v>50</v>
      </c>
      <c r="D102" s="155" t="s">
        <v>50</v>
      </c>
    </row>
    <row r="103" spans="1:11" x14ac:dyDescent="0.3">
      <c r="A103" s="180">
        <v>50301</v>
      </c>
      <c r="B103" s="180" t="s">
        <v>1939</v>
      </c>
      <c r="C103" s="180">
        <v>50</v>
      </c>
      <c r="D103" s="155" t="s">
        <v>50</v>
      </c>
    </row>
    <row r="104" spans="1:11" x14ac:dyDescent="0.3">
      <c r="A104" s="180">
        <v>50305</v>
      </c>
      <c r="B104" s="180" t="s">
        <v>967</v>
      </c>
      <c r="C104" s="180">
        <v>50</v>
      </c>
      <c r="D104" s="155" t="s">
        <v>50</v>
      </c>
    </row>
    <row r="105" spans="1:11" x14ac:dyDescent="0.3">
      <c r="A105" s="180">
        <v>50479</v>
      </c>
      <c r="B105" s="180" t="s">
        <v>547</v>
      </c>
      <c r="C105" s="180">
        <v>50</v>
      </c>
      <c r="D105" s="155" t="s">
        <v>50</v>
      </c>
    </row>
    <row r="106" spans="1:11" x14ac:dyDescent="0.3">
      <c r="A106" s="180">
        <v>50307</v>
      </c>
      <c r="B106" s="565" t="s">
        <v>548</v>
      </c>
      <c r="C106" s="180">
        <v>50</v>
      </c>
      <c r="D106" s="155" t="s">
        <v>50</v>
      </c>
      <c r="K106" s="565"/>
    </row>
    <row r="107" spans="1:11" x14ac:dyDescent="0.3">
      <c r="A107" s="180">
        <v>50308</v>
      </c>
      <c r="B107" s="180" t="s">
        <v>1945</v>
      </c>
      <c r="C107" s="180">
        <v>50</v>
      </c>
      <c r="D107" s="155" t="s">
        <v>50</v>
      </c>
    </row>
    <row r="108" spans="1:11" x14ac:dyDescent="0.3">
      <c r="A108" s="180">
        <v>50310</v>
      </c>
      <c r="B108" s="565" t="s">
        <v>549</v>
      </c>
      <c r="C108" s="180">
        <v>50</v>
      </c>
      <c r="D108" s="155" t="s">
        <v>50</v>
      </c>
      <c r="K108" s="565"/>
    </row>
    <row r="109" spans="1:11" x14ac:dyDescent="0.3">
      <c r="A109" s="180">
        <v>50311</v>
      </c>
      <c r="B109" s="565" t="s">
        <v>550</v>
      </c>
      <c r="C109" s="180">
        <v>50</v>
      </c>
      <c r="D109" s="155" t="s">
        <v>50</v>
      </c>
      <c r="K109" s="565"/>
    </row>
    <row r="110" spans="1:11" x14ac:dyDescent="0.3">
      <c r="A110" s="180">
        <v>50314</v>
      </c>
      <c r="B110" s="180" t="s">
        <v>551</v>
      </c>
      <c r="C110" s="180">
        <v>50</v>
      </c>
      <c r="D110" s="155" t="s">
        <v>50</v>
      </c>
    </row>
    <row r="111" spans="1:11" x14ac:dyDescent="0.3">
      <c r="A111" s="180">
        <v>50316</v>
      </c>
      <c r="B111" s="180" t="s">
        <v>552</v>
      </c>
      <c r="C111" s="180">
        <v>50</v>
      </c>
      <c r="D111" s="155" t="s">
        <v>50</v>
      </c>
    </row>
    <row r="112" spans="1:11" x14ac:dyDescent="0.3">
      <c r="A112" s="180">
        <v>50318</v>
      </c>
      <c r="B112" s="180" t="s">
        <v>553</v>
      </c>
      <c r="C112" s="180">
        <v>50</v>
      </c>
      <c r="D112" s="155" t="s">
        <v>50</v>
      </c>
    </row>
    <row r="113" spans="1:11" x14ac:dyDescent="0.3">
      <c r="A113" s="180">
        <v>50323</v>
      </c>
      <c r="B113" s="180" t="s">
        <v>554</v>
      </c>
      <c r="C113" s="180">
        <v>50</v>
      </c>
      <c r="D113" s="155" t="s">
        <v>50</v>
      </c>
    </row>
    <row r="114" spans="1:11" x14ac:dyDescent="0.3">
      <c r="A114" s="180">
        <v>50321</v>
      </c>
      <c r="B114" s="180" t="s">
        <v>968</v>
      </c>
      <c r="C114" s="180">
        <v>50</v>
      </c>
      <c r="D114" s="155" t="s">
        <v>50</v>
      </c>
    </row>
    <row r="115" spans="1:11" x14ac:dyDescent="0.3">
      <c r="A115" s="180">
        <v>50325</v>
      </c>
      <c r="B115" s="565" t="s">
        <v>555</v>
      </c>
      <c r="C115" s="180">
        <v>50</v>
      </c>
      <c r="D115" s="155" t="s">
        <v>50</v>
      </c>
      <c r="K115" s="565"/>
    </row>
    <row r="116" spans="1:11" x14ac:dyDescent="0.3">
      <c r="A116" s="180">
        <v>50327</v>
      </c>
      <c r="B116" s="180" t="s">
        <v>556</v>
      </c>
      <c r="C116" s="180">
        <v>50</v>
      </c>
      <c r="D116" s="155" t="s">
        <v>50</v>
      </c>
    </row>
    <row r="117" spans="1:11" x14ac:dyDescent="0.3">
      <c r="A117" s="180">
        <v>50332</v>
      </c>
      <c r="B117" s="180" t="s">
        <v>557</v>
      </c>
      <c r="C117" s="180">
        <v>50</v>
      </c>
      <c r="D117" s="155" t="s">
        <v>50</v>
      </c>
    </row>
    <row r="118" spans="1:11" x14ac:dyDescent="0.3">
      <c r="A118" s="180">
        <v>50335</v>
      </c>
      <c r="B118" s="180" t="s">
        <v>1964</v>
      </c>
      <c r="C118" s="180">
        <v>50</v>
      </c>
      <c r="D118" s="155" t="s">
        <v>50</v>
      </c>
    </row>
    <row r="119" spans="1:11" x14ac:dyDescent="0.3">
      <c r="A119" s="180">
        <v>50337</v>
      </c>
      <c r="B119" s="180" t="s">
        <v>971</v>
      </c>
      <c r="C119" s="180">
        <v>50</v>
      </c>
      <c r="D119" s="155" t="s">
        <v>50</v>
      </c>
    </row>
    <row r="120" spans="1:11" x14ac:dyDescent="0.3">
      <c r="A120" s="180">
        <v>50338</v>
      </c>
      <c r="B120" s="180" t="s">
        <v>972</v>
      </c>
      <c r="C120" s="180">
        <v>50</v>
      </c>
      <c r="D120" s="155" t="s">
        <v>50</v>
      </c>
    </row>
    <row r="121" spans="1:11" x14ac:dyDescent="0.3">
      <c r="A121" s="180">
        <v>50339</v>
      </c>
      <c r="B121" s="180" t="s">
        <v>1965</v>
      </c>
      <c r="C121" s="180">
        <v>50</v>
      </c>
      <c r="D121" s="155" t="s">
        <v>50</v>
      </c>
    </row>
    <row r="122" spans="1:11" x14ac:dyDescent="0.3">
      <c r="A122" s="180">
        <v>50348</v>
      </c>
      <c r="B122" s="180" t="s">
        <v>559</v>
      </c>
      <c r="C122" s="180">
        <v>50</v>
      </c>
      <c r="D122" s="155" t="s">
        <v>50</v>
      </c>
    </row>
    <row r="123" spans="1:11" x14ac:dyDescent="0.3">
      <c r="A123" s="180">
        <v>50355</v>
      </c>
      <c r="B123" s="565" t="s">
        <v>561</v>
      </c>
      <c r="C123" s="180">
        <v>50</v>
      </c>
      <c r="D123" s="155" t="s">
        <v>50</v>
      </c>
      <c r="K123" s="565"/>
    </row>
    <row r="124" spans="1:11" x14ac:dyDescent="0.3">
      <c r="A124" s="180">
        <v>50357</v>
      </c>
      <c r="B124" s="180" t="s">
        <v>974</v>
      </c>
      <c r="C124" s="180">
        <v>50</v>
      </c>
      <c r="D124" s="155" t="s">
        <v>50</v>
      </c>
    </row>
    <row r="125" spans="1:11" x14ac:dyDescent="0.3">
      <c r="A125" s="180">
        <v>50365</v>
      </c>
      <c r="B125" s="180" t="s">
        <v>1992</v>
      </c>
      <c r="C125" s="180">
        <v>50</v>
      </c>
      <c r="D125" s="155" t="s">
        <v>50</v>
      </c>
    </row>
    <row r="126" spans="1:11" x14ac:dyDescent="0.3">
      <c r="A126" s="180">
        <v>50366</v>
      </c>
      <c r="B126" s="180" t="s">
        <v>1993</v>
      </c>
      <c r="C126" s="180">
        <v>50</v>
      </c>
      <c r="D126" s="155" t="s">
        <v>50</v>
      </c>
    </row>
    <row r="127" spans="1:11" x14ac:dyDescent="0.3">
      <c r="A127" s="180">
        <v>50369</v>
      </c>
      <c r="B127" s="565" t="s">
        <v>1995</v>
      </c>
      <c r="C127" s="180">
        <v>50</v>
      </c>
      <c r="D127" s="155" t="s">
        <v>50</v>
      </c>
      <c r="K127" s="565"/>
    </row>
    <row r="128" spans="1:11" x14ac:dyDescent="0.3">
      <c r="A128" s="180">
        <v>50370</v>
      </c>
      <c r="B128" s="180" t="s">
        <v>563</v>
      </c>
      <c r="C128" s="180">
        <v>50</v>
      </c>
      <c r="D128" s="155" t="s">
        <v>50</v>
      </c>
    </row>
    <row r="129" spans="1:11" x14ac:dyDescent="0.3">
      <c r="A129" s="180">
        <v>50371</v>
      </c>
      <c r="B129" s="180" t="s">
        <v>1996</v>
      </c>
      <c r="C129" s="180">
        <v>50</v>
      </c>
      <c r="D129" s="155" t="s">
        <v>50</v>
      </c>
    </row>
    <row r="130" spans="1:11" x14ac:dyDescent="0.3">
      <c r="A130" s="180">
        <v>50343</v>
      </c>
      <c r="B130" s="180" t="s">
        <v>1223</v>
      </c>
      <c r="C130" s="180">
        <v>50</v>
      </c>
      <c r="D130" s="155" t="s">
        <v>50</v>
      </c>
    </row>
    <row r="131" spans="1:11" x14ac:dyDescent="0.3">
      <c r="A131" s="180">
        <v>50372</v>
      </c>
      <c r="B131" s="565" t="s">
        <v>1224</v>
      </c>
      <c r="C131" s="180">
        <v>50</v>
      </c>
      <c r="D131" s="155" t="s">
        <v>50</v>
      </c>
      <c r="K131" s="565"/>
    </row>
    <row r="132" spans="1:11" x14ac:dyDescent="0.3">
      <c r="A132" s="180">
        <v>50457</v>
      </c>
      <c r="B132" s="180" t="s">
        <v>1225</v>
      </c>
      <c r="C132" s="180">
        <v>50</v>
      </c>
      <c r="D132" s="155" t="s">
        <v>50</v>
      </c>
    </row>
    <row r="133" spans="1:11" x14ac:dyDescent="0.3">
      <c r="A133" s="180">
        <v>50375</v>
      </c>
      <c r="B133" s="565" t="s">
        <v>1227</v>
      </c>
      <c r="C133" s="180">
        <v>50</v>
      </c>
      <c r="D133" s="155" t="s">
        <v>50</v>
      </c>
      <c r="K133" s="565"/>
    </row>
    <row r="134" spans="1:11" x14ac:dyDescent="0.3">
      <c r="A134" s="180">
        <v>50376</v>
      </c>
      <c r="B134" s="565" t="s">
        <v>1228</v>
      </c>
      <c r="C134" s="180">
        <v>50</v>
      </c>
      <c r="D134" s="155" t="s">
        <v>50</v>
      </c>
      <c r="K134" s="565"/>
    </row>
    <row r="135" spans="1:11" x14ac:dyDescent="0.3">
      <c r="A135" s="180">
        <v>50380</v>
      </c>
      <c r="B135" s="180" t="s">
        <v>1233</v>
      </c>
      <c r="C135" s="180">
        <v>50</v>
      </c>
      <c r="D135" s="155" t="s">
        <v>50</v>
      </c>
    </row>
    <row r="136" spans="1:11" x14ac:dyDescent="0.3">
      <c r="A136" s="180">
        <v>50389</v>
      </c>
      <c r="B136" s="180" t="s">
        <v>564</v>
      </c>
      <c r="C136" s="180">
        <v>50</v>
      </c>
      <c r="D136" s="155" t="s">
        <v>50</v>
      </c>
    </row>
    <row r="137" spans="1:11" x14ac:dyDescent="0.3">
      <c r="A137" s="180">
        <v>50500</v>
      </c>
      <c r="B137" s="565" t="s">
        <v>565</v>
      </c>
      <c r="C137" s="180">
        <v>50</v>
      </c>
      <c r="D137" s="155" t="s">
        <v>50</v>
      </c>
      <c r="K137" s="565"/>
    </row>
    <row r="138" spans="1:11" x14ac:dyDescent="0.3">
      <c r="A138" s="180">
        <v>50544</v>
      </c>
      <c r="B138" s="565" t="s">
        <v>1249</v>
      </c>
      <c r="C138" s="180">
        <v>50</v>
      </c>
      <c r="D138" s="155" t="s">
        <v>50</v>
      </c>
      <c r="K138" s="565"/>
    </row>
    <row r="139" spans="1:11" x14ac:dyDescent="0.3">
      <c r="A139" s="180">
        <v>50396</v>
      </c>
      <c r="B139" s="180" t="s">
        <v>566</v>
      </c>
      <c r="C139" s="180">
        <v>50</v>
      </c>
      <c r="D139" s="155" t="s">
        <v>50</v>
      </c>
    </row>
    <row r="140" spans="1:11" x14ac:dyDescent="0.3">
      <c r="A140" s="180">
        <v>50397</v>
      </c>
      <c r="B140" s="565" t="s">
        <v>1252</v>
      </c>
      <c r="C140" s="180">
        <v>50</v>
      </c>
      <c r="D140" s="155" t="s">
        <v>50</v>
      </c>
      <c r="K140" s="565"/>
    </row>
    <row r="141" spans="1:11" x14ac:dyDescent="0.3">
      <c r="A141" s="180">
        <v>50399</v>
      </c>
      <c r="B141" s="180" t="s">
        <v>568</v>
      </c>
      <c r="C141" s="180">
        <v>50</v>
      </c>
      <c r="D141" s="155" t="s">
        <v>50</v>
      </c>
    </row>
    <row r="142" spans="1:11" x14ac:dyDescent="0.3">
      <c r="A142" s="180">
        <v>50403</v>
      </c>
      <c r="B142" s="180" t="s">
        <v>1258</v>
      </c>
      <c r="C142" s="180">
        <v>50</v>
      </c>
      <c r="D142" s="155" t="s">
        <v>50</v>
      </c>
    </row>
    <row r="143" spans="1:11" x14ac:dyDescent="0.3">
      <c r="A143" s="180">
        <v>50486</v>
      </c>
      <c r="B143" s="180" t="s">
        <v>980</v>
      </c>
      <c r="C143" s="180">
        <v>50</v>
      </c>
      <c r="D143" s="155" t="s">
        <v>50</v>
      </c>
    </row>
    <row r="144" spans="1:11" x14ac:dyDescent="0.3">
      <c r="A144" s="180">
        <v>50408</v>
      </c>
      <c r="B144" s="180" t="s">
        <v>1264</v>
      </c>
      <c r="C144" s="180">
        <v>50</v>
      </c>
      <c r="D144" s="155" t="s">
        <v>50</v>
      </c>
    </row>
    <row r="145" spans="1:11" x14ac:dyDescent="0.3">
      <c r="A145" s="180">
        <v>50409</v>
      </c>
      <c r="B145" s="180" t="s">
        <v>981</v>
      </c>
      <c r="C145" s="180">
        <v>50</v>
      </c>
      <c r="D145" s="155" t="s">
        <v>50</v>
      </c>
    </row>
    <row r="146" spans="1:11" x14ac:dyDescent="0.3">
      <c r="A146" s="180">
        <v>50420</v>
      </c>
      <c r="B146" s="180" t="s">
        <v>570</v>
      </c>
      <c r="C146" s="180">
        <v>50</v>
      </c>
      <c r="D146" s="155" t="s">
        <v>50</v>
      </c>
    </row>
    <row r="147" spans="1:11" x14ac:dyDescent="0.3">
      <c r="A147" s="180">
        <v>50421</v>
      </c>
      <c r="B147" s="180" t="s">
        <v>982</v>
      </c>
      <c r="C147" s="180">
        <v>50</v>
      </c>
      <c r="D147" s="155" t="s">
        <v>50</v>
      </c>
    </row>
    <row r="148" spans="1:11" x14ac:dyDescent="0.3">
      <c r="A148" s="180">
        <v>50423</v>
      </c>
      <c r="B148" s="180" t="s">
        <v>571</v>
      </c>
      <c r="C148" s="180">
        <v>50</v>
      </c>
      <c r="D148" s="155" t="s">
        <v>50</v>
      </c>
    </row>
    <row r="149" spans="1:11" x14ac:dyDescent="0.3">
      <c r="A149" s="180">
        <v>50428</v>
      </c>
      <c r="B149" s="180" t="s">
        <v>1286</v>
      </c>
      <c r="C149" s="180">
        <v>50</v>
      </c>
      <c r="D149" s="155" t="s">
        <v>50</v>
      </c>
    </row>
    <row r="150" spans="1:11" x14ac:dyDescent="0.3">
      <c r="A150" s="180">
        <v>50499</v>
      </c>
      <c r="B150" s="180" t="s">
        <v>984</v>
      </c>
      <c r="C150" s="180">
        <v>50</v>
      </c>
      <c r="D150" s="155" t="s">
        <v>50</v>
      </c>
    </row>
    <row r="151" spans="1:11" x14ac:dyDescent="0.3">
      <c r="A151" s="180">
        <v>5103</v>
      </c>
      <c r="B151" s="180" t="s">
        <v>487</v>
      </c>
      <c r="C151" s="180">
        <v>51</v>
      </c>
      <c r="D151" s="155" t="s">
        <v>50</v>
      </c>
    </row>
    <row r="152" spans="1:11" x14ac:dyDescent="0.3">
      <c r="A152" s="180">
        <v>5107</v>
      </c>
      <c r="B152" s="566" t="s">
        <v>493</v>
      </c>
      <c r="C152" s="180">
        <v>51</v>
      </c>
      <c r="D152" s="155" t="s">
        <v>50</v>
      </c>
      <c r="K152" s="566"/>
    </row>
    <row r="153" spans="1:11" x14ac:dyDescent="0.3">
      <c r="A153" s="180">
        <v>5116</v>
      </c>
      <c r="B153" s="566" t="s">
        <v>985</v>
      </c>
      <c r="C153" s="180">
        <v>51</v>
      </c>
      <c r="D153" s="155" t="s">
        <v>50</v>
      </c>
      <c r="K153" s="566"/>
    </row>
    <row r="154" spans="1:11" x14ac:dyDescent="0.3">
      <c r="A154" s="180">
        <v>5119</v>
      </c>
      <c r="B154" s="180" t="s">
        <v>986</v>
      </c>
      <c r="C154" s="180">
        <v>51</v>
      </c>
      <c r="D154" s="155" t="s">
        <v>50</v>
      </c>
    </row>
    <row r="155" spans="1:11" x14ac:dyDescent="0.3">
      <c r="A155" s="180">
        <v>5123</v>
      </c>
      <c r="B155" s="565" t="s">
        <v>987</v>
      </c>
      <c r="C155" s="180">
        <v>51</v>
      </c>
      <c r="D155" s="155" t="s">
        <v>50</v>
      </c>
      <c r="K155" s="565"/>
    </row>
    <row r="156" spans="1:11" x14ac:dyDescent="0.3">
      <c r="A156" s="180">
        <v>5132</v>
      </c>
      <c r="B156" s="180" t="s">
        <v>510</v>
      </c>
      <c r="C156" s="180">
        <v>51</v>
      </c>
      <c r="D156" s="155" t="s">
        <v>50</v>
      </c>
    </row>
    <row r="157" spans="1:11" x14ac:dyDescent="0.3">
      <c r="A157" s="180">
        <v>5147</v>
      </c>
      <c r="B157" s="180" t="s">
        <v>532</v>
      </c>
      <c r="C157" s="180">
        <v>51</v>
      </c>
      <c r="D157" s="155" t="s">
        <v>50</v>
      </c>
    </row>
    <row r="158" spans="1:11" x14ac:dyDescent="0.3">
      <c r="A158" s="180">
        <v>5157</v>
      </c>
      <c r="B158" s="565" t="s">
        <v>988</v>
      </c>
      <c r="C158" s="180">
        <v>51</v>
      </c>
      <c r="D158" s="155" t="s">
        <v>50</v>
      </c>
      <c r="K158" s="565"/>
    </row>
    <row r="159" spans="1:11" x14ac:dyDescent="0.3">
      <c r="A159" s="180">
        <v>5165</v>
      </c>
      <c r="B159" s="180" t="s">
        <v>541</v>
      </c>
      <c r="C159" s="180">
        <v>51</v>
      </c>
      <c r="D159" s="155" t="s">
        <v>50</v>
      </c>
    </row>
    <row r="160" spans="1:11" x14ac:dyDescent="0.3">
      <c r="A160" s="180">
        <v>5170</v>
      </c>
      <c r="B160" s="565" t="s">
        <v>544</v>
      </c>
      <c r="C160" s="180">
        <v>51</v>
      </c>
      <c r="D160" s="155" t="s">
        <v>50</v>
      </c>
      <c r="K160" s="565"/>
    </row>
    <row r="161" spans="1:4" x14ac:dyDescent="0.3">
      <c r="A161" s="180">
        <v>5182</v>
      </c>
      <c r="B161" s="180" t="s">
        <v>558</v>
      </c>
      <c r="C161" s="180">
        <v>51</v>
      </c>
      <c r="D161" s="899" t="s">
        <v>50</v>
      </c>
    </row>
    <row r="162" spans="1:4" x14ac:dyDescent="0.3">
      <c r="A162" s="180">
        <v>5188</v>
      </c>
      <c r="B162" s="180" t="s">
        <v>567</v>
      </c>
      <c r="C162" s="180">
        <v>51</v>
      </c>
      <c r="D162" s="899" t="s">
        <v>50</v>
      </c>
    </row>
    <row r="163" spans="1:4" x14ac:dyDescent="0.3">
      <c r="A163" s="180">
        <v>591706</v>
      </c>
      <c r="B163" s="180" t="s">
        <v>989</v>
      </c>
      <c r="C163" s="180">
        <v>59</v>
      </c>
      <c r="D163" s="899" t="s">
        <v>50</v>
      </c>
    </row>
    <row r="164" spans="1:4" x14ac:dyDescent="0.3">
      <c r="A164" s="180">
        <v>591604</v>
      </c>
      <c r="B164" s="180" t="s">
        <v>502</v>
      </c>
      <c r="C164" s="180">
        <v>59</v>
      </c>
      <c r="D164" s="899" t="s">
        <v>50</v>
      </c>
    </row>
    <row r="165" spans="1:4" x14ac:dyDescent="0.3">
      <c r="A165" s="180">
        <v>591632</v>
      </c>
      <c r="B165" s="180" t="s">
        <v>514</v>
      </c>
      <c r="C165" s="180">
        <v>59</v>
      </c>
      <c r="D165" s="899" t="s">
        <v>50</v>
      </c>
    </row>
    <row r="166" spans="1:4" x14ac:dyDescent="0.3">
      <c r="A166" s="180">
        <v>591633</v>
      </c>
      <c r="B166" s="180" t="s">
        <v>990</v>
      </c>
      <c r="C166" s="180">
        <v>59</v>
      </c>
      <c r="D166" s="899" t="s">
        <v>50</v>
      </c>
    </row>
    <row r="167" spans="1:4" x14ac:dyDescent="0.3">
      <c r="A167" s="180">
        <v>591627</v>
      </c>
      <c r="B167" s="180" t="s">
        <v>2146</v>
      </c>
      <c r="C167" s="180">
        <v>59</v>
      </c>
      <c r="D167" s="899" t="s">
        <v>50</v>
      </c>
    </row>
    <row r="168" spans="1:4" x14ac:dyDescent="0.3">
      <c r="A168" s="180">
        <v>591629</v>
      </c>
      <c r="B168" s="180" t="s">
        <v>2147</v>
      </c>
      <c r="C168" s="180">
        <v>59</v>
      </c>
      <c r="D168" s="899" t="s">
        <v>50</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Instructions</vt:lpstr>
      <vt:lpstr>Unit Data from Audit Worksheet</vt:lpstr>
      <vt:lpstr>Copy of PY1 Data(H)</vt:lpstr>
      <vt:lpstr>Formula for unit data</vt:lpstr>
      <vt:lpstr>2021 Unit Data</vt:lpstr>
      <vt:lpstr>TD Info Completed by Auditor</vt:lpstr>
      <vt:lpstr>Import</vt:lpstr>
      <vt:lpstr>Performance  Indicators Print</vt:lpstr>
      <vt:lpstr>UAL</vt:lpstr>
      <vt:lpstr>Tax Reval Rate</vt:lpstr>
      <vt:lpstr>Performance Indicator FBA%</vt:lpstr>
      <vt:lpstr>RSS</vt:lpstr>
      <vt:lpstr>Electric trans</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2022-10-20T21:59:53Z</cp:lastPrinted>
  <dcterms:created xsi:type="dcterms:W3CDTF">2011-03-11T21:05:05Z</dcterms:created>
  <dcterms:modified xsi:type="dcterms:W3CDTF">2023-06-28T18:12:51Z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